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rancis.abude\Desktop\Statistical Bulletins\Quarterly\"/>
    </mc:Choice>
  </mc:AlternateContent>
  <xr:revisionPtr revIDLastSave="0" documentId="13_ncr:1_{8A12D553-0164-490B-8488-C557847418C1}" xr6:coauthVersionLast="47" xr6:coauthVersionMax="47" xr10:uidLastSave="{00000000-0000-0000-0000-000000000000}"/>
  <bookViews>
    <workbookView xWindow="-110" yWindow="-110" windowWidth="19420" windowHeight="11500" firstSheet="4" activeTab="12" xr2:uid="{D87B3A57-ADF3-44F9-919D-9892E0C3B120}"/>
  </bookViews>
  <sheets>
    <sheet name="Cover Page" sheetId="1" r:id="rId1"/>
    <sheet name="Table of Content " sheetId="2" r:id="rId2"/>
    <sheet name="Acronyms" sheetId="3" r:id="rId3"/>
    <sheet name="Selected Indicators" sheetId="4" r:id="rId4"/>
    <sheet name="1" sheetId="5" r:id="rId5"/>
    <sheet name="2" sheetId="6" r:id="rId6"/>
    <sheet name="3" sheetId="7" r:id="rId7"/>
    <sheet name="4" sheetId="8" r:id="rId8"/>
    <sheet name="5" sheetId="9" r:id="rId9"/>
    <sheet name="6" sheetId="10" r:id="rId10"/>
    <sheet name="7" sheetId="11" r:id="rId11"/>
    <sheet name="8" sheetId="12" r:id="rId12"/>
    <sheet name="9 " sheetId="13" r:id="rId13"/>
    <sheet name="10a" sheetId="14" r:id="rId14"/>
    <sheet name="10b" sheetId="15" r:id="rId15"/>
    <sheet name="11a" sheetId="16" r:id="rId16"/>
    <sheet name="11b" sheetId="17" r:id="rId17"/>
    <sheet name="12a " sheetId="18" r:id="rId18"/>
    <sheet name="12b" sheetId="19" r:id="rId19"/>
    <sheet name="13 " sheetId="20" r:id="rId20"/>
    <sheet name="14 " sheetId="21" r:id="rId21"/>
    <sheet name="15a" sheetId="22" r:id="rId22"/>
    <sheet name="15b" sheetId="23" r:id="rId23"/>
    <sheet name="16a" sheetId="24" r:id="rId24"/>
    <sheet name="16b" sheetId="25" r:id="rId25"/>
    <sheet name="16c" sheetId="26" r:id="rId26"/>
    <sheet name="17a" sheetId="27" r:id="rId27"/>
    <sheet name="17b" sheetId="28" r:id="rId28"/>
    <sheet name="18" sheetId="29" r:id="rId29"/>
    <sheet name="19" sheetId="30" r:id="rId30"/>
    <sheet name="20" sheetId="31" r:id="rId31"/>
    <sheet name="21a" sheetId="32" r:id="rId32"/>
    <sheet name="21b" sheetId="33" r:id="rId33"/>
    <sheet name="22" sheetId="34" r:id="rId34"/>
    <sheet name="23" sheetId="35" r:id="rId35"/>
    <sheet name="24" sheetId="36" r:id="rId36"/>
    <sheet name="25" sheetId="37" r:id="rId37"/>
    <sheet name="26" sheetId="38" r:id="rId38"/>
    <sheet name="27" sheetId="39" r:id="rId39"/>
    <sheet name="28" sheetId="50" r:id="rId40"/>
    <sheet name="29" sheetId="41" r:id="rId41"/>
    <sheet name="30a" sheetId="42" r:id="rId42"/>
    <sheet name="30b" sheetId="43" r:id="rId43"/>
    <sheet name="31" sheetId="44" r:id="rId44"/>
    <sheet name="32" sheetId="45" r:id="rId45"/>
    <sheet name="33" sheetId="46" r:id="rId46"/>
    <sheet name="Back Cover" sheetId="47" r:id="rId47"/>
  </sheets>
  <externalReferences>
    <externalReference r:id="rId48"/>
    <externalReference r:id="rId49"/>
    <externalReference r:id="rId50"/>
  </externalReferences>
  <definedNames>
    <definedName name="_1__123Graph_AChart_1A" hidden="1">[1]Graphs!$B$4:$M$4</definedName>
    <definedName name="_10__123Graph_CChart_2A" hidden="1">[1]Graphs!$O$6:$Z$6</definedName>
    <definedName name="_11__123Graph_CChart_3A" hidden="1">[1]Graphs!$AC$6:$AN$6</definedName>
    <definedName name="_12__123Graph_DChart_1A" hidden="1">[1]Graphs!$B$7:$M$7</definedName>
    <definedName name="_12345">#REF!</definedName>
    <definedName name="_13__123Graph_DChart_2A" hidden="1">[1]Graphs!$O$7:$Z$7</definedName>
    <definedName name="_14__123Graph_DChart_3A" hidden="1">[1]Graphs!$AC$7:$AN$7</definedName>
    <definedName name="_15__123Graph_EChart_1A" hidden="1">[1]Graphs!$B$8:$M$8</definedName>
    <definedName name="_16__123Graph_EChart_2A" hidden="1">[1]Graphs!$O$8:$Z$8</definedName>
    <definedName name="_17__123Graph_EChart_3A" hidden="1">[1]Graphs!$AC$8:$AN$8</definedName>
    <definedName name="_18__123Graph_FChart_1A" hidden="1">[1]Graphs!$B$9:$M$9</definedName>
    <definedName name="_19__123Graph_FChart_2A" hidden="1">[1]Graphs!$O$9:$Z$9</definedName>
    <definedName name="_2__123Graph_AChart_2A" hidden="1">[1]Graphs!$O$4:$Z$4</definedName>
    <definedName name="_20__123Graph_FChart_3A" hidden="1">[1]Graphs!$AC$9:$AN$9</definedName>
    <definedName name="_21__123Graph_XChart_1A" hidden="1">[1]Graphs!$B$3:$M$3</definedName>
    <definedName name="_22__123Graph_XChart_2A" hidden="1">[1]Graphs!$O$3:$W$3</definedName>
    <definedName name="_23__123Graph_XChart_3A" hidden="1">[1]Graphs!$AC$3:$AN$3</definedName>
    <definedName name="_3__123Graph_AChart_3A" hidden="1">[1]Graphs!$AC$4:$AN$4</definedName>
    <definedName name="_4__123Graph_AChart_4B" hidden="1">[1]Charts!$B$10:$B$14</definedName>
    <definedName name="_5__123Graph_AChart_5H" hidden="1">'[1]4QR2000'!$D$46:$D$50</definedName>
    <definedName name="_6__123Graph_BChart_1A" hidden="1">[1]Graphs!$B$5:$M$5</definedName>
    <definedName name="_7__123Graph_BChart_2A" hidden="1">[1]Graphs!$O$5:$Z$5</definedName>
    <definedName name="_8__123Graph_BChart_3A" hidden="1">[1]Graphs!$AC$5:$AN$5</definedName>
    <definedName name="_9__123Graph_CChart_1A" hidden="1">[1]Graphs!$B$6:$M$6</definedName>
    <definedName name="_Fill" localSheetId="16" hidden="1">#REF!</definedName>
    <definedName name="_Fill" localSheetId="21" hidden="1">#REF!</definedName>
    <definedName name="_Fill" localSheetId="23" hidden="1">#REF!</definedName>
    <definedName name="_Fill" localSheetId="25" hidden="1">#REF!</definedName>
    <definedName name="_Fill" localSheetId="34" hidden="1">#REF!</definedName>
    <definedName name="_Fill" localSheetId="37" hidden="1">#REF!</definedName>
    <definedName name="_Fill" localSheetId="38" hidden="1">#REF!</definedName>
    <definedName name="_Fill" localSheetId="9" hidden="1">#REF!</definedName>
    <definedName name="_Fill" localSheetId="12" hidden="1">#REF!</definedName>
    <definedName name="_Fill" localSheetId="3" hidden="1">#REF!</definedName>
    <definedName name="_Fill" hidden="1">#REF!</definedName>
    <definedName name="_Regression_Out" localSheetId="16" hidden="1">#REF!</definedName>
    <definedName name="_Regression_Out" localSheetId="23" hidden="1">#REF!</definedName>
    <definedName name="_Regression_Out" localSheetId="25" hidden="1">#REF!</definedName>
    <definedName name="_Regression_Out" localSheetId="37" hidden="1">#REF!</definedName>
    <definedName name="_Regression_Out" localSheetId="38" hidden="1">#REF!</definedName>
    <definedName name="_Regression_Out" localSheetId="9" hidden="1">#REF!</definedName>
    <definedName name="_Regression_Out" localSheetId="12" hidden="1">#REF!</definedName>
    <definedName name="_Regression_Out" localSheetId="3" hidden="1">#REF!</definedName>
    <definedName name="_Regression_Out" hidden="1">#REF!</definedName>
    <definedName name="_Regression_X" localSheetId="16" hidden="1">#REF!</definedName>
    <definedName name="_Regression_X" localSheetId="23" hidden="1">#REF!</definedName>
    <definedName name="_Regression_X" localSheetId="25" hidden="1">#REF!</definedName>
    <definedName name="_Regression_X" localSheetId="37" hidden="1">#REF!</definedName>
    <definedName name="_Regression_X" localSheetId="38" hidden="1">#REF!</definedName>
    <definedName name="_Regression_X" localSheetId="9" hidden="1">#REF!</definedName>
    <definedName name="_Regression_X" localSheetId="3" hidden="1">#REF!</definedName>
    <definedName name="_Regression_X" hidden="1">#REF!</definedName>
    <definedName name="_Regression_Y" localSheetId="16" hidden="1">#REF!</definedName>
    <definedName name="_Regression_Y" localSheetId="23" hidden="1">#REF!</definedName>
    <definedName name="_Regression_Y" localSheetId="25" hidden="1">#REF!</definedName>
    <definedName name="_Regression_Y" localSheetId="9" hidden="1">#REF!</definedName>
    <definedName name="_Regression_Y" localSheetId="3" hidden="1">#REF!</definedName>
    <definedName name="_Regression_Y" hidden="1">#REF!</definedName>
    <definedName name="a" localSheetId="16">#REF!</definedName>
    <definedName name="a" localSheetId="23">#REF!</definedName>
    <definedName name="a" localSheetId="25">#REF!</definedName>
    <definedName name="a" localSheetId="9">#REF!</definedName>
    <definedName name="a" localSheetId="3">#REF!</definedName>
    <definedName name="a">#REF!</definedName>
    <definedName name="aaaaaaaaaaaaaaaaaaaa">#REF!</definedName>
    <definedName name="abcdef">#REF!</definedName>
    <definedName name="all" localSheetId="16">#REF!</definedName>
    <definedName name="all" localSheetId="23">#REF!</definedName>
    <definedName name="all" localSheetId="25">#REF!</definedName>
    <definedName name="all" localSheetId="9">#REF!</definedName>
    <definedName name="all" localSheetId="3">#REF!</definedName>
    <definedName name="all">#REF!</definedName>
    <definedName name="chart" localSheetId="16" hidden="1">#REF!</definedName>
    <definedName name="chart" localSheetId="25" hidden="1">#REF!</definedName>
    <definedName name="chart" hidden="1">#REF!</definedName>
    <definedName name="data" localSheetId="16">#REF!</definedName>
    <definedName name="data" localSheetId="23">#REF!</definedName>
    <definedName name="data" localSheetId="25">#REF!</definedName>
    <definedName name="data" localSheetId="9">#REF!</definedName>
    <definedName name="data" localSheetId="3">#REF!</definedName>
    <definedName name="data">#REF!</definedName>
    <definedName name="day" localSheetId="16">#REF!</definedName>
    <definedName name="day" localSheetId="23">#REF!</definedName>
    <definedName name="day" localSheetId="25">#REF!</definedName>
    <definedName name="day" localSheetId="9">#REF!</definedName>
    <definedName name="day" localSheetId="3">#REF!</definedName>
    <definedName name="day">#REF!</definedName>
    <definedName name="diff" localSheetId="16">#REF!</definedName>
    <definedName name="diff" localSheetId="23">#REF!</definedName>
    <definedName name="diff" localSheetId="25">#REF!</definedName>
    <definedName name="diff" localSheetId="9">#REF!</definedName>
    <definedName name="diff" localSheetId="3">#REF!</definedName>
    <definedName name="diff">#REF!</definedName>
    <definedName name="ll" localSheetId="16" hidden="1">#REF!</definedName>
    <definedName name="ll" localSheetId="23" hidden="1">#REF!</definedName>
    <definedName name="ll" localSheetId="25" hidden="1">#REF!</definedName>
    <definedName name="ll" localSheetId="9" hidden="1">#REF!</definedName>
    <definedName name="ll" localSheetId="3" hidden="1">#REF!</definedName>
    <definedName name="ll" hidden="1">#REF!</definedName>
    <definedName name="lll" localSheetId="16">#REF!</definedName>
    <definedName name="lll" localSheetId="23">#REF!</definedName>
    <definedName name="lll" localSheetId="25">#REF!</definedName>
    <definedName name="lll" localSheetId="9">#REF!</definedName>
    <definedName name="lll" localSheetId="3">#REF!</definedName>
    <definedName name="lll">#REF!</definedName>
    <definedName name="llll" localSheetId="16" hidden="1">#REF!</definedName>
    <definedName name="llll" localSheetId="23" hidden="1">#REF!</definedName>
    <definedName name="llll" localSheetId="25" hidden="1">#REF!</definedName>
    <definedName name="llll" localSheetId="9" hidden="1">#REF!</definedName>
    <definedName name="llll" localSheetId="3" hidden="1">#REF!</definedName>
    <definedName name="llll" hidden="1">#REF!</definedName>
    <definedName name="mar" localSheetId="16">#REF!</definedName>
    <definedName name="mar" localSheetId="23">#REF!</definedName>
    <definedName name="mar" localSheetId="25">#REF!</definedName>
    <definedName name="mar" localSheetId="9">#REF!</definedName>
    <definedName name="mar" localSheetId="3">#REF!</definedName>
    <definedName name="mar">#REF!</definedName>
    <definedName name="New" localSheetId="16">#REF!</definedName>
    <definedName name="New" localSheetId="23">#REF!</definedName>
    <definedName name="New" localSheetId="25">#REF!</definedName>
    <definedName name="New" localSheetId="9">#REF!</definedName>
    <definedName name="New" localSheetId="3">#REF!</definedName>
    <definedName name="New">#REF!</definedName>
    <definedName name="_xlnm.Print_Area" localSheetId="4">'1'!$A$1:$LM$27</definedName>
    <definedName name="_xlnm.Print_Area" localSheetId="13">'10a'!$A$1:$EC$27</definedName>
    <definedName name="_xlnm.Print_Area" localSheetId="14">'10b'!$A$1:$EC$26</definedName>
    <definedName name="_xlnm.Print_Area" localSheetId="15">'11a'!$A$1:$EC$20</definedName>
    <definedName name="_xlnm.Print_Area" localSheetId="16">'11b'!$A$1:$EC$32</definedName>
    <definedName name="_xlnm.Print_Area" localSheetId="17">'12a '!$A$1:$IG$44</definedName>
    <definedName name="_xlnm.Print_Area" localSheetId="18">'12b'!$A$1:$IG$36</definedName>
    <definedName name="_xlnm.Print_Area" localSheetId="19">'13 '!$A$1:$HW$71</definedName>
    <definedName name="_xlnm.Print_Area" localSheetId="20">'14 '!$A$1:$HZ$102</definedName>
    <definedName name="_xlnm.Print_Area" localSheetId="21">'15a'!$A$1:$JG$33</definedName>
    <definedName name="_xlnm.Print_Area" localSheetId="22">'15b'!$A$1:$JG$27</definedName>
    <definedName name="_xlnm.Print_Area" localSheetId="23">'16a'!$A$1:$GK$36</definedName>
    <definedName name="_xlnm.Print_Area" localSheetId="24">'16b'!$A$1:$GK$34</definedName>
    <definedName name="_xlnm.Print_Area" localSheetId="25">'16c'!$A$1:$GK$31</definedName>
    <definedName name="_xlnm.Print_Area" localSheetId="26">'17a'!$A$1:$AL$16</definedName>
    <definedName name="_xlnm.Print_Area" localSheetId="27">'17b'!$A$1:$AL$60</definedName>
    <definedName name="_xlnm.Print_Area" localSheetId="28">'18'!$A$1:$ED$31</definedName>
    <definedName name="_xlnm.Print_Area" localSheetId="29">'19'!$A$1:$Z$80</definedName>
    <definedName name="_xlnm.Print_Area" localSheetId="5">'2'!$A$1:$GF$19</definedName>
    <definedName name="_xlnm.Print_Area" localSheetId="30">'20'!$A$1:$HI$16</definedName>
    <definedName name="_xlnm.Print_Area" localSheetId="31">'21a'!$A$1:$IR$28</definedName>
    <definedName name="_xlnm.Print_Area" localSheetId="32">'21b'!$A$1:$IP$27</definedName>
    <definedName name="_xlnm.Print_Area" localSheetId="33">'22'!$A$1:$CW$54</definedName>
    <definedName name="_xlnm.Print_Area" localSheetId="34">'23'!$A$1:$H$235</definedName>
    <definedName name="_xlnm.Print_Area" localSheetId="35">'24'!$A$1:$EU$17</definedName>
    <definedName name="_xlnm.Print_Area" localSheetId="36">'25'!$A$1:$Q$259</definedName>
    <definedName name="_xlnm.Print_Area" localSheetId="37">'26'!$A$1:$BW$18</definedName>
    <definedName name="_xlnm.Print_Area" localSheetId="38">'27'!$A$1:$FA$32</definedName>
    <definedName name="_xlnm.Print_Area" localSheetId="39">'28'!$A$1:$P$84</definedName>
    <definedName name="_xlnm.Print_Area" localSheetId="40">'29'!$A$1:$N$82</definedName>
    <definedName name="_xlnm.Print_Area" localSheetId="6">'3'!$A$1:$GC$13</definedName>
    <definedName name="_xlnm.Print_Area" localSheetId="41">'30a'!$A$1:$T$34</definedName>
    <definedName name="_xlnm.Print_Area" localSheetId="42">'30b'!$A$1:$Q$35</definedName>
    <definedName name="_xlnm.Print_Area" localSheetId="43">'31'!$A$1:$T$33</definedName>
    <definedName name="_xlnm.Print_Area" localSheetId="44">'32'!$A$1:$P$32</definedName>
    <definedName name="_xlnm.Print_Area" localSheetId="45">'33'!$A$1:$P$32</definedName>
    <definedName name="_xlnm.Print_Area" localSheetId="7">'4'!$A$1:$GJ$18</definedName>
    <definedName name="_xlnm.Print_Area" localSheetId="8">'5'!$A$1:$GN$19</definedName>
    <definedName name="_xlnm.Print_Area" localSheetId="9">'6'!$A$1:$DZ$18</definedName>
    <definedName name="_xlnm.Print_Area" localSheetId="10">'7'!$A$1:$GM$11</definedName>
    <definedName name="_xlnm.Print_Area" localSheetId="11">'8'!$A$1:$F$232</definedName>
    <definedName name="_xlnm.Print_Area" localSheetId="12">'9 '!$A$1:$FG$14</definedName>
    <definedName name="_xlnm.Print_Area" localSheetId="2">Acronyms!$A$1:$I$32</definedName>
    <definedName name="_xlnm.Print_Area" localSheetId="0">'Cover Page'!$A$1:$A$40</definedName>
    <definedName name="_xlnm.Print_Area" localSheetId="3">'Selected Indicators'!$A$1:$GK$40</definedName>
    <definedName name="_xlnm.Print_Area" localSheetId="1">'Table of Content '!$A$1:$K$61</definedName>
    <definedName name="_xlnm.Print_Area">#REF!</definedName>
    <definedName name="PRINT_AREA_MI" localSheetId="16">#REF!</definedName>
    <definedName name="PRINT_AREA_MI" localSheetId="21">#REF!</definedName>
    <definedName name="PRINT_AREA_MI" localSheetId="23">#REF!</definedName>
    <definedName name="PRINT_AREA_MI" localSheetId="25">#REF!</definedName>
    <definedName name="PRINT_AREA_MI" localSheetId="34">#REF!</definedName>
    <definedName name="PRINT_AREA_MI" localSheetId="37">#REF!</definedName>
    <definedName name="PRINT_AREA_MI" localSheetId="38">#REF!</definedName>
    <definedName name="PRINT_AREA_MI" localSheetId="9">#REF!</definedName>
    <definedName name="PRINT_AREA_MI" localSheetId="12">#REF!</definedName>
    <definedName name="PRINT_AREA_MI" localSheetId="3">#REF!</definedName>
    <definedName name="PRINT_AREA_MI">#REF!</definedName>
    <definedName name="Print_Areaq56" localSheetId="16">#REF!</definedName>
    <definedName name="Print_Areaq56" localSheetId="23">#REF!</definedName>
    <definedName name="Print_Areaq56" localSheetId="25">#REF!</definedName>
    <definedName name="Print_Areaq56" localSheetId="37">#REF!</definedName>
    <definedName name="Print_Areaq56" localSheetId="38">#REF!</definedName>
    <definedName name="Print_Areaq56" localSheetId="9">#REF!</definedName>
    <definedName name="Print_Areaq56" localSheetId="3">#REF!</definedName>
    <definedName name="Print_Areaq56">#REF!</definedName>
    <definedName name="qr" localSheetId="16">'[2]Selected Indicators '!#REF!</definedName>
    <definedName name="qr" localSheetId="21">'[2]Selected Indicators '!#REF!</definedName>
    <definedName name="qr" localSheetId="25">'[2]Selected Indicators '!#REF!</definedName>
    <definedName name="qr" localSheetId="34">'[2]Selected Indicators '!#REF!</definedName>
    <definedName name="qr" localSheetId="37">'[2]Selected Indicators '!#REF!</definedName>
    <definedName name="qr" localSheetId="38">'[2]Selected Indicators '!#REF!</definedName>
    <definedName name="qr" localSheetId="9">'[2]Selected Indicators '!#REF!</definedName>
    <definedName name="qr" localSheetId="12">'[2]Selected Indicators '!#REF!</definedName>
    <definedName name="qr">'[2]Selected Indicators '!#REF!</definedName>
    <definedName name="qw" localSheetId="16">'[2]Selected Indicators '!#REF!</definedName>
    <definedName name="qw" localSheetId="25">'[2]Selected Indicators '!#REF!</definedName>
    <definedName name="qw" localSheetId="37">'[2]Selected Indicators '!#REF!</definedName>
    <definedName name="qw" localSheetId="38">'[2]Selected Indicators '!#REF!</definedName>
    <definedName name="qw" localSheetId="9">'[2]Selected Indicators '!#REF!</definedName>
    <definedName name="qw" localSheetId="12">'[2]Selected Indicators '!#REF!</definedName>
    <definedName name="qw">'[2]Selected Indicators '!#REF!</definedName>
    <definedName name="rural" localSheetId="16">#REF!</definedName>
    <definedName name="rural" localSheetId="21">#REF!</definedName>
    <definedName name="rural" localSheetId="23">#REF!</definedName>
    <definedName name="rural" localSheetId="25">#REF!</definedName>
    <definedName name="rural" localSheetId="34">#REF!</definedName>
    <definedName name="rural" localSheetId="37">#REF!</definedName>
    <definedName name="rural" localSheetId="38">#REF!</definedName>
    <definedName name="rural" localSheetId="9">#REF!</definedName>
    <definedName name="rural" localSheetId="12">#REF!</definedName>
    <definedName name="rural" localSheetId="3">#REF!</definedName>
    <definedName name="rural">#REF!</definedName>
    <definedName name="ss" localSheetId="16" hidden="1">#REF!</definedName>
    <definedName name="ss" localSheetId="25" hidden="1">#REF!</definedName>
    <definedName name="ss" hidden="1">#REF!</definedName>
    <definedName name="yu" localSheetId="16">'[3]Selected Indicators '!#REF!</definedName>
    <definedName name="yu" localSheetId="21">'[3]Selected Indicators '!#REF!</definedName>
    <definedName name="yu" localSheetId="25">'[3]Selected Indicators '!#REF!</definedName>
    <definedName name="yu" localSheetId="34">'[3]Selected Indicators '!#REF!</definedName>
    <definedName name="yu" localSheetId="37">'[3]Selected Indicators '!#REF!</definedName>
    <definedName name="yu" localSheetId="38">'[3]Selected Indicators '!#REF!</definedName>
    <definedName name="yu" localSheetId="9">'[3]Selected Indicators '!#REF!</definedName>
    <definedName name="yu" localSheetId="12">'[3]Selected Indicators '!#REF!</definedName>
    <definedName name="yu">'[3]Selected Indicators 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R41" i="34" l="1"/>
  <c r="HJ92" i="21"/>
  <c r="GC37" i="21"/>
  <c r="IP7" i="23" l="1"/>
  <c r="IP9" i="23"/>
  <c r="IP8" i="23"/>
  <c r="IP6" i="23"/>
  <c r="IM5" i="23"/>
  <c r="IN5" i="23"/>
  <c r="IL5" i="23"/>
  <c r="IO5" i="23" s="1"/>
  <c r="II5" i="23"/>
  <c r="IJ5" i="23"/>
  <c r="IH5" i="23"/>
  <c r="IK5" i="23" s="1"/>
  <c r="IE5" i="23"/>
  <c r="IF5" i="23"/>
  <c r="ID5" i="23"/>
  <c r="IG5" i="23" s="1"/>
  <c r="IB5" i="23"/>
  <c r="IA5" i="23"/>
  <c r="HZ5" i="23"/>
  <c r="GA36" i="4"/>
  <c r="JA6" i="23"/>
  <c r="HI30" i="20"/>
  <c r="IC5" i="23" l="1"/>
  <c r="IP5" i="23" s="1"/>
  <c r="GJ31" i="4"/>
  <c r="GI31" i="4"/>
  <c r="GH31" i="4"/>
  <c r="GG31" i="4"/>
  <c r="GF31" i="4"/>
  <c r="GE31" i="4"/>
  <c r="GD31" i="4"/>
  <c r="GC31" i="4"/>
  <c r="GB31" i="4"/>
  <c r="GA31" i="4"/>
  <c r="FZ31" i="4"/>
  <c r="CW22" i="34" l="1"/>
  <c r="IQ26" i="32"/>
  <c r="IR26" i="32"/>
  <c r="IR4" i="32"/>
  <c r="II4" i="32"/>
  <c r="HH4" i="31"/>
  <c r="HH14" i="31" s="1"/>
  <c r="HH6" i="31"/>
  <c r="HI6" i="31" s="1"/>
  <c r="HG4" i="31"/>
  <c r="HG14" i="31" s="1"/>
  <c r="IT22" i="23"/>
  <c r="JF24" i="23"/>
  <c r="IT24" i="23"/>
  <c r="IT25" i="23"/>
  <c r="JA23" i="23"/>
  <c r="JC23" i="23"/>
  <c r="JD23" i="23"/>
  <c r="JE23" i="23"/>
  <c r="JE17" i="22"/>
  <c r="JE31" i="22" s="1"/>
  <c r="JD17" i="22"/>
  <c r="JD31" i="22" s="1"/>
  <c r="JC17" i="22"/>
  <c r="JC31" i="22" s="1"/>
  <c r="JE4" i="22"/>
  <c r="JE30" i="22" s="1"/>
  <c r="JE32" i="22" s="1"/>
  <c r="JE4" i="23" s="1"/>
  <c r="JD4" i="22"/>
  <c r="JD30" i="22" s="1"/>
  <c r="JC4" i="22"/>
  <c r="JC30" i="22" s="1"/>
  <c r="JC32" i="22" s="1"/>
  <c r="JC4" i="23" s="1"/>
  <c r="JA30" i="22"/>
  <c r="JA17" i="22"/>
  <c r="JA31" i="22" s="1"/>
  <c r="IZ17" i="22"/>
  <c r="IZ31" i="22" s="1"/>
  <c r="IY17" i="22"/>
  <c r="IY31" i="22" s="1"/>
  <c r="JA4" i="22"/>
  <c r="IZ4" i="22"/>
  <c r="IZ30" i="22" s="1"/>
  <c r="IY4" i="22"/>
  <c r="IY30" i="22" s="1"/>
  <c r="IW31" i="22"/>
  <c r="IW17" i="22"/>
  <c r="IV17" i="22"/>
  <c r="IV31" i="22" s="1"/>
  <c r="IU17" i="22"/>
  <c r="IU31" i="22" s="1"/>
  <c r="IW4" i="22"/>
  <c r="IW30" i="22" s="1"/>
  <c r="IW32" i="22" s="1"/>
  <c r="IW4" i="23" s="1"/>
  <c r="IV4" i="22"/>
  <c r="IV30" i="22" s="1"/>
  <c r="IU4" i="22"/>
  <c r="IU30" i="22" s="1"/>
  <c r="IS17" i="22"/>
  <c r="IS31" i="22" s="1"/>
  <c r="IS4" i="22"/>
  <c r="IS30" i="22" s="1"/>
  <c r="IS32" i="22" s="1"/>
  <c r="IS4" i="23" s="1"/>
  <c r="IR17" i="22"/>
  <c r="IR31" i="22" s="1"/>
  <c r="IR4" i="22"/>
  <c r="IR30" i="22" s="1"/>
  <c r="IR32" i="22" s="1"/>
  <c r="IR4" i="23" s="1"/>
  <c r="CB25" i="33"/>
  <c r="CB20" i="33"/>
  <c r="CB17" i="33"/>
  <c r="CB18" i="33"/>
  <c r="CB16" i="33"/>
  <c r="IY32" i="22" l="1"/>
  <c r="IY4" i="23" s="1"/>
  <c r="HI4" i="31"/>
  <c r="HI14" i="31" s="1"/>
  <c r="IU32" i="22"/>
  <c r="IU4" i="23" s="1"/>
  <c r="JA32" i="22"/>
  <c r="JA4" i="23" s="1"/>
  <c r="IZ32" i="22"/>
  <c r="IZ4" i="23" s="1"/>
  <c r="IZ22" i="23" s="1"/>
  <c r="IZ23" i="23" s="1"/>
  <c r="IV32" i="22"/>
  <c r="IV4" i="23" s="1"/>
  <c r="IX4" i="22"/>
  <c r="JD32" i="22"/>
  <c r="JD4" i="23" s="1"/>
  <c r="IO19" i="33"/>
  <c r="IK19" i="33"/>
  <c r="IG19" i="33"/>
  <c r="IC19" i="33"/>
  <c r="HX19" i="33"/>
  <c r="HT19" i="33"/>
  <c r="HP19" i="33"/>
  <c r="AB14" i="38"/>
  <c r="Z14" i="38"/>
  <c r="Y14" i="38"/>
  <c r="Y4" i="38" s="1"/>
  <c r="X14" i="38"/>
  <c r="X4" i="38" s="1"/>
  <c r="V14" i="38"/>
  <c r="V4" i="38" s="1"/>
  <c r="U14" i="38"/>
  <c r="U4" i="38" s="1"/>
  <c r="T14" i="38"/>
  <c r="T4" i="38" s="1"/>
  <c r="S12" i="38"/>
  <c r="AA11" i="38"/>
  <c r="S11" i="38"/>
  <c r="H11" i="38"/>
  <c r="S10" i="38"/>
  <c r="I10" i="38"/>
  <c r="AD8" i="38"/>
  <c r="AC8" i="38"/>
  <c r="BU4" i="38"/>
  <c r="BT4" i="38"/>
  <c r="BS4" i="38"/>
  <c r="BR4" i="38"/>
  <c r="BQ4" i="38"/>
  <c r="BP4" i="38"/>
  <c r="BO4" i="38"/>
  <c r="BN4" i="38"/>
  <c r="BM4" i="38"/>
  <c r="BL4" i="38"/>
  <c r="BK4" i="38"/>
  <c r="AE4" i="38"/>
  <c r="AD4" i="38"/>
  <c r="AC4" i="38"/>
  <c r="AB4" i="38"/>
  <c r="AA4" i="38"/>
  <c r="Z4" i="38"/>
  <c r="W4" i="38"/>
  <c r="S4" i="38"/>
  <c r="Q4" i="38"/>
  <c r="O4" i="38"/>
  <c r="N4" i="38"/>
  <c r="M4" i="38"/>
  <c r="L4" i="38"/>
  <c r="K4" i="38"/>
  <c r="J4" i="38"/>
  <c r="I4" i="38"/>
  <c r="G4" i="38"/>
  <c r="F4" i="38"/>
  <c r="E4" i="38"/>
  <c r="D4" i="38"/>
  <c r="C4" i="38"/>
  <c r="B4" i="38"/>
  <c r="J16" i="36"/>
  <c r="CW54" i="34"/>
  <c r="CW45" i="34"/>
  <c r="CR45" i="34"/>
  <c r="CW44" i="34"/>
  <c r="CW43" i="34"/>
  <c r="CW41" i="34"/>
  <c r="CW40" i="34"/>
  <c r="CW38" i="34"/>
  <c r="CR38" i="34"/>
  <c r="CW37" i="34"/>
  <c r="CW36" i="34"/>
  <c r="CW34" i="34"/>
  <c r="CR34" i="34"/>
  <c r="CW33" i="34"/>
  <c r="CW32" i="34"/>
  <c r="CW31" i="34"/>
  <c r="CW30" i="34"/>
  <c r="CW29" i="34"/>
  <c r="CW28" i="34"/>
  <c r="CW26" i="34"/>
  <c r="CR26" i="34"/>
  <c r="CW25" i="34"/>
  <c r="CW24" i="34"/>
  <c r="CR22" i="34"/>
  <c r="CW21" i="34"/>
  <c r="CW20" i="34"/>
  <c r="CW18" i="34"/>
  <c r="CR18" i="34"/>
  <c r="CW17" i="34"/>
  <c r="CW16" i="34"/>
  <c r="CW14" i="34"/>
  <c r="CR14" i="34"/>
  <c r="CW13" i="34"/>
  <c r="CW12" i="34"/>
  <c r="CW10" i="34"/>
  <c r="CR10" i="34"/>
  <c r="CW9" i="34"/>
  <c r="CW8" i="34"/>
  <c r="CW6" i="34"/>
  <c r="CR6" i="34"/>
  <c r="CW5" i="34"/>
  <c r="CW4" i="34"/>
  <c r="IN25" i="33"/>
  <c r="IM25" i="33"/>
  <c r="IL25" i="33"/>
  <c r="IJ25" i="33"/>
  <c r="II25" i="33"/>
  <c r="IH25" i="33"/>
  <c r="IF25" i="33"/>
  <c r="IE25" i="33"/>
  <c r="ID25" i="33"/>
  <c r="IB25" i="33"/>
  <c r="IA25" i="33"/>
  <c r="HZ25" i="33"/>
  <c r="HX25" i="33"/>
  <c r="HS25" i="33"/>
  <c r="HR25" i="33"/>
  <c r="HQ25" i="33"/>
  <c r="HO25" i="33"/>
  <c r="HN25" i="33"/>
  <c r="HM25" i="33"/>
  <c r="HK25" i="33"/>
  <c r="HJ25" i="33"/>
  <c r="HI25" i="33"/>
  <c r="HG25" i="33"/>
  <c r="HC25" i="33"/>
  <c r="GY25" i="33"/>
  <c r="GU25" i="33"/>
  <c r="GP25" i="33"/>
  <c r="GQ25" i="33" s="1"/>
  <c r="FY25" i="33"/>
  <c r="FU25" i="33"/>
  <c r="FQ25" i="33"/>
  <c r="FM25" i="33"/>
  <c r="FH25" i="33"/>
  <c r="FD25" i="33"/>
  <c r="EZ25" i="33"/>
  <c r="EV25" i="33"/>
  <c r="IO24" i="33"/>
  <c r="IK24" i="33"/>
  <c r="IG24" i="33"/>
  <c r="IC24" i="33"/>
  <c r="HX24" i="33"/>
  <c r="HT24" i="33"/>
  <c r="HP24" i="33"/>
  <c r="HL24" i="33"/>
  <c r="HG24" i="33"/>
  <c r="HC24" i="33"/>
  <c r="GY24" i="33"/>
  <c r="GU24" i="33"/>
  <c r="GP24" i="33"/>
  <c r="GL24" i="33"/>
  <c r="GH24" i="33"/>
  <c r="GD24" i="33"/>
  <c r="FY24" i="33"/>
  <c r="FU24" i="33"/>
  <c r="FQ24" i="33"/>
  <c r="FM24" i="33"/>
  <c r="FH24" i="33"/>
  <c r="FD24" i="33"/>
  <c r="EZ24" i="33"/>
  <c r="EV24" i="33"/>
  <c r="IO23" i="33"/>
  <c r="IK23" i="33"/>
  <c r="IG23" i="33"/>
  <c r="IC23" i="33"/>
  <c r="HX23" i="33"/>
  <c r="HT23" i="33"/>
  <c r="HP23" i="33"/>
  <c r="HL23" i="33"/>
  <c r="HG23" i="33"/>
  <c r="HC23" i="33"/>
  <c r="GY23" i="33"/>
  <c r="GU23" i="33"/>
  <c r="GP23" i="33"/>
  <c r="GL23" i="33"/>
  <c r="GH23" i="33"/>
  <c r="GD23" i="33"/>
  <c r="FY23" i="33"/>
  <c r="FU23" i="33"/>
  <c r="FQ23" i="33"/>
  <c r="FM23" i="33"/>
  <c r="FH23" i="33"/>
  <c r="FD23" i="33"/>
  <c r="EZ23" i="33"/>
  <c r="EV23" i="33"/>
  <c r="IO22" i="33"/>
  <c r="IK22" i="33"/>
  <c r="IG22" i="33"/>
  <c r="IC22" i="33"/>
  <c r="HX22" i="33"/>
  <c r="HT22" i="33"/>
  <c r="HP22" i="33"/>
  <c r="HL22" i="33"/>
  <c r="HG22" i="33"/>
  <c r="HC22" i="33"/>
  <c r="GY22" i="33"/>
  <c r="GU22" i="33"/>
  <c r="GP22" i="33"/>
  <c r="GL22" i="33"/>
  <c r="GH22" i="33"/>
  <c r="GD22" i="33"/>
  <c r="FY22" i="33"/>
  <c r="FU22" i="33"/>
  <c r="FQ22" i="33"/>
  <c r="FM22" i="33"/>
  <c r="FH22" i="33"/>
  <c r="FD22" i="33"/>
  <c r="EZ22" i="33"/>
  <c r="EV22" i="33"/>
  <c r="IO21" i="33"/>
  <c r="IK21" i="33"/>
  <c r="IG21" i="33"/>
  <c r="IC21" i="33"/>
  <c r="HX21" i="33"/>
  <c r="HT21" i="33"/>
  <c r="HP21" i="33"/>
  <c r="HL21" i="33"/>
  <c r="HG21" i="33"/>
  <c r="HC21" i="33"/>
  <c r="GY21" i="33"/>
  <c r="GU21" i="33"/>
  <c r="GP21" i="33"/>
  <c r="GL21" i="33"/>
  <c r="GH21" i="33"/>
  <c r="GD21" i="33"/>
  <c r="FY21" i="33"/>
  <c r="FU21" i="33"/>
  <c r="FQ21" i="33"/>
  <c r="FM21" i="33"/>
  <c r="FH21" i="33"/>
  <c r="FD21" i="33"/>
  <c r="EZ21" i="33"/>
  <c r="EV21" i="33"/>
  <c r="IO20" i="33"/>
  <c r="IK20" i="33"/>
  <c r="IG20" i="33"/>
  <c r="IC20" i="33"/>
  <c r="HX20" i="33"/>
  <c r="HT20" i="33"/>
  <c r="HP20" i="33"/>
  <c r="HL20" i="33"/>
  <c r="HG20" i="33"/>
  <c r="HC20" i="33"/>
  <c r="GY20" i="33"/>
  <c r="GU20" i="33"/>
  <c r="GP20" i="33"/>
  <c r="GL20" i="33"/>
  <c r="GH20" i="33"/>
  <c r="GD20" i="33"/>
  <c r="GQ20" i="33" s="1"/>
  <c r="FY20" i="33"/>
  <c r="FU20" i="33"/>
  <c r="FQ20" i="33"/>
  <c r="FM20" i="33"/>
  <c r="FH20" i="33"/>
  <c r="FD20" i="33"/>
  <c r="EZ20" i="33"/>
  <c r="EV20" i="33"/>
  <c r="IO18" i="33"/>
  <c r="IK18" i="33"/>
  <c r="IG18" i="33"/>
  <c r="IC18" i="33"/>
  <c r="HX18" i="33"/>
  <c r="HT18" i="33"/>
  <c r="HP18" i="33"/>
  <c r="HL18" i="33"/>
  <c r="HG18" i="33"/>
  <c r="HC18" i="33"/>
  <c r="GY18" i="33"/>
  <c r="GU18" i="33"/>
  <c r="GP18" i="33"/>
  <c r="GL18" i="33"/>
  <c r="GH18" i="33"/>
  <c r="GD18" i="33"/>
  <c r="FY18" i="33"/>
  <c r="FU18" i="33"/>
  <c r="FQ18" i="33"/>
  <c r="FM18" i="33"/>
  <c r="FH18" i="33"/>
  <c r="FD18" i="33"/>
  <c r="EZ18" i="33"/>
  <c r="EV18" i="33"/>
  <c r="IO17" i="33"/>
  <c r="IK17" i="33"/>
  <c r="IG17" i="33"/>
  <c r="IC17" i="33"/>
  <c r="HX17" i="33"/>
  <c r="HT17" i="33"/>
  <c r="HP17" i="33"/>
  <c r="HL17" i="33"/>
  <c r="HG17" i="33"/>
  <c r="HC17" i="33"/>
  <c r="GY17" i="33"/>
  <c r="GU17" i="33"/>
  <c r="GP17" i="33"/>
  <c r="GL17" i="33"/>
  <c r="GH17" i="33"/>
  <c r="GD17" i="33"/>
  <c r="FY17" i="33"/>
  <c r="FU17" i="33"/>
  <c r="FQ17" i="33"/>
  <c r="FM17" i="33"/>
  <c r="FH17" i="33"/>
  <c r="FI17" i="33" s="1"/>
  <c r="FD17" i="33"/>
  <c r="EZ17" i="33"/>
  <c r="EV17" i="33"/>
  <c r="IO16" i="33"/>
  <c r="IK16" i="33"/>
  <c r="IG16" i="33"/>
  <c r="IC16" i="33"/>
  <c r="HX16" i="33"/>
  <c r="HT16" i="33"/>
  <c r="HP16" i="33"/>
  <c r="HL16" i="33"/>
  <c r="HG16" i="33"/>
  <c r="HC16" i="33"/>
  <c r="GY16" i="33"/>
  <c r="GU16" i="33"/>
  <c r="GP16" i="33"/>
  <c r="GL16" i="33"/>
  <c r="GH16" i="33"/>
  <c r="GD16" i="33"/>
  <c r="FY16" i="33"/>
  <c r="FU16" i="33"/>
  <c r="FQ16" i="33"/>
  <c r="FM16" i="33"/>
  <c r="FH16" i="33"/>
  <c r="FD16" i="33"/>
  <c r="EZ16" i="33"/>
  <c r="EV16" i="33"/>
  <c r="HX9" i="33"/>
  <c r="HT9" i="33"/>
  <c r="HP9" i="33"/>
  <c r="HL9" i="33"/>
  <c r="HG9" i="33"/>
  <c r="HC9" i="33"/>
  <c r="GY9" i="33"/>
  <c r="GU9" i="33"/>
  <c r="GP9" i="33"/>
  <c r="GL9" i="33"/>
  <c r="GH9" i="33"/>
  <c r="GD9" i="33"/>
  <c r="FY9" i="33"/>
  <c r="FU9" i="33"/>
  <c r="FQ9" i="33"/>
  <c r="FM9" i="33"/>
  <c r="FH9" i="33"/>
  <c r="FD9" i="33"/>
  <c r="EZ9" i="33"/>
  <c r="EV9" i="33"/>
  <c r="HX8" i="33"/>
  <c r="HT8" i="33"/>
  <c r="HP8" i="33"/>
  <c r="HL8" i="33"/>
  <c r="HG8" i="33"/>
  <c r="HC8" i="33"/>
  <c r="GY8" i="33"/>
  <c r="GU8" i="33"/>
  <c r="GP8" i="33"/>
  <c r="GL8" i="33"/>
  <c r="GH8" i="33"/>
  <c r="GD8" i="33"/>
  <c r="FY8" i="33"/>
  <c r="FU8" i="33"/>
  <c r="FQ8" i="33"/>
  <c r="FM8" i="33"/>
  <c r="FH8" i="33"/>
  <c r="FD8" i="33"/>
  <c r="EZ8" i="33"/>
  <c r="EV8" i="33"/>
  <c r="HX7" i="33"/>
  <c r="HT7" i="33"/>
  <c r="HP7" i="33"/>
  <c r="HL7" i="33"/>
  <c r="HG7" i="33"/>
  <c r="HC7" i="33"/>
  <c r="GY7" i="33"/>
  <c r="GU7" i="33"/>
  <c r="GP7" i="33"/>
  <c r="GL7" i="33"/>
  <c r="GH7" i="33"/>
  <c r="GD7" i="33"/>
  <c r="FY7" i="33"/>
  <c r="FU7" i="33"/>
  <c r="FQ7" i="33"/>
  <c r="FM7" i="33"/>
  <c r="FH7" i="33"/>
  <c r="FD7" i="33"/>
  <c r="EZ7" i="33"/>
  <c r="EV7" i="33"/>
  <c r="HX6" i="33"/>
  <c r="HT6" i="33"/>
  <c r="HP6" i="33"/>
  <c r="HL6" i="33"/>
  <c r="HG6" i="33"/>
  <c r="HC6" i="33"/>
  <c r="GY6" i="33"/>
  <c r="GU6" i="33"/>
  <c r="GP6" i="33"/>
  <c r="GL6" i="33"/>
  <c r="GH6" i="33"/>
  <c r="GD6" i="33"/>
  <c r="FY6" i="33"/>
  <c r="FU6" i="33"/>
  <c r="FQ6" i="33"/>
  <c r="FM6" i="33"/>
  <c r="FH6" i="33"/>
  <c r="FD6" i="33"/>
  <c r="EZ6" i="33"/>
  <c r="EV6" i="33"/>
  <c r="HX5" i="33"/>
  <c r="HT5" i="33"/>
  <c r="HP5" i="33"/>
  <c r="HL5" i="33"/>
  <c r="HG5" i="33"/>
  <c r="HC5" i="33"/>
  <c r="GY5" i="33"/>
  <c r="GU5" i="33"/>
  <c r="GP5" i="33"/>
  <c r="GL5" i="33"/>
  <c r="GH5" i="33"/>
  <c r="GD5" i="33"/>
  <c r="FY5" i="33"/>
  <c r="FU5" i="33"/>
  <c r="FQ5" i="33"/>
  <c r="FM5" i="33"/>
  <c r="FH5" i="33"/>
  <c r="FD5" i="33"/>
  <c r="EZ5" i="33"/>
  <c r="EV5" i="33"/>
  <c r="HX4" i="33"/>
  <c r="HT4" i="33"/>
  <c r="HP4" i="33"/>
  <c r="HL4" i="33"/>
  <c r="HG4" i="33"/>
  <c r="HC4" i="33"/>
  <c r="GY4" i="33"/>
  <c r="GU4" i="33"/>
  <c r="GP4" i="33"/>
  <c r="GL4" i="33"/>
  <c r="GH4" i="33"/>
  <c r="GQ4" i="33" s="1"/>
  <c r="GD4" i="33"/>
  <c r="FY4" i="33"/>
  <c r="FU4" i="33"/>
  <c r="FQ4" i="33"/>
  <c r="FM4" i="33"/>
  <c r="FH4" i="33"/>
  <c r="FD4" i="33"/>
  <c r="EZ4" i="33"/>
  <c r="EV4" i="33"/>
  <c r="IP26" i="32"/>
  <c r="IO26" i="32"/>
  <c r="IN26" i="32"/>
  <c r="IM26" i="32"/>
  <c r="IL26" i="32"/>
  <c r="IK26" i="32"/>
  <c r="IJ26" i="32"/>
  <c r="II26" i="32"/>
  <c r="IH26" i="32"/>
  <c r="IG26" i="32"/>
  <c r="IF26" i="32"/>
  <c r="IE26" i="32"/>
  <c r="ID26" i="32"/>
  <c r="IC26" i="32"/>
  <c r="IB26" i="32"/>
  <c r="HZ26" i="32"/>
  <c r="HU26" i="32"/>
  <c r="HV26" i="32" s="1"/>
  <c r="HT26" i="32"/>
  <c r="HS26" i="32"/>
  <c r="HQ26" i="32"/>
  <c r="HP26" i="32"/>
  <c r="HR26" i="32" s="1"/>
  <c r="HO26" i="32"/>
  <c r="HM26" i="32"/>
  <c r="HN26" i="32" s="1"/>
  <c r="HL26" i="32"/>
  <c r="HK26" i="32"/>
  <c r="HI26" i="32"/>
  <c r="HJ26" i="32" s="1"/>
  <c r="HE26" i="32"/>
  <c r="HA26" i="32"/>
  <c r="GW26" i="32"/>
  <c r="GR26" i="32"/>
  <c r="GN26" i="32"/>
  <c r="GJ26" i="32"/>
  <c r="GF26" i="32"/>
  <c r="GA26" i="32"/>
  <c r="FW26" i="32"/>
  <c r="FS26" i="32"/>
  <c r="FO26" i="32"/>
  <c r="GB26" i="32" s="1"/>
  <c r="FJ26" i="32"/>
  <c r="FF26" i="32"/>
  <c r="FB26" i="32"/>
  <c r="EX26" i="32"/>
  <c r="FK26" i="32" s="1"/>
  <c r="HZ25" i="32"/>
  <c r="HV25" i="32"/>
  <c r="HR25" i="32"/>
  <c r="HN25" i="32"/>
  <c r="HI25" i="32"/>
  <c r="HE25" i="32"/>
  <c r="HA25" i="32"/>
  <c r="GW25" i="32"/>
  <c r="GR25" i="32"/>
  <c r="GN25" i="32"/>
  <c r="GJ25" i="32"/>
  <c r="GF25" i="32"/>
  <c r="GA25" i="32"/>
  <c r="FW25" i="32"/>
  <c r="FS25" i="32"/>
  <c r="FO25" i="32"/>
  <c r="GB25" i="32" s="1"/>
  <c r="FJ25" i="32"/>
  <c r="FF25" i="32"/>
  <c r="FB25" i="32"/>
  <c r="FK25" i="32" s="1"/>
  <c r="EX25" i="32"/>
  <c r="HZ24" i="32"/>
  <c r="HV24" i="32"/>
  <c r="HR24" i="32"/>
  <c r="HN24" i="32"/>
  <c r="HI24" i="32"/>
  <c r="HE24" i="32"/>
  <c r="HA24" i="32"/>
  <c r="GW24" i="32"/>
  <c r="GR24" i="32"/>
  <c r="GN24" i="32"/>
  <c r="GJ24" i="32"/>
  <c r="GF24" i="32"/>
  <c r="GA24" i="32"/>
  <c r="FW24" i="32"/>
  <c r="GB24" i="32" s="1"/>
  <c r="FS24" i="32"/>
  <c r="FO24" i="32"/>
  <c r="FJ24" i="32"/>
  <c r="FF24" i="32"/>
  <c r="FB24" i="32"/>
  <c r="EX24" i="32"/>
  <c r="HZ23" i="32"/>
  <c r="HV23" i="32"/>
  <c r="HR23" i="32"/>
  <c r="HN23" i="32"/>
  <c r="HI23" i="32"/>
  <c r="HE23" i="32"/>
  <c r="HA23" i="32"/>
  <c r="GW23" i="32"/>
  <c r="GR23" i="32"/>
  <c r="GN23" i="32"/>
  <c r="GJ23" i="32"/>
  <c r="GF23" i="32"/>
  <c r="GA23" i="32"/>
  <c r="FW23" i="32"/>
  <c r="FS23" i="32"/>
  <c r="FO23" i="32"/>
  <c r="FJ23" i="32"/>
  <c r="FF23" i="32"/>
  <c r="FB23" i="32"/>
  <c r="EX23" i="32"/>
  <c r="IA22" i="32"/>
  <c r="HZ22" i="32"/>
  <c r="HV22" i="32"/>
  <c r="HR22" i="32"/>
  <c r="HN22" i="32"/>
  <c r="HI22" i="32"/>
  <c r="HE22" i="32"/>
  <c r="HA22" i="32"/>
  <c r="GW22" i="32"/>
  <c r="GR22" i="32"/>
  <c r="GN22" i="32"/>
  <c r="GJ22" i="32"/>
  <c r="GF22" i="32"/>
  <c r="GB22" i="32"/>
  <c r="GA22" i="32"/>
  <c r="FW22" i="32"/>
  <c r="FS22" i="32"/>
  <c r="FO22" i="32"/>
  <c r="FJ22" i="32"/>
  <c r="FF22" i="32"/>
  <c r="FB22" i="32"/>
  <c r="EX22" i="32"/>
  <c r="FK22" i="32" s="1"/>
  <c r="HZ21" i="32"/>
  <c r="IA21" i="32" s="1"/>
  <c r="HV21" i="32"/>
  <c r="HR21" i="32"/>
  <c r="HN21" i="32"/>
  <c r="HI21" i="32"/>
  <c r="HE21" i="32"/>
  <c r="HA21" i="32"/>
  <c r="GW21" i="32"/>
  <c r="GR21" i="32"/>
  <c r="GN21" i="32"/>
  <c r="GJ21" i="32"/>
  <c r="GF21" i="32"/>
  <c r="GA21" i="32"/>
  <c r="FW21" i="32"/>
  <c r="FS21" i="32"/>
  <c r="FO21" i="32"/>
  <c r="FJ21" i="32"/>
  <c r="FF21" i="32"/>
  <c r="FB21" i="32"/>
  <c r="EX21" i="32"/>
  <c r="FK21" i="32" s="1"/>
  <c r="HZ20" i="32"/>
  <c r="HV20" i="32"/>
  <c r="HR20" i="32"/>
  <c r="HN20" i="32"/>
  <c r="HI20" i="32"/>
  <c r="HE20" i="32"/>
  <c r="HA20" i="32"/>
  <c r="GW20" i="32"/>
  <c r="GR20" i="32"/>
  <c r="GN20" i="32"/>
  <c r="GJ20" i="32"/>
  <c r="GF20" i="32"/>
  <c r="GS20" i="32" s="1"/>
  <c r="GA20" i="32"/>
  <c r="FW20" i="32"/>
  <c r="FS20" i="32"/>
  <c r="FO20" i="32"/>
  <c r="FJ20" i="32"/>
  <c r="FF20" i="32"/>
  <c r="FB20" i="32"/>
  <c r="EX20" i="32"/>
  <c r="HZ19" i="32"/>
  <c r="HV19" i="32"/>
  <c r="HR19" i="32"/>
  <c r="HN19" i="32"/>
  <c r="IA19" i="32" s="1"/>
  <c r="HI19" i="32"/>
  <c r="HE19" i="32"/>
  <c r="HJ19" i="32" s="1"/>
  <c r="HA19" i="32"/>
  <c r="GW19" i="32"/>
  <c r="GS19" i="32"/>
  <c r="GR19" i="32"/>
  <c r="GN19" i="32"/>
  <c r="GJ19" i="32"/>
  <c r="GF19" i="32"/>
  <c r="GA19" i="32"/>
  <c r="FW19" i="32"/>
  <c r="FS19" i="32"/>
  <c r="FO19" i="32"/>
  <c r="GB19" i="32" s="1"/>
  <c r="FJ19" i="32"/>
  <c r="FF19" i="32"/>
  <c r="FB19" i="32"/>
  <c r="EX19" i="32"/>
  <c r="IR11" i="32"/>
  <c r="IQ11" i="32"/>
  <c r="IP11" i="32"/>
  <c r="IO11" i="32"/>
  <c r="IN11" i="32"/>
  <c r="IM11" i="32"/>
  <c r="IL11" i="32"/>
  <c r="IK11" i="32"/>
  <c r="IJ11" i="32"/>
  <c r="II11" i="32"/>
  <c r="IH11" i="32"/>
  <c r="IG11" i="32"/>
  <c r="IF11" i="32"/>
  <c r="IE11" i="32"/>
  <c r="ID11" i="32"/>
  <c r="IC11" i="32"/>
  <c r="IB11" i="32"/>
  <c r="HZ11" i="32"/>
  <c r="HU11" i="32"/>
  <c r="HT11" i="32"/>
  <c r="HS11" i="32"/>
  <c r="HQ11" i="32"/>
  <c r="HR11" i="32" s="1"/>
  <c r="HP11" i="32"/>
  <c r="HO11" i="32"/>
  <c r="HM11" i="32"/>
  <c r="HL11" i="32"/>
  <c r="HK11" i="32"/>
  <c r="HI11" i="32"/>
  <c r="HE11" i="32"/>
  <c r="HA11" i="32"/>
  <c r="GW11" i="32"/>
  <c r="GR11" i="32"/>
  <c r="GN11" i="32"/>
  <c r="GJ11" i="32"/>
  <c r="GF11" i="32"/>
  <c r="GA11" i="32"/>
  <c r="FW11" i="32"/>
  <c r="FS11" i="32"/>
  <c r="FO11" i="32"/>
  <c r="FJ11" i="32"/>
  <c r="FF11" i="32"/>
  <c r="FB11" i="32"/>
  <c r="EX11" i="32"/>
  <c r="HZ10" i="32"/>
  <c r="HV10" i="32"/>
  <c r="HR10" i="32"/>
  <c r="HN10" i="32"/>
  <c r="HJ10" i="32"/>
  <c r="HI10" i="32"/>
  <c r="HE10" i="32"/>
  <c r="HA10" i="32"/>
  <c r="GW10" i="32"/>
  <c r="GR10" i="32"/>
  <c r="GN10" i="32"/>
  <c r="GJ10" i="32"/>
  <c r="GF10" i="32"/>
  <c r="GS10" i="32" s="1"/>
  <c r="GA10" i="32"/>
  <c r="FW10" i="32"/>
  <c r="FS10" i="32"/>
  <c r="FO10" i="32"/>
  <c r="FJ10" i="32"/>
  <c r="FF10" i="32"/>
  <c r="FB10" i="32"/>
  <c r="EX10" i="32"/>
  <c r="FK10" i="32" s="1"/>
  <c r="HZ9" i="32"/>
  <c r="HV9" i="32"/>
  <c r="HR9" i="32"/>
  <c r="HN9" i="32"/>
  <c r="HI9" i="32"/>
  <c r="HJ9" i="32" s="1"/>
  <c r="HE9" i="32"/>
  <c r="HA9" i="32"/>
  <c r="GW9" i="32"/>
  <c r="GR9" i="32"/>
  <c r="GN9" i="32"/>
  <c r="GJ9" i="32"/>
  <c r="GF9" i="32"/>
  <c r="GS9" i="32" s="1"/>
  <c r="GA9" i="32"/>
  <c r="FW9" i="32"/>
  <c r="FS9" i="32"/>
  <c r="FO9" i="32"/>
  <c r="FJ9" i="32"/>
  <c r="FF9" i="32"/>
  <c r="FB9" i="32"/>
  <c r="EX9" i="32"/>
  <c r="HZ8" i="32"/>
  <c r="HV8" i="32"/>
  <c r="HR8" i="32"/>
  <c r="HN8" i="32"/>
  <c r="HI8" i="32"/>
  <c r="HE8" i="32"/>
  <c r="HA8" i="32"/>
  <c r="GW8" i="32"/>
  <c r="GR8" i="32"/>
  <c r="GN8" i="32"/>
  <c r="GJ8" i="32"/>
  <c r="GF8" i="32"/>
  <c r="GA8" i="32"/>
  <c r="FW8" i="32"/>
  <c r="FS8" i="32"/>
  <c r="FO8" i="32"/>
  <c r="GB8" i="32" s="1"/>
  <c r="FJ8" i="32"/>
  <c r="FF8" i="32"/>
  <c r="FB8" i="32"/>
  <c r="EX8" i="32"/>
  <c r="HZ7" i="32"/>
  <c r="HV7" i="32"/>
  <c r="HR7" i="32"/>
  <c r="HN7" i="32"/>
  <c r="HI7" i="32"/>
  <c r="HE7" i="32"/>
  <c r="HA7" i="32"/>
  <c r="GW7" i="32"/>
  <c r="HJ7" i="32" s="1"/>
  <c r="GR7" i="32"/>
  <c r="GN7" i="32"/>
  <c r="GJ7" i="32"/>
  <c r="GF7" i="32"/>
  <c r="GB7" i="32"/>
  <c r="GA7" i="32"/>
  <c r="FW7" i="32"/>
  <c r="FS7" i="32"/>
  <c r="FO7" i="32"/>
  <c r="FJ7" i="32"/>
  <c r="FF7" i="32"/>
  <c r="FB7" i="32"/>
  <c r="EX7" i="32"/>
  <c r="FK7" i="32" s="1"/>
  <c r="HZ6" i="32"/>
  <c r="IA6" i="32" s="1"/>
  <c r="HV6" i="32"/>
  <c r="HR6" i="32"/>
  <c r="HN6" i="32"/>
  <c r="HI6" i="32"/>
  <c r="HJ6" i="32" s="1"/>
  <c r="HE6" i="32"/>
  <c r="HA6" i="32"/>
  <c r="GW6" i="32"/>
  <c r="GR6" i="32"/>
  <c r="GN6" i="32"/>
  <c r="GJ6" i="32"/>
  <c r="GF6" i="32"/>
  <c r="GS6" i="32" s="1"/>
  <c r="GA6" i="32"/>
  <c r="GB6" i="32" s="1"/>
  <c r="FW6" i="32"/>
  <c r="FS6" i="32"/>
  <c r="FO6" i="32"/>
  <c r="FJ6" i="32"/>
  <c r="FF6" i="32"/>
  <c r="FB6" i="32"/>
  <c r="EX6" i="32"/>
  <c r="HZ5" i="32"/>
  <c r="IA5" i="32" s="1"/>
  <c r="HV5" i="32"/>
  <c r="HR5" i="32"/>
  <c r="HN5" i="32"/>
  <c r="HI5" i="32"/>
  <c r="HE5" i="32"/>
  <c r="HA5" i="32"/>
  <c r="GW5" i="32"/>
  <c r="GR5" i="32"/>
  <c r="GN5" i="32"/>
  <c r="GJ5" i="32"/>
  <c r="GF5" i="32"/>
  <c r="GA5" i="32"/>
  <c r="FW5" i="32"/>
  <c r="FS5" i="32"/>
  <c r="FO5" i="32"/>
  <c r="GB5" i="32" s="1"/>
  <c r="FJ5" i="32"/>
  <c r="FF5" i="32"/>
  <c r="FB5" i="32"/>
  <c r="EX5" i="32"/>
  <c r="HZ4" i="32"/>
  <c r="HV4" i="32"/>
  <c r="HR4" i="32"/>
  <c r="IA4" i="32" s="1"/>
  <c r="HN4" i="32"/>
  <c r="HI4" i="32"/>
  <c r="HE4" i="32"/>
  <c r="HA4" i="32"/>
  <c r="GW4" i="32"/>
  <c r="GR4" i="32"/>
  <c r="GN4" i="32"/>
  <c r="GJ4" i="32"/>
  <c r="GF4" i="32"/>
  <c r="GA4" i="32"/>
  <c r="FW4" i="32"/>
  <c r="FS4" i="32"/>
  <c r="FO4" i="32"/>
  <c r="GB4" i="32" s="1"/>
  <c r="FJ4" i="32"/>
  <c r="FF4" i="32"/>
  <c r="FB4" i="32"/>
  <c r="EX4" i="32"/>
  <c r="FY14" i="31"/>
  <c r="FM14" i="31"/>
  <c r="FJ14" i="31"/>
  <c r="ES14" i="31"/>
  <c r="ER14" i="31"/>
  <c r="EN14" i="31"/>
  <c r="EJ14" i="31"/>
  <c r="EF14" i="31"/>
  <c r="EA14" i="31"/>
  <c r="DW14" i="31"/>
  <c r="DS14" i="31"/>
  <c r="DO14" i="31"/>
  <c r="EB14" i="31" s="1"/>
  <c r="GQ13" i="31"/>
  <c r="GM13" i="31"/>
  <c r="GI13" i="31"/>
  <c r="GE13" i="31"/>
  <c r="GA13" i="31"/>
  <c r="FJ13" i="31"/>
  <c r="ER13" i="31"/>
  <c r="EN13" i="31"/>
  <c r="EJ13" i="31"/>
  <c r="EF13" i="31"/>
  <c r="EA13" i="31"/>
  <c r="DW13" i="31"/>
  <c r="DS13" i="31"/>
  <c r="DO13" i="31"/>
  <c r="EB13" i="31" s="1"/>
  <c r="GQ12" i="31"/>
  <c r="GM12" i="31"/>
  <c r="GI12" i="31"/>
  <c r="GE12" i="31"/>
  <c r="GA12" i="31"/>
  <c r="FJ12" i="31"/>
  <c r="ER12" i="31"/>
  <c r="EN12" i="31"/>
  <c r="EJ12" i="31"/>
  <c r="EF12" i="31"/>
  <c r="ES12" i="31" s="1"/>
  <c r="EA12" i="31"/>
  <c r="DW12" i="31"/>
  <c r="DS12" i="31"/>
  <c r="DO12" i="31"/>
  <c r="EB12" i="31" s="1"/>
  <c r="GP11" i="31"/>
  <c r="GO11" i="31"/>
  <c r="GN11" i="31"/>
  <c r="GL11" i="31"/>
  <c r="GM11" i="31" s="1"/>
  <c r="GK11" i="31"/>
  <c r="GJ11" i="31"/>
  <c r="GH11" i="31"/>
  <c r="GG11" i="31"/>
  <c r="GF11" i="31"/>
  <c r="GI11" i="31" s="1"/>
  <c r="GD11" i="31"/>
  <c r="GC11" i="31"/>
  <c r="GB11" i="31"/>
  <c r="FZ11" i="31"/>
  <c r="FY11" i="31"/>
  <c r="FX11" i="31"/>
  <c r="FX14" i="31" s="1"/>
  <c r="FW11" i="31"/>
  <c r="FW14" i="31" s="1"/>
  <c r="FV11" i="31"/>
  <c r="FV14" i="31" s="1"/>
  <c r="FU11" i="31"/>
  <c r="FU14" i="31" s="1"/>
  <c r="FT11" i="31"/>
  <c r="FT14" i="31" s="1"/>
  <c r="FS11" i="31"/>
  <c r="FS14" i="31" s="1"/>
  <c r="FR11" i="31"/>
  <c r="FR14" i="31" s="1"/>
  <c r="FQ11" i="31"/>
  <c r="FQ14" i="31" s="1"/>
  <c r="FP11" i="31"/>
  <c r="FP14" i="31" s="1"/>
  <c r="FO11" i="31"/>
  <c r="FO14" i="31" s="1"/>
  <c r="FN11" i="31"/>
  <c r="FN14" i="31" s="1"/>
  <c r="FM11" i="31"/>
  <c r="FL11" i="31"/>
  <c r="FL14" i="31" s="1"/>
  <c r="FK11" i="31"/>
  <c r="FK14" i="31" s="1"/>
  <c r="FJ11" i="31"/>
  <c r="ER11" i="31"/>
  <c r="EN11" i="31"/>
  <c r="EJ11" i="31"/>
  <c r="EF11" i="31"/>
  <c r="ES11" i="31" s="1"/>
  <c r="EA11" i="31"/>
  <c r="DW11" i="31"/>
  <c r="EB11" i="31" s="1"/>
  <c r="DS11" i="31"/>
  <c r="DO11" i="31"/>
  <c r="GQ10" i="31"/>
  <c r="GR10" i="31" s="1"/>
  <c r="GM10" i="31"/>
  <c r="GI10" i="31"/>
  <c r="GE10" i="31"/>
  <c r="FZ10" i="31"/>
  <c r="FY10" i="31"/>
  <c r="FX10" i="31"/>
  <c r="FW10" i="31"/>
  <c r="FV10" i="31"/>
  <c r="FU10" i="31"/>
  <c r="FT10" i="31"/>
  <c r="FS10" i="31"/>
  <c r="FR10" i="31"/>
  <c r="FQ10" i="31"/>
  <c r="FP10" i="31"/>
  <c r="FO10" i="31"/>
  <c r="FN10" i="31"/>
  <c r="FM10" i="31"/>
  <c r="FL10" i="31"/>
  <c r="FK10" i="31"/>
  <c r="FJ10" i="31"/>
  <c r="ER10" i="31"/>
  <c r="EM10" i="31"/>
  <c r="EL10" i="31"/>
  <c r="EK10" i="31"/>
  <c r="EN10" i="31" s="1"/>
  <c r="EI10" i="31"/>
  <c r="EH10" i="31"/>
  <c r="EG10" i="31"/>
  <c r="EE10" i="31"/>
  <c r="ED10" i="31"/>
  <c r="EC10" i="31"/>
  <c r="EF10" i="31" s="1"/>
  <c r="DZ10" i="31"/>
  <c r="DY10" i="31"/>
  <c r="EA10" i="31" s="1"/>
  <c r="DX10" i="31"/>
  <c r="DV10" i="31"/>
  <c r="DU10" i="31"/>
  <c r="DT10" i="31"/>
  <c r="DW10" i="31" s="1"/>
  <c r="DR10" i="31"/>
  <c r="DQ10" i="31"/>
  <c r="DP10" i="31"/>
  <c r="DS10" i="31" s="1"/>
  <c r="DN10" i="31"/>
  <c r="DM10" i="31"/>
  <c r="DL10" i="31"/>
  <c r="GR9" i="31"/>
  <c r="GQ9" i="31"/>
  <c r="GM9" i="31"/>
  <c r="GI9" i="31"/>
  <c r="GE9" i="31"/>
  <c r="GA9" i="31"/>
  <c r="FJ9" i="31"/>
  <c r="ER9" i="31"/>
  <c r="EN9" i="31"/>
  <c r="EJ9" i="31"/>
  <c r="EF9" i="31"/>
  <c r="EA9" i="31"/>
  <c r="DW9" i="31"/>
  <c r="DS9" i="31"/>
  <c r="DO9" i="31"/>
  <c r="EB9" i="31" s="1"/>
  <c r="GQ8" i="31"/>
  <c r="GM8" i="31"/>
  <c r="GI8" i="31"/>
  <c r="GE8" i="31"/>
  <c r="GA8" i="31"/>
  <c r="FJ8" i="31"/>
  <c r="ER8" i="31"/>
  <c r="EN8" i="31"/>
  <c r="ES8" i="31" s="1"/>
  <c r="EJ8" i="31"/>
  <c r="EF8" i="31"/>
  <c r="EA8" i="31"/>
  <c r="DW8" i="31"/>
  <c r="DS8" i="31"/>
  <c r="DO8" i="31"/>
  <c r="GQ7" i="31"/>
  <c r="GM7" i="31"/>
  <c r="GI7" i="31"/>
  <c r="GE7" i="31"/>
  <c r="GA7" i="31"/>
  <c r="FJ7" i="31"/>
  <c r="ER7" i="31"/>
  <c r="EN7" i="31"/>
  <c r="EJ7" i="31"/>
  <c r="EF7" i="31"/>
  <c r="EA7" i="31"/>
  <c r="DW7" i="31"/>
  <c r="DS7" i="31"/>
  <c r="DO7" i="31"/>
  <c r="GQ6" i="31"/>
  <c r="GR6" i="31" s="1"/>
  <c r="GM6" i="31"/>
  <c r="GI6" i="31"/>
  <c r="GE6" i="31"/>
  <c r="GA6" i="31"/>
  <c r="FJ6" i="31"/>
  <c r="ER6" i="31"/>
  <c r="EN6" i="31"/>
  <c r="EJ6" i="31"/>
  <c r="EF6" i="31"/>
  <c r="EA6" i="31"/>
  <c r="DW6" i="31"/>
  <c r="DS6" i="31"/>
  <c r="DO6" i="31"/>
  <c r="EB6" i="31" s="1"/>
  <c r="GQ5" i="31"/>
  <c r="GM5" i="31"/>
  <c r="GI5" i="31"/>
  <c r="GE5" i="31"/>
  <c r="GA5" i="31"/>
  <c r="FJ5" i="31"/>
  <c r="ES5" i="31"/>
  <c r="ER5" i="31"/>
  <c r="EN5" i="31"/>
  <c r="EJ5" i="31"/>
  <c r="EF5" i="31"/>
  <c r="EA5" i="31"/>
  <c r="DW5" i="31"/>
  <c r="DS5" i="31"/>
  <c r="DO5" i="31"/>
  <c r="GP4" i="31"/>
  <c r="GQ4" i="31" s="1"/>
  <c r="GO4" i="31"/>
  <c r="GO14" i="31" s="1"/>
  <c r="GN4" i="31"/>
  <c r="GL4" i="31"/>
  <c r="GL14" i="31" s="1"/>
  <c r="GK4" i="31"/>
  <c r="GK14" i="31" s="1"/>
  <c r="GJ4" i="31"/>
  <c r="GH4" i="31"/>
  <c r="GH14" i="31" s="1"/>
  <c r="GG4" i="31"/>
  <c r="GF4" i="31"/>
  <c r="GF14" i="31" s="1"/>
  <c r="GD4" i="31"/>
  <c r="GC4" i="31"/>
  <c r="GB4" i="31"/>
  <c r="GA4" i="31"/>
  <c r="FJ4" i="31"/>
  <c r="ER4" i="31"/>
  <c r="EN4" i="31"/>
  <c r="EJ4" i="31"/>
  <c r="EF4" i="31"/>
  <c r="EA4" i="31"/>
  <c r="DW4" i="31"/>
  <c r="EB4" i="31" s="1"/>
  <c r="DS4" i="31"/>
  <c r="DO4" i="31"/>
  <c r="G58" i="28"/>
  <c r="Z41" i="28"/>
  <c r="Y41" i="28"/>
  <c r="X41" i="28"/>
  <c r="W41" i="28"/>
  <c r="W58" i="28" s="1"/>
  <c r="V41" i="28"/>
  <c r="U41" i="28"/>
  <c r="T41" i="28"/>
  <c r="T58" i="28" s="1"/>
  <c r="S41" i="28"/>
  <c r="S58" i="28" s="1"/>
  <c r="R41" i="28"/>
  <c r="Q41" i="28"/>
  <c r="P41" i="28"/>
  <c r="P58" i="28" s="1"/>
  <c r="O41" i="28"/>
  <c r="N41" i="28"/>
  <c r="M41" i="28"/>
  <c r="L41" i="28"/>
  <c r="K41" i="28"/>
  <c r="K58" i="28" s="1"/>
  <c r="J41" i="28"/>
  <c r="I41" i="28"/>
  <c r="H41" i="28"/>
  <c r="H58" i="28" s="1"/>
  <c r="G41" i="28"/>
  <c r="F41" i="28"/>
  <c r="E41" i="28"/>
  <c r="D41" i="28"/>
  <c r="D58" i="28" s="1"/>
  <c r="C41" i="28"/>
  <c r="B41" i="28"/>
  <c r="Z13" i="28"/>
  <c r="Y13" i="28"/>
  <c r="X13" i="28"/>
  <c r="W13" i="28"/>
  <c r="V13" i="28"/>
  <c r="U13" i="28"/>
  <c r="T13" i="28"/>
  <c r="S13" i="28"/>
  <c r="R13" i="28"/>
  <c r="Q13" i="28"/>
  <c r="Q58" i="28" s="1"/>
  <c r="P13" i="28"/>
  <c r="O13" i="28"/>
  <c r="N13" i="28"/>
  <c r="M13" i="28"/>
  <c r="L13" i="28"/>
  <c r="K13" i="28"/>
  <c r="J13" i="28"/>
  <c r="I13" i="28"/>
  <c r="H13" i="28"/>
  <c r="G13" i="28"/>
  <c r="F13" i="28"/>
  <c r="E13" i="28"/>
  <c r="E58" i="28" s="1"/>
  <c r="D13" i="28"/>
  <c r="C13" i="28"/>
  <c r="B13" i="28"/>
  <c r="Z4" i="28"/>
  <c r="Y4" i="28"/>
  <c r="X4" i="28"/>
  <c r="W4" i="28"/>
  <c r="V4" i="28"/>
  <c r="U4" i="28"/>
  <c r="T4" i="28"/>
  <c r="S4" i="28"/>
  <c r="R4" i="28"/>
  <c r="Q4" i="28"/>
  <c r="P4" i="28"/>
  <c r="O4" i="28"/>
  <c r="N4" i="28"/>
  <c r="M4" i="28"/>
  <c r="L4" i="28"/>
  <c r="K4" i="28"/>
  <c r="J4" i="28"/>
  <c r="I4" i="28"/>
  <c r="H4" i="28"/>
  <c r="G4" i="28"/>
  <c r="F4" i="28"/>
  <c r="E4" i="28"/>
  <c r="D4" i="28"/>
  <c r="C4" i="28"/>
  <c r="B4" i="28"/>
  <c r="X14" i="27"/>
  <c r="L14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B7" i="27"/>
  <c r="Z4" i="27"/>
  <c r="Y4" i="27"/>
  <c r="X4" i="27"/>
  <c r="W4" i="27"/>
  <c r="W14" i="27" s="1"/>
  <c r="V4" i="27"/>
  <c r="V14" i="27" s="1"/>
  <c r="U4" i="27"/>
  <c r="U14" i="27" s="1"/>
  <c r="T4" i="27"/>
  <c r="S4" i="27"/>
  <c r="S14" i="27" s="1"/>
  <c r="R4" i="27"/>
  <c r="R14" i="27" s="1"/>
  <c r="Q4" i="27"/>
  <c r="P4" i="27"/>
  <c r="O4" i="27"/>
  <c r="N4" i="27"/>
  <c r="M4" i="27"/>
  <c r="L4" i="27"/>
  <c r="K4" i="27"/>
  <c r="K14" i="27" s="1"/>
  <c r="J4" i="27"/>
  <c r="J14" i="27" s="1"/>
  <c r="I4" i="27"/>
  <c r="I14" i="27" s="1"/>
  <c r="H4" i="27"/>
  <c r="G4" i="27"/>
  <c r="G14" i="27" s="1"/>
  <c r="F4" i="27"/>
  <c r="F14" i="27" s="1"/>
  <c r="E4" i="27"/>
  <c r="D4" i="27"/>
  <c r="C4" i="27"/>
  <c r="B4" i="27"/>
  <c r="FA29" i="26"/>
  <c r="EZ29" i="26"/>
  <c r="EY29" i="26"/>
  <c r="EX29" i="26"/>
  <c r="EW29" i="26"/>
  <c r="EV29" i="26"/>
  <c r="EU29" i="26"/>
  <c r="ET29" i="26"/>
  <c r="ES29" i="26"/>
  <c r="ER29" i="26"/>
  <c r="EQ29" i="26"/>
  <c r="EP29" i="26"/>
  <c r="FF4" i="26"/>
  <c r="FE4" i="26"/>
  <c r="FD4" i="26"/>
  <c r="FC4" i="26"/>
  <c r="FB4" i="26"/>
  <c r="FA4" i="26"/>
  <c r="EZ4" i="26"/>
  <c r="EY4" i="26"/>
  <c r="EX4" i="26"/>
  <c r="EW4" i="26"/>
  <c r="EV4" i="26"/>
  <c r="EU4" i="26"/>
  <c r="ET4" i="26"/>
  <c r="ES4" i="26"/>
  <c r="ER4" i="26"/>
  <c r="EQ4" i="26"/>
  <c r="EP4" i="26"/>
  <c r="EO4" i="26"/>
  <c r="EN4" i="26"/>
  <c r="EM4" i="26"/>
  <c r="EL4" i="26"/>
  <c r="EK4" i="26"/>
  <c r="EJ4" i="26"/>
  <c r="EI4" i="26"/>
  <c r="EH4" i="26"/>
  <c r="EG4" i="26"/>
  <c r="EF4" i="26"/>
  <c r="EE4" i="26"/>
  <c r="ED4" i="26"/>
  <c r="EC4" i="26"/>
  <c r="EB4" i="26"/>
  <c r="EA4" i="26"/>
  <c r="DZ4" i="26"/>
  <c r="DY4" i="26"/>
  <c r="DX4" i="26"/>
  <c r="DW4" i="26"/>
  <c r="DV4" i="26"/>
  <c r="DU4" i="26"/>
  <c r="DT4" i="26"/>
  <c r="DS4" i="26"/>
  <c r="DR4" i="26"/>
  <c r="DQ4" i="26"/>
  <c r="DP4" i="26"/>
  <c r="DO4" i="26"/>
  <c r="DN4" i="26"/>
  <c r="DM4" i="26"/>
  <c r="DL4" i="26"/>
  <c r="DK4" i="26"/>
  <c r="DJ4" i="26"/>
  <c r="DI4" i="26"/>
  <c r="DH4" i="26"/>
  <c r="DG4" i="26"/>
  <c r="DF4" i="26"/>
  <c r="DE4" i="26"/>
  <c r="DD4" i="26"/>
  <c r="DC4" i="26"/>
  <c r="DB4" i="26"/>
  <c r="DA4" i="26"/>
  <c r="CZ4" i="26"/>
  <c r="CY4" i="26"/>
  <c r="CX4" i="26"/>
  <c r="CW4" i="26"/>
  <c r="CV4" i="26"/>
  <c r="CU4" i="26"/>
  <c r="CT4" i="26"/>
  <c r="CS4" i="26"/>
  <c r="CR4" i="26"/>
  <c r="CQ4" i="26"/>
  <c r="CP4" i="26"/>
  <c r="CO4" i="26"/>
  <c r="CN4" i="26"/>
  <c r="CM4" i="26"/>
  <c r="CL4" i="26"/>
  <c r="CK4" i="26"/>
  <c r="CJ4" i="26"/>
  <c r="CI4" i="26"/>
  <c r="CH4" i="26"/>
  <c r="CG4" i="26"/>
  <c r="CF4" i="26"/>
  <c r="CE4" i="26"/>
  <c r="CD4" i="26"/>
  <c r="CC4" i="26"/>
  <c r="CB4" i="26"/>
  <c r="CA4" i="26"/>
  <c r="BZ4" i="26"/>
  <c r="BY4" i="26"/>
  <c r="BX4" i="26"/>
  <c r="BW4" i="26"/>
  <c r="BV4" i="26"/>
  <c r="BU4" i="26"/>
  <c r="BT4" i="26"/>
  <c r="BS4" i="26"/>
  <c r="BR4" i="26"/>
  <c r="BQ4" i="26"/>
  <c r="BP4" i="26"/>
  <c r="BO4" i="26"/>
  <c r="BN4" i="26"/>
  <c r="BM4" i="26"/>
  <c r="BL4" i="26"/>
  <c r="BK4" i="26"/>
  <c r="BJ4" i="26"/>
  <c r="BI4" i="26"/>
  <c r="BH4" i="26"/>
  <c r="BG4" i="26"/>
  <c r="BF4" i="26"/>
  <c r="BE4" i="26"/>
  <c r="BD4" i="26"/>
  <c r="BC4" i="26"/>
  <c r="BB4" i="26"/>
  <c r="BA4" i="26"/>
  <c r="AZ4" i="26"/>
  <c r="AY4" i="26"/>
  <c r="AX4" i="26"/>
  <c r="AW4" i="26"/>
  <c r="AV4" i="26"/>
  <c r="AU4" i="26"/>
  <c r="AT4" i="26"/>
  <c r="AS4" i="26"/>
  <c r="AR4" i="26"/>
  <c r="AQ4" i="26"/>
  <c r="AP4" i="26"/>
  <c r="AO4" i="26"/>
  <c r="AN4" i="26"/>
  <c r="AM4" i="26"/>
  <c r="AL4" i="26"/>
  <c r="AK4" i="26"/>
  <c r="AJ4" i="26"/>
  <c r="AI4" i="26"/>
  <c r="AH4" i="26"/>
  <c r="AG4" i="26"/>
  <c r="AF4" i="26"/>
  <c r="AE4" i="26"/>
  <c r="AD4" i="26"/>
  <c r="AC4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C4" i="26"/>
  <c r="B4" i="26"/>
  <c r="FF4" i="24"/>
  <c r="FE4" i="24"/>
  <c r="FD4" i="24"/>
  <c r="FC4" i="24"/>
  <c r="FB4" i="24"/>
  <c r="FA4" i="24"/>
  <c r="EZ4" i="24"/>
  <c r="EY4" i="24"/>
  <c r="EX4" i="24"/>
  <c r="EW4" i="24"/>
  <c r="EV4" i="24"/>
  <c r="EU4" i="24"/>
  <c r="ET4" i="24"/>
  <c r="ES4" i="24"/>
  <c r="ER4" i="24"/>
  <c r="EQ4" i="24"/>
  <c r="EP4" i="24"/>
  <c r="EO4" i="24"/>
  <c r="EN4" i="24"/>
  <c r="EM4" i="24"/>
  <c r="EL4" i="24"/>
  <c r="EK4" i="24"/>
  <c r="EJ4" i="24"/>
  <c r="EI4" i="24"/>
  <c r="EH4" i="24"/>
  <c r="EG4" i="24"/>
  <c r="EF4" i="24"/>
  <c r="EE4" i="24"/>
  <c r="ED4" i="24"/>
  <c r="EC4" i="24"/>
  <c r="EB4" i="24"/>
  <c r="EA4" i="24"/>
  <c r="DZ4" i="24"/>
  <c r="DY4" i="24"/>
  <c r="DX4" i="24"/>
  <c r="DW4" i="24"/>
  <c r="DV4" i="24"/>
  <c r="DU4" i="24"/>
  <c r="DT4" i="24"/>
  <c r="DS4" i="24"/>
  <c r="DR4" i="24"/>
  <c r="DQ4" i="24"/>
  <c r="DP4" i="24"/>
  <c r="DO4" i="24"/>
  <c r="DN4" i="24"/>
  <c r="DM4" i="24"/>
  <c r="DL4" i="24"/>
  <c r="DK4" i="24"/>
  <c r="DJ4" i="24"/>
  <c r="DI4" i="24"/>
  <c r="DH4" i="24"/>
  <c r="DG4" i="24"/>
  <c r="DF4" i="24"/>
  <c r="DE4" i="24"/>
  <c r="DD4" i="24"/>
  <c r="DC4" i="24"/>
  <c r="DB4" i="24"/>
  <c r="DA4" i="24"/>
  <c r="CZ4" i="24"/>
  <c r="CY4" i="24"/>
  <c r="CX4" i="24"/>
  <c r="CW4" i="24"/>
  <c r="CV4" i="24"/>
  <c r="CU4" i="24"/>
  <c r="CT4" i="24"/>
  <c r="CS4" i="24"/>
  <c r="CR4" i="24"/>
  <c r="CQ4" i="24"/>
  <c r="CP4" i="24"/>
  <c r="CO4" i="24"/>
  <c r="CN4" i="24"/>
  <c r="CM4" i="24"/>
  <c r="CL4" i="24"/>
  <c r="CK4" i="24"/>
  <c r="CJ4" i="24"/>
  <c r="CI4" i="24"/>
  <c r="CH4" i="24"/>
  <c r="CG4" i="24"/>
  <c r="CF4" i="24"/>
  <c r="CE4" i="24"/>
  <c r="CD4" i="24"/>
  <c r="CC4" i="24"/>
  <c r="CB4" i="24"/>
  <c r="CA4" i="24"/>
  <c r="BZ4" i="24"/>
  <c r="BY4" i="24"/>
  <c r="BX4" i="24"/>
  <c r="BW4" i="24"/>
  <c r="BV4" i="24"/>
  <c r="BU4" i="24"/>
  <c r="BT4" i="24"/>
  <c r="BS4" i="24"/>
  <c r="BR4" i="24"/>
  <c r="BQ4" i="24"/>
  <c r="BP4" i="24"/>
  <c r="BO4" i="24"/>
  <c r="BN4" i="24"/>
  <c r="BM4" i="24"/>
  <c r="BL4" i="24"/>
  <c r="BK4" i="24"/>
  <c r="BJ4" i="24"/>
  <c r="BI4" i="24"/>
  <c r="BH4" i="24"/>
  <c r="BG4" i="24"/>
  <c r="BF4" i="24"/>
  <c r="BE4" i="24"/>
  <c r="BD4" i="24"/>
  <c r="BC4" i="24"/>
  <c r="BB4" i="24"/>
  <c r="BA4" i="24"/>
  <c r="AZ4" i="24"/>
  <c r="AY4" i="24"/>
  <c r="AX4" i="24"/>
  <c r="AW4" i="24"/>
  <c r="AV4" i="24"/>
  <c r="AU4" i="24"/>
  <c r="AT4" i="24"/>
  <c r="AS4" i="24"/>
  <c r="AR4" i="24"/>
  <c r="AQ4" i="24"/>
  <c r="AP4" i="24"/>
  <c r="AO4" i="24"/>
  <c r="AN4" i="24"/>
  <c r="AM4" i="24"/>
  <c r="AL4" i="24"/>
  <c r="AK4" i="24"/>
  <c r="AJ4" i="24"/>
  <c r="AI4" i="24"/>
  <c r="AH4" i="24"/>
  <c r="AG4" i="24"/>
  <c r="AF4" i="24"/>
  <c r="AE4" i="24"/>
  <c r="AD4" i="24"/>
  <c r="AC4" i="24"/>
  <c r="AB4" i="24"/>
  <c r="AA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M4" i="24"/>
  <c r="L4" i="24"/>
  <c r="K4" i="24"/>
  <c r="J4" i="24"/>
  <c r="I4" i="24"/>
  <c r="H4" i="24"/>
  <c r="G4" i="24"/>
  <c r="F4" i="24"/>
  <c r="E4" i="24"/>
  <c r="D4" i="24"/>
  <c r="C4" i="24"/>
  <c r="B4" i="24"/>
  <c r="HX26" i="23"/>
  <c r="HT26" i="23"/>
  <c r="HP26" i="23"/>
  <c r="HL26" i="23"/>
  <c r="HG26" i="23"/>
  <c r="HC26" i="23"/>
  <c r="GY26" i="23"/>
  <c r="GU26" i="23"/>
  <c r="GP26" i="23"/>
  <c r="GL26" i="23"/>
  <c r="GH26" i="23"/>
  <c r="GD26" i="23"/>
  <c r="GQ26" i="23" s="1"/>
  <c r="CP26" i="23"/>
  <c r="CL26" i="23"/>
  <c r="CH26" i="23"/>
  <c r="CA26" i="23"/>
  <c r="BW26" i="23"/>
  <c r="BQ26" i="23"/>
  <c r="BL26" i="23"/>
  <c r="BG26" i="23"/>
  <c r="AT26" i="23"/>
  <c r="AX26" i="23" s="1"/>
  <c r="AP26" i="23"/>
  <c r="JF25" i="23"/>
  <c r="JB25" i="23"/>
  <c r="IX25" i="23"/>
  <c r="JG25" i="23" s="1"/>
  <c r="HX25" i="23"/>
  <c r="HT25" i="23"/>
  <c r="HP25" i="23"/>
  <c r="HL25" i="23"/>
  <c r="HG25" i="23"/>
  <c r="HC25" i="23"/>
  <c r="GY25" i="23"/>
  <c r="GU25" i="23"/>
  <c r="GP25" i="23"/>
  <c r="GL25" i="23"/>
  <c r="GH25" i="23"/>
  <c r="GD25" i="23"/>
  <c r="CT25" i="23"/>
  <c r="CP25" i="23"/>
  <c r="CL25" i="23"/>
  <c r="CH25" i="23"/>
  <c r="CA25" i="23"/>
  <c r="BW25" i="23"/>
  <c r="BQ25" i="23"/>
  <c r="BL25" i="23"/>
  <c r="BG25" i="23"/>
  <c r="AT25" i="23"/>
  <c r="AX25" i="23" s="1"/>
  <c r="AP25" i="23"/>
  <c r="JB24" i="23"/>
  <c r="IX24" i="23"/>
  <c r="HX24" i="23"/>
  <c r="HT24" i="23"/>
  <c r="HY24" i="23" s="1"/>
  <c r="HP24" i="23"/>
  <c r="HL24" i="23"/>
  <c r="HG24" i="23"/>
  <c r="HC24" i="23"/>
  <c r="GY24" i="23"/>
  <c r="GU24" i="23"/>
  <c r="GP24" i="23"/>
  <c r="GL24" i="23"/>
  <c r="GH24" i="23"/>
  <c r="GD24" i="23"/>
  <c r="GQ24" i="23" s="1"/>
  <c r="CT24" i="23"/>
  <c r="CP24" i="23"/>
  <c r="CL24" i="23"/>
  <c r="CH24" i="23"/>
  <c r="CA24" i="23"/>
  <c r="BW24" i="23"/>
  <c r="BQ24" i="23"/>
  <c r="BL24" i="23"/>
  <c r="BG24" i="23"/>
  <c r="BR24" i="23" s="1"/>
  <c r="BS24" i="23" s="1"/>
  <c r="AP24" i="23"/>
  <c r="AT24" i="23" s="1"/>
  <c r="AX24" i="23" s="1"/>
  <c r="HX23" i="23"/>
  <c r="HT23" i="23"/>
  <c r="HP23" i="23"/>
  <c r="HL23" i="23"/>
  <c r="HG23" i="23"/>
  <c r="HC23" i="23"/>
  <c r="GY23" i="23"/>
  <c r="GU23" i="23"/>
  <c r="GP23" i="23"/>
  <c r="GL23" i="23"/>
  <c r="GH23" i="23"/>
  <c r="GD23" i="23"/>
  <c r="GQ23" i="23" s="1"/>
  <c r="FI23" i="23"/>
  <c r="FH23" i="23"/>
  <c r="FG23" i="23"/>
  <c r="FF23" i="23"/>
  <c r="FE23" i="23"/>
  <c r="FD23" i="23"/>
  <c r="FC23" i="23"/>
  <c r="FB23" i="23"/>
  <c r="FA23" i="23"/>
  <c r="EZ23" i="23"/>
  <c r="EY23" i="23"/>
  <c r="EX23" i="23"/>
  <c r="EW23" i="23"/>
  <c r="EV23" i="23"/>
  <c r="EU23" i="23"/>
  <c r="ET23" i="23"/>
  <c r="ES23" i="23"/>
  <c r="ER23" i="23"/>
  <c r="EQ23" i="23"/>
  <c r="EP23" i="23"/>
  <c r="EO23" i="23"/>
  <c r="EN23" i="23"/>
  <c r="EM23" i="23"/>
  <c r="EL23" i="23"/>
  <c r="EK23" i="23"/>
  <c r="EJ23" i="23"/>
  <c r="EI23" i="23"/>
  <c r="EH23" i="23"/>
  <c r="EG23" i="23"/>
  <c r="EF23" i="23"/>
  <c r="EE23" i="23"/>
  <c r="ED23" i="23"/>
  <c r="EC23" i="23"/>
  <c r="EB23" i="23"/>
  <c r="EA23" i="23"/>
  <c r="DZ23" i="23"/>
  <c r="DY23" i="23"/>
  <c r="DX23" i="23"/>
  <c r="DW23" i="23"/>
  <c r="DV23" i="23"/>
  <c r="DU23" i="23"/>
  <c r="DT23" i="23"/>
  <c r="DS23" i="23"/>
  <c r="DR23" i="23"/>
  <c r="DQ23" i="23"/>
  <c r="DP23" i="23"/>
  <c r="DO23" i="23"/>
  <c r="DN23" i="23"/>
  <c r="DM23" i="23"/>
  <c r="DL23" i="23"/>
  <c r="DK23" i="23"/>
  <c r="DJ23" i="23"/>
  <c r="DI23" i="23"/>
  <c r="CS23" i="23"/>
  <c r="CR23" i="23"/>
  <c r="CQ23" i="23"/>
  <c r="CP23" i="23"/>
  <c r="CO23" i="23"/>
  <c r="CN23" i="23"/>
  <c r="CM23" i="23"/>
  <c r="CK23" i="23"/>
  <c r="CJ23" i="23"/>
  <c r="CI23" i="23"/>
  <c r="CG23" i="23"/>
  <c r="CF23" i="23"/>
  <c r="CE23" i="23"/>
  <c r="BZ23" i="23"/>
  <c r="BY23" i="23"/>
  <c r="BX23" i="23"/>
  <c r="BV23" i="23"/>
  <c r="BU23" i="23"/>
  <c r="BT23" i="23"/>
  <c r="BM23" i="23"/>
  <c r="BK23" i="23"/>
  <c r="BJ23" i="23"/>
  <c r="BI23" i="23"/>
  <c r="BH23" i="23"/>
  <c r="BF23" i="23"/>
  <c r="BE23" i="23"/>
  <c r="BD23" i="23"/>
  <c r="BC23" i="23"/>
  <c r="BB23" i="23"/>
  <c r="BA23" i="23"/>
  <c r="AZ23" i="23"/>
  <c r="JF22" i="23"/>
  <c r="JF23" i="23" s="1"/>
  <c r="IX22" i="23"/>
  <c r="HX22" i="23"/>
  <c r="HY22" i="23" s="1"/>
  <c r="HT22" i="23"/>
  <c r="HP22" i="23"/>
  <c r="HL22" i="23"/>
  <c r="HG22" i="23"/>
  <c r="HC22" i="23"/>
  <c r="GY22" i="23"/>
  <c r="GU22" i="23"/>
  <c r="GP22" i="23"/>
  <c r="GL22" i="23"/>
  <c r="GQ22" i="23" s="1"/>
  <c r="GH22" i="23"/>
  <c r="GD22" i="23"/>
  <c r="CT22" i="23"/>
  <c r="CT23" i="23" s="1"/>
  <c r="CP22" i="23"/>
  <c r="CL22" i="23"/>
  <c r="CL23" i="23" s="1"/>
  <c r="CH22" i="23"/>
  <c r="CH23" i="23" s="1"/>
  <c r="CA22" i="23"/>
  <c r="CA23" i="23" s="1"/>
  <c r="BW22" i="23"/>
  <c r="BW23" i="23" s="1"/>
  <c r="BP22" i="23"/>
  <c r="BP23" i="23" s="1"/>
  <c r="BO22" i="23"/>
  <c r="BQ22" i="23" s="1"/>
  <c r="BN22" i="23"/>
  <c r="BN23" i="23" s="1"/>
  <c r="BL22" i="23"/>
  <c r="BL23" i="23" s="1"/>
  <c r="BG22" i="23"/>
  <c r="BG23" i="23" s="1"/>
  <c r="AP22" i="23"/>
  <c r="AT22" i="23" s="1"/>
  <c r="AX22" i="23" s="1"/>
  <c r="AX23" i="23" s="1"/>
  <c r="JF18" i="23"/>
  <c r="JG18" i="23" s="1"/>
  <c r="HX18" i="23"/>
  <c r="HT18" i="23"/>
  <c r="HP18" i="23"/>
  <c r="HL18" i="23"/>
  <c r="HG18" i="23"/>
  <c r="HC18" i="23"/>
  <c r="GY18" i="23"/>
  <c r="GU18" i="23"/>
  <c r="GP18" i="23"/>
  <c r="GL18" i="23"/>
  <c r="GH18" i="23"/>
  <c r="GD18" i="23"/>
  <c r="JG17" i="23"/>
  <c r="JF17" i="23"/>
  <c r="HY17" i="23"/>
  <c r="HG17" i="23"/>
  <c r="JF16" i="23"/>
  <c r="JG16" i="23" s="1"/>
  <c r="HY16" i="23"/>
  <c r="JF15" i="23"/>
  <c r="JB15" i="23"/>
  <c r="IX15" i="23"/>
  <c r="IT15" i="23"/>
  <c r="HX15" i="23"/>
  <c r="HY15" i="23" s="1"/>
  <c r="HT15" i="23"/>
  <c r="HP15" i="23"/>
  <c r="HL15" i="23"/>
  <c r="HG15" i="23"/>
  <c r="HC15" i="23"/>
  <c r="GY15" i="23"/>
  <c r="GU15" i="23"/>
  <c r="GP15" i="23"/>
  <c r="GL15" i="23"/>
  <c r="GH15" i="23"/>
  <c r="GD15" i="23"/>
  <c r="CT15" i="23"/>
  <c r="CP15" i="23"/>
  <c r="CL15" i="23"/>
  <c r="CH15" i="23"/>
  <c r="CA15" i="23"/>
  <c r="BW15" i="23"/>
  <c r="BQ15" i="23"/>
  <c r="BL15" i="23"/>
  <c r="BH15" i="23"/>
  <c r="BM15" i="23" s="1"/>
  <c r="BG15" i="23"/>
  <c r="BC15" i="23"/>
  <c r="AL15" i="23"/>
  <c r="AP15" i="23" s="1"/>
  <c r="AT15" i="23" s="1"/>
  <c r="AX15" i="23" s="1"/>
  <c r="JF14" i="23"/>
  <c r="JB14" i="23"/>
  <c r="IX14" i="23"/>
  <c r="IT14" i="23"/>
  <c r="HX14" i="23"/>
  <c r="HY14" i="23" s="1"/>
  <c r="HT14" i="23"/>
  <c r="HP14" i="23"/>
  <c r="HL14" i="23"/>
  <c r="HG14" i="23"/>
  <c r="HC14" i="23"/>
  <c r="GY14" i="23"/>
  <c r="GU14" i="23"/>
  <c r="GP14" i="23"/>
  <c r="GL14" i="23"/>
  <c r="GH14" i="23"/>
  <c r="GD14" i="23"/>
  <c r="CT14" i="23"/>
  <c r="CP14" i="23"/>
  <c r="CL14" i="23"/>
  <c r="CH14" i="23"/>
  <c r="JF13" i="23"/>
  <c r="JB13" i="23"/>
  <c r="IX13" i="23"/>
  <c r="IT13" i="23"/>
  <c r="JG13" i="23" s="1"/>
  <c r="HX13" i="23"/>
  <c r="HT13" i="23"/>
  <c r="HP13" i="23"/>
  <c r="HL13" i="23"/>
  <c r="HG13" i="23"/>
  <c r="HC13" i="23"/>
  <c r="GY13" i="23"/>
  <c r="GU13" i="23"/>
  <c r="GP13" i="23"/>
  <c r="GL13" i="23"/>
  <c r="GH13" i="23"/>
  <c r="GD13" i="23"/>
  <c r="GQ13" i="23" s="1"/>
  <c r="CT13" i="23"/>
  <c r="CP13" i="23"/>
  <c r="CL13" i="23"/>
  <c r="CH13" i="23"/>
  <c r="JE12" i="23"/>
  <c r="JE11" i="23" s="1"/>
  <c r="JD12" i="23"/>
  <c r="JD11" i="23" s="1"/>
  <c r="JC12" i="23"/>
  <c r="JA12" i="23"/>
  <c r="JA11" i="23" s="1"/>
  <c r="IZ12" i="23"/>
  <c r="IY12" i="23"/>
  <c r="IY11" i="23" s="1"/>
  <c r="IW12" i="23"/>
  <c r="IV12" i="23"/>
  <c r="IV11" i="23" s="1"/>
  <c r="IU12" i="23"/>
  <c r="IS12" i="23"/>
  <c r="IR12" i="23"/>
  <c r="IR11" i="23" s="1"/>
  <c r="IQ12" i="23"/>
  <c r="HX12" i="23"/>
  <c r="HT12" i="23"/>
  <c r="HY12" i="23" s="1"/>
  <c r="HP12" i="23"/>
  <c r="HL12" i="23"/>
  <c r="HG12" i="23"/>
  <c r="HC12" i="23"/>
  <c r="GY12" i="23"/>
  <c r="GU12" i="23"/>
  <c r="GP12" i="23"/>
  <c r="GL12" i="23"/>
  <c r="GH12" i="23"/>
  <c r="GQ12" i="23" s="1"/>
  <c r="GD12" i="23"/>
  <c r="CT12" i="23"/>
  <c r="CP12" i="23"/>
  <c r="CL12" i="23"/>
  <c r="CH12" i="23"/>
  <c r="BW12" i="23"/>
  <c r="BQ12" i="23"/>
  <c r="BL12" i="23"/>
  <c r="BH12" i="23"/>
  <c r="BM12" i="23" s="1"/>
  <c r="BG12" i="23"/>
  <c r="BC12" i="23"/>
  <c r="AL12" i="23"/>
  <c r="AP12" i="23" s="1"/>
  <c r="AT12" i="23" s="1"/>
  <c r="AX12" i="23" s="1"/>
  <c r="JC11" i="23"/>
  <c r="IW11" i="23"/>
  <c r="IS11" i="23"/>
  <c r="HX11" i="23"/>
  <c r="HY11" i="23" s="1"/>
  <c r="HT11" i="23"/>
  <c r="HP11" i="23"/>
  <c r="HL11" i="23"/>
  <c r="HG11" i="23"/>
  <c r="HC11" i="23"/>
  <c r="GY11" i="23"/>
  <c r="GU11" i="23"/>
  <c r="GP11" i="23"/>
  <c r="GL11" i="23"/>
  <c r="GQ11" i="23" s="1"/>
  <c r="GH11" i="23"/>
  <c r="GD11" i="23"/>
  <c r="CT11" i="23"/>
  <c r="CP11" i="23"/>
  <c r="CL11" i="23"/>
  <c r="CH11" i="23"/>
  <c r="CA11" i="23"/>
  <c r="BW11" i="23"/>
  <c r="BQ11" i="23"/>
  <c r="BL11" i="23"/>
  <c r="BH11" i="23"/>
  <c r="BM11" i="23" s="1"/>
  <c r="BG11" i="23"/>
  <c r="BC11" i="23"/>
  <c r="AL11" i="23"/>
  <c r="AP11" i="23" s="1"/>
  <c r="AT11" i="23" s="1"/>
  <c r="AX11" i="23" s="1"/>
  <c r="JF10" i="23"/>
  <c r="JB10" i="23"/>
  <c r="IX10" i="23"/>
  <c r="IT10" i="23"/>
  <c r="JG10" i="23" s="1"/>
  <c r="HX10" i="23"/>
  <c r="HY10" i="23" s="1"/>
  <c r="HT10" i="23"/>
  <c r="HP10" i="23"/>
  <c r="HL10" i="23"/>
  <c r="HG10" i="23"/>
  <c r="HC10" i="23"/>
  <c r="GY10" i="23"/>
  <c r="GU10" i="23"/>
  <c r="GP10" i="23"/>
  <c r="GL10" i="23"/>
  <c r="GH10" i="23"/>
  <c r="GD10" i="23"/>
  <c r="CT10" i="23"/>
  <c r="CP10" i="23"/>
  <c r="CL10" i="23"/>
  <c r="CH10" i="23"/>
  <c r="CA10" i="23"/>
  <c r="BW10" i="23"/>
  <c r="BQ10" i="23"/>
  <c r="BL10" i="23"/>
  <c r="BG10" i="23"/>
  <c r="BC10" i="23"/>
  <c r="BR10" i="23" s="1"/>
  <c r="AL10" i="23"/>
  <c r="AP10" i="23" s="1"/>
  <c r="AT10" i="23" s="1"/>
  <c r="AX10" i="23" s="1"/>
  <c r="JB9" i="23"/>
  <c r="IX9" i="23"/>
  <c r="IT9" i="23"/>
  <c r="HX9" i="23"/>
  <c r="HY9" i="23" s="1"/>
  <c r="HT9" i="23"/>
  <c r="HP9" i="23"/>
  <c r="HL9" i="23"/>
  <c r="HG9" i="23"/>
  <c r="HC9" i="23"/>
  <c r="GY9" i="23"/>
  <c r="GU9" i="23"/>
  <c r="GP9" i="23"/>
  <c r="GL9" i="23"/>
  <c r="GH9" i="23"/>
  <c r="GD9" i="23"/>
  <c r="CT9" i="23"/>
  <c r="CP9" i="23"/>
  <c r="CL9" i="23"/>
  <c r="CH9" i="23"/>
  <c r="CA9" i="23"/>
  <c r="BW9" i="23"/>
  <c r="BQ9" i="23"/>
  <c r="BL9" i="23"/>
  <c r="BH9" i="23"/>
  <c r="BM9" i="23" s="1"/>
  <c r="BG9" i="23"/>
  <c r="BC9" i="23"/>
  <c r="AL9" i="23"/>
  <c r="AP9" i="23" s="1"/>
  <c r="AT9" i="23" s="1"/>
  <c r="AX9" i="23" s="1"/>
  <c r="JF8" i="23"/>
  <c r="JB8" i="23"/>
  <c r="IX8" i="23"/>
  <c r="IT8" i="23"/>
  <c r="JG8" i="23" s="1"/>
  <c r="HX8" i="23"/>
  <c r="HY8" i="23" s="1"/>
  <c r="HT8" i="23"/>
  <c r="HP8" i="23"/>
  <c r="HL8" i="23"/>
  <c r="HG8" i="23"/>
  <c r="HC8" i="23"/>
  <c r="GY8" i="23"/>
  <c r="GU8" i="23"/>
  <c r="GP8" i="23"/>
  <c r="GL8" i="23"/>
  <c r="GH8" i="23"/>
  <c r="GD8" i="23"/>
  <c r="CT8" i="23"/>
  <c r="CP8" i="23"/>
  <c r="CL8" i="23"/>
  <c r="CH8" i="23"/>
  <c r="CA8" i="23"/>
  <c r="BW8" i="23"/>
  <c r="BQ8" i="23"/>
  <c r="BL8" i="23"/>
  <c r="BG8" i="23"/>
  <c r="BC8" i="23"/>
  <c r="BR8" i="23" s="1"/>
  <c r="AL8" i="23"/>
  <c r="AP8" i="23" s="1"/>
  <c r="AT8" i="23" s="1"/>
  <c r="AX8" i="23" s="1"/>
  <c r="JF7" i="23"/>
  <c r="JB7" i="23"/>
  <c r="IX7" i="23"/>
  <c r="IT7" i="23"/>
  <c r="HX7" i="23"/>
  <c r="HY7" i="23" s="1"/>
  <c r="HT7" i="23"/>
  <c r="HP7" i="23"/>
  <c r="HL7" i="23"/>
  <c r="HG7" i="23"/>
  <c r="HC7" i="23"/>
  <c r="GY7" i="23"/>
  <c r="GU7" i="23"/>
  <c r="GP7" i="23"/>
  <c r="GL7" i="23"/>
  <c r="GH7" i="23"/>
  <c r="GD7" i="23"/>
  <c r="CT7" i="23"/>
  <c r="CP7" i="23"/>
  <c r="CL7" i="23"/>
  <c r="CH7" i="23"/>
  <c r="CA7" i="23"/>
  <c r="BW7" i="23"/>
  <c r="BQ7" i="23"/>
  <c r="BL7" i="23"/>
  <c r="BH7" i="23"/>
  <c r="BM7" i="23" s="1"/>
  <c r="BG7" i="23"/>
  <c r="BC7" i="23"/>
  <c r="AL7" i="23"/>
  <c r="AP7" i="23" s="1"/>
  <c r="AT7" i="23" s="1"/>
  <c r="AX7" i="23" s="1"/>
  <c r="JE6" i="23"/>
  <c r="JE5" i="23" s="1"/>
  <c r="JE26" i="23" s="1"/>
  <c r="JD6" i="23"/>
  <c r="JD5" i="23" s="1"/>
  <c r="JC6" i="23"/>
  <c r="JF6" i="23" s="1"/>
  <c r="IZ6" i="23"/>
  <c r="IZ5" i="23" s="1"/>
  <c r="IZ26" i="23" s="1"/>
  <c r="IY6" i="23"/>
  <c r="JB6" i="23" s="1"/>
  <c r="IW6" i="23"/>
  <c r="IU6" i="23"/>
  <c r="IX6" i="23" s="1"/>
  <c r="IS6" i="23"/>
  <c r="IR6" i="23"/>
  <c r="IQ6" i="23"/>
  <c r="HX6" i="23"/>
  <c r="HY6" i="23" s="1"/>
  <c r="HT6" i="23"/>
  <c r="HP6" i="23"/>
  <c r="HL6" i="23"/>
  <c r="HG6" i="23"/>
  <c r="HC6" i="23"/>
  <c r="GY6" i="23"/>
  <c r="GU6" i="23"/>
  <c r="GP6" i="23"/>
  <c r="GL6" i="23"/>
  <c r="GH6" i="23"/>
  <c r="GD6" i="23"/>
  <c r="CT6" i="23"/>
  <c r="CP6" i="23"/>
  <c r="CL6" i="23"/>
  <c r="CH6" i="23"/>
  <c r="CA6" i="23"/>
  <c r="BW6" i="23"/>
  <c r="BQ6" i="23"/>
  <c r="BL6" i="23"/>
  <c r="BH6" i="23"/>
  <c r="BM6" i="23" s="1"/>
  <c r="BG6" i="23"/>
  <c r="BC6" i="23"/>
  <c r="AL6" i="23"/>
  <c r="AP6" i="23" s="1"/>
  <c r="AT6" i="23" s="1"/>
  <c r="AX6" i="23" s="1"/>
  <c r="JA5" i="23"/>
  <c r="JA26" i="23" s="1"/>
  <c r="IW5" i="23"/>
  <c r="IW26" i="23" s="1"/>
  <c r="IV5" i="23"/>
  <c r="IV26" i="23" s="1"/>
  <c r="IU5" i="23"/>
  <c r="IS5" i="23"/>
  <c r="IS26" i="23" s="1"/>
  <c r="IR5" i="23"/>
  <c r="IR26" i="23" s="1"/>
  <c r="HX5" i="23"/>
  <c r="HY5" i="23" s="1"/>
  <c r="HT5" i="23"/>
  <c r="HP5" i="23"/>
  <c r="HL5" i="23"/>
  <c r="HG5" i="23"/>
  <c r="HC5" i="23"/>
  <c r="GY5" i="23"/>
  <c r="GU5" i="23"/>
  <c r="GP5" i="23"/>
  <c r="GL5" i="23"/>
  <c r="GH5" i="23"/>
  <c r="GD5" i="23"/>
  <c r="CT5" i="23"/>
  <c r="CP5" i="23"/>
  <c r="CL5" i="23"/>
  <c r="CH5" i="23"/>
  <c r="CA5" i="23"/>
  <c r="BW5" i="23"/>
  <c r="BQ5" i="23"/>
  <c r="BL5" i="23"/>
  <c r="BH5" i="23"/>
  <c r="BM5" i="23" s="1"/>
  <c r="BG5" i="23"/>
  <c r="BC5" i="23"/>
  <c r="AL5" i="23"/>
  <c r="AP5" i="23" s="1"/>
  <c r="AT5" i="23" s="1"/>
  <c r="AX5" i="23" s="1"/>
  <c r="JF4" i="23"/>
  <c r="IX4" i="23"/>
  <c r="HX4" i="23"/>
  <c r="HY4" i="23" s="1"/>
  <c r="HT4" i="23"/>
  <c r="HP4" i="23"/>
  <c r="HL4" i="23"/>
  <c r="HG4" i="23"/>
  <c r="HC4" i="23"/>
  <c r="GY4" i="23"/>
  <c r="GU4" i="23"/>
  <c r="GP4" i="23"/>
  <c r="GL4" i="23"/>
  <c r="GH4" i="23"/>
  <c r="GD4" i="23"/>
  <c r="CT4" i="23"/>
  <c r="CP4" i="23"/>
  <c r="CL4" i="23"/>
  <c r="CH4" i="23"/>
  <c r="CA4" i="23"/>
  <c r="BW4" i="23"/>
  <c r="BQ4" i="23"/>
  <c r="BL4" i="23"/>
  <c r="BG4" i="23"/>
  <c r="BC4" i="23"/>
  <c r="AL4" i="23"/>
  <c r="AP4" i="23" s="1"/>
  <c r="AT4" i="23" s="1"/>
  <c r="AX4" i="23" s="1"/>
  <c r="AG4" i="23"/>
  <c r="AF4" i="23"/>
  <c r="AE4" i="23"/>
  <c r="AD4" i="23"/>
  <c r="AC4" i="23"/>
  <c r="AB4" i="23"/>
  <c r="AA4" i="23"/>
  <c r="Z4" i="23"/>
  <c r="Y4" i="23"/>
  <c r="X4" i="23"/>
  <c r="W4" i="23"/>
  <c r="U4" i="23"/>
  <c r="T4" i="23"/>
  <c r="S4" i="23"/>
  <c r="R4" i="23"/>
  <c r="D4" i="23"/>
  <c r="JF32" i="22"/>
  <c r="IQ32" i="22"/>
  <c r="IQ4" i="23" s="1"/>
  <c r="IT4" i="23" s="1"/>
  <c r="IG32" i="22"/>
  <c r="IC32" i="22"/>
  <c r="HX32" i="22"/>
  <c r="HT32" i="22"/>
  <c r="HP32" i="22"/>
  <c r="HL32" i="22"/>
  <c r="HG32" i="22"/>
  <c r="HC32" i="22"/>
  <c r="GY32" i="22"/>
  <c r="GU32" i="22"/>
  <c r="GP32" i="22"/>
  <c r="GL32" i="22"/>
  <c r="GH32" i="22"/>
  <c r="GD32" i="22"/>
  <c r="CT32" i="22"/>
  <c r="CP32" i="22"/>
  <c r="CL32" i="22"/>
  <c r="CH32" i="22"/>
  <c r="CA32" i="22"/>
  <c r="BW32" i="22"/>
  <c r="BQ32" i="22"/>
  <c r="BL32" i="22"/>
  <c r="BG32" i="22"/>
  <c r="BC32" i="22"/>
  <c r="AL32" i="22"/>
  <c r="AP32" i="22" s="1"/>
  <c r="AT32" i="22" s="1"/>
  <c r="AX32" i="22" s="1"/>
  <c r="AG32" i="22"/>
  <c r="AF32" i="22"/>
  <c r="AE32" i="22"/>
  <c r="AD32" i="22"/>
  <c r="AC32" i="22"/>
  <c r="AB32" i="22"/>
  <c r="AA32" i="22"/>
  <c r="Z32" i="22"/>
  <c r="Y32" i="22"/>
  <c r="X32" i="22"/>
  <c r="W32" i="22"/>
  <c r="U32" i="22"/>
  <c r="T32" i="22"/>
  <c r="S32" i="22"/>
  <c r="R32" i="22"/>
  <c r="D32" i="22"/>
  <c r="JF31" i="22"/>
  <c r="JB31" i="22"/>
  <c r="IX31" i="22"/>
  <c r="IT31" i="22"/>
  <c r="IG31" i="22"/>
  <c r="IC31" i="22"/>
  <c r="HX31" i="22"/>
  <c r="HT31" i="22"/>
  <c r="HP31" i="22"/>
  <c r="HL31" i="22"/>
  <c r="HG31" i="22"/>
  <c r="HC31" i="22"/>
  <c r="GY31" i="22"/>
  <c r="GU31" i="22"/>
  <c r="GP31" i="22"/>
  <c r="GL31" i="22"/>
  <c r="GH31" i="22"/>
  <c r="GD31" i="22"/>
  <c r="CT31" i="22"/>
  <c r="CP31" i="22"/>
  <c r="CL31" i="22"/>
  <c r="CH31" i="22"/>
  <c r="CA31" i="22"/>
  <c r="BW31" i="22"/>
  <c r="BQ31" i="22"/>
  <c r="BL31" i="22"/>
  <c r="BG31" i="22"/>
  <c r="BR31" i="22" s="1"/>
  <c r="BC31" i="22"/>
  <c r="BH31" i="22" s="1"/>
  <c r="BM31" i="22" s="1"/>
  <c r="AL31" i="22"/>
  <c r="AP31" i="22" s="1"/>
  <c r="AT31" i="22" s="1"/>
  <c r="AX31" i="22" s="1"/>
  <c r="JF30" i="22"/>
  <c r="JB30" i="22"/>
  <c r="IX30" i="22"/>
  <c r="IT30" i="22"/>
  <c r="IG30" i="22"/>
  <c r="IC30" i="22"/>
  <c r="HX30" i="22"/>
  <c r="HT30" i="22"/>
  <c r="HP30" i="22"/>
  <c r="HL30" i="22"/>
  <c r="HG30" i="22"/>
  <c r="HC30" i="22"/>
  <c r="GY30" i="22"/>
  <c r="GU30" i="22"/>
  <c r="GP30" i="22"/>
  <c r="GL30" i="22"/>
  <c r="GH30" i="22"/>
  <c r="GD30" i="22"/>
  <c r="CT30" i="22"/>
  <c r="CP30" i="22"/>
  <c r="CL30" i="22"/>
  <c r="CH30" i="22"/>
  <c r="CA30" i="22"/>
  <c r="BW30" i="22"/>
  <c r="BQ30" i="22"/>
  <c r="BL30" i="22"/>
  <c r="BG30" i="22"/>
  <c r="BC30" i="22"/>
  <c r="BH30" i="22" s="1"/>
  <c r="BM30" i="22" s="1"/>
  <c r="AL30" i="22"/>
  <c r="AP30" i="22" s="1"/>
  <c r="AT30" i="22" s="1"/>
  <c r="AX30" i="22" s="1"/>
  <c r="BH29" i="22"/>
  <c r="BM29" i="22" s="1"/>
  <c r="JF28" i="22"/>
  <c r="IG28" i="22"/>
  <c r="IC28" i="22"/>
  <c r="HX28" i="22"/>
  <c r="HT28" i="22"/>
  <c r="HY28" i="22" s="1"/>
  <c r="HP28" i="22"/>
  <c r="HL28" i="22"/>
  <c r="HG28" i="22"/>
  <c r="HC28" i="22"/>
  <c r="GY28" i="22"/>
  <c r="GU28" i="22"/>
  <c r="JF27" i="22"/>
  <c r="IG27" i="22"/>
  <c r="IC27" i="22"/>
  <c r="HX27" i="22"/>
  <c r="HT27" i="22"/>
  <c r="HP27" i="22"/>
  <c r="HL27" i="22"/>
  <c r="HG27" i="22"/>
  <c r="HC27" i="22"/>
  <c r="GY27" i="22"/>
  <c r="GU27" i="22"/>
  <c r="JF26" i="22"/>
  <c r="IG26" i="22"/>
  <c r="IC26" i="22"/>
  <c r="HX26" i="22"/>
  <c r="HT26" i="22"/>
  <c r="HY26" i="22" s="1"/>
  <c r="HP26" i="22"/>
  <c r="HL26" i="22"/>
  <c r="HG26" i="22"/>
  <c r="HC26" i="22"/>
  <c r="GY26" i="22"/>
  <c r="GU26" i="22"/>
  <c r="JF25" i="22"/>
  <c r="IG25" i="22"/>
  <c r="IC25" i="22"/>
  <c r="HX25" i="22"/>
  <c r="HT25" i="22"/>
  <c r="HP25" i="22"/>
  <c r="HL25" i="22"/>
  <c r="HG25" i="22"/>
  <c r="HC25" i="22"/>
  <c r="GY25" i="22"/>
  <c r="GU25" i="22"/>
  <c r="JF24" i="22"/>
  <c r="IG24" i="22"/>
  <c r="IC24" i="22"/>
  <c r="HX24" i="22"/>
  <c r="HT24" i="22"/>
  <c r="HP24" i="22"/>
  <c r="HL24" i="22"/>
  <c r="HG24" i="22"/>
  <c r="HC24" i="22"/>
  <c r="GY24" i="22"/>
  <c r="GU24" i="22"/>
  <c r="JF23" i="22"/>
  <c r="IG23" i="22"/>
  <c r="IC23" i="22"/>
  <c r="HX23" i="22"/>
  <c r="HT23" i="22"/>
  <c r="HP23" i="22"/>
  <c r="HL23" i="22"/>
  <c r="HG23" i="22"/>
  <c r="HC23" i="22"/>
  <c r="GY23" i="22"/>
  <c r="GU23" i="22"/>
  <c r="JF22" i="22"/>
  <c r="IG22" i="22"/>
  <c r="IC22" i="22"/>
  <c r="HX22" i="22"/>
  <c r="HT22" i="22"/>
  <c r="HP22" i="22"/>
  <c r="HL22" i="22"/>
  <c r="HG22" i="22"/>
  <c r="HC22" i="22"/>
  <c r="GY22" i="22"/>
  <c r="GU22" i="22"/>
  <c r="JF21" i="22"/>
  <c r="IG21" i="22"/>
  <c r="IC21" i="22"/>
  <c r="HX21" i="22"/>
  <c r="HT21" i="22"/>
  <c r="HP21" i="22"/>
  <c r="HL21" i="22"/>
  <c r="HG21" i="22"/>
  <c r="HC21" i="22"/>
  <c r="GY21" i="22"/>
  <c r="GU21" i="22"/>
  <c r="JF20" i="22"/>
  <c r="JB20" i="22"/>
  <c r="IX20" i="22"/>
  <c r="IT20" i="22"/>
  <c r="IG20" i="22"/>
  <c r="IC20" i="22"/>
  <c r="HX20" i="22"/>
  <c r="HT20" i="22"/>
  <c r="HP20" i="22"/>
  <c r="HL20" i="22"/>
  <c r="HG20" i="22"/>
  <c r="HC20" i="22"/>
  <c r="GY20" i="22"/>
  <c r="GU20" i="22"/>
  <c r="GP20" i="22"/>
  <c r="GL20" i="22"/>
  <c r="GH20" i="22"/>
  <c r="GD20" i="22"/>
  <c r="CT20" i="22"/>
  <c r="CP20" i="22"/>
  <c r="CL20" i="22"/>
  <c r="CH20" i="22"/>
  <c r="CA20" i="22"/>
  <c r="BW20" i="22"/>
  <c r="BQ20" i="22"/>
  <c r="BL20" i="22"/>
  <c r="BG20" i="22"/>
  <c r="BC20" i="22"/>
  <c r="AL20" i="22"/>
  <c r="AP20" i="22" s="1"/>
  <c r="AT20" i="22" s="1"/>
  <c r="AX20" i="22" s="1"/>
  <c r="JF19" i="22"/>
  <c r="JB19" i="22"/>
  <c r="IX19" i="22"/>
  <c r="IT19" i="22"/>
  <c r="IG19" i="22"/>
  <c r="IC19" i="22"/>
  <c r="HX19" i="22"/>
  <c r="HT19" i="22"/>
  <c r="HP19" i="22"/>
  <c r="HL19" i="22"/>
  <c r="HG19" i="22"/>
  <c r="HC19" i="22"/>
  <c r="GY19" i="22"/>
  <c r="GU19" i="22"/>
  <c r="GP19" i="22"/>
  <c r="GL19" i="22"/>
  <c r="GH19" i="22"/>
  <c r="GD19" i="22"/>
  <c r="CT19" i="22"/>
  <c r="CP19" i="22"/>
  <c r="CL19" i="22"/>
  <c r="CH19" i="22"/>
  <c r="CA19" i="22"/>
  <c r="BW19" i="22"/>
  <c r="BQ19" i="22"/>
  <c r="BL19" i="22"/>
  <c r="BG19" i="22"/>
  <c r="BC19" i="22"/>
  <c r="BH19" i="22" s="1"/>
  <c r="BM19" i="22" s="1"/>
  <c r="AL19" i="22"/>
  <c r="AP19" i="22" s="1"/>
  <c r="AT19" i="22" s="1"/>
  <c r="AX19" i="22" s="1"/>
  <c r="JF18" i="22"/>
  <c r="JB18" i="22"/>
  <c r="IX18" i="22"/>
  <c r="IT18" i="22"/>
  <c r="IG18" i="22"/>
  <c r="IC18" i="22"/>
  <c r="HX18" i="22"/>
  <c r="HY18" i="22" s="1"/>
  <c r="HT18" i="22"/>
  <c r="HP18" i="22"/>
  <c r="HL18" i="22"/>
  <c r="HG18" i="22"/>
  <c r="HC18" i="22"/>
  <c r="GY18" i="22"/>
  <c r="GU18" i="22"/>
  <c r="GP18" i="22"/>
  <c r="GL18" i="22"/>
  <c r="GH18" i="22"/>
  <c r="GD18" i="22"/>
  <c r="CT18" i="22"/>
  <c r="CP18" i="22"/>
  <c r="CL18" i="22"/>
  <c r="CH18" i="22"/>
  <c r="CA18" i="22"/>
  <c r="BW18" i="22"/>
  <c r="BQ18" i="22"/>
  <c r="BL18" i="22"/>
  <c r="BH18" i="22"/>
  <c r="BM18" i="22" s="1"/>
  <c r="BG18" i="22"/>
  <c r="BC18" i="22"/>
  <c r="BR18" i="22" s="1"/>
  <c r="AL18" i="22"/>
  <c r="AP18" i="22" s="1"/>
  <c r="AT18" i="22" s="1"/>
  <c r="AX18" i="22" s="1"/>
  <c r="JF17" i="22"/>
  <c r="JB17" i="22"/>
  <c r="IX17" i="22"/>
  <c r="IQ17" i="22"/>
  <c r="IT17" i="22" s="1"/>
  <c r="IG17" i="22"/>
  <c r="IC17" i="22"/>
  <c r="HX17" i="22"/>
  <c r="HT17" i="22"/>
  <c r="HP17" i="22"/>
  <c r="HL17" i="22"/>
  <c r="HG17" i="22"/>
  <c r="HC17" i="22"/>
  <c r="GY17" i="22"/>
  <c r="GU17" i="22"/>
  <c r="GP17" i="22"/>
  <c r="GL17" i="22"/>
  <c r="GH17" i="22"/>
  <c r="GD17" i="22"/>
  <c r="CT17" i="22"/>
  <c r="CP17" i="22"/>
  <c r="CL17" i="22"/>
  <c r="CH17" i="22"/>
  <c r="CA17" i="22"/>
  <c r="BW17" i="22"/>
  <c r="BQ17" i="22"/>
  <c r="BR17" i="22" s="1"/>
  <c r="BL17" i="22"/>
  <c r="BG17" i="22"/>
  <c r="BC17" i="22"/>
  <c r="BH17" i="22" s="1"/>
  <c r="BM17" i="22" s="1"/>
  <c r="AL17" i="22"/>
  <c r="AP17" i="22" s="1"/>
  <c r="AT17" i="22" s="1"/>
  <c r="AX17" i="22" s="1"/>
  <c r="JF16" i="22"/>
  <c r="JB16" i="22"/>
  <c r="IX16" i="22"/>
  <c r="IT16" i="22"/>
  <c r="IG16" i="22"/>
  <c r="IC16" i="22"/>
  <c r="HX16" i="22"/>
  <c r="HT16" i="22"/>
  <c r="HY16" i="22" s="1"/>
  <c r="HP16" i="22"/>
  <c r="HL16" i="22"/>
  <c r="HG16" i="22"/>
  <c r="HC16" i="22"/>
  <c r="GY16" i="22"/>
  <c r="GU16" i="22"/>
  <c r="GP16" i="22"/>
  <c r="GL16" i="22"/>
  <c r="GH16" i="22"/>
  <c r="GQ16" i="22" s="1"/>
  <c r="GD16" i="22"/>
  <c r="CT16" i="22"/>
  <c r="CP16" i="22"/>
  <c r="CL16" i="22"/>
  <c r="CH16" i="22"/>
  <c r="BW16" i="22"/>
  <c r="BQ16" i="22"/>
  <c r="BL16" i="22"/>
  <c r="BG16" i="22"/>
  <c r="BC16" i="22"/>
  <c r="BH16" i="22" s="1"/>
  <c r="BM16" i="22" s="1"/>
  <c r="AL16" i="22"/>
  <c r="AP16" i="22" s="1"/>
  <c r="AT16" i="22" s="1"/>
  <c r="JF15" i="22"/>
  <c r="JB15" i="22"/>
  <c r="IX15" i="22"/>
  <c r="IT15" i="22"/>
  <c r="IG15" i="22"/>
  <c r="IC15" i="22"/>
  <c r="HX15" i="22"/>
  <c r="HT15" i="22"/>
  <c r="HP15" i="22"/>
  <c r="HY15" i="22" s="1"/>
  <c r="HL15" i="22"/>
  <c r="HG15" i="22"/>
  <c r="HC15" i="22"/>
  <c r="GY15" i="22"/>
  <c r="GU15" i="22"/>
  <c r="GP15" i="22"/>
  <c r="GL15" i="22"/>
  <c r="GH15" i="22"/>
  <c r="GD15" i="22"/>
  <c r="GQ15" i="22" s="1"/>
  <c r="IG14" i="22"/>
  <c r="IC14" i="22"/>
  <c r="HX14" i="22"/>
  <c r="HT14" i="22"/>
  <c r="HP14" i="22"/>
  <c r="HL14" i="22"/>
  <c r="HG14" i="22"/>
  <c r="HC14" i="22"/>
  <c r="GY14" i="22"/>
  <c r="GU14" i="22"/>
  <c r="GP14" i="22"/>
  <c r="GL14" i="22"/>
  <c r="GH14" i="22"/>
  <c r="GD14" i="22"/>
  <c r="CT14" i="22"/>
  <c r="CP14" i="22"/>
  <c r="CL14" i="22"/>
  <c r="CH14" i="22"/>
  <c r="CA14" i="22"/>
  <c r="BW14" i="22"/>
  <c r="BQ14" i="22"/>
  <c r="BL14" i="22"/>
  <c r="BG14" i="22"/>
  <c r="BC14" i="22"/>
  <c r="BH14" i="22" s="1"/>
  <c r="BM14" i="22" s="1"/>
  <c r="AL14" i="22"/>
  <c r="AP14" i="22" s="1"/>
  <c r="AT14" i="22" s="1"/>
  <c r="AX14" i="22" s="1"/>
  <c r="JF13" i="22"/>
  <c r="JB13" i="22"/>
  <c r="IX13" i="22"/>
  <c r="IT13" i="22"/>
  <c r="JG13" i="22" s="1"/>
  <c r="IG13" i="22"/>
  <c r="IC13" i="22"/>
  <c r="HX13" i="22"/>
  <c r="HY13" i="22" s="1"/>
  <c r="HT13" i="22"/>
  <c r="HP13" i="22"/>
  <c r="HL13" i="22"/>
  <c r="HG13" i="22"/>
  <c r="HC13" i="22"/>
  <c r="GY13" i="22"/>
  <c r="GU13" i="22"/>
  <c r="GP13" i="22"/>
  <c r="GL13" i="22"/>
  <c r="GH13" i="22"/>
  <c r="GD13" i="22"/>
  <c r="CT13" i="22"/>
  <c r="CP13" i="22"/>
  <c r="CL13" i="22"/>
  <c r="CH13" i="22"/>
  <c r="CA13" i="22"/>
  <c r="BW13" i="22"/>
  <c r="BQ13" i="22"/>
  <c r="BL13" i="22"/>
  <c r="BH13" i="22"/>
  <c r="BM13" i="22" s="1"/>
  <c r="BG13" i="22"/>
  <c r="BC13" i="22"/>
  <c r="AL13" i="22"/>
  <c r="AP13" i="22" s="1"/>
  <c r="AT13" i="22" s="1"/>
  <c r="AX13" i="22" s="1"/>
  <c r="JF12" i="22"/>
  <c r="JG12" i="22" s="1"/>
  <c r="IG12" i="22"/>
  <c r="IC12" i="22"/>
  <c r="HX12" i="22"/>
  <c r="HT12" i="22"/>
  <c r="HP12" i="22"/>
  <c r="HL12" i="22"/>
  <c r="HG12" i="22"/>
  <c r="HC12" i="22"/>
  <c r="GY12" i="22"/>
  <c r="GU12" i="22"/>
  <c r="GP12" i="22"/>
  <c r="GL12" i="22"/>
  <c r="GH12" i="22"/>
  <c r="GD12" i="22"/>
  <c r="CT12" i="22"/>
  <c r="CP12" i="22"/>
  <c r="CL12" i="22"/>
  <c r="CH12" i="22"/>
  <c r="CA12" i="22"/>
  <c r="BW12" i="22"/>
  <c r="BQ12" i="22"/>
  <c r="BL12" i="22"/>
  <c r="BG12" i="22"/>
  <c r="BC12" i="22"/>
  <c r="AP12" i="22"/>
  <c r="AT12" i="22" s="1"/>
  <c r="AX12" i="22" s="1"/>
  <c r="AL12" i="22"/>
  <c r="JF11" i="22"/>
  <c r="JG11" i="22" s="1"/>
  <c r="IG11" i="22"/>
  <c r="IC11" i="22"/>
  <c r="HX11" i="22"/>
  <c r="HT11" i="22"/>
  <c r="HP11" i="22"/>
  <c r="HL11" i="22"/>
  <c r="HG11" i="22"/>
  <c r="HC11" i="22"/>
  <c r="GY11" i="22"/>
  <c r="GU11" i="22"/>
  <c r="GP11" i="22"/>
  <c r="GL11" i="22"/>
  <c r="GH11" i="22"/>
  <c r="GD11" i="22"/>
  <c r="CT11" i="22"/>
  <c r="CP11" i="22"/>
  <c r="CL11" i="22"/>
  <c r="CH11" i="22"/>
  <c r="CA11" i="22"/>
  <c r="BW11" i="22"/>
  <c r="BQ11" i="22"/>
  <c r="BL11" i="22"/>
  <c r="BG11" i="22"/>
  <c r="BR11" i="22" s="1"/>
  <c r="BC11" i="22"/>
  <c r="BH11" i="22" s="1"/>
  <c r="BM11" i="22" s="1"/>
  <c r="AL11" i="22"/>
  <c r="AP11" i="22" s="1"/>
  <c r="AT11" i="22" s="1"/>
  <c r="AX11" i="22" s="1"/>
  <c r="JF10" i="22"/>
  <c r="JG10" i="22" s="1"/>
  <c r="IG10" i="22"/>
  <c r="IC10" i="22"/>
  <c r="HX10" i="22"/>
  <c r="HT10" i="22"/>
  <c r="HP10" i="22"/>
  <c r="HL10" i="22"/>
  <c r="HG10" i="22"/>
  <c r="HC10" i="22"/>
  <c r="GY10" i="22"/>
  <c r="GU10" i="22"/>
  <c r="GP10" i="22"/>
  <c r="GQ10" i="22" s="1"/>
  <c r="GL10" i="22"/>
  <c r="GH10" i="22"/>
  <c r="GD10" i="22"/>
  <c r="CT10" i="22"/>
  <c r="CP10" i="22"/>
  <c r="CL10" i="22"/>
  <c r="CH10" i="22"/>
  <c r="CA10" i="22"/>
  <c r="BW10" i="22"/>
  <c r="BQ10" i="22"/>
  <c r="BL10" i="22"/>
  <c r="BH10" i="22"/>
  <c r="BM10" i="22" s="1"/>
  <c r="BG10" i="22"/>
  <c r="BC10" i="22"/>
  <c r="AL10" i="22"/>
  <c r="AP10" i="22" s="1"/>
  <c r="AT10" i="22" s="1"/>
  <c r="AX10" i="22" s="1"/>
  <c r="JF9" i="22"/>
  <c r="JB9" i="22"/>
  <c r="IX9" i="22"/>
  <c r="IT9" i="22"/>
  <c r="IG9" i="22"/>
  <c r="IC9" i="22"/>
  <c r="HX9" i="22"/>
  <c r="HT9" i="22"/>
  <c r="HP9" i="22"/>
  <c r="HL9" i="22"/>
  <c r="HG9" i="22"/>
  <c r="HC9" i="22"/>
  <c r="GY9" i="22"/>
  <c r="GU9" i="22"/>
  <c r="GP9" i="22"/>
  <c r="GL9" i="22"/>
  <c r="GH9" i="22"/>
  <c r="GD9" i="22"/>
  <c r="CT9" i="22"/>
  <c r="CP9" i="22"/>
  <c r="CL9" i="22"/>
  <c r="CH9" i="22"/>
  <c r="CA9" i="22"/>
  <c r="BW9" i="22"/>
  <c r="BQ9" i="22"/>
  <c r="BL9" i="22"/>
  <c r="BF9" i="22"/>
  <c r="BG9" i="22" s="1"/>
  <c r="BC9" i="22"/>
  <c r="AL9" i="22"/>
  <c r="AP9" i="22" s="1"/>
  <c r="AT9" i="22" s="1"/>
  <c r="AX9" i="22" s="1"/>
  <c r="JF8" i="22"/>
  <c r="JB8" i="22"/>
  <c r="IX8" i="22"/>
  <c r="IT8" i="22"/>
  <c r="IG8" i="22"/>
  <c r="IC8" i="22"/>
  <c r="HX8" i="22"/>
  <c r="HT8" i="22"/>
  <c r="HY8" i="22" s="1"/>
  <c r="HP8" i="22"/>
  <c r="HL8" i="22"/>
  <c r="HG8" i="22"/>
  <c r="HC8" i="22"/>
  <c r="GY8" i="22"/>
  <c r="GU8" i="22"/>
  <c r="JF7" i="22"/>
  <c r="JB7" i="22"/>
  <c r="IX7" i="22"/>
  <c r="IT7" i="22"/>
  <c r="IG7" i="22"/>
  <c r="IC7" i="22"/>
  <c r="HX7" i="22"/>
  <c r="HY7" i="22" s="1"/>
  <c r="HT7" i="22"/>
  <c r="HP7" i="22"/>
  <c r="HL7" i="22"/>
  <c r="HG7" i="22"/>
  <c r="HC7" i="22"/>
  <c r="GY7" i="22"/>
  <c r="GU7" i="22"/>
  <c r="GP7" i="22"/>
  <c r="GL7" i="22"/>
  <c r="GH7" i="22"/>
  <c r="GD7" i="22"/>
  <c r="CT7" i="22"/>
  <c r="CP7" i="22"/>
  <c r="CL7" i="22"/>
  <c r="CH7" i="22"/>
  <c r="CA7" i="22"/>
  <c r="BW7" i="22"/>
  <c r="BR7" i="22"/>
  <c r="BQ7" i="22"/>
  <c r="BL7" i="22"/>
  <c r="BH7" i="22"/>
  <c r="BM7" i="22" s="1"/>
  <c r="BG7" i="22"/>
  <c r="BC7" i="22"/>
  <c r="AL7" i="22"/>
  <c r="AP7" i="22" s="1"/>
  <c r="AT7" i="22" s="1"/>
  <c r="AX7" i="22" s="1"/>
  <c r="JF6" i="22"/>
  <c r="JB6" i="22"/>
  <c r="IX6" i="22"/>
  <c r="IT6" i="22"/>
  <c r="IG6" i="22"/>
  <c r="IC6" i="22"/>
  <c r="HX6" i="22"/>
  <c r="HT6" i="22"/>
  <c r="HP6" i="22"/>
  <c r="HL6" i="22"/>
  <c r="HG6" i="22"/>
  <c r="HC6" i="22"/>
  <c r="GY6" i="22"/>
  <c r="GU6" i="22"/>
  <c r="GP6" i="22"/>
  <c r="GL6" i="22"/>
  <c r="GH6" i="22"/>
  <c r="GD6" i="22"/>
  <c r="CT6" i="22"/>
  <c r="CP6" i="22"/>
  <c r="CL6" i="22"/>
  <c r="CH6" i="22"/>
  <c r="CA6" i="22"/>
  <c r="BW6" i="22"/>
  <c r="BQ6" i="22"/>
  <c r="BL6" i="22"/>
  <c r="BG6" i="22"/>
  <c r="BR6" i="22" s="1"/>
  <c r="BC6" i="22"/>
  <c r="BH6" i="22" s="1"/>
  <c r="BM6" i="22" s="1"/>
  <c r="AL6" i="22"/>
  <c r="AP6" i="22" s="1"/>
  <c r="AT6" i="22" s="1"/>
  <c r="AX6" i="22" s="1"/>
  <c r="JF5" i="22"/>
  <c r="JB5" i="22"/>
  <c r="IX5" i="22"/>
  <c r="IT5" i="22"/>
  <c r="IG5" i="22"/>
  <c r="IC5" i="22"/>
  <c r="HX5" i="22"/>
  <c r="HT5" i="22"/>
  <c r="HP5" i="22"/>
  <c r="HL5" i="22"/>
  <c r="HG5" i="22"/>
  <c r="HC5" i="22"/>
  <c r="GY5" i="22"/>
  <c r="GU5" i="22"/>
  <c r="GP5" i="22"/>
  <c r="GL5" i="22"/>
  <c r="GH5" i="22"/>
  <c r="GD5" i="22"/>
  <c r="CT5" i="22"/>
  <c r="CP5" i="22"/>
  <c r="CL5" i="22"/>
  <c r="CH5" i="22"/>
  <c r="CA5" i="22"/>
  <c r="BW5" i="22"/>
  <c r="BQ5" i="22"/>
  <c r="BL5" i="22"/>
  <c r="BG5" i="22"/>
  <c r="BC5" i="22"/>
  <c r="BH5" i="22" s="1"/>
  <c r="BM5" i="22" s="1"/>
  <c r="AL5" i="22"/>
  <c r="AP5" i="22" s="1"/>
  <c r="AT5" i="22" s="1"/>
  <c r="AX5" i="22" s="1"/>
  <c r="JF4" i="22"/>
  <c r="JB4" i="22"/>
  <c r="IQ4" i="22"/>
  <c r="IT4" i="22" s="1"/>
  <c r="JG4" i="22" s="1"/>
  <c r="IG4" i="22"/>
  <c r="IC4" i="22"/>
  <c r="HX4" i="22"/>
  <c r="HY4" i="22" s="1"/>
  <c r="HT4" i="22"/>
  <c r="HP4" i="22"/>
  <c r="HL4" i="22"/>
  <c r="HG4" i="22"/>
  <c r="HC4" i="22"/>
  <c r="GY4" i="22"/>
  <c r="GU4" i="22"/>
  <c r="GP4" i="22"/>
  <c r="GL4" i="22"/>
  <c r="GH4" i="22"/>
  <c r="GD4" i="22"/>
  <c r="CT4" i="22"/>
  <c r="CP4" i="22"/>
  <c r="CL4" i="22"/>
  <c r="CH4" i="22"/>
  <c r="CA4" i="22"/>
  <c r="BW4" i="22"/>
  <c r="BQ4" i="22"/>
  <c r="BK4" i="22"/>
  <c r="BJ4" i="22"/>
  <c r="BI4" i="22"/>
  <c r="BF4" i="22"/>
  <c r="BE4" i="22"/>
  <c r="BD4" i="22"/>
  <c r="BC4" i="22"/>
  <c r="AL4" i="22"/>
  <c r="AP4" i="22" s="1"/>
  <c r="AT4" i="22" s="1"/>
  <c r="AX4" i="22" s="1"/>
  <c r="GP101" i="21"/>
  <c r="GO101" i="21"/>
  <c r="GN101" i="21"/>
  <c r="GL101" i="21"/>
  <c r="GM101" i="21" s="1"/>
  <c r="GK101" i="21"/>
  <c r="GJ101" i="21"/>
  <c r="GI101" i="21"/>
  <c r="GH101" i="21"/>
  <c r="GG101" i="21"/>
  <c r="GF101" i="21"/>
  <c r="GE101" i="21"/>
  <c r="GD101" i="21"/>
  <c r="GC101" i="21"/>
  <c r="GB101" i="21"/>
  <c r="GA101" i="21"/>
  <c r="FZ101" i="21"/>
  <c r="FY101" i="21"/>
  <c r="FX101" i="21"/>
  <c r="FW101" i="21"/>
  <c r="FR101" i="21"/>
  <c r="FN101" i="21"/>
  <c r="GQ100" i="21"/>
  <c r="GM100" i="21"/>
  <c r="FV100" i="21"/>
  <c r="FV101" i="21" s="1"/>
  <c r="FR100" i="21"/>
  <c r="FN100" i="21"/>
  <c r="GR99" i="21"/>
  <c r="FV99" i="21"/>
  <c r="FR99" i="21"/>
  <c r="FN99" i="21"/>
  <c r="CS99" i="21"/>
  <c r="CR99" i="21"/>
  <c r="CQ99" i="21"/>
  <c r="CP99" i="21"/>
  <c r="CO99" i="21"/>
  <c r="CN99" i="21"/>
  <c r="CM99" i="21"/>
  <c r="CL99" i="21"/>
  <c r="CK99" i="21"/>
  <c r="CJ99" i="21"/>
  <c r="CI99" i="21"/>
  <c r="CH99" i="21"/>
  <c r="CG99" i="21"/>
  <c r="CF99" i="21"/>
  <c r="CE99" i="21"/>
  <c r="CD99" i="21"/>
  <c r="CC99" i="21"/>
  <c r="CB99" i="21"/>
  <c r="CA99" i="21"/>
  <c r="BZ99" i="21"/>
  <c r="BY99" i="21"/>
  <c r="BX99" i="21"/>
  <c r="BW99" i="21"/>
  <c r="BV99" i="21"/>
  <c r="BU99" i="21"/>
  <c r="BT99" i="21"/>
  <c r="BS99" i="21"/>
  <c r="BR99" i="21"/>
  <c r="BQ99" i="21"/>
  <c r="BP99" i="21"/>
  <c r="BO99" i="21"/>
  <c r="BN99" i="21"/>
  <c r="BM99" i="21"/>
  <c r="GR98" i="21"/>
  <c r="FV98" i="21"/>
  <c r="FR98" i="21"/>
  <c r="FN98" i="21"/>
  <c r="GR97" i="21"/>
  <c r="FV97" i="21"/>
  <c r="FR97" i="21"/>
  <c r="FN97" i="21"/>
  <c r="GR96" i="21"/>
  <c r="FV96" i="21"/>
  <c r="FR96" i="21"/>
  <c r="FN96" i="21"/>
  <c r="HZ95" i="21"/>
  <c r="HW95" i="21"/>
  <c r="HN95" i="21"/>
  <c r="HK95" i="21"/>
  <c r="HE95" i="21"/>
  <c r="GY95" i="21"/>
  <c r="GX95" i="21"/>
  <c r="GS95" i="21"/>
  <c r="GR95" i="21"/>
  <c r="FV95" i="21"/>
  <c r="FR95" i="21"/>
  <c r="FN95" i="21"/>
  <c r="HZ94" i="21"/>
  <c r="HY94" i="21"/>
  <c r="HY95" i="21" s="1"/>
  <c r="HX94" i="21"/>
  <c r="HX95" i="21" s="1"/>
  <c r="HW94" i="21"/>
  <c r="HV94" i="21"/>
  <c r="HV95" i="21" s="1"/>
  <c r="HU94" i="21"/>
  <c r="HU95" i="21" s="1"/>
  <c r="HT94" i="21"/>
  <c r="HT95" i="21" s="1"/>
  <c r="HS94" i="21"/>
  <c r="HS95" i="21" s="1"/>
  <c r="HR94" i="21"/>
  <c r="HR95" i="21" s="1"/>
  <c r="HQ94" i="21"/>
  <c r="HQ95" i="21" s="1"/>
  <c r="HP94" i="21"/>
  <c r="HP95" i="21" s="1"/>
  <c r="HO94" i="21"/>
  <c r="HO95" i="21" s="1"/>
  <c r="HN94" i="21"/>
  <c r="HM94" i="21"/>
  <c r="HM95" i="21" s="1"/>
  <c r="HL94" i="21"/>
  <c r="HL95" i="21" s="1"/>
  <c r="HK94" i="21"/>
  <c r="HJ94" i="21"/>
  <c r="HJ95" i="21" s="1"/>
  <c r="HI94" i="21"/>
  <c r="HI95" i="21" s="1"/>
  <c r="HH94" i="21"/>
  <c r="HH95" i="21" s="1"/>
  <c r="HG94" i="21"/>
  <c r="HG95" i="21" s="1"/>
  <c r="HF94" i="21"/>
  <c r="HF95" i="21" s="1"/>
  <c r="HE94" i="21"/>
  <c r="HD94" i="21"/>
  <c r="HD95" i="21" s="1"/>
  <c r="HC94" i="21"/>
  <c r="HC95" i="21" s="1"/>
  <c r="HB94" i="21"/>
  <c r="HB95" i="21" s="1"/>
  <c r="HA94" i="21"/>
  <c r="HA95" i="21" s="1"/>
  <c r="GZ94" i="21"/>
  <c r="GZ95" i="21" s="1"/>
  <c r="GY94" i="21"/>
  <c r="GX94" i="21"/>
  <c r="GW94" i="21"/>
  <c r="GW95" i="21" s="1"/>
  <c r="GV94" i="21"/>
  <c r="GV95" i="21" s="1"/>
  <c r="GU94" i="21"/>
  <c r="GU95" i="21" s="1"/>
  <c r="GT94" i="21"/>
  <c r="GT95" i="21" s="1"/>
  <c r="GS94" i="21"/>
  <c r="GR94" i="21"/>
  <c r="FV94" i="21"/>
  <c r="FR94" i="21"/>
  <c r="FN94" i="21"/>
  <c r="HC93" i="21"/>
  <c r="GR93" i="21"/>
  <c r="FV93" i="21"/>
  <c r="FR93" i="21"/>
  <c r="FN93" i="21"/>
  <c r="HH92" i="21"/>
  <c r="HH93" i="21" s="1"/>
  <c r="HG92" i="21"/>
  <c r="HG93" i="21" s="1"/>
  <c r="HF92" i="21"/>
  <c r="HF93" i="21" s="1"/>
  <c r="HE92" i="21"/>
  <c r="HE93" i="21" s="1"/>
  <c r="HD92" i="21"/>
  <c r="HD93" i="21" s="1"/>
  <c r="HC92" i="21"/>
  <c r="HB92" i="21"/>
  <c r="HB93" i="21" s="1"/>
  <c r="HA92" i="21"/>
  <c r="HA93" i="21" s="1"/>
  <c r="GZ92" i="21"/>
  <c r="GZ93" i="21" s="1"/>
  <c r="GY92" i="21"/>
  <c r="GY93" i="21" s="1"/>
  <c r="GX92" i="21"/>
  <c r="GX93" i="21" s="1"/>
  <c r="GW92" i="21"/>
  <c r="GW93" i="21" s="1"/>
  <c r="GU92" i="21"/>
  <c r="GU93" i="21" s="1"/>
  <c r="GT92" i="21"/>
  <c r="GT93" i="21" s="1"/>
  <c r="GS92" i="21"/>
  <c r="GS93" i="21" s="1"/>
  <c r="GR92" i="21"/>
  <c r="FV92" i="21"/>
  <c r="FR92" i="21"/>
  <c r="FN92" i="21"/>
  <c r="HA91" i="21"/>
  <c r="GR91" i="21"/>
  <c r="FV91" i="21"/>
  <c r="FR91" i="21"/>
  <c r="FN91" i="21"/>
  <c r="HC90" i="21"/>
  <c r="HC91" i="21" s="1"/>
  <c r="HB90" i="21"/>
  <c r="HB91" i="21" s="1"/>
  <c r="HA90" i="21"/>
  <c r="GY90" i="21"/>
  <c r="GY91" i="21" s="1"/>
  <c r="GX90" i="21"/>
  <c r="GX91" i="21" s="1"/>
  <c r="GR90" i="21"/>
  <c r="FV90" i="21"/>
  <c r="FR90" i="21"/>
  <c r="FN90" i="21"/>
  <c r="GQ89" i="21"/>
  <c r="GM89" i="21"/>
  <c r="GI89" i="21"/>
  <c r="GE89" i="21"/>
  <c r="FV89" i="21"/>
  <c r="FR89" i="21"/>
  <c r="FN89" i="21"/>
  <c r="EB89" i="21"/>
  <c r="GQ88" i="21"/>
  <c r="GR88" i="21" s="1"/>
  <c r="GM88" i="21"/>
  <c r="GI88" i="21"/>
  <c r="GE88" i="21"/>
  <c r="FV88" i="21"/>
  <c r="FR88" i="21"/>
  <c r="FN88" i="21"/>
  <c r="EB88" i="21"/>
  <c r="GR87" i="21"/>
  <c r="FV87" i="21"/>
  <c r="FR87" i="21"/>
  <c r="FN87" i="21"/>
  <c r="HY86" i="21"/>
  <c r="HY87" i="21" s="1"/>
  <c r="HX86" i="21"/>
  <c r="HX87" i="21" s="1"/>
  <c r="HW86" i="21"/>
  <c r="HW87" i="21" s="1"/>
  <c r="HV86" i="21"/>
  <c r="HV87" i="21" s="1"/>
  <c r="HU86" i="21"/>
  <c r="HU87" i="21" s="1"/>
  <c r="HT86" i="21"/>
  <c r="HT87" i="21" s="1"/>
  <c r="HS86" i="21"/>
  <c r="HS87" i="21" s="1"/>
  <c r="HR86" i="21"/>
  <c r="HR87" i="21" s="1"/>
  <c r="HQ86" i="21"/>
  <c r="HQ87" i="21" s="1"/>
  <c r="HP86" i="21"/>
  <c r="HP87" i="21" s="1"/>
  <c r="HO86" i="21"/>
  <c r="HO87" i="21" s="1"/>
  <c r="HN86" i="21"/>
  <c r="HN87" i="21" s="1"/>
  <c r="HM86" i="21"/>
  <c r="HM87" i="21" s="1"/>
  <c r="HL86" i="21"/>
  <c r="HL87" i="21" s="1"/>
  <c r="HK86" i="21"/>
  <c r="HK87" i="21" s="1"/>
  <c r="HJ86" i="21"/>
  <c r="HJ87" i="21" s="1"/>
  <c r="HG86" i="21"/>
  <c r="HG87" i="21" s="1"/>
  <c r="HF86" i="21"/>
  <c r="HF87" i="21" s="1"/>
  <c r="HE86" i="21"/>
  <c r="HE87" i="21" s="1"/>
  <c r="HC86" i="21"/>
  <c r="HC87" i="21" s="1"/>
  <c r="HB86" i="21"/>
  <c r="HB87" i="21" s="1"/>
  <c r="HA86" i="21"/>
  <c r="HA87" i="21" s="1"/>
  <c r="GY86" i="21"/>
  <c r="GY87" i="21" s="1"/>
  <c r="GX86" i="21"/>
  <c r="GX87" i="21" s="1"/>
  <c r="GW86" i="21"/>
  <c r="GW87" i="21" s="1"/>
  <c r="GU86" i="21"/>
  <c r="GU87" i="21" s="1"/>
  <c r="GT86" i="21"/>
  <c r="GT87" i="21" s="1"/>
  <c r="GS86" i="21"/>
  <c r="GS87" i="21" s="1"/>
  <c r="GR86" i="21"/>
  <c r="FV86" i="21"/>
  <c r="FR86" i="21"/>
  <c r="FN86" i="21"/>
  <c r="GQ85" i="21"/>
  <c r="GM85" i="21"/>
  <c r="GI85" i="21"/>
  <c r="GE85" i="21"/>
  <c r="FV85" i="21"/>
  <c r="FR85" i="21"/>
  <c r="FN85" i="21"/>
  <c r="EB85" i="21"/>
  <c r="GQ84" i="21"/>
  <c r="GM84" i="21"/>
  <c r="GI84" i="21"/>
  <c r="GE84" i="21"/>
  <c r="FV84" i="21"/>
  <c r="FR84" i="21"/>
  <c r="FN84" i="21"/>
  <c r="EB84" i="21"/>
  <c r="GR83" i="21"/>
  <c r="FV83" i="21"/>
  <c r="FR83" i="21"/>
  <c r="FN83" i="21"/>
  <c r="HY82" i="21"/>
  <c r="HY83" i="21" s="1"/>
  <c r="HX82" i="21"/>
  <c r="HX83" i="21" s="1"/>
  <c r="HW82" i="21"/>
  <c r="HW83" i="21" s="1"/>
  <c r="HV82" i="21"/>
  <c r="HV83" i="21" s="1"/>
  <c r="HU82" i="21"/>
  <c r="HU83" i="21" s="1"/>
  <c r="HT82" i="21"/>
  <c r="HT83" i="21" s="1"/>
  <c r="HS82" i="21"/>
  <c r="HS83" i="21" s="1"/>
  <c r="HR82" i="21"/>
  <c r="HR83" i="21" s="1"/>
  <c r="HQ82" i="21"/>
  <c r="HQ83" i="21" s="1"/>
  <c r="HP82" i="21"/>
  <c r="HP83" i="21" s="1"/>
  <c r="HO82" i="21"/>
  <c r="HO83" i="21" s="1"/>
  <c r="HN82" i="21"/>
  <c r="HN83" i="21" s="1"/>
  <c r="HM82" i="21"/>
  <c r="HM83" i="21" s="1"/>
  <c r="HL82" i="21"/>
  <c r="HL83" i="21" s="1"/>
  <c r="HK82" i="21"/>
  <c r="HK83" i="21" s="1"/>
  <c r="HJ82" i="21"/>
  <c r="HJ83" i="21" s="1"/>
  <c r="GR82" i="21"/>
  <c r="FV82" i="21"/>
  <c r="FR82" i="21"/>
  <c r="FN82" i="21"/>
  <c r="HZ81" i="21"/>
  <c r="HY81" i="21"/>
  <c r="HX81" i="21"/>
  <c r="HW81" i="21"/>
  <c r="HV81" i="21"/>
  <c r="HU81" i="21"/>
  <c r="HT81" i="21"/>
  <c r="HS81" i="21"/>
  <c r="HR81" i="21"/>
  <c r="HQ81" i="21"/>
  <c r="HP81" i="21"/>
  <c r="HO81" i="21"/>
  <c r="HN81" i="21"/>
  <c r="HM81" i="21"/>
  <c r="HL81" i="21"/>
  <c r="HK81" i="21"/>
  <c r="HJ81" i="21"/>
  <c r="GR81" i="21"/>
  <c r="FV81" i="21"/>
  <c r="FR81" i="21"/>
  <c r="FN81" i="21"/>
  <c r="GR80" i="21"/>
  <c r="FV80" i="21"/>
  <c r="FR80" i="21"/>
  <c r="FN80" i="21"/>
  <c r="GE79" i="21"/>
  <c r="FV79" i="21"/>
  <c r="FR79" i="21"/>
  <c r="FN79" i="21"/>
  <c r="GE78" i="21"/>
  <c r="FV78" i="21"/>
  <c r="FR78" i="21"/>
  <c r="FN78" i="21"/>
  <c r="GE77" i="21"/>
  <c r="FV77" i="21"/>
  <c r="FR77" i="21"/>
  <c r="FN77" i="21"/>
  <c r="GE76" i="21"/>
  <c r="FV76" i="21"/>
  <c r="FR76" i="21"/>
  <c r="FN76" i="21"/>
  <c r="GE75" i="21"/>
  <c r="FV75" i="21"/>
  <c r="FR75" i="21"/>
  <c r="FN75" i="21"/>
  <c r="GE74" i="21"/>
  <c r="FV74" i="21"/>
  <c r="FR74" i="21"/>
  <c r="FN74" i="21"/>
  <c r="GE73" i="21"/>
  <c r="FV73" i="21"/>
  <c r="FR73" i="21"/>
  <c r="FN73" i="21"/>
  <c r="GE72" i="21"/>
  <c r="FV72" i="21"/>
  <c r="FR72" i="21"/>
  <c r="FN72" i="21"/>
  <c r="GE71" i="21"/>
  <c r="FV71" i="21"/>
  <c r="FR71" i="21"/>
  <c r="FN71" i="21"/>
  <c r="GE70" i="21"/>
  <c r="FV70" i="21"/>
  <c r="FR70" i="21"/>
  <c r="FN70" i="21"/>
  <c r="GE69" i="21"/>
  <c r="FV69" i="21"/>
  <c r="FR69" i="21"/>
  <c r="FN69" i="21"/>
  <c r="GE68" i="21"/>
  <c r="FV68" i="21"/>
  <c r="FR68" i="21"/>
  <c r="FN68" i="21"/>
  <c r="GE67" i="21"/>
  <c r="FV67" i="21"/>
  <c r="FR67" i="21"/>
  <c r="FN67" i="21"/>
  <c r="GE66" i="21"/>
  <c r="FV66" i="21"/>
  <c r="FR66" i="21"/>
  <c r="FN66" i="21"/>
  <c r="GE65" i="21"/>
  <c r="FV65" i="21"/>
  <c r="FR65" i="21"/>
  <c r="FN65" i="21"/>
  <c r="GE64" i="21"/>
  <c r="FV64" i="21"/>
  <c r="FR64" i="21"/>
  <c r="FN64" i="21"/>
  <c r="GE63" i="21"/>
  <c r="FV63" i="21"/>
  <c r="FR63" i="21"/>
  <c r="FN63" i="21"/>
  <c r="GE62" i="21"/>
  <c r="FV62" i="21"/>
  <c r="FR62" i="21"/>
  <c r="FN62" i="21"/>
  <c r="GQ58" i="21"/>
  <c r="GR58" i="21" s="1"/>
  <c r="GM58" i="21"/>
  <c r="GI58" i="21"/>
  <c r="GE58" i="21"/>
  <c r="FV58" i="21"/>
  <c r="FR58" i="21"/>
  <c r="FN58" i="21"/>
  <c r="GQ57" i="21"/>
  <c r="GM57" i="21"/>
  <c r="GI57" i="21"/>
  <c r="GE57" i="21"/>
  <c r="FV57" i="21"/>
  <c r="FR57" i="21"/>
  <c r="FN57" i="21"/>
  <c r="GQ56" i="21"/>
  <c r="GM56" i="21"/>
  <c r="GI56" i="21"/>
  <c r="GE56" i="21"/>
  <c r="FV56" i="21"/>
  <c r="FR56" i="21"/>
  <c r="FN56" i="21"/>
  <c r="GQ55" i="21"/>
  <c r="GM55" i="21"/>
  <c r="GI55" i="21"/>
  <c r="GE55" i="21"/>
  <c r="FV55" i="21"/>
  <c r="FR55" i="21"/>
  <c r="FN55" i="21"/>
  <c r="GM54" i="21"/>
  <c r="GR54" i="21" s="1"/>
  <c r="GI54" i="21"/>
  <c r="GE54" i="21"/>
  <c r="FV54" i="21"/>
  <c r="FR54" i="21"/>
  <c r="FN54" i="21"/>
  <c r="GM53" i="21"/>
  <c r="GI53" i="21"/>
  <c r="GE53" i="21"/>
  <c r="FV53" i="21"/>
  <c r="FR53" i="21"/>
  <c r="FN53" i="21"/>
  <c r="GM52" i="21"/>
  <c r="GI52" i="21"/>
  <c r="GE52" i="21"/>
  <c r="GR52" i="21" s="1"/>
  <c r="FV52" i="21"/>
  <c r="FR52" i="21"/>
  <c r="FN52" i="21"/>
  <c r="GM51" i="21"/>
  <c r="GI51" i="21"/>
  <c r="GE51" i="21"/>
  <c r="FV51" i="21"/>
  <c r="FR51" i="21"/>
  <c r="FN51" i="21"/>
  <c r="GM50" i="21"/>
  <c r="GI50" i="21"/>
  <c r="GE50" i="21"/>
  <c r="FV50" i="21"/>
  <c r="FR50" i="21"/>
  <c r="FN50" i="21"/>
  <c r="GM49" i="21"/>
  <c r="GI49" i="21"/>
  <c r="GE49" i="21"/>
  <c r="FV49" i="21"/>
  <c r="FR49" i="21"/>
  <c r="FN49" i="21"/>
  <c r="GQ48" i="21"/>
  <c r="GM48" i="21"/>
  <c r="GI48" i="21"/>
  <c r="GE48" i="21"/>
  <c r="FV48" i="21"/>
  <c r="FR48" i="21"/>
  <c r="FN48" i="21"/>
  <c r="GR47" i="21"/>
  <c r="GQ47" i="21"/>
  <c r="GM47" i="21"/>
  <c r="GI47" i="21"/>
  <c r="GE47" i="21"/>
  <c r="FV47" i="21"/>
  <c r="FR47" i="21"/>
  <c r="FN47" i="21"/>
  <c r="GQ46" i="21"/>
  <c r="GM46" i="21"/>
  <c r="GI46" i="21"/>
  <c r="GE46" i="21"/>
  <c r="FV46" i="21"/>
  <c r="FR46" i="21"/>
  <c r="FN46" i="21"/>
  <c r="GQ45" i="21"/>
  <c r="GM45" i="21"/>
  <c r="GI45" i="21"/>
  <c r="GE45" i="21"/>
  <c r="FV45" i="21"/>
  <c r="FR45" i="21"/>
  <c r="FN45" i="21"/>
  <c r="GQ44" i="21"/>
  <c r="GM44" i="21"/>
  <c r="GI44" i="21"/>
  <c r="GE44" i="21"/>
  <c r="FV44" i="21"/>
  <c r="FR44" i="21"/>
  <c r="FN44" i="21"/>
  <c r="GQ43" i="21"/>
  <c r="GM43" i="21"/>
  <c r="GI43" i="21"/>
  <c r="GE43" i="21"/>
  <c r="FV43" i="21"/>
  <c r="FR43" i="21"/>
  <c r="FN43" i="21"/>
  <c r="GQ42" i="21"/>
  <c r="GR42" i="21" s="1"/>
  <c r="GM42" i="21"/>
  <c r="GI42" i="21"/>
  <c r="GE42" i="21"/>
  <c r="FV42" i="21"/>
  <c r="FR42" i="21"/>
  <c r="FN42" i="21"/>
  <c r="GQ41" i="21"/>
  <c r="GM41" i="21"/>
  <c r="GR41" i="21" s="1"/>
  <c r="GI41" i="21"/>
  <c r="GE41" i="21"/>
  <c r="FV41" i="21"/>
  <c r="FR41" i="21"/>
  <c r="FN41" i="21"/>
  <c r="GQ40" i="21"/>
  <c r="GM40" i="21"/>
  <c r="GI40" i="21"/>
  <c r="GE40" i="21"/>
  <c r="FV40" i="21"/>
  <c r="FR40" i="21"/>
  <c r="FN40" i="21"/>
  <c r="GR39" i="21"/>
  <c r="GQ39" i="21"/>
  <c r="GM39" i="21"/>
  <c r="GI39" i="21"/>
  <c r="GE39" i="21"/>
  <c r="FV39" i="21"/>
  <c r="FR39" i="21"/>
  <c r="FN39" i="21"/>
  <c r="GQ38" i="21"/>
  <c r="GM38" i="21"/>
  <c r="GI38" i="21"/>
  <c r="GE38" i="21"/>
  <c r="FV38" i="21"/>
  <c r="FR38" i="21"/>
  <c r="FN38" i="21"/>
  <c r="GQ37" i="21"/>
  <c r="GM37" i="21"/>
  <c r="GI37" i="21"/>
  <c r="GE37" i="21"/>
  <c r="GR37" i="21" s="1"/>
  <c r="FV37" i="21"/>
  <c r="FR37" i="21"/>
  <c r="FN37" i="21"/>
  <c r="GQ36" i="21"/>
  <c r="GR36" i="21" s="1"/>
  <c r="GM36" i="21"/>
  <c r="GI36" i="21"/>
  <c r="GE36" i="21"/>
  <c r="FV36" i="21"/>
  <c r="FR36" i="21"/>
  <c r="FN36" i="21"/>
  <c r="GQ35" i="21"/>
  <c r="GM35" i="21"/>
  <c r="GI35" i="21"/>
  <c r="GE35" i="21"/>
  <c r="FV35" i="21"/>
  <c r="FR35" i="21"/>
  <c r="FN35" i="21"/>
  <c r="GQ34" i="21"/>
  <c r="GR34" i="21" s="1"/>
  <c r="GM34" i="21"/>
  <c r="GI34" i="21"/>
  <c r="GE34" i="21"/>
  <c r="FV34" i="21"/>
  <c r="FR34" i="21"/>
  <c r="FN34" i="21"/>
  <c r="GQ33" i="21"/>
  <c r="GM33" i="21"/>
  <c r="GR33" i="21" s="1"/>
  <c r="GI33" i="21"/>
  <c r="GE33" i="21"/>
  <c r="FV33" i="21"/>
  <c r="FR33" i="21"/>
  <c r="FN33" i="21"/>
  <c r="GQ32" i="21"/>
  <c r="GM32" i="21"/>
  <c r="GI32" i="21"/>
  <c r="GE32" i="21"/>
  <c r="FV32" i="21"/>
  <c r="FR32" i="21"/>
  <c r="FN32" i="21"/>
  <c r="GR31" i="21"/>
  <c r="GQ31" i="21"/>
  <c r="GM31" i="21"/>
  <c r="GI31" i="21"/>
  <c r="GE31" i="21"/>
  <c r="FV31" i="21"/>
  <c r="FR31" i="21"/>
  <c r="FN31" i="21"/>
  <c r="GQ30" i="21"/>
  <c r="GR30" i="21" s="1"/>
  <c r="GM30" i="21"/>
  <c r="GI30" i="21"/>
  <c r="GE30" i="21"/>
  <c r="FV30" i="21"/>
  <c r="FR30" i="21"/>
  <c r="FN30" i="21"/>
  <c r="GQ29" i="21"/>
  <c r="GM29" i="21"/>
  <c r="GI29" i="21"/>
  <c r="GE29" i="21"/>
  <c r="FV29" i="21"/>
  <c r="FR29" i="21"/>
  <c r="FN29" i="21"/>
  <c r="HI28" i="21"/>
  <c r="HH28" i="21"/>
  <c r="HG28" i="21"/>
  <c r="HF28" i="21"/>
  <c r="HE28" i="21"/>
  <c r="HD28" i="21"/>
  <c r="HC28" i="21"/>
  <c r="HB28" i="21"/>
  <c r="HA28" i="21"/>
  <c r="GZ28" i="21"/>
  <c r="GY28" i="21"/>
  <c r="GX28" i="21"/>
  <c r="GW28" i="21"/>
  <c r="GQ28" i="21"/>
  <c r="GM28" i="21"/>
  <c r="GI28" i="21"/>
  <c r="GE28" i="21"/>
  <c r="FV28" i="21"/>
  <c r="FR28" i="21"/>
  <c r="FN28" i="21"/>
  <c r="HZ27" i="21"/>
  <c r="HY27" i="21"/>
  <c r="HX27" i="21"/>
  <c r="HW27" i="21"/>
  <c r="HV27" i="21"/>
  <c r="HU27" i="21"/>
  <c r="HT27" i="21"/>
  <c r="HS27" i="21"/>
  <c r="HR27" i="21"/>
  <c r="HQ27" i="21"/>
  <c r="HP27" i="21"/>
  <c r="HO27" i="21"/>
  <c r="HN27" i="21"/>
  <c r="HM27" i="21"/>
  <c r="HL27" i="21"/>
  <c r="HK27" i="21"/>
  <c r="HJ27" i="21"/>
  <c r="HI27" i="21"/>
  <c r="HH27" i="21"/>
  <c r="HG27" i="21"/>
  <c r="HF27" i="21"/>
  <c r="HE27" i="21"/>
  <c r="HD27" i="21"/>
  <c r="HC27" i="21"/>
  <c r="HB27" i="21"/>
  <c r="HA27" i="21"/>
  <c r="GZ27" i="21"/>
  <c r="GY27" i="21"/>
  <c r="GX27" i="21"/>
  <c r="GW27" i="21"/>
  <c r="GV27" i="21"/>
  <c r="GU27" i="21"/>
  <c r="GT27" i="21"/>
  <c r="GS27" i="21"/>
  <c r="GQ27" i="21"/>
  <c r="GM27" i="21"/>
  <c r="GI27" i="21"/>
  <c r="GE27" i="21"/>
  <c r="FV27" i="21"/>
  <c r="FR27" i="21"/>
  <c r="FN27" i="21"/>
  <c r="GQ26" i="21"/>
  <c r="GR26" i="21" s="1"/>
  <c r="GM26" i="21"/>
  <c r="GI26" i="21"/>
  <c r="GE26" i="21"/>
  <c r="FV26" i="21"/>
  <c r="FR26" i="21"/>
  <c r="FN26" i="21"/>
  <c r="GQ25" i="21"/>
  <c r="GM25" i="21"/>
  <c r="GR25" i="21" s="1"/>
  <c r="GI25" i="21"/>
  <c r="GE25" i="21"/>
  <c r="FV25" i="21"/>
  <c r="FR25" i="21"/>
  <c r="FN25" i="21"/>
  <c r="GQ24" i="21"/>
  <c r="GM24" i="21"/>
  <c r="GI24" i="21"/>
  <c r="GE24" i="21"/>
  <c r="FV24" i="21"/>
  <c r="FR24" i="21"/>
  <c r="FN24" i="21"/>
  <c r="GQ23" i="21"/>
  <c r="GM23" i="21"/>
  <c r="GI23" i="21"/>
  <c r="GE23" i="21"/>
  <c r="FV23" i="21"/>
  <c r="FR23" i="21"/>
  <c r="FN23" i="21"/>
  <c r="GP22" i="21"/>
  <c r="GQ22" i="21" s="1"/>
  <c r="GO22" i="21"/>
  <c r="GN22" i="21"/>
  <c r="GL22" i="21"/>
  <c r="GK22" i="21"/>
  <c r="GJ22" i="21"/>
  <c r="GI22" i="21"/>
  <c r="GH22" i="21"/>
  <c r="GG22" i="21"/>
  <c r="GF22" i="21"/>
  <c r="GD22" i="21"/>
  <c r="GC22" i="21"/>
  <c r="GB22" i="21"/>
  <c r="FV22" i="21"/>
  <c r="FR22" i="21"/>
  <c r="FN22" i="21"/>
  <c r="GQ21" i="21"/>
  <c r="GM21" i="21"/>
  <c r="GI21" i="21"/>
  <c r="GE21" i="21"/>
  <c r="FV21" i="21"/>
  <c r="FR21" i="21"/>
  <c r="FN21" i="21"/>
  <c r="GQ20" i="21"/>
  <c r="GR20" i="21" s="1"/>
  <c r="GM20" i="21"/>
  <c r="GI20" i="21"/>
  <c r="GE20" i="21"/>
  <c r="FV20" i="21"/>
  <c r="FR20" i="21"/>
  <c r="FN20" i="21"/>
  <c r="GR19" i="21"/>
  <c r="GQ19" i="21"/>
  <c r="GM19" i="21"/>
  <c r="GI19" i="21"/>
  <c r="GE19" i="21"/>
  <c r="FV19" i="21"/>
  <c r="FR19" i="21"/>
  <c r="FN19" i="21"/>
  <c r="GQ18" i="21"/>
  <c r="GM18" i="21"/>
  <c r="GI18" i="21"/>
  <c r="GE18" i="21"/>
  <c r="FV18" i="21"/>
  <c r="FR18" i="21"/>
  <c r="FN18" i="21"/>
  <c r="GQ17" i="21"/>
  <c r="GM17" i="21"/>
  <c r="GI17" i="21"/>
  <c r="GE17" i="21"/>
  <c r="FV17" i="21"/>
  <c r="FR17" i="21"/>
  <c r="FN17" i="21"/>
  <c r="GQ16" i="21"/>
  <c r="GR16" i="21" s="1"/>
  <c r="GM16" i="21"/>
  <c r="GI16" i="21"/>
  <c r="GE16" i="21"/>
  <c r="FV16" i="21"/>
  <c r="FR16" i="21"/>
  <c r="FN16" i="21"/>
  <c r="GQ15" i="21"/>
  <c r="GM15" i="21"/>
  <c r="GI15" i="21"/>
  <c r="GE15" i="21"/>
  <c r="FV15" i="21"/>
  <c r="FR15" i="21"/>
  <c r="FN15" i="21"/>
  <c r="GQ14" i="21"/>
  <c r="GM14" i="21"/>
  <c r="GI14" i="21"/>
  <c r="GE14" i="21"/>
  <c r="FV14" i="21"/>
  <c r="FR14" i="21"/>
  <c r="FN14" i="21"/>
  <c r="GQ13" i="21"/>
  <c r="GR13" i="21" s="1"/>
  <c r="GM13" i="21"/>
  <c r="GI13" i="21"/>
  <c r="GE13" i="21"/>
  <c r="FV13" i="21"/>
  <c r="FR13" i="21"/>
  <c r="FN13" i="21"/>
  <c r="GQ12" i="21"/>
  <c r="GR12" i="21" s="1"/>
  <c r="GM12" i="21"/>
  <c r="GI12" i="21"/>
  <c r="GE12" i="21"/>
  <c r="FV12" i="21"/>
  <c r="FR12" i="21"/>
  <c r="FN12" i="21"/>
  <c r="GQ11" i="21"/>
  <c r="GM11" i="21"/>
  <c r="GI11" i="21"/>
  <c r="GE11" i="21"/>
  <c r="FV11" i="21"/>
  <c r="FR11" i="21"/>
  <c r="FN11" i="21"/>
  <c r="GQ10" i="21"/>
  <c r="GM10" i="21"/>
  <c r="GI10" i="21"/>
  <c r="GR10" i="21" s="1"/>
  <c r="GE10" i="21"/>
  <c r="FV10" i="21"/>
  <c r="FR10" i="21"/>
  <c r="FN10" i="21"/>
  <c r="GQ9" i="21"/>
  <c r="GR9" i="21" s="1"/>
  <c r="GM9" i="21"/>
  <c r="GI9" i="21"/>
  <c r="GE9" i="21"/>
  <c r="FV9" i="21"/>
  <c r="FR9" i="21"/>
  <c r="FN9" i="21"/>
  <c r="GQ8" i="21"/>
  <c r="GM8" i="21"/>
  <c r="GI8" i="21"/>
  <c r="GE8" i="21"/>
  <c r="FV8" i="21"/>
  <c r="FR8" i="21"/>
  <c r="FN8" i="21"/>
  <c r="GR7" i="21"/>
  <c r="GQ7" i="21"/>
  <c r="GM7" i="21"/>
  <c r="GI7" i="21"/>
  <c r="GE7" i="21"/>
  <c r="FV7" i="21"/>
  <c r="FR7" i="21"/>
  <c r="FN7" i="21"/>
  <c r="GQ6" i="21"/>
  <c r="GR6" i="21" s="1"/>
  <c r="GM6" i="21"/>
  <c r="GI6" i="21"/>
  <c r="GE6" i="21"/>
  <c r="FV6" i="21"/>
  <c r="FR6" i="21"/>
  <c r="FN6" i="21"/>
  <c r="GQ5" i="21"/>
  <c r="GM5" i="21"/>
  <c r="GI5" i="21"/>
  <c r="GE5" i="21"/>
  <c r="FV5" i="21"/>
  <c r="FR5" i="21"/>
  <c r="FN5" i="21"/>
  <c r="GR4" i="21"/>
  <c r="GQ4" i="21"/>
  <c r="GM4" i="21"/>
  <c r="GI4" i="21"/>
  <c r="GE4" i="21"/>
  <c r="FV4" i="21"/>
  <c r="FR4" i="21"/>
  <c r="FN4" i="21"/>
  <c r="GS70" i="20"/>
  <c r="GO70" i="20"/>
  <c r="FW70" i="20"/>
  <c r="FS70" i="20"/>
  <c r="FO70" i="20"/>
  <c r="FK70" i="20"/>
  <c r="AI70" i="20"/>
  <c r="AH70" i="20"/>
  <c r="AG70" i="20"/>
  <c r="AF70" i="20"/>
  <c r="AE70" i="20"/>
  <c r="AD70" i="20"/>
  <c r="AC70" i="20"/>
  <c r="AB70" i="20"/>
  <c r="AA70" i="20"/>
  <c r="Z70" i="20"/>
  <c r="Y70" i="20"/>
  <c r="X70" i="20"/>
  <c r="W70" i="20"/>
  <c r="V70" i="20"/>
  <c r="U70" i="20"/>
  <c r="T70" i="20"/>
  <c r="S70" i="20"/>
  <c r="HN69" i="20"/>
  <c r="HW69" i="20" s="1"/>
  <c r="GS69" i="20"/>
  <c r="HF69" i="20" s="1"/>
  <c r="GN69" i="20"/>
  <c r="GJ69" i="20"/>
  <c r="GF69" i="20"/>
  <c r="GB69" i="20"/>
  <c r="FW69" i="20"/>
  <c r="FS69" i="20"/>
  <c r="FO69" i="20"/>
  <c r="FK69" i="20"/>
  <c r="HN68" i="20"/>
  <c r="HW68" i="20" s="1"/>
  <c r="GS68" i="20"/>
  <c r="HF68" i="20" s="1"/>
  <c r="GN68" i="20"/>
  <c r="GJ68" i="20"/>
  <c r="GF68" i="20"/>
  <c r="GB68" i="20"/>
  <c r="FW68" i="20"/>
  <c r="FS68" i="20"/>
  <c r="FO68" i="20"/>
  <c r="FK68" i="20"/>
  <c r="HN67" i="20"/>
  <c r="HW67" i="20" s="1"/>
  <c r="GS67" i="20"/>
  <c r="HF67" i="20" s="1"/>
  <c r="GN67" i="20"/>
  <c r="GJ67" i="20"/>
  <c r="GF67" i="20"/>
  <c r="GB67" i="20"/>
  <c r="FW67" i="20"/>
  <c r="FS67" i="20"/>
  <c r="FO67" i="20"/>
  <c r="FK67" i="20"/>
  <c r="HN66" i="20"/>
  <c r="HW66" i="20" s="1"/>
  <c r="GS66" i="20"/>
  <c r="HF66" i="20" s="1"/>
  <c r="GN66" i="20"/>
  <c r="GJ66" i="20"/>
  <c r="GF66" i="20"/>
  <c r="GB66" i="20"/>
  <c r="FW66" i="20"/>
  <c r="FS66" i="20"/>
  <c r="FO66" i="20"/>
  <c r="FK66" i="20"/>
  <c r="HN65" i="20"/>
  <c r="HW65" i="20" s="1"/>
  <c r="GS65" i="20"/>
  <c r="HF65" i="20" s="1"/>
  <c r="GN65" i="20"/>
  <c r="GJ65" i="20"/>
  <c r="GF65" i="20"/>
  <c r="GB65" i="20"/>
  <c r="FW65" i="20"/>
  <c r="FS65" i="20"/>
  <c r="FO65" i="20"/>
  <c r="FK65" i="20"/>
  <c r="HN64" i="20"/>
  <c r="HW64" i="20" s="1"/>
  <c r="HF64" i="20"/>
  <c r="GS64" i="20"/>
  <c r="GN64" i="20"/>
  <c r="GJ64" i="20"/>
  <c r="GF64" i="20"/>
  <c r="GB64" i="20"/>
  <c r="FW64" i="20"/>
  <c r="FS64" i="20"/>
  <c r="FO64" i="20"/>
  <c r="FK64" i="20"/>
  <c r="HN63" i="20"/>
  <c r="HW63" i="20" s="1"/>
  <c r="GS63" i="20"/>
  <c r="HF63" i="20" s="1"/>
  <c r="GN63" i="20"/>
  <c r="GJ63" i="20"/>
  <c r="GF63" i="20"/>
  <c r="GB63" i="20"/>
  <c r="FW63" i="20"/>
  <c r="FS63" i="20"/>
  <c r="FO63" i="20"/>
  <c r="FK63" i="20"/>
  <c r="HW62" i="20"/>
  <c r="HE62" i="20"/>
  <c r="HF62" i="20" s="1"/>
  <c r="HA62" i="20"/>
  <c r="GW62" i="20"/>
  <c r="GS62" i="20"/>
  <c r="GO62" i="20"/>
  <c r="FS62" i="20"/>
  <c r="FO62" i="20"/>
  <c r="FK62" i="20"/>
  <c r="HN61" i="20"/>
  <c r="HW61" i="20" s="1"/>
  <c r="HE61" i="20"/>
  <c r="HA61" i="20"/>
  <c r="GS61" i="20"/>
  <c r="GO61" i="20"/>
  <c r="FS61" i="20"/>
  <c r="FO61" i="20"/>
  <c r="FK61" i="20"/>
  <c r="HN60" i="20"/>
  <c r="HW60" i="20" s="1"/>
  <c r="HE60" i="20"/>
  <c r="HA60" i="20"/>
  <c r="GS60" i="20"/>
  <c r="GO60" i="20"/>
  <c r="FS60" i="20"/>
  <c r="FO60" i="20"/>
  <c r="FK60" i="20"/>
  <c r="HW59" i="20"/>
  <c r="HN59" i="20"/>
  <c r="HE59" i="20"/>
  <c r="HA59" i="20"/>
  <c r="GS59" i="20"/>
  <c r="GO59" i="20"/>
  <c r="FS59" i="20"/>
  <c r="FO59" i="20"/>
  <c r="FK59" i="20"/>
  <c r="HN58" i="20"/>
  <c r="HW58" i="20" s="1"/>
  <c r="HE58" i="20"/>
  <c r="HF58" i="20" s="1"/>
  <c r="HA58" i="20"/>
  <c r="GS58" i="20"/>
  <c r="GO58" i="20"/>
  <c r="FS58" i="20"/>
  <c r="FO58" i="20"/>
  <c r="FK58" i="20"/>
  <c r="HN57" i="20"/>
  <c r="HW57" i="20" s="1"/>
  <c r="HE57" i="20"/>
  <c r="HA57" i="20"/>
  <c r="GS57" i="20"/>
  <c r="HF57" i="20" s="1"/>
  <c r="GO57" i="20"/>
  <c r="FS57" i="20"/>
  <c r="FO57" i="20"/>
  <c r="FK57" i="20"/>
  <c r="HN56" i="20"/>
  <c r="HW56" i="20" s="1"/>
  <c r="HE56" i="20"/>
  <c r="HA56" i="20"/>
  <c r="GS56" i="20"/>
  <c r="GO56" i="20"/>
  <c r="FS56" i="20"/>
  <c r="FO56" i="20"/>
  <c r="FK56" i="20"/>
  <c r="HN55" i="20"/>
  <c r="HW55" i="20" s="1"/>
  <c r="HE55" i="20"/>
  <c r="HF55" i="20" s="1"/>
  <c r="HA55" i="20"/>
  <c r="GS55" i="20"/>
  <c r="GO55" i="20"/>
  <c r="FS55" i="20"/>
  <c r="FO55" i="20"/>
  <c r="FK55" i="20"/>
  <c r="HW54" i="20"/>
  <c r="HW53" i="20"/>
  <c r="HE53" i="20"/>
  <c r="HA53" i="20"/>
  <c r="GW53" i="20"/>
  <c r="GS53" i="20"/>
  <c r="GO53" i="20"/>
  <c r="FS53" i="20"/>
  <c r="FO53" i="20"/>
  <c r="FK53" i="20"/>
  <c r="HU52" i="20"/>
  <c r="HT52" i="20"/>
  <c r="HS52" i="20"/>
  <c r="HQ52" i="20"/>
  <c r="HP52" i="20"/>
  <c r="HO52" i="20"/>
  <c r="HR52" i="20" s="1"/>
  <c r="HM52" i="20"/>
  <c r="HL52" i="20"/>
  <c r="HK52" i="20"/>
  <c r="HI52" i="20"/>
  <c r="HH52" i="20"/>
  <c r="HG52" i="20"/>
  <c r="HD52" i="20"/>
  <c r="HC52" i="20"/>
  <c r="HB52" i="20"/>
  <c r="HA52" i="20"/>
  <c r="GW52" i="20"/>
  <c r="GT52" i="20"/>
  <c r="GR52" i="20"/>
  <c r="GQ52" i="20"/>
  <c r="GP52" i="20"/>
  <c r="GO52" i="20"/>
  <c r="FS52" i="20"/>
  <c r="FO52" i="20"/>
  <c r="FK52" i="20"/>
  <c r="HN51" i="20"/>
  <c r="HW51" i="20" s="1"/>
  <c r="HJ51" i="20"/>
  <c r="HE51" i="20"/>
  <c r="HA51" i="20"/>
  <c r="GW51" i="20"/>
  <c r="GS51" i="20"/>
  <c r="GO51" i="20"/>
  <c r="FS51" i="20"/>
  <c r="FO51" i="20"/>
  <c r="FK51" i="20"/>
  <c r="HE49" i="20"/>
  <c r="HF49" i="20" s="1"/>
  <c r="HA49" i="20"/>
  <c r="GW49" i="20"/>
  <c r="GS49" i="20"/>
  <c r="GO49" i="20"/>
  <c r="FS49" i="20"/>
  <c r="FO49" i="20"/>
  <c r="FK49" i="20"/>
  <c r="HE48" i="20"/>
  <c r="HA48" i="20"/>
  <c r="GW48" i="20"/>
  <c r="GS48" i="20"/>
  <c r="GO48" i="20"/>
  <c r="FS48" i="20"/>
  <c r="FO48" i="20"/>
  <c r="FK48" i="20"/>
  <c r="HN47" i="20"/>
  <c r="HJ47" i="20"/>
  <c r="HE47" i="20"/>
  <c r="HA47" i="20"/>
  <c r="GW47" i="20"/>
  <c r="GS47" i="20"/>
  <c r="GO47" i="20"/>
  <c r="FS47" i="20"/>
  <c r="FO47" i="20"/>
  <c r="FK47" i="20"/>
  <c r="HN46" i="20"/>
  <c r="HJ46" i="20"/>
  <c r="HF46" i="20"/>
  <c r="HE46" i="20"/>
  <c r="HA46" i="20"/>
  <c r="GS46" i="20"/>
  <c r="GO46" i="20"/>
  <c r="FS46" i="20"/>
  <c r="FO46" i="20"/>
  <c r="FK46" i="20"/>
  <c r="HN45" i="20"/>
  <c r="HJ45" i="20"/>
  <c r="HE45" i="20"/>
  <c r="HA45" i="20"/>
  <c r="GS45" i="20"/>
  <c r="GO45" i="20"/>
  <c r="FS45" i="20"/>
  <c r="FO45" i="20"/>
  <c r="FK45" i="20"/>
  <c r="HN44" i="20"/>
  <c r="HJ44" i="20"/>
  <c r="HE44" i="20"/>
  <c r="HA44" i="20"/>
  <c r="GS44" i="20"/>
  <c r="GO44" i="20"/>
  <c r="FS44" i="20"/>
  <c r="FO44" i="20"/>
  <c r="FK44" i="20"/>
  <c r="HE43" i="20"/>
  <c r="HA43" i="20"/>
  <c r="GW43" i="20"/>
  <c r="GS43" i="20"/>
  <c r="GO43" i="20"/>
  <c r="FS43" i="20"/>
  <c r="FO43" i="20"/>
  <c r="FK43" i="20"/>
  <c r="HU42" i="20"/>
  <c r="HT42" i="20"/>
  <c r="HS42" i="20"/>
  <c r="HQ42" i="20"/>
  <c r="HP42" i="20"/>
  <c r="HO42" i="20"/>
  <c r="HM42" i="20"/>
  <c r="HL42" i="20"/>
  <c r="HK42" i="20"/>
  <c r="HI42" i="20"/>
  <c r="HH42" i="20"/>
  <c r="HG42" i="20"/>
  <c r="HE42" i="20"/>
  <c r="HA42" i="20"/>
  <c r="GW42" i="20"/>
  <c r="GS42" i="20"/>
  <c r="GO42" i="20"/>
  <c r="FS42" i="20"/>
  <c r="FO42" i="20"/>
  <c r="FK42" i="20"/>
  <c r="HE41" i="20"/>
  <c r="HA41" i="20"/>
  <c r="GW41" i="20"/>
  <c r="GS41" i="20"/>
  <c r="GO41" i="20"/>
  <c r="FW41" i="20"/>
  <c r="FS41" i="20"/>
  <c r="FO41" i="20"/>
  <c r="FK41" i="20"/>
  <c r="HE40" i="20"/>
  <c r="HF40" i="20" s="1"/>
  <c r="HA40" i="20"/>
  <c r="GW40" i="20"/>
  <c r="GS40" i="20"/>
  <c r="GO40" i="20"/>
  <c r="FW40" i="20"/>
  <c r="FS40" i="20"/>
  <c r="FO40" i="20"/>
  <c r="FK40" i="20"/>
  <c r="HN39" i="20"/>
  <c r="HJ39" i="20"/>
  <c r="HE39" i="20"/>
  <c r="HA39" i="20"/>
  <c r="GW39" i="20"/>
  <c r="GS39" i="20"/>
  <c r="GO39" i="20"/>
  <c r="FW39" i="20"/>
  <c r="FS39" i="20"/>
  <c r="FO39" i="20"/>
  <c r="FK39" i="20"/>
  <c r="HW38" i="20"/>
  <c r="HE38" i="20"/>
  <c r="HF38" i="20" s="1"/>
  <c r="HA38" i="20"/>
  <c r="GW38" i="20"/>
  <c r="GS38" i="20"/>
  <c r="GO38" i="20"/>
  <c r="FW38" i="20"/>
  <c r="FS38" i="20"/>
  <c r="FO38" i="20"/>
  <c r="FK38" i="20"/>
  <c r="HW37" i="20"/>
  <c r="HE37" i="20"/>
  <c r="HA37" i="20"/>
  <c r="GW37" i="20"/>
  <c r="GS37" i="20"/>
  <c r="GO37" i="20"/>
  <c r="FW37" i="20"/>
  <c r="FS37" i="20"/>
  <c r="FO37" i="20"/>
  <c r="FK37" i="20"/>
  <c r="HW36" i="20"/>
  <c r="HE36" i="20"/>
  <c r="HA36" i="20"/>
  <c r="GW36" i="20"/>
  <c r="GS36" i="20"/>
  <c r="GO36" i="20"/>
  <c r="FW36" i="20"/>
  <c r="FS36" i="20"/>
  <c r="FO36" i="20"/>
  <c r="FK36" i="20"/>
  <c r="HW35" i="20"/>
  <c r="HE35" i="20"/>
  <c r="HA35" i="20"/>
  <c r="GW35" i="20"/>
  <c r="GS35" i="20"/>
  <c r="GO35" i="20"/>
  <c r="FW35" i="20"/>
  <c r="FS35" i="20"/>
  <c r="FO35" i="20"/>
  <c r="FK35" i="20"/>
  <c r="HW34" i="20"/>
  <c r="HE34" i="20"/>
  <c r="HA34" i="20"/>
  <c r="GW34" i="20"/>
  <c r="GS34" i="20"/>
  <c r="GO34" i="20"/>
  <c r="FW34" i="20"/>
  <c r="FS34" i="20"/>
  <c r="FO34" i="20"/>
  <c r="FK34" i="20"/>
  <c r="HW33" i="20"/>
  <c r="HE33" i="20"/>
  <c r="HA33" i="20"/>
  <c r="GW33" i="20"/>
  <c r="GS33" i="20"/>
  <c r="GO33" i="20"/>
  <c r="FW33" i="20"/>
  <c r="FS33" i="20"/>
  <c r="FO33" i="20"/>
  <c r="FK33" i="20"/>
  <c r="HW32" i="20"/>
  <c r="HE32" i="20"/>
  <c r="HF32" i="20" s="1"/>
  <c r="HA32" i="20"/>
  <c r="GW32" i="20"/>
  <c r="GS32" i="20"/>
  <c r="GO32" i="20"/>
  <c r="FW32" i="20"/>
  <c r="FS32" i="20"/>
  <c r="FO32" i="20"/>
  <c r="FK32" i="20"/>
  <c r="HW31" i="20"/>
  <c r="HE31" i="20"/>
  <c r="HA31" i="20"/>
  <c r="GW31" i="20"/>
  <c r="GS31" i="20"/>
  <c r="GO31" i="20"/>
  <c r="FW31" i="20"/>
  <c r="FS31" i="20"/>
  <c r="FO31" i="20"/>
  <c r="FK31" i="20"/>
  <c r="HU30" i="20"/>
  <c r="HU18" i="20" s="1"/>
  <c r="HT30" i="20"/>
  <c r="HS30" i="20"/>
  <c r="HS18" i="20" s="1"/>
  <c r="HQ30" i="20"/>
  <c r="HQ18" i="20" s="1"/>
  <c r="HP30" i="20"/>
  <c r="HO30" i="20"/>
  <c r="HO18" i="20" s="1"/>
  <c r="HM30" i="20"/>
  <c r="HL30" i="20"/>
  <c r="HK30" i="20"/>
  <c r="HN30" i="20" s="1"/>
  <c r="HI18" i="20"/>
  <c r="HH30" i="20"/>
  <c r="HG30" i="20"/>
  <c r="HG18" i="20" s="1"/>
  <c r="HE30" i="20"/>
  <c r="HA30" i="20"/>
  <c r="GW30" i="20"/>
  <c r="GR30" i="20"/>
  <c r="GQ30" i="20"/>
  <c r="GP30" i="20"/>
  <c r="GO30" i="20"/>
  <c r="FW30" i="20"/>
  <c r="FS30" i="20"/>
  <c r="FO30" i="20"/>
  <c r="FK30" i="20"/>
  <c r="HW29" i="20"/>
  <c r="HE29" i="20"/>
  <c r="HA29" i="20"/>
  <c r="GW29" i="20"/>
  <c r="GS29" i="20"/>
  <c r="GO29" i="20"/>
  <c r="FW29" i="20"/>
  <c r="FS29" i="20"/>
  <c r="FO29" i="20"/>
  <c r="FK29" i="20"/>
  <c r="HW28" i="20"/>
  <c r="HE28" i="20"/>
  <c r="HA28" i="20"/>
  <c r="GW28" i="20"/>
  <c r="GS28" i="20"/>
  <c r="GO28" i="20"/>
  <c r="FW28" i="20"/>
  <c r="FS28" i="20"/>
  <c r="FO28" i="20"/>
  <c r="FK28" i="20"/>
  <c r="HN27" i="20"/>
  <c r="HP27" i="20" s="1"/>
  <c r="HR27" i="20" s="1"/>
  <c r="HT27" i="20" s="1"/>
  <c r="HV27" i="20" s="1"/>
  <c r="HJ27" i="20"/>
  <c r="HE27" i="20"/>
  <c r="HA27" i="20"/>
  <c r="GW27" i="20"/>
  <c r="GS27" i="20"/>
  <c r="GO27" i="20"/>
  <c r="FW27" i="20"/>
  <c r="FS27" i="20"/>
  <c r="FO27" i="20"/>
  <c r="FK27" i="20"/>
  <c r="HN26" i="20"/>
  <c r="HP26" i="20" s="1"/>
  <c r="HJ26" i="20"/>
  <c r="HE26" i="20"/>
  <c r="HA26" i="20"/>
  <c r="GW26" i="20"/>
  <c r="GS26" i="20"/>
  <c r="GO26" i="20"/>
  <c r="FW26" i="20"/>
  <c r="FS26" i="20"/>
  <c r="FO26" i="20"/>
  <c r="FK26" i="20"/>
  <c r="HW25" i="20"/>
  <c r="HE25" i="20"/>
  <c r="HA25" i="20"/>
  <c r="GW25" i="20"/>
  <c r="GS25" i="20"/>
  <c r="GO25" i="20"/>
  <c r="FW25" i="20"/>
  <c r="FS25" i="20"/>
  <c r="HW24" i="20"/>
  <c r="HE24" i="20"/>
  <c r="HA24" i="20"/>
  <c r="GW24" i="20"/>
  <c r="GS24" i="20"/>
  <c r="GO24" i="20"/>
  <c r="FW24" i="20"/>
  <c r="FS24" i="20"/>
  <c r="FO24" i="20"/>
  <c r="FK24" i="20"/>
  <c r="HN23" i="20"/>
  <c r="HJ23" i="20"/>
  <c r="HE23" i="20"/>
  <c r="HA23" i="20"/>
  <c r="GW23" i="20"/>
  <c r="GS23" i="20"/>
  <c r="GO23" i="20"/>
  <c r="FW23" i="20"/>
  <c r="FS23" i="20"/>
  <c r="FO23" i="20"/>
  <c r="FK23" i="20"/>
  <c r="HW22" i="20"/>
  <c r="HE22" i="20"/>
  <c r="HA22" i="20"/>
  <c r="GW22" i="20"/>
  <c r="GS22" i="20"/>
  <c r="GO22" i="20"/>
  <c r="FW22" i="20"/>
  <c r="FS22" i="20"/>
  <c r="FO22" i="20"/>
  <c r="FK22" i="20"/>
  <c r="HW21" i="20"/>
  <c r="HE21" i="20"/>
  <c r="HA21" i="20"/>
  <c r="GW21" i="20"/>
  <c r="GS21" i="20"/>
  <c r="GO21" i="20"/>
  <c r="FW21" i="20"/>
  <c r="FS21" i="20"/>
  <c r="FO21" i="20"/>
  <c r="FK21" i="20"/>
  <c r="HW20" i="20"/>
  <c r="HE20" i="20"/>
  <c r="HA20" i="20"/>
  <c r="GW20" i="20"/>
  <c r="GS20" i="20"/>
  <c r="GO20" i="20"/>
  <c r="FW20" i="20"/>
  <c r="FS20" i="20"/>
  <c r="FO20" i="20"/>
  <c r="FK20" i="20"/>
  <c r="HW19" i="20"/>
  <c r="HE19" i="20"/>
  <c r="HA19" i="20"/>
  <c r="GW19" i="20"/>
  <c r="GS19" i="20"/>
  <c r="GO19" i="20"/>
  <c r="FW19" i="20"/>
  <c r="FS19" i="20"/>
  <c r="FO19" i="20"/>
  <c r="FK19" i="20"/>
  <c r="HM18" i="20"/>
  <c r="HL18" i="20"/>
  <c r="HK18" i="20"/>
  <c r="HH18" i="20"/>
  <c r="HE18" i="20"/>
  <c r="HF18" i="20" s="1"/>
  <c r="GW18" i="20"/>
  <c r="GS18" i="20"/>
  <c r="GO18" i="20"/>
  <c r="FW18" i="20"/>
  <c r="FS18" i="20"/>
  <c r="FO18" i="20"/>
  <c r="FK18" i="20"/>
  <c r="HW17" i="20"/>
  <c r="HE17" i="20"/>
  <c r="HF17" i="20" s="1"/>
  <c r="GW17" i="20"/>
  <c r="GS17" i="20"/>
  <c r="GO17" i="20"/>
  <c r="FW17" i="20"/>
  <c r="FS17" i="20"/>
  <c r="FO17" i="20"/>
  <c r="FK17" i="20"/>
  <c r="HN16" i="20"/>
  <c r="HW16" i="20" s="1"/>
  <c r="HE16" i="20"/>
  <c r="GW16" i="20"/>
  <c r="GS16" i="20"/>
  <c r="GO16" i="20"/>
  <c r="FW16" i="20"/>
  <c r="FS16" i="20"/>
  <c r="FO16" i="20"/>
  <c r="FK16" i="20"/>
  <c r="HW15" i="20"/>
  <c r="HE15" i="20"/>
  <c r="HF15" i="20" s="1"/>
  <c r="GS15" i="20"/>
  <c r="GO15" i="20"/>
  <c r="FW15" i="20"/>
  <c r="FS15" i="20"/>
  <c r="FO15" i="20"/>
  <c r="FK15" i="20"/>
  <c r="HW14" i="20"/>
  <c r="HE14" i="20"/>
  <c r="HA14" i="20"/>
  <c r="GW14" i="20"/>
  <c r="GS14" i="20"/>
  <c r="GO14" i="20"/>
  <c r="FW14" i="20"/>
  <c r="FS14" i="20"/>
  <c r="FO14" i="20"/>
  <c r="FK14" i="20"/>
  <c r="HW13" i="20"/>
  <c r="HE13" i="20"/>
  <c r="HA13" i="20"/>
  <c r="GW13" i="20"/>
  <c r="GS13" i="20"/>
  <c r="GO13" i="20"/>
  <c r="FW13" i="20"/>
  <c r="FS13" i="20"/>
  <c r="FO13" i="20"/>
  <c r="FK13" i="20"/>
  <c r="HW12" i="20"/>
  <c r="HE12" i="20"/>
  <c r="HA12" i="20"/>
  <c r="GW12" i="20"/>
  <c r="GS12" i="20"/>
  <c r="GO12" i="20"/>
  <c r="FW12" i="20"/>
  <c r="FS12" i="20"/>
  <c r="FO12" i="20"/>
  <c r="FK12" i="20"/>
  <c r="HW11" i="20"/>
  <c r="HE11" i="20"/>
  <c r="HA11" i="20"/>
  <c r="GW11" i="20"/>
  <c r="GS11" i="20"/>
  <c r="GO11" i="20"/>
  <c r="FW11" i="20"/>
  <c r="FS11" i="20"/>
  <c r="FO11" i="20"/>
  <c r="FK11" i="20"/>
  <c r="HW10" i="20"/>
  <c r="HE10" i="20"/>
  <c r="HA10" i="20"/>
  <c r="GW10" i="20"/>
  <c r="GS10" i="20"/>
  <c r="GO10" i="20"/>
  <c r="FW10" i="20"/>
  <c r="FS10" i="20"/>
  <c r="FO10" i="20"/>
  <c r="FK10" i="20"/>
  <c r="HW9" i="20"/>
  <c r="HE9" i="20"/>
  <c r="HA9" i="20"/>
  <c r="GW9" i="20"/>
  <c r="GS9" i="20"/>
  <c r="GO9" i="20"/>
  <c r="FW9" i="20"/>
  <c r="FS9" i="20"/>
  <c r="FO9" i="20"/>
  <c r="FK9" i="20"/>
  <c r="HW8" i="20"/>
  <c r="HE8" i="20"/>
  <c r="HA8" i="20"/>
  <c r="GW8" i="20"/>
  <c r="GS8" i="20"/>
  <c r="GO8" i="20"/>
  <c r="FW8" i="20"/>
  <c r="FS8" i="20"/>
  <c r="FO8" i="20"/>
  <c r="FK8" i="20"/>
  <c r="HW7" i="20"/>
  <c r="HE7" i="20"/>
  <c r="HA7" i="20"/>
  <c r="GW7" i="20"/>
  <c r="GS7" i="20"/>
  <c r="GO7" i="20"/>
  <c r="FW7" i="20"/>
  <c r="FS7" i="20"/>
  <c r="FO7" i="20"/>
  <c r="FK7" i="20"/>
  <c r="HW6" i="20"/>
  <c r="HE6" i="20"/>
  <c r="HA6" i="20"/>
  <c r="GW6" i="20"/>
  <c r="GS6" i="20"/>
  <c r="GO6" i="20"/>
  <c r="FW6" i="20"/>
  <c r="FS6" i="20"/>
  <c r="FO6" i="20"/>
  <c r="FK6" i="20"/>
  <c r="HW5" i="20"/>
  <c r="HE5" i="20"/>
  <c r="HA5" i="20"/>
  <c r="GW5" i="20"/>
  <c r="GS5" i="20"/>
  <c r="GO5" i="20"/>
  <c r="FW5" i="20"/>
  <c r="FS5" i="20"/>
  <c r="FO5" i="20"/>
  <c r="FK5" i="20"/>
  <c r="HW4" i="20"/>
  <c r="HD4" i="20"/>
  <c r="HC4" i="20"/>
  <c r="HB4" i="20"/>
  <c r="GZ4" i="20"/>
  <c r="GY4" i="20"/>
  <c r="GX4" i="20"/>
  <c r="GV4" i="20"/>
  <c r="GU4" i="20"/>
  <c r="GT4" i="20"/>
  <c r="GR4" i="20"/>
  <c r="GQ4" i="20"/>
  <c r="GP4" i="20"/>
  <c r="GO4" i="20"/>
  <c r="FW4" i="20"/>
  <c r="FS4" i="20"/>
  <c r="FO4" i="20"/>
  <c r="FK4" i="20"/>
  <c r="IG35" i="19"/>
  <c r="GX35" i="19"/>
  <c r="GY35" i="19" s="1"/>
  <c r="GT35" i="19"/>
  <c r="GP35" i="19"/>
  <c r="GL35" i="19"/>
  <c r="GG35" i="19"/>
  <c r="GC35" i="19"/>
  <c r="FY35" i="19"/>
  <c r="FU35" i="19"/>
  <c r="AN35" i="19"/>
  <c r="AM35" i="19"/>
  <c r="AL35" i="19"/>
  <c r="AK35" i="19"/>
  <c r="AJ35" i="19"/>
  <c r="AI35" i="19"/>
  <c r="AH35" i="19"/>
  <c r="AG35" i="19"/>
  <c r="AF35" i="19"/>
  <c r="AE35" i="19"/>
  <c r="AD35" i="19"/>
  <c r="AC35" i="19"/>
  <c r="AB35" i="19"/>
  <c r="AA35" i="19"/>
  <c r="Z35" i="19"/>
  <c r="Y35" i="19"/>
  <c r="X35" i="19"/>
  <c r="IG34" i="19"/>
  <c r="HO34" i="19"/>
  <c r="HK34" i="19"/>
  <c r="HG34" i="19"/>
  <c r="HC34" i="19"/>
  <c r="GX34" i="19"/>
  <c r="GT34" i="19"/>
  <c r="GP34" i="19"/>
  <c r="GL34" i="19"/>
  <c r="GG34" i="19"/>
  <c r="GC34" i="19"/>
  <c r="FY34" i="19"/>
  <c r="FU34" i="19"/>
  <c r="IG33" i="19"/>
  <c r="HO33" i="19"/>
  <c r="HK33" i="19"/>
  <c r="HG33" i="19"/>
  <c r="HC33" i="19"/>
  <c r="GX33" i="19"/>
  <c r="GT33" i="19"/>
  <c r="GP33" i="19"/>
  <c r="GL33" i="19"/>
  <c r="GG33" i="19"/>
  <c r="GC33" i="19"/>
  <c r="FY33" i="19"/>
  <c r="FU33" i="19"/>
  <c r="IG32" i="19"/>
  <c r="HN32" i="19"/>
  <c r="HN35" i="19" s="1"/>
  <c r="HM32" i="19"/>
  <c r="HM35" i="19" s="1"/>
  <c r="HL32" i="19"/>
  <c r="HL35" i="19" s="1"/>
  <c r="HJ32" i="19"/>
  <c r="HJ35" i="19" s="1"/>
  <c r="HI32" i="19"/>
  <c r="HI35" i="19" s="1"/>
  <c r="HH32" i="19"/>
  <c r="HH35" i="19" s="1"/>
  <c r="HF32" i="19"/>
  <c r="HF35" i="19" s="1"/>
  <c r="HE32" i="19"/>
  <c r="HE35" i="19" s="1"/>
  <c r="HD32" i="19"/>
  <c r="HG32" i="19" s="1"/>
  <c r="HB32" i="19"/>
  <c r="HB35" i="19" s="1"/>
  <c r="HA32" i="19"/>
  <c r="HA35" i="19" s="1"/>
  <c r="GZ32" i="19"/>
  <c r="GZ35" i="19" s="1"/>
  <c r="GX32" i="19"/>
  <c r="GY32" i="19" s="1"/>
  <c r="GT32" i="19"/>
  <c r="GP32" i="19"/>
  <c r="GL32" i="19"/>
  <c r="GG32" i="19"/>
  <c r="GC32" i="19"/>
  <c r="FY32" i="19"/>
  <c r="FU32" i="19"/>
  <c r="IG31" i="19"/>
  <c r="HO31" i="19"/>
  <c r="HK31" i="19"/>
  <c r="HG31" i="19"/>
  <c r="HC31" i="19"/>
  <c r="GX31" i="19"/>
  <c r="GT31" i="19"/>
  <c r="GP31" i="19"/>
  <c r="GL31" i="19"/>
  <c r="GG31" i="19"/>
  <c r="GC31" i="19"/>
  <c r="FY31" i="19"/>
  <c r="FU31" i="19"/>
  <c r="IG30" i="19"/>
  <c r="HO30" i="19"/>
  <c r="HK30" i="19"/>
  <c r="HG30" i="19"/>
  <c r="HC30" i="19"/>
  <c r="GX30" i="19"/>
  <c r="GT30" i="19"/>
  <c r="GP30" i="19"/>
  <c r="GL30" i="19"/>
  <c r="GG30" i="19"/>
  <c r="GC30" i="19"/>
  <c r="FY30" i="19"/>
  <c r="FU30" i="19"/>
  <c r="IG29" i="19"/>
  <c r="HO29" i="19"/>
  <c r="HK29" i="19"/>
  <c r="HG29" i="19"/>
  <c r="HC29" i="19"/>
  <c r="GX29" i="19"/>
  <c r="GT29" i="19"/>
  <c r="GP29" i="19"/>
  <c r="GL29" i="19"/>
  <c r="GG29" i="19"/>
  <c r="GC29" i="19"/>
  <c r="FY29" i="19"/>
  <c r="FU29" i="19"/>
  <c r="IG28" i="19"/>
  <c r="HO28" i="19"/>
  <c r="HP28" i="19" s="1"/>
  <c r="HK28" i="19"/>
  <c r="HG28" i="19"/>
  <c r="HC28" i="19"/>
  <c r="GX28" i="19"/>
  <c r="GT28" i="19"/>
  <c r="GP28" i="19"/>
  <c r="GL28" i="19"/>
  <c r="GG28" i="19"/>
  <c r="GC28" i="19"/>
  <c r="FY28" i="19"/>
  <c r="FU28" i="19"/>
  <c r="IG27" i="19"/>
  <c r="HO27" i="19"/>
  <c r="HK27" i="19"/>
  <c r="HG27" i="19"/>
  <c r="HC27" i="19"/>
  <c r="GX27" i="19"/>
  <c r="GT27" i="19"/>
  <c r="GP27" i="19"/>
  <c r="GL27" i="19"/>
  <c r="GG27" i="19"/>
  <c r="GC27" i="19"/>
  <c r="FY27" i="19"/>
  <c r="FU27" i="19"/>
  <c r="IG26" i="19"/>
  <c r="HO26" i="19"/>
  <c r="HK26" i="19"/>
  <c r="HG26" i="19"/>
  <c r="HC26" i="19"/>
  <c r="GX26" i="19"/>
  <c r="GT26" i="19"/>
  <c r="GP26" i="19"/>
  <c r="GL26" i="19"/>
  <c r="GG26" i="19"/>
  <c r="GC26" i="19"/>
  <c r="FY26" i="19"/>
  <c r="FU26" i="19"/>
  <c r="IG25" i="19"/>
  <c r="HO25" i="19"/>
  <c r="HK25" i="19"/>
  <c r="HG25" i="19"/>
  <c r="HC25" i="19"/>
  <c r="GX25" i="19"/>
  <c r="GT25" i="19"/>
  <c r="GP25" i="19"/>
  <c r="GL25" i="19"/>
  <c r="GG25" i="19"/>
  <c r="GC25" i="19"/>
  <c r="FY25" i="19"/>
  <c r="FU25" i="19"/>
  <c r="IG24" i="19"/>
  <c r="HO24" i="19"/>
  <c r="HK24" i="19"/>
  <c r="HG24" i="19"/>
  <c r="HC24" i="19"/>
  <c r="GX24" i="19"/>
  <c r="GT24" i="19"/>
  <c r="GP24" i="19"/>
  <c r="GL24" i="19"/>
  <c r="GG24" i="19"/>
  <c r="GC24" i="19"/>
  <c r="FY24" i="19"/>
  <c r="FU24" i="19"/>
  <c r="IG23" i="19"/>
  <c r="HN23" i="19"/>
  <c r="HM23" i="19"/>
  <c r="HL23" i="19"/>
  <c r="HJ23" i="19"/>
  <c r="HI23" i="19"/>
  <c r="HH23" i="19"/>
  <c r="HK23" i="19" s="1"/>
  <c r="HG23" i="19"/>
  <c r="HC23" i="19"/>
  <c r="GX23" i="19"/>
  <c r="GY23" i="19" s="1"/>
  <c r="GT23" i="19"/>
  <c r="GP23" i="19"/>
  <c r="GL23" i="19"/>
  <c r="GG23" i="19"/>
  <c r="GC23" i="19"/>
  <c r="FY23" i="19"/>
  <c r="FU23" i="19"/>
  <c r="IG22" i="19"/>
  <c r="HG22" i="19"/>
  <c r="HC22" i="19"/>
  <c r="GY22" i="19"/>
  <c r="GX22" i="19"/>
  <c r="GT22" i="19"/>
  <c r="HK22" i="19" s="1"/>
  <c r="GP22" i="19"/>
  <c r="GL22" i="19"/>
  <c r="GG22" i="19"/>
  <c r="GC22" i="19"/>
  <c r="FY22" i="19"/>
  <c r="FU22" i="19"/>
  <c r="IG21" i="19"/>
  <c r="HK21" i="19"/>
  <c r="HC21" i="19"/>
  <c r="GX21" i="19"/>
  <c r="HG21" i="19" s="1"/>
  <c r="GT21" i="19"/>
  <c r="GP21" i="19"/>
  <c r="GL21" i="19"/>
  <c r="GG21" i="19"/>
  <c r="GC21" i="19"/>
  <c r="FY21" i="19"/>
  <c r="FU21" i="19"/>
  <c r="IG20" i="19"/>
  <c r="HC20" i="19"/>
  <c r="GX20" i="19"/>
  <c r="HG20" i="19" s="1"/>
  <c r="GT20" i="19"/>
  <c r="HK20" i="19" s="1"/>
  <c r="GP20" i="19"/>
  <c r="GL20" i="19"/>
  <c r="GG20" i="19"/>
  <c r="GC20" i="19"/>
  <c r="FY20" i="19"/>
  <c r="FU20" i="19"/>
  <c r="IG19" i="19"/>
  <c r="HC19" i="19"/>
  <c r="GX19" i="19"/>
  <c r="HG19" i="19" s="1"/>
  <c r="GT19" i="19"/>
  <c r="GY19" i="19" s="1"/>
  <c r="GP19" i="19"/>
  <c r="GL19" i="19"/>
  <c r="GG19" i="19"/>
  <c r="GC19" i="19"/>
  <c r="FY19" i="19"/>
  <c r="FU19" i="19"/>
  <c r="IG18" i="19"/>
  <c r="HC18" i="19"/>
  <c r="GX18" i="19"/>
  <c r="GT18" i="19"/>
  <c r="HK18" i="19" s="1"/>
  <c r="GP18" i="19"/>
  <c r="GL18" i="19"/>
  <c r="GG18" i="19"/>
  <c r="GC18" i="19"/>
  <c r="FY18" i="19"/>
  <c r="FU18" i="19"/>
  <c r="IG17" i="19"/>
  <c r="GY17" i="19"/>
  <c r="IG16" i="19"/>
  <c r="HC16" i="19"/>
  <c r="GX16" i="19"/>
  <c r="HG16" i="19" s="1"/>
  <c r="GT16" i="19"/>
  <c r="HK16" i="19" s="1"/>
  <c r="GP16" i="19"/>
  <c r="GL16" i="19"/>
  <c r="GG16" i="19"/>
  <c r="GC16" i="19"/>
  <c r="FY16" i="19"/>
  <c r="FU16" i="19"/>
  <c r="IG15" i="19"/>
  <c r="HC15" i="19"/>
  <c r="GX15" i="19"/>
  <c r="HG15" i="19" s="1"/>
  <c r="GT15" i="19"/>
  <c r="HK15" i="19" s="1"/>
  <c r="GP15" i="19"/>
  <c r="GL15" i="19"/>
  <c r="GG15" i="19"/>
  <c r="GC15" i="19"/>
  <c r="FY15" i="19"/>
  <c r="FU15" i="19"/>
  <c r="IG14" i="19"/>
  <c r="GY14" i="19"/>
  <c r="IG13" i="19"/>
  <c r="GY13" i="19"/>
  <c r="IG12" i="19"/>
  <c r="HC12" i="19"/>
  <c r="GX12" i="19"/>
  <c r="HG12" i="19" s="1"/>
  <c r="GT12" i="19"/>
  <c r="HK12" i="19" s="1"/>
  <c r="GP12" i="19"/>
  <c r="GL12" i="19"/>
  <c r="GG12" i="19"/>
  <c r="GC12" i="19"/>
  <c r="FY12" i="19"/>
  <c r="FU12" i="19"/>
  <c r="IG11" i="19"/>
  <c r="HC11" i="19"/>
  <c r="GX11" i="19"/>
  <c r="HG11" i="19" s="1"/>
  <c r="GT11" i="19"/>
  <c r="HK11" i="19" s="1"/>
  <c r="GP11" i="19"/>
  <c r="GY11" i="19" s="1"/>
  <c r="GL11" i="19"/>
  <c r="GG11" i="19"/>
  <c r="GC11" i="19"/>
  <c r="FY11" i="19"/>
  <c r="FU11" i="19"/>
  <c r="IG10" i="19"/>
  <c r="HC10" i="19"/>
  <c r="GX10" i="19"/>
  <c r="HG10" i="19" s="1"/>
  <c r="GT10" i="19"/>
  <c r="HK10" i="19" s="1"/>
  <c r="GP10" i="19"/>
  <c r="GL10" i="19"/>
  <c r="GG10" i="19"/>
  <c r="GC10" i="19"/>
  <c r="FY10" i="19"/>
  <c r="FU10" i="19"/>
  <c r="IG9" i="19"/>
  <c r="HG9" i="19"/>
  <c r="HC9" i="19"/>
  <c r="GX9" i="19"/>
  <c r="GT9" i="19"/>
  <c r="HK9" i="19" s="1"/>
  <c r="GP9" i="19"/>
  <c r="GL9" i="19"/>
  <c r="GG9" i="19"/>
  <c r="GC9" i="19"/>
  <c r="FY9" i="19"/>
  <c r="FU9" i="19"/>
  <c r="HX8" i="19"/>
  <c r="HT8" i="19"/>
  <c r="HO8" i="19"/>
  <c r="HK8" i="19"/>
  <c r="HG8" i="19"/>
  <c r="HC8" i="19"/>
  <c r="GX8" i="19"/>
  <c r="GT8" i="19"/>
  <c r="GP8" i="19"/>
  <c r="GL8" i="19"/>
  <c r="GG8" i="19"/>
  <c r="GC8" i="19"/>
  <c r="FY8" i="19"/>
  <c r="FU8" i="19"/>
  <c r="HX7" i="19"/>
  <c r="HT7" i="19"/>
  <c r="IG7" i="19" s="1"/>
  <c r="HO7" i="19"/>
  <c r="HK7" i="19"/>
  <c r="HG7" i="19"/>
  <c r="HC7" i="19"/>
  <c r="GX7" i="19"/>
  <c r="GY7" i="19" s="1"/>
  <c r="GT7" i="19"/>
  <c r="GP7" i="19"/>
  <c r="GL7" i="19"/>
  <c r="GG7" i="19"/>
  <c r="GC7" i="19"/>
  <c r="FY7" i="19"/>
  <c r="FU7" i="19"/>
  <c r="HY6" i="19"/>
  <c r="HW6" i="19"/>
  <c r="HV6" i="19"/>
  <c r="HU6" i="19"/>
  <c r="HS6" i="19"/>
  <c r="HR6" i="19"/>
  <c r="HQ6" i="19"/>
  <c r="HN6" i="19"/>
  <c r="HM6" i="19"/>
  <c r="HL6" i="19"/>
  <c r="HJ6" i="19"/>
  <c r="HI6" i="19"/>
  <c r="HH6" i="19"/>
  <c r="HG6" i="19"/>
  <c r="HC6" i="19"/>
  <c r="GX6" i="19"/>
  <c r="GT6" i="19"/>
  <c r="GP6" i="19"/>
  <c r="GL6" i="19"/>
  <c r="GG6" i="19"/>
  <c r="GC6" i="19"/>
  <c r="FY6" i="19"/>
  <c r="FU6" i="19"/>
  <c r="HT5" i="19"/>
  <c r="HT4" i="19" s="1"/>
  <c r="HO5" i="19"/>
  <c r="HK5" i="19"/>
  <c r="HG5" i="19"/>
  <c r="HC5" i="19"/>
  <c r="GX5" i="19"/>
  <c r="GT5" i="19"/>
  <c r="GP5" i="19"/>
  <c r="GL5" i="19"/>
  <c r="GG5" i="19"/>
  <c r="GC5" i="19"/>
  <c r="FY5" i="19"/>
  <c r="FU5" i="19"/>
  <c r="HY4" i="19"/>
  <c r="HX4" i="19"/>
  <c r="HW4" i="19"/>
  <c r="HV4" i="19"/>
  <c r="HU4" i="19"/>
  <c r="HS4" i="19"/>
  <c r="HR4" i="19"/>
  <c r="HQ4" i="19"/>
  <c r="HN4" i="19"/>
  <c r="HM4" i="19"/>
  <c r="HL4" i="19"/>
  <c r="HK4" i="19"/>
  <c r="HG4" i="19"/>
  <c r="HC4" i="19"/>
  <c r="GX4" i="19"/>
  <c r="GT4" i="19"/>
  <c r="GP4" i="19"/>
  <c r="GL4" i="19"/>
  <c r="GG4" i="19"/>
  <c r="GC4" i="19"/>
  <c r="FY4" i="19"/>
  <c r="FU4" i="19"/>
  <c r="IG42" i="18"/>
  <c r="GX42" i="18"/>
  <c r="GT42" i="18"/>
  <c r="GP42" i="18"/>
  <c r="GL42" i="18"/>
  <c r="GG42" i="18"/>
  <c r="GC42" i="18"/>
  <c r="FY42" i="18"/>
  <c r="FU42" i="18"/>
  <c r="IG41" i="18"/>
  <c r="GX41" i="18"/>
  <c r="GT41" i="18"/>
  <c r="GP41" i="18"/>
  <c r="GL41" i="18"/>
  <c r="GG41" i="18"/>
  <c r="GC41" i="18"/>
  <c r="FY41" i="18"/>
  <c r="FU41" i="18"/>
  <c r="IG40" i="18"/>
  <c r="GX40" i="18"/>
  <c r="GT40" i="18"/>
  <c r="GP40" i="18"/>
  <c r="GL40" i="18"/>
  <c r="GG40" i="18"/>
  <c r="GC40" i="18"/>
  <c r="FY40" i="18"/>
  <c r="FU40" i="18"/>
  <c r="IG39" i="18"/>
  <c r="GX39" i="18"/>
  <c r="GT39" i="18"/>
  <c r="GP39" i="18"/>
  <c r="GL39" i="18"/>
  <c r="GG39" i="18"/>
  <c r="GC39" i="18"/>
  <c r="FY39" i="18"/>
  <c r="FU39" i="18"/>
  <c r="IG38" i="18"/>
  <c r="GX38" i="18"/>
  <c r="GT38" i="18"/>
  <c r="GP38" i="18"/>
  <c r="GL38" i="18"/>
  <c r="GG38" i="18"/>
  <c r="GC38" i="18"/>
  <c r="FY38" i="18"/>
  <c r="FU38" i="18"/>
  <c r="IG37" i="18"/>
  <c r="GX37" i="18"/>
  <c r="GT37" i="18"/>
  <c r="GP37" i="18"/>
  <c r="GL37" i="18"/>
  <c r="GG37" i="18"/>
  <c r="GC37" i="18"/>
  <c r="FY37" i="18"/>
  <c r="FU37" i="18"/>
  <c r="IG36" i="18"/>
  <c r="GX36" i="18"/>
  <c r="GY36" i="18" s="1"/>
  <c r="GT36" i="18"/>
  <c r="GP36" i="18"/>
  <c r="GL36" i="18"/>
  <c r="GG36" i="18"/>
  <c r="GC36" i="18"/>
  <c r="FY36" i="18"/>
  <c r="FU36" i="18"/>
  <c r="IG35" i="18"/>
  <c r="GX35" i="18"/>
  <c r="GT35" i="18"/>
  <c r="GP35" i="18"/>
  <c r="GL35" i="18"/>
  <c r="GG35" i="18"/>
  <c r="GC35" i="18"/>
  <c r="FY35" i="18"/>
  <c r="FU35" i="18"/>
  <c r="IG34" i="18"/>
  <c r="GX34" i="18"/>
  <c r="GT34" i="18"/>
  <c r="GP34" i="18"/>
  <c r="GL34" i="18"/>
  <c r="GG34" i="18"/>
  <c r="GC34" i="18"/>
  <c r="FY34" i="18"/>
  <c r="FU34" i="18"/>
  <c r="IG33" i="18"/>
  <c r="GX33" i="18"/>
  <c r="GT33" i="18"/>
  <c r="GP33" i="18"/>
  <c r="GL33" i="18"/>
  <c r="GG33" i="18"/>
  <c r="GC33" i="18"/>
  <c r="FY33" i="18"/>
  <c r="FU33" i="18"/>
  <c r="IG32" i="18"/>
  <c r="GX32" i="18"/>
  <c r="GT32" i="18"/>
  <c r="GP32" i="18"/>
  <c r="GL32" i="18"/>
  <c r="GG32" i="18"/>
  <c r="GC32" i="18"/>
  <c r="FY32" i="18"/>
  <c r="FU32" i="18"/>
  <c r="IG31" i="18"/>
  <c r="GX31" i="18"/>
  <c r="GT31" i="18"/>
  <c r="GP31" i="18"/>
  <c r="GL31" i="18"/>
  <c r="GG31" i="18"/>
  <c r="GC31" i="18"/>
  <c r="FY31" i="18"/>
  <c r="FU31" i="18"/>
  <c r="IG30" i="18"/>
  <c r="GX30" i="18"/>
  <c r="GT30" i="18"/>
  <c r="GY30" i="18" s="1"/>
  <c r="GP30" i="18"/>
  <c r="GL30" i="18"/>
  <c r="GG30" i="18"/>
  <c r="GC30" i="18"/>
  <c r="FY30" i="18"/>
  <c r="FU30" i="18"/>
  <c r="IG29" i="18"/>
  <c r="GX29" i="18"/>
  <c r="GT29" i="18"/>
  <c r="GP29" i="18"/>
  <c r="GL29" i="18"/>
  <c r="GG29" i="18"/>
  <c r="GC29" i="18"/>
  <c r="FY29" i="18"/>
  <c r="FU29" i="18"/>
  <c r="IG28" i="18"/>
  <c r="GX28" i="18"/>
  <c r="GT28" i="18"/>
  <c r="GP28" i="18"/>
  <c r="GL28" i="18"/>
  <c r="GG28" i="18"/>
  <c r="GC28" i="18"/>
  <c r="FY28" i="18"/>
  <c r="FU28" i="18"/>
  <c r="IG27" i="18"/>
  <c r="GX27" i="18"/>
  <c r="GT27" i="18"/>
  <c r="GP27" i="18"/>
  <c r="GL27" i="18"/>
  <c r="GG27" i="18"/>
  <c r="GC27" i="18"/>
  <c r="FY27" i="18"/>
  <c r="FU27" i="18"/>
  <c r="IG26" i="18"/>
  <c r="GX26" i="18"/>
  <c r="GT26" i="18"/>
  <c r="GP26" i="18"/>
  <c r="GL26" i="18"/>
  <c r="GG26" i="18"/>
  <c r="GC26" i="18"/>
  <c r="FY26" i="18"/>
  <c r="FU26" i="18"/>
  <c r="IG25" i="18"/>
  <c r="GX25" i="18"/>
  <c r="GY25" i="18" s="1"/>
  <c r="GT25" i="18"/>
  <c r="GP25" i="18"/>
  <c r="GL25" i="18"/>
  <c r="GG25" i="18"/>
  <c r="GC25" i="18"/>
  <c r="FY25" i="18"/>
  <c r="FU25" i="18"/>
  <c r="IG24" i="18"/>
  <c r="GX24" i="18"/>
  <c r="GT24" i="18"/>
  <c r="GP24" i="18"/>
  <c r="GL24" i="18"/>
  <c r="GG24" i="18"/>
  <c r="GC24" i="18"/>
  <c r="FY24" i="18"/>
  <c r="FU24" i="18"/>
  <c r="IG23" i="18"/>
  <c r="GX23" i="18"/>
  <c r="GT23" i="18"/>
  <c r="GP23" i="18"/>
  <c r="GL23" i="18"/>
  <c r="GG23" i="18"/>
  <c r="GC23" i="18"/>
  <c r="FY23" i="18"/>
  <c r="FU23" i="18"/>
  <c r="IG22" i="18"/>
  <c r="GX22" i="18"/>
  <c r="GT22" i="18"/>
  <c r="GP22" i="18"/>
  <c r="GL22" i="18"/>
  <c r="GG22" i="18"/>
  <c r="GC22" i="18"/>
  <c r="FY22" i="18"/>
  <c r="FU22" i="18"/>
  <c r="IG21" i="18"/>
  <c r="GX21" i="18"/>
  <c r="GT21" i="18"/>
  <c r="GP21" i="18"/>
  <c r="GL21" i="18"/>
  <c r="GG21" i="18"/>
  <c r="GC21" i="18"/>
  <c r="FY21" i="18"/>
  <c r="FU21" i="18"/>
  <c r="IG20" i="18"/>
  <c r="GX20" i="18"/>
  <c r="GT20" i="18"/>
  <c r="GP20" i="18"/>
  <c r="GL20" i="18"/>
  <c r="GG20" i="18"/>
  <c r="GC20" i="18"/>
  <c r="FY20" i="18"/>
  <c r="FU20" i="18"/>
  <c r="IG19" i="18"/>
  <c r="GX19" i="18"/>
  <c r="GT19" i="18"/>
  <c r="GP19" i="18"/>
  <c r="GL19" i="18"/>
  <c r="GG19" i="18"/>
  <c r="GC19" i="18"/>
  <c r="FY19" i="18"/>
  <c r="FU19" i="18"/>
  <c r="IG18" i="18"/>
  <c r="GX18" i="18"/>
  <c r="GT18" i="18"/>
  <c r="GP18" i="18"/>
  <c r="GL18" i="18"/>
  <c r="GG18" i="18"/>
  <c r="GC18" i="18"/>
  <c r="FY18" i="18"/>
  <c r="FU18" i="18"/>
  <c r="IG17" i="18"/>
  <c r="GX17" i="18"/>
  <c r="GT17" i="18"/>
  <c r="GP17" i="18"/>
  <c r="GL17" i="18"/>
  <c r="GG17" i="18"/>
  <c r="GC17" i="18"/>
  <c r="FY17" i="18"/>
  <c r="FU17" i="18"/>
  <c r="IG16" i="18"/>
  <c r="GX16" i="18"/>
  <c r="GT16" i="18"/>
  <c r="GP16" i="18"/>
  <c r="GL16" i="18"/>
  <c r="GG16" i="18"/>
  <c r="GC16" i="18"/>
  <c r="FY16" i="18"/>
  <c r="FU16" i="18"/>
  <c r="IG15" i="18"/>
  <c r="GY15" i="18"/>
  <c r="FU15" i="18"/>
  <c r="IG14" i="18"/>
  <c r="GX14" i="18"/>
  <c r="GT14" i="18"/>
  <c r="GP14" i="18"/>
  <c r="GL14" i="18"/>
  <c r="GG14" i="18"/>
  <c r="GC14" i="18"/>
  <c r="FY14" i="18"/>
  <c r="FU14" i="18"/>
  <c r="IG13" i="18"/>
  <c r="GX13" i="18"/>
  <c r="GT13" i="18"/>
  <c r="GP13" i="18"/>
  <c r="GL13" i="18"/>
  <c r="GG13" i="18"/>
  <c r="GC13" i="18"/>
  <c r="FY13" i="18"/>
  <c r="FU13" i="18"/>
  <c r="IG12" i="18"/>
  <c r="GX12" i="18"/>
  <c r="GT12" i="18"/>
  <c r="GP12" i="18"/>
  <c r="GL12" i="18"/>
  <c r="GG12" i="18"/>
  <c r="GC12" i="18"/>
  <c r="FY12" i="18"/>
  <c r="FU12" i="18"/>
  <c r="IG11" i="18"/>
  <c r="GX11" i="18"/>
  <c r="GT11" i="18"/>
  <c r="GP11" i="18"/>
  <c r="GL11" i="18"/>
  <c r="GG11" i="18"/>
  <c r="GC11" i="18"/>
  <c r="FY11" i="18"/>
  <c r="FU11" i="18"/>
  <c r="IG10" i="18"/>
  <c r="GX10" i="18"/>
  <c r="GT10" i="18"/>
  <c r="GP10" i="18"/>
  <c r="GL10" i="18"/>
  <c r="GG10" i="18"/>
  <c r="GC10" i="18"/>
  <c r="FY10" i="18"/>
  <c r="FU10" i="18"/>
  <c r="IG9" i="18"/>
  <c r="GX9" i="18"/>
  <c r="GT9" i="18"/>
  <c r="GP9" i="18"/>
  <c r="GL9" i="18"/>
  <c r="GG9" i="18"/>
  <c r="GC9" i="18"/>
  <c r="FY9" i="18"/>
  <c r="FU9" i="18"/>
  <c r="IG8" i="18"/>
  <c r="GX8" i="18"/>
  <c r="GT8" i="18"/>
  <c r="GP8" i="18"/>
  <c r="GL8" i="18"/>
  <c r="GG8" i="18"/>
  <c r="GC8" i="18"/>
  <c r="FY8" i="18"/>
  <c r="FU8" i="18"/>
  <c r="IG7" i="18"/>
  <c r="GX7" i="18"/>
  <c r="GT7" i="18"/>
  <c r="GP7" i="18"/>
  <c r="GL7" i="18"/>
  <c r="GG7" i="18"/>
  <c r="GC7" i="18"/>
  <c r="FY7" i="18"/>
  <c r="FU7" i="18"/>
  <c r="IG6" i="18"/>
  <c r="GX6" i="18"/>
  <c r="GT6" i="18"/>
  <c r="GP6" i="18"/>
  <c r="GL6" i="18"/>
  <c r="GG6" i="18"/>
  <c r="GC6" i="18"/>
  <c r="FY6" i="18"/>
  <c r="FU6" i="18"/>
  <c r="IG5" i="18"/>
  <c r="GX5" i="18"/>
  <c r="GT5" i="18"/>
  <c r="GP5" i="18"/>
  <c r="GL5" i="18"/>
  <c r="GG5" i="18"/>
  <c r="GC5" i="18"/>
  <c r="FY5" i="18"/>
  <c r="FU5" i="18"/>
  <c r="IG4" i="18"/>
  <c r="GX4" i="18"/>
  <c r="GT4" i="18"/>
  <c r="GP4" i="18"/>
  <c r="GL4" i="18"/>
  <c r="GG4" i="18"/>
  <c r="GC4" i="18"/>
  <c r="FY4" i="18"/>
  <c r="FU4" i="18"/>
  <c r="AK30" i="17"/>
  <c r="AJ30" i="17"/>
  <c r="AI30" i="17"/>
  <c r="AH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AA9" i="13"/>
  <c r="Z9" i="13"/>
  <c r="AA4" i="13"/>
  <c r="Z4" i="13"/>
  <c r="F232" i="12"/>
  <c r="F231" i="12"/>
  <c r="F230" i="12"/>
  <c r="F229" i="12"/>
  <c r="E229" i="12"/>
  <c r="F228" i="12"/>
  <c r="E228" i="12"/>
  <c r="F227" i="12"/>
  <c r="E227" i="12"/>
  <c r="F226" i="12"/>
  <c r="E226" i="12"/>
  <c r="F225" i="12"/>
  <c r="E225" i="12"/>
  <c r="F224" i="12"/>
  <c r="E224" i="12"/>
  <c r="F223" i="12"/>
  <c r="E223" i="12"/>
  <c r="F222" i="12"/>
  <c r="E222" i="12"/>
  <c r="F221" i="12"/>
  <c r="E221" i="12"/>
  <c r="F220" i="12"/>
  <c r="E220" i="12"/>
  <c r="F219" i="12"/>
  <c r="E219" i="12"/>
  <c r="F218" i="12"/>
  <c r="E218" i="12"/>
  <c r="F217" i="12"/>
  <c r="E217" i="12"/>
  <c r="F216" i="12"/>
  <c r="E216" i="12"/>
  <c r="F215" i="12"/>
  <c r="E215" i="12"/>
  <c r="F214" i="12"/>
  <c r="E214" i="12"/>
  <c r="F213" i="12"/>
  <c r="E213" i="12"/>
  <c r="F212" i="12"/>
  <c r="E212" i="12"/>
  <c r="F211" i="12"/>
  <c r="E211" i="12"/>
  <c r="F210" i="12"/>
  <c r="E210" i="12"/>
  <c r="F209" i="12"/>
  <c r="E209" i="12"/>
  <c r="F208" i="12"/>
  <c r="E208" i="12"/>
  <c r="F207" i="12"/>
  <c r="E207" i="12"/>
  <c r="F206" i="12"/>
  <c r="E206" i="12"/>
  <c r="F205" i="12"/>
  <c r="E205" i="12"/>
  <c r="F204" i="12"/>
  <c r="E204" i="12"/>
  <c r="F203" i="12"/>
  <c r="E203" i="12"/>
  <c r="F202" i="12"/>
  <c r="E202" i="12"/>
  <c r="F201" i="12"/>
  <c r="E201" i="12"/>
  <c r="F200" i="12"/>
  <c r="E200" i="12"/>
  <c r="F199" i="12"/>
  <c r="E199" i="12"/>
  <c r="F198" i="12"/>
  <c r="E198" i="12"/>
  <c r="F197" i="12"/>
  <c r="E197" i="12"/>
  <c r="F196" i="12"/>
  <c r="E196" i="12"/>
  <c r="F195" i="12"/>
  <c r="E195" i="12"/>
  <c r="F194" i="12"/>
  <c r="E194" i="12"/>
  <c r="F193" i="12"/>
  <c r="E193" i="12"/>
  <c r="F192" i="12"/>
  <c r="E192" i="12"/>
  <c r="F191" i="12"/>
  <c r="E191" i="12"/>
  <c r="F190" i="12"/>
  <c r="E190" i="12"/>
  <c r="F189" i="12"/>
  <c r="E189" i="12"/>
  <c r="F188" i="12"/>
  <c r="E188" i="12"/>
  <c r="F187" i="12"/>
  <c r="E187" i="12"/>
  <c r="F186" i="12"/>
  <c r="E186" i="12"/>
  <c r="F185" i="12"/>
  <c r="E185" i="12"/>
  <c r="D88" i="12"/>
  <c r="D87" i="12"/>
  <c r="D86" i="12"/>
  <c r="F82" i="12"/>
  <c r="D82" i="12"/>
  <c r="F81" i="12"/>
  <c r="D81" i="12"/>
  <c r="F80" i="12"/>
  <c r="D80" i="12"/>
  <c r="GM7" i="11"/>
  <c r="GL7" i="11"/>
  <c r="GK7" i="11"/>
  <c r="GJ7" i="11"/>
  <c r="GI7" i="11"/>
  <c r="GH7" i="11"/>
  <c r="GG7" i="11"/>
  <c r="GF7" i="11"/>
  <c r="GE7" i="11"/>
  <c r="GD7" i="11"/>
  <c r="GC7" i="11"/>
  <c r="GB7" i="11"/>
  <c r="GA7" i="11"/>
  <c r="FZ7" i="11"/>
  <c r="FY7" i="11"/>
  <c r="FX7" i="11"/>
  <c r="FW7" i="11"/>
  <c r="FV7" i="11"/>
  <c r="FU7" i="11"/>
  <c r="FT7" i="11"/>
  <c r="FS7" i="11"/>
  <c r="FR7" i="11"/>
  <c r="FQ7" i="11"/>
  <c r="FP7" i="11"/>
  <c r="FO7" i="11"/>
  <c r="FN7" i="11"/>
  <c r="FM7" i="11"/>
  <c r="FL7" i="11"/>
  <c r="FK7" i="11"/>
  <c r="FJ7" i="11"/>
  <c r="FI7" i="11"/>
  <c r="FH7" i="11"/>
  <c r="FG7" i="11"/>
  <c r="FF7" i="11"/>
  <c r="FE7" i="11"/>
  <c r="FD7" i="11"/>
  <c r="D7" i="11"/>
  <c r="GM4" i="11"/>
  <c r="GL4" i="11"/>
  <c r="GK4" i="11"/>
  <c r="GJ4" i="11"/>
  <c r="GI4" i="11"/>
  <c r="GH4" i="11"/>
  <c r="GG4" i="11"/>
  <c r="GF4" i="11"/>
  <c r="GE4" i="11"/>
  <c r="GD4" i="11"/>
  <c r="GC4" i="11"/>
  <c r="GB4" i="11"/>
  <c r="GA4" i="11"/>
  <c r="FZ4" i="11"/>
  <c r="FY4" i="11"/>
  <c r="FX4" i="11"/>
  <c r="FW4" i="11"/>
  <c r="FV4" i="11"/>
  <c r="FU4" i="11"/>
  <c r="FT4" i="11"/>
  <c r="FS4" i="11"/>
  <c r="FR4" i="11"/>
  <c r="FQ4" i="11"/>
  <c r="FP4" i="11"/>
  <c r="FO4" i="11"/>
  <c r="FN4" i="11"/>
  <c r="FM4" i="11"/>
  <c r="FL4" i="11"/>
  <c r="FK4" i="11"/>
  <c r="FJ4" i="11"/>
  <c r="FI4" i="11"/>
  <c r="FH4" i="11"/>
  <c r="FG4" i="11"/>
  <c r="FF4" i="11"/>
  <c r="FE4" i="11"/>
  <c r="FD4" i="11"/>
  <c r="O4" i="11"/>
  <c r="N4" i="11"/>
  <c r="M4" i="11"/>
  <c r="D4" i="11"/>
  <c r="B4" i="11"/>
  <c r="DZ15" i="10"/>
  <c r="DZ17" i="10" s="1"/>
  <c r="DY15" i="10"/>
  <c r="DY17" i="10" s="1"/>
  <c r="DX15" i="10"/>
  <c r="DX17" i="10" s="1"/>
  <c r="GN9" i="9"/>
  <c r="GM9" i="9"/>
  <c r="GL9" i="9"/>
  <c r="GL18" i="9" s="1"/>
  <c r="GK9" i="9"/>
  <c r="GK18" i="9" s="1"/>
  <c r="GJ9" i="9"/>
  <c r="GJ18" i="9" s="1"/>
  <c r="GI9" i="9"/>
  <c r="GI18" i="9" s="1"/>
  <c r="GH9" i="9"/>
  <c r="GG9" i="9"/>
  <c r="GF9" i="9"/>
  <c r="GE9" i="9"/>
  <c r="GD9" i="9"/>
  <c r="GC9" i="9"/>
  <c r="GB9" i="9"/>
  <c r="GA9" i="9"/>
  <c r="FZ9" i="9"/>
  <c r="FY9" i="9"/>
  <c r="FX9" i="9"/>
  <c r="FW9" i="9"/>
  <c r="FV9" i="9"/>
  <c r="FU9" i="9"/>
  <c r="FT9" i="9"/>
  <c r="FS9" i="9"/>
  <c r="FR9" i="9"/>
  <c r="FQ9" i="9"/>
  <c r="FP9" i="9"/>
  <c r="FO9" i="9"/>
  <c r="FN9" i="9"/>
  <c r="FM9" i="9"/>
  <c r="FL9" i="9"/>
  <c r="FK9" i="9"/>
  <c r="FJ9" i="9"/>
  <c r="FI9" i="9"/>
  <c r="GN4" i="9"/>
  <c r="GM4" i="9"/>
  <c r="GL4" i="9"/>
  <c r="GG4" i="9"/>
  <c r="GF4" i="9"/>
  <c r="GE4" i="9"/>
  <c r="GD4" i="9"/>
  <c r="GC4" i="9"/>
  <c r="GB4" i="9"/>
  <c r="GA4" i="9"/>
  <c r="FZ4" i="9"/>
  <c r="FY4" i="9"/>
  <c r="FX4" i="9"/>
  <c r="FW4" i="9"/>
  <c r="FV4" i="9"/>
  <c r="FU4" i="9"/>
  <c r="FT4" i="9"/>
  <c r="FS4" i="9"/>
  <c r="FR4" i="9"/>
  <c r="FQ4" i="9"/>
  <c r="FP4" i="9"/>
  <c r="FO4" i="9"/>
  <c r="FN4" i="9"/>
  <c r="FM4" i="9"/>
  <c r="FL4" i="9"/>
  <c r="FK4" i="9"/>
  <c r="FJ4" i="9"/>
  <c r="FI4" i="9"/>
  <c r="FH4" i="9"/>
  <c r="FG4" i="9"/>
  <c r="Z4" i="9"/>
  <c r="Y4" i="9"/>
  <c r="X4" i="9"/>
  <c r="W4" i="9"/>
  <c r="V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GJ12" i="8"/>
  <c r="GI12" i="8"/>
  <c r="GH12" i="8"/>
  <c r="GG12" i="8"/>
  <c r="GF12" i="8"/>
  <c r="GE12" i="8"/>
  <c r="GD12" i="8"/>
  <c r="GC12" i="8"/>
  <c r="GB12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I12" i="8"/>
  <c r="FH12" i="8"/>
  <c r="FG12" i="8"/>
  <c r="FF12" i="8"/>
  <c r="FE12" i="8"/>
  <c r="FD12" i="8"/>
  <c r="FC12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I8" i="8"/>
  <c r="FH8" i="8"/>
  <c r="FG8" i="8"/>
  <c r="FF8" i="8"/>
  <c r="FE8" i="8"/>
  <c r="FD8" i="8"/>
  <c r="FC8" i="8"/>
  <c r="AY8" i="8"/>
  <c r="AX8" i="8"/>
  <c r="AW8" i="8"/>
  <c r="AV8" i="8"/>
  <c r="AU8" i="8"/>
  <c r="AT8" i="8"/>
  <c r="GJ4" i="8"/>
  <c r="GJ17" i="8" s="1"/>
  <c r="GI4" i="8"/>
  <c r="GH4" i="8"/>
  <c r="GH17" i="8" s="1"/>
  <c r="GG4" i="8"/>
  <c r="GF4" i="8"/>
  <c r="GE4" i="8"/>
  <c r="GD4" i="8"/>
  <c r="GC4" i="8"/>
  <c r="GB4" i="8"/>
  <c r="GA4" i="8"/>
  <c r="FZ4" i="8"/>
  <c r="FY4" i="8"/>
  <c r="FX4" i="8"/>
  <c r="FW4" i="8"/>
  <c r="FV4" i="8"/>
  <c r="FU4" i="8"/>
  <c r="FT4" i="8"/>
  <c r="FS4" i="8"/>
  <c r="FR4" i="8"/>
  <c r="FQ4" i="8"/>
  <c r="FP4" i="8"/>
  <c r="FO4" i="8"/>
  <c r="FN4" i="8"/>
  <c r="FM4" i="8"/>
  <c r="FI4" i="8"/>
  <c r="FH4" i="8"/>
  <c r="FG4" i="8"/>
  <c r="FF4" i="8"/>
  <c r="FE4" i="8"/>
  <c r="FD4" i="8"/>
  <c r="FC4" i="8"/>
  <c r="FB4" i="8"/>
  <c r="AN4" i="8"/>
  <c r="GA12" i="7"/>
  <c r="FZ12" i="7"/>
  <c r="EZ12" i="7"/>
  <c r="EK12" i="7"/>
  <c r="GC5" i="7"/>
  <c r="GC12" i="7" s="1"/>
  <c r="GB5" i="7"/>
  <c r="GB12" i="7" s="1"/>
  <c r="GA5" i="7"/>
  <c r="FZ5" i="7"/>
  <c r="FY5" i="7"/>
  <c r="FY12" i="7" s="1"/>
  <c r="FX5" i="7"/>
  <c r="FX12" i="7" s="1"/>
  <c r="FW5" i="7"/>
  <c r="FV5" i="7"/>
  <c r="FU5" i="7"/>
  <c r="FT5" i="7"/>
  <c r="FS5" i="7"/>
  <c r="FR5" i="7"/>
  <c r="FQ5" i="7"/>
  <c r="FP5" i="7"/>
  <c r="FO5" i="7"/>
  <c r="FN5" i="7"/>
  <c r="FM5" i="7"/>
  <c r="FL5" i="7"/>
  <c r="FK5" i="7"/>
  <c r="FJ5" i="7"/>
  <c r="FI5" i="7"/>
  <c r="FH5" i="7"/>
  <c r="FG5" i="7"/>
  <c r="FF5" i="7"/>
  <c r="FE5" i="7"/>
  <c r="FE12" i="7" s="1"/>
  <c r="FD5" i="7"/>
  <c r="FD12" i="7" s="1"/>
  <c r="FC5" i="7"/>
  <c r="FC12" i="7" s="1"/>
  <c r="FB5" i="7"/>
  <c r="FB12" i="7" s="1"/>
  <c r="FA5" i="7"/>
  <c r="FA12" i="7" s="1"/>
  <c r="EZ5" i="7"/>
  <c r="EY5" i="7"/>
  <c r="EY12" i="7" s="1"/>
  <c r="EX5" i="7"/>
  <c r="EX12" i="7" s="1"/>
  <c r="EW5" i="7"/>
  <c r="EW12" i="7" s="1"/>
  <c r="EV5" i="7"/>
  <c r="EV12" i="7" s="1"/>
  <c r="EU5" i="7"/>
  <c r="EU12" i="7" s="1"/>
  <c r="ET5" i="7"/>
  <c r="ET12" i="7" s="1"/>
  <c r="ES5" i="7"/>
  <c r="ES12" i="7" s="1"/>
  <c r="ER5" i="7"/>
  <c r="ER12" i="7" s="1"/>
  <c r="EQ5" i="7"/>
  <c r="EQ12" i="7" s="1"/>
  <c r="EP5" i="7"/>
  <c r="EP12" i="7" s="1"/>
  <c r="EO5" i="7"/>
  <c r="EO12" i="7" s="1"/>
  <c r="EN5" i="7"/>
  <c r="EN12" i="7" s="1"/>
  <c r="EM5" i="7"/>
  <c r="EM12" i="7" s="1"/>
  <c r="EL5" i="7"/>
  <c r="EL12" i="7" s="1"/>
  <c r="EK5" i="7"/>
  <c r="EJ5" i="7"/>
  <c r="EJ12" i="7" s="1"/>
  <c r="EI5" i="7"/>
  <c r="EI12" i="7" s="1"/>
  <c r="EH5" i="7"/>
  <c r="EH12" i="7" s="1"/>
  <c r="C58" i="6"/>
  <c r="C45" i="6"/>
  <c r="C62" i="6" s="1"/>
  <c r="C44" i="6"/>
  <c r="C61" i="6" s="1"/>
  <c r="C43" i="6"/>
  <c r="C60" i="6" s="1"/>
  <c r="C42" i="6"/>
  <c r="C59" i="6" s="1"/>
  <c r="C41" i="6"/>
  <c r="C40" i="6"/>
  <c r="C57" i="6" s="1"/>
  <c r="C56" i="6"/>
  <c r="C39" i="6"/>
  <c r="C55" i="6" s="1"/>
  <c r="C38" i="6"/>
  <c r="C54" i="6" s="1"/>
  <c r="C37" i="6"/>
  <c r="C53" i="6" s="1"/>
  <c r="C36" i="6"/>
  <c r="C52" i="6" s="1"/>
  <c r="C35" i="6"/>
  <c r="C51" i="6" s="1"/>
  <c r="C34" i="6"/>
  <c r="C50" i="6" s="1"/>
  <c r="C33" i="6"/>
  <c r="C49" i="6" s="1"/>
  <c r="C32" i="6"/>
  <c r="C48" i="6" s="1"/>
  <c r="C31" i="6"/>
  <c r="C47" i="6" s="1"/>
  <c r="C30" i="6"/>
  <c r="C46" i="6" s="1"/>
  <c r="C63" i="6" s="1"/>
  <c r="GD18" i="6"/>
  <c r="FE18" i="6"/>
  <c r="FB18" i="6"/>
  <c r="ET18" i="6"/>
  <c r="ES18" i="6"/>
  <c r="EP18" i="6"/>
  <c r="EO18" i="6"/>
  <c r="GC10" i="6"/>
  <c r="GB10" i="6"/>
  <c r="GA10" i="6"/>
  <c r="FZ10" i="6"/>
  <c r="FY10" i="6"/>
  <c r="FX10" i="6"/>
  <c r="FW10" i="6"/>
  <c r="FV10" i="6"/>
  <c r="FU10" i="6"/>
  <c r="FT10" i="6"/>
  <c r="FS10" i="6"/>
  <c r="FR10" i="6"/>
  <c r="FQ10" i="6"/>
  <c r="FP10" i="6"/>
  <c r="FO10" i="6"/>
  <c r="FN10" i="6"/>
  <c r="FM10" i="6"/>
  <c r="FL10" i="6"/>
  <c r="FK10" i="6"/>
  <c r="FJ10" i="6"/>
  <c r="FI10" i="6"/>
  <c r="FH10" i="6"/>
  <c r="FG10" i="6"/>
  <c r="FF10" i="6"/>
  <c r="FF18" i="6" s="1"/>
  <c r="FE10" i="6"/>
  <c r="FD10" i="6"/>
  <c r="FC10" i="6"/>
  <c r="FC18" i="6" s="1"/>
  <c r="FB10" i="6"/>
  <c r="FA10" i="6"/>
  <c r="FA18" i="6" s="1"/>
  <c r="EZ10" i="6"/>
  <c r="EY10" i="6"/>
  <c r="EX10" i="6"/>
  <c r="EW10" i="6"/>
  <c r="EV10" i="6"/>
  <c r="EU10" i="6"/>
  <c r="ET10" i="6"/>
  <c r="ES10" i="6"/>
  <c r="ER10" i="6"/>
  <c r="EQ10" i="6"/>
  <c r="EP10" i="6"/>
  <c r="EO10" i="6"/>
  <c r="EN10" i="6"/>
  <c r="EM10" i="6"/>
  <c r="EL10" i="6"/>
  <c r="EK10" i="6"/>
  <c r="GF4" i="6"/>
  <c r="GF18" i="6" s="1"/>
  <c r="GE4" i="6"/>
  <c r="GE18" i="6" s="1"/>
  <c r="GD4" i="6"/>
  <c r="GC4" i="6"/>
  <c r="GC18" i="6" s="1"/>
  <c r="GB4" i="6"/>
  <c r="GA4" i="6"/>
  <c r="FZ4" i="6"/>
  <c r="FY4" i="6"/>
  <c r="FX4" i="6"/>
  <c r="FW4" i="6"/>
  <c r="FV4" i="6"/>
  <c r="FU4" i="6"/>
  <c r="FT4" i="6"/>
  <c r="FS4" i="6"/>
  <c r="FR4" i="6"/>
  <c r="FQ4" i="6"/>
  <c r="FP4" i="6"/>
  <c r="FO4" i="6"/>
  <c r="FN4" i="6"/>
  <c r="FM4" i="6"/>
  <c r="FL4" i="6"/>
  <c r="FK4" i="6"/>
  <c r="FJ4" i="6"/>
  <c r="FI4" i="6"/>
  <c r="FH4" i="6"/>
  <c r="FG4" i="6"/>
  <c r="FF4" i="6"/>
  <c r="FE4" i="6"/>
  <c r="FD4" i="6"/>
  <c r="FC4" i="6"/>
  <c r="FB4" i="6"/>
  <c r="FA4" i="6"/>
  <c r="EZ4" i="6"/>
  <c r="EY4" i="6"/>
  <c r="EX4" i="6"/>
  <c r="EW4" i="6"/>
  <c r="EV4" i="6"/>
  <c r="EU4" i="6"/>
  <c r="ET4" i="6"/>
  <c r="ES4" i="6"/>
  <c r="ER4" i="6"/>
  <c r="EQ4" i="6"/>
  <c r="EQ18" i="6" s="1"/>
  <c r="EP4" i="6"/>
  <c r="EO4" i="6"/>
  <c r="EN4" i="6"/>
  <c r="EM4" i="6"/>
  <c r="EL4" i="6"/>
  <c r="EK4" i="6"/>
  <c r="LM26" i="5"/>
  <c r="LL26" i="5"/>
  <c r="LK26" i="5"/>
  <c r="LJ26" i="5"/>
  <c r="LI26" i="5"/>
  <c r="LH26" i="5"/>
  <c r="LG26" i="5"/>
  <c r="LF26" i="5"/>
  <c r="LE26" i="5"/>
  <c r="LD26" i="5"/>
  <c r="LC26" i="5"/>
  <c r="LB26" i="5"/>
  <c r="LA26" i="5"/>
  <c r="KZ26" i="5"/>
  <c r="KY26" i="5"/>
  <c r="KX26" i="5"/>
  <c r="KW26" i="5"/>
  <c r="KV26" i="5"/>
  <c r="KU26" i="5"/>
  <c r="KT26" i="5"/>
  <c r="KS26" i="5"/>
  <c r="KR26" i="5"/>
  <c r="KQ26" i="5"/>
  <c r="KP26" i="5"/>
  <c r="KO26" i="5"/>
  <c r="KN26" i="5"/>
  <c r="KM26" i="5"/>
  <c r="KL26" i="5"/>
  <c r="KK26" i="5"/>
  <c r="KJ26" i="5"/>
  <c r="KI26" i="5"/>
  <c r="KH26" i="5"/>
  <c r="KG26" i="5"/>
  <c r="JZ26" i="5"/>
  <c r="JY26" i="5"/>
  <c r="JX26" i="5"/>
  <c r="JW26" i="5"/>
  <c r="JV26" i="5"/>
  <c r="JU26" i="5"/>
  <c r="JT26" i="5"/>
  <c r="JS26" i="5"/>
  <c r="JR26" i="5"/>
  <c r="JG26" i="5"/>
  <c r="JF26" i="5"/>
  <c r="JE26" i="5"/>
  <c r="JD26" i="5"/>
  <c r="JC26" i="5"/>
  <c r="JB26" i="5"/>
  <c r="JA26" i="5"/>
  <c r="IZ26" i="5"/>
  <c r="IY26" i="5"/>
  <c r="IX26" i="5"/>
  <c r="IW26" i="5"/>
  <c r="IV26" i="5"/>
  <c r="IU26" i="5"/>
  <c r="IT26" i="5"/>
  <c r="IS26" i="5"/>
  <c r="IR26" i="5"/>
  <c r="IQ26" i="5"/>
  <c r="IP26" i="5"/>
  <c r="IO26" i="5"/>
  <c r="IN26" i="5"/>
  <c r="IM26" i="5"/>
  <c r="IL26" i="5"/>
  <c r="IK26" i="5"/>
  <c r="IJ26" i="5"/>
  <c r="II26" i="5"/>
  <c r="IH26" i="5"/>
  <c r="IG26" i="5"/>
  <c r="IF26" i="5"/>
  <c r="IE26" i="5"/>
  <c r="LM25" i="5"/>
  <c r="LL25" i="5"/>
  <c r="LK25" i="5"/>
  <c r="LJ25" i="5"/>
  <c r="LI25" i="5"/>
  <c r="LH25" i="5"/>
  <c r="LG25" i="5"/>
  <c r="LF25" i="5"/>
  <c r="LE25" i="5"/>
  <c r="LD25" i="5"/>
  <c r="LC25" i="5"/>
  <c r="LB25" i="5"/>
  <c r="LA25" i="5"/>
  <c r="KZ25" i="5"/>
  <c r="KY25" i="5"/>
  <c r="KX25" i="5"/>
  <c r="KW25" i="5"/>
  <c r="KV25" i="5"/>
  <c r="KU25" i="5"/>
  <c r="KT25" i="5"/>
  <c r="KS25" i="5"/>
  <c r="KR25" i="5"/>
  <c r="KQ25" i="5"/>
  <c r="KP25" i="5"/>
  <c r="KO25" i="5"/>
  <c r="KN25" i="5"/>
  <c r="KM25" i="5"/>
  <c r="KL25" i="5"/>
  <c r="KK25" i="5"/>
  <c r="KJ25" i="5"/>
  <c r="KI25" i="5"/>
  <c r="KH25" i="5"/>
  <c r="KG25" i="5"/>
  <c r="JZ25" i="5"/>
  <c r="JY25" i="5"/>
  <c r="JX25" i="5"/>
  <c r="JW25" i="5"/>
  <c r="JV25" i="5"/>
  <c r="JU25" i="5"/>
  <c r="JT25" i="5"/>
  <c r="JS25" i="5"/>
  <c r="JR25" i="5"/>
  <c r="JQ25" i="5"/>
  <c r="JP25" i="5"/>
  <c r="JO25" i="5"/>
  <c r="JN25" i="5"/>
  <c r="JM25" i="5"/>
  <c r="JL25" i="5"/>
  <c r="JK25" i="5"/>
  <c r="JJ25" i="5"/>
  <c r="JI25" i="5"/>
  <c r="JH25" i="5"/>
  <c r="JG25" i="5"/>
  <c r="JF25" i="5"/>
  <c r="JE25" i="5"/>
  <c r="JD25" i="5"/>
  <c r="JC25" i="5"/>
  <c r="JB25" i="5"/>
  <c r="JA25" i="5"/>
  <c r="IZ25" i="5"/>
  <c r="IY25" i="5"/>
  <c r="IX25" i="5"/>
  <c r="IW25" i="5"/>
  <c r="IV25" i="5"/>
  <c r="IU25" i="5"/>
  <c r="IT25" i="5"/>
  <c r="IS25" i="5"/>
  <c r="IR25" i="5"/>
  <c r="IQ25" i="5"/>
  <c r="IP25" i="5"/>
  <c r="IO25" i="5"/>
  <c r="IN25" i="5"/>
  <c r="IM25" i="5"/>
  <c r="IL25" i="5"/>
  <c r="IK25" i="5"/>
  <c r="IJ25" i="5"/>
  <c r="II25" i="5"/>
  <c r="IH25" i="5"/>
  <c r="IG25" i="5"/>
  <c r="IF25" i="5"/>
  <c r="IE25" i="5"/>
  <c r="LM19" i="5"/>
  <c r="LL19" i="5"/>
  <c r="LK19" i="5"/>
  <c r="LJ19" i="5"/>
  <c r="LI19" i="5"/>
  <c r="LH19" i="5"/>
  <c r="LG19" i="5"/>
  <c r="LF19" i="5"/>
  <c r="LE19" i="5"/>
  <c r="LD19" i="5"/>
  <c r="LC19" i="5"/>
  <c r="LB19" i="5"/>
  <c r="LA19" i="5"/>
  <c r="KZ19" i="5"/>
  <c r="KY19" i="5"/>
  <c r="KX19" i="5"/>
  <c r="KW19" i="5"/>
  <c r="KV19" i="5"/>
  <c r="KU19" i="5"/>
  <c r="KT19" i="5"/>
  <c r="KS19" i="5"/>
  <c r="KR19" i="5"/>
  <c r="KQ19" i="5"/>
  <c r="KP19" i="5"/>
  <c r="KO19" i="5"/>
  <c r="KN19" i="5"/>
  <c r="KM19" i="5"/>
  <c r="KL19" i="5"/>
  <c r="KK19" i="5"/>
  <c r="KJ19" i="5"/>
  <c r="KI19" i="5"/>
  <c r="KH19" i="5"/>
  <c r="KG19" i="5"/>
  <c r="KF19" i="5"/>
  <c r="KE19" i="5"/>
  <c r="KD19" i="5"/>
  <c r="KI13" i="5"/>
  <c r="LI8" i="5"/>
  <c r="LI7" i="5" s="1"/>
  <c r="LH8" i="5"/>
  <c r="LG8" i="5"/>
  <c r="LF8" i="5"/>
  <c r="LF7" i="5" s="1"/>
  <c r="LE8" i="5"/>
  <c r="LD8" i="5"/>
  <c r="LD7" i="5" s="1"/>
  <c r="LC8" i="5"/>
  <c r="LB8" i="5"/>
  <c r="LB7" i="5" s="1"/>
  <c r="LA8" i="5"/>
  <c r="LA7" i="5" s="1"/>
  <c r="KZ8" i="5"/>
  <c r="KZ7" i="5" s="1"/>
  <c r="KZ13" i="5" s="1"/>
  <c r="KY8" i="5"/>
  <c r="KY7" i="5" s="1"/>
  <c r="KX8" i="5"/>
  <c r="KX7" i="5" s="1"/>
  <c r="KW8" i="5"/>
  <c r="KW7" i="5" s="1"/>
  <c r="KV8" i="5"/>
  <c r="KU8" i="5"/>
  <c r="KT8" i="5"/>
  <c r="KT7" i="5" s="1"/>
  <c r="KS8" i="5"/>
  <c r="KR8" i="5"/>
  <c r="KR7" i="5" s="1"/>
  <c r="KQ8" i="5"/>
  <c r="KP8" i="5"/>
  <c r="KO8" i="5"/>
  <c r="KO7" i="5" s="1"/>
  <c r="KN8" i="5"/>
  <c r="KN7" i="5" s="1"/>
  <c r="KM8" i="5"/>
  <c r="KM7" i="5" s="1"/>
  <c r="KL8" i="5"/>
  <c r="KL7" i="5" s="1"/>
  <c r="KK8" i="5"/>
  <c r="KJ8" i="5"/>
  <c r="KI8" i="5"/>
  <c r="KH8" i="5"/>
  <c r="KG8" i="5"/>
  <c r="KF8" i="5"/>
  <c r="KF7" i="5" s="1"/>
  <c r="KE8" i="5"/>
  <c r="KD8" i="5"/>
  <c r="KD7" i="5" s="1"/>
  <c r="JZ8" i="5"/>
  <c r="JY8" i="5"/>
  <c r="JX8" i="5"/>
  <c r="JW8" i="5"/>
  <c r="JV8" i="5"/>
  <c r="JU8" i="5"/>
  <c r="JT8" i="5"/>
  <c r="JS8" i="5"/>
  <c r="JE8" i="5"/>
  <c r="JD8" i="5"/>
  <c r="JC8" i="5"/>
  <c r="JB8" i="5"/>
  <c r="JA8" i="5"/>
  <c r="IZ8" i="5"/>
  <c r="IY8" i="5"/>
  <c r="IX8" i="5"/>
  <c r="IW8" i="5"/>
  <c r="IV8" i="5"/>
  <c r="IU8" i="5"/>
  <c r="IT8" i="5"/>
  <c r="IS8" i="5"/>
  <c r="IR8" i="5"/>
  <c r="IQ8" i="5"/>
  <c r="IP8" i="5"/>
  <c r="IO8" i="5"/>
  <c r="IN8" i="5"/>
  <c r="IM8" i="5"/>
  <c r="IL8" i="5"/>
  <c r="IK8" i="5"/>
  <c r="IJ8" i="5"/>
  <c r="II8" i="5"/>
  <c r="IH8" i="5"/>
  <c r="IG8" i="5"/>
  <c r="IF8" i="5"/>
  <c r="IE8" i="5"/>
  <c r="ID8" i="5"/>
  <c r="IC8" i="5"/>
  <c r="IB8" i="5"/>
  <c r="IA8" i="5"/>
  <c r="HZ8" i="5"/>
  <c r="HY8" i="5"/>
  <c r="HX8" i="5"/>
  <c r="HW8" i="5"/>
  <c r="HV8" i="5"/>
  <c r="HU8" i="5"/>
  <c r="HT8" i="5"/>
  <c r="HS8" i="5"/>
  <c r="HR8" i="5"/>
  <c r="HQ8" i="5"/>
  <c r="HP8" i="5"/>
  <c r="HO8" i="5"/>
  <c r="HN8" i="5"/>
  <c r="HM8" i="5"/>
  <c r="HL8" i="5"/>
  <c r="HK8" i="5"/>
  <c r="HJ8" i="5"/>
  <c r="HI8" i="5"/>
  <c r="HH8" i="5"/>
  <c r="HG8" i="5"/>
  <c r="HF8" i="5"/>
  <c r="HE8" i="5"/>
  <c r="HD8" i="5"/>
  <c r="HC8" i="5"/>
  <c r="HB8" i="5"/>
  <c r="HA8" i="5"/>
  <c r="GZ8" i="5"/>
  <c r="GY8" i="5"/>
  <c r="GX8" i="5"/>
  <c r="GW8" i="5"/>
  <c r="GV8" i="5"/>
  <c r="GU8" i="5"/>
  <c r="GT8" i="5"/>
  <c r="GS8" i="5"/>
  <c r="GR8" i="5"/>
  <c r="GQ8" i="5"/>
  <c r="GP8" i="5"/>
  <c r="GO8" i="5"/>
  <c r="GN8" i="5"/>
  <c r="GM8" i="5"/>
  <c r="GL8" i="5"/>
  <c r="GK8" i="5"/>
  <c r="GJ8" i="5"/>
  <c r="GI8" i="5"/>
  <c r="GH8" i="5"/>
  <c r="GG8" i="5"/>
  <c r="GF8" i="5"/>
  <c r="GE8" i="5"/>
  <c r="GD8" i="5"/>
  <c r="GC8" i="5"/>
  <c r="GB8" i="5"/>
  <c r="GA8" i="5"/>
  <c r="FZ8" i="5"/>
  <c r="FY8" i="5"/>
  <c r="FX8" i="5"/>
  <c r="FW8" i="5"/>
  <c r="FV8" i="5"/>
  <c r="FU8" i="5"/>
  <c r="FT8" i="5"/>
  <c r="FS8" i="5"/>
  <c r="FR8" i="5"/>
  <c r="FQ8" i="5"/>
  <c r="FP8" i="5"/>
  <c r="FO8" i="5"/>
  <c r="FN8" i="5"/>
  <c r="FM8" i="5"/>
  <c r="FL8" i="5"/>
  <c r="FK8" i="5"/>
  <c r="FJ8" i="5"/>
  <c r="FI8" i="5"/>
  <c r="FH8" i="5"/>
  <c r="FG8" i="5"/>
  <c r="FF8" i="5"/>
  <c r="FE8" i="5"/>
  <c r="FD8" i="5"/>
  <c r="FC8" i="5"/>
  <c r="FB8" i="5"/>
  <c r="FA8" i="5"/>
  <c r="EZ8" i="5"/>
  <c r="EY8" i="5"/>
  <c r="EX8" i="5"/>
  <c r="EW8" i="5"/>
  <c r="EV8" i="5"/>
  <c r="EU8" i="5"/>
  <c r="ET8" i="5"/>
  <c r="ES8" i="5"/>
  <c r="ER8" i="5"/>
  <c r="EQ8" i="5"/>
  <c r="EP8" i="5"/>
  <c r="EO8" i="5"/>
  <c r="EN8" i="5"/>
  <c r="EM8" i="5"/>
  <c r="EL8" i="5"/>
  <c r="EK8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LM7" i="5"/>
  <c r="LL7" i="5"/>
  <c r="LK7" i="5"/>
  <c r="LJ7" i="5"/>
  <c r="LH7" i="5"/>
  <c r="LG7" i="5"/>
  <c r="LE7" i="5"/>
  <c r="LC7" i="5"/>
  <c r="KV7" i="5"/>
  <c r="KU7" i="5"/>
  <c r="KS7" i="5"/>
  <c r="KQ7" i="5"/>
  <c r="KP7" i="5"/>
  <c r="KK7" i="5"/>
  <c r="KJ7" i="5"/>
  <c r="KI7" i="5"/>
  <c r="KH7" i="5"/>
  <c r="KH13" i="5" s="1"/>
  <c r="KG7" i="5"/>
  <c r="KG13" i="5" s="1"/>
  <c r="KE7" i="5"/>
  <c r="LM4" i="5"/>
  <c r="LM13" i="5" s="1"/>
  <c r="LL4" i="5"/>
  <c r="LL13" i="5" s="1"/>
  <c r="LK4" i="5"/>
  <c r="LK13" i="5" s="1"/>
  <c r="LJ4" i="5"/>
  <c r="LJ13" i="5" s="1"/>
  <c r="LI4" i="5"/>
  <c r="LH4" i="5"/>
  <c r="LG4" i="5"/>
  <c r="LF4" i="5"/>
  <c r="LE4" i="5"/>
  <c r="LE13" i="5" s="1"/>
  <c r="LD4" i="5"/>
  <c r="LC4" i="5"/>
  <c r="LC13" i="5" s="1"/>
  <c r="LB4" i="5"/>
  <c r="LA4" i="5"/>
  <c r="KZ4" i="5"/>
  <c r="KY4" i="5"/>
  <c r="KX4" i="5"/>
  <c r="KW4" i="5"/>
  <c r="KV4" i="5"/>
  <c r="KV13" i="5" s="1"/>
  <c r="KU4" i="5"/>
  <c r="KU13" i="5" s="1"/>
  <c r="KT4" i="5"/>
  <c r="KS4" i="5"/>
  <c r="KS13" i="5" s="1"/>
  <c r="KR4" i="5"/>
  <c r="KQ4" i="5"/>
  <c r="KP4" i="5"/>
  <c r="KO4" i="5"/>
  <c r="KN4" i="5"/>
  <c r="KM4" i="5"/>
  <c r="KL4" i="5"/>
  <c r="KK4" i="5"/>
  <c r="KJ4" i="5"/>
  <c r="KI4" i="5"/>
  <c r="KH4" i="5"/>
  <c r="KG4" i="5"/>
  <c r="KF4" i="5"/>
  <c r="KE4" i="5"/>
  <c r="KD4" i="5"/>
  <c r="GK22" i="4"/>
  <c r="GJ22" i="4"/>
  <c r="GI22" i="4"/>
  <c r="GH22" i="4"/>
  <c r="GG22" i="4"/>
  <c r="GF22" i="4"/>
  <c r="GE22" i="4"/>
  <c r="BI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V14" i="4"/>
  <c r="S14" i="4"/>
  <c r="P14" i="4"/>
  <c r="M14" i="4"/>
  <c r="L14" i="4"/>
  <c r="K14" i="4"/>
  <c r="J14" i="4"/>
  <c r="I14" i="4"/>
  <c r="H14" i="4"/>
  <c r="G14" i="4"/>
  <c r="F14" i="4"/>
  <c r="E14" i="4"/>
  <c r="D14" i="4"/>
  <c r="C14" i="27" l="1"/>
  <c r="O14" i="27"/>
  <c r="B14" i="27"/>
  <c r="N14" i="27"/>
  <c r="Z14" i="27"/>
  <c r="HF35" i="20"/>
  <c r="HE52" i="20"/>
  <c r="HF52" i="20" s="1"/>
  <c r="HF23" i="20"/>
  <c r="HF22" i="20"/>
  <c r="HF29" i="20"/>
  <c r="GO65" i="20"/>
  <c r="HF28" i="20"/>
  <c r="HF41" i="20"/>
  <c r="HF48" i="20"/>
  <c r="HF61" i="20"/>
  <c r="HF5" i="20"/>
  <c r="HF10" i="20"/>
  <c r="HF27" i="20"/>
  <c r="HN42" i="20"/>
  <c r="HW44" i="20"/>
  <c r="HF8" i="20"/>
  <c r="HF20" i="20"/>
  <c r="HW27" i="20"/>
  <c r="HF39" i="20"/>
  <c r="HW39" i="20"/>
  <c r="HF47" i="20"/>
  <c r="GO69" i="20"/>
  <c r="HF6" i="20"/>
  <c r="HT6" i="19"/>
  <c r="HP25" i="19"/>
  <c r="HP27" i="19"/>
  <c r="GY34" i="19"/>
  <c r="GY8" i="19"/>
  <c r="GY20" i="19"/>
  <c r="HP29" i="19"/>
  <c r="HP31" i="19"/>
  <c r="HP34" i="19"/>
  <c r="GY24" i="19"/>
  <c r="HX6" i="19"/>
  <c r="HK6" i="19"/>
  <c r="HP7" i="19"/>
  <c r="GY18" i="19"/>
  <c r="HP8" i="19"/>
  <c r="HP24" i="19"/>
  <c r="GY28" i="19"/>
  <c r="GY40" i="18"/>
  <c r="GY5" i="18"/>
  <c r="GY19" i="18"/>
  <c r="GY23" i="18"/>
  <c r="GY18" i="18"/>
  <c r="GY8" i="18"/>
  <c r="GY12" i="18"/>
  <c r="GY42" i="18"/>
  <c r="GY41" i="18"/>
  <c r="GY11" i="18"/>
  <c r="GY29" i="18"/>
  <c r="GY6" i="18"/>
  <c r="GY24" i="18"/>
  <c r="HH90" i="21"/>
  <c r="HH91" i="21" s="1"/>
  <c r="HG80" i="21"/>
  <c r="HG81" i="21" s="1"/>
  <c r="HC80" i="21"/>
  <c r="HC81" i="21" s="1"/>
  <c r="HR92" i="21"/>
  <c r="HR93" i="21" s="1"/>
  <c r="HB80" i="21"/>
  <c r="HB81" i="21" s="1"/>
  <c r="EK18" i="6"/>
  <c r="HN90" i="21"/>
  <c r="HN91" i="21" s="1"/>
  <c r="GY4" i="18"/>
  <c r="GY9" i="19"/>
  <c r="GY27" i="19"/>
  <c r="GT80" i="21"/>
  <c r="GT81" i="21" s="1"/>
  <c r="HP33" i="19"/>
  <c r="HA4" i="20"/>
  <c r="GV86" i="21"/>
  <c r="GV87" i="21" s="1"/>
  <c r="HF37" i="20"/>
  <c r="HK90" i="21"/>
  <c r="HK91" i="21" s="1"/>
  <c r="HX90" i="21"/>
  <c r="HX91" i="21" s="1"/>
  <c r="GR28" i="21"/>
  <c r="GR53" i="21"/>
  <c r="GQ4" i="22"/>
  <c r="GQ6" i="22"/>
  <c r="BR10" i="22"/>
  <c r="BR13" i="22"/>
  <c r="GQ13" i="22"/>
  <c r="GQ31" i="22"/>
  <c r="BR5" i="23"/>
  <c r="BR6" i="23"/>
  <c r="IT6" i="23"/>
  <c r="IQ5" i="23"/>
  <c r="BR7" i="23"/>
  <c r="JG7" i="23"/>
  <c r="BR15" i="23"/>
  <c r="JG15" i="23"/>
  <c r="ER18" i="6"/>
  <c r="GF17" i="8"/>
  <c r="LH13" i="5"/>
  <c r="EU18" i="6"/>
  <c r="FG18" i="6"/>
  <c r="KW13" i="5"/>
  <c r="LI13" i="5"/>
  <c r="KX13" i="5"/>
  <c r="EV18" i="6"/>
  <c r="FH18" i="6"/>
  <c r="GY13" i="18"/>
  <c r="GY32" i="18"/>
  <c r="HO6" i="19"/>
  <c r="HP6" i="19" s="1"/>
  <c r="HE82" i="21"/>
  <c r="HE83" i="21" s="1"/>
  <c r="GZ86" i="21"/>
  <c r="GZ87" i="21" s="1"/>
  <c r="HF13" i="20"/>
  <c r="HF21" i="20"/>
  <c r="HF36" i="20"/>
  <c r="GS90" i="21"/>
  <c r="GS91" i="21" s="1"/>
  <c r="HL90" i="21"/>
  <c r="HL91" i="21" s="1"/>
  <c r="HF56" i="20"/>
  <c r="GR14" i="21"/>
  <c r="GR49" i="21"/>
  <c r="GR51" i="21"/>
  <c r="GR84" i="21"/>
  <c r="BL4" i="22"/>
  <c r="HY11" i="22"/>
  <c r="GQ19" i="22"/>
  <c r="HY27" i="22"/>
  <c r="BR32" i="22"/>
  <c r="GQ32" i="22"/>
  <c r="GQ5" i="23"/>
  <c r="GQ6" i="23"/>
  <c r="GQ7" i="23"/>
  <c r="JF12" i="23"/>
  <c r="HY23" i="23"/>
  <c r="M58" i="28"/>
  <c r="Y58" i="28"/>
  <c r="L58" i="28"/>
  <c r="X58" i="28"/>
  <c r="GI4" i="31"/>
  <c r="GE11" i="31"/>
  <c r="GR12" i="31"/>
  <c r="HJ23" i="32"/>
  <c r="IA24" i="32"/>
  <c r="GS25" i="32"/>
  <c r="JF11" i="23"/>
  <c r="DO10" i="31"/>
  <c r="EB10" i="31" s="1"/>
  <c r="HJ4" i="32"/>
  <c r="HJ8" i="32"/>
  <c r="IA9" i="32"/>
  <c r="FK11" i="32"/>
  <c r="HV11" i="32"/>
  <c r="IA20" i="32"/>
  <c r="GT90" i="21"/>
  <c r="GT91" i="21" s="1"/>
  <c r="KY13" i="5"/>
  <c r="HP26" i="19"/>
  <c r="GX80" i="21"/>
  <c r="GX81" i="21" s="1"/>
  <c r="GS82" i="21"/>
  <c r="GS83" i="21" s="1"/>
  <c r="HG82" i="21"/>
  <c r="HG83" i="21" s="1"/>
  <c r="HH86" i="21"/>
  <c r="HH87" i="21" s="1"/>
  <c r="HK92" i="21"/>
  <c r="HK93" i="21" s="1"/>
  <c r="HF26" i="20"/>
  <c r="HF42" i="20"/>
  <c r="HW47" i="20"/>
  <c r="GU90" i="21"/>
  <c r="GU91" i="21" s="1"/>
  <c r="HO90" i="21"/>
  <c r="HO91" i="21" s="1"/>
  <c r="GO68" i="20"/>
  <c r="GV92" i="21"/>
  <c r="GV93" i="21" s="1"/>
  <c r="GR11" i="21"/>
  <c r="GR55" i="21"/>
  <c r="HY9" i="22"/>
  <c r="JG19" i="22"/>
  <c r="HY25" i="22"/>
  <c r="GQ10" i="23"/>
  <c r="HY25" i="23"/>
  <c r="C58" i="28"/>
  <c r="O58" i="28"/>
  <c r="B58" i="28"/>
  <c r="N58" i="28"/>
  <c r="Z58" i="28"/>
  <c r="ES4" i="31"/>
  <c r="GM4" i="31"/>
  <c r="ES9" i="31"/>
  <c r="GR13" i="31"/>
  <c r="HJ22" i="32"/>
  <c r="GB23" i="32"/>
  <c r="GS24" i="32"/>
  <c r="HF82" i="21"/>
  <c r="HF83" i="21" s="1"/>
  <c r="GY27" i="18"/>
  <c r="LA13" i="5"/>
  <c r="EM18" i="6"/>
  <c r="EY18" i="6"/>
  <c r="GY31" i="18"/>
  <c r="GY35" i="18"/>
  <c r="GY5" i="19"/>
  <c r="IG8" i="19"/>
  <c r="HG18" i="19"/>
  <c r="HK19" i="19"/>
  <c r="GY80" i="21"/>
  <c r="GY81" i="21" s="1"/>
  <c r="GT82" i="21"/>
  <c r="GT83" i="21" s="1"/>
  <c r="HE4" i="20"/>
  <c r="HF11" i="20"/>
  <c r="HZ86" i="21"/>
  <c r="HZ87" i="21" s="1"/>
  <c r="HF19" i="20"/>
  <c r="HL92" i="21"/>
  <c r="HL93" i="21" s="1"/>
  <c r="HV42" i="20"/>
  <c r="HF45" i="20"/>
  <c r="HW46" i="20"/>
  <c r="HF51" i="20"/>
  <c r="GW90" i="21"/>
  <c r="GW91" i="21" s="1"/>
  <c r="HP90" i="21"/>
  <c r="HP91" i="21" s="1"/>
  <c r="HF60" i="20"/>
  <c r="HF70" i="20"/>
  <c r="GR21" i="21"/>
  <c r="GM22" i="21"/>
  <c r="GR23" i="21"/>
  <c r="GR46" i="21"/>
  <c r="HY5" i="22"/>
  <c r="GQ9" i="22"/>
  <c r="GQ11" i="22"/>
  <c r="HY14" i="22"/>
  <c r="HY24" i="22"/>
  <c r="HY30" i="22"/>
  <c r="BH10" i="23"/>
  <c r="BM10" i="23" s="1"/>
  <c r="IT12" i="23"/>
  <c r="JG12" i="23" s="1"/>
  <c r="GQ14" i="23"/>
  <c r="GQ25" i="23"/>
  <c r="M14" i="27"/>
  <c r="Y14" i="27"/>
  <c r="GR7" i="31"/>
  <c r="HJ11" i="32"/>
  <c r="HD86" i="21"/>
  <c r="HD87" i="21" s="1"/>
  <c r="HX92" i="21"/>
  <c r="HX93" i="21" s="1"/>
  <c r="GI17" i="8"/>
  <c r="GY7" i="18"/>
  <c r="GY22" i="18"/>
  <c r="GY39" i="18"/>
  <c r="GY6" i="19"/>
  <c r="GY29" i="19"/>
  <c r="GU80" i="21"/>
  <c r="GU81" i="21" s="1"/>
  <c r="GU82" i="21"/>
  <c r="GU83" i="21" s="1"/>
  <c r="HZ82" i="21"/>
  <c r="HZ83" i="21" s="1"/>
  <c r="HF16" i="20"/>
  <c r="HF25" i="20"/>
  <c r="HF34" i="20"/>
  <c r="GZ90" i="21"/>
  <c r="GZ91" i="21" s="1"/>
  <c r="HN52" i="20"/>
  <c r="GO67" i="20"/>
  <c r="GR8" i="21"/>
  <c r="GR57" i="21"/>
  <c r="BR9" i="22"/>
  <c r="HY20" i="22"/>
  <c r="HY23" i="22"/>
  <c r="HY26" i="23"/>
  <c r="GA10" i="31"/>
  <c r="GB11" i="32"/>
  <c r="HN11" i="32"/>
  <c r="IA23" i="32"/>
  <c r="EN18" i="6"/>
  <c r="EZ18" i="6"/>
  <c r="KP13" i="5"/>
  <c r="LB13" i="5"/>
  <c r="GY26" i="18"/>
  <c r="GY34" i="18"/>
  <c r="GY4" i="19"/>
  <c r="GY30" i="19"/>
  <c r="GS4" i="20"/>
  <c r="HJ42" i="20"/>
  <c r="HW45" i="20"/>
  <c r="HD90" i="21"/>
  <c r="HD91" i="21" s="1"/>
  <c r="GO66" i="20"/>
  <c r="GR18" i="21"/>
  <c r="GR38" i="21"/>
  <c r="GQ101" i="21"/>
  <c r="GR101" i="21" s="1"/>
  <c r="HY12" i="22"/>
  <c r="GQ18" i="22"/>
  <c r="HY22" i="22"/>
  <c r="GQ30" i="22"/>
  <c r="IY5" i="23"/>
  <c r="IY26" i="23" s="1"/>
  <c r="GQ8" i="23"/>
  <c r="BR12" i="23"/>
  <c r="JG14" i="23"/>
  <c r="GN14" i="31"/>
  <c r="EB7" i="31"/>
  <c r="EB8" i="31"/>
  <c r="EJ10" i="31"/>
  <c r="ES13" i="31"/>
  <c r="GS5" i="32"/>
  <c r="FK6" i="32"/>
  <c r="IA8" i="32"/>
  <c r="HJ21" i="32"/>
  <c r="GS23" i="32"/>
  <c r="FK24" i="32"/>
  <c r="EW18" i="6"/>
  <c r="EX18" i="6"/>
  <c r="KR13" i="5"/>
  <c r="LD13" i="5"/>
  <c r="GM18" i="9"/>
  <c r="GY17" i="18"/>
  <c r="GY31" i="19"/>
  <c r="GW82" i="21"/>
  <c r="GW83" i="21" s="1"/>
  <c r="HF33" i="20"/>
  <c r="HF44" i="20"/>
  <c r="HE90" i="21"/>
  <c r="HE91" i="21" s="1"/>
  <c r="HS90" i="21"/>
  <c r="HS91" i="21" s="1"/>
  <c r="HF59" i="20"/>
  <c r="GO64" i="20"/>
  <c r="GR5" i="21"/>
  <c r="GR43" i="21"/>
  <c r="GR48" i="21"/>
  <c r="GR50" i="21"/>
  <c r="GR100" i="21"/>
  <c r="GQ5" i="22"/>
  <c r="GQ7" i="22"/>
  <c r="GQ12" i="22"/>
  <c r="GQ14" i="22"/>
  <c r="BR16" i="22"/>
  <c r="GQ20" i="22"/>
  <c r="HY21" i="22"/>
  <c r="BH8" i="23"/>
  <c r="BM8" i="23" s="1"/>
  <c r="BR11" i="23"/>
  <c r="IQ11" i="23"/>
  <c r="IT11" i="23" s="1"/>
  <c r="IX12" i="23"/>
  <c r="HY13" i="23"/>
  <c r="HY18" i="23"/>
  <c r="BR25" i="23"/>
  <c r="BS25" i="23" s="1"/>
  <c r="D14" i="27"/>
  <c r="P14" i="27"/>
  <c r="F58" i="28"/>
  <c r="R58" i="28"/>
  <c r="ES6" i="31"/>
  <c r="GR8" i="31"/>
  <c r="GS4" i="32"/>
  <c r="FK9" i="32"/>
  <c r="GB21" i="32"/>
  <c r="HJ24" i="32"/>
  <c r="HJ25" i="32"/>
  <c r="EL18" i="6"/>
  <c r="KQ13" i="5"/>
  <c r="GE17" i="8"/>
  <c r="GN18" i="9"/>
  <c r="GY10" i="18"/>
  <c r="GY21" i="18"/>
  <c r="GY38" i="18"/>
  <c r="HP5" i="19"/>
  <c r="HP4" i="19" s="1"/>
  <c r="HK32" i="19"/>
  <c r="GY33" i="19"/>
  <c r="GX82" i="21"/>
  <c r="GX83" i="21" s="1"/>
  <c r="HF9" i="20"/>
  <c r="HF24" i="20"/>
  <c r="GS30" i="20"/>
  <c r="HF30" i="20" s="1"/>
  <c r="HT90" i="21"/>
  <c r="HT91" i="21" s="1"/>
  <c r="HF53" i="20"/>
  <c r="GO63" i="20"/>
  <c r="GR15" i="21"/>
  <c r="GR35" i="21"/>
  <c r="HC82" i="21"/>
  <c r="HC83" i="21" s="1"/>
  <c r="IT32" i="22"/>
  <c r="BR4" i="23"/>
  <c r="E14" i="27"/>
  <c r="Q14" i="27"/>
  <c r="ES7" i="31"/>
  <c r="FK5" i="32"/>
  <c r="IA7" i="32"/>
  <c r="GS8" i="32"/>
  <c r="FK20" i="32"/>
  <c r="GS26" i="32"/>
  <c r="GR27" i="21"/>
  <c r="GR29" i="21"/>
  <c r="GR32" i="21"/>
  <c r="GR40" i="21"/>
  <c r="GR45" i="21"/>
  <c r="HF90" i="21"/>
  <c r="HF91" i="21" s="1"/>
  <c r="HY10" i="22"/>
  <c r="BR12" i="22"/>
  <c r="HY17" i="22"/>
  <c r="BR20" i="22"/>
  <c r="GQ4" i="23"/>
  <c r="JC5" i="23"/>
  <c r="JF5" i="23" s="1"/>
  <c r="JF26" i="23" s="1"/>
  <c r="GB14" i="31"/>
  <c r="EB5" i="31"/>
  <c r="GS11" i="32"/>
  <c r="FK19" i="32"/>
  <c r="GY82" i="21"/>
  <c r="GY83" i="21" s="1"/>
  <c r="KT13" i="5"/>
  <c r="GY14" i="18"/>
  <c r="GY16" i="18"/>
  <c r="GY28" i="18"/>
  <c r="GY33" i="18"/>
  <c r="HO23" i="19"/>
  <c r="HP23" i="19" s="1"/>
  <c r="GY25" i="19"/>
  <c r="HP30" i="19"/>
  <c r="HF80" i="21"/>
  <c r="HF81" i="21" s="1"/>
  <c r="HA82" i="21"/>
  <c r="HA83" i="21" s="1"/>
  <c r="HV90" i="21"/>
  <c r="HV91" i="21" s="1"/>
  <c r="GE22" i="21"/>
  <c r="GR56" i="21"/>
  <c r="GR85" i="21"/>
  <c r="HR90" i="21"/>
  <c r="HR91" i="21" s="1"/>
  <c r="BX16" i="22"/>
  <c r="BZ16" i="22" s="1"/>
  <c r="GQ17" i="22"/>
  <c r="HY19" i="22"/>
  <c r="HY32" i="22"/>
  <c r="BH4" i="23"/>
  <c r="BM4" i="23" s="1"/>
  <c r="BR9" i="23"/>
  <c r="IU11" i="23"/>
  <c r="IX11" i="23" s="1"/>
  <c r="GQ15" i="23"/>
  <c r="GQ18" i="23"/>
  <c r="J58" i="28"/>
  <c r="V58" i="28"/>
  <c r="I58" i="28"/>
  <c r="U58" i="28"/>
  <c r="GC14" i="31"/>
  <c r="GQ11" i="31"/>
  <c r="GR11" i="31" s="1"/>
  <c r="GJ14" i="31"/>
  <c r="GM14" i="31" s="1"/>
  <c r="HJ5" i="32"/>
  <c r="GS7" i="32"/>
  <c r="FK8" i="32"/>
  <c r="GB10" i="32"/>
  <c r="IA10" i="32"/>
  <c r="GB20" i="32"/>
  <c r="HJ20" i="32"/>
  <c r="IY22" i="23"/>
  <c r="JB4" i="23"/>
  <c r="JG4" i="23" s="1"/>
  <c r="FD18" i="6"/>
  <c r="HG90" i="21"/>
  <c r="HG91" i="21" s="1"/>
  <c r="HU90" i="21"/>
  <c r="HU91" i="21" s="1"/>
  <c r="LF13" i="5"/>
  <c r="LG13" i="5"/>
  <c r="KJ13" i="5"/>
  <c r="GG17" i="8"/>
  <c r="GY9" i="18"/>
  <c r="GY20" i="18"/>
  <c r="GY37" i="18"/>
  <c r="GY10" i="19"/>
  <c r="GY26" i="19"/>
  <c r="GS80" i="21"/>
  <c r="GS81" i="21" s="1"/>
  <c r="HB82" i="21"/>
  <c r="HB83" i="21" s="1"/>
  <c r="HF7" i="20"/>
  <c r="HF14" i="20"/>
  <c r="HT92" i="21"/>
  <c r="HT93" i="21" s="1"/>
  <c r="HF31" i="20"/>
  <c r="HR42" i="20"/>
  <c r="HF43" i="20"/>
  <c r="HJ90" i="21"/>
  <c r="HJ91" i="21" s="1"/>
  <c r="HW90" i="21"/>
  <c r="HW91" i="21" s="1"/>
  <c r="GR17" i="21"/>
  <c r="GR24" i="21"/>
  <c r="GR44" i="21"/>
  <c r="GR89" i="21"/>
  <c r="BG4" i="22"/>
  <c r="BR4" i="22" s="1"/>
  <c r="BR5" i="22"/>
  <c r="HY6" i="22"/>
  <c r="BR14" i="22"/>
  <c r="BY16" i="22"/>
  <c r="BR30" i="22"/>
  <c r="HY31" i="22"/>
  <c r="GQ9" i="23"/>
  <c r="JB12" i="23"/>
  <c r="BR26" i="23"/>
  <c r="H14" i="27"/>
  <c r="T14" i="27"/>
  <c r="GE4" i="31"/>
  <c r="GR4" i="31" s="1"/>
  <c r="GR5" i="31"/>
  <c r="GA11" i="31"/>
  <c r="FK4" i="32"/>
  <c r="GB9" i="32"/>
  <c r="GS21" i="32"/>
  <c r="GS22" i="32"/>
  <c r="FK23" i="32"/>
  <c r="IA25" i="32"/>
  <c r="FI20" i="33"/>
  <c r="FI22" i="33"/>
  <c r="JB5" i="23"/>
  <c r="JB26" i="23" s="1"/>
  <c r="JG9" i="23"/>
  <c r="IX5" i="23"/>
  <c r="IX26" i="23" s="1"/>
  <c r="IU26" i="23"/>
  <c r="JD26" i="23"/>
  <c r="HN18" i="20"/>
  <c r="JG24" i="23"/>
  <c r="JG31" i="22"/>
  <c r="JG18" i="22"/>
  <c r="JG20" i="22"/>
  <c r="JG15" i="22"/>
  <c r="JG5" i="22"/>
  <c r="JB32" i="22"/>
  <c r="IX32" i="22"/>
  <c r="JG7" i="22"/>
  <c r="JG9" i="22"/>
  <c r="JG8" i="22"/>
  <c r="JG6" i="22"/>
  <c r="GQ6" i="33"/>
  <c r="FI24" i="33"/>
  <c r="FZ25" i="33"/>
  <c r="HY19" i="33"/>
  <c r="FZ9" i="33"/>
  <c r="HY18" i="33"/>
  <c r="GQ22" i="33"/>
  <c r="IP22" i="33"/>
  <c r="GQ23" i="33"/>
  <c r="IP23" i="33"/>
  <c r="GQ24" i="33"/>
  <c r="FI7" i="33"/>
  <c r="IP24" i="33"/>
  <c r="HY4" i="33"/>
  <c r="HH6" i="33"/>
  <c r="HH17" i="33"/>
  <c r="FI9" i="33"/>
  <c r="HH9" i="33"/>
  <c r="FZ17" i="33"/>
  <c r="HH22" i="33"/>
  <c r="HY6" i="33"/>
  <c r="GQ7" i="33"/>
  <c r="HH8" i="33"/>
  <c r="FI5" i="33"/>
  <c r="IP17" i="33"/>
  <c r="HY5" i="33"/>
  <c r="GQ17" i="33"/>
  <c r="HY23" i="33"/>
  <c r="HY9" i="33"/>
  <c r="HY24" i="33"/>
  <c r="FI4" i="33"/>
  <c r="HH7" i="33"/>
  <c r="HY8" i="33"/>
  <c r="IP19" i="33"/>
  <c r="IP20" i="33"/>
  <c r="HT25" i="33"/>
  <c r="FZ16" i="33"/>
  <c r="HL25" i="33"/>
  <c r="FI18" i="33"/>
  <c r="HH18" i="33"/>
  <c r="HH4" i="33"/>
  <c r="FZ5" i="33"/>
  <c r="HY16" i="33"/>
  <c r="HH20" i="33"/>
  <c r="FZ4" i="33"/>
  <c r="FI8" i="33"/>
  <c r="GQ16" i="33"/>
  <c r="IC25" i="33"/>
  <c r="HY17" i="33"/>
  <c r="FZ18" i="33"/>
  <c r="FZ20" i="33"/>
  <c r="HP25" i="33"/>
  <c r="HY25" i="33" s="1"/>
  <c r="FZ8" i="33"/>
  <c r="IG25" i="33"/>
  <c r="FI21" i="33"/>
  <c r="HH21" i="33"/>
  <c r="GQ5" i="33"/>
  <c r="IO25" i="33"/>
  <c r="GQ18" i="33"/>
  <c r="IP18" i="33"/>
  <c r="HY20" i="33"/>
  <c r="FZ21" i="33"/>
  <c r="FZ22" i="33"/>
  <c r="FI23" i="33"/>
  <c r="HH23" i="33"/>
  <c r="FI6" i="33"/>
  <c r="FZ7" i="33"/>
  <c r="GQ8" i="33"/>
  <c r="GQ9" i="33"/>
  <c r="HY21" i="33"/>
  <c r="HY22" i="33"/>
  <c r="HH25" i="33"/>
  <c r="HH5" i="33"/>
  <c r="FZ6" i="33"/>
  <c r="HY7" i="33"/>
  <c r="GQ21" i="33"/>
  <c r="IP21" i="33"/>
  <c r="FZ23" i="33"/>
  <c r="FZ24" i="33"/>
  <c r="HH24" i="33"/>
  <c r="IK25" i="33"/>
  <c r="FI16" i="33"/>
  <c r="HH16" i="33"/>
  <c r="FI25" i="33"/>
  <c r="JG16" i="22"/>
  <c r="HJ18" i="20"/>
  <c r="HA80" i="21"/>
  <c r="HA81" i="21" s="1"/>
  <c r="HK35" i="19"/>
  <c r="HR26" i="20"/>
  <c r="HT26" i="20" s="1"/>
  <c r="HP18" i="20"/>
  <c r="HG35" i="19"/>
  <c r="HE80" i="21"/>
  <c r="HE81" i="21" s="1"/>
  <c r="HO35" i="19"/>
  <c r="HW42" i="20"/>
  <c r="GR22" i="21"/>
  <c r="JB11" i="23"/>
  <c r="JG11" i="23" s="1"/>
  <c r="HR30" i="20"/>
  <c r="GY16" i="19"/>
  <c r="HD35" i="19"/>
  <c r="BH4" i="22"/>
  <c r="BM4" i="22" s="1"/>
  <c r="GY15" i="19"/>
  <c r="HO4" i="19"/>
  <c r="JG17" i="22"/>
  <c r="GW4" i="20"/>
  <c r="BR22" i="23"/>
  <c r="BQ23" i="23"/>
  <c r="HF12" i="20"/>
  <c r="HJ30" i="20"/>
  <c r="HV30" i="20"/>
  <c r="GS52" i="20"/>
  <c r="HJ52" i="20"/>
  <c r="HV52" i="20"/>
  <c r="IA11" i="32"/>
  <c r="IA26" i="32"/>
  <c r="AU16" i="22"/>
  <c r="AV16" i="22" s="1"/>
  <c r="AW16" i="22" s="1"/>
  <c r="AX16" i="22" s="1"/>
  <c r="ES10" i="31"/>
  <c r="GY12" i="19"/>
  <c r="GY21" i="19"/>
  <c r="GQ14" i="31"/>
  <c r="HC32" i="19"/>
  <c r="HC35" i="19" s="1"/>
  <c r="HO32" i="19"/>
  <c r="JG6" i="23"/>
  <c r="GE14" i="31"/>
  <c r="BH20" i="22"/>
  <c r="BM20" i="22" s="1"/>
  <c r="BH32" i="22"/>
  <c r="FZ14" i="31"/>
  <c r="GA14" i="31" s="1"/>
  <c r="BX12" i="23"/>
  <c r="BY12" i="23" s="1"/>
  <c r="BZ12" i="23" s="1"/>
  <c r="BR19" i="22"/>
  <c r="IP16" i="33"/>
  <c r="BH9" i="22"/>
  <c r="BM9" i="22" s="1"/>
  <c r="BH12" i="22"/>
  <c r="BM12" i="22" s="1"/>
  <c r="GD14" i="31"/>
  <c r="GP14" i="31"/>
  <c r="IZ11" i="23"/>
  <c r="BO23" i="23"/>
  <c r="GG14" i="31"/>
  <c r="GI14" i="31" s="1"/>
  <c r="JG30" i="22"/>
  <c r="IG6" i="19" l="1"/>
  <c r="GV82" i="21"/>
  <c r="GV83" i="21" s="1"/>
  <c r="HI92" i="21"/>
  <c r="HI93" i="21" s="1"/>
  <c r="HQ92" i="21"/>
  <c r="HQ93" i="21" s="1"/>
  <c r="GZ82" i="21"/>
  <c r="GZ83" i="21" s="1"/>
  <c r="HV92" i="21"/>
  <c r="HV93" i="21" s="1"/>
  <c r="JC26" i="23"/>
  <c r="HD82" i="21"/>
  <c r="HD83" i="21" s="1"/>
  <c r="HH82" i="21"/>
  <c r="HH83" i="21" s="1"/>
  <c r="HM90" i="21"/>
  <c r="HM91" i="21" s="1"/>
  <c r="HO92" i="21"/>
  <c r="HO93" i="21" s="1"/>
  <c r="GZ80" i="21"/>
  <c r="GZ81" i="21" s="1"/>
  <c r="GV80" i="21"/>
  <c r="GV81" i="21" s="1"/>
  <c r="GV90" i="21"/>
  <c r="GV91" i="21" s="1"/>
  <c r="IQ26" i="23"/>
  <c r="IT5" i="23"/>
  <c r="IT26" i="23" s="1"/>
  <c r="CA16" i="22"/>
  <c r="HQ90" i="21"/>
  <c r="HQ91" i="21" s="1"/>
  <c r="IY23" i="23"/>
  <c r="JB22" i="23"/>
  <c r="GW80" i="21"/>
  <c r="GW81" i="21" s="1"/>
  <c r="HI90" i="21"/>
  <c r="HI91" i="21" s="1"/>
  <c r="HD80" i="21"/>
  <c r="HD81" i="21" s="1"/>
  <c r="HJ93" i="21"/>
  <c r="HP92" i="21"/>
  <c r="HP93" i="21" s="1"/>
  <c r="IP25" i="33"/>
  <c r="HI86" i="21"/>
  <c r="HI87" i="21" s="1"/>
  <c r="HN92" i="21"/>
  <c r="HN93" i="21" s="1"/>
  <c r="HW30" i="20"/>
  <c r="JG32" i="22"/>
  <c r="BM32" i="22"/>
  <c r="BS32" i="22" s="1"/>
  <c r="HR18" i="20"/>
  <c r="BS22" i="23"/>
  <c r="BS23" i="23" s="1"/>
  <c r="BR23" i="23"/>
  <c r="HP32" i="19"/>
  <c r="HF4" i="20"/>
  <c r="HT18" i="20"/>
  <c r="HV26" i="20"/>
  <c r="HW26" i="20" s="1"/>
  <c r="HH80" i="21"/>
  <c r="HH81" i="21" s="1"/>
  <c r="HP35" i="19"/>
  <c r="HY90" i="21"/>
  <c r="HY91" i="21" s="1"/>
  <c r="HW52" i="20"/>
  <c r="GR14" i="31"/>
  <c r="CA12" i="23"/>
  <c r="JG5" i="23" l="1"/>
  <c r="JG26" i="23" s="1"/>
  <c r="HI82" i="21"/>
  <c r="HI83" i="21" s="1"/>
  <c r="JB23" i="23"/>
  <c r="JG22" i="23"/>
  <c r="JG23" i="23" s="1"/>
  <c r="HZ90" i="21"/>
  <c r="HZ91" i="21" s="1"/>
  <c r="HI80" i="21"/>
  <c r="HI81" i="21" s="1"/>
  <c r="HM92" i="21"/>
  <c r="HM93" i="21" s="1"/>
  <c r="HS92" i="21"/>
  <c r="HS93" i="21" s="1"/>
  <c r="HU92" i="21"/>
  <c r="HU93" i="21" s="1"/>
  <c r="HV18" i="20"/>
  <c r="HW92" i="21" l="1"/>
  <c r="HW93" i="21" s="1"/>
  <c r="HW18" i="20"/>
  <c r="HY92" i="21" l="1"/>
  <c r="HY93" i="21" s="1"/>
  <c r="HZ92" i="21"/>
  <c r="HZ93" i="21" s="1"/>
</calcChain>
</file>

<file path=xl/sharedStrings.xml><?xml version="1.0" encoding="utf-8"?>
<sst xmlns="http://schemas.openxmlformats.org/spreadsheetml/2006/main" count="10553" uniqueCount="1537">
  <si>
    <t>BANK OF GHANA</t>
  </si>
  <si>
    <t>QUARTERLY STATISTICAL BULLETIN</t>
  </si>
  <si>
    <t>QUARTER FOUR, 2025</t>
  </si>
  <si>
    <t>TABLE OF CONTENTS</t>
  </si>
  <si>
    <t>Pages</t>
  </si>
  <si>
    <t>List of Acronyms</t>
  </si>
  <si>
    <t>i</t>
  </si>
  <si>
    <t>Selected Economic Indicators</t>
  </si>
  <si>
    <t>ii</t>
  </si>
  <si>
    <t>Statistical Tables:</t>
  </si>
  <si>
    <t>Monetary Indicators</t>
  </si>
  <si>
    <t xml:space="preserve">                              </t>
  </si>
  <si>
    <t>1.      Monetary Survey</t>
  </si>
  <si>
    <t>2.      Assets of the Bank of Ghana</t>
  </si>
  <si>
    <t>3.      Liabilities of the Bank of Ghana</t>
  </si>
  <si>
    <t>4.      Assets of Deposit Money Banks</t>
  </si>
  <si>
    <t>5.      Liabilities of Deposit Money Banks</t>
  </si>
  <si>
    <t xml:space="preserve">6.      Sectoral Distribution of Outstanding Credit by Deposit Money Banks </t>
  </si>
  <si>
    <t>7.      Reserve Requirements of Deposit Money Banks</t>
  </si>
  <si>
    <t>8.      Bank Clearing</t>
  </si>
  <si>
    <t>9.      Consolidated Assets and Liabilities of Rural/Community Banks</t>
  </si>
  <si>
    <t>Interest Rates</t>
  </si>
  <si>
    <t xml:space="preserve">10.    Interest  Rates - Domestic Money Banks </t>
  </si>
  <si>
    <t>10 - 11</t>
  </si>
  <si>
    <t xml:space="preserve">11.    Money Market Rates </t>
  </si>
  <si>
    <t>12 - 13</t>
  </si>
  <si>
    <t>Government Fiscal Operations</t>
  </si>
  <si>
    <t>12.    Central Government Budget (Revenue)</t>
  </si>
  <si>
    <t>14 - 15</t>
  </si>
  <si>
    <t>13.    Central Government Budget (Expenditure)</t>
  </si>
  <si>
    <t>16</t>
  </si>
  <si>
    <t>14.    Central Government Fiscal Position (Financing)</t>
  </si>
  <si>
    <t>17</t>
  </si>
  <si>
    <t>15.    Fiscal Position – Narrow Coverage</t>
  </si>
  <si>
    <t>18 - 19</t>
  </si>
  <si>
    <t>16.    Outstanding Stock of Selected Government Debt Instruments By Holder</t>
  </si>
  <si>
    <t>20 - 22</t>
  </si>
  <si>
    <t>17.    Holders and Structure of Domestic Debt</t>
  </si>
  <si>
    <t>23 - 24</t>
  </si>
  <si>
    <t>External Sector Indicators</t>
  </si>
  <si>
    <t>18.    International Reserves of Bank of Ghana</t>
  </si>
  <si>
    <t>25</t>
  </si>
  <si>
    <t xml:space="preserve">19.    Balance of Payments  </t>
  </si>
  <si>
    <t>26</t>
  </si>
  <si>
    <t>27</t>
  </si>
  <si>
    <t>30</t>
  </si>
  <si>
    <t>23.    Commodity Prices</t>
  </si>
  <si>
    <t>31</t>
  </si>
  <si>
    <t>24.    Direction of Ghana's Trade with the Rest of the World</t>
  </si>
  <si>
    <t>32</t>
  </si>
  <si>
    <t>25.    Foreign Exchange Rates (Interbank &amp; Forex Bureaux Markets)</t>
  </si>
  <si>
    <t>33</t>
  </si>
  <si>
    <t>26.    Ghana's Public and Publicly Guaranteed External Debt</t>
  </si>
  <si>
    <t>34</t>
  </si>
  <si>
    <t>Real Sector Indicators</t>
  </si>
  <si>
    <t>27.    National Consumer Price Index and Inflation Rates by COICOP</t>
  </si>
  <si>
    <t xml:space="preserve">    </t>
  </si>
  <si>
    <t>28.    Quarterly Value Added and GDP at constant 2013 Prices by Economic Activity</t>
  </si>
  <si>
    <t>29.    Quarterly Gross Domestic Product at Current Prices by Economic Activity and Respective Sectoral Distribution</t>
  </si>
  <si>
    <t xml:space="preserve">30.    Gross Domestic Product by Production Approach at Constant 2013 Prices </t>
  </si>
  <si>
    <t>38 - 39</t>
  </si>
  <si>
    <t>31.    Gross Domestic Product by Production Approach at Current Prices</t>
  </si>
  <si>
    <t xml:space="preserve">32.    Gross Domestic Product by Expenditure Approach at Constant 2013 Prices </t>
  </si>
  <si>
    <t>33.    Gross Domestic Product by Expenditure Approach at Current Prices</t>
  </si>
  <si>
    <t>NOTES:</t>
  </si>
  <si>
    <t>1.   All data are subject to revisions.</t>
  </si>
  <si>
    <t>2.   Unless otherwise stated, source of data is from Bank of Ghana.</t>
  </si>
  <si>
    <t>LIST OF ACRONYMS</t>
  </si>
  <si>
    <t>ABFA</t>
  </si>
  <si>
    <t>Annual Budget Funding Amount</t>
  </si>
  <si>
    <t>bbl</t>
  </si>
  <si>
    <t>Barrel of Crude Oil</t>
  </si>
  <si>
    <t>BOST</t>
  </si>
  <si>
    <t>Bulk Oil Storage and Transportation</t>
  </si>
  <si>
    <t>CEPS</t>
  </si>
  <si>
    <t>Customs Excise and Preventive Service</t>
  </si>
  <si>
    <t>CIEA</t>
  </si>
  <si>
    <t xml:space="preserve">Composite Index of Economic Activity </t>
  </si>
  <si>
    <t>CIF</t>
  </si>
  <si>
    <t>Cost, Insurance and Freight</t>
  </si>
  <si>
    <t>COICOP</t>
  </si>
  <si>
    <t>Classification of Individual Consumption According to Purpose</t>
  </si>
  <si>
    <t>DMB</t>
  </si>
  <si>
    <t>Deposit Money Bank</t>
  </si>
  <si>
    <t>DRL</t>
  </si>
  <si>
    <t>Debt Recovery Levy</t>
  </si>
  <si>
    <t>ESLA</t>
  </si>
  <si>
    <t>Energy Sector Levy Act</t>
  </si>
  <si>
    <t>FOB</t>
  </si>
  <si>
    <t>Free on Board</t>
  </si>
  <si>
    <t>GDP</t>
  </si>
  <si>
    <t>Gross Domestic Product</t>
  </si>
  <si>
    <t>GGILB</t>
  </si>
  <si>
    <t>Government of Ghana Index Linked Bonds</t>
  </si>
  <si>
    <t>GIR</t>
  </si>
  <si>
    <t>Gross International Reserves</t>
  </si>
  <si>
    <t>GOG</t>
  </si>
  <si>
    <t>Government of Ghana</t>
  </si>
  <si>
    <t>IMF</t>
  </si>
  <si>
    <t>International Monetary Fund</t>
  </si>
  <si>
    <t>IRS</t>
  </si>
  <si>
    <t>Internal Revenue Service</t>
  </si>
  <si>
    <t>MMBtu</t>
  </si>
  <si>
    <t>Metric Million British Thermal Unit</t>
  </si>
  <si>
    <t>MT</t>
  </si>
  <si>
    <t>Metric Ton</t>
  </si>
  <si>
    <t>NPRA</t>
  </si>
  <si>
    <t>National Pensions Regulatory Authority</t>
  </si>
  <si>
    <t>PE</t>
  </si>
  <si>
    <t>Public Enterprise</t>
  </si>
  <si>
    <t>SADA</t>
  </si>
  <si>
    <t>Savanna Accelerated Development Authority</t>
  </si>
  <si>
    <t>SBG</t>
  </si>
  <si>
    <t>Stanbic Bank Ghana</t>
  </si>
  <si>
    <t>SDR</t>
  </si>
  <si>
    <t xml:space="preserve">Special Drawing Right </t>
  </si>
  <si>
    <t>SSNIT</t>
  </si>
  <si>
    <t>Social Security and National Insurance Trust</t>
  </si>
  <si>
    <t>TOR</t>
  </si>
  <si>
    <t>Tema Oil Refinery</t>
  </si>
  <si>
    <t>VAT</t>
  </si>
  <si>
    <t>Value Added Tax</t>
  </si>
  <si>
    <t>VRA</t>
  </si>
  <si>
    <t>Volta River Authority</t>
  </si>
  <si>
    <t xml:space="preserve">SELECTED ECONOMIC INDICATORS </t>
  </si>
  <si>
    <t>Indicators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</si>
  <si>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</si>
  <si>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</si>
  <si>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</si>
  <si>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</si>
  <si>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</si>
  <si>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</si>
  <si>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</si>
  <si>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</si>
  <si>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</si>
  <si>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</si>
  <si>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</si>
  <si>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</si>
  <si>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July</t>
  </si>
  <si>
    <t xml:space="preserve">May </t>
  </si>
  <si>
    <t>June</t>
  </si>
  <si>
    <t>Inflationary Measures [COICOP Based] (y/y, %)</t>
  </si>
  <si>
    <t xml:space="preserve">Headline Inflation </t>
  </si>
  <si>
    <t>Core 1: Inflation excl Energy and Utility</t>
  </si>
  <si>
    <t>Monetary Developments (y/y Change, %)</t>
  </si>
  <si>
    <t>Private Sector Credit</t>
  </si>
  <si>
    <t>Reserve Money</t>
  </si>
  <si>
    <t>Broad Money (M2)</t>
  </si>
  <si>
    <t>Total Liquidity (M2+)</t>
  </si>
  <si>
    <t>External Sector Developments (US$' M)</t>
  </si>
  <si>
    <t xml:space="preserve"> </t>
  </si>
  <si>
    <t>Current Account</t>
  </si>
  <si>
    <t>-</t>
  </si>
  <si>
    <t>n.a</t>
  </si>
  <si>
    <t>Trade Balance</t>
  </si>
  <si>
    <t>Export</t>
  </si>
  <si>
    <t>Import</t>
  </si>
  <si>
    <t>Private Transfers (net)</t>
  </si>
  <si>
    <t>Gross International Reserves (GIR)</t>
  </si>
  <si>
    <t xml:space="preserve">    (equiv. in months of imports of goods &amp; services)</t>
  </si>
  <si>
    <t>Bank of Ghana Gold Holdings (US$' M)</t>
  </si>
  <si>
    <t xml:space="preserve">   o/w BOG Unencumbered Gold Holdings</t>
  </si>
  <si>
    <t>Bank of Ghana Gold Holdings (Tonnes)</t>
  </si>
  <si>
    <t>Commodity Price Movements</t>
  </si>
  <si>
    <t>Cocoa LIFFE  [£  per tonne]</t>
  </si>
  <si>
    <t>Gold [US$ per fine ounce]</t>
  </si>
  <si>
    <t>Brent Crude Oil  [US$ per barrel]</t>
  </si>
  <si>
    <t>Real Sector Developments (Base: Avg. 2001=100)</t>
  </si>
  <si>
    <t>CIEA (nominal): (y/y Change, %)</t>
  </si>
  <si>
    <t>CIEA (real): (y/y Change, %)</t>
  </si>
  <si>
    <t>External Debt By Maturity</t>
  </si>
  <si>
    <t>Stock (US$' M)</t>
  </si>
  <si>
    <t>External debt/GDP (%)</t>
  </si>
  <si>
    <t xml:space="preserve">     Debt Service/Exports of goods and services (%) </t>
  </si>
  <si>
    <t>na</t>
  </si>
  <si>
    <t xml:space="preserve">     Debt Service/GDP (%)</t>
  </si>
  <si>
    <t xml:space="preserve">Government Fiscal Operations (GH¢' M) </t>
  </si>
  <si>
    <t xml:space="preserve">    Net Domestic Financing/GDP (%)</t>
  </si>
  <si>
    <t>Q1</t>
  </si>
  <si>
    <t>Q2</t>
  </si>
  <si>
    <t>Q3</t>
  </si>
  <si>
    <t>Q4</t>
  </si>
  <si>
    <t>Annual</t>
  </si>
  <si>
    <t>Table 1:  Monetary Survey (Millions of Ghana Cedis)</t>
  </si>
  <si>
    <t>Classification</t>
  </si>
  <si>
    <t>April</t>
  </si>
  <si>
    <t>Net Foreign Assets</t>
  </si>
  <si>
    <t>BOG</t>
  </si>
  <si>
    <t>DMBs</t>
  </si>
  <si>
    <t>Net Domestic Assets</t>
  </si>
  <si>
    <t>Net Claims on Government</t>
  </si>
  <si>
    <t>Claims on Government</t>
  </si>
  <si>
    <t>(-) Govt. Deposits</t>
  </si>
  <si>
    <t>Claims on Private Sector &amp; PE</t>
  </si>
  <si>
    <t>Other Items (net)</t>
  </si>
  <si>
    <t>Total Assets</t>
  </si>
  <si>
    <t>Money Supply (M2+)</t>
  </si>
  <si>
    <t>Currency outside banks</t>
  </si>
  <si>
    <t>Demand deposits</t>
  </si>
  <si>
    <t>Savings &amp; Time deposits</t>
  </si>
  <si>
    <t>Foreign currency deposits</t>
  </si>
  <si>
    <t>Total Liabilities</t>
  </si>
  <si>
    <t>Memorandum Items</t>
  </si>
  <si>
    <t>Reserve Money (RM)</t>
  </si>
  <si>
    <t>Narrow Money (M1)</t>
  </si>
  <si>
    <t>Currency / Deposit Ratio</t>
  </si>
  <si>
    <t>Currency / M2+ Ratio</t>
  </si>
  <si>
    <t>Asset Classification</t>
  </si>
  <si>
    <t>2005             Dec</t>
  </si>
  <si>
    <t>2006       Dec</t>
  </si>
  <si>
    <t>2007       Dec</t>
  </si>
  <si>
    <t>Foreign Assets</t>
  </si>
  <si>
    <t>Gold</t>
  </si>
  <si>
    <t>SDR Holding</t>
  </si>
  <si>
    <t>Foreign Currency &amp; Balance with Banks</t>
  </si>
  <si>
    <t>Foreign Securities</t>
  </si>
  <si>
    <t>Others</t>
  </si>
  <si>
    <t>Ghana Government Stocks</t>
  </si>
  <si>
    <t>Treasury Bills</t>
  </si>
  <si>
    <t>Loans &amp; Advances</t>
  </si>
  <si>
    <t>Revaluation Stock</t>
  </si>
  <si>
    <t>Claims on Public Corporations</t>
  </si>
  <si>
    <t>Claims on DMBs</t>
  </si>
  <si>
    <t>Other Assets</t>
  </si>
  <si>
    <t>Table 3:  Liabilities of Bank of Ghana (Milions of Ghana Cedis)</t>
  </si>
  <si>
    <t>2005      Dec</t>
  </si>
  <si>
    <t>2006      Dec</t>
  </si>
  <si>
    <t>2007      Dec</t>
  </si>
  <si>
    <t>Currency in Circulation</t>
  </si>
  <si>
    <t>Total Deposits</t>
  </si>
  <si>
    <t xml:space="preserve">    Government</t>
  </si>
  <si>
    <t xml:space="preserve">    Commercial Banks</t>
  </si>
  <si>
    <t xml:space="preserve">    Public Institutions</t>
  </si>
  <si>
    <t>Foreign Liabilities</t>
  </si>
  <si>
    <t>Capital and Reserves</t>
  </si>
  <si>
    <t>Other Liabilities</t>
  </si>
  <si>
    <t xml:space="preserve">Table 4:  Assets of Deposit Money Banks (Millions of Ghana Cedis) </t>
  </si>
  <si>
    <t>2010            Dec</t>
  </si>
  <si>
    <t>2011            Dec</t>
  </si>
  <si>
    <t>2012            Dec</t>
  </si>
  <si>
    <t>2013            Dec</t>
  </si>
  <si>
    <t>2014            Dec</t>
  </si>
  <si>
    <t>2015            Dec</t>
  </si>
  <si>
    <t>2016            Dec</t>
  </si>
  <si>
    <t>2017            Dec</t>
  </si>
  <si>
    <t>2018            Dec</t>
  </si>
  <si>
    <t>2019            Dec</t>
  </si>
  <si>
    <t>2020            Dec</t>
  </si>
  <si>
    <t>Cash Reserve</t>
  </si>
  <si>
    <t xml:space="preserve">    Cash in Till</t>
  </si>
  <si>
    <t xml:space="preserve">    Balance at Bank of Ghana</t>
  </si>
  <si>
    <t xml:space="preserve">    Government Stocks</t>
  </si>
  <si>
    <t xml:space="preserve">    Treasury Bills</t>
  </si>
  <si>
    <t xml:space="preserve">    TOR Bonds</t>
  </si>
  <si>
    <t xml:space="preserve">    Other Bills</t>
  </si>
  <si>
    <t xml:space="preserve">    Loans &amp; Advances</t>
  </si>
  <si>
    <t>Claims on Private Sector</t>
  </si>
  <si>
    <t>Table 5: Liabilities of Deposit Money Banks (Millions of Ghana Cedis)</t>
  </si>
  <si>
    <t>2008      Dec</t>
  </si>
  <si>
    <t>2010          Dec</t>
  </si>
  <si>
    <t>2011          Dec</t>
  </si>
  <si>
    <t>2012          Dec</t>
  </si>
  <si>
    <t>2013          Dec</t>
  </si>
  <si>
    <t>2014          Dec</t>
  </si>
  <si>
    <t>2015          Dec</t>
  </si>
  <si>
    <t>2016          Dec</t>
  </si>
  <si>
    <t>2017          Dec</t>
  </si>
  <si>
    <t>2018          Dec</t>
  </si>
  <si>
    <t>2019          Dec</t>
  </si>
  <si>
    <t>2020          Dec</t>
  </si>
  <si>
    <t>2017*</t>
  </si>
  <si>
    <t>Private Sector Deposits</t>
  </si>
  <si>
    <t xml:space="preserve">    Demand Deposits</t>
  </si>
  <si>
    <t xml:space="preserve">    Foreign Currency Deposits</t>
  </si>
  <si>
    <t xml:space="preserve">    Savings Deposits</t>
  </si>
  <si>
    <t xml:space="preserve">    Time Deposits</t>
  </si>
  <si>
    <t>Public Sector Deposits</t>
  </si>
  <si>
    <t>Government Deposits</t>
  </si>
  <si>
    <t>Credit from Bank of Ghana</t>
  </si>
  <si>
    <t>Paid-up Capital &amp; Reserves</t>
  </si>
  <si>
    <t xml:space="preserve">Table 6: Sectoral Distribution of Outstanding Credit by Deposit Money Banks (Millions of Ghana Cedis) </t>
  </si>
  <si>
    <t>Sectors</t>
  </si>
  <si>
    <t>Agriculture Forestry &amp; Fishing</t>
  </si>
  <si>
    <t>Export Trade</t>
  </si>
  <si>
    <t>Manufacturing</t>
  </si>
  <si>
    <t>Transport, Storage &amp; Communication</t>
  </si>
  <si>
    <t>Mining &amp; Quarrying</t>
  </si>
  <si>
    <t>Import Trade</t>
  </si>
  <si>
    <t>Construction</t>
  </si>
  <si>
    <t>Commerce &amp; Finance</t>
  </si>
  <si>
    <t>Electricity, Gas &amp; Water</t>
  </si>
  <si>
    <t>Other Services</t>
  </si>
  <si>
    <t xml:space="preserve">Miscellaneous </t>
  </si>
  <si>
    <t xml:space="preserve">Sub-Total </t>
  </si>
  <si>
    <t>Cocoa Marketing</t>
  </si>
  <si>
    <t xml:space="preserve">Grand Total </t>
  </si>
  <si>
    <t xml:space="preserve">Table 7:  Reserve Requirements of Deposit Money Banks (Millions of Ghana Cedis) </t>
  </si>
  <si>
    <t>2009      Dec</t>
  </si>
  <si>
    <t>2010      Dec</t>
  </si>
  <si>
    <t>2011      Dec</t>
  </si>
  <si>
    <t>2012      Dec</t>
  </si>
  <si>
    <t>2013      Dec</t>
  </si>
  <si>
    <t>2014      Dec</t>
  </si>
  <si>
    <t>2015      Dec</t>
  </si>
  <si>
    <t>2016      Dec</t>
  </si>
  <si>
    <t>2017      Dec</t>
  </si>
  <si>
    <t>2018      Dec</t>
  </si>
  <si>
    <t>2019      Dec</t>
  </si>
  <si>
    <t>2020      Dec</t>
  </si>
  <si>
    <t>Primary Reserve</t>
  </si>
  <si>
    <t xml:space="preserve">         Domestic</t>
  </si>
  <si>
    <t xml:space="preserve">         Foreign</t>
  </si>
  <si>
    <t>Deposits</t>
  </si>
  <si>
    <t xml:space="preserve">        Domestic</t>
  </si>
  <si>
    <t xml:space="preserve">        Foreign</t>
  </si>
  <si>
    <t>Actual Primary Reserve Ratio (%)</t>
  </si>
  <si>
    <t>Table 8: Bank Clearing</t>
  </si>
  <si>
    <t xml:space="preserve"> Number of Working Days</t>
  </si>
  <si>
    <t xml:space="preserve">  Total Effects Cleared</t>
  </si>
  <si>
    <t>Average Effects  Cleared</t>
  </si>
  <si>
    <t xml:space="preserve"> Per Day</t>
  </si>
  <si>
    <t>Number</t>
  </si>
  <si>
    <t xml:space="preserve">    Amt (GH¢'m)</t>
  </si>
  <si>
    <t>Table 9: Consolidated Assets and Liabilities of Rural/Community Banks (Millions of Ghana Cedis)</t>
  </si>
  <si>
    <t>2006</t>
  </si>
  <si>
    <t>2007</t>
  </si>
  <si>
    <t>2008</t>
  </si>
  <si>
    <t>2009</t>
  </si>
  <si>
    <t>2010</t>
  </si>
  <si>
    <t>Cash Holdings &amp;  Balances with Banks</t>
  </si>
  <si>
    <t>Bills and Bonds</t>
  </si>
  <si>
    <t>Loans and Advances</t>
  </si>
  <si>
    <t>Shareholders' Funds</t>
  </si>
  <si>
    <t>No. of Reporting Banks</t>
  </si>
  <si>
    <t>120</t>
  </si>
  <si>
    <t>121</t>
  </si>
  <si>
    <t>PREPARED AND PUBLISHED BY RESEARCH DEPARTMENT</t>
  </si>
  <si>
    <t xml:space="preserve">Table 10: Interest  Rates (%) - Domestic Money Banks  </t>
  </si>
  <si>
    <t>Inter-Bank Weighted Average</t>
  </si>
  <si>
    <t>Ghana Reference Rate</t>
  </si>
  <si>
    <t xml:space="preserve">  Deposit Rates</t>
  </si>
  <si>
    <t xml:space="preserve">      Demand Deposits</t>
  </si>
  <si>
    <t xml:space="preserve">      Savings Deposits</t>
  </si>
  <si>
    <t xml:space="preserve">      Time Deposits </t>
  </si>
  <si>
    <t xml:space="preserve">            1-month</t>
  </si>
  <si>
    <t xml:space="preserve">            3-month</t>
  </si>
  <si>
    <t xml:space="preserve">            6-month</t>
  </si>
  <si>
    <t xml:space="preserve">           12-month</t>
  </si>
  <si>
    <t xml:space="preserve">           24-month</t>
  </si>
  <si>
    <t xml:space="preserve">           36-month</t>
  </si>
  <si>
    <t xml:space="preserve">    Certificates Of Deposit</t>
  </si>
  <si>
    <t xml:space="preserve">    Call  Money</t>
  </si>
  <si>
    <t xml:space="preserve">    Any other </t>
  </si>
  <si>
    <t>Average Lending Rate</t>
  </si>
  <si>
    <t xml:space="preserve">     i.   Agriculture, Forestry &amp; Fishing</t>
  </si>
  <si>
    <t>21.00-36.96</t>
  </si>
  <si>
    <t>19.00-36.96</t>
  </si>
  <si>
    <t>21.00-34.74</t>
  </si>
  <si>
    <t>19.00-39.43</t>
  </si>
  <si>
    <t>19.00-36.00</t>
  </si>
  <si>
    <t>20.95-35.44</t>
  </si>
  <si>
    <t>19.00-43.79</t>
  </si>
  <si>
    <t>19.00-43.13</t>
  </si>
  <si>
    <t>18.87-45.41</t>
  </si>
  <si>
    <t>18.87-45.79</t>
  </si>
  <si>
    <t>18.43-46.92</t>
  </si>
  <si>
    <t>18.15-47.84</t>
  </si>
  <si>
    <t>18.15-43.26</t>
  </si>
  <si>
    <t>18.15-45.98</t>
  </si>
  <si>
    <t>18.15-45.90</t>
  </si>
  <si>
    <t>18.15-45.21</t>
  </si>
  <si>
    <t>18.15-45.46</t>
  </si>
  <si>
    <t>20.50-45.46</t>
  </si>
  <si>
    <t>20.50-42.11</t>
  </si>
  <si>
    <t>20.50-40.50</t>
  </si>
  <si>
    <t>19.00-40.58</t>
  </si>
  <si>
    <t>20.50-41.04</t>
  </si>
  <si>
    <t>20.50-40.91</t>
  </si>
  <si>
    <t>19.00-40.50</t>
  </si>
  <si>
    <t>17.43-40.50</t>
  </si>
  <si>
    <t>17.76-40.50</t>
  </si>
  <si>
    <t>18.00-40.50</t>
  </si>
  <si>
    <t>17.00-40.50</t>
  </si>
  <si>
    <t>15.82-40.50</t>
  </si>
  <si>
    <t>15.74-39.86</t>
  </si>
  <si>
    <t>15.19-39.86</t>
  </si>
  <si>
    <t>15.11-39.86</t>
  </si>
  <si>
    <t>14.10-41.60</t>
  </si>
  <si>
    <t>15.12-39.86</t>
  </si>
  <si>
    <t>13.86-39.86</t>
  </si>
  <si>
    <t>15.66-39.86</t>
  </si>
  <si>
    <t>14.27-41.33</t>
  </si>
  <si>
    <t>14.13-41.19</t>
  </si>
  <si>
    <t>14.14-41.20</t>
  </si>
  <si>
    <t>14.11-41.17</t>
  </si>
  <si>
    <t>14.11-41.24</t>
  </si>
  <si>
    <t>14.11-41.20</t>
  </si>
  <si>
    <t xml:space="preserve">     ii.  Export Trade</t>
  </si>
  <si>
    <t xml:space="preserve">     iii. Manufacturing</t>
  </si>
  <si>
    <t xml:space="preserve">     iv. Mining &amp; Quarrying</t>
  </si>
  <si>
    <t xml:space="preserve">     v.   Construction</t>
  </si>
  <si>
    <t xml:space="preserve">     vi. Others</t>
  </si>
  <si>
    <t>C: Base Rates (%)</t>
  </si>
  <si>
    <t>21.00-33.85</t>
  </si>
  <si>
    <t>19.52-38.30</t>
  </si>
  <si>
    <t>16.70-38.30</t>
  </si>
  <si>
    <t>16.13-38.30</t>
  </si>
  <si>
    <t>15.74-38.30</t>
  </si>
  <si>
    <t>15.61-38.30</t>
  </si>
  <si>
    <t>14.96-38.30</t>
  </si>
  <si>
    <t>19.44-38.79</t>
  </si>
  <si>
    <t>16.13-38.13</t>
  </si>
  <si>
    <t>16.13-40.41</t>
  </si>
  <si>
    <t>16.00-40.79</t>
  </si>
  <si>
    <t>15.56-41.92</t>
  </si>
  <si>
    <t>15.45-42.84</t>
  </si>
  <si>
    <t>15.30-38.30</t>
  </si>
  <si>
    <t>18.15-35.50</t>
  </si>
  <si>
    <t>18.15-38.30</t>
  </si>
  <si>
    <t>15.01-38.30</t>
  </si>
  <si>
    <t>14.75-38.30</t>
  </si>
  <si>
    <t>16.95-38.30</t>
  </si>
  <si>
    <t>17.64-38.30</t>
  </si>
  <si>
    <t>16.86-38.30</t>
  </si>
  <si>
    <t>13.84-35.50</t>
  </si>
  <si>
    <t>15.38-35.50</t>
  </si>
  <si>
    <t>16.17-35.50</t>
  </si>
  <si>
    <t>15.54-35.50</t>
  </si>
  <si>
    <t>15.15-35.50</t>
  </si>
  <si>
    <t>15.60-35.50</t>
  </si>
  <si>
    <t>15.76-35.50</t>
  </si>
  <si>
    <t>17.75-35.50</t>
  </si>
  <si>
    <t>17.00-35.50</t>
  </si>
  <si>
    <t>16.74-34.50</t>
  </si>
  <si>
    <t>Table 10: (Concluded)</t>
  </si>
  <si>
    <t>RANGES</t>
  </si>
  <si>
    <t xml:space="preserve"> A. Borrowing Rates (%)</t>
  </si>
  <si>
    <t xml:space="preserve">     i.  Demand Deposits</t>
  </si>
  <si>
    <t>0.00-7.00</t>
  </si>
  <si>
    <t>0.00-6.5.00</t>
  </si>
  <si>
    <t>0.00-6.50</t>
  </si>
  <si>
    <t>0.25-7.00</t>
  </si>
  <si>
    <t>0.50-7.00</t>
  </si>
  <si>
    <t>0.25-12.00</t>
  </si>
  <si>
    <t>0.25-6.50</t>
  </si>
  <si>
    <t>0.25-10.00</t>
  </si>
  <si>
    <t>0.25-11.40</t>
  </si>
  <si>
    <t>0.10-11.40</t>
  </si>
  <si>
    <t>0.10-5.50</t>
  </si>
  <si>
    <t>0.25-5.50</t>
  </si>
  <si>
    <t>0.25-5.00</t>
  </si>
  <si>
    <t>0.25-2.00</t>
  </si>
  <si>
    <t xml:space="preserve">     ii. Savings Deposits</t>
  </si>
  <si>
    <t>0.00-10.00</t>
  </si>
  <si>
    <t>0.00-9.50</t>
  </si>
  <si>
    <t>0.00-12.50</t>
  </si>
  <si>
    <t>0.00-12.15</t>
  </si>
  <si>
    <t>0.10-12.15</t>
  </si>
  <si>
    <t>1.00-12.00</t>
  </si>
  <si>
    <t>0.10-12.00</t>
  </si>
  <si>
    <t>0.10-15.00</t>
  </si>
  <si>
    <t>0.10-15.40</t>
  </si>
  <si>
    <t>0.25-15.00</t>
  </si>
  <si>
    <t>0.50-12.00</t>
  </si>
  <si>
    <t>0.50-9.50</t>
  </si>
  <si>
    <t xml:space="preserve">     iii. Time Deposits</t>
  </si>
  <si>
    <t xml:space="preserve">          1 month</t>
  </si>
  <si>
    <t>0.00-18.00</t>
  </si>
  <si>
    <t>0.00-18.50</t>
  </si>
  <si>
    <t>0.00-20.00</t>
  </si>
  <si>
    <t>0.00-22.30</t>
  </si>
  <si>
    <t>0.00-22.15</t>
  </si>
  <si>
    <t>0.00-20.70</t>
  </si>
  <si>
    <t>4.00-18.00</t>
  </si>
  <si>
    <t>3.00-20.00</t>
  </si>
  <si>
    <t>4.00-20.40</t>
  </si>
  <si>
    <t>4.00-20.90</t>
  </si>
  <si>
    <t>4.50-18.50</t>
  </si>
  <si>
    <t>4.00-18.50</t>
  </si>
  <si>
    <t>3.00-18.50</t>
  </si>
  <si>
    <t>3.00-17.75</t>
  </si>
  <si>
    <t>3.00-15.50</t>
  </si>
  <si>
    <t>3.00-15.00</t>
  </si>
  <si>
    <t>3.00-14.50</t>
  </si>
  <si>
    <t>3.00-14.00</t>
  </si>
  <si>
    <t>4.00-15.00</t>
  </si>
  <si>
    <t>3.75-14.00</t>
  </si>
  <si>
    <t>3.75-12.50</t>
  </si>
  <si>
    <t>3.00-12.50</t>
  </si>
  <si>
    <t>3.50-12.50</t>
  </si>
  <si>
    <t>2.80-12.00</t>
  </si>
  <si>
    <t>2.50- 12.00</t>
  </si>
  <si>
    <t>2.80- 12.00</t>
  </si>
  <si>
    <t>2.80-17.3</t>
  </si>
  <si>
    <t>2.50-17.3</t>
  </si>
  <si>
    <t>2.50-19.0</t>
  </si>
  <si>
    <t>2.50-21.0</t>
  </si>
  <si>
    <t>2.50-21</t>
  </si>
  <si>
    <t>2.00-19.00</t>
  </si>
  <si>
    <t>1.75-19.00</t>
  </si>
  <si>
    <t>1.75-15.00</t>
  </si>
  <si>
    <t>1.745-15.00</t>
  </si>
  <si>
    <t>1.00-15.00</t>
  </si>
  <si>
    <t xml:space="preserve">          3 months</t>
  </si>
  <si>
    <t>2.00-25.70</t>
  </si>
  <si>
    <t>2.00-24.00</t>
  </si>
  <si>
    <t>2.00-22.00</t>
  </si>
  <si>
    <t>2.00-25.20</t>
  </si>
  <si>
    <t>2.00-25.34</t>
  </si>
  <si>
    <t>2.00-25.00</t>
  </si>
  <si>
    <t>6.00-24.00</t>
  </si>
  <si>
    <t>6.50-24.00</t>
  </si>
  <si>
    <t>5.00-24.00</t>
  </si>
  <si>
    <t>2.00-21.00</t>
  </si>
  <si>
    <t>2.00-23.50</t>
  </si>
  <si>
    <t xml:space="preserve">2.00-21.00 </t>
  </si>
  <si>
    <t>2.00-24.25</t>
  </si>
  <si>
    <t>2.00-26.00</t>
  </si>
  <si>
    <t>2.00-23.00</t>
  </si>
  <si>
    <t>1.00-20.00</t>
  </si>
  <si>
    <t xml:space="preserve">          6 months</t>
  </si>
  <si>
    <t>2.00-25.50</t>
  </si>
  <si>
    <t>2.00-24.75</t>
  </si>
  <si>
    <t>2.00-25.80</t>
  </si>
  <si>
    <t>2.00-27.00</t>
  </si>
  <si>
    <t>7.00-27.00</t>
  </si>
  <si>
    <t>6.00-27.00</t>
  </si>
  <si>
    <t>2.00-20.00</t>
  </si>
  <si>
    <t>2.00-24.50</t>
  </si>
  <si>
    <t>2.00-18.00</t>
  </si>
  <si>
    <t>2.00-26.5</t>
  </si>
  <si>
    <t xml:space="preserve">        12 months</t>
  </si>
  <si>
    <t>2.00-22.50</t>
  </si>
  <si>
    <t>7.40-24.00</t>
  </si>
  <si>
    <t>7.40-25.50</t>
  </si>
  <si>
    <t>7.50-25.50</t>
  </si>
  <si>
    <t>7.50-24.00</t>
  </si>
  <si>
    <t>2.00-28.00</t>
  </si>
  <si>
    <t>7.00-28.00</t>
  </si>
  <si>
    <t>7.40-28.00</t>
  </si>
  <si>
    <t>7.40-22.00</t>
  </si>
  <si>
    <t>2.00-18.25</t>
  </si>
  <si>
    <t>2.00-23.45</t>
  </si>
  <si>
    <t>2.00-25.25</t>
  </si>
  <si>
    <t>2.00-27.5</t>
  </si>
  <si>
    <t>2.00-23.75</t>
  </si>
  <si>
    <t xml:space="preserve">        24 months</t>
  </si>
  <si>
    <t>4.50-22.50</t>
  </si>
  <si>
    <t>7.80-20.00</t>
  </si>
  <si>
    <t>16.00-20.00</t>
  </si>
  <si>
    <t>7.4-20.00</t>
  </si>
  <si>
    <t>7.40-20.00</t>
  </si>
  <si>
    <t>0.00-22.50</t>
  </si>
  <si>
    <t>7.80-22.50</t>
  </si>
  <si>
    <t>7.80-24.00</t>
  </si>
  <si>
    <t>7.80-20.50</t>
  </si>
  <si>
    <t>7.80-19.00</t>
  </si>
  <si>
    <t>7.80-17.00</t>
  </si>
  <si>
    <t>7.80-16.00</t>
  </si>
  <si>
    <t>10.25-16.00</t>
  </si>
  <si>
    <t>8.00-16.00</t>
  </si>
  <si>
    <t>8.00-14.00</t>
  </si>
  <si>
    <t>9.50-26.00</t>
  </si>
  <si>
    <t>9.50-19.00</t>
  </si>
  <si>
    <t>9.50-16.00</t>
  </si>
  <si>
    <t>7.00-16.00</t>
  </si>
  <si>
    <t xml:space="preserve">        36 months</t>
  </si>
  <si>
    <t>9.50-16.0</t>
  </si>
  <si>
    <t>9.50-12.00</t>
  </si>
  <si>
    <t>9.50-15.00</t>
  </si>
  <si>
    <t>8.00-15.00</t>
  </si>
  <si>
    <t xml:space="preserve">    iv.   Certificates of Deposit</t>
  </si>
  <si>
    <t>5.00-18.00</t>
  </si>
  <si>
    <t>5.00-20.00</t>
  </si>
  <si>
    <t>9.20-20.00</t>
  </si>
  <si>
    <t>7.50-20.00</t>
  </si>
  <si>
    <t>5.00-20.50</t>
  </si>
  <si>
    <t>5.00-11.00</t>
  </si>
  <si>
    <t>5.00-17.50</t>
  </si>
  <si>
    <t>6.50-14.50</t>
  </si>
  <si>
    <t>5.50-13.85</t>
  </si>
  <si>
    <t>4.25 -13.85</t>
  </si>
  <si>
    <t>4.25-10.6</t>
  </si>
  <si>
    <t>4.25-10.60</t>
  </si>
  <si>
    <t>13.25-18</t>
  </si>
  <si>
    <t>15.5-18.8</t>
  </si>
  <si>
    <t>3.50-18.80</t>
  </si>
  <si>
    <t>3.50-10.00</t>
  </si>
  <si>
    <t>3.50-9.50</t>
  </si>
  <si>
    <t>3.50-15.00</t>
  </si>
  <si>
    <t xml:space="preserve">    v.   Call  Money</t>
  </si>
  <si>
    <t>1.00-16.00</t>
  </si>
  <si>
    <t>1.50-16.00</t>
  </si>
  <si>
    <t>1.00-18.00</t>
  </si>
  <si>
    <t>1.00-17.00</t>
  </si>
  <si>
    <t>0.35-18.00</t>
  </si>
  <si>
    <t xml:space="preserve">    vi.  Any other </t>
  </si>
  <si>
    <t>3.00-18.00</t>
  </si>
  <si>
    <t>3.00-21.23</t>
  </si>
  <si>
    <t>3.00-23.21</t>
  </si>
  <si>
    <t>2.00-19.11</t>
  </si>
  <si>
    <t>3.00-18.81</t>
  </si>
  <si>
    <t>2.00-18.81</t>
  </si>
  <si>
    <t>2.00-22.80</t>
  </si>
  <si>
    <t>2.00-22.84</t>
  </si>
  <si>
    <t>0.01-22.86</t>
  </si>
  <si>
    <t>0.01-22.84</t>
  </si>
  <si>
    <t>2.00-28.74</t>
  </si>
  <si>
    <t>2.00-28.11</t>
  </si>
  <si>
    <t>2.00-28.10</t>
  </si>
  <si>
    <t>3.00-22.80</t>
  </si>
  <si>
    <t>3.00-15.20</t>
  </si>
  <si>
    <t>3.00-14.70</t>
  </si>
  <si>
    <t>2.75-14.70</t>
  </si>
  <si>
    <t>2.75-25.64</t>
  </si>
  <si>
    <t>2.75-30.11</t>
  </si>
  <si>
    <t>1.00-30.11</t>
  </si>
  <si>
    <t>2.75-30.00</t>
  </si>
  <si>
    <t>B: Lending Rate (%)</t>
  </si>
  <si>
    <t>14.12-41.18</t>
  </si>
  <si>
    <t>14.18-41.24</t>
  </si>
  <si>
    <t>12.77-39.86</t>
  </si>
  <si>
    <t>12.80-39.86</t>
  </si>
  <si>
    <t>12.75-39.86</t>
  </si>
  <si>
    <t>12.74-39.86</t>
  </si>
  <si>
    <t>12.76-39.86</t>
  </si>
  <si>
    <t>12.34-39.86</t>
  </si>
  <si>
    <t>12.24-39.86</t>
  </si>
  <si>
    <t>12.19-39.86</t>
  </si>
  <si>
    <t>11.80-39.86</t>
  </si>
  <si>
    <t>11.55-39.86</t>
  </si>
  <si>
    <t>11.51-39.86</t>
  </si>
  <si>
    <t>11.46-39.86</t>
  </si>
  <si>
    <t>11.47-39.86</t>
  </si>
  <si>
    <t>11.89-39.86</t>
  </si>
  <si>
    <t>12.01-39.86</t>
  </si>
  <si>
    <t>12.18-39.86</t>
  </si>
  <si>
    <t>13.55-41.64</t>
  </si>
  <si>
    <t>13.55-43.1</t>
  </si>
  <si>
    <t>15.43-45.86</t>
  </si>
  <si>
    <t>15.43-48.72</t>
  </si>
  <si>
    <t>15.43-49.29</t>
  </si>
  <si>
    <t>16.00-51.56</t>
  </si>
  <si>
    <t>15.00-52.50</t>
  </si>
  <si>
    <t>15.00-55.62</t>
  </si>
  <si>
    <t>15.00-57.89</t>
  </si>
  <si>
    <t>15.00-57.78</t>
  </si>
  <si>
    <t>15.00-58.31</t>
  </si>
  <si>
    <t>15.00-57.97</t>
  </si>
  <si>
    <t>15.00-50.82</t>
  </si>
  <si>
    <t>15.00-51.51</t>
  </si>
  <si>
    <t>15.00-51.95</t>
  </si>
  <si>
    <t>15.00-53.04</t>
  </si>
  <si>
    <t>15.00-54.38</t>
  </si>
  <si>
    <t>17.00-54.34</t>
  </si>
  <si>
    <t>15.00-56.15</t>
  </si>
  <si>
    <t>15.00-57.06</t>
  </si>
  <si>
    <t>15.00-57.22</t>
  </si>
  <si>
    <t>15.00-57.23</t>
  </si>
  <si>
    <t>15.00-56.37</t>
  </si>
  <si>
    <t>17.00-56.37</t>
  </si>
  <si>
    <t>17.00-54.72</t>
  </si>
  <si>
    <t>18.00-54.50</t>
  </si>
  <si>
    <t>17.00-54.41</t>
  </si>
  <si>
    <t>17.00-54.37</t>
  </si>
  <si>
    <t>17.00-53.97</t>
  </si>
  <si>
    <t>18.00-53.97</t>
  </si>
  <si>
    <t>17.00 - 54.37</t>
  </si>
  <si>
    <t>17.5-54.78</t>
  </si>
  <si>
    <t>17.5-55.02</t>
  </si>
  <si>
    <t>17.0 -52.96</t>
  </si>
  <si>
    <t>17.0-49.05</t>
  </si>
  <si>
    <t>17.00-48.86</t>
  </si>
  <si>
    <t>17.00-48.75</t>
  </si>
  <si>
    <t>15.00-48.75</t>
  </si>
  <si>
    <t>15.00 - 42.99</t>
  </si>
  <si>
    <t>Table 11: Money Market  Rates (%)</t>
  </si>
  <si>
    <t>GOVERNMENT OF GHANA (Period Average)</t>
  </si>
  <si>
    <t>Pre-DDEP (Primary Market Issuance)</t>
  </si>
  <si>
    <t xml:space="preserve">91-day Discount Rate </t>
  </si>
  <si>
    <t>91-day Interest Rate Equivalent</t>
  </si>
  <si>
    <t>182-day Discount Rate</t>
  </si>
  <si>
    <t>182-day Interest Rate Equivalent</t>
  </si>
  <si>
    <t>364-day Discount Rate</t>
  </si>
  <si>
    <t>364-day Interest Rate Equivalent</t>
  </si>
  <si>
    <t>2-year Fixed Interest Rate</t>
  </si>
  <si>
    <t>3-year fixed Interest Rate</t>
  </si>
  <si>
    <t>5-year GOG Bond Interest Rate</t>
  </si>
  <si>
    <t>6-year Fixed Rate Note</t>
  </si>
  <si>
    <t>7-year GOG Bond Interest Rate</t>
  </si>
  <si>
    <t>10-year GOG Bond Interest Rate</t>
  </si>
  <si>
    <t>15-year Fixed Rate Note</t>
  </si>
  <si>
    <t>20-year Fixed Rate Note</t>
  </si>
  <si>
    <t>Table 11: (Concluded)</t>
  </si>
  <si>
    <t>Post-DDEP Bonds (Secondary Market Trades)</t>
  </si>
  <si>
    <t>4-Year Bond</t>
  </si>
  <si>
    <t>5-Year Bond</t>
  </si>
  <si>
    <t>6-Year Bond</t>
  </si>
  <si>
    <t>7-Year Bond</t>
  </si>
  <si>
    <t>8-Year Bond</t>
  </si>
  <si>
    <t>9-Year Bond</t>
  </si>
  <si>
    <t>10-Year Bond</t>
  </si>
  <si>
    <t>11-Year Bond</t>
  </si>
  <si>
    <t>12-Year Bond</t>
  </si>
  <si>
    <t>13-Year Bond</t>
  </si>
  <si>
    <t>14-Year Bond</t>
  </si>
  <si>
    <t>15-Year Bond</t>
  </si>
  <si>
    <t xml:space="preserve">CENTRAL BANK </t>
  </si>
  <si>
    <t>Bank of Ghana Bills (End Period)</t>
  </si>
  <si>
    <t>14-Day Discount Rates</t>
  </si>
  <si>
    <t>14-Day Interest Rate Equivalent</t>
  </si>
  <si>
    <t>56-Day Discount Rates</t>
  </si>
  <si>
    <t>56-Day Interest Rate Equivalent</t>
  </si>
  <si>
    <t>Monetary Policy Rate</t>
  </si>
  <si>
    <t xml:space="preserve">       Agriculture, Forestry &amp; Fishing</t>
  </si>
  <si>
    <t xml:space="preserve">       Export Trade</t>
  </si>
  <si>
    <t xml:space="preserve">       Manufacturing</t>
  </si>
  <si>
    <t xml:space="preserve">       Mining and Quarrying</t>
  </si>
  <si>
    <t xml:space="preserve">       Construction</t>
  </si>
  <si>
    <t xml:space="preserve">       Other Sectors</t>
  </si>
  <si>
    <t xml:space="preserve">    Average Lending Rates</t>
  </si>
  <si>
    <t xml:space="preserve">   (c) Base Rates </t>
  </si>
  <si>
    <t>Table 12:  Central Government Budget (Revenue) [Broad Budget Coverage] (Millions of Ghana Cedis)</t>
  </si>
  <si>
    <t>2018*</t>
  </si>
  <si>
    <t>Q1-Q4</t>
  </si>
  <si>
    <t>H1</t>
  </si>
  <si>
    <t xml:space="preserve">Jul </t>
  </si>
  <si>
    <t xml:space="preserve">Dec </t>
  </si>
  <si>
    <t>TAX REVENUE</t>
  </si>
  <si>
    <t>TAXES ON INCOME &amp; PROPERTY</t>
  </si>
  <si>
    <t>Personal</t>
  </si>
  <si>
    <t>PAYE</t>
  </si>
  <si>
    <t>Self employed</t>
  </si>
  <si>
    <t>Companies</t>
  </si>
  <si>
    <t>Company taxes on oil</t>
  </si>
  <si>
    <t xml:space="preserve">Others </t>
  </si>
  <si>
    <t>Other direct taxes</t>
  </si>
  <si>
    <t>o/w Royalties from Oil</t>
  </si>
  <si>
    <t>o/w Mineral Royalties</t>
  </si>
  <si>
    <t>NRL (Arrears)</t>
  </si>
  <si>
    <t>Growth and Sustainability Levy</t>
  </si>
  <si>
    <t>Finsec clean-up Levy</t>
  </si>
  <si>
    <t>Airport tax</t>
  </si>
  <si>
    <t>TAXES ON DOMESTIC GOODS AND SERVICES</t>
  </si>
  <si>
    <t>Excises</t>
  </si>
  <si>
    <t>Excise Duty</t>
  </si>
  <si>
    <t>Petroleum tax</t>
  </si>
  <si>
    <t>o/w Debt recovery levy</t>
  </si>
  <si>
    <t>o/w Road Fund levy</t>
  </si>
  <si>
    <t>Domestic</t>
  </si>
  <si>
    <t>External</t>
  </si>
  <si>
    <t xml:space="preserve">National Health Insurance Levy (NHIL) </t>
  </si>
  <si>
    <t>Customs Collection</t>
  </si>
  <si>
    <t>Domestic Collection</t>
  </si>
  <si>
    <t>GETFund Levy</t>
  </si>
  <si>
    <t>Communication Service Tax</t>
  </si>
  <si>
    <t>E- Transaction Levy</t>
  </si>
  <si>
    <t>Covid-19 Health Levy</t>
  </si>
  <si>
    <t>TAXES ON INTERNATIONAL TRADE</t>
  </si>
  <si>
    <t>Imports</t>
  </si>
  <si>
    <t>Exports</t>
  </si>
  <si>
    <t>Cocoa</t>
  </si>
  <si>
    <t>Import Exemptions</t>
  </si>
  <si>
    <t>Tax Refunds</t>
  </si>
  <si>
    <r>
      <rPr>
        <b/>
        <i/>
        <sz val="12"/>
        <rFont val="Calibri"/>
        <family val="2"/>
        <scheme val="minor"/>
      </rPr>
      <t>Source</t>
    </r>
    <r>
      <rPr>
        <i/>
        <sz val="12"/>
        <rFont val="Calibri"/>
        <family val="2"/>
        <scheme val="minor"/>
      </rPr>
      <t>: Ministry of Finance</t>
    </r>
  </si>
  <si>
    <t xml:space="preserve">The National Fiscal Stabilisation Levy was replaced by Growth and Sustainability Levy in 2023 </t>
  </si>
  <si>
    <t>Table 12:  (Concluded)</t>
  </si>
  <si>
    <t>SOCIAL CONTRIBUTIONS</t>
  </si>
  <si>
    <t>SSNIT Contribution to NHIL</t>
  </si>
  <si>
    <t>NON-TAX REVENUE</t>
  </si>
  <si>
    <t>Retention</t>
  </si>
  <si>
    <t>Lodgement</t>
  </si>
  <si>
    <t>Fees &amp; Charges</t>
  </si>
  <si>
    <t>Dividend/Interest &amp; profits (Others)</t>
  </si>
  <si>
    <t>Dividend/Interest &amp; profits from Oil</t>
  </si>
  <si>
    <t>Surface Rentals from Oil</t>
  </si>
  <si>
    <t>Gas Receipts</t>
  </si>
  <si>
    <t>Taxes on Property</t>
  </si>
  <si>
    <t>Licences (NCA)</t>
  </si>
  <si>
    <t>Luxury Vehicle Levy/Other Income</t>
  </si>
  <si>
    <t>Yield from Capping Policy</t>
  </si>
  <si>
    <t>Sale of Shares in lieu of Royalties (Anglogold)</t>
  </si>
  <si>
    <t>Fees from granting of new Stability Agreements</t>
  </si>
  <si>
    <t>Hedging Profits</t>
  </si>
  <si>
    <t>Cocobod</t>
  </si>
  <si>
    <t>Fees from Mineral Exports</t>
  </si>
  <si>
    <t>OTHER REVENUE</t>
  </si>
  <si>
    <t>ESLA Proceeds</t>
  </si>
  <si>
    <t>Energy Debt Recovery Levy</t>
  </si>
  <si>
    <t>Public Lighting Levy</t>
  </si>
  <si>
    <t>National Electrification Scheme Levy</t>
  </si>
  <si>
    <t>Price Stabilisation &amp; Recovery Levy</t>
  </si>
  <si>
    <t>Delta Fund</t>
  </si>
  <si>
    <t>Pollution and Sanitation Levy</t>
  </si>
  <si>
    <t>DOMESTIC REVENUE</t>
  </si>
  <si>
    <t>GRANTS</t>
  </si>
  <si>
    <t>Project grants</t>
  </si>
  <si>
    <t>Programme grants</t>
  </si>
  <si>
    <t>TOTAL REVENUE &amp; GRANTS</t>
  </si>
  <si>
    <r>
      <t>Source</t>
    </r>
    <r>
      <rPr>
        <i/>
        <sz val="12"/>
        <rFont val="Calibri"/>
        <family val="2"/>
        <scheme val="minor"/>
      </rPr>
      <t>: Ministry of Finance</t>
    </r>
  </si>
  <si>
    <t>Table 13:   Central Government Budget (Expenditure) [Broad Budget Coverage] (Millions of Ghana Cedis)</t>
  </si>
  <si>
    <t>Sept</t>
  </si>
  <si>
    <t>Compensation of Employees</t>
  </si>
  <si>
    <t>Wages &amp; Salaries</t>
  </si>
  <si>
    <t>Social Contributions</t>
  </si>
  <si>
    <t>Pensions</t>
  </si>
  <si>
    <t>Gratuities</t>
  </si>
  <si>
    <t>Social Security</t>
  </si>
  <si>
    <t>Use of Goods and Services</t>
  </si>
  <si>
    <t>o/w Recurrent Exp. share of ABFA from Oil (30% of ABFA)</t>
  </si>
  <si>
    <t>Interest Payments</t>
  </si>
  <si>
    <t>External (Due)</t>
  </si>
  <si>
    <t xml:space="preserve">Subsidies </t>
  </si>
  <si>
    <t>Subsidies to Utility Companies</t>
  </si>
  <si>
    <t>Subsidies on Petroleum products</t>
  </si>
  <si>
    <t xml:space="preserve">Grants to Other Government Units </t>
  </si>
  <si>
    <t>National Health Fund (NHF)</t>
  </si>
  <si>
    <t>Education Trust  Fund</t>
  </si>
  <si>
    <t>Road Fund</t>
  </si>
  <si>
    <t>Energy Fund</t>
  </si>
  <si>
    <t>Petroleum Related Fund</t>
  </si>
  <si>
    <t>Dist. Ass. Common Fund</t>
  </si>
  <si>
    <t>o.w. ABFA</t>
  </si>
  <si>
    <t>Ghana Infrastructure Fund</t>
  </si>
  <si>
    <t>Internally-Generated Funds (IGFs) Retention</t>
  </si>
  <si>
    <t>Transfer to GNPC from Oil Revenue</t>
  </si>
  <si>
    <t xml:space="preserve">   Other Earmarked Funds</t>
  </si>
  <si>
    <t>Youth Employment Agency</t>
  </si>
  <si>
    <t>Student's Loan Trust</t>
  </si>
  <si>
    <t>Ghana EXIM Bank Ltd</t>
  </si>
  <si>
    <t>Export Development Levy</t>
  </si>
  <si>
    <t>Ghana Airport Authority</t>
  </si>
  <si>
    <t>Mineral Development Fund</t>
  </si>
  <si>
    <t>Mineral Income Investment Fund</t>
  </si>
  <si>
    <t>GRA Retention</t>
  </si>
  <si>
    <t>Transfers for Social Protection (LEAP)</t>
  </si>
  <si>
    <t>Other Expenditure</t>
  </si>
  <si>
    <t>ESLA Transfers</t>
  </si>
  <si>
    <t xml:space="preserve">     Tax Expenditure (Exemptions)</t>
  </si>
  <si>
    <t>Reserve Expenditure Vote</t>
  </si>
  <si>
    <t>Reallocation to Priority Programmes</t>
  </si>
  <si>
    <t>Covid-Related Expenditure</t>
  </si>
  <si>
    <t>Energy Sector Shortfalls (IPPs)</t>
  </si>
  <si>
    <t>Finsec Bailout Cost &amp; Others</t>
  </si>
  <si>
    <t>Ghana GoldBod</t>
  </si>
  <si>
    <t>VAT Refunds</t>
  </si>
  <si>
    <t>Acquisition of Non-Financial Assets</t>
  </si>
  <si>
    <t>Domestic financed</t>
  </si>
  <si>
    <t>o/w Big Push Capex</t>
  </si>
  <si>
    <t xml:space="preserve">  Assets</t>
  </si>
  <si>
    <t>o/w Ghana Infrastructure &amp; Investment Fund</t>
  </si>
  <si>
    <t>o/w Capital Expenditure share of ABFA from Oil (70% of ABFA)</t>
  </si>
  <si>
    <t xml:space="preserve">   o/w Capital Market Borrowing Expenditure</t>
  </si>
  <si>
    <t>Net lending</t>
  </si>
  <si>
    <t xml:space="preserve">   New loans</t>
  </si>
  <si>
    <t xml:space="preserve">   Loan recoveries</t>
  </si>
  <si>
    <t>Foreign financed</t>
  </si>
  <si>
    <t>Other Outstanding Expenditure Claims</t>
  </si>
  <si>
    <t>Goods and Services</t>
  </si>
  <si>
    <t>Capital Expenditure</t>
  </si>
  <si>
    <t>Grants to Other Government Units</t>
  </si>
  <si>
    <t>HIPC financed expenditure</t>
  </si>
  <si>
    <t>MDRI financed expenditure</t>
  </si>
  <si>
    <t>TOTAL EXP. &amp; NET LENDING</t>
  </si>
  <si>
    <t>Table 14:   Central Government Fiscal Position (Financing) (Millions of Ghana Cedis)</t>
  </si>
  <si>
    <t>2014*</t>
  </si>
  <si>
    <r>
      <t xml:space="preserve">2014 </t>
    </r>
    <r>
      <rPr>
        <b/>
        <vertAlign val="superscript"/>
        <sz val="12"/>
        <rFont val="Calibri"/>
        <family val="2"/>
        <scheme val="minor"/>
      </rPr>
      <t>1</t>
    </r>
  </si>
  <si>
    <r>
      <t xml:space="preserve">2015 </t>
    </r>
    <r>
      <rPr>
        <b/>
        <vertAlign val="superscript"/>
        <sz val="12"/>
        <rFont val="Calibri"/>
        <family val="2"/>
        <scheme val="minor"/>
      </rPr>
      <t>1</t>
    </r>
  </si>
  <si>
    <r>
      <t>2016</t>
    </r>
    <r>
      <rPr>
        <b/>
        <vertAlign val="super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*</t>
    </r>
  </si>
  <si>
    <t>Overall balance (Commitment)</t>
  </si>
  <si>
    <t>(percent of GDP)</t>
  </si>
  <si>
    <t>Road Arrears (net change)</t>
  </si>
  <si>
    <t>o/w Commitments &amp; certs for works done</t>
  </si>
  <si>
    <t>Non-road arrears</t>
  </si>
  <si>
    <t xml:space="preserve">o/w other outstanding/deferred payments </t>
  </si>
  <si>
    <t>Outstanding payments</t>
  </si>
  <si>
    <t>o/w Statutory Funds</t>
  </si>
  <si>
    <t>Clerance of outstanding commitments</t>
  </si>
  <si>
    <t xml:space="preserve">o/w other outstanding payments/deferred payments </t>
  </si>
  <si>
    <t>o/w other outstanding claims</t>
  </si>
  <si>
    <t xml:space="preserve">   o/w Wage arrears</t>
  </si>
  <si>
    <t>o/w DACF</t>
  </si>
  <si>
    <t>o/w GETF</t>
  </si>
  <si>
    <t>Required Fiscal Measures</t>
  </si>
  <si>
    <t>Transfers into Oil Fund</t>
  </si>
  <si>
    <t>Overall balance (cash)</t>
  </si>
  <si>
    <t>Divestiture receipts</t>
  </si>
  <si>
    <t>Divestiture liabilities</t>
  </si>
  <si>
    <t>Discrepancy</t>
  </si>
  <si>
    <t>Overall balance (incl. Divestiture and Discrepancy)</t>
  </si>
  <si>
    <t>Financing</t>
  </si>
  <si>
    <t>Foreign (net)</t>
  </si>
  <si>
    <t>Borrowing</t>
  </si>
  <si>
    <t>Project loans</t>
  </si>
  <si>
    <t>Programme loans</t>
  </si>
  <si>
    <t>Sovereign Bond</t>
  </si>
  <si>
    <t>Amortisation (due)</t>
  </si>
  <si>
    <t>o/w Debt Repayment from Stabilisation Fund</t>
  </si>
  <si>
    <t>Exceptional financing</t>
  </si>
  <si>
    <t>Domestic (net)</t>
  </si>
  <si>
    <t>Banking</t>
  </si>
  <si>
    <t>Bank of Ghana</t>
  </si>
  <si>
    <t>Non-banks</t>
  </si>
  <si>
    <t xml:space="preserve">            o.w. Non-residents</t>
  </si>
  <si>
    <t>Other Domestic</t>
  </si>
  <si>
    <t xml:space="preserve">Other Financing </t>
  </si>
  <si>
    <t xml:space="preserve">clawback from TOR </t>
  </si>
  <si>
    <t>Other domestic financing</t>
  </si>
  <si>
    <t>Divestiture Receipts</t>
  </si>
  <si>
    <t>non-concessional borrowing (foreign)</t>
  </si>
  <si>
    <t>Ghana Petroleum Funds</t>
  </si>
  <si>
    <t>Transfer to Ghana Petroleum Funds</t>
  </si>
  <si>
    <t xml:space="preserve">            o.w. Stabilisation Fund </t>
  </si>
  <si>
    <t xml:space="preserve">            o.w. Heritage Fund </t>
  </si>
  <si>
    <t>Transfer from stabilisation fund</t>
  </si>
  <si>
    <t>Sinking Fund</t>
  </si>
  <si>
    <t>Contingency Fund</t>
  </si>
  <si>
    <t>Net Savings due to inflation-indexed bonds</t>
  </si>
  <si>
    <t xml:space="preserve">Deferred interest payments </t>
  </si>
  <si>
    <t xml:space="preserve">Redemption of Deferred interest paymnets </t>
  </si>
  <si>
    <t>Nominal GDP (Including Oil)</t>
  </si>
  <si>
    <t>Nominal GDP (Excluding oil)</t>
  </si>
  <si>
    <t>Memorandum items (Million Ghana Cedis)</t>
  </si>
  <si>
    <t>Taxes on income and property</t>
  </si>
  <si>
    <t>per cent of GDP</t>
  </si>
  <si>
    <t xml:space="preserve">Taxes on goods and services </t>
  </si>
  <si>
    <t>Taxes on international trade</t>
  </si>
  <si>
    <t>Tax revenue including oil</t>
  </si>
  <si>
    <t>Tax revenue excluding oil</t>
  </si>
  <si>
    <t>Nontax revenue</t>
  </si>
  <si>
    <t>Domestic revenue including oil</t>
  </si>
  <si>
    <t>Domestic revenue excluding oil</t>
  </si>
  <si>
    <t>Grants</t>
  </si>
  <si>
    <t>Total revenue and grants</t>
  </si>
  <si>
    <t>Goods and services</t>
  </si>
  <si>
    <t>Interest payments</t>
  </si>
  <si>
    <t>Non-Financial Assets (Capital Expenditure)</t>
  </si>
  <si>
    <t>Total expenditure &amp; net lending</t>
  </si>
  <si>
    <t>Overall Budget Balance</t>
  </si>
  <si>
    <t>Domestic Expenditure</t>
  </si>
  <si>
    <t>Domestic Primary Balance</t>
  </si>
  <si>
    <t>Primary Balance</t>
  </si>
  <si>
    <r>
      <rPr>
        <b/>
        <i/>
        <sz val="12"/>
        <rFont val="Calibri"/>
        <family val="2"/>
        <scheme val="minor"/>
      </rPr>
      <t>Source</t>
    </r>
    <r>
      <rPr>
        <i/>
        <sz val="12"/>
        <rFont val="Calibri"/>
        <family val="2"/>
        <scheme val="minor"/>
      </rPr>
      <t>: Ministry of Finance, Ghana</t>
    </r>
  </si>
  <si>
    <t xml:space="preserve">  Table 15:  Fiscal Position - Narrow (Millions of Ghana Cedis)</t>
  </si>
  <si>
    <t>2005    Dec</t>
  </si>
  <si>
    <t>2006    Dec</t>
  </si>
  <si>
    <t>2007        Dec</t>
  </si>
  <si>
    <t>2008            Dec</t>
  </si>
  <si>
    <t>2009       Dec</t>
  </si>
  <si>
    <t>2011*</t>
  </si>
  <si>
    <t>Jan-Dec</t>
  </si>
  <si>
    <t>Jan-March</t>
  </si>
  <si>
    <t>Jan-Jun</t>
  </si>
  <si>
    <t>Jan-Sep</t>
  </si>
  <si>
    <t>Jan-June</t>
  </si>
  <si>
    <t>TOTAL RECEIPTS</t>
  </si>
  <si>
    <t>Customs (CEPS)</t>
  </si>
  <si>
    <t>Domestic Tax Direct (IRS)</t>
  </si>
  <si>
    <t>Domestic Tax Indirect (VAT)</t>
  </si>
  <si>
    <t>GRA E-Levy Lodgement</t>
  </si>
  <si>
    <t>Oil Revenue (ABFA)</t>
  </si>
  <si>
    <t>Divestiture</t>
  </si>
  <si>
    <t>Non-Tax Receipts</t>
  </si>
  <si>
    <t>NHIL</t>
  </si>
  <si>
    <t>Other Revenue Measures (ESLA-DRL)</t>
  </si>
  <si>
    <t>Other Receipts</t>
  </si>
  <si>
    <t>TOTAL PAYMENTS</t>
  </si>
  <si>
    <t>Interest (Domestic)</t>
  </si>
  <si>
    <t>Interest (External)</t>
  </si>
  <si>
    <t>Goods &amp; Services</t>
  </si>
  <si>
    <t>District Assembly Common Fund</t>
  </si>
  <si>
    <t>Ghana Education Trust Fund</t>
  </si>
  <si>
    <t>National Health Insurance Fund</t>
  </si>
  <si>
    <t>Petroleum Distribution</t>
  </si>
  <si>
    <t>SUMMARY</t>
  </si>
  <si>
    <t>Receipts</t>
  </si>
  <si>
    <t>Payments</t>
  </si>
  <si>
    <t>Surplus (+)/Deficit (-)</t>
  </si>
  <si>
    <t xml:space="preserve">  Table 15: (Concluded)</t>
  </si>
  <si>
    <t>FINANCING</t>
  </si>
  <si>
    <t>Domestic (Net)</t>
  </si>
  <si>
    <t>Deposit Money Banks</t>
  </si>
  <si>
    <t>Non-bank</t>
  </si>
  <si>
    <t>o.w. Non-residents</t>
  </si>
  <si>
    <t>Foreign (Net)</t>
  </si>
  <si>
    <t>Total Inflows</t>
  </si>
  <si>
    <t>Inflows (Loan Disbursement)</t>
  </si>
  <si>
    <t>Inflows (Euro Bonds)</t>
  </si>
  <si>
    <t>Loan Repayment</t>
  </si>
  <si>
    <t>Other Financing (SDR Allocation)</t>
  </si>
  <si>
    <t>Other Financing (Domestic)</t>
  </si>
  <si>
    <t>Other  Financing (Sinking &amp; Petroleum Funds)</t>
  </si>
  <si>
    <t>MEMORANDUM ITEMS</t>
  </si>
  <si>
    <t>GDP at Current Prices (Oil)</t>
  </si>
  <si>
    <t>GDP at Current Prices (Non-oil)</t>
  </si>
  <si>
    <t>Budget Balance</t>
  </si>
  <si>
    <t xml:space="preserve">   (In Percent of GDP)</t>
  </si>
  <si>
    <t>Domestic Revenue</t>
  </si>
  <si>
    <t>Net Domestic Financing</t>
  </si>
  <si>
    <t>Table 16:  Outstanding Stock of Selected Government Debt Instruments By Holder (Millions of Ghana Cedis)</t>
  </si>
  <si>
    <t>Short-Term Assets</t>
  </si>
  <si>
    <t xml:space="preserve">  Treasury bills (91-Days)</t>
  </si>
  <si>
    <t xml:space="preserve">           Deposit Money Banks</t>
  </si>
  <si>
    <t xml:space="preserve">           Non-Bank Sector</t>
  </si>
  <si>
    <t xml:space="preserve">     Treasury Bills (182-days)</t>
  </si>
  <si>
    <t xml:space="preserve">            Deposit Money Banks</t>
  </si>
  <si>
    <t xml:space="preserve">            Non-Bank Sector</t>
  </si>
  <si>
    <t xml:space="preserve">     Treasury Notes (364-days)</t>
  </si>
  <si>
    <t xml:space="preserve">     Treasury Notes (1-year)</t>
  </si>
  <si>
    <t>Medium-Term Assets</t>
  </si>
  <si>
    <t xml:space="preserve">     2-Year Fixed Rate Treasury Note</t>
  </si>
  <si>
    <t xml:space="preserve">     2-Year USD Domestic Bond</t>
  </si>
  <si>
    <t xml:space="preserve">             Deposit Money Banks</t>
  </si>
  <si>
    <t xml:space="preserve">     3-Year Fixed Rate Treasury Note</t>
  </si>
  <si>
    <t xml:space="preserve">     3-Year USD Domestic Bond</t>
  </si>
  <si>
    <t xml:space="preserve">     3-Year Floating Rate Treasury Note (SADA-UBA)</t>
  </si>
  <si>
    <t xml:space="preserve">       Deposit Money Banks</t>
  </si>
  <si>
    <t xml:space="preserve">       Non-bank sector</t>
  </si>
  <si>
    <t xml:space="preserve">     4-year GOG Bond (AMCs)</t>
  </si>
  <si>
    <r>
      <t xml:space="preserve">Note: </t>
    </r>
    <r>
      <rPr>
        <i/>
        <sz val="23"/>
        <rFont val="Calibri"/>
        <family val="2"/>
        <scheme val="minor"/>
      </rPr>
      <t>Holders exclude Bank of Ghana</t>
    </r>
  </si>
  <si>
    <t>Table 16: (Continued)</t>
  </si>
  <si>
    <t xml:space="preserve">     4.5-Year GOG Bond (DDEP)</t>
  </si>
  <si>
    <t xml:space="preserve">     5-Year GOG Bond</t>
  </si>
  <si>
    <t xml:space="preserve">     5.5-Year GOG Bond (DDEP)</t>
  </si>
  <si>
    <t xml:space="preserve">     5 Year USD Domestic Bond</t>
  </si>
  <si>
    <t xml:space="preserve">     5-Year Golden Jubilee Bond</t>
  </si>
  <si>
    <t xml:space="preserve">     6-Year GOG Bonds</t>
  </si>
  <si>
    <t xml:space="preserve">     7-Year GOG Bonds</t>
  </si>
  <si>
    <t xml:space="preserve">     8-Year GOG Bond (DDEP)</t>
  </si>
  <si>
    <t xml:space="preserve">     9-Year GOG Bond (DDEP)</t>
  </si>
  <si>
    <t xml:space="preserve">    10-Year GOG Bonds</t>
  </si>
  <si>
    <r>
      <rPr>
        <b/>
        <i/>
        <sz val="22"/>
        <rFont val="Calibri"/>
        <family val="2"/>
        <scheme val="minor"/>
      </rPr>
      <t>Note</t>
    </r>
    <r>
      <rPr>
        <i/>
        <sz val="22"/>
        <rFont val="Calibri"/>
        <family val="2"/>
        <scheme val="minor"/>
      </rPr>
      <t>: Data for Q3:2024-Q1:2025 have not been confirmed</t>
    </r>
  </si>
  <si>
    <t>Table 16: (Concluded)</t>
  </si>
  <si>
    <t>Long-Term Assets</t>
  </si>
  <si>
    <t xml:space="preserve">     11-Year GOG Bond (DDEP)</t>
  </si>
  <si>
    <t xml:space="preserve">     12-Year GOG Bond (DDEP)</t>
  </si>
  <si>
    <t xml:space="preserve">     13-Year GOG Bond (DDEP)</t>
  </si>
  <si>
    <t xml:space="preserve">     14-Year GOG Bond (DDEP)</t>
  </si>
  <si>
    <t xml:space="preserve">    15-Year GOG Bonds</t>
  </si>
  <si>
    <t xml:space="preserve">    20-Year GOG Bonds</t>
  </si>
  <si>
    <t xml:space="preserve">      TOR Bond</t>
  </si>
  <si>
    <t xml:space="preserve">      Government Stocks</t>
  </si>
  <si>
    <t xml:space="preserve">    Govt of Ghana Instruments</t>
  </si>
  <si>
    <t>Table 17a: Holders of Domestic Debt (Millions of Ghana Cedis)</t>
  </si>
  <si>
    <t>HOLDERS</t>
  </si>
  <si>
    <t>A. Banking Sector</t>
  </si>
  <si>
    <t xml:space="preserve">    Bank of Ghana</t>
  </si>
  <si>
    <t xml:space="preserve">    Deposit Money Banks (DMBs)</t>
  </si>
  <si>
    <t>B. Non-Bank Sector</t>
  </si>
  <si>
    <t xml:space="preserve">    SSNIT</t>
  </si>
  <si>
    <t xml:space="preserve">    Insurance Companies</t>
  </si>
  <si>
    <t xml:space="preserve">    NPRA</t>
  </si>
  <si>
    <t xml:space="preserve">    Other Holders</t>
  </si>
  <si>
    <t>C. Foreign Sector (Non-Residents)</t>
  </si>
  <si>
    <t>D. Standard Loans</t>
  </si>
  <si>
    <t>TOTAL (A+B+C+D)</t>
  </si>
  <si>
    <r>
      <rPr>
        <b/>
        <i/>
        <sz val="15"/>
        <rFont val="Calibri"/>
        <family val="2"/>
        <scheme val="minor"/>
      </rPr>
      <t>Note</t>
    </r>
    <r>
      <rPr>
        <i/>
        <sz val="15"/>
        <rFont val="Calibri"/>
        <family val="2"/>
        <scheme val="minor"/>
      </rPr>
      <t>: Data for December 2024 have not been confirmed</t>
    </r>
  </si>
  <si>
    <r>
      <rPr>
        <b/>
        <i/>
        <sz val="15"/>
        <rFont val="Calibri"/>
        <family val="2"/>
        <scheme val="minor"/>
      </rPr>
      <t>Source</t>
    </r>
    <r>
      <rPr>
        <i/>
        <sz val="15"/>
        <rFont val="Calibri"/>
        <family val="2"/>
        <scheme val="minor"/>
      </rPr>
      <t>: Ministry of Finance, Ghana</t>
    </r>
  </si>
  <si>
    <t>Table 17b: Structure of Domestic Debt (Millions of Ghana Cedis)</t>
  </si>
  <si>
    <t>STRUCTURE</t>
  </si>
  <si>
    <t>A. Short-Term Instruments</t>
  </si>
  <si>
    <t>35-Day Treasury Bill</t>
  </si>
  <si>
    <t>49-Day Treasury Bill</t>
  </si>
  <si>
    <t>77-Day Treasury Bill</t>
  </si>
  <si>
    <t>91-Day Treasury Bill</t>
  </si>
  <si>
    <t>182-Day Treasury Bill</t>
  </si>
  <si>
    <t>364-Day Treasury Bill</t>
  </si>
  <si>
    <t>1-Year Treasury Note</t>
  </si>
  <si>
    <t>Short-Term Advance</t>
  </si>
  <si>
    <t>B. Medium-Term Instruments</t>
  </si>
  <si>
    <t>2-Year Treasury Note</t>
  </si>
  <si>
    <t>2-Year Floating Treasury Note</t>
  </si>
  <si>
    <t>2-Year Fixed Treasury Note</t>
  </si>
  <si>
    <t>2-year USD Domestic Bond</t>
  </si>
  <si>
    <t>3-year USD Domestic Bond (Old)</t>
  </si>
  <si>
    <t>4-year USD Domestic Bond (New)</t>
  </si>
  <si>
    <t>5-year USD Domestic Bond (Old)</t>
  </si>
  <si>
    <t>5-year USD Domestic Bond (New)</t>
  </si>
  <si>
    <t xml:space="preserve">3-Year GGILBS </t>
  </si>
  <si>
    <t>3-Year Floating Rate Bond</t>
  </si>
  <si>
    <t>3-Year Floating Treasury Note (SADA-UBA)</t>
  </si>
  <si>
    <t>3-Year Fixed Rate Bond (Old)</t>
  </si>
  <si>
    <t>3-Year Stock (SBG)</t>
  </si>
  <si>
    <t>3-Year Stock (SSNIT)</t>
  </si>
  <si>
    <t>4-Year GOG Bond (New)</t>
  </si>
  <si>
    <t>4.5-Year GOG Bond (New)</t>
  </si>
  <si>
    <t>5-Year GOG Bond (Old)</t>
  </si>
  <si>
    <t>5-Year GOG Bond (New)</t>
  </si>
  <si>
    <t>5.5-Year GOG Bond (New)</t>
  </si>
  <si>
    <t>5-Year Golden Jubilee Bond</t>
  </si>
  <si>
    <t>6-Year GOG Bond (Old)</t>
  </si>
  <si>
    <t>6-Year GOG Bond (New)</t>
  </si>
  <si>
    <t>7-Year GOG Bond (Old)</t>
  </si>
  <si>
    <t>7-Year GOG Bond (New)</t>
  </si>
  <si>
    <t>8-Year GOG Bond</t>
  </si>
  <si>
    <t>C. Long-Term Instruments</t>
  </si>
  <si>
    <t>11-Year GOG Bond</t>
  </si>
  <si>
    <t>12-Year GOG Bond (Old)</t>
  </si>
  <si>
    <t>12-Year GOG Bond (New)</t>
  </si>
  <si>
    <t>13-Year GOG Bond</t>
  </si>
  <si>
    <t>14-Year GOG Bond</t>
  </si>
  <si>
    <t>15-Year GOG Bond (Old)</t>
  </si>
  <si>
    <t>15-Year GOG Bond (New)</t>
  </si>
  <si>
    <t>20-Year GOG Bond</t>
  </si>
  <si>
    <t>Long-Term Government Stocks</t>
  </si>
  <si>
    <t>GOG Petroleum Finance Bond</t>
  </si>
  <si>
    <t>TOR Bonds</t>
  </si>
  <si>
    <t>National Pension Regulatory Authority (NPRA) Stocks</t>
  </si>
  <si>
    <t>Other Government Stocks</t>
  </si>
  <si>
    <t>Telekom Malasia Stock</t>
  </si>
  <si>
    <t xml:space="preserve"> Table 18: International Reserves of Bank of Ghana (Millions of US Dollars)</t>
  </si>
  <si>
    <t>Net International Reserves</t>
  </si>
  <si>
    <t>Gross Reserves (excl Oil Funds, Encumbered Assets)</t>
  </si>
  <si>
    <t>Holdings of SDRs</t>
  </si>
  <si>
    <t>Other Foreign Assets</t>
  </si>
  <si>
    <t xml:space="preserve">Investments </t>
  </si>
  <si>
    <t xml:space="preserve">Foreign Liabilities </t>
  </si>
  <si>
    <t>Short-Term</t>
  </si>
  <si>
    <t xml:space="preserve">IMF: </t>
  </si>
  <si>
    <t>Other Foreign Liabilities to Int. Institutions</t>
  </si>
  <si>
    <t>SDR Allocation</t>
  </si>
  <si>
    <t>Foreign Currency Deposits</t>
  </si>
  <si>
    <t>J.      Net Swap Transactions:</t>
  </si>
  <si>
    <t xml:space="preserve">                     Swaps Receivable</t>
  </si>
  <si>
    <t xml:space="preserve">                     Swaps Payable</t>
  </si>
  <si>
    <t>Net Payment agreements</t>
  </si>
  <si>
    <t>Encumbered accounts (Collaterised L/Cs and Pledged Assets)</t>
  </si>
  <si>
    <t>o.w. cash collateral</t>
  </si>
  <si>
    <t>Ghana Petroleum &amp; Stabilisation Fund</t>
  </si>
  <si>
    <t>SPECIAL USD EUROBOND (1028331511051)</t>
  </si>
  <si>
    <t xml:space="preserve">Table 19:  Balance of Payments (Millions of US Dollars) </t>
  </si>
  <si>
    <t>Trade in Goods &amp; Services</t>
  </si>
  <si>
    <t>Goods</t>
  </si>
  <si>
    <t>Cocoa Beans &amp; products</t>
  </si>
  <si>
    <t>Non-Monetary Gold</t>
  </si>
  <si>
    <t>Crude oil</t>
  </si>
  <si>
    <t>Others Exports (Including Non-Traditional)</t>
  </si>
  <si>
    <t>Non-oil imports</t>
  </si>
  <si>
    <t>Oil &amp; Gas imports</t>
  </si>
  <si>
    <t>Services</t>
  </si>
  <si>
    <t>Credit</t>
  </si>
  <si>
    <t>Debit</t>
  </si>
  <si>
    <t xml:space="preserve">Primary income </t>
  </si>
  <si>
    <t>Investment Income</t>
  </si>
  <si>
    <t>ow:  Reserves Related</t>
  </si>
  <si>
    <t>Other Primary Income</t>
  </si>
  <si>
    <t>ow:  Government</t>
  </si>
  <si>
    <t>Secondary income (Transfers)</t>
  </si>
  <si>
    <t>Official Transfers</t>
  </si>
  <si>
    <t>Private Transfers</t>
  </si>
  <si>
    <t>Capital account</t>
  </si>
  <si>
    <t>Gross acquisitions/ disposals of nonproduced nonfinancial assets</t>
  </si>
  <si>
    <t xml:space="preserve">Net lending (+) / net borrowing (-) (balance from current and capital account) </t>
  </si>
  <si>
    <t>Financial account</t>
  </si>
  <si>
    <t xml:space="preserve">Net lending (+) / net borrowing (-) (balance from financial account) </t>
  </si>
  <si>
    <t xml:space="preserve">Direct investment </t>
  </si>
  <si>
    <t>Net acquisition</t>
  </si>
  <si>
    <t>Net incurrence</t>
  </si>
  <si>
    <t xml:space="preserve">Portfolio investment </t>
  </si>
  <si>
    <t>Financial Derivative</t>
  </si>
  <si>
    <t xml:space="preserve">Other investment </t>
  </si>
  <si>
    <t>Currency and deposits</t>
  </si>
  <si>
    <t>Loans</t>
  </si>
  <si>
    <t>Central Bank</t>
  </si>
  <si>
    <t>ODC</t>
  </si>
  <si>
    <t>Government</t>
  </si>
  <si>
    <t xml:space="preserve">Other sectors </t>
  </si>
  <si>
    <t xml:space="preserve">Trade credit and advances </t>
  </si>
  <si>
    <t xml:space="preserve">Net acquisition </t>
  </si>
  <si>
    <t>SDR Allocations</t>
  </si>
  <si>
    <t xml:space="preserve">Reserve assets </t>
  </si>
  <si>
    <t>Monetary gold</t>
  </si>
  <si>
    <t xml:space="preserve">Special Drawing Rights </t>
  </si>
  <si>
    <t>Reserve position in the IMF</t>
  </si>
  <si>
    <t>Other reserve assets</t>
  </si>
  <si>
    <t>Net errors and omissions</t>
  </si>
  <si>
    <r>
      <rPr>
        <b/>
        <i/>
        <sz val="16"/>
        <rFont val="Calibri"/>
        <family val="2"/>
        <scheme val="minor"/>
      </rPr>
      <t>Note</t>
    </r>
    <r>
      <rPr>
        <i/>
        <sz val="16"/>
        <rFont val="Calibri"/>
        <family val="2"/>
        <scheme val="minor"/>
      </rPr>
      <t>: Data is compiled in accordance with Balance of Payments Manual 6 (BPM6)</t>
    </r>
  </si>
  <si>
    <t>Table 20: Merchandise Trade Flows (Millions of US Dollars)</t>
  </si>
  <si>
    <t>2013*</t>
  </si>
  <si>
    <t xml:space="preserve">Annual </t>
  </si>
  <si>
    <t xml:space="preserve">Merchandise Exports (f.o.b) </t>
  </si>
  <si>
    <t xml:space="preserve">Cocoa Beans </t>
  </si>
  <si>
    <t>Cocoa Products</t>
  </si>
  <si>
    <t>Timber and Timber Products</t>
  </si>
  <si>
    <r>
      <t xml:space="preserve">Other Exports </t>
    </r>
    <r>
      <rPr>
        <vertAlign val="superscript"/>
        <sz val="16"/>
        <rFont val="Calibri"/>
        <family val="2"/>
        <scheme val="minor"/>
      </rPr>
      <t>1</t>
    </r>
  </si>
  <si>
    <t xml:space="preserve">Merchandise Imports (f.o.b) </t>
  </si>
  <si>
    <t xml:space="preserve">Non-Oil </t>
  </si>
  <si>
    <t>Oil &amp; Gas</t>
  </si>
  <si>
    <r>
      <rPr>
        <b/>
        <i/>
        <sz val="14"/>
        <rFont val="Calibri"/>
        <family val="2"/>
        <scheme val="minor"/>
      </rPr>
      <t>Note</t>
    </r>
    <r>
      <rPr>
        <i/>
        <sz val="14"/>
        <rFont val="Calibri"/>
        <family val="2"/>
        <scheme val="minor"/>
      </rPr>
      <t>:  Other Exports include exports of electricity, residual fuel oil, manganese, bauxite and diamonds, etc.</t>
    </r>
  </si>
  <si>
    <t>1.  Other Exports include exports of electricity, residual fuel oil, manganese, bauxite and diamonds, etc.</t>
  </si>
  <si>
    <t>2.  Data for 2024 have been revised.</t>
  </si>
  <si>
    <t>Table 21(ai): Crude Oil and Petroleum Products Imports (f.o.b) by Value (Millions of US Dollars)</t>
  </si>
  <si>
    <t xml:space="preserve">Apr  </t>
  </si>
  <si>
    <t xml:space="preserve">Crude Oil </t>
  </si>
  <si>
    <t xml:space="preserve">Premium </t>
  </si>
  <si>
    <t xml:space="preserve">Gas Oil </t>
  </si>
  <si>
    <t xml:space="preserve">LPG </t>
  </si>
  <si>
    <t xml:space="preserve">Aviation Fuel </t>
  </si>
  <si>
    <t xml:space="preserve">Gas (West Africa) </t>
  </si>
  <si>
    <t>Other Fuels</t>
  </si>
  <si>
    <t>Total</t>
  </si>
  <si>
    <t>Table 21(aii): Crude Oil and Petroleum Products Imports (c.i.f) by Value (Millions of US Dollars)</t>
  </si>
  <si>
    <t>2012*</t>
  </si>
  <si>
    <t xml:space="preserve">Oct </t>
  </si>
  <si>
    <t>Aviation Fuel</t>
  </si>
  <si>
    <r>
      <rPr>
        <b/>
        <i/>
        <sz val="16"/>
        <rFont val="Calibri"/>
        <family val="2"/>
        <scheme val="minor"/>
      </rPr>
      <t>Note</t>
    </r>
    <r>
      <rPr>
        <i/>
        <sz val="16"/>
        <rFont val="Calibri"/>
        <family val="2"/>
        <scheme val="minor"/>
      </rPr>
      <t>: Data for Q1:2023 have been revised.</t>
    </r>
  </si>
  <si>
    <t>Table 21(bi): Crude Oil and Petroleum Products Imports by Volume</t>
  </si>
  <si>
    <t xml:space="preserve">Apr </t>
  </si>
  <si>
    <t>Crude oil (bbl)</t>
  </si>
  <si>
    <t>Premium (MT)</t>
  </si>
  <si>
    <t>Gas oil (MT)</t>
  </si>
  <si>
    <t>LPG (MT)</t>
  </si>
  <si>
    <t>Aviation Fuel (MT)</t>
  </si>
  <si>
    <t xml:space="preserve"> Gas (MMBTu)</t>
  </si>
  <si>
    <t>Table 21(bii): Crude Oil Imports by Importer and Value (Millions of US Dollars)</t>
  </si>
  <si>
    <t>Platon Gas Oil</t>
  </si>
  <si>
    <t>CenPower Generation/Asogli</t>
  </si>
  <si>
    <t>Akwaaba Oil Refinery</t>
  </si>
  <si>
    <t>Aksa Energy Ghana</t>
  </si>
  <si>
    <t>TOTAL</t>
  </si>
  <si>
    <r>
      <rPr>
        <b/>
        <i/>
        <sz val="16"/>
        <rFont val="Calibri"/>
        <family val="2"/>
        <scheme val="minor"/>
      </rPr>
      <t>Note</t>
    </r>
    <r>
      <rPr>
        <i/>
        <sz val="16"/>
        <rFont val="Calibri"/>
        <family val="2"/>
        <scheme val="minor"/>
      </rPr>
      <t>: Data for 2023 have been revised.</t>
    </r>
  </si>
  <si>
    <t>Table 22: Exports - Value (US$' million), Volume and Unit Price</t>
  </si>
  <si>
    <t xml:space="preserve">         Volume (fine ounces)</t>
  </si>
  <si>
    <t xml:space="preserve">         Unit value (US dollars per ounce)</t>
  </si>
  <si>
    <t>Cocoa Beans</t>
  </si>
  <si>
    <t xml:space="preserve">        Volume (metric tons)</t>
  </si>
  <si>
    <t xml:space="preserve">        Unit value (US dollars per ton)</t>
  </si>
  <si>
    <t>Cocoa products</t>
  </si>
  <si>
    <t xml:space="preserve">       Volume (metric tons)</t>
  </si>
  <si>
    <t xml:space="preserve">       Unit value (US dollars per ton)</t>
  </si>
  <si>
    <t>Crude Oil Exports</t>
  </si>
  <si>
    <t xml:space="preserve">       Volume (barrels)</t>
  </si>
  <si>
    <t xml:space="preserve">       Unit value (US dollars per barrel)</t>
  </si>
  <si>
    <t xml:space="preserve">       Volume (cubic meters)</t>
  </si>
  <si>
    <t xml:space="preserve">       Unit value (US dollars per cubic meter)</t>
  </si>
  <si>
    <t>Aluminium</t>
  </si>
  <si>
    <t>Residual oil</t>
  </si>
  <si>
    <t>Manganese</t>
  </si>
  <si>
    <t xml:space="preserve">         Volume (metric tons)</t>
  </si>
  <si>
    <t xml:space="preserve">         Unit value (US dollars per ton)</t>
  </si>
  <si>
    <t xml:space="preserve">Electricity </t>
  </si>
  <si>
    <t xml:space="preserve">         Volume (millions of kilowatt-hours)</t>
  </si>
  <si>
    <t xml:space="preserve">         Unit value (US$' 000/kilowatt-hour)</t>
  </si>
  <si>
    <t xml:space="preserve">        Volume (carats)</t>
  </si>
  <si>
    <t xml:space="preserve">        Unit value (US dollars per carat)</t>
  </si>
  <si>
    <t>Bauxite</t>
  </si>
  <si>
    <t>Volume (metric tons)</t>
  </si>
  <si>
    <t>Unit value (US dollars per ton)</t>
  </si>
  <si>
    <t>Shea nuts</t>
  </si>
  <si>
    <t>Other non-traditional exports</t>
  </si>
  <si>
    <r>
      <rPr>
        <b/>
        <i/>
        <sz val="12"/>
        <rFont val="Calibri"/>
        <family val="2"/>
        <scheme val="minor"/>
      </rPr>
      <t>Note</t>
    </r>
    <r>
      <rPr>
        <i/>
        <sz val="12"/>
        <rFont val="Calibri"/>
        <family val="2"/>
        <scheme val="minor"/>
      </rPr>
      <t>: Data for 2024 have been revised.</t>
    </r>
  </si>
  <si>
    <t xml:space="preserve">Table 23:  Commodity Prices </t>
  </si>
  <si>
    <t>COCOA LIFFE (£)/tonne</t>
  </si>
  <si>
    <t>COCOA CSCE (US$)/tonne</t>
  </si>
  <si>
    <t>GOLD US$/fine oz</t>
  </si>
  <si>
    <t xml:space="preserve">DIAMOND US$/carats </t>
  </si>
  <si>
    <t>BAUXITE US$/tonne</t>
  </si>
  <si>
    <t>MANGANESE US$/tonne</t>
  </si>
  <si>
    <t>CRUDE OIL US$/barrel</t>
  </si>
  <si>
    <t>Note:</t>
  </si>
  <si>
    <t>Cocoa, Gold and Crude Oil prices are international prices whereas Diamond, Bauxite and Manganese are Realized Prices</t>
  </si>
  <si>
    <t>LIFFE: London International Futures and Funds Exchange. CSCE: Coffee, Sugar and Cocoa Exchange</t>
  </si>
  <si>
    <r>
      <rPr>
        <b/>
        <i/>
        <sz val="17"/>
        <rFont val="Calibri"/>
        <family val="2"/>
        <scheme val="minor"/>
      </rPr>
      <t>Source</t>
    </r>
    <r>
      <rPr>
        <i/>
        <sz val="17"/>
        <rFont val="Calibri"/>
        <family val="2"/>
        <scheme val="minor"/>
      </rPr>
      <t>: Reuters &amp; Mining Companies in Ghana</t>
    </r>
  </si>
  <si>
    <t xml:space="preserve">Table 24: Direction of Ghana's Trade with the Rest of the World (% of Total Trade) </t>
  </si>
  <si>
    <t>Trade Partners</t>
  </si>
  <si>
    <t xml:space="preserve">  Q1</t>
  </si>
  <si>
    <t xml:space="preserve">  Q2</t>
  </si>
  <si>
    <t xml:space="preserve">  Q3</t>
  </si>
  <si>
    <t xml:space="preserve">  Q4</t>
  </si>
  <si>
    <t>Industrial Countries</t>
  </si>
  <si>
    <t>France</t>
  </si>
  <si>
    <t>Germany</t>
  </si>
  <si>
    <t>Italy</t>
  </si>
  <si>
    <t>Japan</t>
  </si>
  <si>
    <t>Netherlands</t>
  </si>
  <si>
    <t>United Kingdom</t>
  </si>
  <si>
    <t>United States</t>
  </si>
  <si>
    <t>Other Europeans</t>
  </si>
  <si>
    <t>Rest of the world</t>
  </si>
  <si>
    <t>o.w. China</t>
  </si>
  <si>
    <t>Table 25: Foreign Exchange Rates (GH¢ per Foreign Currency) - End Period &amp; Period Average (Indicative)</t>
  </si>
  <si>
    <t xml:space="preserve">Interbank Market </t>
  </si>
  <si>
    <t xml:space="preserve">Forex Bureaux Market </t>
  </si>
  <si>
    <t>US Dollar</t>
  </si>
  <si>
    <t>Pound Sterling</t>
  </si>
  <si>
    <t>Euro</t>
  </si>
  <si>
    <t>Swiss Franc</t>
  </si>
  <si>
    <t>Japanese Yen</t>
  </si>
  <si>
    <t xml:space="preserve">End </t>
  </si>
  <si>
    <t>Period</t>
  </si>
  <si>
    <t>Month</t>
  </si>
  <si>
    <t>Average</t>
  </si>
  <si>
    <t>Table 26: Ghana's Public and Publicly Guaranteed External Debt (Millions of US Dollars)</t>
  </si>
  <si>
    <t>Stock As At End</t>
  </si>
  <si>
    <t xml:space="preserve">         Q1</t>
  </si>
  <si>
    <t>Total External Debt</t>
  </si>
  <si>
    <t>Multilateral Creditors</t>
  </si>
  <si>
    <t xml:space="preserve">          Of which:</t>
  </si>
  <si>
    <t xml:space="preserve">       IMF</t>
  </si>
  <si>
    <t xml:space="preserve">        na</t>
  </si>
  <si>
    <t xml:space="preserve">                     n.a</t>
  </si>
  <si>
    <t xml:space="preserve">               n.a</t>
  </si>
  <si>
    <t xml:space="preserve">                   na</t>
  </si>
  <si>
    <t xml:space="preserve">               na</t>
  </si>
  <si>
    <t xml:space="preserve">                  na</t>
  </si>
  <si>
    <t xml:space="preserve">                      na</t>
  </si>
  <si>
    <t xml:space="preserve">                 na</t>
  </si>
  <si>
    <t>Bilateral Creditors</t>
  </si>
  <si>
    <t xml:space="preserve">         Of which:</t>
  </si>
  <si>
    <t xml:space="preserve">       Paris Club</t>
  </si>
  <si>
    <t xml:space="preserve">              na</t>
  </si>
  <si>
    <t xml:space="preserve">              n.a</t>
  </si>
  <si>
    <t xml:space="preserve">                     na</t>
  </si>
  <si>
    <t xml:space="preserve">                na</t>
  </si>
  <si>
    <t xml:space="preserve">                        na</t>
  </si>
  <si>
    <t xml:space="preserve">       Non-Paris Club</t>
  </si>
  <si>
    <t xml:space="preserve">                       n.a</t>
  </si>
  <si>
    <t xml:space="preserve">            na</t>
  </si>
  <si>
    <t xml:space="preserve">                         na</t>
  </si>
  <si>
    <t>Export Credit Agencies</t>
  </si>
  <si>
    <t>Other Concessional</t>
  </si>
  <si>
    <t>Commercial Creditors</t>
  </si>
  <si>
    <t xml:space="preserve">     na</t>
  </si>
  <si>
    <t xml:space="preserve">                    na</t>
  </si>
  <si>
    <t xml:space="preserve">         Other</t>
  </si>
  <si>
    <t>International Capital Market</t>
  </si>
  <si>
    <r>
      <rPr>
        <b/>
        <i/>
        <sz val="16"/>
        <rFont val="Calibri"/>
        <family val="2"/>
      </rPr>
      <t>Note</t>
    </r>
    <r>
      <rPr>
        <i/>
        <sz val="16"/>
        <rFont val="Calibri"/>
        <family val="2"/>
      </rPr>
      <t>: Q4:2024 data have not been confirmed.</t>
    </r>
  </si>
  <si>
    <r>
      <rPr>
        <b/>
        <i/>
        <sz val="16"/>
        <rFont val="Calibri"/>
        <family val="2"/>
      </rPr>
      <t>Source</t>
    </r>
    <r>
      <rPr>
        <i/>
        <sz val="16"/>
        <rFont val="Calibri"/>
        <family val="2"/>
      </rPr>
      <t>: Ministry of Finance, Ghana</t>
    </r>
  </si>
  <si>
    <t>Table 27:  National Consumer Price Index and Inflation Rates by COICOP Group  (2018 Average = 100)</t>
  </si>
  <si>
    <t>OVERALL INDEX</t>
  </si>
  <si>
    <t>Food and Non-Alcoholic Beverages Group</t>
  </si>
  <si>
    <t>Non-Food Group</t>
  </si>
  <si>
    <t>Alcoholic Beverages, Tobacco and Narcotics</t>
  </si>
  <si>
    <t>Clothing and Footwear</t>
  </si>
  <si>
    <t>Housing and Utilities</t>
  </si>
  <si>
    <t>Furnishings, Household Equipment, etc</t>
  </si>
  <si>
    <t xml:space="preserve">Health </t>
  </si>
  <si>
    <t xml:space="preserve">Transport </t>
  </si>
  <si>
    <t>Information and Communications</t>
  </si>
  <si>
    <t xml:space="preserve">Recreation and Culture </t>
  </si>
  <si>
    <t>Education Services</t>
  </si>
  <si>
    <t>Restaurants and Accommodation Services</t>
  </si>
  <si>
    <t>Insurance and Financial Services</t>
  </si>
  <si>
    <t>Personal Care,Social Prot., Misc. Gds and Ser.</t>
  </si>
  <si>
    <t>YEAR-ON-YEAR INFLATION RATE (%)</t>
  </si>
  <si>
    <t>Headline Inflation</t>
  </si>
  <si>
    <t>Food Inflation</t>
  </si>
  <si>
    <t>Non-Food Inflation</t>
  </si>
  <si>
    <t xml:space="preserve">Monthly Change  </t>
  </si>
  <si>
    <t>MEASURES OF CORE INFLATION (%)</t>
  </si>
  <si>
    <t>Core 2: Inflation excl Energy and Utility</t>
  </si>
  <si>
    <t xml:space="preserve">             and Volatile Food Items</t>
  </si>
  <si>
    <t>Core 3: Inflation excl Energy and Utility</t>
  </si>
  <si>
    <t xml:space="preserve">             Volatile Food Items &amp; Transportation</t>
  </si>
  <si>
    <t>Core 4: Inflation excl All Food Items,</t>
  </si>
  <si>
    <t xml:space="preserve">             Energy &amp; Utility</t>
  </si>
  <si>
    <r>
      <rPr>
        <b/>
        <i/>
        <sz val="14"/>
        <color theme="1"/>
        <rFont val="Calibri"/>
        <family val="2"/>
        <scheme val="minor"/>
      </rPr>
      <t>Source</t>
    </r>
    <r>
      <rPr>
        <i/>
        <sz val="14"/>
        <color theme="1"/>
        <rFont val="Calibri"/>
        <family val="2"/>
        <scheme val="minor"/>
      </rPr>
      <t>: Ghana Statistical Service (GSS) and Bank of Ghana (BOG)</t>
    </r>
  </si>
  <si>
    <t>Table 28: Quarterly Value Added and GDP at Constant 2013 Prices by Economic Activity (Millions of Ghana Cedis)</t>
  </si>
  <si>
    <t>Year/Quarter</t>
  </si>
  <si>
    <t>Year-on-Year change (%)</t>
  </si>
  <si>
    <t>Agriculture</t>
  </si>
  <si>
    <t>Industry</t>
  </si>
  <si>
    <r>
      <t>Total Value Added</t>
    </r>
    <r>
      <rPr>
        <sz val="12"/>
        <color indexed="8"/>
        <rFont val="Calibri"/>
        <family val="2"/>
        <scheme val="minor"/>
      </rPr>
      <t xml:space="preserve"> (GDP</t>
    </r>
    <r>
      <rPr>
        <sz val="12"/>
        <color indexed="22"/>
        <rFont val="Calibri"/>
        <family val="2"/>
        <scheme val="minor"/>
      </rPr>
      <t>_</t>
    </r>
    <r>
      <rPr>
        <sz val="12"/>
        <color indexed="8"/>
        <rFont val="Calibri"/>
        <family val="2"/>
        <scheme val="minor"/>
      </rPr>
      <t>@</t>
    </r>
    <r>
      <rPr>
        <sz val="12"/>
        <color indexed="22"/>
        <rFont val="Calibri"/>
        <family val="2"/>
        <scheme val="minor"/>
      </rPr>
      <t>_</t>
    </r>
    <r>
      <rPr>
        <sz val="12"/>
        <color indexed="8"/>
        <rFont val="Calibri"/>
        <family val="2"/>
        <scheme val="minor"/>
      </rPr>
      <t>basic prices)</t>
    </r>
  </si>
  <si>
    <t>Net indirect Taxes</t>
  </si>
  <si>
    <r>
      <t>Total (Oil GDP</t>
    </r>
    <r>
      <rPr>
        <b/>
        <sz val="12"/>
        <color indexed="9"/>
        <rFont val="Calibri"/>
        <family val="2"/>
        <scheme val="minor"/>
      </rPr>
      <t>_</t>
    </r>
    <r>
      <rPr>
        <b/>
        <sz val="12"/>
        <color indexed="8"/>
        <rFont val="Calibri"/>
        <family val="2"/>
        <scheme val="minor"/>
      </rPr>
      <t>in</t>
    </r>
    <r>
      <rPr>
        <b/>
        <sz val="12"/>
        <color indexed="9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  <scheme val="minor"/>
      </rPr>
      <t>purchaser's</t>
    </r>
    <r>
      <rPr>
        <b/>
        <sz val="12"/>
        <color indexed="9"/>
        <rFont val="Calibri"/>
        <family val="2"/>
        <scheme val="minor"/>
      </rPr>
      <t>_</t>
    </r>
    <r>
      <rPr>
        <b/>
        <sz val="12"/>
        <color indexed="8"/>
        <rFont val="Calibri"/>
        <family val="2"/>
        <scheme val="minor"/>
      </rPr>
      <t>value)</t>
    </r>
  </si>
  <si>
    <t>ow Informal GDP in purchaser's value</t>
  </si>
  <si>
    <t>Total (Non Oil GDP)</t>
  </si>
  <si>
    <t>Total (Oil GDP)</t>
  </si>
  <si>
    <t>Total (Non-oil GDP)</t>
  </si>
  <si>
    <t>2006_Q1</t>
  </si>
  <si>
    <t>2006_Q2</t>
  </si>
  <si>
    <t>2006_Q3</t>
  </si>
  <si>
    <t>2006_Q4</t>
  </si>
  <si>
    <t>2007_Q1</t>
  </si>
  <si>
    <t>2007_Q2</t>
  </si>
  <si>
    <t>2007_Q3</t>
  </si>
  <si>
    <t>2007_Q4</t>
  </si>
  <si>
    <t>2008_Q1</t>
  </si>
  <si>
    <t>2008_Q2</t>
  </si>
  <si>
    <t>2008_Q3</t>
  </si>
  <si>
    <t>2008_Q4</t>
  </si>
  <si>
    <t>2009_Q1</t>
  </si>
  <si>
    <t>2009_Q2</t>
  </si>
  <si>
    <t>2009_Q3</t>
  </si>
  <si>
    <t>2009_Q4</t>
  </si>
  <si>
    <t>2010_Q1</t>
  </si>
  <si>
    <t>2010_Q2</t>
  </si>
  <si>
    <t>2010_Q3</t>
  </si>
  <si>
    <t>2010_Q4</t>
  </si>
  <si>
    <t>2011_Q1</t>
  </si>
  <si>
    <t>2011_Q2</t>
  </si>
  <si>
    <t>2011_Q3</t>
  </si>
  <si>
    <t>2011_Q4</t>
  </si>
  <si>
    <t>2012_Q1</t>
  </si>
  <si>
    <t>2012_Q2</t>
  </si>
  <si>
    <t>2012_Q3</t>
  </si>
  <si>
    <t>2012_Q4</t>
  </si>
  <si>
    <t>2013_Q1</t>
  </si>
  <si>
    <t>2013_Q2</t>
  </si>
  <si>
    <t>2013_Q3</t>
  </si>
  <si>
    <t>2013_Q4</t>
  </si>
  <si>
    <t>2014_Q1</t>
  </si>
  <si>
    <t>2014_Q2</t>
  </si>
  <si>
    <t>2014_Q3</t>
  </si>
  <si>
    <t>2014_Q4</t>
  </si>
  <si>
    <t>2015_Q2</t>
  </si>
  <si>
    <t>2015_Q3</t>
  </si>
  <si>
    <t>2015_Q4</t>
  </si>
  <si>
    <t>2016_Q1</t>
  </si>
  <si>
    <t>2016_Q2</t>
  </si>
  <si>
    <t>2016_Q3</t>
  </si>
  <si>
    <t>2016_Q4</t>
  </si>
  <si>
    <t>2017_Q1</t>
  </si>
  <si>
    <t>2017_Q2</t>
  </si>
  <si>
    <t>2017_Q3</t>
  </si>
  <si>
    <t>2017_Q4</t>
  </si>
  <si>
    <t>2018_Q1</t>
  </si>
  <si>
    <t>2018_Q2</t>
  </si>
  <si>
    <t>2018_Q3</t>
  </si>
  <si>
    <t>2018_Q4</t>
  </si>
  <si>
    <t>2019_Q1</t>
  </si>
  <si>
    <t>2019_Q2</t>
  </si>
  <si>
    <t>2019_Q3</t>
  </si>
  <si>
    <t>2019_Q4</t>
  </si>
  <si>
    <t>2020_Q1</t>
  </si>
  <si>
    <t>2020_Q2</t>
  </si>
  <si>
    <t>2020_Q3</t>
  </si>
  <si>
    <t>2020_Q4</t>
  </si>
  <si>
    <t>2021_Q1</t>
  </si>
  <si>
    <t>2021_Q2</t>
  </si>
  <si>
    <t>2021_Q3</t>
  </si>
  <si>
    <t>2021_Q4</t>
  </si>
  <si>
    <t>2022_Q1</t>
  </si>
  <si>
    <t>2022_Q2</t>
  </si>
  <si>
    <t>2022_Q3</t>
  </si>
  <si>
    <t>2022_Q4</t>
  </si>
  <si>
    <t>2023_Q1</t>
  </si>
  <si>
    <t>2023_Q2</t>
  </si>
  <si>
    <t>2023_Q3</t>
  </si>
  <si>
    <t>2023_Q4</t>
  </si>
  <si>
    <t>2024_Q1</t>
  </si>
  <si>
    <t>2024_Q2</t>
  </si>
  <si>
    <t>2024_Q3</t>
  </si>
  <si>
    <t>2024_Q4</t>
  </si>
  <si>
    <t>2025_Q1</t>
  </si>
  <si>
    <t>2025_Q2</t>
  </si>
  <si>
    <t>2025_Q3</t>
  </si>
  <si>
    <r>
      <rPr>
        <b/>
        <i/>
        <sz val="12"/>
        <color theme="1"/>
        <rFont val="Calibri"/>
        <family val="2"/>
        <scheme val="minor"/>
      </rPr>
      <t>Source</t>
    </r>
    <r>
      <rPr>
        <i/>
        <sz val="12"/>
        <color theme="1"/>
        <rFont val="Calibri"/>
        <family val="2"/>
        <scheme val="minor"/>
      </rPr>
      <t>: Ghana Statistical Service</t>
    </r>
  </si>
  <si>
    <t>Table 29: Quarterly Gross Domestic Product at Current Prices by Economic Activity and Respective Sectoral Distribution (Millions of Ghana Cedis)</t>
  </si>
  <si>
    <t xml:space="preserve">% of GDP (@ basic prices) </t>
  </si>
  <si>
    <r>
      <t>Total Value Added</t>
    </r>
    <r>
      <rPr>
        <sz val="11"/>
        <color indexed="8"/>
        <rFont val="Calibri"/>
        <family val="2"/>
      </rPr>
      <t xml:space="preserve"> (GDP</t>
    </r>
    <r>
      <rPr>
        <sz val="11"/>
        <color indexed="22"/>
        <rFont val="Calibri"/>
        <family val="2"/>
      </rPr>
      <t>_</t>
    </r>
    <r>
      <rPr>
        <sz val="11"/>
        <color indexed="8"/>
        <rFont val="Calibri"/>
        <family val="2"/>
      </rPr>
      <t>@</t>
    </r>
    <r>
      <rPr>
        <sz val="11"/>
        <color indexed="22"/>
        <rFont val="Calibri"/>
        <family val="2"/>
      </rPr>
      <t>_</t>
    </r>
    <r>
      <rPr>
        <sz val="11"/>
        <color indexed="8"/>
        <rFont val="Calibri"/>
        <family val="2"/>
      </rPr>
      <t>basic prices)</t>
    </r>
  </si>
  <si>
    <r>
      <t>Total (GDP</t>
    </r>
    <r>
      <rPr>
        <b/>
        <sz val="11"/>
        <color indexed="9"/>
        <rFont val="Calibri"/>
        <family val="2"/>
      </rPr>
      <t>_</t>
    </r>
    <r>
      <rPr>
        <b/>
        <sz val="11"/>
        <color indexed="8"/>
        <rFont val="Calibri"/>
        <family val="2"/>
      </rPr>
      <t>in</t>
    </r>
    <r>
      <rPr>
        <b/>
        <sz val="11"/>
        <color indexed="9"/>
        <rFont val="Calibri"/>
        <family val="2"/>
      </rPr>
      <t xml:space="preserve"> </t>
    </r>
    <r>
      <rPr>
        <b/>
        <sz val="11"/>
        <color indexed="8"/>
        <rFont val="Calibri"/>
        <family val="2"/>
      </rPr>
      <t>purchaser's</t>
    </r>
    <r>
      <rPr>
        <b/>
        <sz val="11"/>
        <color indexed="9"/>
        <rFont val="Calibri"/>
        <family val="2"/>
      </rPr>
      <t>_</t>
    </r>
    <r>
      <rPr>
        <b/>
        <sz val="11"/>
        <color indexed="8"/>
        <rFont val="Calibri"/>
        <family val="2"/>
      </rPr>
      <t>value)</t>
    </r>
  </si>
  <si>
    <t>ow InformalGDP in purchaser's value</t>
  </si>
  <si>
    <r>
      <t xml:space="preserve">Total Non-Oil (GDP </t>
    </r>
    <r>
      <rPr>
        <b/>
        <sz val="11"/>
        <color indexed="8"/>
        <rFont val="Calibri"/>
        <family val="2"/>
      </rPr>
      <t>in</t>
    </r>
    <r>
      <rPr>
        <b/>
        <sz val="11"/>
        <color indexed="9"/>
        <rFont val="Calibri"/>
        <family val="2"/>
      </rPr>
      <t xml:space="preserve"> </t>
    </r>
    <r>
      <rPr>
        <b/>
        <sz val="11"/>
        <color indexed="8"/>
        <rFont val="Calibri"/>
        <family val="2"/>
      </rPr>
      <t>purchaser's</t>
    </r>
    <r>
      <rPr>
        <b/>
        <sz val="11"/>
        <color indexed="9"/>
        <rFont val="Calibri"/>
        <family val="2"/>
      </rPr>
      <t>_</t>
    </r>
    <r>
      <rPr>
        <b/>
        <sz val="11"/>
        <color indexed="8"/>
        <rFont val="Calibri"/>
        <family val="2"/>
      </rPr>
      <t>value)</t>
    </r>
  </si>
  <si>
    <t>Table 30a:  Gross Domestic Product by Production Approach at Constant 2013 Prices (Millions of Ghana Cedis)</t>
  </si>
  <si>
    <t>AGRICULTURE</t>
  </si>
  <si>
    <t>Crops</t>
  </si>
  <si>
    <t xml:space="preserve">  o.w. Cocoa</t>
  </si>
  <si>
    <t>Livestock</t>
  </si>
  <si>
    <t>Forestry and Logging</t>
  </si>
  <si>
    <t>Fishing</t>
  </si>
  <si>
    <t>INDUSTRY</t>
  </si>
  <si>
    <t>Mining and Quarrying</t>
  </si>
  <si>
    <t xml:space="preserve">  o.w. Oil and Gas</t>
  </si>
  <si>
    <t xml:space="preserve">  o.w. Gold</t>
  </si>
  <si>
    <t>Electricity</t>
  </si>
  <si>
    <t>Water and Sewerage</t>
  </si>
  <si>
    <t>SERVICES</t>
  </si>
  <si>
    <t>Trade; Repair of Vehicles, Household Goods</t>
  </si>
  <si>
    <t>Accommodation &amp; Food Service Activities</t>
  </si>
  <si>
    <t>Transport and Storage</t>
  </si>
  <si>
    <t>Information and Communication</t>
  </si>
  <si>
    <t>Financial and Insurance Activities</t>
  </si>
  <si>
    <t>Real Estate</t>
  </si>
  <si>
    <t>Professional, Administrative &amp; Support Service activities</t>
  </si>
  <si>
    <t>Public Administration &amp; Defence; Social Security</t>
  </si>
  <si>
    <t>Education</t>
  </si>
  <si>
    <t>Health and Social Work</t>
  </si>
  <si>
    <t>Other Service  Activities</t>
  </si>
  <si>
    <t>Gross Domestic Product at Basic Prices</t>
  </si>
  <si>
    <t>Net Indirect Taxes</t>
  </si>
  <si>
    <t>Gross Domestic Product in Purchasers' Values</t>
  </si>
  <si>
    <t xml:space="preserve">  o.w. informal GDP at purchasers' value</t>
  </si>
  <si>
    <t>GDP in purchasers' value (non-oil)</t>
  </si>
  <si>
    <r>
      <rPr>
        <b/>
        <i/>
        <sz val="17"/>
        <rFont val="Calibri"/>
        <family val="2"/>
      </rPr>
      <t>Source</t>
    </r>
    <r>
      <rPr>
        <i/>
        <sz val="17"/>
        <rFont val="Calibri"/>
        <family val="2"/>
      </rPr>
      <t>: Ghana Statistical Service</t>
    </r>
  </si>
  <si>
    <t>Table 30b:  Gross Domestic Product by Production Approach at Constant  2013 Prices (Growth Rates)</t>
  </si>
  <si>
    <t>Hotels and Restaurants</t>
  </si>
  <si>
    <t>Financial and Insurance activities</t>
  </si>
  <si>
    <t xml:space="preserve">Table 31:  Gross Domestic Product by Production Approach at Current Prices (Millions of Ghana Cedis) </t>
  </si>
  <si>
    <t>Community, Social &amp; Personal Service  Activities</t>
  </si>
  <si>
    <t>Table 32: Gross Domestic Product by Expenditure Approach  at Constant 2013 Prices (Millions of Ghana Cedis)</t>
  </si>
  <si>
    <t>Year</t>
  </si>
  <si>
    <t>Household Final Consumption Expenditure</t>
  </si>
  <si>
    <t>General government final consumption expenditure</t>
  </si>
  <si>
    <t>NPISH final consumption</t>
  </si>
  <si>
    <t>Consumption</t>
  </si>
  <si>
    <t>Gross fixed capital formation</t>
  </si>
  <si>
    <t xml:space="preserve">Change in stock: Reforestation </t>
  </si>
  <si>
    <t>Change in stock: Crude Oil</t>
  </si>
  <si>
    <t>Change in stock: Livestock</t>
  </si>
  <si>
    <t>Gross capital formation</t>
  </si>
  <si>
    <t>Domestic Demand</t>
  </si>
  <si>
    <t>Exports of goods and services</t>
  </si>
  <si>
    <t>Imports of goods and services</t>
  </si>
  <si>
    <t>Net Exports</t>
  </si>
  <si>
    <t>Gross Domestic Expenditure - Open Economy</t>
  </si>
  <si>
    <t>Gross Domestic Expenditure - Closed Economy</t>
  </si>
  <si>
    <t>4= 1+2+3</t>
  </si>
  <si>
    <t>9= 5+6+7+8</t>
  </si>
  <si>
    <t>10= 4+9</t>
  </si>
  <si>
    <t xml:space="preserve"> 13= 11-12</t>
  </si>
  <si>
    <t>15 = 4+9</t>
  </si>
  <si>
    <t>Growth Rate (%)</t>
  </si>
  <si>
    <r>
      <t xml:space="preserve">Note: </t>
    </r>
    <r>
      <rPr>
        <i/>
        <sz val="15"/>
        <rFont val="Calibri"/>
        <family val="2"/>
        <scheme val="minor"/>
      </rPr>
      <t>Revised; Column 14 is equal to GDP by Production Approach.</t>
    </r>
  </si>
  <si>
    <r>
      <rPr>
        <b/>
        <i/>
        <sz val="15"/>
        <rFont val="Calibri"/>
        <family val="2"/>
        <scheme val="minor"/>
      </rPr>
      <t>Source</t>
    </r>
    <r>
      <rPr>
        <i/>
        <sz val="15"/>
        <rFont val="Calibri"/>
        <family val="2"/>
        <scheme val="minor"/>
      </rPr>
      <t>: Ghana Statistical Service</t>
    </r>
  </si>
  <si>
    <t>Table 33: Gross Domestic Product by Expenditure Approach  at Current Prices (Millions of Ghana Cedis)</t>
  </si>
  <si>
    <t>Household final consumption expenditure</t>
  </si>
  <si>
    <t>Gross Capital Formation</t>
  </si>
  <si>
    <t>9 = 5+6+7+8</t>
  </si>
  <si>
    <t>10 = 4+9</t>
  </si>
  <si>
    <t xml:space="preserve"> 13 = 11+12 </t>
  </si>
  <si>
    <t>Percentage distribution</t>
  </si>
  <si>
    <r>
      <t xml:space="preserve">Note: </t>
    </r>
    <r>
      <rPr>
        <i/>
        <sz val="14"/>
        <rFont val="Calibri"/>
        <family val="2"/>
        <scheme val="minor"/>
      </rPr>
      <t>Revised; Column 14 is equal to GDP by Production Approach.</t>
    </r>
  </si>
  <si>
    <r>
      <rPr>
        <b/>
        <i/>
        <sz val="14"/>
        <rFont val="Calibri"/>
        <family val="2"/>
        <scheme val="minor"/>
      </rPr>
      <t>Source</t>
    </r>
    <r>
      <rPr>
        <i/>
        <sz val="14"/>
        <rFont val="Calibri"/>
        <family val="2"/>
        <scheme val="minor"/>
      </rPr>
      <t>: Ghana Statistical Service</t>
    </r>
  </si>
  <si>
    <t xml:space="preserve">Sentuo Oil Refinery </t>
  </si>
  <si>
    <t>Cenit/Vitol/Adinkra</t>
  </si>
  <si>
    <r>
      <rPr>
        <b/>
        <i/>
        <sz val="16"/>
        <rFont val="Calibri"/>
        <family val="2"/>
        <scheme val="minor"/>
      </rPr>
      <t>Source</t>
    </r>
    <r>
      <rPr>
        <i/>
        <sz val="16"/>
        <rFont val="Calibri"/>
        <family val="2"/>
        <scheme val="minor"/>
      </rPr>
      <t>: Tema Oil Refinery, National Petroleum Authority, and Volta River Authority (VRA)</t>
    </r>
  </si>
  <si>
    <t>Month/Year</t>
  </si>
  <si>
    <t>Month  Year</t>
  </si>
  <si>
    <t>2025_Q4</t>
  </si>
  <si>
    <t>Net Domestic Financing: Broad</t>
  </si>
  <si>
    <t>Positive Net Domestic Financing indicates a net borrowing position by Government.</t>
  </si>
  <si>
    <t>Table 2:  Assets of  Bank of Ghana (Millions of Ghana Cedis)</t>
  </si>
  <si>
    <t>GIR includes the Ghana Petroleum Fund (Heritage and Stabilisation Funds)</t>
  </si>
  <si>
    <t>2015_Q1</t>
  </si>
  <si>
    <t>Net Domestic Financing: Negative (-) indicates a net repayment by Government to Banks/Non-Banks.</t>
  </si>
  <si>
    <t xml:space="preserve">                                         Positive (+) indicates net borrowing by Government from Banks/Non-Banks.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</si>
</sst>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0.0"/>
    <numFmt numFmtId="167" formatCode="0_)"/>
    <numFmt numFmtId="168" formatCode="_-* #,##0.0_-;\-* #,##0.0_-;_-* &quot;-&quot;??_-;_-@_-"/>
    <numFmt numFmtId="169" formatCode="#,##0.00_ ;\-#,##0.00\ "/>
    <numFmt numFmtId="170" formatCode="0.00_ ;\-0.00\ "/>
    <numFmt numFmtId="171" formatCode="_(* #,##0.0_);_(* \(#,##0.0\);_(* &quot;-&quot;??_);_(@_)"/>
    <numFmt numFmtId="172" formatCode="0.000"/>
    <numFmt numFmtId="173" formatCode="#,##0.000"/>
    <numFmt numFmtId="174" formatCode="_-* #,##0_-;\-* #,##0_-;_-* &quot;-&quot;??_-;_-@_-"/>
    <numFmt numFmtId="175" formatCode="[$-809]General"/>
    <numFmt numFmtId="176" formatCode="#,##0.0_);\(#,##0.0\)"/>
    <numFmt numFmtId="177" formatCode="#,##0.0000_);\(#,##0.0000\)"/>
    <numFmt numFmtId="178" formatCode="#,##0.00000000000_);\(#,##0.00000000000\)"/>
    <numFmt numFmtId="179" formatCode="#,##0_ ;\-#,##0\ "/>
    <numFmt numFmtId="180" formatCode="0.0000"/>
    <numFmt numFmtId="181" formatCode="0.0000_ ;\-0.0000\ "/>
    <numFmt numFmtId="182" formatCode="0_ ;\-0\ "/>
    <numFmt numFmtId="183" formatCode="[$-409]mmm\-yy;@"/>
    <numFmt numFmtId="184" formatCode="#,##0.0&quot;  &quot;"/>
    <numFmt numFmtId="185" formatCode="#,##0.0&quot;   &quot;"/>
  </numFmts>
  <fonts count="18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50"/>
      <color theme="3" tint="-0.249977111117893"/>
      <name val="Times New Roman"/>
      <family val="1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sz val="13"/>
      <name val="Calibri"/>
      <family val="2"/>
      <scheme val="minor"/>
    </font>
    <font>
      <b/>
      <sz val="36"/>
      <name val="Calibri"/>
      <family val="2"/>
      <scheme val="minor"/>
    </font>
    <font>
      <b/>
      <sz val="28"/>
      <color theme="3" tint="-0.249977111117893"/>
      <name val="Times New Roman"/>
      <family val="1"/>
    </font>
    <font>
      <b/>
      <sz val="14.5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3" tint="-0.249977111117893"/>
      <name val="Times New Roman"/>
      <family val="1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22"/>
      <name val="Calibri"/>
      <family val="2"/>
      <scheme val="minor"/>
    </font>
    <font>
      <b/>
      <sz val="22"/>
      <name val="Calibri"/>
      <family val="2"/>
      <scheme val="minor"/>
    </font>
    <font>
      <i/>
      <sz val="22"/>
      <name val="Calibri"/>
      <family val="2"/>
      <scheme val="minor"/>
    </font>
    <font>
      <sz val="20"/>
      <name val="Calibri"/>
      <family val="2"/>
      <scheme val="minor"/>
    </font>
    <font>
      <sz val="16"/>
      <name val="Calibri"/>
      <family val="2"/>
      <scheme val="minor"/>
    </font>
    <font>
      <i/>
      <sz val="20"/>
      <name val="Calibri"/>
      <family val="2"/>
      <scheme val="minor"/>
    </font>
    <font>
      <i/>
      <sz val="16"/>
      <name val="Calibri"/>
      <family val="2"/>
      <scheme val="minor"/>
    </font>
    <font>
      <b/>
      <sz val="19"/>
      <name val="Calibri"/>
      <family val="2"/>
      <scheme val="minor"/>
    </font>
    <font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6"/>
      <name val="Calibri"/>
      <family val="2"/>
      <scheme val="minor"/>
    </font>
    <font>
      <i/>
      <sz val="13"/>
      <name val="Calibri"/>
      <family val="2"/>
      <scheme val="minor"/>
    </font>
    <font>
      <sz val="12"/>
      <color indexed="8"/>
      <name val="Arial"/>
      <family val="2"/>
    </font>
    <font>
      <i/>
      <sz val="16"/>
      <color indexed="8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Arial"/>
      <family val="2"/>
    </font>
    <font>
      <b/>
      <sz val="14"/>
      <name val="Calibri"/>
      <family val="2"/>
    </font>
    <font>
      <sz val="14"/>
      <name val="Calibri"/>
      <family val="2"/>
    </font>
    <font>
      <sz val="14"/>
      <color rgb="FF000000"/>
      <name val="Calibri"/>
      <family val="2"/>
    </font>
    <font>
      <vertAlign val="superscript"/>
      <sz val="14"/>
      <name val="Calibri"/>
      <family val="2"/>
    </font>
    <font>
      <sz val="13"/>
      <name val="Calibri"/>
      <family val="2"/>
    </font>
    <font>
      <b/>
      <sz val="14"/>
      <color rgb="FF000000"/>
      <name val="Calibri"/>
      <family val="2"/>
    </font>
    <font>
      <b/>
      <sz val="13"/>
      <name val="Calibri"/>
      <family val="2"/>
    </font>
    <font>
      <i/>
      <sz val="14"/>
      <name val="Calibri"/>
      <family val="2"/>
    </font>
    <font>
      <sz val="14"/>
      <color theme="1"/>
      <name val="Helvetica"/>
      <family val="2"/>
    </font>
    <font>
      <sz val="13"/>
      <color rgb="FF000000"/>
      <name val="Calibr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Helvetica"/>
      <family val="2"/>
    </font>
    <font>
      <b/>
      <sz val="17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rgb="FF000000"/>
      <name val="Calibri"/>
      <family val="2"/>
    </font>
    <font>
      <i/>
      <sz val="13"/>
      <color rgb="FF000000"/>
      <name val="Calibri"/>
      <family val="2"/>
    </font>
    <font>
      <sz val="14"/>
      <name val="Arial"/>
      <family val="2"/>
    </font>
    <font>
      <b/>
      <sz val="10"/>
      <name val="Arial"/>
      <family val="2"/>
    </font>
    <font>
      <b/>
      <sz val="14"/>
      <color theme="1" tint="4.9989318521683403E-2"/>
      <name val="Calibri"/>
      <family val="2"/>
      <scheme val="minor"/>
    </font>
    <font>
      <sz val="12"/>
      <name val="Calibri"/>
      <family val="2"/>
      <scheme val="minor"/>
    </font>
    <font>
      <sz val="13"/>
      <name val="Arial"/>
      <family val="2"/>
    </font>
    <font>
      <i/>
      <sz val="12"/>
      <name val="Calibri"/>
      <family val="2"/>
    </font>
    <font>
      <sz val="12"/>
      <name val="Arial"/>
      <family val="2"/>
    </font>
    <font>
      <b/>
      <sz val="16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7"/>
      <name val="Calibri"/>
      <family val="2"/>
    </font>
    <font>
      <i/>
      <sz val="10"/>
      <name val="Calibri"/>
      <family val="2"/>
    </font>
    <font>
      <sz val="10"/>
      <name val="Calibri"/>
      <family val="2"/>
    </font>
    <font>
      <sz val="9"/>
      <name val="Calibri"/>
      <family val="2"/>
    </font>
    <font>
      <sz val="12"/>
      <name val="Calibri"/>
      <family val="2"/>
    </font>
    <font>
      <sz val="9"/>
      <color rgb="FF000000"/>
      <name val="Calibri"/>
      <family val="2"/>
    </font>
    <font>
      <sz val="20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</font>
    <font>
      <b/>
      <sz val="16"/>
      <name val="Calibri"/>
      <family val="2"/>
    </font>
    <font>
      <sz val="16"/>
      <name val="Arial"/>
      <family val="2"/>
    </font>
    <font>
      <sz val="12"/>
      <color theme="3" tint="0.7999816888943144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Tahoma"/>
      <family val="2"/>
    </font>
    <font>
      <sz val="11"/>
      <name val="Tahoma"/>
      <family val="2"/>
    </font>
    <font>
      <i/>
      <sz val="12"/>
      <name val="Calibri"/>
      <family val="2"/>
      <scheme val="minor"/>
    </font>
    <font>
      <i/>
      <sz val="10"/>
      <name val="Arial"/>
      <family val="2"/>
    </font>
    <font>
      <sz val="11"/>
      <name val="Times New Roman"/>
      <family val="1"/>
    </font>
    <font>
      <b/>
      <i/>
      <sz val="12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color theme="4" tint="-0.499984740745262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name val="Arial"/>
      <family val="2"/>
    </font>
    <font>
      <i/>
      <sz val="13"/>
      <color theme="1"/>
      <name val="Calibri"/>
      <family val="2"/>
      <scheme val="minor"/>
    </font>
    <font>
      <b/>
      <i/>
      <sz val="13"/>
      <name val="Calibri"/>
      <family val="2"/>
      <scheme val="minor"/>
    </font>
    <font>
      <i/>
      <sz val="13"/>
      <name val="Arial"/>
      <family val="2"/>
    </font>
    <font>
      <b/>
      <i/>
      <sz val="13"/>
      <color theme="1"/>
      <name val="Calibri"/>
      <family val="2"/>
      <scheme val="minor"/>
    </font>
    <font>
      <sz val="12"/>
      <name val="Tahoma"/>
      <family val="2"/>
    </font>
    <font>
      <b/>
      <vertAlign val="superscript"/>
      <sz val="12"/>
      <name val="Calibri"/>
      <family val="2"/>
      <scheme val="minor"/>
    </font>
    <font>
      <sz val="26"/>
      <color indexed="8"/>
      <name val="Arial"/>
      <family val="2"/>
    </font>
    <font>
      <b/>
      <sz val="18"/>
      <name val="Calibri"/>
      <family val="2"/>
      <scheme val="minor"/>
    </font>
    <font>
      <sz val="14"/>
      <color theme="1"/>
      <name val="Arial"/>
      <family val="2"/>
    </font>
    <font>
      <sz val="15"/>
      <name val="Arial"/>
      <family val="2"/>
    </font>
    <font>
      <b/>
      <sz val="14"/>
      <color theme="1"/>
      <name val="Calibri"/>
      <family val="2"/>
    </font>
    <font>
      <b/>
      <sz val="14"/>
      <color indexed="8"/>
      <name val="Calibri"/>
      <family val="2"/>
      <scheme val="minor"/>
    </font>
    <font>
      <b/>
      <sz val="15"/>
      <name val="Arial"/>
      <family val="2"/>
    </font>
    <font>
      <sz val="15"/>
      <name val="Calibri"/>
      <family val="2"/>
      <scheme val="minor"/>
    </font>
    <font>
      <b/>
      <sz val="15"/>
      <name val="Calibri"/>
      <family val="2"/>
    </font>
    <font>
      <b/>
      <sz val="15"/>
      <name val="Calibri"/>
      <family val="2"/>
      <scheme val="minor"/>
    </font>
    <font>
      <sz val="15"/>
      <color theme="1"/>
      <name val="Calibri"/>
      <family val="2"/>
      <scheme val="minor"/>
    </font>
    <font>
      <i/>
      <sz val="11"/>
      <name val="Arial"/>
      <family val="2"/>
    </font>
    <font>
      <sz val="15"/>
      <name val="Calibri"/>
      <family val="2"/>
    </font>
    <font>
      <sz val="15"/>
      <color theme="1"/>
      <name val="Arial"/>
      <family val="2"/>
    </font>
    <font>
      <b/>
      <sz val="15"/>
      <name val="Tahoma"/>
      <family val="2"/>
    </font>
    <font>
      <b/>
      <sz val="15"/>
      <color indexed="8"/>
      <name val="Tahoma"/>
      <family val="2"/>
    </font>
    <font>
      <b/>
      <sz val="15"/>
      <color theme="1"/>
      <name val="Calibri"/>
      <family val="2"/>
      <scheme val="minor"/>
    </font>
    <font>
      <b/>
      <sz val="15"/>
      <color theme="1"/>
      <name val="Calibri"/>
      <family val="2"/>
    </font>
    <font>
      <i/>
      <sz val="15"/>
      <name val="Calibri"/>
      <family val="2"/>
    </font>
    <font>
      <i/>
      <sz val="15"/>
      <name val="Calibri"/>
      <family val="2"/>
      <scheme val="minor"/>
    </font>
    <font>
      <i/>
      <sz val="15"/>
      <color theme="1"/>
      <name val="Calibri"/>
      <family val="2"/>
      <scheme val="minor"/>
    </font>
    <font>
      <b/>
      <i/>
      <sz val="10"/>
      <name val="Arial"/>
      <family val="2"/>
    </font>
    <font>
      <b/>
      <sz val="15"/>
      <color rgb="FFFF0000"/>
      <name val="Calibri"/>
      <family val="2"/>
      <scheme val="minor"/>
    </font>
    <font>
      <b/>
      <i/>
      <sz val="14"/>
      <name val="Calibri"/>
      <family val="2"/>
    </font>
    <font>
      <sz val="10"/>
      <color theme="1"/>
      <name val="Arial"/>
      <family val="2"/>
    </font>
    <font>
      <b/>
      <sz val="16"/>
      <name val="Tahoma"/>
      <family val="2"/>
    </font>
    <font>
      <b/>
      <sz val="14"/>
      <color indexed="8"/>
      <name val="Tahoma"/>
      <family val="2"/>
    </font>
    <font>
      <b/>
      <sz val="27"/>
      <name val="Calibri"/>
      <family val="2"/>
      <scheme val="minor"/>
    </font>
    <font>
      <sz val="24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i/>
      <sz val="23"/>
      <name val="Calibri"/>
      <family val="2"/>
      <scheme val="minor"/>
    </font>
    <font>
      <i/>
      <sz val="23"/>
      <name val="Calibri"/>
      <family val="2"/>
      <scheme val="minor"/>
    </font>
    <font>
      <b/>
      <i/>
      <sz val="22"/>
      <name val="Calibri"/>
      <family val="2"/>
      <scheme val="minor"/>
    </font>
    <font>
      <b/>
      <i/>
      <sz val="15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name val="Calibri"/>
      <family val="2"/>
    </font>
    <font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8"/>
      <name val="Calibri"/>
      <family val="2"/>
      <scheme val="minor"/>
    </font>
    <font>
      <sz val="16"/>
      <color indexed="8"/>
      <name val="Calibri"/>
      <family val="2"/>
      <scheme val="minor"/>
    </font>
    <font>
      <i/>
      <sz val="16"/>
      <name val="Arial"/>
      <family val="2"/>
    </font>
    <font>
      <b/>
      <sz val="12"/>
      <color indexed="8"/>
      <name val="Calibri"/>
      <family val="2"/>
      <scheme val="minor"/>
    </font>
    <font>
      <sz val="16"/>
      <name val="Calibri"/>
      <family val="2"/>
    </font>
    <font>
      <b/>
      <i/>
      <sz val="16"/>
      <name val="Calibri"/>
      <family val="2"/>
      <scheme val="minor"/>
    </font>
    <font>
      <vertAlign val="superscript"/>
      <sz val="16"/>
      <name val="Calibri"/>
      <family val="2"/>
      <scheme val="minor"/>
    </font>
    <font>
      <b/>
      <sz val="12"/>
      <name val="Arial"/>
      <family val="2"/>
    </font>
    <font>
      <sz val="18"/>
      <name val="Calibri"/>
      <family val="2"/>
      <scheme val="minor"/>
    </font>
    <font>
      <sz val="18"/>
      <color rgb="FFFF0000"/>
      <name val="Calibri"/>
      <family val="2"/>
      <scheme val="minor"/>
    </font>
    <font>
      <b/>
      <i/>
      <sz val="17"/>
      <name val="Calibri"/>
      <family val="2"/>
      <scheme val="minor"/>
    </font>
    <font>
      <i/>
      <sz val="17"/>
      <name val="Calibri"/>
      <family val="2"/>
      <scheme val="minor"/>
    </font>
    <font>
      <i/>
      <sz val="18"/>
      <name val="Calibri"/>
      <family val="2"/>
      <scheme val="minor"/>
    </font>
    <font>
      <b/>
      <sz val="23"/>
      <name val="Calibri"/>
      <family val="2"/>
      <scheme val="minor"/>
    </font>
    <font>
      <sz val="20"/>
      <color indexed="8"/>
      <name val="Calibri"/>
      <family val="2"/>
      <scheme val="minor"/>
    </font>
    <font>
      <sz val="18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6"/>
      <name val="Calibri"/>
      <family val="2"/>
    </font>
    <font>
      <b/>
      <i/>
      <sz val="16"/>
      <name val="Calibri"/>
      <family val="2"/>
    </font>
    <font>
      <i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22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1"/>
      <color indexed="8"/>
      <name val="Calibri"/>
      <family val="2"/>
    </font>
    <font>
      <sz val="11"/>
      <color indexed="22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20"/>
      <name val="Calibri"/>
      <family val="2"/>
    </font>
    <font>
      <sz val="17"/>
      <name val="Arial"/>
      <family val="2"/>
    </font>
    <font>
      <b/>
      <sz val="17"/>
      <name val="Arial"/>
      <family val="2"/>
    </font>
    <font>
      <sz val="17"/>
      <name val="Calibri"/>
      <family val="2"/>
      <scheme val="minor"/>
    </font>
    <font>
      <sz val="17"/>
      <name val="Calibri"/>
      <family val="2"/>
    </font>
    <font>
      <i/>
      <sz val="17"/>
      <name val="Calibri"/>
      <family val="2"/>
    </font>
    <font>
      <b/>
      <i/>
      <sz val="17"/>
      <name val="Calibri"/>
      <family val="2"/>
    </font>
    <font>
      <i/>
      <sz val="17"/>
      <name val="Arial"/>
      <family val="2"/>
    </font>
    <font>
      <sz val="18"/>
      <name val="Calibri"/>
      <family val="2"/>
    </font>
    <font>
      <i/>
      <sz val="18"/>
      <name val="Calibri"/>
      <family val="2"/>
    </font>
    <font>
      <b/>
      <i/>
      <sz val="18"/>
      <name val="Calibri"/>
      <family val="2"/>
    </font>
    <font>
      <b/>
      <sz val="25"/>
      <name val="Calibri"/>
      <family val="2"/>
    </font>
    <font>
      <b/>
      <sz val="19"/>
      <name val="Calibri"/>
      <family val="2"/>
    </font>
    <font>
      <sz val="19"/>
      <name val="Calibri"/>
      <family val="2"/>
    </font>
    <font>
      <i/>
      <sz val="19"/>
      <name val="Calibri"/>
      <family val="2"/>
    </font>
    <font>
      <sz val="6.15"/>
      <name val="Arial"/>
      <family val="2"/>
    </font>
    <font>
      <sz val="16"/>
      <color theme="1"/>
      <name val="Times New Roman"/>
      <family val="1"/>
    </font>
    <font>
      <i/>
      <sz val="16"/>
      <color theme="1"/>
      <name val="Times New Roman"/>
      <family val="1"/>
    </font>
    <font>
      <sz val="16"/>
      <color theme="1"/>
      <name val="Arial Black"/>
      <family val="2"/>
    </font>
    <font>
      <sz val="10"/>
      <name val="MS Sans Serif"/>
      <family val="2"/>
    </font>
  </fonts>
  <fills count="14">
    <fill>
      <patternFill patternType="none"/>
    </fill>
    <fill>
      <patternFill patternType="gray125"/>
    </fill>
    <fill>
      <patternFill patternType="solid">
        <fgColor theme="6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6A300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auto="1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auto="1"/>
      </bottom>
      <diagonal/>
    </border>
    <border>
      <left style="medium">
        <color indexed="64"/>
      </left>
      <right style="thick">
        <color indexed="64"/>
      </right>
      <top/>
      <bottom style="thick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auto="1"/>
      </top>
      <bottom/>
      <diagonal/>
    </border>
    <border>
      <left style="thick">
        <color indexed="64"/>
      </left>
      <right/>
      <top style="medium">
        <color auto="1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auto="1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auto="1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auto="1"/>
      </bottom>
      <diagonal/>
    </border>
    <border>
      <left/>
      <right style="thick">
        <color indexed="64"/>
      </right>
      <top style="thick">
        <color indexed="64"/>
      </top>
      <bottom style="medium">
        <color auto="1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/>
      <bottom style="thick">
        <color auto="1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ck">
        <color auto="1"/>
      </left>
      <right style="thick">
        <color indexed="64"/>
      </right>
      <top style="thick">
        <color indexed="64"/>
      </top>
      <bottom style="medium">
        <color auto="1"/>
      </bottom>
      <diagonal/>
    </border>
  </borders>
  <cellStyleXfs count="63">
    <xf numFmtId="0" fontId="0" fillId="0" borderId="0"/>
    <xf numFmtId="164" fontId="6" fillId="0" borderId="0" applyFont="0" applyFill="0" applyBorder="0" applyAlignment="0" applyProtection="0"/>
    <xf numFmtId="0" fontId="5" fillId="2" borderId="0" applyNumberFormat="0" applyBorder="0" applyAlignment="0" applyProtection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1" fontId="33" fillId="0" borderId="0"/>
    <xf numFmtId="0" fontId="3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0" fillId="0" borderId="0"/>
    <xf numFmtId="0" fontId="6" fillId="0" borderId="0"/>
    <xf numFmtId="164" fontId="60" fillId="0" borderId="0" applyFont="0" applyFill="0" applyBorder="0" applyAlignment="0" applyProtection="0"/>
    <xf numFmtId="175" fontId="60" fillId="0" borderId="0"/>
    <xf numFmtId="0" fontId="3" fillId="0" borderId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3" fillId="0" borderId="0"/>
    <xf numFmtId="0" fontId="182" fillId="0" borderId="71" applyNumberFormat="0" applyFill="0" applyProtection="0">
      <alignment horizontal="left" vertical="top" wrapText="1"/>
    </xf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1" fillId="0" borderId="0"/>
    <xf numFmtId="164" fontId="6" fillId="0" borderId="0" applyFont="0" applyFill="0" applyBorder="0" applyAlignment="0" applyProtection="0"/>
    <xf numFmtId="0" fontId="1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3" fillId="0" borderId="0" applyFont="0" applyFill="0" applyBorder="0" applyAlignment="0" applyProtection="0"/>
    <xf numFmtId="0" fontId="6" fillId="0" borderId="0"/>
    <xf numFmtId="0" fontId="186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86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6" fillId="0" borderId="0"/>
    <xf numFmtId="164" fontId="1" fillId="0" borderId="0" applyFont="0" applyFill="0" applyBorder="0" applyAlignment="0" applyProtection="0"/>
    <xf numFmtId="0" fontId="36" fillId="0" borderId="0"/>
  </cellStyleXfs>
  <cellXfs count="3087">
    <xf numFmtId="0" fontId="0" fillId="0" borderId="0" xfId="0"/>
    <xf numFmtId="0" fontId="7" fillId="0" borderId="0" xfId="0" applyFont="1" applyAlignment="1">
      <alignment horizontal="center" vertical="center"/>
    </xf>
    <xf numFmtId="0" fontId="8" fillId="0" borderId="0" xfId="0" applyFont="1"/>
    <xf numFmtId="0" fontId="9" fillId="0" borderId="0" xfId="0" applyFont="1" applyAlignment="1">
      <alignment horizontal="justify" vertical="center"/>
    </xf>
    <xf numFmtId="0" fontId="10" fillId="0" borderId="0" xfId="0" applyFont="1"/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justify" vertical="center"/>
    </xf>
    <xf numFmtId="0" fontId="14" fillId="0" borderId="0" xfId="0" applyFont="1" applyAlignment="1">
      <alignment horizontal="justify" vertical="center"/>
    </xf>
    <xf numFmtId="0" fontId="15" fillId="0" borderId="0" xfId="0" applyFont="1" applyAlignment="1">
      <alignment horizontal="center" vertical="center"/>
    </xf>
    <xf numFmtId="0" fontId="17" fillId="0" borderId="0" xfId="3" applyFont="1"/>
    <xf numFmtId="0" fontId="18" fillId="3" borderId="0" xfId="0" applyFont="1" applyFill="1" applyAlignment="1">
      <alignment horizontal="center" vertical="center"/>
    </xf>
    <xf numFmtId="0" fontId="19" fillId="0" borderId="0" xfId="4" applyFont="1" applyAlignment="1">
      <alignment vertical="center"/>
    </xf>
    <xf numFmtId="0" fontId="19" fillId="0" borderId="0" xfId="4" applyFont="1" applyAlignment="1">
      <alignment horizontal="center" vertical="center"/>
    </xf>
    <xf numFmtId="0" fontId="19" fillId="4" borderId="0" xfId="4" applyFont="1" applyFill="1" applyAlignment="1">
      <alignment vertical="center"/>
    </xf>
    <xf numFmtId="0" fontId="20" fillId="4" borderId="0" xfId="4" applyFont="1" applyFill="1" applyAlignment="1">
      <alignment vertical="center"/>
    </xf>
    <xf numFmtId="0" fontId="19" fillId="4" borderId="0" xfId="4" applyFont="1" applyFill="1" applyAlignment="1">
      <alignment horizontal="center" vertical="center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left" vertical="center"/>
    </xf>
    <xf numFmtId="16" fontId="19" fillId="0" borderId="0" xfId="4" applyNumberFormat="1" applyFont="1" applyAlignment="1">
      <alignment vertical="center"/>
    </xf>
    <xf numFmtId="49" fontId="19" fillId="0" borderId="0" xfId="4" applyNumberFormat="1" applyFont="1" applyAlignment="1">
      <alignment horizontal="center" vertical="center"/>
    </xf>
    <xf numFmtId="17" fontId="19" fillId="0" borderId="0" xfId="4" applyNumberFormat="1" applyFont="1" applyAlignment="1">
      <alignment vertical="center"/>
    </xf>
    <xf numFmtId="49" fontId="19" fillId="0" borderId="0" xfId="4" applyNumberFormat="1" applyFont="1" applyAlignment="1">
      <alignment vertical="center"/>
    </xf>
    <xf numFmtId="0" fontId="21" fillId="0" borderId="0" xfId="4" applyFont="1" applyAlignment="1">
      <alignment vertical="center"/>
    </xf>
    <xf numFmtId="0" fontId="19" fillId="0" borderId="0" xfId="4" applyFont="1" applyAlignment="1">
      <alignment horizontal="right" vertical="center"/>
    </xf>
    <xf numFmtId="0" fontId="22" fillId="0" borderId="0" xfId="4" applyFont="1" applyAlignment="1">
      <alignment vertical="center"/>
    </xf>
    <xf numFmtId="0" fontId="22" fillId="0" borderId="0" xfId="4" applyFont="1" applyAlignment="1">
      <alignment horizontal="center" vertical="center"/>
    </xf>
    <xf numFmtId="0" fontId="23" fillId="0" borderId="0" xfId="4" applyFont="1" applyAlignment="1">
      <alignment vertical="center"/>
    </xf>
    <xf numFmtId="0" fontId="19" fillId="0" borderId="0" xfId="4" applyFont="1" applyAlignment="1">
      <alignment horizontal="left" vertical="center"/>
    </xf>
    <xf numFmtId="43" fontId="19" fillId="0" borderId="0" xfId="4" applyNumberFormat="1" applyFont="1" applyAlignment="1">
      <alignment vertical="center"/>
    </xf>
    <xf numFmtId="49" fontId="22" fillId="0" borderId="0" xfId="4" applyNumberFormat="1" applyFont="1" applyAlignment="1">
      <alignment horizontal="center" vertical="center"/>
    </xf>
    <xf numFmtId="16" fontId="23" fillId="0" borderId="0" xfId="4" applyNumberFormat="1" applyFont="1" applyAlignment="1">
      <alignment vertical="center"/>
    </xf>
    <xf numFmtId="17" fontId="22" fillId="0" borderId="0" xfId="4" applyNumberFormat="1" applyFont="1" applyAlignment="1">
      <alignment vertical="center"/>
    </xf>
    <xf numFmtId="49" fontId="22" fillId="0" borderId="0" xfId="4" applyNumberFormat="1" applyFont="1" applyAlignment="1">
      <alignment vertical="center"/>
    </xf>
    <xf numFmtId="0" fontId="24" fillId="0" borderId="0" xfId="4" applyFont="1" applyAlignment="1">
      <alignment vertical="center"/>
    </xf>
    <xf numFmtId="0" fontId="25" fillId="0" borderId="0" xfId="4" applyFont="1" applyAlignment="1">
      <alignment vertical="center"/>
    </xf>
    <xf numFmtId="0" fontId="26" fillId="0" borderId="0" xfId="4" applyFont="1" applyAlignment="1">
      <alignment vertical="center"/>
    </xf>
    <xf numFmtId="0" fontId="27" fillId="0" borderId="0" xfId="4" applyFont="1"/>
    <xf numFmtId="0" fontId="27" fillId="0" borderId="1" xfId="4" applyFont="1" applyBorder="1"/>
    <xf numFmtId="4" fontId="27" fillId="0" borderId="0" xfId="1" applyNumberFormat="1" applyFont="1" applyBorder="1" applyAlignment="1">
      <alignment horizontal="right"/>
    </xf>
    <xf numFmtId="165" fontId="27" fillId="0" borderId="1" xfId="4" applyNumberFormat="1" applyFont="1" applyBorder="1"/>
    <xf numFmtId="165" fontId="27" fillId="0" borderId="0" xfId="4" applyNumberFormat="1" applyFont="1"/>
    <xf numFmtId="165" fontId="28" fillId="0" borderId="0" xfId="4" applyNumberFormat="1" applyFont="1"/>
    <xf numFmtId="0" fontId="10" fillId="0" borderId="0" xfId="4" applyFont="1"/>
    <xf numFmtId="0" fontId="18" fillId="5" borderId="3" xfId="4" applyFont="1" applyFill="1" applyBorder="1" applyAlignment="1">
      <alignment horizontal="center"/>
    </xf>
    <xf numFmtId="0" fontId="18" fillId="5" borderId="4" xfId="4" applyFont="1" applyFill="1" applyBorder="1" applyAlignment="1">
      <alignment horizontal="center"/>
    </xf>
    <xf numFmtId="0" fontId="18" fillId="5" borderId="10" xfId="4" applyFont="1" applyFill="1" applyBorder="1" applyAlignment="1">
      <alignment horizontal="right"/>
    </xf>
    <xf numFmtId="0" fontId="18" fillId="5" borderId="1" xfId="4" applyFont="1" applyFill="1" applyBorder="1" applyAlignment="1">
      <alignment horizontal="right"/>
    </xf>
    <xf numFmtId="0" fontId="18" fillId="5" borderId="11" xfId="4" applyFont="1" applyFill="1" applyBorder="1" applyAlignment="1">
      <alignment horizontal="right"/>
    </xf>
    <xf numFmtId="0" fontId="18" fillId="5" borderId="1" xfId="4" applyFont="1" applyFill="1" applyBorder="1" applyAlignment="1">
      <alignment horizontal="center"/>
    </xf>
    <xf numFmtId="0" fontId="18" fillId="5" borderId="4" xfId="4" applyFont="1" applyFill="1" applyBorder="1" applyAlignment="1">
      <alignment horizontal="right"/>
    </xf>
    <xf numFmtId="0" fontId="18" fillId="5" borderId="5" xfId="4" applyFont="1" applyFill="1" applyBorder="1" applyAlignment="1">
      <alignment horizontal="right"/>
    </xf>
    <xf numFmtId="0" fontId="18" fillId="5" borderId="3" xfId="4" applyFont="1" applyFill="1" applyBorder="1" applyAlignment="1">
      <alignment horizontal="right"/>
    </xf>
    <xf numFmtId="0" fontId="27" fillId="0" borderId="7" xfId="4" applyFont="1" applyBorder="1"/>
    <xf numFmtId="0" fontId="27" fillId="0" borderId="6" xfId="4" applyFont="1" applyBorder="1"/>
    <xf numFmtId="0" fontId="27" fillId="0" borderId="12" xfId="4" applyFont="1" applyBorder="1"/>
    <xf numFmtId="4" fontId="27" fillId="0" borderId="13" xfId="1" applyNumberFormat="1" applyFont="1" applyBorder="1" applyAlignment="1">
      <alignment horizontal="right"/>
    </xf>
    <xf numFmtId="0" fontId="27" fillId="0" borderId="13" xfId="4" applyFont="1" applyBorder="1"/>
    <xf numFmtId="0" fontId="27" fillId="0" borderId="8" xfId="4" applyFont="1" applyBorder="1"/>
    <xf numFmtId="0" fontId="27" fillId="0" borderId="0" xfId="4" applyFont="1" applyAlignment="1">
      <alignment horizontal="right"/>
    </xf>
    <xf numFmtId="2" fontId="27" fillId="0" borderId="0" xfId="4" applyNumberFormat="1" applyFont="1" applyAlignment="1">
      <alignment horizontal="right"/>
    </xf>
    <xf numFmtId="2" fontId="27" fillId="0" borderId="13" xfId="4" applyNumberFormat="1" applyFont="1" applyBorder="1" applyAlignment="1">
      <alignment horizontal="right"/>
    </xf>
    <xf numFmtId="2" fontId="27" fillId="0" borderId="12" xfId="4" applyNumberFormat="1" applyFont="1" applyBorder="1" applyAlignment="1">
      <alignment horizontal="right"/>
    </xf>
    <xf numFmtId="165" fontId="27" fillId="0" borderId="12" xfId="1" applyNumberFormat="1" applyFont="1" applyFill="1" applyBorder="1" applyAlignment="1">
      <alignment horizontal="right"/>
    </xf>
    <xf numFmtId="165" fontId="27" fillId="0" borderId="0" xfId="1" applyNumberFormat="1" applyFont="1" applyFill="1" applyBorder="1" applyAlignment="1">
      <alignment horizontal="right"/>
    </xf>
    <xf numFmtId="4" fontId="27" fillId="0" borderId="13" xfId="1" applyNumberFormat="1" applyFont="1" applyFill="1" applyBorder="1" applyAlignment="1">
      <alignment horizontal="right"/>
    </xf>
    <xf numFmtId="4" fontId="27" fillId="0" borderId="0" xfId="1" applyNumberFormat="1" applyFont="1" applyFill="1" applyBorder="1" applyAlignment="1">
      <alignment horizontal="right"/>
    </xf>
    <xf numFmtId="4" fontId="27" fillId="0" borderId="0" xfId="4" applyNumberFormat="1" applyFont="1" applyAlignment="1">
      <alignment horizontal="right"/>
    </xf>
    <xf numFmtId="164" fontId="27" fillId="0" borderId="0" xfId="1" applyFont="1" applyBorder="1" applyAlignment="1">
      <alignment horizontal="right"/>
    </xf>
    <xf numFmtId="164" fontId="27" fillId="0" borderId="12" xfId="1" applyFont="1" applyBorder="1" applyAlignment="1">
      <alignment horizontal="right"/>
    </xf>
    <xf numFmtId="164" fontId="27" fillId="0" borderId="13" xfId="1" applyFont="1" applyBorder="1" applyAlignment="1">
      <alignment horizontal="right"/>
    </xf>
    <xf numFmtId="2" fontId="27" fillId="0" borderId="0" xfId="1" applyNumberFormat="1" applyFont="1" applyBorder="1" applyAlignment="1">
      <alignment horizontal="right"/>
    </xf>
    <xf numFmtId="2" fontId="27" fillId="0" borderId="12" xfId="1" applyNumberFormat="1" applyFont="1" applyBorder="1" applyAlignment="1">
      <alignment horizontal="right"/>
    </xf>
    <xf numFmtId="2" fontId="27" fillId="0" borderId="13" xfId="1" applyNumberFormat="1" applyFont="1" applyBorder="1" applyAlignment="1">
      <alignment horizontal="right"/>
    </xf>
    <xf numFmtId="39" fontId="27" fillId="0" borderId="0" xfId="1" applyNumberFormat="1" applyFont="1" applyBorder="1" applyAlignment="1">
      <alignment horizontal="right"/>
    </xf>
    <xf numFmtId="39" fontId="27" fillId="0" borderId="13" xfId="1" applyNumberFormat="1" applyFont="1" applyBorder="1" applyAlignment="1">
      <alignment horizontal="right"/>
    </xf>
    <xf numFmtId="39" fontId="27" fillId="0" borderId="12" xfId="1" applyNumberFormat="1" applyFont="1" applyBorder="1" applyAlignment="1">
      <alignment horizontal="right"/>
    </xf>
    <xf numFmtId="4" fontId="27" fillId="0" borderId="12" xfId="1" applyNumberFormat="1" applyFont="1" applyFill="1" applyBorder="1" applyAlignment="1">
      <alignment horizontal="right"/>
    </xf>
    <xf numFmtId="166" fontId="27" fillId="0" borderId="0" xfId="1" applyNumberFormat="1" applyFont="1" applyFill="1" applyBorder="1" applyAlignment="1">
      <alignment horizontal="right"/>
    </xf>
    <xf numFmtId="164" fontId="27" fillId="0" borderId="0" xfId="1" applyFont="1" applyFill="1" applyBorder="1" applyAlignment="1">
      <alignment horizontal="right"/>
    </xf>
    <xf numFmtId="164" fontId="27" fillId="0" borderId="12" xfId="1" applyFont="1" applyFill="1" applyBorder="1" applyAlignment="1">
      <alignment horizontal="right"/>
    </xf>
    <xf numFmtId="164" fontId="27" fillId="0" borderId="13" xfId="1" applyFont="1" applyFill="1" applyBorder="1" applyAlignment="1">
      <alignment horizontal="right"/>
    </xf>
    <xf numFmtId="2" fontId="27" fillId="0" borderId="0" xfId="1" applyNumberFormat="1" applyFont="1" applyFill="1" applyBorder="1" applyAlignment="1">
      <alignment horizontal="right"/>
    </xf>
    <xf numFmtId="2" fontId="27" fillId="0" borderId="12" xfId="1" applyNumberFormat="1" applyFont="1" applyFill="1" applyBorder="1" applyAlignment="1">
      <alignment horizontal="right"/>
    </xf>
    <xf numFmtId="2" fontId="27" fillId="0" borderId="13" xfId="1" applyNumberFormat="1" applyFont="1" applyFill="1" applyBorder="1" applyAlignment="1">
      <alignment horizontal="right"/>
    </xf>
    <xf numFmtId="39" fontId="27" fillId="0" borderId="0" xfId="1" applyNumberFormat="1" applyFont="1" applyFill="1" applyBorder="1" applyAlignment="1">
      <alignment horizontal="right"/>
    </xf>
    <xf numFmtId="39" fontId="27" fillId="0" borderId="13" xfId="1" applyNumberFormat="1" applyFont="1" applyFill="1" applyBorder="1" applyAlignment="1">
      <alignment horizontal="right"/>
    </xf>
    <xf numFmtId="39" fontId="27" fillId="0" borderId="12" xfId="1" applyNumberFormat="1" applyFont="1" applyFill="1" applyBorder="1" applyAlignment="1">
      <alignment horizontal="right"/>
    </xf>
    <xf numFmtId="2" fontId="27" fillId="0" borderId="0" xfId="4" applyNumberFormat="1" applyFont="1"/>
    <xf numFmtId="2" fontId="27" fillId="0" borderId="12" xfId="4" applyNumberFormat="1" applyFont="1" applyBorder="1"/>
    <xf numFmtId="43" fontId="27" fillId="0" borderId="0" xfId="4" applyNumberFormat="1" applyFont="1"/>
    <xf numFmtId="43" fontId="27" fillId="0" borderId="0" xfId="4" applyNumberFormat="1" applyFont="1" applyAlignment="1">
      <alignment horizontal="right"/>
    </xf>
    <xf numFmtId="4" fontId="27" fillId="0" borderId="13" xfId="4" applyNumberFormat="1" applyFont="1" applyBorder="1" applyAlignment="1">
      <alignment horizontal="right"/>
    </xf>
    <xf numFmtId="0" fontId="27" fillId="0" borderId="12" xfId="4" applyFont="1" applyBorder="1" applyAlignment="1">
      <alignment horizontal="right"/>
    </xf>
    <xf numFmtId="0" fontId="27" fillId="0" borderId="0" xfId="1" applyNumberFormat="1" applyFont="1" applyBorder="1" applyAlignment="1">
      <alignment horizontal="right"/>
    </xf>
    <xf numFmtId="0" fontId="27" fillId="0" borderId="12" xfId="1" applyNumberFormat="1" applyFont="1" applyBorder="1" applyAlignment="1">
      <alignment horizontal="right"/>
    </xf>
    <xf numFmtId="0" fontId="27" fillId="0" borderId="13" xfId="1" applyNumberFormat="1" applyFont="1" applyBorder="1" applyAlignment="1">
      <alignment horizontal="right"/>
    </xf>
    <xf numFmtId="166" fontId="27" fillId="0" borderId="0" xfId="4" applyNumberFormat="1" applyFont="1" applyAlignment="1">
      <alignment horizontal="right"/>
    </xf>
    <xf numFmtId="2" fontId="27" fillId="0" borderId="13" xfId="4" applyNumberFormat="1" applyFont="1" applyBorder="1"/>
    <xf numFmtId="4" fontId="27" fillId="0" borderId="12" xfId="4" applyNumberFormat="1" applyFont="1" applyBorder="1" applyAlignment="1">
      <alignment horizontal="right"/>
    </xf>
    <xf numFmtId="2" fontId="27" fillId="0" borderId="0" xfId="1" applyNumberFormat="1" applyFont="1" applyBorder="1" applyAlignment="1">
      <alignment horizontal="right" indent="1"/>
    </xf>
    <xf numFmtId="164" fontId="27" fillId="0" borderId="0" xfId="4" applyNumberFormat="1" applyFont="1" applyAlignment="1">
      <alignment horizontal="right"/>
    </xf>
    <xf numFmtId="0" fontId="27" fillId="0" borderId="13" xfId="4" applyFont="1" applyBorder="1" applyAlignment="1">
      <alignment horizontal="right"/>
    </xf>
    <xf numFmtId="39" fontId="27" fillId="0" borderId="0" xfId="4" applyNumberFormat="1" applyFont="1" applyAlignment="1">
      <alignment horizontal="right"/>
    </xf>
    <xf numFmtId="39" fontId="27" fillId="0" borderId="13" xfId="4" applyNumberFormat="1" applyFont="1" applyBorder="1" applyAlignment="1">
      <alignment horizontal="right"/>
    </xf>
    <xf numFmtId="39" fontId="27" fillId="0" borderId="12" xfId="4" applyNumberFormat="1" applyFont="1" applyBorder="1" applyAlignment="1">
      <alignment horizontal="right"/>
    </xf>
    <xf numFmtId="4" fontId="27" fillId="0" borderId="0" xfId="1" quotePrefix="1" applyNumberFormat="1" applyFont="1" applyBorder="1" applyAlignment="1">
      <alignment horizontal="right"/>
    </xf>
    <xf numFmtId="4" fontId="27" fillId="0" borderId="0" xfId="1" quotePrefix="1" applyNumberFormat="1" applyFont="1" applyBorder="1" applyAlignment="1">
      <alignment horizontal="right" vertical="center"/>
    </xf>
    <xf numFmtId="0" fontId="29" fillId="0" borderId="0" xfId="4" applyFont="1" applyAlignment="1">
      <alignment horizontal="right"/>
    </xf>
    <xf numFmtId="4" fontId="27" fillId="0" borderId="12" xfId="1" applyNumberFormat="1" applyFont="1" applyBorder="1" applyAlignment="1">
      <alignment horizontal="right"/>
    </xf>
    <xf numFmtId="4" fontId="27" fillId="0" borderId="0" xfId="7" applyNumberFormat="1" applyFont="1"/>
    <xf numFmtId="43" fontId="27" fillId="0" borderId="0" xfId="1" applyNumberFormat="1" applyFont="1" applyBorder="1" applyAlignment="1">
      <alignment horizontal="right"/>
    </xf>
    <xf numFmtId="43" fontId="27" fillId="0" borderId="12" xfId="1" applyNumberFormat="1" applyFont="1" applyBorder="1" applyAlignment="1">
      <alignment horizontal="right"/>
    </xf>
    <xf numFmtId="43" fontId="27" fillId="0" borderId="12" xfId="4" applyNumberFormat="1" applyFont="1" applyBorder="1" applyAlignment="1">
      <alignment horizontal="right"/>
    </xf>
    <xf numFmtId="43" fontId="27" fillId="0" borderId="13" xfId="4" applyNumberFormat="1" applyFont="1" applyBorder="1" applyAlignment="1">
      <alignment horizontal="right"/>
    </xf>
    <xf numFmtId="43" fontId="27" fillId="0" borderId="0" xfId="1" applyNumberFormat="1" applyFont="1" applyFill="1" applyBorder="1" applyAlignment="1">
      <alignment horizontal="right"/>
    </xf>
    <xf numFmtId="39" fontId="28" fillId="0" borderId="0" xfId="1" applyNumberFormat="1" applyFont="1" applyFill="1" applyBorder="1" applyAlignment="1">
      <alignment horizontal="right"/>
    </xf>
    <xf numFmtId="164" fontId="27" fillId="0" borderId="13" xfId="4" applyNumberFormat="1" applyFont="1" applyBorder="1" applyAlignment="1">
      <alignment horizontal="right"/>
    </xf>
    <xf numFmtId="164" fontId="27" fillId="0" borderId="12" xfId="4" applyNumberFormat="1" applyFont="1" applyBorder="1" applyAlignment="1">
      <alignment horizontal="right"/>
    </xf>
    <xf numFmtId="4" fontId="31" fillId="0" borderId="0" xfId="4" applyNumberFormat="1" applyFont="1" applyAlignment="1">
      <alignment vertical="center"/>
    </xf>
    <xf numFmtId="166" fontId="29" fillId="0" borderId="0" xfId="4" applyNumberFormat="1" applyFont="1" applyAlignment="1">
      <alignment horizontal="right"/>
    </xf>
    <xf numFmtId="4" fontId="29" fillId="0" borderId="0" xfId="1" applyNumberFormat="1" applyFont="1" applyBorder="1" applyAlignment="1">
      <alignment horizontal="right"/>
    </xf>
    <xf numFmtId="166" fontId="29" fillId="0" borderId="0" xfId="1" applyNumberFormat="1" applyFont="1" applyBorder="1" applyAlignment="1">
      <alignment horizontal="right"/>
    </xf>
    <xf numFmtId="168" fontId="29" fillId="0" borderId="0" xfId="1" applyNumberFormat="1" applyFont="1" applyBorder="1" applyAlignment="1">
      <alignment horizontal="right"/>
    </xf>
    <xf numFmtId="168" fontId="29" fillId="0" borderId="13" xfId="1" applyNumberFormat="1" applyFont="1" applyBorder="1" applyAlignment="1">
      <alignment horizontal="right"/>
    </xf>
    <xf numFmtId="168" fontId="29" fillId="0" borderId="12" xfId="1" applyNumberFormat="1" applyFont="1" applyBorder="1" applyAlignment="1">
      <alignment horizontal="right"/>
    </xf>
    <xf numFmtId="168" fontId="29" fillId="0" borderId="0" xfId="1" applyNumberFormat="1" applyFont="1" applyFill="1" applyBorder="1" applyAlignment="1">
      <alignment horizontal="right"/>
    </xf>
    <xf numFmtId="168" fontId="29" fillId="0" borderId="13" xfId="1" applyNumberFormat="1" applyFont="1" applyFill="1" applyBorder="1" applyAlignment="1">
      <alignment horizontal="right"/>
    </xf>
    <xf numFmtId="164" fontId="29" fillId="0" borderId="12" xfId="1" applyFont="1" applyFill="1" applyBorder="1" applyAlignment="1">
      <alignment horizontal="right"/>
    </xf>
    <xf numFmtId="164" fontId="29" fillId="0" borderId="0" xfId="1" applyFont="1" applyFill="1" applyBorder="1" applyAlignment="1">
      <alignment horizontal="right"/>
    </xf>
    <xf numFmtId="43" fontId="29" fillId="0" borderId="0" xfId="1" applyNumberFormat="1" applyFont="1" applyFill="1" applyBorder="1" applyAlignment="1">
      <alignment horizontal="right"/>
    </xf>
    <xf numFmtId="43" fontId="29" fillId="0" borderId="0" xfId="1" applyNumberFormat="1" applyFont="1" applyBorder="1" applyAlignment="1">
      <alignment horizontal="right"/>
    </xf>
    <xf numFmtId="43" fontId="29" fillId="0" borderId="13" xfId="4" applyNumberFormat="1" applyFont="1" applyBorder="1" applyAlignment="1">
      <alignment horizontal="right"/>
    </xf>
    <xf numFmtId="43" fontId="29" fillId="0" borderId="0" xfId="4" applyNumberFormat="1" applyFont="1" applyAlignment="1">
      <alignment horizontal="right"/>
    </xf>
    <xf numFmtId="43" fontId="29" fillId="0" borderId="12" xfId="4" applyNumberFormat="1" applyFont="1" applyBorder="1" applyAlignment="1">
      <alignment horizontal="right"/>
    </xf>
    <xf numFmtId="164" fontId="29" fillId="0" borderId="0" xfId="4" applyNumberFormat="1" applyFont="1" applyAlignment="1">
      <alignment horizontal="right"/>
    </xf>
    <xf numFmtId="164" fontId="29" fillId="0" borderId="12" xfId="4" applyNumberFormat="1" applyFont="1" applyBorder="1" applyAlignment="1">
      <alignment horizontal="right"/>
    </xf>
    <xf numFmtId="164" fontId="29" fillId="0" borderId="0" xfId="1" applyFont="1" applyBorder="1" applyAlignment="1">
      <alignment horizontal="right"/>
    </xf>
    <xf numFmtId="164" fontId="29" fillId="0" borderId="12" xfId="1" applyFont="1" applyBorder="1" applyAlignment="1">
      <alignment horizontal="right"/>
    </xf>
    <xf numFmtId="164" fontId="29" fillId="0" borderId="13" xfId="1" applyFont="1" applyBorder="1" applyAlignment="1">
      <alignment horizontal="right"/>
    </xf>
    <xf numFmtId="39" fontId="29" fillId="0" borderId="0" xfId="1" applyNumberFormat="1" applyFont="1" applyBorder="1" applyAlignment="1">
      <alignment horizontal="right"/>
    </xf>
    <xf numFmtId="39" fontId="29" fillId="0" borderId="0" xfId="1" applyNumberFormat="1" applyFont="1" applyFill="1" applyBorder="1" applyAlignment="1">
      <alignment horizontal="right"/>
    </xf>
    <xf numFmtId="39" fontId="29" fillId="0" borderId="13" xfId="1" applyNumberFormat="1" applyFont="1" applyBorder="1" applyAlignment="1">
      <alignment horizontal="right"/>
    </xf>
    <xf numFmtId="39" fontId="29" fillId="0" borderId="12" xfId="1" applyNumberFormat="1" applyFont="1" applyBorder="1" applyAlignment="1">
      <alignment horizontal="right"/>
    </xf>
    <xf numFmtId="0" fontId="32" fillId="0" borderId="0" xfId="4" applyFont="1"/>
    <xf numFmtId="164" fontId="29" fillId="0" borderId="13" xfId="4" applyNumberFormat="1" applyFont="1" applyBorder="1" applyAlignment="1">
      <alignment horizontal="right"/>
    </xf>
    <xf numFmtId="4" fontId="29" fillId="0" borderId="0" xfId="4" applyNumberFormat="1" applyFont="1" applyAlignment="1">
      <alignment horizontal="right"/>
    </xf>
    <xf numFmtId="4" fontId="29" fillId="0" borderId="12" xfId="4" applyNumberFormat="1" applyFont="1" applyBorder="1" applyAlignment="1">
      <alignment horizontal="right"/>
    </xf>
    <xf numFmtId="4" fontId="29" fillId="0" borderId="12" xfId="1" applyNumberFormat="1" applyFont="1" applyBorder="1" applyAlignment="1">
      <alignment horizontal="right"/>
    </xf>
    <xf numFmtId="4" fontId="29" fillId="0" borderId="13" xfId="1" applyNumberFormat="1" applyFont="1" applyBorder="1" applyAlignment="1">
      <alignment horizontal="right"/>
    </xf>
    <xf numFmtId="4" fontId="29" fillId="0" borderId="0" xfId="1" applyNumberFormat="1" applyFont="1" applyFill="1" applyBorder="1" applyAlignment="1">
      <alignment horizontal="right"/>
    </xf>
    <xf numFmtId="164" fontId="32" fillId="0" borderId="0" xfId="4" applyNumberFormat="1" applyFont="1"/>
    <xf numFmtId="1" fontId="34" fillId="0" borderId="14" xfId="8" applyFont="1" applyBorder="1" applyAlignment="1">
      <alignment horizontal="left" vertical="center" indent="1"/>
    </xf>
    <xf numFmtId="4" fontId="32" fillId="0" borderId="0" xfId="4" applyNumberFormat="1" applyFont="1"/>
    <xf numFmtId="166" fontId="27" fillId="0" borderId="0" xfId="1" applyNumberFormat="1" applyFont="1" applyBorder="1" applyAlignment="1">
      <alignment horizontal="right"/>
    </xf>
    <xf numFmtId="168" fontId="27" fillId="0" borderId="0" xfId="1" applyNumberFormat="1" applyFont="1" applyBorder="1" applyAlignment="1">
      <alignment horizontal="right"/>
    </xf>
    <xf numFmtId="168" fontId="27" fillId="0" borderId="13" xfId="1" applyNumberFormat="1" applyFont="1" applyBorder="1" applyAlignment="1">
      <alignment horizontal="right"/>
    </xf>
    <xf numFmtId="168" fontId="27" fillId="0" borderId="12" xfId="1" applyNumberFormat="1" applyFont="1" applyBorder="1" applyAlignment="1">
      <alignment horizontal="right"/>
    </xf>
    <xf numFmtId="168" fontId="27" fillId="0" borderId="0" xfId="1" applyNumberFormat="1" applyFont="1" applyFill="1" applyBorder="1" applyAlignment="1">
      <alignment horizontal="right"/>
    </xf>
    <xf numFmtId="168" fontId="27" fillId="0" borderId="13" xfId="1" applyNumberFormat="1" applyFont="1" applyFill="1" applyBorder="1" applyAlignment="1">
      <alignment horizontal="right"/>
    </xf>
    <xf numFmtId="2" fontId="35" fillId="0" borderId="0" xfId="9" applyNumberFormat="1" applyFont="1" applyAlignment="1">
      <alignment horizontal="center"/>
    </xf>
    <xf numFmtId="4" fontId="27" fillId="6" borderId="0" xfId="4" applyNumberFormat="1" applyFont="1" applyFill="1" applyAlignment="1">
      <alignment horizontal="right"/>
    </xf>
    <xf numFmtId="0" fontId="27" fillId="0" borderId="0" xfId="4" applyFont="1" applyAlignment="1">
      <alignment horizontal="right" vertical="center"/>
    </xf>
    <xf numFmtId="164" fontId="27" fillId="0" borderId="0" xfId="4" applyNumberFormat="1" applyFont="1"/>
    <xf numFmtId="4" fontId="27" fillId="0" borderId="0" xfId="4" applyNumberFormat="1" applyFont="1"/>
    <xf numFmtId="164" fontId="27" fillId="0" borderId="13" xfId="4" applyNumberFormat="1" applyFont="1" applyBorder="1"/>
    <xf numFmtId="164" fontId="27" fillId="0" borderId="12" xfId="4" applyNumberFormat="1" applyFont="1" applyBorder="1"/>
    <xf numFmtId="2" fontId="27" fillId="0" borderId="0" xfId="1" applyNumberFormat="1" applyFont="1"/>
    <xf numFmtId="2" fontId="27" fillId="0" borderId="12" xfId="1" applyNumberFormat="1" applyFont="1" applyBorder="1"/>
    <xf numFmtId="2" fontId="27" fillId="0" borderId="0" xfId="1" applyNumberFormat="1" applyFont="1" applyBorder="1"/>
    <xf numFmtId="164" fontId="18" fillId="0" borderId="0" xfId="1" applyFont="1" applyBorder="1" applyAlignment="1">
      <alignment horizontal="right"/>
    </xf>
    <xf numFmtId="164" fontId="27" fillId="0" borderId="0" xfId="1" applyFont="1" applyBorder="1" applyAlignment="1">
      <alignment horizontal="right" vertical="center"/>
    </xf>
    <xf numFmtId="0" fontId="27" fillId="0" borderId="0" xfId="1" applyNumberFormat="1" applyFont="1" applyFill="1" applyBorder="1" applyAlignment="1">
      <alignment horizontal="right"/>
    </xf>
    <xf numFmtId="0" fontId="27" fillId="0" borderId="12" xfId="1" applyNumberFormat="1" applyFont="1" applyFill="1" applyBorder="1" applyAlignment="1">
      <alignment horizontal="right"/>
    </xf>
    <xf numFmtId="0" fontId="27" fillId="0" borderId="13" xfId="1" applyNumberFormat="1" applyFont="1" applyFill="1" applyBorder="1" applyAlignment="1">
      <alignment horizontal="right"/>
    </xf>
    <xf numFmtId="2" fontId="29" fillId="0" borderId="0" xfId="4" applyNumberFormat="1" applyFont="1" applyAlignment="1">
      <alignment horizontal="right"/>
    </xf>
    <xf numFmtId="4" fontId="27" fillId="0" borderId="1" xfId="4" applyNumberFormat="1" applyFont="1" applyBorder="1" applyAlignment="1">
      <alignment horizontal="right"/>
    </xf>
    <xf numFmtId="2" fontId="27" fillId="0" borderId="1" xfId="4" applyNumberFormat="1" applyFont="1" applyBorder="1" applyAlignment="1">
      <alignment horizontal="right"/>
    </xf>
    <xf numFmtId="169" fontId="27" fillId="0" borderId="1" xfId="1" applyNumberFormat="1" applyFont="1" applyFill="1" applyBorder="1" applyAlignment="1">
      <alignment horizontal="right"/>
    </xf>
    <xf numFmtId="169" fontId="27" fillId="0" borderId="10" xfId="1" applyNumberFormat="1" applyFont="1" applyFill="1" applyBorder="1" applyAlignment="1">
      <alignment horizontal="right"/>
    </xf>
    <xf numFmtId="169" fontId="27" fillId="0" borderId="11" xfId="1" applyNumberFormat="1" applyFont="1" applyFill="1" applyBorder="1" applyAlignment="1">
      <alignment horizontal="right"/>
    </xf>
    <xf numFmtId="43" fontId="27" fillId="0" borderId="1" xfId="1" applyNumberFormat="1" applyFont="1" applyFill="1" applyBorder="1" applyAlignment="1">
      <alignment horizontal="right"/>
    </xf>
    <xf numFmtId="4" fontId="27" fillId="0" borderId="10" xfId="1" applyNumberFormat="1" applyFont="1" applyFill="1" applyBorder="1" applyAlignment="1">
      <alignment horizontal="right"/>
    </xf>
    <xf numFmtId="4" fontId="27" fillId="0" borderId="1" xfId="1" applyNumberFormat="1" applyFont="1" applyFill="1" applyBorder="1" applyAlignment="1">
      <alignment horizontal="right"/>
    </xf>
    <xf numFmtId="43" fontId="27" fillId="0" borderId="1" xfId="4" applyNumberFormat="1" applyFont="1" applyBorder="1" applyAlignment="1">
      <alignment horizontal="right"/>
    </xf>
    <xf numFmtId="43" fontId="27" fillId="0" borderId="11" xfId="4" applyNumberFormat="1" applyFont="1" applyBorder="1" applyAlignment="1">
      <alignment horizontal="right"/>
    </xf>
    <xf numFmtId="4" fontId="27" fillId="0" borderId="11" xfId="4" applyNumberFormat="1" applyFont="1" applyBorder="1" applyAlignment="1">
      <alignment horizontal="right"/>
    </xf>
    <xf numFmtId="4" fontId="27" fillId="0" borderId="10" xfId="4" applyNumberFormat="1" applyFont="1" applyBorder="1" applyAlignment="1">
      <alignment horizontal="right"/>
    </xf>
    <xf numFmtId="164" fontId="27" fillId="0" borderId="1" xfId="1" applyFont="1" applyFill="1" applyBorder="1" applyAlignment="1">
      <alignment horizontal="right"/>
    </xf>
    <xf numFmtId="2" fontId="27" fillId="0" borderId="11" xfId="1" applyNumberFormat="1" applyFont="1" applyFill="1" applyBorder="1" applyAlignment="1">
      <alignment horizontal="right"/>
    </xf>
    <xf numFmtId="164" fontId="27" fillId="0" borderId="10" xfId="1" applyFont="1" applyFill="1" applyBorder="1" applyAlignment="1">
      <alignment horizontal="right"/>
    </xf>
    <xf numFmtId="39" fontId="27" fillId="0" borderId="1" xfId="1" applyNumberFormat="1" applyFont="1" applyFill="1" applyBorder="1" applyAlignment="1">
      <alignment horizontal="right"/>
    </xf>
    <xf numFmtId="39" fontId="27" fillId="0" borderId="10" xfId="1" applyNumberFormat="1" applyFont="1" applyFill="1" applyBorder="1" applyAlignment="1">
      <alignment horizontal="right"/>
    </xf>
    <xf numFmtId="39" fontId="27" fillId="0" borderId="11" xfId="1" applyNumberFormat="1" applyFont="1" applyFill="1" applyBorder="1" applyAlignment="1">
      <alignment horizontal="right"/>
    </xf>
    <xf numFmtId="0" fontId="10" fillId="0" borderId="11" xfId="5" applyFont="1" applyBorder="1" applyAlignment="1">
      <alignment horizontal="left" indent="1"/>
    </xf>
    <xf numFmtId="2" fontId="10" fillId="0" borderId="1" xfId="4" applyNumberFormat="1" applyFont="1" applyBorder="1" applyAlignment="1">
      <alignment horizontal="right"/>
    </xf>
    <xf numFmtId="170" fontId="10" fillId="0" borderId="1" xfId="1" applyNumberFormat="1" applyFont="1" applyFill="1" applyBorder="1" applyAlignment="1">
      <alignment horizontal="right"/>
    </xf>
    <xf numFmtId="170" fontId="10" fillId="0" borderId="0" xfId="1" applyNumberFormat="1" applyFont="1" applyFill="1" applyBorder="1" applyAlignment="1">
      <alignment horizontal="right"/>
    </xf>
    <xf numFmtId="4" fontId="10" fillId="0" borderId="0" xfId="4" applyNumberFormat="1" applyFont="1" applyAlignment="1">
      <alignment horizontal="right"/>
    </xf>
    <xf numFmtId="4" fontId="10" fillId="0" borderId="0" xfId="4" applyNumberFormat="1" applyFont="1"/>
    <xf numFmtId="0" fontId="29" fillId="0" borderId="0" xfId="5" applyFont="1"/>
    <xf numFmtId="4" fontId="10" fillId="0" borderId="7" xfId="4" applyNumberFormat="1" applyFont="1" applyBorder="1"/>
    <xf numFmtId="164" fontId="36" fillId="0" borderId="0" xfId="10" applyNumberFormat="1" applyFont="1"/>
    <xf numFmtId="0" fontId="22" fillId="0" borderId="0" xfId="4" applyFont="1"/>
    <xf numFmtId="164" fontId="10" fillId="0" borderId="0" xfId="4" applyNumberFormat="1" applyFont="1"/>
    <xf numFmtId="169" fontId="10" fillId="0" borderId="0" xfId="4" applyNumberFormat="1" applyFont="1"/>
    <xf numFmtId="0" fontId="37" fillId="0" borderId="0" xfId="4" applyFont="1"/>
    <xf numFmtId="0" fontId="38" fillId="0" borderId="0" xfId="4" applyFont="1"/>
    <xf numFmtId="171" fontId="38" fillId="0" borderId="0" xfId="11" applyNumberFormat="1" applyFont="1" applyFill="1" applyBorder="1"/>
    <xf numFmtId="171" fontId="39" fillId="0" borderId="0" xfId="11" applyNumberFormat="1" applyFont="1" applyFill="1" applyBorder="1"/>
    <xf numFmtId="0" fontId="40" fillId="0" borderId="0" xfId="4" applyFont="1"/>
    <xf numFmtId="4" fontId="38" fillId="0" borderId="0" xfId="4" applyNumberFormat="1" applyFont="1"/>
    <xf numFmtId="0" fontId="41" fillId="0" borderId="0" xfId="4" applyFont="1"/>
    <xf numFmtId="17" fontId="37" fillId="7" borderId="4" xfId="4" applyNumberFormat="1" applyFont="1" applyFill="1" applyBorder="1" applyAlignment="1">
      <alignment horizontal="right"/>
    </xf>
    <xf numFmtId="17" fontId="37" fillId="7" borderId="7" xfId="4" applyNumberFormat="1" applyFont="1" applyFill="1" applyBorder="1" applyAlignment="1">
      <alignment horizontal="right"/>
    </xf>
    <xf numFmtId="17" fontId="37" fillId="7" borderId="3" xfId="4" applyNumberFormat="1" applyFont="1" applyFill="1" applyBorder="1" applyAlignment="1">
      <alignment horizontal="right"/>
    </xf>
    <xf numFmtId="17" fontId="37" fillId="7" borderId="10" xfId="4" applyNumberFormat="1" applyFont="1" applyFill="1" applyBorder="1" applyAlignment="1">
      <alignment horizontal="right"/>
    </xf>
    <xf numFmtId="17" fontId="37" fillId="7" borderId="1" xfId="4" applyNumberFormat="1" applyFont="1" applyFill="1" applyBorder="1" applyAlignment="1">
      <alignment horizontal="right"/>
    </xf>
    <xf numFmtId="17" fontId="37" fillId="7" borderId="5" xfId="4" applyNumberFormat="1" applyFont="1" applyFill="1" applyBorder="1" applyAlignment="1">
      <alignment horizontal="right"/>
    </xf>
    <xf numFmtId="0" fontId="37" fillId="0" borderId="14" xfId="4" applyFont="1" applyBorder="1"/>
    <xf numFmtId="4" fontId="37" fillId="0" borderId="6" xfId="4" applyNumberFormat="1" applyFont="1" applyBorder="1"/>
    <xf numFmtId="4" fontId="37" fillId="0" borderId="7" xfId="4" applyNumberFormat="1" applyFont="1" applyBorder="1"/>
    <xf numFmtId="4" fontId="37" fillId="8" borderId="7" xfId="4" applyNumberFormat="1" applyFont="1" applyFill="1" applyBorder="1"/>
    <xf numFmtId="4" fontId="42" fillId="0" borderId="7" xfId="11" applyNumberFormat="1" applyFont="1" applyFill="1" applyBorder="1"/>
    <xf numFmtId="4" fontId="42" fillId="0" borderId="7" xfId="4" applyNumberFormat="1" applyFont="1" applyBorder="1"/>
    <xf numFmtId="4" fontId="37" fillId="0" borderId="0" xfId="4" applyNumberFormat="1" applyFont="1"/>
    <xf numFmtId="4" fontId="37" fillId="0" borderId="12" xfId="4" applyNumberFormat="1" applyFont="1" applyBorder="1"/>
    <xf numFmtId="4" fontId="37" fillId="0" borderId="13" xfId="4" applyNumberFormat="1" applyFont="1" applyBorder="1"/>
    <xf numFmtId="0" fontId="38" fillId="0" borderId="14" xfId="4" applyFont="1" applyBorder="1" applyAlignment="1">
      <alignment horizontal="left" indent="2"/>
    </xf>
    <xf numFmtId="4" fontId="38" fillId="0" borderId="13" xfId="4" applyNumberFormat="1" applyFont="1" applyBorder="1" applyAlignment="1">
      <alignment horizontal="right"/>
    </xf>
    <xf numFmtId="4" fontId="38" fillId="0" borderId="0" xfId="4" applyNumberFormat="1" applyFont="1" applyAlignment="1">
      <alignment horizontal="right"/>
    </xf>
    <xf numFmtId="4" fontId="38" fillId="0" borderId="0" xfId="1" applyNumberFormat="1" applyFont="1" applyFill="1" applyBorder="1" applyAlignment="1">
      <alignment horizontal="right"/>
    </xf>
    <xf numFmtId="4" fontId="39" fillId="8" borderId="0" xfId="4" applyNumberFormat="1" applyFont="1" applyFill="1" applyAlignment="1">
      <alignment horizontal="right"/>
    </xf>
    <xf numFmtId="4" fontId="39" fillId="0" borderId="0" xfId="1" applyNumberFormat="1" applyFont="1" applyFill="1" applyBorder="1" applyAlignment="1">
      <alignment horizontal="right"/>
    </xf>
    <xf numFmtId="4" fontId="38" fillId="0" borderId="12" xfId="4" applyNumberFormat="1" applyFont="1" applyBorder="1" applyAlignment="1">
      <alignment horizontal="right"/>
    </xf>
    <xf numFmtId="4" fontId="41" fillId="0" borderId="0" xfId="4" applyNumberFormat="1" applyFont="1"/>
    <xf numFmtId="4" fontId="38" fillId="0" borderId="13" xfId="4" applyNumberFormat="1" applyFont="1" applyBorder="1"/>
    <xf numFmtId="4" fontId="38" fillId="0" borderId="0" xfId="1" applyNumberFormat="1" applyFont="1" applyFill="1" applyBorder="1"/>
    <xf numFmtId="4" fontId="38" fillId="0" borderId="0" xfId="1" applyNumberFormat="1" applyFont="1" applyFill="1" applyBorder="1" applyAlignment="1"/>
    <xf numFmtId="4" fontId="39" fillId="8" borderId="0" xfId="4" applyNumberFormat="1" applyFont="1" applyFill="1"/>
    <xf numFmtId="4" fontId="38" fillId="0" borderId="0" xfId="11" applyNumberFormat="1" applyFont="1" applyFill="1" applyBorder="1"/>
    <xf numFmtId="4" fontId="39" fillId="0" borderId="0" xfId="1" applyNumberFormat="1" applyFont="1" applyFill="1" applyBorder="1"/>
    <xf numFmtId="4" fontId="38" fillId="0" borderId="12" xfId="4" applyNumberFormat="1" applyFont="1" applyBorder="1"/>
    <xf numFmtId="4" fontId="18" fillId="0" borderId="0" xfId="0" applyNumberFormat="1" applyFont="1"/>
    <xf numFmtId="4" fontId="18" fillId="0" borderId="12" xfId="0" applyNumberFormat="1" applyFont="1" applyBorder="1"/>
    <xf numFmtId="0" fontId="37" fillId="0" borderId="2" xfId="4" applyFont="1" applyBorder="1"/>
    <xf numFmtId="4" fontId="37" fillId="0" borderId="0" xfId="1" applyNumberFormat="1" applyFont="1" applyFill="1" applyBorder="1"/>
    <xf numFmtId="4" fontId="42" fillId="0" borderId="0" xfId="4" applyNumberFormat="1" applyFont="1"/>
    <xf numFmtId="4" fontId="42" fillId="8" borderId="0" xfId="4" applyNumberFormat="1" applyFont="1" applyFill="1"/>
    <xf numFmtId="2" fontId="43" fillId="0" borderId="0" xfId="4" applyNumberFormat="1" applyFont="1"/>
    <xf numFmtId="0" fontId="43" fillId="0" borderId="0" xfId="4" applyFont="1"/>
    <xf numFmtId="0" fontId="44" fillId="0" borderId="14" xfId="4" applyFont="1" applyBorder="1" applyAlignment="1">
      <alignment horizontal="left" indent="4"/>
    </xf>
    <xf numFmtId="4" fontId="39" fillId="0" borderId="0" xfId="4" applyNumberFormat="1" applyFont="1"/>
    <xf numFmtId="4" fontId="44" fillId="0" borderId="0" xfId="4" applyNumberFormat="1" applyFont="1"/>
    <xf numFmtId="4" fontId="44" fillId="0" borderId="13" xfId="4" applyNumberFormat="1" applyFont="1" applyBorder="1"/>
    <xf numFmtId="4" fontId="44" fillId="0" borderId="12" xfId="4" applyNumberFormat="1" applyFont="1" applyBorder="1"/>
    <xf numFmtId="2" fontId="41" fillId="0" borderId="0" xfId="4" applyNumberFormat="1" applyFont="1"/>
    <xf numFmtId="4" fontId="38" fillId="0" borderId="0" xfId="4" applyNumberFormat="1" applyFont="1" applyAlignment="1">
      <alignment horizontal="center"/>
    </xf>
    <xf numFmtId="164" fontId="37" fillId="0" borderId="0" xfId="1" applyFont="1" applyFill="1" applyBorder="1"/>
    <xf numFmtId="164" fontId="38" fillId="0" borderId="0" xfId="1" applyFont="1" applyFill="1" applyBorder="1"/>
    <xf numFmtId="4" fontId="38" fillId="8" borderId="0" xfId="4" applyNumberFormat="1" applyFont="1" applyFill="1"/>
    <xf numFmtId="4" fontId="37" fillId="8" borderId="0" xfId="4" applyNumberFormat="1" applyFont="1" applyFill="1"/>
    <xf numFmtId="43" fontId="37" fillId="0" borderId="0" xfId="4" applyNumberFormat="1" applyFont="1"/>
    <xf numFmtId="0" fontId="38" fillId="0" borderId="13" xfId="4" applyFont="1" applyBorder="1"/>
    <xf numFmtId="164" fontId="45" fillId="6" borderId="0" xfId="1" applyFont="1" applyFill="1" applyBorder="1" applyAlignment="1">
      <alignment horizontal="right"/>
    </xf>
    <xf numFmtId="2" fontId="38" fillId="0" borderId="13" xfId="4" applyNumberFormat="1" applyFont="1" applyBorder="1"/>
    <xf numFmtId="2" fontId="38" fillId="0" borderId="0" xfId="4" applyNumberFormat="1" applyFont="1"/>
    <xf numFmtId="172" fontId="38" fillId="0" borderId="0" xfId="4" applyNumberFormat="1" applyFont="1"/>
    <xf numFmtId="172" fontId="38" fillId="0" borderId="13" xfId="4" applyNumberFormat="1" applyFont="1" applyBorder="1"/>
    <xf numFmtId="173" fontId="38" fillId="0" borderId="0" xfId="4" applyNumberFormat="1" applyFont="1"/>
    <xf numFmtId="173" fontId="38" fillId="0" borderId="12" xfId="4" applyNumberFormat="1" applyFont="1" applyBorder="1"/>
    <xf numFmtId="173" fontId="41" fillId="0" borderId="0" xfId="4" applyNumberFormat="1" applyFont="1"/>
    <xf numFmtId="0" fontId="38" fillId="0" borderId="9" xfId="4" applyFont="1" applyBorder="1" applyAlignment="1">
      <alignment horizontal="left" indent="2"/>
    </xf>
    <xf numFmtId="2" fontId="38" fillId="0" borderId="10" xfId="4" applyNumberFormat="1" applyFont="1" applyBorder="1"/>
    <xf numFmtId="2" fontId="38" fillId="0" borderId="1" xfId="4" applyNumberFormat="1" applyFont="1" applyBorder="1"/>
    <xf numFmtId="172" fontId="38" fillId="0" borderId="1" xfId="4" applyNumberFormat="1" applyFont="1" applyBorder="1"/>
    <xf numFmtId="172" fontId="38" fillId="0" borderId="10" xfId="4" applyNumberFormat="1" applyFont="1" applyBorder="1"/>
    <xf numFmtId="172" fontId="38" fillId="0" borderId="11" xfId="4" applyNumberFormat="1" applyFont="1" applyBorder="1"/>
    <xf numFmtId="4" fontId="38" fillId="0" borderId="11" xfId="4" applyNumberFormat="1" applyFont="1" applyBorder="1"/>
    <xf numFmtId="4" fontId="38" fillId="0" borderId="10" xfId="4" applyNumberFormat="1" applyFont="1" applyBorder="1"/>
    <xf numFmtId="4" fontId="38" fillId="0" borderId="1" xfId="4" applyNumberFormat="1" applyFont="1" applyBorder="1"/>
    <xf numFmtId="2" fontId="41" fillId="0" borderId="10" xfId="4" applyNumberFormat="1" applyFont="1" applyBorder="1"/>
    <xf numFmtId="2" fontId="41" fillId="0" borderId="1" xfId="4" applyNumberFormat="1" applyFont="1" applyBorder="1"/>
    <xf numFmtId="2" fontId="41" fillId="0" borderId="11" xfId="4" applyNumberFormat="1" applyFont="1" applyBorder="1"/>
    <xf numFmtId="172" fontId="41" fillId="0" borderId="0" xfId="4" applyNumberFormat="1" applyFont="1"/>
    <xf numFmtId="0" fontId="44" fillId="0" borderId="0" xfId="0" applyFont="1"/>
    <xf numFmtId="0" fontId="46" fillId="0" borderId="0" xfId="4" applyFont="1"/>
    <xf numFmtId="0" fontId="26" fillId="0" borderId="0" xfId="0" applyFont="1" applyAlignment="1">
      <alignment vertical="center"/>
    </xf>
    <xf numFmtId="0" fontId="18" fillId="0" borderId="0" xfId="0" applyFont="1"/>
    <xf numFmtId="0" fontId="27" fillId="0" borderId="0" xfId="0" applyFont="1"/>
    <xf numFmtId="0" fontId="47" fillId="0" borderId="0" xfId="0" applyFont="1"/>
    <xf numFmtId="0" fontId="27" fillId="0" borderId="6" xfId="0" applyFont="1" applyBorder="1"/>
    <xf numFmtId="0" fontId="27" fillId="0" borderId="7" xfId="0" applyFont="1" applyBorder="1"/>
    <xf numFmtId="0" fontId="27" fillId="0" borderId="8" xfId="0" applyFont="1" applyBorder="1"/>
    <xf numFmtId="0" fontId="18" fillId="5" borderId="15" xfId="0" applyFont="1" applyFill="1" applyBorder="1" applyAlignment="1">
      <alignment horizontal="center" vertical="center" wrapText="1"/>
    </xf>
    <xf numFmtId="0" fontId="18" fillId="5" borderId="16" xfId="0" applyFont="1" applyFill="1" applyBorder="1" applyAlignment="1">
      <alignment horizontal="center" vertical="center" wrapText="1"/>
    </xf>
    <xf numFmtId="0" fontId="18" fillId="5" borderId="17" xfId="0" applyFont="1" applyFill="1" applyBorder="1" applyAlignment="1">
      <alignment horizontal="center" vertical="center" wrapText="1"/>
    </xf>
    <xf numFmtId="0" fontId="18" fillId="5" borderId="18" xfId="0" applyFont="1" applyFill="1" applyBorder="1" applyAlignment="1">
      <alignment horizontal="right" vertical="center" wrapText="1"/>
    </xf>
    <xf numFmtId="0" fontId="18" fillId="5" borderId="4" xfId="0" applyFont="1" applyFill="1" applyBorder="1" applyAlignment="1">
      <alignment horizontal="right" vertical="center" wrapText="1"/>
    </xf>
    <xf numFmtId="0" fontId="18" fillId="5" borderId="3" xfId="0" applyFont="1" applyFill="1" applyBorder="1" applyAlignment="1">
      <alignment horizontal="center" wrapText="1"/>
    </xf>
    <xf numFmtId="0" fontId="18" fillId="5" borderId="4" xfId="0" applyFont="1" applyFill="1" applyBorder="1" applyAlignment="1">
      <alignment horizontal="center"/>
    </xf>
    <xf numFmtId="0" fontId="18" fillId="5" borderId="7" xfId="0" applyFont="1" applyFill="1" applyBorder="1" applyAlignment="1">
      <alignment horizontal="right"/>
    </xf>
    <xf numFmtId="0" fontId="18" fillId="5" borderId="7" xfId="0" applyFont="1" applyFill="1" applyBorder="1" applyAlignment="1">
      <alignment horizontal="center"/>
    </xf>
    <xf numFmtId="0" fontId="18" fillId="5" borderId="4" xfId="0" applyFont="1" applyFill="1" applyBorder="1"/>
    <xf numFmtId="0" fontId="18" fillId="5" borderId="5" xfId="0" applyFont="1" applyFill="1" applyBorder="1"/>
    <xf numFmtId="0" fontId="27" fillId="5" borderId="4" xfId="0" applyFont="1" applyFill="1" applyBorder="1"/>
    <xf numFmtId="0" fontId="27" fillId="5" borderId="5" xfId="0" applyFont="1" applyFill="1" applyBorder="1"/>
    <xf numFmtId="0" fontId="18" fillId="5" borderId="6" xfId="0" applyFont="1" applyFill="1" applyBorder="1" applyAlignment="1">
      <alignment horizontal="center"/>
    </xf>
    <xf numFmtId="0" fontId="18" fillId="5" borderId="0" xfId="0" applyFont="1" applyFill="1" applyAlignment="1">
      <alignment horizontal="center"/>
    </xf>
    <xf numFmtId="0" fontId="18" fillId="5" borderId="19" xfId="0" applyFont="1" applyFill="1" applyBorder="1"/>
    <xf numFmtId="0" fontId="18" fillId="5" borderId="20" xfId="0" applyFont="1" applyFill="1" applyBorder="1"/>
    <xf numFmtId="0" fontId="18" fillId="5" borderId="21" xfId="0" applyFont="1" applyFill="1" applyBorder="1"/>
    <xf numFmtId="0" fontId="18" fillId="5" borderId="22" xfId="0" applyFont="1" applyFill="1" applyBorder="1" applyAlignment="1">
      <alignment horizontal="right" vertical="center" wrapText="1"/>
    </xf>
    <xf numFmtId="0" fontId="18" fillId="5" borderId="1" xfId="0" applyFont="1" applyFill="1" applyBorder="1" applyAlignment="1">
      <alignment horizontal="right" vertical="center" wrapText="1"/>
    </xf>
    <xf numFmtId="0" fontId="18" fillId="5" borderId="10" xfId="0" applyFont="1" applyFill="1" applyBorder="1" applyAlignment="1">
      <alignment horizontal="center" wrapText="1"/>
    </xf>
    <xf numFmtId="0" fontId="18" fillId="5" borderId="1" xfId="0" applyFont="1" applyFill="1" applyBorder="1" applyAlignment="1">
      <alignment horizontal="right"/>
    </xf>
    <xf numFmtId="0" fontId="18" fillId="5" borderId="4" xfId="0" applyFont="1" applyFill="1" applyBorder="1" applyAlignment="1">
      <alignment horizontal="right"/>
    </xf>
    <xf numFmtId="0" fontId="18" fillId="5" borderId="11" xfId="0" applyFont="1" applyFill="1" applyBorder="1" applyAlignment="1">
      <alignment horizontal="right"/>
    </xf>
    <xf numFmtId="0" fontId="18" fillId="5" borderId="3" xfId="0" applyFont="1" applyFill="1" applyBorder="1" applyAlignment="1">
      <alignment horizontal="right"/>
    </xf>
    <xf numFmtId="0" fontId="18" fillId="5" borderId="5" xfId="0" applyFont="1" applyFill="1" applyBorder="1" applyAlignment="1">
      <alignment horizontal="right"/>
    </xf>
    <xf numFmtId="0" fontId="48" fillId="5" borderId="4" xfId="0" applyFont="1" applyFill="1" applyBorder="1" applyAlignment="1">
      <alignment horizontal="right"/>
    </xf>
    <xf numFmtId="0" fontId="18" fillId="5" borderId="0" xfId="0" applyFont="1" applyFill="1" applyAlignment="1">
      <alignment horizontal="right"/>
    </xf>
    <xf numFmtId="0" fontId="18" fillId="0" borderId="2" xfId="0" applyFont="1" applyBorder="1"/>
    <xf numFmtId="2" fontId="18" fillId="0" borderId="23" xfId="0" applyNumberFormat="1" applyFont="1" applyBorder="1"/>
    <xf numFmtId="2" fontId="18" fillId="0" borderId="24" xfId="0" applyNumberFormat="1" applyFont="1" applyBorder="1"/>
    <xf numFmtId="2" fontId="18" fillId="0" borderId="0" xfId="0" applyNumberFormat="1" applyFont="1"/>
    <xf numFmtId="2" fontId="18" fillId="0" borderId="13" xfId="0" applyNumberFormat="1" applyFont="1" applyBorder="1"/>
    <xf numFmtId="2" fontId="18" fillId="0" borderId="0" xfId="1" applyNumberFormat="1" applyFont="1" applyBorder="1"/>
    <xf numFmtId="2" fontId="18" fillId="0" borderId="7" xfId="0" applyNumberFormat="1" applyFont="1" applyBorder="1"/>
    <xf numFmtId="2" fontId="48" fillId="0" borderId="0" xfId="0" applyNumberFormat="1" applyFont="1"/>
    <xf numFmtId="2" fontId="18" fillId="0" borderId="12" xfId="0" applyNumberFormat="1" applyFont="1" applyBorder="1"/>
    <xf numFmtId="4" fontId="18" fillId="0" borderId="13" xfId="0" applyNumberFormat="1" applyFont="1" applyBorder="1"/>
    <xf numFmtId="4" fontId="18" fillId="0" borderId="6" xfId="0" applyNumberFormat="1" applyFont="1" applyBorder="1"/>
    <xf numFmtId="4" fontId="18" fillId="0" borderId="7" xfId="0" applyNumberFormat="1" applyFont="1" applyBorder="1"/>
    <xf numFmtId="0" fontId="27" fillId="0" borderId="14" xfId="0" applyFont="1" applyBorder="1" applyAlignment="1">
      <alignment horizontal="left" indent="2"/>
    </xf>
    <xf numFmtId="164" fontId="27" fillId="0" borderId="23" xfId="1" applyFont="1" applyBorder="1"/>
    <xf numFmtId="164" fontId="27" fillId="0" borderId="24" xfId="1" applyFont="1" applyBorder="1"/>
    <xf numFmtId="164" fontId="27" fillId="0" borderId="25" xfId="1" applyFont="1" applyBorder="1"/>
    <xf numFmtId="164" fontId="27" fillId="0" borderId="26" xfId="1" applyFont="1" applyBorder="1"/>
    <xf numFmtId="164" fontId="27" fillId="0" borderId="0" xfId="1" applyFont="1" applyBorder="1"/>
    <xf numFmtId="164" fontId="27" fillId="0" borderId="13" xfId="0" applyNumberFormat="1" applyFont="1" applyBorder="1"/>
    <xf numFmtId="164" fontId="27" fillId="0" borderId="0" xfId="0" applyNumberFormat="1" applyFont="1"/>
    <xf numFmtId="4" fontId="27" fillId="0" borderId="0" xfId="1" applyNumberFormat="1" applyFont="1" applyBorder="1"/>
    <xf numFmtId="4" fontId="27" fillId="0" borderId="0" xfId="1" applyNumberFormat="1" applyFont="1"/>
    <xf numFmtId="4" fontId="27" fillId="0" borderId="0" xfId="0" applyNumberFormat="1" applyFont="1"/>
    <xf numFmtId="4" fontId="47" fillId="0" borderId="0" xfId="0" applyNumberFormat="1" applyFont="1"/>
    <xf numFmtId="4" fontId="27" fillId="0" borderId="13" xfId="0" applyNumberFormat="1" applyFont="1" applyBorder="1"/>
    <xf numFmtId="4" fontId="27" fillId="0" borderId="12" xfId="0" applyNumberFormat="1" applyFont="1" applyBorder="1"/>
    <xf numFmtId="164" fontId="49" fillId="0" borderId="0" xfId="1" applyFont="1" applyFill="1" applyBorder="1"/>
    <xf numFmtId="164" fontId="49" fillId="0" borderId="12" xfId="1" applyFont="1" applyFill="1" applyBorder="1"/>
    <xf numFmtId="164" fontId="49" fillId="0" borderId="0" xfId="1" applyFont="1" applyFill="1"/>
    <xf numFmtId="0" fontId="18" fillId="0" borderId="14" xfId="0" applyFont="1" applyBorder="1"/>
    <xf numFmtId="164" fontId="18" fillId="0" borderId="23" xfId="1" applyFont="1" applyBorder="1"/>
    <xf numFmtId="164" fontId="18" fillId="0" borderId="24" xfId="1" applyFont="1" applyBorder="1"/>
    <xf numFmtId="164" fontId="18" fillId="0" borderId="25" xfId="1" applyFont="1" applyBorder="1"/>
    <xf numFmtId="164" fontId="18" fillId="0" borderId="26" xfId="1" applyFont="1" applyBorder="1"/>
    <xf numFmtId="164" fontId="18" fillId="0" borderId="0" xfId="1" applyFont="1" applyBorder="1"/>
    <xf numFmtId="164" fontId="18" fillId="0" borderId="13" xfId="0" applyNumberFormat="1" applyFont="1" applyBorder="1"/>
    <xf numFmtId="164" fontId="18" fillId="0" borderId="0" xfId="0" applyNumberFormat="1" applyFont="1"/>
    <xf numFmtId="164" fontId="48" fillId="0" borderId="0" xfId="0" applyNumberFormat="1" applyFont="1"/>
    <xf numFmtId="164" fontId="18" fillId="0" borderId="12" xfId="0" applyNumberFormat="1" applyFont="1" applyBorder="1"/>
    <xf numFmtId="4" fontId="49" fillId="0" borderId="0" xfId="4" applyNumberFormat="1" applyFont="1"/>
    <xf numFmtId="2" fontId="49" fillId="0" borderId="0" xfId="1" applyNumberFormat="1" applyFont="1" applyFill="1"/>
    <xf numFmtId="0" fontId="49" fillId="0" borderId="0" xfId="4" applyFont="1"/>
    <xf numFmtId="169" fontId="27" fillId="0" borderId="0" xfId="0" applyNumberFormat="1" applyFont="1"/>
    <xf numFmtId="169" fontId="27" fillId="0" borderId="0" xfId="1" applyNumberFormat="1" applyFont="1" applyBorder="1"/>
    <xf numFmtId="164" fontId="27" fillId="0" borderId="0" xfId="1" applyFont="1" applyFill="1" applyBorder="1"/>
    <xf numFmtId="4" fontId="18" fillId="0" borderId="0" xfId="1" applyNumberFormat="1" applyFont="1" applyBorder="1"/>
    <xf numFmtId="4" fontId="18" fillId="0" borderId="0" xfId="1" applyNumberFormat="1" applyFont="1"/>
    <xf numFmtId="4" fontId="48" fillId="0" borderId="0" xfId="0" applyNumberFormat="1" applyFont="1"/>
    <xf numFmtId="164" fontId="49" fillId="0" borderId="0" xfId="1" applyFont="1" applyFill="1" applyAlignment="1">
      <alignment horizontal="right"/>
    </xf>
    <xf numFmtId="2" fontId="18" fillId="0" borderId="26" xfId="1" applyNumberFormat="1" applyFont="1" applyBorder="1"/>
    <xf numFmtId="0" fontId="18" fillId="0" borderId="9" xfId="0" applyFont="1" applyBorder="1"/>
    <xf numFmtId="164" fontId="18" fillId="0" borderId="27" xfId="1" applyFont="1" applyBorder="1"/>
    <xf numFmtId="164" fontId="18" fillId="0" borderId="28" xfId="1" applyFont="1" applyBorder="1"/>
    <xf numFmtId="164" fontId="18" fillId="0" borderId="29" xfId="1" applyFont="1" applyBorder="1"/>
    <xf numFmtId="164" fontId="18" fillId="0" borderId="30" xfId="1" applyFont="1" applyBorder="1"/>
    <xf numFmtId="164" fontId="18" fillId="0" borderId="31" xfId="1" applyFont="1" applyBorder="1"/>
    <xf numFmtId="164" fontId="18" fillId="0" borderId="10" xfId="0" applyNumberFormat="1" applyFont="1" applyBorder="1"/>
    <xf numFmtId="164" fontId="18" fillId="0" borderId="1" xfId="0" applyNumberFormat="1" applyFont="1" applyBorder="1"/>
    <xf numFmtId="164" fontId="18" fillId="0" borderId="1" xfId="1" applyFont="1" applyBorder="1"/>
    <xf numFmtId="4" fontId="18" fillId="0" borderId="1" xfId="1" applyNumberFormat="1" applyFont="1" applyBorder="1"/>
    <xf numFmtId="4" fontId="18" fillId="0" borderId="1" xfId="0" applyNumberFormat="1" applyFont="1" applyBorder="1"/>
    <xf numFmtId="4" fontId="48" fillId="0" borderId="1" xfId="0" applyNumberFormat="1" applyFont="1" applyBorder="1"/>
    <xf numFmtId="4" fontId="18" fillId="0" borderId="10" xfId="0" applyNumberFormat="1" applyFont="1" applyBorder="1"/>
    <xf numFmtId="4" fontId="18" fillId="0" borderId="11" xfId="0" applyNumberFormat="1" applyFont="1" applyBorder="1"/>
    <xf numFmtId="165" fontId="27" fillId="0" borderId="0" xfId="12" applyNumberFormat="1" applyFont="1"/>
    <xf numFmtId="3" fontId="27" fillId="0" borderId="0" xfId="0" applyNumberFormat="1" applyFont="1"/>
    <xf numFmtId="0" fontId="50" fillId="0" borderId="0" xfId="0" applyFont="1" applyAlignment="1">
      <alignment horizontal="left" vertical="center"/>
    </xf>
    <xf numFmtId="0" fontId="18" fillId="0" borderId="0" xfId="0" applyFont="1" applyAlignment="1">
      <alignment horizontal="left"/>
    </xf>
    <xf numFmtId="0" fontId="18" fillId="5" borderId="0" xfId="0" applyFont="1" applyFill="1" applyAlignment="1">
      <alignment horizontal="center" vertical="center" wrapText="1"/>
    </xf>
    <xf numFmtId="0" fontId="18" fillId="5" borderId="0" xfId="0" applyFont="1" applyFill="1" applyAlignment="1">
      <alignment horizontal="right" vertical="center" wrapText="1"/>
    </xf>
    <xf numFmtId="0" fontId="18" fillId="5" borderId="6" xfId="0" applyFont="1" applyFill="1" applyBorder="1" applyAlignment="1">
      <alignment horizontal="center" wrapText="1"/>
    </xf>
    <xf numFmtId="0" fontId="18" fillId="5" borderId="6" xfId="0" applyFont="1" applyFill="1" applyBorder="1"/>
    <xf numFmtId="0" fontId="18" fillId="5" borderId="7" xfId="0" applyFont="1" applyFill="1" applyBorder="1"/>
    <xf numFmtId="0" fontId="18" fillId="5" borderId="1" xfId="0" applyFont="1" applyFill="1" applyBorder="1"/>
    <xf numFmtId="0" fontId="18" fillId="5" borderId="10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18" fillId="5" borderId="10" xfId="0" applyFont="1" applyFill="1" applyBorder="1" applyAlignment="1">
      <alignment horizontal="right"/>
    </xf>
    <xf numFmtId="164" fontId="18" fillId="0" borderId="14" xfId="1" applyFont="1" applyBorder="1"/>
    <xf numFmtId="164" fontId="18" fillId="0" borderId="6" xfId="0" applyNumberFormat="1" applyFont="1" applyBorder="1" applyAlignment="1">
      <alignment horizontal="right"/>
    </xf>
    <xf numFmtId="164" fontId="18" fillId="0" borderId="0" xfId="0" applyNumberFormat="1" applyFont="1" applyAlignment="1">
      <alignment horizontal="right"/>
    </xf>
    <xf numFmtId="164" fontId="18" fillId="0" borderId="6" xfId="1" applyFont="1" applyBorder="1" applyAlignment="1">
      <alignment horizontal="right"/>
    </xf>
    <xf numFmtId="164" fontId="18" fillId="0" borderId="7" xfId="1" applyFont="1" applyBorder="1" applyAlignment="1">
      <alignment horizontal="right"/>
    </xf>
    <xf numFmtId="4" fontId="18" fillId="0" borderId="7" xfId="1" applyNumberFormat="1" applyFont="1" applyBorder="1" applyAlignment="1">
      <alignment horizontal="right"/>
    </xf>
    <xf numFmtId="164" fontId="18" fillId="0" borderId="13" xfId="0" applyNumberFormat="1" applyFont="1" applyBorder="1" applyAlignment="1">
      <alignment horizontal="right"/>
    </xf>
    <xf numFmtId="164" fontId="18" fillId="0" borderId="13" xfId="1" applyFont="1" applyBorder="1" applyAlignment="1">
      <alignment horizontal="right"/>
    </xf>
    <xf numFmtId="4" fontId="18" fillId="0" borderId="0" xfId="1" applyNumberFormat="1" applyFont="1" applyBorder="1" applyAlignment="1">
      <alignment horizontal="right"/>
    </xf>
    <xf numFmtId="4" fontId="48" fillId="0" borderId="0" xfId="1" applyNumberFormat="1" applyFont="1" applyBorder="1"/>
    <xf numFmtId="4" fontId="18" fillId="0" borderId="13" xfId="1" applyNumberFormat="1" applyFont="1" applyBorder="1"/>
    <xf numFmtId="4" fontId="18" fillId="0" borderId="12" xfId="1" applyNumberFormat="1" applyFont="1" applyBorder="1"/>
    <xf numFmtId="164" fontId="27" fillId="0" borderId="14" xfId="1" applyFont="1" applyBorder="1"/>
    <xf numFmtId="164" fontId="27" fillId="0" borderId="13" xfId="0" applyNumberFormat="1" applyFont="1" applyBorder="1" applyAlignment="1">
      <alignment horizontal="right"/>
    </xf>
    <xf numFmtId="164" fontId="27" fillId="0" borderId="0" xfId="0" applyNumberFormat="1" applyFont="1" applyAlignment="1">
      <alignment horizontal="right"/>
    </xf>
    <xf numFmtId="169" fontId="27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right"/>
    </xf>
    <xf numFmtId="4" fontId="47" fillId="0" borderId="0" xfId="1" applyNumberFormat="1" applyFont="1" applyBorder="1"/>
    <xf numFmtId="4" fontId="27" fillId="0" borderId="13" xfId="1" applyNumberFormat="1" applyFont="1" applyBorder="1"/>
    <xf numFmtId="4" fontId="27" fillId="0" borderId="12" xfId="1" applyNumberFormat="1" applyFont="1" applyBorder="1"/>
    <xf numFmtId="171" fontId="49" fillId="0" borderId="0" xfId="11" applyNumberFormat="1" applyFont="1" applyFill="1" applyAlignment="1">
      <alignment horizontal="right"/>
    </xf>
    <xf numFmtId="171" fontId="45" fillId="6" borderId="0" xfId="1" applyNumberFormat="1" applyFont="1" applyFill="1" applyBorder="1" applyAlignment="1">
      <alignment horizontal="right"/>
    </xf>
    <xf numFmtId="0" fontId="51" fillId="0" borderId="0" xfId="0" applyFont="1"/>
    <xf numFmtId="171" fontId="51" fillId="0" borderId="0" xfId="0" applyNumberFormat="1" applyFont="1"/>
    <xf numFmtId="169" fontId="18" fillId="0" borderId="0" xfId="0" applyNumberFormat="1" applyFont="1" applyAlignment="1">
      <alignment horizontal="right"/>
    </xf>
    <xf numFmtId="4" fontId="18" fillId="0" borderId="0" xfId="0" applyNumberFormat="1" applyFont="1" applyAlignment="1">
      <alignment horizontal="right"/>
    </xf>
    <xf numFmtId="164" fontId="18" fillId="0" borderId="9" xfId="1" applyFont="1" applyBorder="1"/>
    <xf numFmtId="164" fontId="18" fillId="0" borderId="10" xfId="0" applyNumberFormat="1" applyFont="1" applyBorder="1" applyAlignment="1">
      <alignment horizontal="right"/>
    </xf>
    <xf numFmtId="164" fontId="18" fillId="0" borderId="1" xfId="0" applyNumberFormat="1" applyFont="1" applyBorder="1" applyAlignment="1">
      <alignment horizontal="right"/>
    </xf>
    <xf numFmtId="164" fontId="18" fillId="0" borderId="1" xfId="1" applyFont="1" applyBorder="1" applyAlignment="1">
      <alignment horizontal="right"/>
    </xf>
    <xf numFmtId="164" fontId="18" fillId="0" borderId="10" xfId="1" applyFont="1" applyBorder="1" applyAlignment="1">
      <alignment horizontal="right"/>
    </xf>
    <xf numFmtId="4" fontId="18" fillId="0" borderId="1" xfId="1" applyNumberFormat="1" applyFont="1" applyBorder="1" applyAlignment="1">
      <alignment horizontal="right"/>
    </xf>
    <xf numFmtId="4" fontId="48" fillId="0" borderId="10" xfId="1" applyNumberFormat="1" applyFont="1" applyBorder="1"/>
    <xf numFmtId="4" fontId="18" fillId="0" borderId="11" xfId="1" applyNumberFormat="1" applyFont="1" applyBorder="1"/>
    <xf numFmtId="4" fontId="18" fillId="0" borderId="10" xfId="1" applyNumberFormat="1" applyFont="1" applyBorder="1"/>
    <xf numFmtId="171" fontId="10" fillId="0" borderId="0" xfId="0" applyNumberFormat="1" applyFont="1"/>
    <xf numFmtId="164" fontId="10" fillId="0" borderId="0" xfId="1" applyFont="1"/>
    <xf numFmtId="4" fontId="10" fillId="0" borderId="0" xfId="1" applyNumberFormat="1" applyFont="1"/>
    <xf numFmtId="0" fontId="26" fillId="0" borderId="0" xfId="0" applyFont="1" applyAlignment="1">
      <alignment horizontal="left" vertical="center"/>
    </xf>
    <xf numFmtId="0" fontId="42" fillId="0" borderId="0" xfId="0" applyFont="1" applyAlignment="1">
      <alignment horizontal="left"/>
    </xf>
    <xf numFmtId="0" fontId="39" fillId="0" borderId="0" xfId="0" applyFont="1"/>
    <xf numFmtId="0" fontId="46" fillId="0" borderId="0" xfId="0" applyFont="1"/>
    <xf numFmtId="0" fontId="42" fillId="7" borderId="7" xfId="0" applyFont="1" applyFill="1" applyBorder="1" applyAlignment="1">
      <alignment horizontal="center" vertical="center" wrapText="1"/>
    </xf>
    <xf numFmtId="0" fontId="42" fillId="7" borderId="7" xfId="0" applyFont="1" applyFill="1" applyBorder="1" applyAlignment="1">
      <alignment horizontal="right" vertical="center" wrapText="1"/>
    </xf>
    <xf numFmtId="0" fontId="42" fillId="7" borderId="2" xfId="0" applyFont="1" applyFill="1" applyBorder="1" applyAlignment="1">
      <alignment horizontal="center" wrapText="1"/>
    </xf>
    <xf numFmtId="0" fontId="42" fillId="7" borderId="7" xfId="0" applyFont="1" applyFill="1" applyBorder="1" applyAlignment="1">
      <alignment horizontal="center" wrapText="1"/>
    </xf>
    <xf numFmtId="0" fontId="42" fillId="7" borderId="6" xfId="0" applyFont="1" applyFill="1" applyBorder="1" applyAlignment="1">
      <alignment horizontal="center" wrapText="1"/>
    </xf>
    <xf numFmtId="0" fontId="42" fillId="7" borderId="1" xfId="0" applyFont="1" applyFill="1" applyBorder="1"/>
    <xf numFmtId="0" fontId="42" fillId="7" borderId="1" xfId="0" applyFont="1" applyFill="1" applyBorder="1" applyAlignment="1">
      <alignment horizontal="right" vertical="center" wrapText="1"/>
    </xf>
    <xf numFmtId="0" fontId="42" fillId="7" borderId="9" xfId="0" applyFont="1" applyFill="1" applyBorder="1" applyAlignment="1">
      <alignment horizontal="center" wrapText="1"/>
    </xf>
    <xf numFmtId="0" fontId="42" fillId="7" borderId="1" xfId="0" applyFont="1" applyFill="1" applyBorder="1" applyAlignment="1">
      <alignment horizontal="center" vertical="center" wrapText="1"/>
    </xf>
    <xf numFmtId="0" fontId="42" fillId="7" borderId="10" xfId="0" applyFont="1" applyFill="1" applyBorder="1" applyAlignment="1">
      <alignment horizontal="center" wrapText="1"/>
    </xf>
    <xf numFmtId="0" fontId="42" fillId="7" borderId="10" xfId="0" applyFont="1" applyFill="1" applyBorder="1" applyAlignment="1">
      <alignment horizontal="right"/>
    </xf>
    <xf numFmtId="0" fontId="42" fillId="7" borderId="1" xfId="0" applyFont="1" applyFill="1" applyBorder="1" applyAlignment="1">
      <alignment horizontal="right"/>
    </xf>
    <xf numFmtId="0" fontId="42" fillId="7" borderId="4" xfId="0" applyFont="1" applyFill="1" applyBorder="1" applyAlignment="1">
      <alignment horizontal="right"/>
    </xf>
    <xf numFmtId="0" fontId="42" fillId="7" borderId="11" xfId="0" applyFont="1" applyFill="1" applyBorder="1" applyAlignment="1">
      <alignment horizontal="center"/>
    </xf>
    <xf numFmtId="0" fontId="42" fillId="7" borderId="5" xfId="0" applyFont="1" applyFill="1" applyBorder="1" applyAlignment="1">
      <alignment horizontal="right"/>
    </xf>
    <xf numFmtId="0" fontId="42" fillId="7" borderId="3" xfId="0" applyFont="1" applyFill="1" applyBorder="1" applyAlignment="1">
      <alignment horizontal="right"/>
    </xf>
    <xf numFmtId="4" fontId="42" fillId="7" borderId="4" xfId="0" applyNumberFormat="1" applyFont="1" applyFill="1" applyBorder="1" applyAlignment="1">
      <alignment horizontal="right"/>
    </xf>
    <xf numFmtId="4" fontId="42" fillId="7" borderId="5" xfId="0" applyNumberFormat="1" applyFont="1" applyFill="1" applyBorder="1" applyAlignment="1">
      <alignment horizontal="right"/>
    </xf>
    <xf numFmtId="4" fontId="42" fillId="7" borderId="3" xfId="0" applyNumberFormat="1" applyFont="1" applyFill="1" applyBorder="1" applyAlignment="1">
      <alignment horizontal="right"/>
    </xf>
    <xf numFmtId="0" fontId="42" fillId="0" borderId="14" xfId="0" applyFont="1" applyBorder="1" applyAlignment="1">
      <alignment horizontal="left"/>
    </xf>
    <xf numFmtId="164" fontId="42" fillId="0" borderId="0" xfId="1" applyFont="1" applyFill="1" applyBorder="1"/>
    <xf numFmtId="164" fontId="42" fillId="0" borderId="14" xfId="1" applyFont="1" applyFill="1" applyBorder="1"/>
    <xf numFmtId="164" fontId="42" fillId="0" borderId="13" xfId="0" applyNumberFormat="1" applyFont="1" applyBorder="1"/>
    <xf numFmtId="164" fontId="42" fillId="0" borderId="13" xfId="1" applyFont="1" applyFill="1" applyBorder="1"/>
    <xf numFmtId="164" fontId="42" fillId="0" borderId="12" xfId="1" applyFont="1" applyFill="1" applyBorder="1"/>
    <xf numFmtId="4" fontId="42" fillId="0" borderId="0" xfId="1" applyNumberFormat="1" applyFont="1" applyFill="1" applyBorder="1"/>
    <xf numFmtId="4" fontId="42" fillId="0" borderId="12" xfId="1" applyNumberFormat="1" applyFont="1" applyFill="1" applyBorder="1"/>
    <xf numFmtId="4" fontId="42" fillId="0" borderId="0" xfId="0" applyNumberFormat="1" applyFont="1"/>
    <xf numFmtId="4" fontId="42" fillId="0" borderId="13" xfId="0" applyNumberFormat="1" applyFont="1" applyBorder="1"/>
    <xf numFmtId="4" fontId="42" fillId="0" borderId="12" xfId="0" applyNumberFormat="1" applyFont="1" applyBorder="1"/>
    <xf numFmtId="4" fontId="42" fillId="0" borderId="0" xfId="0" applyNumberFormat="1" applyFont="1" applyAlignment="1">
      <alignment horizontal="right"/>
    </xf>
    <xf numFmtId="4" fontId="42" fillId="0" borderId="8" xfId="0" applyNumberFormat="1" applyFont="1" applyBorder="1"/>
    <xf numFmtId="0" fontId="39" fillId="0" borderId="14" xfId="0" applyFont="1" applyBorder="1" applyAlignment="1">
      <alignment horizontal="left" indent="1"/>
    </xf>
    <xf numFmtId="164" fontId="39" fillId="0" borderId="0" xfId="1" applyFont="1" applyFill="1" applyBorder="1"/>
    <xf numFmtId="164" fontId="39" fillId="0" borderId="14" xfId="1" applyFont="1" applyFill="1" applyBorder="1"/>
    <xf numFmtId="164" fontId="39" fillId="0" borderId="13" xfId="0" applyNumberFormat="1" applyFont="1" applyBorder="1"/>
    <xf numFmtId="164" fontId="39" fillId="0" borderId="13" xfId="1" applyFont="1" applyFill="1" applyBorder="1"/>
    <xf numFmtId="164" fontId="39" fillId="0" borderId="12" xfId="1" applyFont="1" applyFill="1" applyBorder="1"/>
    <xf numFmtId="4" fontId="39" fillId="0" borderId="12" xfId="1" applyNumberFormat="1" applyFont="1" applyFill="1" applyBorder="1"/>
    <xf numFmtId="4" fontId="39" fillId="0" borderId="0" xfId="0" applyNumberFormat="1" applyFont="1"/>
    <xf numFmtId="4" fontId="39" fillId="0" borderId="13" xfId="0" applyNumberFormat="1" applyFont="1" applyBorder="1"/>
    <xf numFmtId="4" fontId="39" fillId="0" borderId="12" xfId="0" applyNumberFormat="1" applyFont="1" applyBorder="1"/>
    <xf numFmtId="4" fontId="39" fillId="0" borderId="0" xfId="0" applyNumberFormat="1" applyFont="1" applyAlignment="1">
      <alignment horizontal="right"/>
    </xf>
    <xf numFmtId="4" fontId="46" fillId="0" borderId="12" xfId="0" applyNumberFormat="1" applyFont="1" applyBorder="1"/>
    <xf numFmtId="0" fontId="42" fillId="0" borderId="14" xfId="0" applyFont="1" applyBorder="1"/>
    <xf numFmtId="43" fontId="46" fillId="0" borderId="0" xfId="0" applyNumberFormat="1" applyFont="1"/>
    <xf numFmtId="0" fontId="37" fillId="0" borderId="14" xfId="0" applyFont="1" applyBorder="1"/>
    <xf numFmtId="164" fontId="37" fillId="0" borderId="14" xfId="1" applyFont="1" applyFill="1" applyBorder="1"/>
    <xf numFmtId="164" fontId="37" fillId="0" borderId="13" xfId="0" applyNumberFormat="1" applyFont="1" applyBorder="1"/>
    <xf numFmtId="164" fontId="37" fillId="0" borderId="13" xfId="1" applyFont="1" applyFill="1" applyBorder="1"/>
    <xf numFmtId="164" fontId="37" fillId="0" borderId="12" xfId="1" applyFont="1" applyFill="1" applyBorder="1"/>
    <xf numFmtId="4" fontId="37" fillId="0" borderId="12" xfId="1" applyNumberFormat="1" applyFont="1" applyFill="1" applyBorder="1"/>
    <xf numFmtId="4" fontId="37" fillId="0" borderId="0" xfId="0" applyNumberFormat="1" applyFont="1"/>
    <xf numFmtId="4" fontId="37" fillId="0" borderId="13" xfId="0" applyNumberFormat="1" applyFont="1" applyBorder="1"/>
    <xf numFmtId="4" fontId="37" fillId="0" borderId="12" xfId="0" applyNumberFormat="1" applyFont="1" applyBorder="1"/>
    <xf numFmtId="0" fontId="43" fillId="0" borderId="0" xfId="0" applyFont="1"/>
    <xf numFmtId="0" fontId="42" fillId="0" borderId="9" xfId="0" applyFont="1" applyBorder="1"/>
    <xf numFmtId="164" fontId="42" fillId="0" borderId="1" xfId="1" applyFont="1" applyFill="1" applyBorder="1"/>
    <xf numFmtId="164" fontId="42" fillId="0" borderId="9" xfId="1" applyFont="1" applyFill="1" applyBorder="1"/>
    <xf numFmtId="164" fontId="42" fillId="0" borderId="10" xfId="0" applyNumberFormat="1" applyFont="1" applyBorder="1"/>
    <xf numFmtId="164" fontId="42" fillId="0" borderId="10" xfId="1" applyFont="1" applyFill="1" applyBorder="1"/>
    <xf numFmtId="164" fontId="42" fillId="0" borderId="11" xfId="1" applyFont="1" applyFill="1" applyBorder="1"/>
    <xf numFmtId="4" fontId="42" fillId="0" borderId="1" xfId="1" applyNumberFormat="1" applyFont="1" applyFill="1" applyBorder="1"/>
    <xf numFmtId="4" fontId="42" fillId="0" borderId="11" xfId="1" applyNumberFormat="1" applyFont="1" applyFill="1" applyBorder="1"/>
    <xf numFmtId="4" fontId="42" fillId="0" borderId="1" xfId="0" applyNumberFormat="1" applyFont="1" applyBorder="1"/>
    <xf numFmtId="4" fontId="42" fillId="0" borderId="10" xfId="0" applyNumberFormat="1" applyFont="1" applyBorder="1"/>
    <xf numFmtId="4" fontId="42" fillId="0" borderId="11" xfId="0" applyNumberFormat="1" applyFont="1" applyBorder="1"/>
    <xf numFmtId="0" fontId="46" fillId="0" borderId="7" xfId="0" applyFont="1" applyBorder="1"/>
    <xf numFmtId="165" fontId="46" fillId="0" borderId="0" xfId="13" applyNumberFormat="1" applyFont="1"/>
    <xf numFmtId="164" fontId="46" fillId="0" borderId="0" xfId="1" applyFont="1" applyFill="1" applyBorder="1"/>
    <xf numFmtId="164" fontId="52" fillId="0" borderId="7" xfId="1" applyFont="1" applyFill="1" applyBorder="1"/>
    <xf numFmtId="0" fontId="53" fillId="0" borderId="0" xfId="0" applyFont="1"/>
    <xf numFmtId="4" fontId="46" fillId="0" borderId="0" xfId="0" applyNumberFormat="1" applyFont="1"/>
    <xf numFmtId="0" fontId="37" fillId="0" borderId="0" xfId="0" applyFont="1"/>
    <xf numFmtId="0" fontId="54" fillId="0" borderId="0" xfId="0" applyFont="1"/>
    <xf numFmtId="0" fontId="37" fillId="5" borderId="0" xfId="0" applyFont="1" applyFill="1" applyAlignment="1">
      <alignment horizontal="center" vertical="center" wrapText="1"/>
    </xf>
    <xf numFmtId="0" fontId="37" fillId="5" borderId="6" xfId="0" applyFont="1" applyFill="1" applyBorder="1" applyAlignment="1">
      <alignment horizontal="center" wrapText="1"/>
    </xf>
    <xf numFmtId="0" fontId="37" fillId="5" borderId="4" xfId="0" applyFont="1" applyFill="1" applyBorder="1" applyAlignment="1">
      <alignment horizontal="center"/>
    </xf>
    <xf numFmtId="0" fontId="37" fillId="5" borderId="6" xfId="0" applyFont="1" applyFill="1" applyBorder="1" applyAlignment="1">
      <alignment horizontal="right"/>
    </xf>
    <xf numFmtId="0" fontId="37" fillId="5" borderId="7" xfId="0" applyFont="1" applyFill="1" applyBorder="1" applyAlignment="1">
      <alignment horizontal="center"/>
    </xf>
    <xf numFmtId="0" fontId="37" fillId="5" borderId="3" xfId="0" applyFont="1" applyFill="1" applyBorder="1"/>
    <xf numFmtId="0" fontId="37" fillId="5" borderId="4" xfId="0" applyFont="1" applyFill="1" applyBorder="1"/>
    <xf numFmtId="0" fontId="37" fillId="5" borderId="32" xfId="0" applyFont="1" applyFill="1" applyBorder="1"/>
    <xf numFmtId="0" fontId="37" fillId="5" borderId="1" xfId="0" applyFont="1" applyFill="1" applyBorder="1"/>
    <xf numFmtId="0" fontId="37" fillId="5" borderId="1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wrapText="1"/>
    </xf>
    <xf numFmtId="0" fontId="37" fillId="5" borderId="10" xfId="0" applyFont="1" applyFill="1" applyBorder="1" applyAlignment="1">
      <alignment horizontal="right"/>
    </xf>
    <xf numFmtId="0" fontId="37" fillId="5" borderId="1" xfId="0" applyFont="1" applyFill="1" applyBorder="1" applyAlignment="1">
      <alignment horizontal="right"/>
    </xf>
    <xf numFmtId="0" fontId="37" fillId="5" borderId="1" xfId="0" applyFont="1" applyFill="1" applyBorder="1" applyAlignment="1">
      <alignment horizontal="center"/>
    </xf>
    <xf numFmtId="0" fontId="37" fillId="5" borderId="4" xfId="0" applyFont="1" applyFill="1" applyBorder="1" applyAlignment="1">
      <alignment horizontal="right"/>
    </xf>
    <xf numFmtId="0" fontId="37" fillId="5" borderId="9" xfId="0" applyFont="1" applyFill="1" applyBorder="1" applyAlignment="1">
      <alignment horizontal="right"/>
    </xf>
    <xf numFmtId="0" fontId="37" fillId="0" borderId="14" xfId="0" applyFont="1" applyBorder="1" applyAlignment="1">
      <alignment horizontal="left"/>
    </xf>
    <xf numFmtId="164" fontId="37" fillId="0" borderId="0" xfId="1" applyFont="1" applyBorder="1"/>
    <xf numFmtId="164" fontId="37" fillId="0" borderId="13" xfId="1" applyFont="1" applyBorder="1"/>
    <xf numFmtId="164" fontId="37" fillId="0" borderId="0" xfId="0" applyNumberFormat="1" applyFont="1"/>
    <xf numFmtId="4" fontId="18" fillId="0" borderId="8" xfId="0" applyNumberFormat="1" applyFont="1" applyBorder="1"/>
    <xf numFmtId="0" fontId="38" fillId="0" borderId="14" xfId="0" applyFont="1" applyBorder="1" applyAlignment="1">
      <alignment horizontal="left" indent="1"/>
    </xf>
    <xf numFmtId="164" fontId="38" fillId="0" borderId="0" xfId="1" applyFont="1" applyBorder="1"/>
    <xf numFmtId="164" fontId="38" fillId="0" borderId="13" xfId="1" applyFont="1" applyBorder="1"/>
    <xf numFmtId="164" fontId="38" fillId="9" borderId="0" xfId="1" applyFont="1" applyFill="1" applyBorder="1"/>
    <xf numFmtId="164" fontId="38" fillId="0" borderId="0" xfId="0" applyNumberFormat="1" applyFont="1"/>
    <xf numFmtId="4" fontId="27" fillId="0" borderId="0" xfId="1" applyNumberFormat="1" applyFont="1" applyFill="1"/>
    <xf numFmtId="0" fontId="55" fillId="0" borderId="0" xfId="0" applyFont="1"/>
    <xf numFmtId="43" fontId="18" fillId="0" borderId="0" xfId="0" applyNumberFormat="1" applyFont="1"/>
    <xf numFmtId="0" fontId="37" fillId="0" borderId="9" xfId="0" applyFont="1" applyBorder="1"/>
    <xf numFmtId="164" fontId="37" fillId="0" borderId="1" xfId="1" applyFont="1" applyBorder="1"/>
    <xf numFmtId="164" fontId="37" fillId="0" borderId="10" xfId="1" applyFont="1" applyBorder="1"/>
    <xf numFmtId="164" fontId="37" fillId="0" borderId="1" xfId="0" applyNumberFormat="1" applyFont="1" applyBorder="1"/>
    <xf numFmtId="164" fontId="18" fillId="0" borderId="10" xfId="1" applyFont="1" applyBorder="1"/>
    <xf numFmtId="4" fontId="56" fillId="0" borderId="1" xfId="0" applyNumberFormat="1" applyFont="1" applyBorder="1"/>
    <xf numFmtId="4" fontId="56" fillId="0" borderId="11" xfId="0" applyNumberFormat="1" applyFont="1" applyBorder="1"/>
    <xf numFmtId="4" fontId="56" fillId="0" borderId="10" xfId="0" applyNumberFormat="1" applyFont="1" applyBorder="1"/>
    <xf numFmtId="0" fontId="0" fillId="0" borderId="7" xfId="0" applyBorder="1"/>
    <xf numFmtId="0" fontId="57" fillId="0" borderId="0" xfId="0" applyFont="1"/>
    <xf numFmtId="0" fontId="10" fillId="0" borderId="7" xfId="0" applyFont="1" applyBorder="1"/>
    <xf numFmtId="0" fontId="58" fillId="0" borderId="0" xfId="0" applyFont="1"/>
    <xf numFmtId="0" fontId="59" fillId="0" borderId="0" xfId="0" applyFont="1"/>
    <xf numFmtId="165" fontId="60" fillId="0" borderId="0" xfId="14" applyNumberFormat="1" applyFont="1"/>
    <xf numFmtId="165" fontId="60" fillId="0" borderId="0" xfId="15" applyNumberFormat="1" applyFont="1"/>
    <xf numFmtId="164" fontId="0" fillId="0" borderId="0" xfId="0" applyNumberFormat="1"/>
    <xf numFmtId="4" fontId="10" fillId="0" borderId="0" xfId="0" applyNumberFormat="1" applyFont="1"/>
    <xf numFmtId="0" fontId="18" fillId="0" borderId="0" xfId="4" applyFont="1" applyAlignment="1">
      <alignment wrapText="1"/>
    </xf>
    <xf numFmtId="0" fontId="31" fillId="5" borderId="2" xfId="4" applyFont="1" applyFill="1" applyBorder="1" applyAlignment="1">
      <alignment horizontal="left"/>
    </xf>
    <xf numFmtId="0" fontId="31" fillId="5" borderId="9" xfId="4" applyFont="1" applyFill="1" applyBorder="1" applyAlignment="1">
      <alignment horizontal="left"/>
    </xf>
    <xf numFmtId="0" fontId="31" fillId="5" borderId="1" xfId="4" applyFont="1" applyFill="1" applyBorder="1" applyAlignment="1">
      <alignment horizontal="right"/>
    </xf>
    <xf numFmtId="0" fontId="31" fillId="5" borderId="4" xfId="4" applyFont="1" applyFill="1" applyBorder="1" applyAlignment="1">
      <alignment horizontal="right"/>
    </xf>
    <xf numFmtId="0" fontId="31" fillId="5" borderId="5" xfId="4" applyFont="1" applyFill="1" applyBorder="1" applyAlignment="1">
      <alignment horizontal="right"/>
    </xf>
    <xf numFmtId="0" fontId="31" fillId="5" borderId="3" xfId="4" applyFont="1" applyFill="1" applyBorder="1" applyAlignment="1">
      <alignment horizontal="right"/>
    </xf>
    <xf numFmtId="0" fontId="31" fillId="5" borderId="10" xfId="4" applyFont="1" applyFill="1" applyBorder="1" applyAlignment="1">
      <alignment horizontal="right"/>
    </xf>
    <xf numFmtId="0" fontId="23" fillId="0" borderId="2" xfId="4" applyFont="1" applyBorder="1"/>
    <xf numFmtId="4" fontId="23" fillId="0" borderId="0" xfId="1" applyNumberFormat="1" applyFont="1" applyBorder="1"/>
    <xf numFmtId="4" fontId="23" fillId="0" borderId="0" xfId="1" applyNumberFormat="1" applyFont="1"/>
    <xf numFmtId="4" fontId="23" fillId="0" borderId="6" xfId="4" applyNumberFormat="1" applyFont="1" applyBorder="1"/>
    <xf numFmtId="4" fontId="23" fillId="0" borderId="7" xfId="4" applyNumberFormat="1" applyFont="1" applyBorder="1"/>
    <xf numFmtId="4" fontId="23" fillId="0" borderId="8" xfId="4" applyNumberFormat="1" applyFont="1" applyBorder="1"/>
    <xf numFmtId="4" fontId="23" fillId="0" borderId="0" xfId="4" applyNumberFormat="1" applyFont="1"/>
    <xf numFmtId="4" fontId="35" fillId="0" borderId="13" xfId="4" applyNumberFormat="1" applyFont="1" applyBorder="1"/>
    <xf numFmtId="4" fontId="35" fillId="0" borderId="0" xfId="4" applyNumberFormat="1" applyFont="1"/>
    <xf numFmtId="4" fontId="35" fillId="0" borderId="12" xfId="4" applyNumberFormat="1" applyFont="1" applyBorder="1"/>
    <xf numFmtId="4" fontId="23" fillId="0" borderId="12" xfId="4" applyNumberFormat="1" applyFont="1" applyBorder="1"/>
    <xf numFmtId="4" fontId="23" fillId="0" borderId="13" xfId="4" applyNumberFormat="1" applyFont="1" applyBorder="1"/>
    <xf numFmtId="0" fontId="23" fillId="0" borderId="14" xfId="4" applyFont="1" applyBorder="1"/>
    <xf numFmtId="0" fontId="31" fillId="0" borderId="14" xfId="4" applyFont="1" applyBorder="1"/>
    <xf numFmtId="4" fontId="31" fillId="0" borderId="0" xfId="1" applyNumberFormat="1" applyFont="1" applyBorder="1"/>
    <xf numFmtId="4" fontId="31" fillId="0" borderId="0" xfId="1" applyNumberFormat="1" applyFont="1"/>
    <xf numFmtId="4" fontId="31" fillId="0" borderId="13" xfId="4" applyNumberFormat="1" applyFont="1" applyBorder="1"/>
    <xf numFmtId="4" fontId="31" fillId="0" borderId="0" xfId="4" applyNumberFormat="1" applyFont="1"/>
    <xf numFmtId="4" fontId="31" fillId="0" borderId="12" xfId="4" applyNumberFormat="1" applyFont="1" applyBorder="1"/>
    <xf numFmtId="4" fontId="61" fillId="0" borderId="13" xfId="4" applyNumberFormat="1" applyFont="1" applyBorder="1"/>
    <xf numFmtId="4" fontId="61" fillId="0" borderId="0" xfId="4" applyNumberFormat="1" applyFont="1"/>
    <xf numFmtId="4" fontId="61" fillId="0" borderId="12" xfId="4" applyNumberFormat="1" applyFont="1" applyBorder="1"/>
    <xf numFmtId="0" fontId="18" fillId="0" borderId="0" xfId="4" applyFont="1"/>
    <xf numFmtId="0" fontId="31" fillId="0" borderId="9" xfId="4" applyFont="1" applyBorder="1"/>
    <xf numFmtId="4" fontId="31" fillId="0" borderId="1" xfId="1" applyNumberFormat="1" applyFont="1" applyBorder="1"/>
    <xf numFmtId="4" fontId="31" fillId="0" borderId="10" xfId="4" applyNumberFormat="1" applyFont="1" applyBorder="1"/>
    <xf numFmtId="4" fontId="31" fillId="0" borderId="1" xfId="4" applyNumberFormat="1" applyFont="1" applyBorder="1"/>
    <xf numFmtId="4" fontId="31" fillId="0" borderId="11" xfId="4" applyNumberFormat="1" applyFont="1" applyBorder="1"/>
    <xf numFmtId="4" fontId="61" fillId="0" borderId="10" xfId="4" applyNumberFormat="1" applyFont="1" applyBorder="1"/>
    <xf numFmtId="4" fontId="61" fillId="0" borderId="1" xfId="4" applyNumberFormat="1" applyFont="1" applyBorder="1"/>
    <xf numFmtId="4" fontId="61" fillId="0" borderId="11" xfId="4" applyNumberFormat="1" applyFont="1" applyBorder="1"/>
    <xf numFmtId="0" fontId="29" fillId="0" borderId="0" xfId="4" applyFont="1"/>
    <xf numFmtId="164" fontId="27" fillId="0" borderId="0" xfId="1" applyFont="1"/>
    <xf numFmtId="164" fontId="27" fillId="0" borderId="7" xfId="1" applyFont="1" applyBorder="1"/>
    <xf numFmtId="0" fontId="18" fillId="0" borderId="14" xfId="0" applyFont="1" applyBorder="1" applyAlignment="1">
      <alignment horizontal="left"/>
    </xf>
    <xf numFmtId="168" fontId="27" fillId="0" borderId="0" xfId="1" applyNumberFormat="1" applyFont="1" applyBorder="1"/>
    <xf numFmtId="168" fontId="18" fillId="0" borderId="0" xfId="1" applyNumberFormat="1" applyFont="1" applyBorder="1"/>
    <xf numFmtId="168" fontId="18" fillId="0" borderId="13" xfId="1" applyNumberFormat="1" applyFont="1" applyBorder="1" applyAlignment="1">
      <alignment horizontal="right"/>
    </xf>
    <xf numFmtId="168" fontId="18" fillId="0" borderId="0" xfId="1" applyNumberFormat="1" applyFont="1" applyBorder="1" applyAlignment="1">
      <alignment horizontal="right"/>
    </xf>
    <xf numFmtId="168" fontId="18" fillId="0" borderId="0" xfId="1" applyNumberFormat="1" applyFont="1" applyFill="1" applyBorder="1" applyAlignment="1">
      <alignment horizontal="right"/>
    </xf>
    <xf numFmtId="4" fontId="18" fillId="6" borderId="0" xfId="1" applyNumberFormat="1" applyFont="1" applyFill="1" applyBorder="1"/>
    <xf numFmtId="0" fontId="27" fillId="0" borderId="14" xfId="0" applyFont="1" applyBorder="1"/>
    <xf numFmtId="4" fontId="27" fillId="6" borderId="0" xfId="1" applyNumberFormat="1" applyFont="1" applyFill="1" applyBorder="1"/>
    <xf numFmtId="4" fontId="18" fillId="0" borderId="0" xfId="1" applyNumberFormat="1" applyFont="1" applyFill="1" applyBorder="1"/>
    <xf numFmtId="4" fontId="18" fillId="0" borderId="12" xfId="1" applyNumberFormat="1" applyFont="1" applyFill="1" applyBorder="1"/>
    <xf numFmtId="4" fontId="18" fillId="0" borderId="13" xfId="1" applyNumberFormat="1" applyFont="1" applyFill="1" applyBorder="1"/>
    <xf numFmtId="4" fontId="27" fillId="0" borderId="0" xfId="1" applyNumberFormat="1" applyFont="1" applyFill="1" applyBorder="1"/>
    <xf numFmtId="4" fontId="27" fillId="0" borderId="12" xfId="1" applyNumberFormat="1" applyFont="1" applyFill="1" applyBorder="1"/>
    <xf numFmtId="4" fontId="27" fillId="0" borderId="13" xfId="1" applyNumberFormat="1" applyFont="1" applyFill="1" applyBorder="1"/>
    <xf numFmtId="0" fontId="18" fillId="0" borderId="9" xfId="0" applyFont="1" applyBorder="1" applyAlignment="1">
      <alignment horizontal="left"/>
    </xf>
    <xf numFmtId="168" fontId="18" fillId="0" borderId="1" xfId="1" applyNumberFormat="1" applyFont="1" applyBorder="1"/>
    <xf numFmtId="168" fontId="18" fillId="0" borderId="10" xfId="1" applyNumberFormat="1" applyFont="1" applyBorder="1" applyAlignment="1">
      <alignment horizontal="right"/>
    </xf>
    <xf numFmtId="168" fontId="18" fillId="0" borderId="1" xfId="1" applyNumberFormat="1" applyFont="1" applyBorder="1" applyAlignment="1">
      <alignment horizontal="right"/>
    </xf>
    <xf numFmtId="168" fontId="62" fillId="0" borderId="1" xfId="1" applyNumberFormat="1" applyFont="1" applyBorder="1" applyAlignment="1">
      <alignment horizontal="right"/>
    </xf>
    <xf numFmtId="166" fontId="18" fillId="0" borderId="1" xfId="1" applyNumberFormat="1" applyFont="1" applyBorder="1" applyAlignment="1">
      <alignment horizontal="right"/>
    </xf>
    <xf numFmtId="2" fontId="18" fillId="0" borderId="1" xfId="1" applyNumberFormat="1" applyFont="1" applyBorder="1" applyAlignment="1">
      <alignment horizontal="right"/>
    </xf>
    <xf numFmtId="4" fontId="18" fillId="6" borderId="1" xfId="0" applyNumberFormat="1" applyFont="1" applyFill="1" applyBorder="1"/>
    <xf numFmtId="0" fontId="63" fillId="0" borderId="0" xfId="0" applyFont="1"/>
    <xf numFmtId="0" fontId="27" fillId="0" borderId="0" xfId="0" applyFont="1" applyAlignment="1">
      <alignment horizontal="right"/>
    </xf>
    <xf numFmtId="0" fontId="27" fillId="6" borderId="0" xfId="0" applyFont="1" applyFill="1"/>
    <xf numFmtId="0" fontId="29" fillId="0" borderId="0" xfId="0" applyFont="1"/>
    <xf numFmtId="2" fontId="27" fillId="0" borderId="0" xfId="0" applyNumberFormat="1" applyFont="1"/>
    <xf numFmtId="43" fontId="27" fillId="0" borderId="0" xfId="0" applyNumberFormat="1" applyFont="1"/>
    <xf numFmtId="0" fontId="9" fillId="5" borderId="1" xfId="0" applyFont="1" applyFill="1" applyBorder="1" applyAlignment="1">
      <alignment horizontal="right"/>
    </xf>
    <xf numFmtId="0" fontId="9" fillId="5" borderId="11" xfId="0" applyFont="1" applyFill="1" applyBorder="1" applyAlignment="1">
      <alignment horizontal="right"/>
    </xf>
    <xf numFmtId="17" fontId="57" fillId="0" borderId="14" xfId="0" applyNumberFormat="1" applyFont="1" applyBorder="1" applyAlignment="1">
      <alignment horizontal="left" indent="1"/>
    </xf>
    <xf numFmtId="0" fontId="57" fillId="0" borderId="6" xfId="0" applyFont="1" applyBorder="1" applyAlignment="1">
      <alignment horizontal="center"/>
    </xf>
    <xf numFmtId="174" fontId="57" fillId="0" borderId="0" xfId="1" applyNumberFormat="1" applyFont="1" applyBorder="1"/>
    <xf numFmtId="168" fontId="57" fillId="0" borderId="0" xfId="1" applyNumberFormat="1" applyFont="1" applyBorder="1"/>
    <xf numFmtId="168" fontId="57" fillId="0" borderId="12" xfId="1" applyNumberFormat="1" applyFont="1" applyBorder="1"/>
    <xf numFmtId="0" fontId="57" fillId="0" borderId="13" xfId="0" applyFont="1" applyBorder="1" applyAlignment="1">
      <alignment horizontal="center"/>
    </xf>
    <xf numFmtId="17" fontId="57" fillId="0" borderId="2" xfId="0" applyNumberFormat="1" applyFont="1" applyBorder="1" applyAlignment="1">
      <alignment horizontal="left" indent="1"/>
    </xf>
    <xf numFmtId="174" fontId="57" fillId="0" borderId="7" xfId="1" applyNumberFormat="1" applyFont="1" applyBorder="1"/>
    <xf numFmtId="168" fontId="57" fillId="0" borderId="7" xfId="1" applyNumberFormat="1" applyFont="1" applyBorder="1"/>
    <xf numFmtId="168" fontId="57" fillId="0" borderId="8" xfId="1" applyNumberFormat="1" applyFont="1" applyBorder="1"/>
    <xf numFmtId="17" fontId="57" fillId="0" borderId="9" xfId="0" applyNumberFormat="1" applyFont="1" applyBorder="1" applyAlignment="1">
      <alignment horizontal="left" indent="1"/>
    </xf>
    <xf numFmtId="0" fontId="57" fillId="0" borderId="10" xfId="0" applyFont="1" applyBorder="1" applyAlignment="1">
      <alignment horizontal="center"/>
    </xf>
    <xf numFmtId="174" fontId="57" fillId="0" borderId="1" xfId="1" applyNumberFormat="1" applyFont="1" applyBorder="1"/>
    <xf numFmtId="168" fontId="57" fillId="0" borderId="1" xfId="1" applyNumberFormat="1" applyFont="1" applyBorder="1"/>
    <xf numFmtId="168" fontId="57" fillId="0" borderId="11" xfId="1" applyNumberFormat="1" applyFont="1" applyBorder="1"/>
    <xf numFmtId="17" fontId="57" fillId="10" borderId="14" xfId="0" applyNumberFormat="1" applyFont="1" applyFill="1" applyBorder="1" applyAlignment="1">
      <alignment horizontal="left" indent="1"/>
    </xf>
    <xf numFmtId="0" fontId="57" fillId="10" borderId="10" xfId="0" applyFont="1" applyFill="1" applyBorder="1" applyAlignment="1">
      <alignment horizontal="center"/>
    </xf>
    <xf numFmtId="174" fontId="57" fillId="10" borderId="0" xfId="1" applyNumberFormat="1" applyFont="1" applyFill="1" applyBorder="1"/>
    <xf numFmtId="168" fontId="57" fillId="10" borderId="0" xfId="1" applyNumberFormat="1" applyFont="1" applyFill="1" applyBorder="1"/>
    <xf numFmtId="168" fontId="57" fillId="10" borderId="12" xfId="1" applyNumberFormat="1" applyFont="1" applyFill="1" applyBorder="1"/>
    <xf numFmtId="0" fontId="57" fillId="10" borderId="0" xfId="0" applyFont="1" applyFill="1"/>
    <xf numFmtId="17" fontId="57" fillId="0" borderId="2" xfId="0" applyNumberFormat="1" applyFont="1" applyBorder="1" applyAlignment="1">
      <alignment horizontal="left"/>
    </xf>
    <xf numFmtId="0" fontId="57" fillId="0" borderId="7" xfId="0" applyFont="1" applyBorder="1" applyAlignment="1">
      <alignment horizontal="center"/>
    </xf>
    <xf numFmtId="17" fontId="57" fillId="0" borderId="14" xfId="0" applyNumberFormat="1" applyFont="1" applyBorder="1" applyAlignment="1">
      <alignment horizontal="left"/>
    </xf>
    <xf numFmtId="0" fontId="57" fillId="0" borderId="0" xfId="0" applyFont="1" applyAlignment="1">
      <alignment horizontal="center"/>
    </xf>
    <xf numFmtId="17" fontId="57" fillId="0" borderId="9" xfId="0" applyNumberFormat="1" applyFont="1" applyBorder="1" applyAlignment="1">
      <alignment horizontal="left"/>
    </xf>
    <xf numFmtId="0" fontId="57" fillId="0" borderId="1" xfId="0" applyFont="1" applyBorder="1" applyAlignment="1">
      <alignment horizontal="center"/>
    </xf>
    <xf numFmtId="168" fontId="57" fillId="0" borderId="0" xfId="0" applyNumberFormat="1" applyFont="1"/>
    <xf numFmtId="168" fontId="57" fillId="0" borderId="12" xfId="0" applyNumberFormat="1" applyFont="1" applyBorder="1"/>
    <xf numFmtId="168" fontId="57" fillId="0" borderId="1" xfId="0" applyNumberFormat="1" applyFont="1" applyBorder="1"/>
    <xf numFmtId="168" fontId="57" fillId="0" borderId="11" xfId="0" applyNumberFormat="1" applyFont="1" applyBorder="1"/>
    <xf numFmtId="164" fontId="57" fillId="0" borderId="0" xfId="1" applyFont="1" applyBorder="1" applyAlignment="1">
      <alignment horizontal="right"/>
    </xf>
    <xf numFmtId="164" fontId="57" fillId="0" borderId="12" xfId="1" applyFont="1" applyBorder="1"/>
    <xf numFmtId="164" fontId="57" fillId="0" borderId="0" xfId="1" applyFont="1" applyBorder="1"/>
    <xf numFmtId="174" fontId="57" fillId="0" borderId="0" xfId="0" applyNumberFormat="1" applyFont="1"/>
    <xf numFmtId="4" fontId="57" fillId="0" borderId="0" xfId="1" applyNumberFormat="1" applyFont="1" applyBorder="1" applyAlignment="1">
      <alignment horizontal="right"/>
    </xf>
    <xf numFmtId="4" fontId="57" fillId="0" borderId="12" xfId="1" applyNumberFormat="1" applyFont="1" applyBorder="1" applyAlignment="1">
      <alignment horizontal="right"/>
    </xf>
    <xf numFmtId="164" fontId="57" fillId="0" borderId="0" xfId="0" applyNumberFormat="1" applyFont="1"/>
    <xf numFmtId="4" fontId="57" fillId="0" borderId="7" xfId="1" applyNumberFormat="1" applyFont="1" applyBorder="1" applyAlignment="1">
      <alignment horizontal="right"/>
    </xf>
    <xf numFmtId="4" fontId="57" fillId="0" borderId="8" xfId="1" applyNumberFormat="1" applyFont="1" applyBorder="1" applyAlignment="1">
      <alignment horizontal="right"/>
    </xf>
    <xf numFmtId="174" fontId="57" fillId="0" borderId="0" xfId="1" applyNumberFormat="1" applyFont="1" applyFill="1" applyBorder="1"/>
    <xf numFmtId="174" fontId="57" fillId="0" borderId="1" xfId="1" applyNumberFormat="1" applyFont="1" applyFill="1" applyBorder="1"/>
    <xf numFmtId="4" fontId="57" fillId="0" borderId="1" xfId="1" applyNumberFormat="1" applyFont="1" applyBorder="1" applyAlignment="1">
      <alignment horizontal="right"/>
    </xf>
    <xf numFmtId="4" fontId="57" fillId="0" borderId="11" xfId="1" applyNumberFormat="1" applyFont="1" applyBorder="1" applyAlignment="1">
      <alignment horizontal="right"/>
    </xf>
    <xf numFmtId="164" fontId="57" fillId="0" borderId="0" xfId="1" applyFont="1"/>
    <xf numFmtId="174" fontId="57" fillId="0" borderId="7" xfId="1" applyNumberFormat="1" applyFont="1" applyFill="1" applyBorder="1"/>
    <xf numFmtId="4" fontId="57" fillId="0" borderId="0" xfId="0" applyNumberFormat="1" applyFont="1" applyAlignment="1">
      <alignment horizontal="right"/>
    </xf>
    <xf numFmtId="4" fontId="57" fillId="0" borderId="12" xfId="0" applyNumberFormat="1" applyFont="1" applyBorder="1" applyAlignment="1">
      <alignment horizontal="right"/>
    </xf>
    <xf numFmtId="4" fontId="57" fillId="0" borderId="1" xfId="0" applyNumberFormat="1" applyFont="1" applyBorder="1" applyAlignment="1">
      <alignment horizontal="right"/>
    </xf>
    <xf numFmtId="4" fontId="57" fillId="0" borderId="11" xfId="0" applyNumberFormat="1" applyFont="1" applyBorder="1" applyAlignment="1">
      <alignment horizontal="right"/>
    </xf>
    <xf numFmtId="0" fontId="57" fillId="6" borderId="0" xfId="0" applyFont="1" applyFill="1" applyAlignment="1">
      <alignment horizontal="center"/>
    </xf>
    <xf numFmtId="174" fontId="57" fillId="6" borderId="0" xfId="1" applyNumberFormat="1" applyFont="1" applyFill="1" applyBorder="1" applyAlignment="1">
      <alignment horizontal="center"/>
    </xf>
    <xf numFmtId="4" fontId="57" fillId="6" borderId="0" xfId="0" applyNumberFormat="1" applyFont="1" applyFill="1" applyAlignment="1">
      <alignment horizontal="right"/>
    </xf>
    <xf numFmtId="174" fontId="57" fillId="6" borderId="0" xfId="0" applyNumberFormat="1" applyFont="1" applyFill="1" applyAlignment="1">
      <alignment horizontal="center"/>
    </xf>
    <xf numFmtId="4" fontId="57" fillId="6" borderId="12" xfId="0" applyNumberFormat="1" applyFont="1" applyFill="1" applyBorder="1" applyAlignment="1">
      <alignment horizontal="right"/>
    </xf>
    <xf numFmtId="0" fontId="57" fillId="0" borderId="0" xfId="1" applyNumberFormat="1" applyFont="1" applyBorder="1"/>
    <xf numFmtId="4" fontId="57" fillId="0" borderId="0" xfId="0" applyNumberFormat="1" applyFont="1"/>
    <xf numFmtId="174" fontId="57" fillId="0" borderId="1" xfId="0" applyNumberFormat="1" applyFont="1" applyBorder="1"/>
    <xf numFmtId="4" fontId="57" fillId="0" borderId="1" xfId="0" applyNumberFormat="1" applyFont="1" applyBorder="1"/>
    <xf numFmtId="174" fontId="57" fillId="0" borderId="7" xfId="0" applyNumberFormat="1" applyFont="1" applyBorder="1"/>
    <xf numFmtId="4" fontId="57" fillId="0" borderId="7" xfId="0" applyNumberFormat="1" applyFont="1" applyBorder="1"/>
    <xf numFmtId="4" fontId="57" fillId="0" borderId="8" xfId="0" applyNumberFormat="1" applyFont="1" applyBorder="1" applyAlignment="1">
      <alignment horizontal="right"/>
    </xf>
    <xf numFmtId="4" fontId="57" fillId="0" borderId="12" xfId="0" applyNumberFormat="1" applyFont="1" applyBorder="1"/>
    <xf numFmtId="4" fontId="57" fillId="0" borderId="11" xfId="0" applyNumberFormat="1" applyFont="1" applyBorder="1"/>
    <xf numFmtId="4" fontId="57" fillId="0" borderId="8" xfId="0" applyNumberFormat="1" applyFont="1" applyBorder="1"/>
    <xf numFmtId="164" fontId="57" fillId="0" borderId="7" xfId="1" applyFont="1" applyFill="1" applyBorder="1"/>
    <xf numFmtId="164" fontId="57" fillId="0" borderId="8" xfId="1" applyFont="1" applyFill="1" applyBorder="1"/>
    <xf numFmtId="164" fontId="57" fillId="0" borderId="0" xfId="1" applyFont="1" applyFill="1" applyBorder="1"/>
    <xf numFmtId="164" fontId="57" fillId="0" borderId="12" xfId="1" applyFont="1" applyFill="1" applyBorder="1"/>
    <xf numFmtId="164" fontId="57" fillId="0" borderId="1" xfId="1" applyFont="1" applyFill="1" applyBorder="1"/>
    <xf numFmtId="164" fontId="57" fillId="0" borderId="11" xfId="1" applyFont="1" applyFill="1" applyBorder="1"/>
    <xf numFmtId="3" fontId="57" fillId="0" borderId="7" xfId="0" applyNumberFormat="1" applyFont="1" applyBorder="1" applyAlignment="1">
      <alignment horizontal="center"/>
    </xf>
    <xf numFmtId="3" fontId="57" fillId="0" borderId="7" xfId="1" applyNumberFormat="1" applyFont="1" applyFill="1" applyBorder="1"/>
    <xf numFmtId="4" fontId="57" fillId="0" borderId="7" xfId="1" applyNumberFormat="1" applyFont="1" applyFill="1" applyBorder="1"/>
    <xf numFmtId="4" fontId="57" fillId="0" borderId="8" xfId="1" applyNumberFormat="1" applyFont="1" applyFill="1" applyBorder="1"/>
    <xf numFmtId="3" fontId="57" fillId="0" borderId="0" xfId="0" applyNumberFormat="1" applyFont="1" applyAlignment="1">
      <alignment horizontal="center"/>
    </xf>
    <xf numFmtId="3" fontId="57" fillId="0" borderId="0" xfId="1" applyNumberFormat="1" applyFont="1" applyFill="1" applyBorder="1"/>
    <xf numFmtId="4" fontId="57" fillId="0" borderId="0" xfId="1" applyNumberFormat="1" applyFont="1" applyFill="1" applyBorder="1"/>
    <xf numFmtId="4" fontId="57" fillId="0" borderId="12" xfId="1" applyNumberFormat="1" applyFont="1" applyFill="1" applyBorder="1"/>
    <xf numFmtId="3" fontId="57" fillId="0" borderId="1" xfId="0" applyNumberFormat="1" applyFont="1" applyBorder="1" applyAlignment="1">
      <alignment horizontal="center"/>
    </xf>
    <xf numFmtId="3" fontId="57" fillId="0" borderId="1" xfId="1" applyNumberFormat="1" applyFont="1" applyFill="1" applyBorder="1"/>
    <xf numFmtId="4" fontId="57" fillId="0" borderId="1" xfId="1" applyNumberFormat="1" applyFont="1" applyFill="1" applyBorder="1"/>
    <xf numFmtId="4" fontId="57" fillId="0" borderId="11" xfId="1" applyNumberFormat="1" applyFont="1" applyFill="1" applyBorder="1"/>
    <xf numFmtId="3" fontId="57" fillId="0" borderId="6" xfId="0" applyNumberFormat="1" applyFont="1" applyBorder="1" applyAlignment="1">
      <alignment horizontal="center"/>
    </xf>
    <xf numFmtId="3" fontId="57" fillId="0" borderId="13" xfId="0" applyNumberFormat="1" applyFont="1" applyBorder="1" applyAlignment="1">
      <alignment horizontal="center"/>
    </xf>
    <xf numFmtId="3" fontId="57" fillId="0" borderId="10" xfId="0" applyNumberFormat="1" applyFont="1" applyBorder="1" applyAlignment="1">
      <alignment horizontal="center"/>
    </xf>
    <xf numFmtId="0" fontId="57" fillId="0" borderId="0" xfId="0" applyFont="1" applyAlignment="1">
      <alignment horizontal="left"/>
    </xf>
    <xf numFmtId="164" fontId="0" fillId="0" borderId="0" xfId="1" applyFont="1" applyFill="1" applyBorder="1" applyAlignment="1">
      <alignment horizontal="center"/>
    </xf>
    <xf numFmtId="43" fontId="57" fillId="0" borderId="0" xfId="0" applyNumberFormat="1" applyFont="1"/>
    <xf numFmtId="3" fontId="57" fillId="0" borderId="0" xfId="0" applyNumberFormat="1" applyFont="1"/>
    <xf numFmtId="164" fontId="0" fillId="0" borderId="0" xfId="1" applyFont="1"/>
    <xf numFmtId="0" fontId="64" fillId="0" borderId="0" xfId="0" applyFont="1" applyAlignment="1">
      <alignment vertical="center"/>
    </xf>
    <xf numFmtId="0" fontId="38" fillId="0" borderId="0" xfId="0" applyFont="1"/>
    <xf numFmtId="0" fontId="6" fillId="0" borderId="0" xfId="0" applyFont="1"/>
    <xf numFmtId="0" fontId="37" fillId="7" borderId="7" xfId="0" applyFont="1" applyFill="1" applyBorder="1" applyAlignment="1">
      <alignment horizontal="center"/>
    </xf>
    <xf numFmtId="0" fontId="37" fillId="7" borderId="4" xfId="0" applyFont="1" applyFill="1" applyBorder="1" applyAlignment="1">
      <alignment horizontal="center"/>
    </xf>
    <xf numFmtId="0" fontId="37" fillId="7" borderId="4" xfId="0" applyFont="1" applyFill="1" applyBorder="1"/>
    <xf numFmtId="0" fontId="37" fillId="7" borderId="7" xfId="0" applyFont="1" applyFill="1" applyBorder="1"/>
    <xf numFmtId="0" fontId="37" fillId="7" borderId="1" xfId="0" applyFont="1" applyFill="1" applyBorder="1" applyAlignment="1">
      <alignment horizontal="center"/>
    </xf>
    <xf numFmtId="0" fontId="37" fillId="7" borderId="1" xfId="0" applyFont="1" applyFill="1" applyBorder="1" applyAlignment="1">
      <alignment horizontal="right"/>
    </xf>
    <xf numFmtId="0" fontId="37" fillId="7" borderId="3" xfId="0" applyFont="1" applyFill="1" applyBorder="1" applyAlignment="1">
      <alignment horizontal="right"/>
    </xf>
    <xf numFmtId="0" fontId="37" fillId="7" borderId="4" xfId="0" applyFont="1" applyFill="1" applyBorder="1" applyAlignment="1">
      <alignment horizontal="right"/>
    </xf>
    <xf numFmtId="0" fontId="37" fillId="7" borderId="10" xfId="0" applyFont="1" applyFill="1" applyBorder="1" applyAlignment="1">
      <alignment horizontal="right"/>
    </xf>
    <xf numFmtId="0" fontId="37" fillId="7" borderId="5" xfId="0" applyFont="1" applyFill="1" applyBorder="1" applyAlignment="1">
      <alignment horizontal="right"/>
    </xf>
    <xf numFmtId="164" fontId="37" fillId="0" borderId="0" xfId="1" applyFont="1" applyFill="1" applyBorder="1" applyAlignment="1">
      <alignment horizontal="right"/>
    </xf>
    <xf numFmtId="164" fontId="37" fillId="0" borderId="0" xfId="5" applyNumberFormat="1" applyFont="1" applyAlignment="1">
      <alignment horizontal="right"/>
    </xf>
    <xf numFmtId="0" fontId="38" fillId="0" borderId="0" xfId="0" applyFont="1" applyAlignment="1">
      <alignment horizontal="right"/>
    </xf>
    <xf numFmtId="2" fontId="38" fillId="0" borderId="0" xfId="0" applyNumberFormat="1" applyFont="1" applyAlignment="1">
      <alignment horizontal="right"/>
    </xf>
    <xf numFmtId="39" fontId="37" fillId="0" borderId="0" xfId="5" applyNumberFormat="1" applyFont="1" applyAlignment="1">
      <alignment horizontal="right"/>
    </xf>
    <xf numFmtId="4" fontId="37" fillId="8" borderId="0" xfId="5" applyNumberFormat="1" applyFont="1" applyFill="1" applyAlignment="1">
      <alignment horizontal="right"/>
    </xf>
    <xf numFmtId="4" fontId="37" fillId="0" borderId="0" xfId="5" applyNumberFormat="1" applyFont="1" applyAlignment="1">
      <alignment horizontal="right"/>
    </xf>
    <xf numFmtId="4" fontId="37" fillId="0" borderId="0" xfId="0" applyNumberFormat="1" applyFont="1" applyAlignment="1">
      <alignment horizontal="right"/>
    </xf>
    <xf numFmtId="0" fontId="38" fillId="0" borderId="14" xfId="0" applyFont="1" applyBorder="1" applyAlignment="1">
      <alignment horizontal="left" indent="2"/>
    </xf>
    <xf numFmtId="164" fontId="38" fillId="0" borderId="0" xfId="1" applyFont="1" applyFill="1" applyBorder="1" applyAlignment="1">
      <alignment horizontal="right"/>
    </xf>
    <xf numFmtId="39" fontId="38" fillId="0" borderId="0" xfId="1" applyNumberFormat="1" applyFont="1" applyFill="1" applyBorder="1" applyAlignment="1">
      <alignment horizontal="right"/>
    </xf>
    <xf numFmtId="4" fontId="38" fillId="8" borderId="0" xfId="1" applyNumberFormat="1" applyFont="1" applyFill="1" applyBorder="1" applyAlignment="1">
      <alignment horizontal="right"/>
    </xf>
    <xf numFmtId="4" fontId="38" fillId="0" borderId="0" xfId="0" applyNumberFormat="1" applyFont="1"/>
    <xf numFmtId="4" fontId="38" fillId="0" borderId="0" xfId="16" applyNumberFormat="1" applyFont="1"/>
    <xf numFmtId="4" fontId="38" fillId="0" borderId="0" xfId="0" applyNumberFormat="1" applyFont="1" applyAlignment="1">
      <alignment horizontal="right"/>
    </xf>
    <xf numFmtId="4" fontId="38" fillId="0" borderId="13" xfId="0" applyNumberFormat="1" applyFont="1" applyBorder="1"/>
    <xf numFmtId="4" fontId="38" fillId="0" borderId="12" xfId="0" applyNumberFormat="1" applyFont="1" applyBorder="1"/>
    <xf numFmtId="4" fontId="37" fillId="0" borderId="0" xfId="1" applyNumberFormat="1" applyFont="1" applyFill="1" applyBorder="1" applyAlignment="1">
      <alignment horizontal="right"/>
    </xf>
    <xf numFmtId="4" fontId="38" fillId="8" borderId="0" xfId="0" applyNumberFormat="1" applyFont="1" applyFill="1"/>
    <xf numFmtId="39" fontId="38" fillId="0" borderId="0" xfId="0" applyNumberFormat="1" applyFont="1"/>
    <xf numFmtId="0" fontId="37" fillId="0" borderId="1" xfId="0" applyFont="1" applyBorder="1" applyAlignment="1">
      <alignment horizontal="center"/>
    </xf>
    <xf numFmtId="0" fontId="37" fillId="0" borderId="1" xfId="0" applyFont="1" applyBorder="1" applyAlignment="1">
      <alignment horizontal="right"/>
    </xf>
    <xf numFmtId="3" fontId="37" fillId="0" borderId="1" xfId="1" applyNumberFormat="1" applyFont="1" applyFill="1" applyBorder="1" applyAlignment="1">
      <alignment horizontal="right"/>
    </xf>
    <xf numFmtId="2" fontId="37" fillId="0" borderId="1" xfId="0" applyNumberFormat="1" applyFont="1" applyBorder="1" applyAlignment="1">
      <alignment horizontal="right"/>
    </xf>
    <xf numFmtId="0" fontId="37" fillId="0" borderId="1" xfId="1" applyNumberFormat="1" applyFont="1" applyFill="1" applyBorder="1" applyAlignment="1">
      <alignment horizontal="right"/>
    </xf>
    <xf numFmtId="0" fontId="37" fillId="0" borderId="1" xfId="0" applyFont="1" applyBorder="1"/>
    <xf numFmtId="0" fontId="37" fillId="8" borderId="1" xfId="0" applyFont="1" applyFill="1" applyBorder="1"/>
    <xf numFmtId="3" fontId="37" fillId="0" borderId="1" xfId="0" applyNumberFormat="1" applyFont="1" applyBorder="1" applyAlignment="1">
      <alignment horizontal="right"/>
    </xf>
    <xf numFmtId="3" fontId="37" fillId="0" borderId="1" xfId="0" applyNumberFormat="1" applyFont="1" applyBorder="1"/>
    <xf numFmtId="3" fontId="37" fillId="0" borderId="10" xfId="0" applyNumberFormat="1" applyFont="1" applyBorder="1"/>
    <xf numFmtId="3" fontId="37" fillId="0" borderId="11" xfId="0" applyNumberFormat="1" applyFont="1" applyBorder="1"/>
    <xf numFmtId="0" fontId="44" fillId="0" borderId="7" xfId="0" applyFont="1" applyBorder="1" applyAlignment="1">
      <alignment horizontal="left"/>
    </xf>
    <xf numFmtId="166" fontId="38" fillId="0" borderId="0" xfId="0" applyNumberFormat="1" applyFont="1"/>
    <xf numFmtId="169" fontId="38" fillId="0" borderId="0" xfId="0" applyNumberFormat="1" applyFont="1"/>
    <xf numFmtId="0" fontId="65" fillId="0" borderId="0" xfId="0" applyFont="1"/>
    <xf numFmtId="0" fontId="66" fillId="0" borderId="0" xfId="0" applyFont="1"/>
    <xf numFmtId="164" fontId="66" fillId="0" borderId="0" xfId="0" applyNumberFormat="1" applyFont="1"/>
    <xf numFmtId="166" fontId="67" fillId="0" borderId="0" xfId="0" applyNumberFormat="1" applyFont="1"/>
    <xf numFmtId="0" fontId="68" fillId="0" borderId="0" xfId="0" applyFont="1"/>
    <xf numFmtId="43" fontId="6" fillId="0" borderId="0" xfId="0" applyNumberFormat="1" applyFont="1"/>
    <xf numFmtId="166" fontId="69" fillId="0" borderId="0" xfId="0" applyNumberFormat="1" applyFont="1"/>
    <xf numFmtId="17" fontId="66" fillId="0" borderId="0" xfId="0" applyNumberFormat="1" applyFont="1"/>
    <xf numFmtId="0" fontId="70" fillId="0" borderId="0" xfId="0" applyFont="1"/>
    <xf numFmtId="0" fontId="50" fillId="0" borderId="0" xfId="0" applyFont="1" applyAlignment="1">
      <alignment vertical="center"/>
    </xf>
    <xf numFmtId="0" fontId="18" fillId="5" borderId="2" xfId="0" applyFont="1" applyFill="1" applyBorder="1"/>
    <xf numFmtId="0" fontId="18" fillId="5" borderId="9" xfId="0" applyFont="1" applyFill="1" applyBorder="1"/>
    <xf numFmtId="0" fontId="37" fillId="0" borderId="2" xfId="0" applyFont="1" applyBorder="1"/>
    <xf numFmtId="2" fontId="37" fillId="0" borderId="0" xfId="17" applyNumberFormat="1" applyFont="1" applyAlignment="1">
      <alignment horizontal="right"/>
    </xf>
    <xf numFmtId="2" fontId="18" fillId="0" borderId="0" xfId="17" applyNumberFormat="1" applyFont="1" applyAlignment="1">
      <alignment horizontal="right"/>
    </xf>
    <xf numFmtId="2" fontId="18" fillId="0" borderId="0" xfId="0" applyNumberFormat="1" applyFont="1" applyAlignment="1">
      <alignment horizontal="right"/>
    </xf>
    <xf numFmtId="2" fontId="48" fillId="0" borderId="13" xfId="0" applyNumberFormat="1" applyFont="1" applyBorder="1"/>
    <xf numFmtId="2" fontId="18" fillId="0" borderId="12" xfId="0" applyNumberFormat="1" applyFont="1" applyBorder="1" applyAlignment="1">
      <alignment horizontal="right"/>
    </xf>
    <xf numFmtId="2" fontId="18" fillId="0" borderId="13" xfId="0" applyNumberFormat="1" applyFont="1" applyBorder="1" applyAlignment="1">
      <alignment horizontal="right"/>
    </xf>
    <xf numFmtId="2" fontId="27" fillId="0" borderId="0" xfId="0" applyNumberFormat="1" applyFont="1" applyAlignment="1">
      <alignment horizontal="right"/>
    </xf>
    <xf numFmtId="0" fontId="27" fillId="0" borderId="13" xfId="0" applyFont="1" applyBorder="1"/>
    <xf numFmtId="0" fontId="27" fillId="0" borderId="12" xfId="0" applyFont="1" applyBorder="1"/>
    <xf numFmtId="2" fontId="38" fillId="0" borderId="0" xfId="17" applyNumberFormat="1" applyFont="1" applyAlignment="1">
      <alignment horizontal="right"/>
    </xf>
    <xf numFmtId="2" fontId="27" fillId="0" borderId="0" xfId="17" applyNumberFormat="1" applyFont="1" applyAlignment="1">
      <alignment horizontal="right"/>
    </xf>
    <xf numFmtId="2" fontId="27" fillId="0" borderId="13" xfId="0" applyNumberFormat="1" applyFont="1" applyBorder="1"/>
    <xf numFmtId="2" fontId="27" fillId="0" borderId="12" xfId="0" applyNumberFormat="1" applyFont="1" applyBorder="1"/>
    <xf numFmtId="2" fontId="47" fillId="0" borderId="0" xfId="0" applyNumberFormat="1" applyFont="1"/>
    <xf numFmtId="2" fontId="47" fillId="0" borderId="12" xfId="0" applyNumberFormat="1" applyFont="1" applyBorder="1"/>
    <xf numFmtId="2" fontId="47" fillId="0" borderId="13" xfId="0" applyNumberFormat="1" applyFont="1" applyBorder="1"/>
    <xf numFmtId="164" fontId="37" fillId="0" borderId="1" xfId="1" applyFont="1" applyBorder="1" applyAlignment="1">
      <alignment horizontal="right"/>
    </xf>
    <xf numFmtId="164" fontId="48" fillId="0" borderId="1" xfId="1" applyFont="1" applyBorder="1"/>
    <xf numFmtId="164" fontId="48" fillId="0" borderId="11" xfId="1" applyFont="1" applyBorder="1"/>
    <xf numFmtId="164" fontId="48" fillId="0" borderId="10" xfId="1" applyFont="1" applyBorder="1"/>
    <xf numFmtId="2" fontId="18" fillId="0" borderId="10" xfId="0" applyNumberFormat="1" applyFont="1" applyBorder="1"/>
    <xf numFmtId="2" fontId="48" fillId="0" borderId="1" xfId="0" applyNumberFormat="1" applyFont="1" applyBorder="1"/>
    <xf numFmtId="2" fontId="48" fillId="0" borderId="11" xfId="0" applyNumberFormat="1" applyFont="1" applyBorder="1"/>
    <xf numFmtId="2" fontId="48" fillId="0" borderId="10" xfId="0" applyNumberFormat="1" applyFont="1" applyBorder="1"/>
    <xf numFmtId="0" fontId="27" fillId="0" borderId="14" xfId="0" applyFont="1" applyBorder="1" applyAlignment="1">
      <alignment horizontal="left" indent="1"/>
    </xf>
    <xf numFmtId="2" fontId="30" fillId="0" borderId="0" xfId="0" applyNumberFormat="1" applyFont="1" applyAlignment="1">
      <alignment horizontal="right"/>
    </xf>
    <xf numFmtId="39" fontId="27" fillId="0" borderId="0" xfId="0" applyNumberFormat="1" applyFont="1" applyAlignment="1">
      <alignment horizontal="right"/>
    </xf>
    <xf numFmtId="2" fontId="30" fillId="0" borderId="13" xfId="0" applyNumberFormat="1" applyFont="1" applyBorder="1" applyAlignment="1">
      <alignment horizontal="right"/>
    </xf>
    <xf numFmtId="2" fontId="30" fillId="0" borderId="12" xfId="0" applyNumberFormat="1" applyFont="1" applyBorder="1" applyAlignment="1">
      <alignment horizontal="right"/>
    </xf>
    <xf numFmtId="0" fontId="27" fillId="0" borderId="9" xfId="0" applyFont="1" applyBorder="1" applyAlignment="1">
      <alignment horizontal="left" indent="1"/>
    </xf>
    <xf numFmtId="2" fontId="30" fillId="0" borderId="1" xfId="0" applyNumberFormat="1" applyFont="1" applyBorder="1" applyAlignment="1">
      <alignment horizontal="right"/>
    </xf>
    <xf numFmtId="0" fontId="27" fillId="0" borderId="1" xfId="0" applyFont="1" applyBorder="1" applyAlignment="1">
      <alignment horizontal="right"/>
    </xf>
    <xf numFmtId="4" fontId="27" fillId="0" borderId="1" xfId="0" applyNumberFormat="1" applyFont="1" applyBorder="1" applyAlignment="1">
      <alignment horizontal="right"/>
    </xf>
    <xf numFmtId="39" fontId="27" fillId="0" borderId="1" xfId="0" applyNumberFormat="1" applyFont="1" applyBorder="1" applyAlignment="1">
      <alignment horizontal="right"/>
    </xf>
    <xf numFmtId="2" fontId="30" fillId="0" borderId="10" xfId="0" applyNumberFormat="1" applyFont="1" applyBorder="1" applyAlignment="1">
      <alignment horizontal="right"/>
    </xf>
    <xf numFmtId="2" fontId="30" fillId="0" borderId="11" xfId="0" applyNumberFormat="1" applyFont="1" applyBorder="1" applyAlignment="1">
      <alignment horizontal="right"/>
    </xf>
    <xf numFmtId="0" fontId="18" fillId="0" borderId="9" xfId="0" applyFont="1" applyBorder="1" applyAlignment="1">
      <alignment horizontal="left" indent="1"/>
    </xf>
    <xf numFmtId="2" fontId="27" fillId="0" borderId="1" xfId="0" applyNumberFormat="1" applyFont="1" applyBorder="1" applyAlignment="1">
      <alignment horizontal="right"/>
    </xf>
    <xf numFmtId="0" fontId="27" fillId="0" borderId="13" xfId="0" applyFont="1" applyBorder="1" applyAlignment="1">
      <alignment horizontal="right"/>
    </xf>
    <xf numFmtId="0" fontId="27" fillId="0" borderId="12" xfId="0" applyFont="1" applyBorder="1" applyAlignment="1">
      <alignment horizontal="right"/>
    </xf>
    <xf numFmtId="0" fontId="18" fillId="0" borderId="14" xfId="0" applyFont="1" applyBorder="1" applyAlignment="1">
      <alignment horizontal="left" indent="1"/>
    </xf>
    <xf numFmtId="0" fontId="30" fillId="0" borderId="0" xfId="0" applyFont="1" applyAlignment="1">
      <alignment horizontal="right"/>
    </xf>
    <xf numFmtId="0" fontId="30" fillId="0" borderId="12" xfId="0" applyFont="1" applyBorder="1" applyAlignment="1">
      <alignment horizontal="right"/>
    </xf>
    <xf numFmtId="2" fontId="47" fillId="0" borderId="0" xfId="0" applyNumberFormat="1" applyFont="1" applyAlignment="1">
      <alignment horizontal="right"/>
    </xf>
    <xf numFmtId="2" fontId="47" fillId="0" borderId="13" xfId="0" applyNumberFormat="1" applyFont="1" applyBorder="1" applyAlignment="1">
      <alignment horizontal="right"/>
    </xf>
    <xf numFmtId="2" fontId="47" fillId="0" borderId="12" xfId="0" applyNumberFormat="1" applyFont="1" applyBorder="1" applyAlignment="1">
      <alignment horizontal="right"/>
    </xf>
    <xf numFmtId="0" fontId="47" fillId="0" borderId="0" xfId="0" applyFont="1" applyAlignment="1">
      <alignment horizontal="right"/>
    </xf>
    <xf numFmtId="0" fontId="47" fillId="0" borderId="12" xfId="0" applyFont="1" applyBorder="1" applyAlignment="1">
      <alignment horizontal="right"/>
    </xf>
    <xf numFmtId="0" fontId="18" fillId="0" borderId="1" xfId="0" applyFont="1" applyBorder="1"/>
    <xf numFmtId="0" fontId="18" fillId="0" borderId="1" xfId="0" applyFont="1" applyBorder="1" applyAlignment="1">
      <alignment horizontal="right"/>
    </xf>
    <xf numFmtId="4" fontId="18" fillId="0" borderId="1" xfId="0" applyNumberFormat="1" applyFont="1" applyBorder="1" applyAlignment="1">
      <alignment horizontal="right"/>
    </xf>
    <xf numFmtId="2" fontId="18" fillId="0" borderId="1" xfId="0" applyNumberFormat="1" applyFont="1" applyBorder="1"/>
    <xf numFmtId="0" fontId="18" fillId="0" borderId="10" xfId="0" applyFont="1" applyBorder="1" applyAlignment="1">
      <alignment horizontal="right"/>
    </xf>
    <xf numFmtId="0" fontId="18" fillId="0" borderId="11" xfId="0" applyFont="1" applyBorder="1" applyAlignment="1">
      <alignment horizontal="right"/>
    </xf>
    <xf numFmtId="0" fontId="71" fillId="0" borderId="14" xfId="0" applyFont="1" applyBorder="1" applyAlignment="1">
      <alignment horizontal="left" indent="1"/>
    </xf>
    <xf numFmtId="2" fontId="72" fillId="0" borderId="0" xfId="0" applyNumberFormat="1" applyFont="1" applyAlignment="1">
      <alignment horizontal="right"/>
    </xf>
    <xf numFmtId="2" fontId="73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4" fontId="10" fillId="0" borderId="0" xfId="0" applyNumberFormat="1" applyFont="1" applyAlignment="1">
      <alignment horizontal="right"/>
    </xf>
    <xf numFmtId="39" fontId="10" fillId="0" borderId="0" xfId="0" applyNumberFormat="1" applyFont="1" applyAlignment="1">
      <alignment horizontal="right"/>
    </xf>
    <xf numFmtId="2" fontId="73" fillId="0" borderId="13" xfId="0" applyNumberFormat="1" applyFont="1" applyBorder="1" applyAlignment="1">
      <alignment horizontal="right"/>
    </xf>
    <xf numFmtId="2" fontId="73" fillId="0" borderId="12" xfId="0" applyNumberFormat="1" applyFont="1" applyBorder="1" applyAlignment="1">
      <alignment horizontal="right"/>
    </xf>
    <xf numFmtId="0" fontId="71" fillId="0" borderId="9" xfId="0" applyFont="1" applyBorder="1" applyAlignment="1">
      <alignment horizontal="left" indent="1"/>
    </xf>
    <xf numFmtId="2" fontId="72" fillId="0" borderId="1" xfId="0" applyNumberFormat="1" applyFont="1" applyBorder="1" applyAlignment="1">
      <alignment horizontal="right"/>
    </xf>
    <xf numFmtId="2" fontId="73" fillId="0" borderId="1" xfId="0" applyNumberFormat="1" applyFont="1" applyBorder="1" applyAlignment="1">
      <alignment horizontal="right"/>
    </xf>
    <xf numFmtId="0" fontId="10" fillId="0" borderId="1" xfId="0" applyFont="1" applyBorder="1" applyAlignment="1">
      <alignment horizontal="right"/>
    </xf>
    <xf numFmtId="4" fontId="10" fillId="0" borderId="1" xfId="0" applyNumberFormat="1" applyFont="1" applyBorder="1" applyAlignment="1">
      <alignment horizontal="right"/>
    </xf>
    <xf numFmtId="39" fontId="10" fillId="0" borderId="1" xfId="0" applyNumberFormat="1" applyFont="1" applyBorder="1" applyAlignment="1">
      <alignment horizontal="right"/>
    </xf>
    <xf numFmtId="2" fontId="73" fillId="0" borderId="10" xfId="0" applyNumberFormat="1" applyFont="1" applyBorder="1" applyAlignment="1">
      <alignment horizontal="right"/>
    </xf>
    <xf numFmtId="2" fontId="73" fillId="0" borderId="11" xfId="0" applyNumberFormat="1" applyFont="1" applyBorder="1" applyAlignment="1">
      <alignment horizontal="right"/>
    </xf>
    <xf numFmtId="0" fontId="74" fillId="0" borderId="9" xfId="0" applyFont="1" applyBorder="1" applyAlignment="1">
      <alignment horizontal="left" indent="1"/>
    </xf>
    <xf numFmtId="2" fontId="10" fillId="0" borderId="1" xfId="0" applyNumberFormat="1" applyFont="1" applyBorder="1" applyAlignment="1">
      <alignment horizontal="right"/>
    </xf>
    <xf numFmtId="0" fontId="75" fillId="0" borderId="0" xfId="0" applyFont="1"/>
    <xf numFmtId="0" fontId="71" fillId="0" borderId="0" xfId="0" applyFont="1"/>
    <xf numFmtId="0" fontId="54" fillId="5" borderId="4" xfId="0" applyFont="1" applyFill="1" applyBorder="1"/>
    <xf numFmtId="0" fontId="37" fillId="5" borderId="3" xfId="0" applyFont="1" applyFill="1" applyBorder="1" applyAlignment="1">
      <alignment horizontal="right"/>
    </xf>
    <xf numFmtId="0" fontId="54" fillId="0" borderId="7" xfId="0" applyFont="1" applyBorder="1"/>
    <xf numFmtId="2" fontId="27" fillId="0" borderId="13" xfId="0" applyNumberFormat="1" applyFont="1" applyBorder="1" applyAlignment="1">
      <alignment horizontal="right"/>
    </xf>
    <xf numFmtId="0" fontId="38" fillId="0" borderId="9" xfId="0" applyFont="1" applyBorder="1" applyAlignment="1">
      <alignment horizontal="left" indent="1"/>
    </xf>
    <xf numFmtId="2" fontId="38" fillId="0" borderId="1" xfId="17" applyNumberFormat="1" applyFont="1" applyBorder="1" applyAlignment="1">
      <alignment horizontal="right"/>
    </xf>
    <xf numFmtId="2" fontId="27" fillId="0" borderId="1" xfId="17" applyNumberFormat="1" applyFont="1" applyBorder="1" applyAlignment="1">
      <alignment horizontal="right"/>
    </xf>
    <xf numFmtId="2" fontId="27" fillId="0" borderId="10" xfId="0" applyNumberFormat="1" applyFont="1" applyBorder="1" applyAlignment="1">
      <alignment horizontal="right"/>
    </xf>
    <xf numFmtId="2" fontId="27" fillId="0" borderId="1" xfId="0" applyNumberFormat="1" applyFont="1" applyBorder="1"/>
    <xf numFmtId="2" fontId="27" fillId="0" borderId="11" xfId="0" applyNumberFormat="1" applyFont="1" applyBorder="1"/>
    <xf numFmtId="2" fontId="27" fillId="0" borderId="10" xfId="0" applyNumberFormat="1" applyFont="1" applyBorder="1"/>
    <xf numFmtId="2" fontId="27" fillId="0" borderId="6" xfId="0" applyNumberFormat="1" applyFont="1" applyBorder="1"/>
    <xf numFmtId="2" fontId="27" fillId="0" borderId="7" xfId="0" applyNumberFormat="1" applyFont="1" applyBorder="1"/>
    <xf numFmtId="2" fontId="27" fillId="0" borderId="8" xfId="0" applyNumberFormat="1" applyFont="1" applyBorder="1"/>
    <xf numFmtId="2" fontId="37" fillId="0" borderId="1" xfId="17" applyNumberFormat="1" applyFont="1" applyBorder="1" applyAlignment="1">
      <alignment horizontal="right"/>
    </xf>
    <xf numFmtId="2" fontId="18" fillId="0" borderId="1" xfId="17" applyNumberFormat="1" applyFont="1" applyBorder="1" applyAlignment="1">
      <alignment horizontal="right"/>
    </xf>
    <xf numFmtId="2" fontId="18" fillId="0" borderId="1" xfId="0" applyNumberFormat="1" applyFont="1" applyBorder="1" applyAlignment="1">
      <alignment horizontal="right"/>
    </xf>
    <xf numFmtId="2" fontId="18" fillId="0" borderId="10" xfId="0" applyNumberFormat="1" applyFont="1" applyBorder="1" applyAlignment="1">
      <alignment horizontal="right"/>
    </xf>
    <xf numFmtId="2" fontId="18" fillId="0" borderId="11" xfId="0" applyNumberFormat="1" applyFont="1" applyBorder="1" applyAlignment="1">
      <alignment horizontal="right"/>
    </xf>
    <xf numFmtId="0" fontId="68" fillId="0" borderId="14" xfId="0" applyFont="1" applyBorder="1" applyAlignment="1">
      <alignment horizontal="left"/>
    </xf>
    <xf numFmtId="2" fontId="57" fillId="0" borderId="0" xfId="0" applyNumberFormat="1" applyFont="1" applyAlignment="1">
      <alignment horizontal="right"/>
    </xf>
    <xf numFmtId="2" fontId="57" fillId="0" borderId="0" xfId="0" applyNumberFormat="1" applyFont="1"/>
    <xf numFmtId="2" fontId="57" fillId="0" borderId="13" xfId="0" applyNumberFormat="1" applyFont="1" applyBorder="1"/>
    <xf numFmtId="2" fontId="76" fillId="0" borderId="0" xfId="0" applyNumberFormat="1" applyFont="1"/>
    <xf numFmtId="2" fontId="76" fillId="0" borderId="12" xfId="0" applyNumberFormat="1" applyFont="1" applyBorder="1"/>
    <xf numFmtId="2" fontId="76" fillId="0" borderId="13" xfId="0" applyNumberFormat="1" applyFont="1" applyBorder="1"/>
    <xf numFmtId="2" fontId="57" fillId="0" borderId="12" xfId="0" applyNumberFormat="1" applyFont="1" applyBorder="1"/>
    <xf numFmtId="0" fontId="77" fillId="0" borderId="9" xfId="0" applyFont="1" applyBorder="1"/>
    <xf numFmtId="2" fontId="57" fillId="0" borderId="1" xfId="0" applyNumberFormat="1" applyFont="1" applyBorder="1" applyAlignment="1">
      <alignment horizontal="right"/>
    </xf>
    <xf numFmtId="2" fontId="57" fillId="0" borderId="1" xfId="0" applyNumberFormat="1" applyFont="1" applyBorder="1"/>
    <xf numFmtId="2" fontId="76" fillId="0" borderId="1" xfId="0" applyNumberFormat="1" applyFont="1" applyBorder="1"/>
    <xf numFmtId="2" fontId="76" fillId="0" borderId="10" xfId="0" applyNumberFormat="1" applyFont="1" applyBorder="1"/>
    <xf numFmtId="2" fontId="76" fillId="0" borderId="11" xfId="0" applyNumberFormat="1" applyFont="1" applyBorder="1"/>
    <xf numFmtId="0" fontId="64" fillId="0" borderId="0" xfId="18" applyFont="1" applyAlignment="1">
      <alignment horizontal="left" vertical="center"/>
    </xf>
    <xf numFmtId="0" fontId="78" fillId="0" borderId="0" xfId="18" applyFont="1" applyAlignment="1">
      <alignment horizontal="left"/>
    </xf>
    <xf numFmtId="0" fontId="79" fillId="0" borderId="0" xfId="18" applyFont="1"/>
    <xf numFmtId="2" fontId="79" fillId="0" borderId="0" xfId="18" applyNumberFormat="1" applyFont="1"/>
    <xf numFmtId="4" fontId="79" fillId="0" borderId="0" xfId="18" applyNumberFormat="1" applyFont="1"/>
    <xf numFmtId="4" fontId="79" fillId="0" borderId="1" xfId="18" applyNumberFormat="1" applyFont="1" applyBorder="1"/>
    <xf numFmtId="0" fontId="79" fillId="0" borderId="1" xfId="18" applyFont="1" applyBorder="1"/>
    <xf numFmtId="0" fontId="23" fillId="0" borderId="0" xfId="18" applyFont="1"/>
    <xf numFmtId="0" fontId="57" fillId="0" borderId="0" xfId="18" applyFont="1"/>
    <xf numFmtId="0" fontId="6" fillId="0" borderId="0" xfId="18"/>
    <xf numFmtId="0" fontId="37" fillId="5" borderId="4" xfId="18" applyFont="1" applyFill="1" applyBorder="1" applyAlignment="1">
      <alignment horizontal="center"/>
    </xf>
    <xf numFmtId="0" fontId="18" fillId="5" borderId="7" xfId="18" applyFont="1" applyFill="1" applyBorder="1" applyAlignment="1">
      <alignment horizontal="center"/>
    </xf>
    <xf numFmtId="0" fontId="57" fillId="5" borderId="4" xfId="18" applyFont="1" applyFill="1" applyBorder="1"/>
    <xf numFmtId="0" fontId="80" fillId="5" borderId="5" xfId="18" applyFont="1" applyFill="1" applyBorder="1"/>
    <xf numFmtId="0" fontId="81" fillId="5" borderId="3" xfId="18" applyFont="1" applyFill="1" applyBorder="1" applyAlignment="1">
      <alignment horizontal="center"/>
    </xf>
    <xf numFmtId="0" fontId="81" fillId="5" borderId="4" xfId="18" applyFont="1" applyFill="1" applyBorder="1" applyAlignment="1">
      <alignment horizontal="center"/>
    </xf>
    <xf numFmtId="0" fontId="81" fillId="5" borderId="5" xfId="18" applyFont="1" applyFill="1" applyBorder="1" applyAlignment="1">
      <alignment horizontal="center"/>
    </xf>
    <xf numFmtId="0" fontId="43" fillId="5" borderId="1" xfId="18" applyFont="1" applyFill="1" applyBorder="1" applyAlignment="1">
      <alignment horizontal="right"/>
    </xf>
    <xf numFmtId="0" fontId="43" fillId="5" borderId="3" xfId="18" applyFont="1" applyFill="1" applyBorder="1" applyAlignment="1">
      <alignment horizontal="right"/>
    </xf>
    <xf numFmtId="0" fontId="43" fillId="5" borderId="4" xfId="18" applyFont="1" applyFill="1" applyBorder="1" applyAlignment="1">
      <alignment horizontal="right"/>
    </xf>
    <xf numFmtId="0" fontId="43" fillId="5" borderId="5" xfId="18" applyFont="1" applyFill="1" applyBorder="1" applyAlignment="1">
      <alignment horizontal="right"/>
    </xf>
    <xf numFmtId="0" fontId="9" fillId="5" borderId="4" xfId="18" applyFont="1" applyFill="1" applyBorder="1" applyAlignment="1">
      <alignment horizontal="right"/>
    </xf>
    <xf numFmtId="0" fontId="9" fillId="5" borderId="5" xfId="18" applyFont="1" applyFill="1" applyBorder="1" applyAlignment="1">
      <alignment horizontal="right"/>
    </xf>
    <xf numFmtId="0" fontId="81" fillId="5" borderId="4" xfId="18" applyFont="1" applyFill="1" applyBorder="1" applyAlignment="1">
      <alignment horizontal="right"/>
    </xf>
    <xf numFmtId="0" fontId="81" fillId="5" borderId="5" xfId="18" applyFont="1" applyFill="1" applyBorder="1" applyAlignment="1">
      <alignment horizontal="right"/>
    </xf>
    <xf numFmtId="0" fontId="81" fillId="5" borderId="3" xfId="18" applyFont="1" applyFill="1" applyBorder="1" applyAlignment="1">
      <alignment horizontal="right"/>
    </xf>
    <xf numFmtId="0" fontId="81" fillId="5" borderId="10" xfId="18" applyFont="1" applyFill="1" applyBorder="1" applyAlignment="1">
      <alignment horizontal="right"/>
    </xf>
    <xf numFmtId="0" fontId="81" fillId="5" borderId="1" xfId="18" applyFont="1" applyFill="1" applyBorder="1" applyAlignment="1">
      <alignment horizontal="right"/>
    </xf>
    <xf numFmtId="0" fontId="6" fillId="0" borderId="0" xfId="18" applyAlignment="1">
      <alignment horizontal="right"/>
    </xf>
    <xf numFmtId="15" fontId="77" fillId="0" borderId="2" xfId="18" applyNumberFormat="1" applyFont="1" applyBorder="1"/>
    <xf numFmtId="164" fontId="77" fillId="0" borderId="0" xfId="1" applyFont="1" applyFill="1" applyBorder="1"/>
    <xf numFmtId="164" fontId="77" fillId="0" borderId="0" xfId="1" applyFont="1" applyBorder="1"/>
    <xf numFmtId="4" fontId="9" fillId="0" borderId="0" xfId="18" applyNumberFormat="1" applyFont="1"/>
    <xf numFmtId="4" fontId="77" fillId="0" borderId="13" xfId="1" applyNumberFormat="1" applyFont="1" applyBorder="1" applyAlignment="1">
      <alignment horizontal="right"/>
    </xf>
    <xf numFmtId="4" fontId="77" fillId="0" borderId="0" xfId="1" applyNumberFormat="1" applyFont="1" applyBorder="1" applyAlignment="1">
      <alignment horizontal="right"/>
    </xf>
    <xf numFmtId="4" fontId="77" fillId="0" borderId="7" xfId="1" applyNumberFormat="1" applyFont="1" applyBorder="1" applyAlignment="1">
      <alignment horizontal="right"/>
    </xf>
    <xf numFmtId="4" fontId="9" fillId="0" borderId="7" xfId="1" applyNumberFormat="1" applyFont="1" applyBorder="1" applyAlignment="1">
      <alignment horizontal="right"/>
    </xf>
    <xf numFmtId="4" fontId="81" fillId="0" borderId="7" xfId="18" applyNumberFormat="1" applyFont="1" applyBorder="1" applyAlignment="1">
      <alignment horizontal="right"/>
    </xf>
    <xf numFmtId="4" fontId="81" fillId="0" borderId="7" xfId="19" applyNumberFormat="1" applyFont="1" applyFill="1" applyBorder="1" applyAlignment="1">
      <alignment horizontal="right"/>
    </xf>
    <xf numFmtId="4" fontId="9" fillId="0" borderId="7" xfId="18" applyNumberFormat="1" applyFont="1" applyBorder="1" applyAlignment="1">
      <alignment horizontal="right"/>
    </xf>
    <xf numFmtId="4" fontId="9" fillId="0" borderId="0" xfId="18" applyNumberFormat="1" applyFont="1" applyAlignment="1">
      <alignment horizontal="right"/>
    </xf>
    <xf numFmtId="4" fontId="9" fillId="0" borderId="13" xfId="18" applyNumberFormat="1" applyFont="1" applyBorder="1" applyAlignment="1">
      <alignment horizontal="right"/>
    </xf>
    <xf numFmtId="4" fontId="9" fillId="0" borderId="12" xfId="18" applyNumberFormat="1" applyFont="1" applyBorder="1" applyAlignment="1">
      <alignment horizontal="right"/>
    </xf>
    <xf numFmtId="4" fontId="9" fillId="0" borderId="6" xfId="18" applyNumberFormat="1" applyFont="1" applyBorder="1" applyAlignment="1">
      <alignment horizontal="right"/>
    </xf>
    <xf numFmtId="4" fontId="9" fillId="0" borderId="8" xfId="18" applyNumberFormat="1" applyFont="1" applyBorder="1" applyAlignment="1">
      <alignment horizontal="right"/>
    </xf>
    <xf numFmtId="4" fontId="55" fillId="0" borderId="0" xfId="18" applyNumberFormat="1" applyFont="1"/>
    <xf numFmtId="3" fontId="82" fillId="6" borderId="0" xfId="20" applyNumberFormat="1" applyFont="1" applyFill="1" applyAlignment="1">
      <alignment horizontal="right"/>
    </xf>
    <xf numFmtId="0" fontId="55" fillId="0" borderId="0" xfId="18" applyFont="1"/>
    <xf numFmtId="0" fontId="77" fillId="0" borderId="14" xfId="18" applyFont="1" applyBorder="1" applyAlignment="1">
      <alignment horizontal="left" indent="1"/>
    </xf>
    <xf numFmtId="4" fontId="81" fillId="0" borderId="0" xfId="19" applyNumberFormat="1" applyFont="1" applyFill="1" applyBorder="1" applyAlignment="1">
      <alignment horizontal="right"/>
    </xf>
    <xf numFmtId="3" fontId="83" fillId="6" borderId="0" xfId="21" applyNumberFormat="1" applyFont="1" applyFill="1"/>
    <xf numFmtId="0" fontId="68" fillId="0" borderId="14" xfId="18" applyFont="1" applyBorder="1" applyAlignment="1">
      <alignment horizontal="left" indent="2"/>
    </xf>
    <xf numFmtId="164" fontId="68" fillId="0" borderId="0" xfId="1" applyFont="1" applyFill="1" applyBorder="1"/>
    <xf numFmtId="164" fontId="68" fillId="0" borderId="0" xfId="1" applyFont="1" applyBorder="1"/>
    <xf numFmtId="4" fontId="57" fillId="0" borderId="0" xfId="18" applyNumberFormat="1" applyFont="1"/>
    <xf numFmtId="4" fontId="68" fillId="0" borderId="13" xfId="1" applyNumberFormat="1" applyFont="1" applyBorder="1" applyAlignment="1">
      <alignment horizontal="right"/>
    </xf>
    <xf numFmtId="4" fontId="68" fillId="0" borderId="0" xfId="1" applyNumberFormat="1" applyFont="1" applyBorder="1" applyAlignment="1">
      <alignment horizontal="right"/>
    </xf>
    <xf numFmtId="4" fontId="57" fillId="0" borderId="0" xfId="18" applyNumberFormat="1" applyFont="1" applyAlignment="1">
      <alignment horizontal="right"/>
    </xf>
    <xf numFmtId="4" fontId="76" fillId="0" borderId="0" xfId="19" applyNumberFormat="1" applyFont="1" applyFill="1" applyBorder="1" applyAlignment="1">
      <alignment horizontal="right"/>
    </xf>
    <xf numFmtId="4" fontId="57" fillId="0" borderId="13" xfId="18" applyNumberFormat="1" applyFont="1" applyBorder="1" applyAlignment="1">
      <alignment horizontal="right"/>
    </xf>
    <xf numFmtId="4" fontId="57" fillId="0" borderId="12" xfId="18" applyNumberFormat="1" applyFont="1" applyBorder="1" applyAlignment="1">
      <alignment horizontal="right"/>
    </xf>
    <xf numFmtId="4" fontId="6" fillId="0" borderId="0" xfId="18" applyNumberFormat="1"/>
    <xf numFmtId="3" fontId="82" fillId="6" borderId="0" xfId="22" applyNumberFormat="1" applyFont="1" applyFill="1"/>
    <xf numFmtId="0" fontId="68" fillId="0" borderId="14" xfId="18" applyFont="1" applyBorder="1" applyAlignment="1">
      <alignment horizontal="left" indent="3"/>
    </xf>
    <xf numFmtId="4" fontId="57" fillId="0" borderId="13" xfId="18" applyNumberFormat="1" applyFont="1" applyBorder="1" applyAlignment="1">
      <alignment horizontal="right" vertical="top"/>
    </xf>
    <xf numFmtId="4" fontId="57" fillId="0" borderId="0" xfId="18" applyNumberFormat="1" applyFont="1" applyAlignment="1">
      <alignment horizontal="right" vertical="top"/>
    </xf>
    <xf numFmtId="4" fontId="68" fillId="0" borderId="13" xfId="1" applyNumberFormat="1" applyFont="1" applyFill="1" applyBorder="1" applyAlignment="1">
      <alignment horizontal="right"/>
    </xf>
    <xf numFmtId="4" fontId="68" fillId="0" borderId="0" xfId="1" applyNumberFormat="1" applyFont="1" applyFill="1" applyBorder="1" applyAlignment="1">
      <alignment horizontal="right"/>
    </xf>
    <xf numFmtId="0" fontId="57" fillId="0" borderId="0" xfId="18" applyFont="1" applyAlignment="1">
      <alignment horizontal="right"/>
    </xf>
    <xf numFmtId="4" fontId="10" fillId="0" borderId="0" xfId="18" applyNumberFormat="1" applyFont="1" applyAlignment="1">
      <alignment horizontal="right"/>
    </xf>
    <xf numFmtId="0" fontId="59" fillId="0" borderId="14" xfId="18" applyFont="1" applyBorder="1" applyAlignment="1">
      <alignment horizontal="left" indent="4"/>
    </xf>
    <xf numFmtId="169" fontId="59" fillId="0" borderId="0" xfId="1" applyNumberFormat="1" applyFont="1" applyBorder="1"/>
    <xf numFmtId="164" fontId="59" fillId="0" borderId="0" xfId="1" applyFont="1" applyBorder="1"/>
    <xf numFmtId="4" fontId="84" fillId="0" borderId="0" xfId="18" applyNumberFormat="1" applyFont="1"/>
    <xf numFmtId="4" fontId="85" fillId="0" borderId="13" xfId="18" applyNumberFormat="1" applyFont="1" applyBorder="1" applyAlignment="1">
      <alignment horizontal="right"/>
    </xf>
    <xf numFmtId="4" fontId="85" fillId="0" borderId="0" xfId="18" applyNumberFormat="1" applyFont="1" applyAlignment="1">
      <alignment horizontal="right"/>
    </xf>
    <xf numFmtId="0" fontId="85" fillId="0" borderId="0" xfId="18" applyFont="1"/>
    <xf numFmtId="0" fontId="85" fillId="0" borderId="0" xfId="18" applyFont="1" applyAlignment="1">
      <alignment horizontal="right"/>
    </xf>
    <xf numFmtId="0" fontId="84" fillId="0" borderId="0" xfId="18" applyFont="1" applyAlignment="1">
      <alignment horizontal="right"/>
    </xf>
    <xf numFmtId="4" fontId="84" fillId="0" borderId="0" xfId="18" applyNumberFormat="1" applyFont="1" applyAlignment="1">
      <alignment horizontal="right"/>
    </xf>
    <xf numFmtId="4" fontId="17" fillId="0" borderId="0" xfId="19" applyNumberFormat="1" applyFont="1" applyFill="1" applyBorder="1" applyAlignment="1">
      <alignment horizontal="right"/>
    </xf>
    <xf numFmtId="4" fontId="84" fillId="0" borderId="13" xfId="18" applyNumberFormat="1" applyFont="1" applyBorder="1" applyAlignment="1">
      <alignment horizontal="right"/>
    </xf>
    <xf numFmtId="4" fontId="84" fillId="0" borderId="12" xfId="18" applyNumberFormat="1" applyFont="1" applyBorder="1" applyAlignment="1">
      <alignment horizontal="right"/>
    </xf>
    <xf numFmtId="4" fontId="85" fillId="0" borderId="0" xfId="18" applyNumberFormat="1" applyFont="1"/>
    <xf numFmtId="164" fontId="59" fillId="0" borderId="0" xfId="1" applyFont="1" applyFill="1" applyBorder="1"/>
    <xf numFmtId="4" fontId="59" fillId="0" borderId="13" xfId="1" applyNumberFormat="1" applyFont="1" applyBorder="1" applyAlignment="1">
      <alignment horizontal="right"/>
    </xf>
    <xf numFmtId="4" fontId="59" fillId="0" borderId="0" xfId="1" applyNumberFormat="1" applyFont="1" applyBorder="1" applyAlignment="1">
      <alignment horizontal="right"/>
    </xf>
    <xf numFmtId="4" fontId="59" fillId="0" borderId="0" xfId="1" applyNumberFormat="1" applyFont="1" applyFill="1" applyBorder="1" applyAlignment="1">
      <alignment horizontal="right"/>
    </xf>
    <xf numFmtId="4" fontId="77" fillId="0" borderId="13" xfId="1" applyNumberFormat="1" applyFont="1" applyFill="1" applyBorder="1" applyAlignment="1">
      <alignment horizontal="right"/>
    </xf>
    <xf numFmtId="4" fontId="77" fillId="0" borderId="0" xfId="1" applyNumberFormat="1" applyFont="1" applyFill="1" applyBorder="1" applyAlignment="1">
      <alignment horizontal="right"/>
    </xf>
    <xf numFmtId="4" fontId="9" fillId="0" borderId="0" xfId="1" applyNumberFormat="1" applyFont="1" applyBorder="1" applyAlignment="1">
      <alignment horizontal="right"/>
    </xf>
    <xf numFmtId="0" fontId="77" fillId="0" borderId="14" xfId="18" applyFont="1" applyBorder="1" applyAlignment="1">
      <alignment horizontal="left" indent="2"/>
    </xf>
    <xf numFmtId="4" fontId="84" fillId="0" borderId="0" xfId="1" applyNumberFormat="1" applyFont="1" applyFill="1" applyBorder="1" applyAlignment="1">
      <alignment horizontal="right"/>
    </xf>
    <xf numFmtId="169" fontId="77" fillId="0" borderId="0" xfId="1" applyNumberFormat="1" applyFont="1" applyBorder="1"/>
    <xf numFmtId="4" fontId="55" fillId="0" borderId="13" xfId="18" applyNumberFormat="1" applyFont="1" applyBorder="1" applyAlignment="1">
      <alignment horizontal="right"/>
    </xf>
    <xf numFmtId="4" fontId="55" fillId="0" borderId="0" xfId="18" applyNumberFormat="1" applyFont="1" applyAlignment="1">
      <alignment horizontal="right"/>
    </xf>
    <xf numFmtId="169" fontId="68" fillId="0" borderId="0" xfId="1" applyNumberFormat="1" applyFont="1" applyBorder="1"/>
    <xf numFmtId="4" fontId="6" fillId="0" borderId="13" xfId="18" applyNumberFormat="1" applyBorder="1" applyAlignment="1">
      <alignment horizontal="right"/>
    </xf>
    <xf numFmtId="4" fontId="6" fillId="0" borderId="0" xfId="18" applyNumberFormat="1" applyAlignment="1">
      <alignment horizontal="right"/>
    </xf>
    <xf numFmtId="169" fontId="77" fillId="0" borderId="0" xfId="1" applyNumberFormat="1" applyFont="1" applyFill="1" applyBorder="1"/>
    <xf numFmtId="169" fontId="68" fillId="0" borderId="0" xfId="1" applyNumberFormat="1" applyFont="1" applyFill="1" applyBorder="1"/>
    <xf numFmtId="0" fontId="77" fillId="11" borderId="14" xfId="18" applyFont="1" applyFill="1" applyBorder="1" applyAlignment="1">
      <alignment horizontal="left" indent="2"/>
    </xf>
    <xf numFmtId="4" fontId="9" fillId="0" borderId="0" xfId="1" applyNumberFormat="1" applyFont="1" applyFill="1" applyBorder="1" applyAlignment="1">
      <alignment horizontal="right"/>
    </xf>
    <xf numFmtId="0" fontId="68" fillId="11" borderId="14" xfId="18" applyFont="1" applyFill="1" applyBorder="1" applyAlignment="1">
      <alignment horizontal="left" indent="3"/>
    </xf>
    <xf numFmtId="4" fontId="86" fillId="0" borderId="13" xfId="1" applyNumberFormat="1" applyFont="1" applyBorder="1" applyAlignment="1">
      <alignment horizontal="right"/>
    </xf>
    <xf numFmtId="4" fontId="86" fillId="0" borderId="0" xfId="1" applyNumberFormat="1" applyFont="1" applyBorder="1" applyAlignment="1">
      <alignment horizontal="right"/>
    </xf>
    <xf numFmtId="0" fontId="77" fillId="0" borderId="9" xfId="18" applyFont="1" applyBorder="1" applyAlignment="1">
      <alignment horizontal="left" indent="2"/>
    </xf>
    <xf numFmtId="164" fontId="77" fillId="0" borderId="1" xfId="1" applyFont="1" applyFill="1" applyBorder="1"/>
    <xf numFmtId="164" fontId="77" fillId="0" borderId="1" xfId="1" applyFont="1" applyBorder="1"/>
    <xf numFmtId="4" fontId="9" fillId="0" borderId="1" xfId="18" applyNumberFormat="1" applyFont="1" applyBorder="1"/>
    <xf numFmtId="4" fontId="55" fillId="0" borderId="10" xfId="18" applyNumberFormat="1" applyFont="1" applyBorder="1" applyAlignment="1">
      <alignment horizontal="right"/>
    </xf>
    <xf numFmtId="4" fontId="55" fillId="0" borderId="1" xfId="18" applyNumberFormat="1" applyFont="1" applyBorder="1" applyAlignment="1">
      <alignment horizontal="right"/>
    </xf>
    <xf numFmtId="4" fontId="77" fillId="0" borderId="1" xfId="1" applyNumberFormat="1" applyFont="1" applyBorder="1" applyAlignment="1">
      <alignment horizontal="right"/>
    </xf>
    <xf numFmtId="4" fontId="9" fillId="0" borderId="1" xfId="18" applyNumberFormat="1" applyFont="1" applyBorder="1" applyAlignment="1">
      <alignment horizontal="right"/>
    </xf>
    <xf numFmtId="4" fontId="9" fillId="0" borderId="1" xfId="1" applyNumberFormat="1" applyFont="1" applyBorder="1" applyAlignment="1">
      <alignment horizontal="right"/>
    </xf>
    <xf numFmtId="4" fontId="9" fillId="0" borderId="10" xfId="18" applyNumberFormat="1" applyFont="1" applyBorder="1" applyAlignment="1">
      <alignment horizontal="right"/>
    </xf>
    <xf numFmtId="4" fontId="9" fillId="0" borderId="11" xfId="18" applyNumberFormat="1" applyFont="1" applyBorder="1" applyAlignment="1">
      <alignment horizontal="right"/>
    </xf>
    <xf numFmtId="0" fontId="84" fillId="0" borderId="0" xfId="18" applyFont="1"/>
    <xf numFmtId="0" fontId="87" fillId="0" borderId="0" xfId="18" applyFont="1"/>
    <xf numFmtId="0" fontId="88" fillId="5" borderId="3" xfId="18" applyFont="1" applyFill="1" applyBorder="1" applyAlignment="1">
      <alignment horizontal="right"/>
    </xf>
    <xf numFmtId="0" fontId="88" fillId="5" borderId="4" xfId="18" applyFont="1" applyFill="1" applyBorder="1" applyAlignment="1">
      <alignment horizontal="right"/>
    </xf>
    <xf numFmtId="0" fontId="88" fillId="5" borderId="5" xfId="18" applyFont="1" applyFill="1" applyBorder="1" applyAlignment="1">
      <alignment horizontal="right"/>
    </xf>
    <xf numFmtId="0" fontId="43" fillId="0" borderId="2" xfId="18" applyFont="1" applyBorder="1" applyAlignment="1">
      <alignment horizontal="left"/>
    </xf>
    <xf numFmtId="4" fontId="51" fillId="0" borderId="0" xfId="18" applyNumberFormat="1" applyFont="1" applyAlignment="1">
      <alignment horizontal="right"/>
    </xf>
    <xf numFmtId="4" fontId="51" fillId="0" borderId="7" xfId="18" applyNumberFormat="1" applyFont="1" applyBorder="1" applyAlignment="1">
      <alignment horizontal="right"/>
    </xf>
    <xf numFmtId="4" fontId="51" fillId="0" borderId="12" xfId="18" applyNumberFormat="1" applyFont="1" applyBorder="1" applyAlignment="1">
      <alignment horizontal="right"/>
    </xf>
    <xf numFmtId="4" fontId="51" fillId="0" borderId="13" xfId="18" applyNumberFormat="1" applyFont="1" applyBorder="1" applyAlignment="1">
      <alignment horizontal="right"/>
    </xf>
    <xf numFmtId="4" fontId="51" fillId="0" borderId="8" xfId="18" applyNumberFormat="1" applyFont="1" applyBorder="1" applyAlignment="1">
      <alignment horizontal="right"/>
    </xf>
    <xf numFmtId="0" fontId="41" fillId="0" borderId="14" xfId="18" applyFont="1" applyBorder="1" applyAlignment="1">
      <alignment horizontal="left" indent="1"/>
    </xf>
    <xf numFmtId="4" fontId="89" fillId="0" borderId="0" xfId="19" applyNumberFormat="1" applyFont="1" applyFill="1" applyBorder="1" applyAlignment="1">
      <alignment horizontal="right"/>
    </xf>
    <xf numFmtId="4" fontId="10" fillId="0" borderId="12" xfId="18" applyNumberFormat="1" applyFont="1" applyBorder="1" applyAlignment="1">
      <alignment horizontal="right"/>
    </xf>
    <xf numFmtId="4" fontId="10" fillId="0" borderId="13" xfId="18" applyNumberFormat="1" applyFont="1" applyBorder="1" applyAlignment="1">
      <alignment horizontal="right"/>
    </xf>
    <xf numFmtId="0" fontId="43" fillId="0" borderId="14" xfId="18" applyFont="1" applyBorder="1"/>
    <xf numFmtId="4" fontId="76" fillId="0" borderId="0" xfId="18" applyNumberFormat="1" applyFont="1" applyAlignment="1">
      <alignment horizontal="right"/>
    </xf>
    <xf numFmtId="0" fontId="41" fillId="11" borderId="14" xfId="18" applyFont="1" applyFill="1" applyBorder="1" applyAlignment="1">
      <alignment horizontal="left" indent="3"/>
    </xf>
    <xf numFmtId="0" fontId="55" fillId="0" borderId="0" xfId="18" applyFont="1" applyAlignment="1">
      <alignment horizontal="right"/>
    </xf>
    <xf numFmtId="0" fontId="9" fillId="0" borderId="0" xfId="18" applyFont="1" applyAlignment="1">
      <alignment horizontal="right"/>
    </xf>
    <xf numFmtId="0" fontId="41" fillId="0" borderId="14" xfId="18" applyFont="1" applyBorder="1" applyAlignment="1">
      <alignment horizontal="left" indent="2"/>
    </xf>
    <xf numFmtId="0" fontId="43" fillId="0" borderId="9" xfId="18" applyFont="1" applyBorder="1"/>
    <xf numFmtId="0" fontId="55" fillId="0" borderId="33" xfId="18" applyFont="1" applyBorder="1"/>
    <xf numFmtId="4" fontId="9" fillId="0" borderId="34" xfId="18" applyNumberFormat="1" applyFont="1" applyBorder="1" applyAlignment="1">
      <alignment horizontal="right"/>
    </xf>
    <xf numFmtId="4" fontId="9" fillId="0" borderId="33" xfId="18" applyNumberFormat="1" applyFont="1" applyBorder="1" applyAlignment="1">
      <alignment horizontal="right"/>
    </xf>
    <xf numFmtId="4" fontId="51" fillId="0" borderId="1" xfId="18" applyNumberFormat="1" applyFont="1" applyBorder="1" applyAlignment="1">
      <alignment horizontal="right"/>
    </xf>
    <xf numFmtId="4" fontId="51" fillId="0" borderId="11" xfId="18" applyNumberFormat="1" applyFont="1" applyBorder="1" applyAlignment="1">
      <alignment horizontal="right"/>
    </xf>
    <xf numFmtId="4" fontId="51" fillId="0" borderId="10" xfId="18" applyNumberFormat="1" applyFont="1" applyBorder="1" applyAlignment="1">
      <alignment horizontal="right"/>
    </xf>
    <xf numFmtId="0" fontId="58" fillId="0" borderId="0" xfId="18" applyFont="1"/>
    <xf numFmtId="0" fontId="51" fillId="5" borderId="4" xfId="18" applyFont="1" applyFill="1" applyBorder="1" applyAlignment="1">
      <alignment horizontal="right"/>
    </xf>
    <xf numFmtId="0" fontId="51" fillId="5" borderId="1" xfId="18" applyFont="1" applyFill="1" applyBorder="1" applyAlignment="1">
      <alignment horizontal="right"/>
    </xf>
    <xf numFmtId="0" fontId="51" fillId="5" borderId="4" xfId="0" applyFont="1" applyFill="1" applyBorder="1" applyAlignment="1">
      <alignment horizontal="right"/>
    </xf>
    <xf numFmtId="0" fontId="88" fillId="5" borderId="1" xfId="18" applyFont="1" applyFill="1" applyBorder="1" applyAlignment="1">
      <alignment horizontal="right"/>
    </xf>
    <xf numFmtId="0" fontId="58" fillId="0" borderId="0" xfId="18" applyFont="1" applyAlignment="1">
      <alignment horizontal="right"/>
    </xf>
    <xf numFmtId="4" fontId="51" fillId="0" borderId="7" xfId="18" applyNumberFormat="1" applyFont="1" applyBorder="1"/>
    <xf numFmtId="4" fontId="51" fillId="0" borderId="7" xfId="1" applyNumberFormat="1" applyFont="1" applyBorder="1" applyAlignment="1">
      <alignment horizontal="right"/>
    </xf>
    <xf numFmtId="4" fontId="88" fillId="0" borderId="7" xfId="18" applyNumberFormat="1" applyFont="1" applyBorder="1" applyAlignment="1">
      <alignment horizontal="right"/>
    </xf>
    <xf numFmtId="0" fontId="91" fillId="0" borderId="0" xfId="18" applyFont="1"/>
    <xf numFmtId="4" fontId="10" fillId="0" borderId="0" xfId="19" applyNumberFormat="1" applyFont="1" applyFill="1" applyBorder="1"/>
    <xf numFmtId="4" fontId="10" fillId="0" borderId="0" xfId="19" applyNumberFormat="1" applyFont="1" applyFill="1" applyBorder="1" applyAlignment="1">
      <alignment horizontal="right"/>
    </xf>
    <xf numFmtId="4" fontId="10" fillId="0" borderId="0" xfId="1" applyNumberFormat="1" applyFont="1" applyBorder="1" applyAlignment="1">
      <alignment horizontal="right"/>
    </xf>
    <xf numFmtId="0" fontId="10" fillId="0" borderId="0" xfId="18" applyFont="1"/>
    <xf numFmtId="4" fontId="32" fillId="0" borderId="0" xfId="19" applyNumberFormat="1" applyFont="1" applyFill="1" applyBorder="1"/>
    <xf numFmtId="4" fontId="32" fillId="0" borderId="0" xfId="19" applyNumberFormat="1" applyFont="1" applyFill="1" applyBorder="1" applyAlignment="1">
      <alignment horizontal="right"/>
    </xf>
    <xf numFmtId="4" fontId="93" fillId="0" borderId="13" xfId="18" applyNumberFormat="1" applyFont="1" applyBorder="1" applyAlignment="1">
      <alignment horizontal="right"/>
    </xf>
    <xf numFmtId="4" fontId="93" fillId="0" borderId="12" xfId="18" applyNumberFormat="1" applyFont="1" applyBorder="1" applyAlignment="1">
      <alignment horizontal="right"/>
    </xf>
    <xf numFmtId="4" fontId="32" fillId="0" borderId="13" xfId="18" applyNumberFormat="1" applyFont="1" applyBorder="1" applyAlignment="1">
      <alignment horizontal="right"/>
    </xf>
    <xf numFmtId="0" fontId="94" fillId="0" borderId="0" xfId="18" applyFont="1"/>
    <xf numFmtId="4" fontId="10" fillId="11" borderId="0" xfId="19" applyNumberFormat="1" applyFont="1" applyFill="1" applyBorder="1"/>
    <xf numFmtId="4" fontId="10" fillId="11" borderId="0" xfId="19" applyNumberFormat="1" applyFont="1" applyFill="1" applyBorder="1" applyAlignment="1">
      <alignment horizontal="right"/>
    </xf>
    <xf numFmtId="0" fontId="58" fillId="11" borderId="0" xfId="18" applyFont="1" applyFill="1"/>
    <xf numFmtId="4" fontId="51" fillId="11" borderId="0" xfId="19" applyNumberFormat="1" applyFont="1" applyFill="1" applyBorder="1"/>
    <xf numFmtId="4" fontId="51" fillId="11" borderId="0" xfId="19" applyNumberFormat="1" applyFont="1" applyFill="1" applyBorder="1" applyAlignment="1">
      <alignment horizontal="right"/>
    </xf>
    <xf numFmtId="0" fontId="91" fillId="11" borderId="0" xfId="18" applyFont="1" applyFill="1"/>
    <xf numFmtId="4" fontId="51" fillId="0" borderId="1" xfId="18" applyNumberFormat="1" applyFont="1" applyBorder="1"/>
    <xf numFmtId="4" fontId="88" fillId="0" borderId="1" xfId="18" applyNumberFormat="1" applyFont="1" applyBorder="1" applyAlignment="1">
      <alignment horizontal="right"/>
    </xf>
    <xf numFmtId="2" fontId="91" fillId="0" borderId="0" xfId="18" applyNumberFormat="1" applyFont="1"/>
    <xf numFmtId="4" fontId="58" fillId="0" borderId="0" xfId="18" applyNumberFormat="1" applyFont="1"/>
    <xf numFmtId="0" fontId="90" fillId="0" borderId="0" xfId="18" applyFont="1"/>
    <xf numFmtId="0" fontId="26" fillId="0" borderId="0" xfId="18" applyFont="1" applyAlignment="1">
      <alignment horizontal="left"/>
    </xf>
    <xf numFmtId="0" fontId="9" fillId="0" borderId="0" xfId="18" applyFont="1"/>
    <xf numFmtId="0" fontId="76" fillId="0" borderId="0" xfId="18" applyFont="1"/>
    <xf numFmtId="4" fontId="76" fillId="0" borderId="0" xfId="18" applyNumberFormat="1" applyFont="1"/>
    <xf numFmtId="0" fontId="9" fillId="5" borderId="2" xfId="0" applyFont="1" applyFill="1" applyBorder="1" applyAlignment="1">
      <alignment horizontal="right"/>
    </xf>
    <xf numFmtId="0" fontId="9" fillId="5" borderId="4" xfId="18" applyFont="1" applyFill="1" applyBorder="1" applyAlignment="1">
      <alignment horizontal="center"/>
    </xf>
    <xf numFmtId="0" fontId="9" fillId="5" borderId="0" xfId="18" applyFont="1" applyFill="1" applyAlignment="1">
      <alignment horizontal="center"/>
    </xf>
    <xf numFmtId="0" fontId="9" fillId="5" borderId="4" xfId="0" applyFont="1" applyFill="1" applyBorder="1" applyAlignment="1">
      <alignment horizontal="right"/>
    </xf>
    <xf numFmtId="0" fontId="9" fillId="0" borderId="7" xfId="18" applyFont="1" applyBorder="1" applyAlignment="1">
      <alignment horizontal="left"/>
    </xf>
    <xf numFmtId="0" fontId="9" fillId="5" borderId="3" xfId="0" applyFont="1" applyFill="1" applyBorder="1" applyAlignment="1">
      <alignment horizontal="right"/>
    </xf>
    <xf numFmtId="0" fontId="9" fillId="5" borderId="4" xfId="18" applyFont="1" applyFill="1" applyBorder="1" applyAlignment="1">
      <alignment horizontal="left"/>
    </xf>
    <xf numFmtId="0" fontId="9" fillId="5" borderId="9" xfId="18" applyFont="1" applyFill="1" applyBorder="1" applyAlignment="1">
      <alignment horizontal="center"/>
    </xf>
    <xf numFmtId="0" fontId="9" fillId="5" borderId="1" xfId="18" applyFont="1" applyFill="1" applyBorder="1" applyAlignment="1">
      <alignment horizontal="right"/>
    </xf>
    <xf numFmtId="0" fontId="9" fillId="5" borderId="1" xfId="18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/>
    </xf>
    <xf numFmtId="0" fontId="9" fillId="5" borderId="10" xfId="0" applyFont="1" applyFill="1" applyBorder="1" applyAlignment="1">
      <alignment horizontal="right"/>
    </xf>
    <xf numFmtId="0" fontId="9" fillId="5" borderId="10" xfId="18" applyFont="1" applyFill="1" applyBorder="1" applyAlignment="1">
      <alignment horizontal="center"/>
    </xf>
    <xf numFmtId="0" fontId="9" fillId="0" borderId="2" xfId="18" applyFont="1" applyBorder="1"/>
    <xf numFmtId="4" fontId="9" fillId="0" borderId="0" xfId="19" applyNumberFormat="1" applyFont="1" applyFill="1" applyBorder="1"/>
    <xf numFmtId="4" fontId="81" fillId="0" borderId="0" xfId="18" applyNumberFormat="1" applyFont="1"/>
    <xf numFmtId="4" fontId="81" fillId="0" borderId="7" xfId="18" applyNumberFormat="1" applyFont="1" applyBorder="1"/>
    <xf numFmtId="4" fontId="81" fillId="0" borderId="12" xfId="18" applyNumberFormat="1" applyFont="1" applyBorder="1"/>
    <xf numFmtId="4" fontId="81" fillId="0" borderId="13" xfId="18" applyNumberFormat="1" applyFont="1" applyBorder="1"/>
    <xf numFmtId="4" fontId="9" fillId="0" borderId="12" xfId="18" applyNumberFormat="1" applyFont="1" applyBorder="1"/>
    <xf numFmtId="4" fontId="9" fillId="0" borderId="6" xfId="18" applyNumberFormat="1" applyFont="1" applyBorder="1"/>
    <xf numFmtId="4" fontId="9" fillId="0" borderId="7" xfId="18" applyNumberFormat="1" applyFont="1" applyBorder="1"/>
    <xf numFmtId="4" fontId="9" fillId="0" borderId="8" xfId="18" applyNumberFormat="1" applyFont="1" applyBorder="1"/>
    <xf numFmtId="4" fontId="9" fillId="0" borderId="13" xfId="18" applyNumberFormat="1" applyFont="1" applyBorder="1"/>
    <xf numFmtId="0" fontId="57" fillId="0" borderId="14" xfId="18" applyFont="1" applyBorder="1" applyAlignment="1">
      <alignment horizontal="left" indent="2"/>
    </xf>
    <xf numFmtId="4" fontId="57" fillId="0" borderId="0" xfId="19" applyNumberFormat="1" applyFont="1" applyFill="1" applyBorder="1"/>
    <xf numFmtId="4" fontId="76" fillId="6" borderId="0" xfId="19" applyNumberFormat="1" applyFont="1" applyFill="1" applyBorder="1"/>
    <xf numFmtId="4" fontId="76" fillId="6" borderId="12" xfId="19" applyNumberFormat="1" applyFont="1" applyFill="1" applyBorder="1"/>
    <xf numFmtId="4" fontId="76" fillId="6" borderId="13" xfId="19" applyNumberFormat="1" applyFont="1" applyFill="1" applyBorder="1"/>
    <xf numFmtId="4" fontId="76" fillId="0" borderId="12" xfId="18" applyNumberFormat="1" applyFont="1" applyBorder="1"/>
    <xf numFmtId="4" fontId="57" fillId="0" borderId="12" xfId="18" applyNumberFormat="1" applyFont="1" applyBorder="1"/>
    <xf numFmtId="4" fontId="57" fillId="0" borderId="13" xfId="18" applyNumberFormat="1" applyFont="1" applyBorder="1"/>
    <xf numFmtId="2" fontId="57" fillId="0" borderId="13" xfId="18" applyNumberFormat="1" applyFont="1" applyBorder="1"/>
    <xf numFmtId="2" fontId="57" fillId="0" borderId="0" xfId="18" applyNumberFormat="1" applyFont="1"/>
    <xf numFmtId="2" fontId="57" fillId="0" borderId="12" xfId="18" applyNumberFormat="1" applyFont="1" applyBorder="1"/>
    <xf numFmtId="0" fontId="57" fillId="0" borderId="14" xfId="18" applyFont="1" applyBorder="1"/>
    <xf numFmtId="4" fontId="57" fillId="11" borderId="0" xfId="18" applyNumberFormat="1" applyFont="1" applyFill="1"/>
    <xf numFmtId="4" fontId="57" fillId="11" borderId="0" xfId="19" applyNumberFormat="1" applyFont="1" applyFill="1" applyBorder="1"/>
    <xf numFmtId="4" fontId="76" fillId="11" borderId="0" xfId="19" applyNumberFormat="1" applyFont="1" applyFill="1" applyBorder="1"/>
    <xf numFmtId="4" fontId="76" fillId="11" borderId="12" xfId="19" applyNumberFormat="1" applyFont="1" applyFill="1" applyBorder="1"/>
    <xf numFmtId="4" fontId="76" fillId="11" borderId="13" xfId="19" applyNumberFormat="1" applyFont="1" applyFill="1" applyBorder="1"/>
    <xf numFmtId="4" fontId="57" fillId="11" borderId="12" xfId="18" applyNumberFormat="1" applyFont="1" applyFill="1" applyBorder="1"/>
    <xf numFmtId="4" fontId="57" fillId="11" borderId="13" xfId="18" applyNumberFormat="1" applyFont="1" applyFill="1" applyBorder="1"/>
    <xf numFmtId="0" fontId="57" fillId="11" borderId="0" xfId="18" applyFont="1" applyFill="1"/>
    <xf numFmtId="0" fontId="57" fillId="0" borderId="14" xfId="18" applyFont="1" applyBorder="1" applyAlignment="1">
      <alignment horizontal="left" indent="1"/>
    </xf>
    <xf numFmtId="4" fontId="76" fillId="11" borderId="0" xfId="18" applyNumberFormat="1" applyFont="1" applyFill="1"/>
    <xf numFmtId="4" fontId="76" fillId="11" borderId="12" xfId="18" applyNumberFormat="1" applyFont="1" applyFill="1" applyBorder="1"/>
    <xf numFmtId="4" fontId="76" fillId="11" borderId="13" xfId="18" applyNumberFormat="1" applyFont="1" applyFill="1" applyBorder="1"/>
    <xf numFmtId="4" fontId="57" fillId="11" borderId="0" xfId="23" applyNumberFormat="1" applyFont="1" applyFill="1" applyBorder="1"/>
    <xf numFmtId="4" fontId="76" fillId="11" borderId="0" xfId="10" applyNumberFormat="1" applyFont="1" applyFill="1"/>
    <xf numFmtId="4" fontId="76" fillId="11" borderId="12" xfId="10" applyNumberFormat="1" applyFont="1" applyFill="1" applyBorder="1"/>
    <xf numFmtId="4" fontId="76" fillId="11" borderId="13" xfId="10" applyNumberFormat="1" applyFont="1" applyFill="1" applyBorder="1"/>
    <xf numFmtId="0" fontId="76" fillId="11" borderId="0" xfId="18" applyFont="1" applyFill="1"/>
    <xf numFmtId="0" fontId="76" fillId="11" borderId="12" xfId="18" applyFont="1" applyFill="1" applyBorder="1"/>
    <xf numFmtId="0" fontId="76" fillId="11" borderId="13" xfId="18" applyFont="1" applyFill="1" applyBorder="1"/>
    <xf numFmtId="0" fontId="9" fillId="0" borderId="14" xfId="18" applyFont="1" applyBorder="1"/>
    <xf numFmtId="4" fontId="9" fillId="11" borderId="0" xfId="18" applyNumberFormat="1" applyFont="1" applyFill="1"/>
    <xf numFmtId="4" fontId="81" fillId="11" borderId="0" xfId="19" applyNumberFormat="1" applyFont="1" applyFill="1" applyBorder="1"/>
    <xf numFmtId="4" fontId="81" fillId="11" borderId="12" xfId="19" applyNumberFormat="1" applyFont="1" applyFill="1" applyBorder="1"/>
    <xf numFmtId="4" fontId="81" fillId="11" borderId="13" xfId="19" applyNumberFormat="1" applyFont="1" applyFill="1" applyBorder="1"/>
    <xf numFmtId="4" fontId="81" fillId="11" borderId="0" xfId="18" applyNumberFormat="1" applyFont="1" applyFill="1"/>
    <xf numFmtId="4" fontId="81" fillId="11" borderId="12" xfId="18" applyNumberFormat="1" applyFont="1" applyFill="1" applyBorder="1"/>
    <xf numFmtId="4" fontId="81" fillId="11" borderId="13" xfId="18" applyNumberFormat="1" applyFont="1" applyFill="1" applyBorder="1"/>
    <xf numFmtId="4" fontId="76" fillId="0" borderId="13" xfId="18" applyNumberFormat="1" applyFont="1" applyBorder="1"/>
    <xf numFmtId="4" fontId="76" fillId="0" borderId="0" xfId="10" applyNumberFormat="1" applyFont="1"/>
    <xf numFmtId="4" fontId="87" fillId="0" borderId="0" xfId="19" applyNumberFormat="1" applyFont="1" applyFill="1" applyBorder="1"/>
    <xf numFmtId="0" fontId="9" fillId="0" borderId="14" xfId="18" applyFont="1" applyBorder="1" applyAlignment="1">
      <alignment horizontal="left" indent="1"/>
    </xf>
    <xf numFmtId="0" fontId="57" fillId="0" borderId="14" xfId="18" applyFont="1" applyBorder="1" applyAlignment="1">
      <alignment horizontal="left" indent="3"/>
    </xf>
    <xf numFmtId="4" fontId="76" fillId="0" borderId="0" xfId="19" applyNumberFormat="1" applyFont="1" applyFill="1" applyBorder="1"/>
    <xf numFmtId="2" fontId="57" fillId="0" borderId="13" xfId="1" applyNumberFormat="1" applyFont="1" applyBorder="1"/>
    <xf numFmtId="2" fontId="57" fillId="0" borderId="0" xfId="1" applyNumberFormat="1" applyFont="1" applyBorder="1"/>
    <xf numFmtId="2" fontId="57" fillId="0" borderId="12" xfId="1" applyNumberFormat="1" applyFont="1" applyBorder="1"/>
    <xf numFmtId="0" fontId="57" fillId="0" borderId="14" xfId="0" applyFont="1" applyBorder="1" applyAlignment="1">
      <alignment horizontal="left" indent="3"/>
    </xf>
    <xf numFmtId="4" fontId="9" fillId="11" borderId="12" xfId="18" applyNumberFormat="1" applyFont="1" applyFill="1" applyBorder="1"/>
    <xf numFmtId="4" fontId="9" fillId="11" borderId="13" xfId="18" applyNumberFormat="1" applyFont="1" applyFill="1" applyBorder="1"/>
    <xf numFmtId="164" fontId="9" fillId="0" borderId="13" xfId="1" applyFont="1" applyBorder="1"/>
    <xf numFmtId="164" fontId="9" fillId="0" borderId="0" xfId="1" applyFont="1" applyBorder="1"/>
    <xf numFmtId="164" fontId="9" fillId="0" borderId="12" xfId="1" applyFont="1" applyBorder="1"/>
    <xf numFmtId="4" fontId="9" fillId="11" borderId="0" xfId="19" applyNumberFormat="1" applyFont="1" applyFill="1" applyBorder="1"/>
    <xf numFmtId="0" fontId="9" fillId="11" borderId="0" xfId="18" applyFont="1" applyFill="1"/>
    <xf numFmtId="4" fontId="81" fillId="0" borderId="0" xfId="19" applyNumberFormat="1" applyFont="1" applyFill="1" applyBorder="1"/>
    <xf numFmtId="166" fontId="9" fillId="0" borderId="0" xfId="18" applyNumberFormat="1" applyFont="1"/>
    <xf numFmtId="0" fontId="84" fillId="0" borderId="14" xfId="18" applyFont="1" applyBorder="1" applyAlignment="1">
      <alignment horizontal="left" indent="3"/>
    </xf>
    <xf numFmtId="4" fontId="84" fillId="0" borderId="0" xfId="19" applyNumberFormat="1" applyFont="1" applyFill="1" applyBorder="1"/>
    <xf numFmtId="4" fontId="17" fillId="0" borderId="0" xfId="18" applyNumberFormat="1" applyFont="1"/>
    <xf numFmtId="4" fontId="17" fillId="0" borderId="12" xfId="18" applyNumberFormat="1" applyFont="1" applyBorder="1"/>
    <xf numFmtId="4" fontId="17" fillId="0" borderId="13" xfId="18" applyNumberFormat="1" applyFont="1" applyBorder="1"/>
    <xf numFmtId="4" fontId="84" fillId="0" borderId="12" xfId="18" applyNumberFormat="1" applyFont="1" applyBorder="1"/>
    <xf numFmtId="4" fontId="84" fillId="0" borderId="13" xfId="18" applyNumberFormat="1" applyFont="1" applyBorder="1"/>
    <xf numFmtId="39" fontId="98" fillId="0" borderId="0" xfId="24" applyNumberFormat="1" applyFont="1"/>
    <xf numFmtId="0" fontId="84" fillId="0" borderId="14" xfId="18" applyFont="1" applyBorder="1"/>
    <xf numFmtId="4" fontId="76" fillId="0" borderId="12" xfId="19" applyNumberFormat="1" applyFont="1" applyFill="1" applyBorder="1"/>
    <xf numFmtId="4" fontId="76" fillId="0" borderId="13" xfId="19" applyNumberFormat="1" applyFont="1" applyFill="1" applyBorder="1"/>
    <xf numFmtId="2" fontId="76" fillId="11" borderId="0" xfId="18" applyNumberFormat="1" applyFont="1" applyFill="1"/>
    <xf numFmtId="4" fontId="17" fillId="0" borderId="0" xfId="19" applyNumberFormat="1" applyFont="1" applyFill="1" applyBorder="1"/>
    <xf numFmtId="0" fontId="81" fillId="11" borderId="0" xfId="18" applyFont="1" applyFill="1"/>
    <xf numFmtId="0" fontId="81" fillId="11" borderId="12" xfId="18" applyFont="1" applyFill="1" applyBorder="1"/>
    <xf numFmtId="0" fontId="81" fillId="11" borderId="13" xfId="18" applyFont="1" applyFill="1" applyBorder="1"/>
    <xf numFmtId="0" fontId="9" fillId="0" borderId="14" xfId="18" applyFont="1" applyBorder="1" applyAlignment="1">
      <alignment horizontal="left" indent="2"/>
    </xf>
    <xf numFmtId="4" fontId="9" fillId="0" borderId="0" xfId="23" applyNumberFormat="1" applyFont="1" applyFill="1" applyBorder="1"/>
    <xf numFmtId="4" fontId="81" fillId="0" borderId="0" xfId="23" applyNumberFormat="1" applyFont="1" applyFill="1" applyBorder="1"/>
    <xf numFmtId="4" fontId="81" fillId="0" borderId="12" xfId="23" applyNumberFormat="1" applyFont="1" applyFill="1" applyBorder="1"/>
    <xf numFmtId="4" fontId="81" fillId="0" borderId="13" xfId="23" applyNumberFormat="1" applyFont="1" applyFill="1" applyBorder="1"/>
    <xf numFmtId="4" fontId="9" fillId="0" borderId="34" xfId="18" applyNumberFormat="1" applyFont="1" applyBorder="1"/>
    <xf numFmtId="4" fontId="9" fillId="0" borderId="33" xfId="18" applyNumberFormat="1" applyFont="1" applyBorder="1"/>
    <xf numFmtId="4" fontId="9" fillId="0" borderId="35" xfId="18" applyNumberFormat="1" applyFont="1" applyBorder="1"/>
    <xf numFmtId="0" fontId="87" fillId="0" borderId="36" xfId="18" applyFont="1" applyBorder="1"/>
    <xf numFmtId="167" fontId="57" fillId="0" borderId="37" xfId="18" applyNumberFormat="1" applyFont="1" applyBorder="1"/>
    <xf numFmtId="164" fontId="57" fillId="0" borderId="37" xfId="1" applyFont="1" applyFill="1" applyBorder="1"/>
    <xf numFmtId="4" fontId="57" fillId="0" borderId="37" xfId="18" applyNumberFormat="1" applyFont="1" applyBorder="1"/>
    <xf numFmtId="0" fontId="57" fillId="0" borderId="37" xfId="18" applyFont="1" applyBorder="1"/>
    <xf numFmtId="0" fontId="76" fillId="0" borderId="37" xfId="18" applyFont="1" applyBorder="1"/>
    <xf numFmtId="0" fontId="76" fillId="0" borderId="38" xfId="18" applyFont="1" applyBorder="1"/>
    <xf numFmtId="0" fontId="76" fillId="0" borderId="39" xfId="18" applyFont="1" applyBorder="1"/>
    <xf numFmtId="4" fontId="76" fillId="0" borderId="39" xfId="18" applyNumberFormat="1" applyFont="1" applyBorder="1"/>
    <xf numFmtId="4" fontId="57" fillId="0" borderId="38" xfId="18" applyNumberFormat="1" applyFont="1" applyBorder="1"/>
    <xf numFmtId="4" fontId="57" fillId="0" borderId="39" xfId="18" applyNumberFormat="1" applyFont="1" applyBorder="1"/>
    <xf numFmtId="164" fontId="57" fillId="11" borderId="0" xfId="1" applyFont="1" applyFill="1" applyBorder="1"/>
    <xf numFmtId="0" fontId="57" fillId="0" borderId="14" xfId="18" applyFont="1" applyBorder="1" applyAlignment="1">
      <alignment horizontal="left" indent="4"/>
    </xf>
    <xf numFmtId="164" fontId="81" fillId="0" borderId="0" xfId="1" applyFont="1" applyBorder="1"/>
    <xf numFmtId="164" fontId="81" fillId="0" borderId="12" xfId="1" applyFont="1" applyBorder="1"/>
    <xf numFmtId="164" fontId="81" fillId="0" borderId="13" xfId="1" applyFont="1" applyBorder="1"/>
    <xf numFmtId="4" fontId="81" fillId="0" borderId="13" xfId="1" applyNumberFormat="1" applyFont="1" applyBorder="1"/>
    <xf numFmtId="164" fontId="76" fillId="0" borderId="12" xfId="1" applyFont="1" applyBorder="1"/>
    <xf numFmtId="164" fontId="81" fillId="11" borderId="12" xfId="1" applyFont="1" applyFill="1" applyBorder="1"/>
    <xf numFmtId="2" fontId="76" fillId="11" borderId="13" xfId="18" applyNumberFormat="1" applyFont="1" applyFill="1" applyBorder="1"/>
    <xf numFmtId="4" fontId="81" fillId="0" borderId="12" xfId="19" applyNumberFormat="1" applyFont="1" applyFill="1" applyBorder="1"/>
    <xf numFmtId="4" fontId="81" fillId="0" borderId="13" xfId="19" applyNumberFormat="1" applyFont="1" applyFill="1" applyBorder="1"/>
    <xf numFmtId="4" fontId="57" fillId="0" borderId="12" xfId="19" applyNumberFormat="1" applyFont="1" applyFill="1" applyBorder="1"/>
    <xf numFmtId="4" fontId="57" fillId="0" borderId="13" xfId="19" applyNumberFormat="1" applyFont="1" applyFill="1" applyBorder="1"/>
    <xf numFmtId="4" fontId="81" fillId="6" borderId="0" xfId="19" applyNumberFormat="1" applyFont="1" applyFill="1" applyBorder="1"/>
    <xf numFmtId="2" fontId="57" fillId="0" borderId="0" xfId="19" applyNumberFormat="1" applyFont="1" applyFill="1" applyBorder="1"/>
    <xf numFmtId="2" fontId="57" fillId="0" borderId="12" xfId="19" applyNumberFormat="1" applyFont="1" applyFill="1" applyBorder="1"/>
    <xf numFmtId="2" fontId="57" fillId="0" borderId="13" xfId="19" applyNumberFormat="1" applyFont="1" applyFill="1" applyBorder="1"/>
    <xf numFmtId="2" fontId="9" fillId="0" borderId="0" xfId="19" applyNumberFormat="1" applyFont="1" applyFill="1" applyBorder="1"/>
    <xf numFmtId="2" fontId="9" fillId="0" borderId="12" xfId="19" applyNumberFormat="1" applyFont="1" applyFill="1" applyBorder="1"/>
    <xf numFmtId="4" fontId="9" fillId="0" borderId="13" xfId="19" applyNumberFormat="1" applyFont="1" applyFill="1" applyBorder="1"/>
    <xf numFmtId="0" fontId="57" fillId="0" borderId="9" xfId="18" applyFont="1" applyBorder="1" applyAlignment="1">
      <alignment horizontal="left" indent="4"/>
    </xf>
    <xf numFmtId="4" fontId="57" fillId="0" borderId="1" xfId="19" applyNumberFormat="1" applyFont="1" applyFill="1" applyBorder="1"/>
    <xf numFmtId="2" fontId="57" fillId="0" borderId="1" xfId="19" applyNumberFormat="1" applyFont="1" applyFill="1" applyBorder="1"/>
    <xf numFmtId="2" fontId="57" fillId="0" borderId="11" xfId="19" applyNumberFormat="1" applyFont="1" applyFill="1" applyBorder="1"/>
    <xf numFmtId="4" fontId="57" fillId="0" borderId="10" xfId="19" applyNumberFormat="1" applyFont="1" applyFill="1" applyBorder="1"/>
    <xf numFmtId="4" fontId="57" fillId="0" borderId="1" xfId="18" applyNumberFormat="1" applyFont="1" applyBorder="1"/>
    <xf numFmtId="4" fontId="57" fillId="0" borderId="11" xfId="18" applyNumberFormat="1" applyFont="1" applyBorder="1"/>
    <xf numFmtId="4" fontId="57" fillId="0" borderId="10" xfId="18" applyNumberFormat="1" applyFont="1" applyBorder="1"/>
    <xf numFmtId="2" fontId="76" fillId="0" borderId="0" xfId="18" applyNumberFormat="1" applyFont="1"/>
    <xf numFmtId="0" fontId="99" fillId="0" borderId="0" xfId="18" applyFont="1" applyAlignment="1">
      <alignment vertical="center"/>
    </xf>
    <xf numFmtId="0" fontId="54" fillId="0" borderId="0" xfId="18" applyFont="1"/>
    <xf numFmtId="0" fontId="27" fillId="0" borderId="0" xfId="18" applyFont="1"/>
    <xf numFmtId="0" fontId="47" fillId="0" borderId="0" xfId="18" applyFont="1"/>
    <xf numFmtId="0" fontId="100" fillId="0" borderId="0" xfId="18" applyFont="1"/>
    <xf numFmtId="0" fontId="101" fillId="0" borderId="0" xfId="18" applyFont="1"/>
    <xf numFmtId="0" fontId="38" fillId="5" borderId="40" xfId="18" applyFont="1" applyFill="1" applyBorder="1"/>
    <xf numFmtId="0" fontId="37" fillId="5" borderId="37" xfId="18" applyFont="1" applyFill="1" applyBorder="1" applyAlignment="1">
      <alignment horizontal="center" vertical="center" wrapText="1"/>
    </xf>
    <xf numFmtId="0" fontId="37" fillId="5" borderId="31" xfId="18" applyFont="1" applyFill="1" applyBorder="1" applyAlignment="1">
      <alignment horizontal="center" wrapText="1"/>
    </xf>
    <xf numFmtId="0" fontId="37" fillId="5" borderId="31" xfId="18" applyFont="1" applyFill="1" applyBorder="1"/>
    <xf numFmtId="0" fontId="37" fillId="5" borderId="31" xfId="18" applyFont="1" applyFill="1" applyBorder="1" applyAlignment="1">
      <alignment horizontal="right"/>
    </xf>
    <xf numFmtId="0" fontId="37" fillId="5" borderId="37" xfId="18" applyFont="1" applyFill="1" applyBorder="1" applyAlignment="1">
      <alignment horizontal="center"/>
    </xf>
    <xf numFmtId="1" fontId="37" fillId="5" borderId="37" xfId="18" applyNumberFormat="1" applyFont="1" applyFill="1" applyBorder="1" applyAlignment="1">
      <alignment horizontal="center"/>
    </xf>
    <xf numFmtId="0" fontId="37" fillId="5" borderId="31" xfId="18" applyFont="1" applyFill="1" applyBorder="1" applyAlignment="1">
      <alignment horizontal="center"/>
    </xf>
    <xf numFmtId="0" fontId="37" fillId="5" borderId="41" xfId="18" applyFont="1" applyFill="1" applyBorder="1" applyAlignment="1">
      <alignment horizontal="right"/>
    </xf>
    <xf numFmtId="0" fontId="38" fillId="5" borderId="22" xfId="18" applyFont="1" applyFill="1" applyBorder="1"/>
    <xf numFmtId="0" fontId="37" fillId="5" borderId="1" xfId="18" applyFont="1" applyFill="1" applyBorder="1" applyAlignment="1">
      <alignment horizontal="center" vertical="center" wrapText="1"/>
    </xf>
    <xf numFmtId="0" fontId="37" fillId="5" borderId="4" xfId="18" applyFont="1" applyFill="1" applyBorder="1" applyAlignment="1">
      <alignment horizontal="center" wrapText="1"/>
    </xf>
    <xf numFmtId="0" fontId="37" fillId="5" borderId="4" xfId="18" applyFont="1" applyFill="1" applyBorder="1" applyAlignment="1">
      <alignment horizontal="right"/>
    </xf>
    <xf numFmtId="0" fontId="37" fillId="5" borderId="1" xfId="18" applyFont="1" applyFill="1" applyBorder="1" applyAlignment="1">
      <alignment horizontal="right"/>
    </xf>
    <xf numFmtId="0" fontId="37" fillId="5" borderId="1" xfId="18" applyFont="1" applyFill="1" applyBorder="1" applyAlignment="1">
      <alignment horizontal="center"/>
    </xf>
    <xf numFmtId="0" fontId="37" fillId="5" borderId="5" xfId="18" applyFont="1" applyFill="1" applyBorder="1" applyAlignment="1">
      <alignment horizontal="right"/>
    </xf>
    <xf numFmtId="0" fontId="18" fillId="5" borderId="4" xfId="18" applyFont="1" applyFill="1" applyBorder="1" applyAlignment="1">
      <alignment horizontal="right"/>
    </xf>
    <xf numFmtId="0" fontId="18" fillId="5" borderId="5" xfId="18" applyFont="1" applyFill="1" applyBorder="1" applyAlignment="1">
      <alignment horizontal="right"/>
    </xf>
    <xf numFmtId="0" fontId="48" fillId="5" borderId="4" xfId="18" applyFont="1" applyFill="1" applyBorder="1" applyAlignment="1">
      <alignment horizontal="right"/>
    </xf>
    <xf numFmtId="0" fontId="102" fillId="5" borderId="4" xfId="18" applyFont="1" applyFill="1" applyBorder="1" applyAlignment="1">
      <alignment horizontal="right"/>
    </xf>
    <xf numFmtId="0" fontId="102" fillId="5" borderId="5" xfId="18" applyFont="1" applyFill="1" applyBorder="1" applyAlignment="1">
      <alignment horizontal="right"/>
    </xf>
    <xf numFmtId="0" fontId="102" fillId="5" borderId="3" xfId="18" applyFont="1" applyFill="1" applyBorder="1" applyAlignment="1">
      <alignment horizontal="right"/>
    </xf>
    <xf numFmtId="0" fontId="48" fillId="5" borderId="3" xfId="18" applyFont="1" applyFill="1" applyBorder="1" applyAlignment="1">
      <alignment horizontal="right"/>
    </xf>
    <xf numFmtId="0" fontId="48" fillId="5" borderId="5" xfId="18" applyFont="1" applyFill="1" applyBorder="1" applyAlignment="1">
      <alignment horizontal="right"/>
    </xf>
    <xf numFmtId="0" fontId="48" fillId="5" borderId="45" xfId="18" applyFont="1" applyFill="1" applyBorder="1" applyAlignment="1">
      <alignment horizontal="right"/>
    </xf>
    <xf numFmtId="0" fontId="48" fillId="5" borderId="46" xfId="18" applyFont="1" applyFill="1" applyBorder="1" applyAlignment="1">
      <alignment horizontal="right"/>
    </xf>
    <xf numFmtId="0" fontId="37" fillId="0" borderId="47" xfId="18" applyFont="1" applyBorder="1"/>
    <xf numFmtId="4" fontId="37" fillId="0" borderId="0" xfId="18" applyNumberFormat="1" applyFont="1"/>
    <xf numFmtId="39" fontId="37" fillId="0" borderId="0" xfId="1" applyNumberFormat="1" applyFont="1" applyFill="1" applyBorder="1" applyAlignment="1" applyProtection="1">
      <alignment horizontal="right"/>
    </xf>
    <xf numFmtId="164" fontId="37" fillId="0" borderId="0" xfId="1" applyFont="1" applyBorder="1" applyAlignment="1">
      <alignment horizontal="right"/>
    </xf>
    <xf numFmtId="4" fontId="37" fillId="0" borderId="0" xfId="18" applyNumberFormat="1" applyFont="1" applyAlignment="1">
      <alignment horizontal="right"/>
    </xf>
    <xf numFmtId="4" fontId="37" fillId="0" borderId="0" xfId="1" applyNumberFormat="1" applyFont="1" applyBorder="1" applyAlignment="1" applyProtection="1">
      <alignment horizontal="right"/>
    </xf>
    <xf numFmtId="4" fontId="37" fillId="0" borderId="0" xfId="1" applyNumberFormat="1" applyFont="1" applyFill="1" applyBorder="1" applyAlignment="1" applyProtection="1">
      <alignment horizontal="right"/>
    </xf>
    <xf numFmtId="164" fontId="37" fillId="0" borderId="0" xfId="1" applyFont="1" applyFill="1" applyBorder="1" applyAlignment="1" applyProtection="1">
      <alignment horizontal="right"/>
    </xf>
    <xf numFmtId="164" fontId="37" fillId="9" borderId="0" xfId="1" applyFont="1" applyFill="1" applyBorder="1" applyAlignment="1" applyProtection="1">
      <alignment horizontal="right"/>
    </xf>
    <xf numFmtId="2" fontId="18" fillId="0" borderId="0" xfId="18" applyNumberFormat="1" applyFont="1" applyAlignment="1">
      <alignment horizontal="right"/>
    </xf>
    <xf numFmtId="4" fontId="18" fillId="0" borderId="0" xfId="18" applyNumberFormat="1" applyFont="1" applyAlignment="1">
      <alignment horizontal="right"/>
    </xf>
    <xf numFmtId="4" fontId="18" fillId="0" borderId="7" xfId="18" applyNumberFormat="1" applyFont="1" applyBorder="1" applyAlignment="1">
      <alignment horizontal="right"/>
    </xf>
    <xf numFmtId="4" fontId="27" fillId="0" borderId="0" xfId="18" applyNumberFormat="1" applyFont="1" applyAlignment="1">
      <alignment horizontal="right"/>
    </xf>
    <xf numFmtId="4" fontId="103" fillId="0" borderId="0" xfId="1" applyNumberFormat="1" applyFont="1" applyFill="1" applyBorder="1" applyAlignment="1" applyProtection="1">
      <alignment horizontal="right"/>
    </xf>
    <xf numFmtId="39" fontId="48" fillId="0" borderId="0" xfId="1" applyNumberFormat="1" applyFont="1" applyBorder="1" applyAlignment="1">
      <alignment horizontal="right"/>
    </xf>
    <xf numFmtId="4" fontId="48" fillId="0" borderId="0" xfId="1" applyNumberFormat="1" applyFont="1" applyBorder="1" applyAlignment="1">
      <alignment horizontal="right"/>
    </xf>
    <xf numFmtId="4" fontId="48" fillId="0" borderId="0" xfId="18" applyNumberFormat="1" applyFont="1"/>
    <xf numFmtId="4" fontId="47" fillId="0" borderId="0" xfId="1" applyNumberFormat="1" applyFont="1" applyBorder="1" applyAlignment="1">
      <alignment horizontal="right"/>
    </xf>
    <xf numFmtId="4" fontId="48" fillId="0" borderId="7" xfId="18" applyNumberFormat="1" applyFont="1" applyBorder="1"/>
    <xf numFmtId="4" fontId="48" fillId="0" borderId="13" xfId="18" applyNumberFormat="1" applyFont="1" applyBorder="1"/>
    <xf numFmtId="4" fontId="48" fillId="0" borderId="12" xfId="18" applyNumberFormat="1" applyFont="1" applyBorder="1"/>
    <xf numFmtId="4" fontId="18" fillId="0" borderId="7" xfId="1" applyNumberFormat="1" applyFont="1" applyBorder="1"/>
    <xf numFmtId="4" fontId="18" fillId="0" borderId="8" xfId="1" applyNumberFormat="1" applyFont="1" applyBorder="1"/>
    <xf numFmtId="4" fontId="18" fillId="0" borderId="48" xfId="1" applyNumberFormat="1" applyFont="1" applyBorder="1"/>
    <xf numFmtId="4" fontId="18" fillId="0" borderId="49" xfId="1" applyNumberFormat="1" applyFont="1" applyBorder="1"/>
    <xf numFmtId="0" fontId="104" fillId="0" borderId="0" xfId="18" applyFont="1"/>
    <xf numFmtId="0" fontId="38" fillId="0" borderId="26" xfId="18" applyFont="1" applyBorder="1" applyAlignment="1">
      <alignment horizontal="left" indent="1"/>
    </xf>
    <xf numFmtId="4" fontId="38" fillId="0" borderId="0" xfId="18" applyNumberFormat="1" applyFont="1"/>
    <xf numFmtId="164" fontId="38" fillId="0" borderId="0" xfId="1" applyFont="1" applyBorder="1" applyAlignment="1">
      <alignment horizontal="right"/>
    </xf>
    <xf numFmtId="4" fontId="38" fillId="0" borderId="0" xfId="18" applyNumberFormat="1" applyFont="1" applyAlignment="1">
      <alignment horizontal="right"/>
    </xf>
    <xf numFmtId="4" fontId="38" fillId="0" borderId="0" xfId="1" applyNumberFormat="1" applyFont="1" applyBorder="1" applyAlignment="1">
      <alignment horizontal="right"/>
    </xf>
    <xf numFmtId="4" fontId="38" fillId="0" borderId="0" xfId="1" applyNumberFormat="1" applyFont="1" applyFill="1" applyBorder="1" applyAlignment="1" applyProtection="1">
      <alignment horizontal="right"/>
    </xf>
    <xf numFmtId="164" fontId="38" fillId="0" borderId="0" xfId="1" applyFont="1" applyFill="1" applyBorder="1" applyAlignment="1" applyProtection="1">
      <alignment horizontal="right"/>
    </xf>
    <xf numFmtId="164" fontId="38" fillId="9" borderId="0" xfId="1" applyFont="1" applyFill="1" applyBorder="1" applyAlignment="1" applyProtection="1">
      <alignment horizontal="right"/>
    </xf>
    <xf numFmtId="2" fontId="27" fillId="0" borderId="0" xfId="18" applyNumberFormat="1" applyFont="1" applyAlignment="1">
      <alignment horizontal="right"/>
    </xf>
    <xf numFmtId="4" fontId="30" fillId="0" borderId="0" xfId="1" applyNumberFormat="1" applyFont="1" applyFill="1" applyBorder="1" applyAlignment="1" applyProtection="1">
      <alignment horizontal="right"/>
    </xf>
    <xf numFmtId="4" fontId="47" fillId="0" borderId="0" xfId="18" applyNumberFormat="1" applyFont="1" applyAlignment="1">
      <alignment horizontal="right"/>
    </xf>
    <xf numFmtId="39" fontId="47" fillId="0" borderId="0" xfId="18" applyNumberFormat="1" applyFont="1"/>
    <xf numFmtId="39" fontId="47" fillId="0" borderId="0" xfId="18" applyNumberFormat="1" applyFont="1" applyAlignment="1">
      <alignment horizontal="right"/>
    </xf>
    <xf numFmtId="39" fontId="47" fillId="0" borderId="13" xfId="18" applyNumberFormat="1" applyFont="1" applyBorder="1"/>
    <xf numFmtId="39" fontId="47" fillId="0" borderId="12" xfId="18" applyNumberFormat="1" applyFont="1" applyBorder="1"/>
    <xf numFmtId="4" fontId="47" fillId="0" borderId="0" xfId="18" applyNumberFormat="1" applyFont="1"/>
    <xf numFmtId="4" fontId="47" fillId="0" borderId="12" xfId="18" applyNumberFormat="1" applyFont="1" applyBorder="1"/>
    <xf numFmtId="4" fontId="47" fillId="0" borderId="13" xfId="1" applyNumberFormat="1" applyFont="1" applyFill="1" applyBorder="1"/>
    <xf numFmtId="4" fontId="47" fillId="0" borderId="0" xfId="1" applyNumberFormat="1" applyFont="1" applyFill="1" applyBorder="1"/>
    <xf numFmtId="4" fontId="27" fillId="0" borderId="48" xfId="1" applyNumberFormat="1" applyFont="1" applyBorder="1"/>
    <xf numFmtId="4" fontId="27" fillId="0" borderId="49" xfId="1" applyNumberFormat="1" applyFont="1" applyBorder="1"/>
    <xf numFmtId="176" fontId="101" fillId="0" borderId="0" xfId="18" applyNumberFormat="1" applyFont="1"/>
    <xf numFmtId="4" fontId="38" fillId="0" borderId="0" xfId="1" applyNumberFormat="1" applyFont="1" applyBorder="1" applyAlignment="1" applyProtection="1">
      <alignment horizontal="right"/>
    </xf>
    <xf numFmtId="164" fontId="38" fillId="0" borderId="0" xfId="1" applyFont="1" applyBorder="1" applyAlignment="1" applyProtection="1">
      <alignment horizontal="right"/>
    </xf>
    <xf numFmtId="4" fontId="27" fillId="0" borderId="13" xfId="18" applyNumberFormat="1" applyFont="1" applyBorder="1" applyAlignment="1">
      <alignment horizontal="right"/>
    </xf>
    <xf numFmtId="4" fontId="47" fillId="0" borderId="13" xfId="18" applyNumberFormat="1" applyFont="1" applyBorder="1"/>
    <xf numFmtId="2" fontId="27" fillId="0" borderId="0" xfId="1" applyNumberFormat="1" applyFont="1" applyBorder="1" applyAlignment="1" applyProtection="1">
      <alignment horizontal="right"/>
    </xf>
    <xf numFmtId="4" fontId="38" fillId="0" borderId="13" xfId="18" applyNumberFormat="1" applyFont="1" applyBorder="1" applyAlignment="1">
      <alignment horizontal="right"/>
    </xf>
    <xf numFmtId="164" fontId="38" fillId="0" borderId="13" xfId="1" applyFont="1" applyFill="1" applyBorder="1" applyAlignment="1">
      <alignment horizontal="right"/>
    </xf>
    <xf numFmtId="176" fontId="47" fillId="0" borderId="0" xfId="18" applyNumberFormat="1" applyFont="1"/>
    <xf numFmtId="39" fontId="47" fillId="0" borderId="0" xfId="1" applyNumberFormat="1" applyFont="1" applyBorder="1" applyAlignment="1">
      <alignment horizontal="right"/>
    </xf>
    <xf numFmtId="4" fontId="44" fillId="0" borderId="0" xfId="18" applyNumberFormat="1" applyFont="1"/>
    <xf numFmtId="4" fontId="29" fillId="0" borderId="13" xfId="18" applyNumberFormat="1" applyFont="1" applyBorder="1" applyAlignment="1">
      <alignment horizontal="right"/>
    </xf>
    <xf numFmtId="164" fontId="44" fillId="0" borderId="13" xfId="1" applyFont="1" applyBorder="1" applyAlignment="1">
      <alignment horizontal="right"/>
    </xf>
    <xf numFmtId="4" fontId="44" fillId="0" borderId="0" xfId="18" applyNumberFormat="1" applyFont="1" applyAlignment="1">
      <alignment horizontal="right"/>
    </xf>
    <xf numFmtId="4" fontId="44" fillId="0" borderId="0" xfId="1" applyNumberFormat="1" applyFont="1" applyBorder="1" applyAlignment="1" applyProtection="1">
      <alignment horizontal="right"/>
    </xf>
    <xf numFmtId="164" fontId="44" fillId="0" borderId="0" xfId="1" applyFont="1" applyBorder="1" applyAlignment="1" applyProtection="1">
      <alignment horizontal="right"/>
    </xf>
    <xf numFmtId="4" fontId="29" fillId="0" borderId="0" xfId="18" applyNumberFormat="1" applyFont="1" applyAlignment="1">
      <alignment horizontal="right"/>
    </xf>
    <xf numFmtId="164" fontId="44" fillId="9" borderId="0" xfId="1" applyFont="1" applyFill="1" applyBorder="1" applyAlignment="1" applyProtection="1">
      <alignment horizontal="right"/>
    </xf>
    <xf numFmtId="2" fontId="29" fillId="0" borderId="0" xfId="1" applyNumberFormat="1" applyFont="1" applyBorder="1" applyAlignment="1" applyProtection="1">
      <alignment horizontal="right"/>
    </xf>
    <xf numFmtId="0" fontId="27" fillId="0" borderId="26" xfId="18" applyFont="1" applyBorder="1" applyAlignment="1">
      <alignment horizontal="left" indent="1"/>
    </xf>
    <xf numFmtId="4" fontId="27" fillId="0" borderId="0" xfId="18" applyNumberFormat="1" applyFont="1"/>
    <xf numFmtId="4" fontId="27" fillId="0" borderId="0" xfId="1" applyNumberFormat="1" applyFont="1" applyFill="1" applyBorder="1" applyAlignment="1" applyProtection="1">
      <alignment horizontal="right"/>
    </xf>
    <xf numFmtId="169" fontId="27" fillId="0" borderId="0" xfId="1" applyNumberFormat="1" applyFont="1" applyFill="1" applyBorder="1" applyAlignment="1">
      <alignment horizontal="right"/>
    </xf>
    <xf numFmtId="2" fontId="27" fillId="0" borderId="0" xfId="1" applyNumberFormat="1" applyFont="1" applyFill="1" applyBorder="1" applyAlignment="1" applyProtection="1">
      <alignment horizontal="right"/>
    </xf>
    <xf numFmtId="4" fontId="27" fillId="0" borderId="0" xfId="2" applyNumberFormat="1" applyFont="1" applyFill="1" applyBorder="1" applyAlignment="1">
      <alignment horizontal="right"/>
    </xf>
    <xf numFmtId="4" fontId="27" fillId="0" borderId="0" xfId="2" applyNumberFormat="1" applyFont="1" applyFill="1" applyBorder="1" applyAlignment="1" applyProtection="1">
      <alignment horizontal="right"/>
    </xf>
    <xf numFmtId="4" fontId="47" fillId="0" borderId="0" xfId="2" applyNumberFormat="1" applyFont="1" applyFill="1" applyBorder="1" applyAlignment="1">
      <alignment horizontal="right"/>
    </xf>
    <xf numFmtId="39" fontId="47" fillId="0" borderId="13" xfId="1" applyNumberFormat="1" applyFont="1" applyBorder="1" applyAlignment="1">
      <alignment horizontal="right"/>
    </xf>
    <xf numFmtId="39" fontId="47" fillId="0" borderId="12" xfId="1" applyNumberFormat="1" applyFont="1" applyBorder="1" applyAlignment="1">
      <alignment horizontal="right"/>
    </xf>
    <xf numFmtId="4" fontId="47" fillId="0" borderId="12" xfId="1" applyNumberFormat="1" applyFont="1" applyBorder="1" applyAlignment="1">
      <alignment horizontal="right"/>
    </xf>
    <xf numFmtId="176" fontId="105" fillId="0" borderId="0" xfId="18" applyNumberFormat="1" applyFont="1"/>
    <xf numFmtId="0" fontId="105" fillId="0" borderId="0" xfId="18" applyFont="1"/>
    <xf numFmtId="0" fontId="37" fillId="0" borderId="26" xfId="18" applyFont="1" applyBorder="1"/>
    <xf numFmtId="4" fontId="37" fillId="0" borderId="13" xfId="18" applyNumberFormat="1" applyFont="1" applyBorder="1" applyAlignment="1">
      <alignment horizontal="right"/>
    </xf>
    <xf numFmtId="164" fontId="37" fillId="0" borderId="13" xfId="1" applyFont="1" applyBorder="1" applyAlignment="1">
      <alignment horizontal="right"/>
    </xf>
    <xf numFmtId="4" fontId="37" fillId="0" borderId="0" xfId="1" applyNumberFormat="1" applyFont="1" applyBorder="1" applyAlignment="1">
      <alignment horizontal="right"/>
    </xf>
    <xf numFmtId="164" fontId="37" fillId="0" borderId="0" xfId="1" applyFont="1" applyBorder="1" applyAlignment="1" applyProtection="1">
      <alignment horizontal="right"/>
    </xf>
    <xf numFmtId="39" fontId="48" fillId="0" borderId="0" xfId="18" applyNumberFormat="1" applyFont="1"/>
    <xf numFmtId="176" fontId="104" fillId="0" borderId="0" xfId="18" applyNumberFormat="1" applyFont="1"/>
    <xf numFmtId="39" fontId="38" fillId="0" borderId="0" xfId="1" applyNumberFormat="1" applyFont="1" applyBorder="1" applyProtection="1"/>
    <xf numFmtId="164" fontId="38" fillId="0" borderId="13" xfId="1" applyFont="1" applyBorder="1" applyAlignment="1">
      <alignment horizontal="right"/>
    </xf>
    <xf numFmtId="164" fontId="38" fillId="0" borderId="10" xfId="1" applyFont="1" applyBorder="1" applyAlignment="1">
      <alignment horizontal="right"/>
    </xf>
    <xf numFmtId="4" fontId="38" fillId="0" borderId="1" xfId="18" applyNumberFormat="1" applyFont="1" applyBorder="1" applyAlignment="1">
      <alignment horizontal="right"/>
    </xf>
    <xf numFmtId="4" fontId="38" fillId="0" borderId="1" xfId="1" applyNumberFormat="1" applyFont="1" applyBorder="1" applyAlignment="1">
      <alignment horizontal="right"/>
    </xf>
    <xf numFmtId="4" fontId="38" fillId="0" borderId="1" xfId="1" applyNumberFormat="1" applyFont="1" applyBorder="1" applyAlignment="1" applyProtection="1">
      <alignment horizontal="right"/>
    </xf>
    <xf numFmtId="164" fontId="38" fillId="0" borderId="1" xfId="1" applyFont="1" applyBorder="1" applyAlignment="1" applyProtection="1">
      <alignment horizontal="right"/>
    </xf>
    <xf numFmtId="164" fontId="38" fillId="0" borderId="1" xfId="1" applyFont="1" applyBorder="1" applyAlignment="1">
      <alignment horizontal="right"/>
    </xf>
    <xf numFmtId="164" fontId="38" fillId="9" borderId="1" xfId="1" applyFont="1" applyFill="1" applyBorder="1" applyAlignment="1" applyProtection="1">
      <alignment horizontal="right"/>
    </xf>
    <xf numFmtId="2" fontId="27" fillId="0" borderId="1" xfId="18" applyNumberFormat="1" applyFont="1" applyBorder="1" applyAlignment="1">
      <alignment horizontal="right"/>
    </xf>
    <xf numFmtId="4" fontId="27" fillId="0" borderId="1" xfId="18" applyNumberFormat="1" applyFont="1" applyBorder="1" applyAlignment="1">
      <alignment horizontal="right"/>
    </xf>
    <xf numFmtId="43" fontId="47" fillId="0" borderId="0" xfId="18" applyNumberFormat="1" applyFont="1"/>
    <xf numFmtId="0" fontId="38" fillId="11" borderId="26" xfId="18" applyFont="1" applyFill="1" applyBorder="1" applyAlignment="1">
      <alignment horizontal="left" indent="2"/>
    </xf>
    <xf numFmtId="4" fontId="38" fillId="11" borderId="0" xfId="18" applyNumberFormat="1" applyFont="1" applyFill="1"/>
    <xf numFmtId="39" fontId="38" fillId="11" borderId="0" xfId="1" applyNumberFormat="1" applyFont="1" applyFill="1" applyBorder="1" applyProtection="1"/>
    <xf numFmtId="164" fontId="38" fillId="11" borderId="13" xfId="1" applyFont="1" applyFill="1" applyBorder="1" applyAlignment="1">
      <alignment horizontal="right"/>
    </xf>
    <xf numFmtId="164" fontId="38" fillId="11" borderId="0" xfId="1" applyFont="1" applyFill="1" applyBorder="1" applyAlignment="1">
      <alignment horizontal="right"/>
    </xf>
    <xf numFmtId="4" fontId="38" fillId="11" borderId="0" xfId="18" applyNumberFormat="1" applyFont="1" applyFill="1" applyAlignment="1">
      <alignment horizontal="right"/>
    </xf>
    <xf numFmtId="4" fontId="38" fillId="11" borderId="0" xfId="1" applyNumberFormat="1" applyFont="1" applyFill="1" applyBorder="1" applyAlignment="1">
      <alignment horizontal="right"/>
    </xf>
    <xf numFmtId="4" fontId="38" fillId="11" borderId="0" xfId="1" applyNumberFormat="1" applyFont="1" applyFill="1" applyBorder="1" applyAlignment="1" applyProtection="1">
      <alignment horizontal="right"/>
    </xf>
    <xf numFmtId="164" fontId="38" fillId="11" borderId="0" xfId="1" applyFont="1" applyFill="1" applyBorder="1" applyAlignment="1" applyProtection="1">
      <alignment horizontal="right"/>
    </xf>
    <xf numFmtId="2" fontId="27" fillId="11" borderId="0" xfId="18" applyNumberFormat="1" applyFont="1" applyFill="1" applyAlignment="1">
      <alignment horizontal="right"/>
    </xf>
    <xf numFmtId="4" fontId="27" fillId="11" borderId="0" xfId="18" applyNumberFormat="1" applyFont="1" applyFill="1" applyAlignment="1">
      <alignment horizontal="right"/>
    </xf>
    <xf numFmtId="4" fontId="27" fillId="11" borderId="0" xfId="1" applyNumberFormat="1" applyFont="1" applyFill="1" applyBorder="1" applyAlignment="1">
      <alignment horizontal="right"/>
    </xf>
    <xf numFmtId="4" fontId="47" fillId="11" borderId="0" xfId="1" applyNumberFormat="1" applyFont="1" applyFill="1" applyBorder="1" applyAlignment="1">
      <alignment horizontal="right"/>
    </xf>
    <xf numFmtId="4" fontId="47" fillId="11" borderId="0" xfId="18" applyNumberFormat="1" applyFont="1" applyFill="1"/>
    <xf numFmtId="39" fontId="47" fillId="11" borderId="0" xfId="18" applyNumberFormat="1" applyFont="1" applyFill="1"/>
    <xf numFmtId="4" fontId="47" fillId="11" borderId="13" xfId="18" applyNumberFormat="1" applyFont="1" applyFill="1" applyBorder="1"/>
    <xf numFmtId="43" fontId="47" fillId="11" borderId="0" xfId="18" applyNumberFormat="1" applyFont="1" applyFill="1"/>
    <xf numFmtId="4" fontId="47" fillId="11" borderId="12" xfId="18" applyNumberFormat="1" applyFont="1" applyFill="1" applyBorder="1"/>
    <xf numFmtId="4" fontId="27" fillId="11" borderId="0" xfId="18" applyNumberFormat="1" applyFont="1" applyFill="1"/>
    <xf numFmtId="4" fontId="27" fillId="11" borderId="0" xfId="1" applyNumberFormat="1" applyFont="1" applyFill="1" applyBorder="1"/>
    <xf numFmtId="4" fontId="27" fillId="11" borderId="12" xfId="1" applyNumberFormat="1" applyFont="1" applyFill="1" applyBorder="1"/>
    <xf numFmtId="4" fontId="27" fillId="11" borderId="13" xfId="1" applyNumberFormat="1" applyFont="1" applyFill="1" applyBorder="1"/>
    <xf numFmtId="4" fontId="18" fillId="11" borderId="12" xfId="1" applyNumberFormat="1" applyFont="1" applyFill="1" applyBorder="1"/>
    <xf numFmtId="4" fontId="27" fillId="11" borderId="48" xfId="1" applyNumberFormat="1" applyFont="1" applyFill="1" applyBorder="1"/>
    <xf numFmtId="4" fontId="27" fillId="11" borderId="49" xfId="1" applyNumberFormat="1" applyFont="1" applyFill="1" applyBorder="1"/>
    <xf numFmtId="176" fontId="101" fillId="11" borderId="0" xfId="18" applyNumberFormat="1" applyFont="1" applyFill="1"/>
    <xf numFmtId="0" fontId="101" fillId="11" borderId="0" xfId="18" applyFont="1" applyFill="1"/>
    <xf numFmtId="0" fontId="38" fillId="0" borderId="0" xfId="18" applyFont="1"/>
    <xf numFmtId="0" fontId="38" fillId="0" borderId="13" xfId="18" applyFont="1" applyBorder="1" applyAlignment="1">
      <alignment horizontal="right"/>
    </xf>
    <xf numFmtId="0" fontId="38" fillId="0" borderId="0" xfId="18" applyFont="1" applyAlignment="1">
      <alignment horizontal="right"/>
    </xf>
    <xf numFmtId="0" fontId="54" fillId="0" borderId="0" xfId="18" applyFont="1" applyAlignment="1">
      <alignment horizontal="right"/>
    </xf>
    <xf numFmtId="4" fontId="54" fillId="0" borderId="0" xfId="18" applyNumberFormat="1" applyFont="1"/>
    <xf numFmtId="4" fontId="47" fillId="0" borderId="13" xfId="18" applyNumberFormat="1" applyFont="1" applyBorder="1" applyAlignment="1">
      <alignment horizontal="right"/>
    </xf>
    <xf numFmtId="4" fontId="47" fillId="0" borderId="12" xfId="18" applyNumberFormat="1" applyFont="1" applyBorder="1" applyAlignment="1">
      <alignment horizontal="right"/>
    </xf>
    <xf numFmtId="4" fontId="27" fillId="0" borderId="12" xfId="18" applyNumberFormat="1" applyFont="1" applyBorder="1"/>
    <xf numFmtId="4" fontId="27" fillId="0" borderId="13" xfId="18" applyNumberFormat="1" applyFont="1" applyBorder="1"/>
    <xf numFmtId="176" fontId="47" fillId="0" borderId="0" xfId="1" applyNumberFormat="1" applyFont="1" applyBorder="1" applyAlignment="1">
      <alignment horizontal="right"/>
    </xf>
    <xf numFmtId="0" fontId="37" fillId="0" borderId="50" xfId="18" applyFont="1" applyBorder="1" applyAlignment="1">
      <alignment horizontal="left" indent="1"/>
    </xf>
    <xf numFmtId="4" fontId="37" fillId="0" borderId="33" xfId="18" applyNumberFormat="1" applyFont="1" applyBorder="1"/>
    <xf numFmtId="4" fontId="37" fillId="0" borderId="34" xfId="18" applyNumberFormat="1" applyFont="1" applyBorder="1" applyAlignment="1">
      <alignment horizontal="right"/>
    </xf>
    <xf numFmtId="4" fontId="37" fillId="0" borderId="33" xfId="18" applyNumberFormat="1" applyFont="1" applyBorder="1" applyAlignment="1">
      <alignment horizontal="right"/>
    </xf>
    <xf numFmtId="4" fontId="18" fillId="0" borderId="33" xfId="18" applyNumberFormat="1" applyFont="1" applyBorder="1" applyAlignment="1">
      <alignment horizontal="right"/>
    </xf>
    <xf numFmtId="4" fontId="18" fillId="0" borderId="33" xfId="1" applyNumberFormat="1" applyFont="1" applyBorder="1" applyAlignment="1">
      <alignment horizontal="right"/>
    </xf>
    <xf numFmtId="4" fontId="48" fillId="0" borderId="33" xfId="1" applyNumberFormat="1" applyFont="1" applyBorder="1" applyAlignment="1">
      <alignment horizontal="right"/>
    </xf>
    <xf numFmtId="4" fontId="48" fillId="0" borderId="33" xfId="18" applyNumberFormat="1" applyFont="1" applyBorder="1"/>
    <xf numFmtId="4" fontId="48" fillId="0" borderId="34" xfId="18" applyNumberFormat="1" applyFont="1" applyBorder="1"/>
    <xf numFmtId="4" fontId="48" fillId="0" borderId="35" xfId="18" applyNumberFormat="1" applyFont="1" applyBorder="1"/>
    <xf numFmtId="4" fontId="48" fillId="0" borderId="35" xfId="1" applyNumberFormat="1" applyFont="1" applyBorder="1"/>
    <xf numFmtId="4" fontId="18" fillId="0" borderId="33" xfId="1" applyNumberFormat="1" applyFont="1" applyBorder="1"/>
    <xf numFmtId="4" fontId="18" fillId="0" borderId="35" xfId="1" applyNumberFormat="1" applyFont="1" applyBorder="1"/>
    <xf numFmtId="4" fontId="48" fillId="0" borderId="51" xfId="18" applyNumberFormat="1" applyFont="1" applyBorder="1"/>
    <xf numFmtId="4" fontId="48" fillId="0" borderId="52" xfId="18" applyNumberFormat="1" applyFont="1" applyBorder="1"/>
    <xf numFmtId="4" fontId="18" fillId="0" borderId="52" xfId="1" applyNumberFormat="1" applyFont="1" applyBorder="1"/>
    <xf numFmtId="0" fontId="29" fillId="0" borderId="0" xfId="18" applyFont="1"/>
    <xf numFmtId="4" fontId="106" fillId="0" borderId="0" xfId="18" applyNumberFormat="1" applyFont="1"/>
    <xf numFmtId="4" fontId="106" fillId="0" borderId="0" xfId="18" applyNumberFormat="1" applyFont="1" applyAlignment="1">
      <alignment horizontal="right"/>
    </xf>
    <xf numFmtId="4" fontId="107" fillId="0" borderId="0" xfId="18" applyNumberFormat="1" applyFont="1" applyAlignment="1">
      <alignment horizontal="right"/>
    </xf>
    <xf numFmtId="4" fontId="105" fillId="0" borderId="0" xfId="18" applyNumberFormat="1" applyFont="1" applyAlignment="1">
      <alignment horizontal="right"/>
    </xf>
    <xf numFmtId="4" fontId="105" fillId="0" borderId="0" xfId="1" applyNumberFormat="1" applyFont="1" applyBorder="1" applyAlignment="1">
      <alignment horizontal="right"/>
    </xf>
    <xf numFmtId="4" fontId="108" fillId="0" borderId="0" xfId="1" applyNumberFormat="1" applyFont="1" applyBorder="1" applyAlignment="1">
      <alignment horizontal="right"/>
    </xf>
    <xf numFmtId="4" fontId="108" fillId="0" borderId="0" xfId="18" applyNumberFormat="1" applyFont="1"/>
    <xf numFmtId="0" fontId="109" fillId="0" borderId="0" xfId="18" applyFont="1" applyAlignment="1">
      <alignment vertical="top"/>
    </xf>
    <xf numFmtId="0" fontId="101" fillId="0" borderId="0" xfId="18" applyFont="1" applyAlignment="1">
      <alignment horizontal="right"/>
    </xf>
    <xf numFmtId="4" fontId="110" fillId="0" borderId="0" xfId="18" applyNumberFormat="1" applyFont="1" applyAlignment="1">
      <alignment horizontal="right"/>
    </xf>
    <xf numFmtId="4" fontId="101" fillId="0" borderId="0" xfId="18" applyNumberFormat="1" applyFont="1"/>
    <xf numFmtId="4" fontId="111" fillId="0" borderId="0" xfId="18" applyNumberFormat="1" applyFont="1"/>
    <xf numFmtId="176" fontId="112" fillId="0" borderId="0" xfId="1" applyNumberFormat="1" applyFont="1" applyBorder="1" applyProtection="1"/>
    <xf numFmtId="176" fontId="112" fillId="0" borderId="0" xfId="1" applyNumberFormat="1" applyFont="1" applyFill="1" applyBorder="1" applyProtection="1"/>
    <xf numFmtId="176" fontId="113" fillId="0" borderId="0" xfId="25" applyNumberFormat="1" applyFont="1" applyFill="1" applyBorder="1" applyProtection="1"/>
    <xf numFmtId="0" fontId="108" fillId="0" borderId="0" xfId="18" applyFont="1"/>
    <xf numFmtId="0" fontId="111" fillId="0" borderId="0" xfId="18" applyFont="1"/>
    <xf numFmtId="0" fontId="50" fillId="0" borderId="0" xfId="18" applyFont="1" applyAlignment="1">
      <alignment vertical="center"/>
    </xf>
    <xf numFmtId="0" fontId="110" fillId="5" borderId="53" xfId="18" applyFont="1" applyFill="1" applyBorder="1"/>
    <xf numFmtId="0" fontId="106" fillId="5" borderId="0" xfId="18" applyFont="1" applyFill="1" applyAlignment="1">
      <alignment horizontal="center" vertical="center" wrapText="1"/>
    </xf>
    <xf numFmtId="0" fontId="106" fillId="5" borderId="4" xfId="18" applyFont="1" applyFill="1" applyBorder="1" applyAlignment="1">
      <alignment horizontal="center" wrapText="1"/>
    </xf>
    <xf numFmtId="0" fontId="106" fillId="5" borderId="4" xfId="18" applyFont="1" applyFill="1" applyBorder="1"/>
    <xf numFmtId="0" fontId="106" fillId="5" borderId="4" xfId="18" applyFont="1" applyFill="1" applyBorder="1" applyAlignment="1">
      <alignment horizontal="right"/>
    </xf>
    <xf numFmtId="0" fontId="106" fillId="5" borderId="7" xfId="18" applyFont="1" applyFill="1" applyBorder="1" applyAlignment="1">
      <alignment horizontal="center"/>
    </xf>
    <xf numFmtId="1" fontId="106" fillId="5" borderId="7" xfId="18" applyNumberFormat="1" applyFont="1" applyFill="1" applyBorder="1" applyAlignment="1">
      <alignment horizontal="center"/>
    </xf>
    <xf numFmtId="0" fontId="106" fillId="5" borderId="4" xfId="18" applyFont="1" applyFill="1" applyBorder="1" applyAlignment="1">
      <alignment horizontal="center"/>
    </xf>
    <xf numFmtId="0" fontId="106" fillId="5" borderId="5" xfId="18" applyFont="1" applyFill="1" applyBorder="1" applyAlignment="1">
      <alignment horizontal="right"/>
    </xf>
    <xf numFmtId="0" fontId="110" fillId="5" borderId="54" xfId="18" applyFont="1" applyFill="1" applyBorder="1"/>
    <xf numFmtId="0" fontId="106" fillId="5" borderId="1" xfId="18" applyFont="1" applyFill="1" applyBorder="1" applyAlignment="1">
      <alignment horizontal="center" vertical="center" wrapText="1"/>
    </xf>
    <xf numFmtId="0" fontId="106" fillId="5" borderId="1" xfId="18" applyFont="1" applyFill="1" applyBorder="1" applyAlignment="1">
      <alignment horizontal="right"/>
    </xf>
    <xf numFmtId="0" fontId="106" fillId="5" borderId="1" xfId="18" applyFont="1" applyFill="1" applyBorder="1" applyAlignment="1">
      <alignment horizontal="center"/>
    </xf>
    <xf numFmtId="0" fontId="107" fillId="5" borderId="4" xfId="18" applyFont="1" applyFill="1" applyBorder="1" applyAlignment="1">
      <alignment horizontal="right"/>
    </xf>
    <xf numFmtId="0" fontId="107" fillId="5" borderId="5" xfId="18" applyFont="1" applyFill="1" applyBorder="1" applyAlignment="1">
      <alignment horizontal="right"/>
    </xf>
    <xf numFmtId="0" fontId="114" fillId="5" borderId="4" xfId="18" applyFont="1" applyFill="1" applyBorder="1" applyAlignment="1">
      <alignment horizontal="right"/>
    </xf>
    <xf numFmtId="0" fontId="115" fillId="5" borderId="4" xfId="18" applyFont="1" applyFill="1" applyBorder="1" applyAlignment="1">
      <alignment horizontal="right"/>
    </xf>
    <xf numFmtId="0" fontId="115" fillId="5" borderId="5" xfId="18" applyFont="1" applyFill="1" applyBorder="1" applyAlignment="1">
      <alignment horizontal="right"/>
    </xf>
    <xf numFmtId="0" fontId="115" fillId="5" borderId="3" xfId="18" applyFont="1" applyFill="1" applyBorder="1" applyAlignment="1">
      <alignment horizontal="right"/>
    </xf>
    <xf numFmtId="0" fontId="114" fillId="5" borderId="3" xfId="18" applyFont="1" applyFill="1" applyBorder="1" applyAlignment="1">
      <alignment horizontal="right"/>
    </xf>
    <xf numFmtId="0" fontId="114" fillId="5" borderId="5" xfId="18" applyFont="1" applyFill="1" applyBorder="1" applyAlignment="1">
      <alignment horizontal="right"/>
    </xf>
    <xf numFmtId="0" fontId="106" fillId="0" borderId="14" xfId="18" applyFont="1" applyBorder="1"/>
    <xf numFmtId="4" fontId="107" fillId="0" borderId="0" xfId="18" applyNumberFormat="1" applyFont="1"/>
    <xf numFmtId="4" fontId="106" fillId="0" borderId="13" xfId="18" applyNumberFormat="1" applyFont="1" applyBorder="1" applyAlignment="1">
      <alignment horizontal="right"/>
    </xf>
    <xf numFmtId="4" fontId="107" fillId="0" borderId="0" xfId="1" applyNumberFormat="1" applyFont="1" applyAlignment="1">
      <alignment horizontal="right"/>
    </xf>
    <xf numFmtId="4" fontId="114" fillId="0" borderId="0" xfId="1" applyNumberFormat="1" applyFont="1" applyBorder="1" applyAlignment="1">
      <alignment horizontal="right"/>
    </xf>
    <xf numFmtId="4" fontId="114" fillId="0" borderId="0" xfId="18" applyNumberFormat="1" applyFont="1"/>
    <xf numFmtId="4" fontId="114" fillId="0" borderId="13" xfId="18" applyNumberFormat="1" applyFont="1" applyBorder="1"/>
    <xf numFmtId="4" fontId="114" fillId="0" borderId="12" xfId="18" applyNumberFormat="1" applyFont="1" applyBorder="1"/>
    <xf numFmtId="4" fontId="107" fillId="0" borderId="12" xfId="18" applyNumberFormat="1" applyFont="1" applyBorder="1"/>
    <xf numFmtId="4" fontId="107" fillId="0" borderId="13" xfId="18" applyNumberFormat="1" applyFont="1" applyBorder="1"/>
    <xf numFmtId="4" fontId="107" fillId="0" borderId="7" xfId="18" applyNumberFormat="1" applyFont="1" applyBorder="1"/>
    <xf numFmtId="4" fontId="107" fillId="0" borderId="8" xfId="18" applyNumberFormat="1" applyFont="1" applyBorder="1"/>
    <xf numFmtId="176" fontId="55" fillId="0" borderId="0" xfId="18" applyNumberFormat="1" applyFont="1"/>
    <xf numFmtId="0" fontId="106" fillId="0" borderId="14" xfId="18" applyFont="1" applyBorder="1" applyAlignment="1">
      <alignment horizontal="left" indent="1"/>
    </xf>
    <xf numFmtId="164" fontId="106" fillId="0" borderId="0" xfId="1" applyFont="1" applyBorder="1" applyAlignment="1">
      <alignment horizontal="right"/>
    </xf>
    <xf numFmtId="4" fontId="106" fillId="0" borderId="0" xfId="1" applyNumberFormat="1" applyFont="1" applyBorder="1" applyAlignment="1">
      <alignment horizontal="right"/>
    </xf>
    <xf numFmtId="2" fontId="107" fillId="0" borderId="0" xfId="18" applyNumberFormat="1" applyFont="1" applyAlignment="1">
      <alignment horizontal="right"/>
    </xf>
    <xf numFmtId="4" fontId="114" fillId="0" borderId="0" xfId="18" applyNumberFormat="1" applyFont="1" applyAlignment="1">
      <alignment horizontal="right"/>
    </xf>
    <xf numFmtId="0" fontId="110" fillId="0" borderId="14" xfId="18" applyFont="1" applyBorder="1" applyAlignment="1">
      <alignment horizontal="left" indent="2"/>
    </xf>
    <xf numFmtId="4" fontId="110" fillId="0" borderId="0" xfId="18" applyNumberFormat="1" applyFont="1"/>
    <xf numFmtId="4" fontId="110" fillId="0" borderId="13" xfId="18" applyNumberFormat="1" applyFont="1" applyBorder="1" applyAlignment="1">
      <alignment horizontal="right"/>
    </xf>
    <xf numFmtId="164" fontId="110" fillId="0" borderId="0" xfId="1" applyFont="1" applyBorder="1" applyAlignment="1">
      <alignment horizontal="right"/>
    </xf>
    <xf numFmtId="4" fontId="110" fillId="0" borderId="0" xfId="1" applyNumberFormat="1" applyFont="1" applyBorder="1" applyAlignment="1">
      <alignment horizontal="right"/>
    </xf>
    <xf numFmtId="2" fontId="105" fillId="0" borderId="0" xfId="18" applyNumberFormat="1" applyFont="1" applyAlignment="1">
      <alignment horizontal="right"/>
    </xf>
    <xf numFmtId="4" fontId="105" fillId="0" borderId="0" xfId="1" applyNumberFormat="1" applyFont="1" applyAlignment="1">
      <alignment horizontal="right"/>
    </xf>
    <xf numFmtId="4" fontId="108" fillId="0" borderId="13" xfId="18" applyNumberFormat="1" applyFont="1" applyBorder="1"/>
    <xf numFmtId="4" fontId="108" fillId="0" borderId="12" xfId="18" applyNumberFormat="1" applyFont="1" applyBorder="1"/>
    <xf numFmtId="4" fontId="105" fillId="0" borderId="0" xfId="18" applyNumberFormat="1" applyFont="1"/>
    <xf numFmtId="4" fontId="105" fillId="0" borderId="12" xfId="18" applyNumberFormat="1" applyFont="1" applyBorder="1"/>
    <xf numFmtId="4" fontId="105" fillId="0" borderId="13" xfId="18" applyNumberFormat="1" applyFont="1" applyBorder="1"/>
    <xf numFmtId="164" fontId="105" fillId="0" borderId="13" xfId="18" applyNumberFormat="1" applyFont="1" applyBorder="1"/>
    <xf numFmtId="176" fontId="6" fillId="0" borderId="0" xfId="18" applyNumberFormat="1"/>
    <xf numFmtId="0" fontId="110" fillId="0" borderId="14" xfId="18" applyFont="1" applyBorder="1" applyAlignment="1">
      <alignment horizontal="left" indent="3"/>
    </xf>
    <xf numFmtId="0" fontId="116" fillId="0" borderId="14" xfId="18" applyFont="1" applyBorder="1" applyAlignment="1">
      <alignment horizontal="left" indent="3"/>
    </xf>
    <xf numFmtId="4" fontId="116" fillId="0" borderId="0" xfId="18" applyNumberFormat="1" applyFont="1"/>
    <xf numFmtId="4" fontId="116" fillId="0" borderId="13" xfId="18" applyNumberFormat="1" applyFont="1" applyBorder="1" applyAlignment="1">
      <alignment horizontal="right"/>
    </xf>
    <xf numFmtId="4" fontId="116" fillId="0" borderId="0" xfId="18" applyNumberFormat="1" applyFont="1" applyAlignment="1">
      <alignment horizontal="right"/>
    </xf>
    <xf numFmtId="4" fontId="116" fillId="0" borderId="0" xfId="1" applyNumberFormat="1" applyFont="1" applyBorder="1" applyAlignment="1">
      <alignment horizontal="right"/>
    </xf>
    <xf numFmtId="164" fontId="116" fillId="0" borderId="0" xfId="1" applyFont="1" applyBorder="1" applyAlignment="1">
      <alignment horizontal="right"/>
    </xf>
    <xf numFmtId="2" fontId="117" fillId="0" borderId="0" xfId="18" applyNumberFormat="1" applyFont="1" applyAlignment="1">
      <alignment horizontal="right"/>
    </xf>
    <xf numFmtId="4" fontId="117" fillId="0" borderId="0" xfId="18" applyNumberFormat="1" applyFont="1" applyAlignment="1">
      <alignment horizontal="right"/>
    </xf>
    <xf numFmtId="4" fontId="117" fillId="0" borderId="0" xfId="1" applyNumberFormat="1" applyFont="1" applyAlignment="1">
      <alignment horizontal="right"/>
    </xf>
    <xf numFmtId="4" fontId="118" fillId="0" borderId="0" xfId="1" applyNumberFormat="1" applyFont="1" applyBorder="1" applyAlignment="1">
      <alignment horizontal="right"/>
    </xf>
    <xf numFmtId="4" fontId="118" fillId="0" borderId="0" xfId="18" applyNumberFormat="1" applyFont="1"/>
    <xf numFmtId="4" fontId="118" fillId="0" borderId="13" xfId="18" applyNumberFormat="1" applyFont="1" applyBorder="1"/>
    <xf numFmtId="4" fontId="118" fillId="0" borderId="12" xfId="18" applyNumberFormat="1" applyFont="1" applyBorder="1"/>
    <xf numFmtId="4" fontId="117" fillId="0" borderId="0" xfId="18" applyNumberFormat="1" applyFont="1"/>
    <xf numFmtId="4" fontId="117" fillId="0" borderId="12" xfId="18" applyNumberFormat="1" applyFont="1" applyBorder="1"/>
    <xf numFmtId="4" fontId="117" fillId="0" borderId="13" xfId="18" applyNumberFormat="1" applyFont="1" applyBorder="1"/>
    <xf numFmtId="4" fontId="119" fillId="0" borderId="0" xfId="18" applyNumberFormat="1" applyFont="1"/>
    <xf numFmtId="176" fontId="85" fillId="0" borderId="0" xfId="18" applyNumberFormat="1" applyFont="1"/>
    <xf numFmtId="2" fontId="114" fillId="0" borderId="0" xfId="18" applyNumberFormat="1" applyFont="1"/>
    <xf numFmtId="4" fontId="108" fillId="0" borderId="0" xfId="18" applyNumberFormat="1" applyFont="1" applyAlignment="1">
      <alignment horizontal="right"/>
    </xf>
    <xf numFmtId="2" fontId="108" fillId="0" borderId="0" xfId="18" applyNumberFormat="1" applyFont="1"/>
    <xf numFmtId="4" fontId="107" fillId="0" borderId="0" xfId="1" applyNumberFormat="1" applyFont="1" applyBorder="1" applyAlignment="1">
      <alignment horizontal="right"/>
    </xf>
    <xf numFmtId="2" fontId="107" fillId="0" borderId="0" xfId="1" applyNumberFormat="1" applyFont="1" applyBorder="1" applyAlignment="1">
      <alignment horizontal="right"/>
    </xf>
    <xf numFmtId="2" fontId="107" fillId="0" borderId="13" xfId="1" applyNumberFormat="1" applyFont="1" applyBorder="1" applyAlignment="1">
      <alignment horizontal="right"/>
    </xf>
    <xf numFmtId="2" fontId="107" fillId="0" borderId="12" xfId="1" applyNumberFormat="1" applyFont="1" applyBorder="1" applyAlignment="1">
      <alignment horizontal="right"/>
    </xf>
    <xf numFmtId="164" fontId="107" fillId="0" borderId="0" xfId="1" applyFont="1" applyBorder="1" applyAlignment="1">
      <alignment horizontal="right"/>
    </xf>
    <xf numFmtId="4" fontId="107" fillId="0" borderId="12" xfId="1" applyNumberFormat="1" applyFont="1" applyBorder="1" applyAlignment="1">
      <alignment horizontal="right"/>
    </xf>
    <xf numFmtId="4" fontId="107" fillId="0" borderId="13" xfId="1" applyNumberFormat="1" applyFont="1" applyBorder="1" applyAlignment="1">
      <alignment horizontal="right"/>
    </xf>
    <xf numFmtId="43" fontId="107" fillId="0" borderId="0" xfId="1" applyNumberFormat="1" applyFont="1" applyBorder="1" applyAlignment="1">
      <alignment horizontal="right"/>
    </xf>
    <xf numFmtId="164" fontId="107" fillId="0" borderId="13" xfId="1" applyFont="1" applyBorder="1" applyAlignment="1">
      <alignment horizontal="right"/>
    </xf>
    <xf numFmtId="0" fontId="110" fillId="0" borderId="0" xfId="18" applyFont="1"/>
    <xf numFmtId="0" fontId="110" fillId="0" borderId="13" xfId="18" applyFont="1" applyBorder="1" applyAlignment="1">
      <alignment horizontal="right"/>
    </xf>
    <xf numFmtId="0" fontId="110" fillId="0" borderId="0" xfId="18" applyFont="1" applyAlignment="1">
      <alignment horizontal="right"/>
    </xf>
    <xf numFmtId="4" fontId="101" fillId="0" borderId="0" xfId="18" applyNumberFormat="1" applyFont="1" applyAlignment="1">
      <alignment horizontal="right"/>
    </xf>
    <xf numFmtId="4" fontId="106" fillId="0" borderId="0" xfId="23" applyNumberFormat="1" applyFont="1" applyFill="1" applyBorder="1"/>
    <xf numFmtId="4" fontId="106" fillId="0" borderId="0" xfId="23" applyNumberFormat="1" applyFont="1" applyFill="1" applyBorder="1" applyAlignment="1">
      <alignment horizontal="right"/>
    </xf>
    <xf numFmtId="4" fontId="108" fillId="0" borderId="0" xfId="26" applyNumberFormat="1" applyFont="1" applyBorder="1" applyAlignment="1">
      <alignment horizontal="right"/>
    </xf>
    <xf numFmtId="0" fontId="108" fillId="0" borderId="13" xfId="18" applyFont="1" applyBorder="1"/>
    <xf numFmtId="0" fontId="108" fillId="0" borderId="12" xfId="18" applyFont="1" applyBorder="1"/>
    <xf numFmtId="43" fontId="108" fillId="0" borderId="13" xfId="18" applyNumberFormat="1" applyFont="1" applyBorder="1"/>
    <xf numFmtId="4" fontId="120" fillId="0" borderId="13" xfId="18" applyNumberFormat="1" applyFont="1" applyBorder="1"/>
    <xf numFmtId="4" fontId="120" fillId="0" borderId="0" xfId="18" applyNumberFormat="1" applyFont="1"/>
    <xf numFmtId="4" fontId="120" fillId="0" borderId="12" xfId="18" applyNumberFormat="1" applyFont="1" applyBorder="1"/>
    <xf numFmtId="0" fontId="110" fillId="0" borderId="14" xfId="18" applyFont="1" applyBorder="1" applyAlignment="1">
      <alignment horizontal="left"/>
    </xf>
    <xf numFmtId="4" fontId="110" fillId="0" borderId="0" xfId="23" applyNumberFormat="1" applyFont="1" applyFill="1" applyBorder="1"/>
    <xf numFmtId="4" fontId="110" fillId="0" borderId="0" xfId="23" applyNumberFormat="1" applyFont="1" applyFill="1" applyBorder="1" applyAlignment="1">
      <alignment horizontal="right"/>
    </xf>
    <xf numFmtId="4" fontId="108" fillId="0" borderId="13" xfId="1" applyNumberFormat="1" applyFont="1" applyBorder="1" applyAlignment="1">
      <alignment horizontal="right"/>
    </xf>
    <xf numFmtId="4" fontId="108" fillId="0" borderId="12" xfId="1" applyNumberFormat="1" applyFont="1" applyBorder="1" applyAlignment="1">
      <alignment horizontal="right"/>
    </xf>
    <xf numFmtId="176" fontId="108" fillId="0" borderId="0" xfId="1" applyNumberFormat="1" applyFont="1" applyBorder="1" applyAlignment="1">
      <alignment horizontal="right"/>
    </xf>
    <xf numFmtId="0" fontId="110" fillId="0" borderId="14" xfId="18" applyFont="1" applyBorder="1"/>
    <xf numFmtId="0" fontId="116" fillId="0" borderId="14" xfId="18" applyFont="1" applyBorder="1" applyAlignment="1">
      <alignment horizontal="left" indent="2"/>
    </xf>
    <xf numFmtId="2" fontId="116" fillId="0" borderId="0" xfId="18" applyNumberFormat="1" applyFont="1" applyAlignment="1">
      <alignment horizontal="right"/>
    </xf>
    <xf numFmtId="173" fontId="117" fillId="0" borderId="0" xfId="18" applyNumberFormat="1" applyFont="1" applyAlignment="1">
      <alignment horizontal="right"/>
    </xf>
    <xf numFmtId="4" fontId="118" fillId="0" borderId="0" xfId="18" applyNumberFormat="1" applyFont="1" applyAlignment="1">
      <alignment horizontal="right"/>
    </xf>
    <xf numFmtId="4" fontId="118" fillId="0" borderId="13" xfId="1" applyNumberFormat="1" applyFont="1" applyBorder="1" applyAlignment="1">
      <alignment horizontal="right"/>
    </xf>
    <xf numFmtId="4" fontId="118" fillId="0" borderId="12" xfId="1" applyNumberFormat="1" applyFont="1" applyBorder="1" applyAlignment="1">
      <alignment horizontal="right"/>
    </xf>
    <xf numFmtId="10" fontId="85" fillId="0" borderId="0" xfId="18" applyNumberFormat="1" applyFont="1"/>
    <xf numFmtId="4" fontId="105" fillId="0" borderId="49" xfId="18" applyNumberFormat="1" applyFont="1" applyBorder="1" applyAlignment="1">
      <alignment horizontal="right"/>
    </xf>
    <xf numFmtId="164" fontId="110" fillId="0" borderId="6" xfId="1" applyFont="1" applyBorder="1" applyAlignment="1">
      <alignment horizontal="right"/>
    </xf>
    <xf numFmtId="4" fontId="110" fillId="0" borderId="7" xfId="18" applyNumberFormat="1" applyFont="1" applyBorder="1" applyAlignment="1">
      <alignment horizontal="right"/>
    </xf>
    <xf numFmtId="4" fontId="110" fillId="0" borderId="7" xfId="1" applyNumberFormat="1" applyFont="1" applyBorder="1" applyAlignment="1">
      <alignment horizontal="right"/>
    </xf>
    <xf numFmtId="2" fontId="105" fillId="0" borderId="7" xfId="18" applyNumberFormat="1" applyFont="1" applyBorder="1" applyAlignment="1">
      <alignment horizontal="right"/>
    </xf>
    <xf numFmtId="4" fontId="105" fillId="0" borderId="7" xfId="18" applyNumberFormat="1" applyFont="1" applyBorder="1" applyAlignment="1">
      <alignment horizontal="right"/>
    </xf>
    <xf numFmtId="4" fontId="105" fillId="0" borderId="55" xfId="18" applyNumberFormat="1" applyFont="1" applyBorder="1" applyAlignment="1">
      <alignment horizontal="right"/>
    </xf>
    <xf numFmtId="0" fontId="110" fillId="0" borderId="9" xfId="18" applyFont="1" applyBorder="1"/>
    <xf numFmtId="4" fontId="110" fillId="0" borderId="1" xfId="18" applyNumberFormat="1" applyFont="1" applyBorder="1"/>
    <xf numFmtId="4" fontId="110" fillId="0" borderId="10" xfId="18" applyNumberFormat="1" applyFont="1" applyBorder="1" applyAlignment="1">
      <alignment horizontal="right"/>
    </xf>
    <xf numFmtId="164" fontId="110" fillId="0" borderId="10" xfId="1" applyFont="1" applyBorder="1" applyAlignment="1">
      <alignment horizontal="right"/>
    </xf>
    <xf numFmtId="4" fontId="110" fillId="0" borderId="1" xfId="18" applyNumberFormat="1" applyFont="1" applyBorder="1" applyAlignment="1">
      <alignment horizontal="right"/>
    </xf>
    <xf numFmtId="4" fontId="110" fillId="0" borderId="1" xfId="1" applyNumberFormat="1" applyFont="1" applyBorder="1" applyAlignment="1">
      <alignment horizontal="right"/>
    </xf>
    <xf numFmtId="2" fontId="105" fillId="0" borderId="1" xfId="18" applyNumberFormat="1" applyFont="1" applyBorder="1" applyAlignment="1">
      <alignment horizontal="right"/>
    </xf>
    <xf numFmtId="4" fontId="105" fillId="0" borderId="1" xfId="18" applyNumberFormat="1" applyFont="1" applyBorder="1" applyAlignment="1">
      <alignment horizontal="right"/>
    </xf>
    <xf numFmtId="4" fontId="105" fillId="0" borderId="56" xfId="18" applyNumberFormat="1" applyFont="1" applyBorder="1" applyAlignment="1">
      <alignment horizontal="right"/>
    </xf>
    <xf numFmtId="4" fontId="105" fillId="0" borderId="1" xfId="1" applyNumberFormat="1" applyFont="1" applyBorder="1" applyAlignment="1">
      <alignment horizontal="right"/>
    </xf>
    <xf numFmtId="4" fontId="108" fillId="0" borderId="1" xfId="1" applyNumberFormat="1" applyFont="1" applyBorder="1" applyAlignment="1">
      <alignment horizontal="right"/>
    </xf>
    <xf numFmtId="4" fontId="108" fillId="0" borderId="1" xfId="18" applyNumberFormat="1" applyFont="1" applyBorder="1"/>
    <xf numFmtId="39" fontId="108" fillId="0" borderId="1" xfId="18" applyNumberFormat="1" applyFont="1" applyBorder="1"/>
    <xf numFmtId="4" fontId="105" fillId="0" borderId="1" xfId="18" applyNumberFormat="1" applyFont="1" applyBorder="1"/>
    <xf numFmtId="4" fontId="108" fillId="0" borderId="10" xfId="1" applyNumberFormat="1" applyFont="1" applyBorder="1" applyAlignment="1">
      <alignment horizontal="right"/>
    </xf>
    <xf numFmtId="4" fontId="108" fillId="0" borderId="11" xfId="1" applyNumberFormat="1" applyFont="1" applyBorder="1" applyAlignment="1">
      <alignment horizontal="right"/>
    </xf>
    <xf numFmtId="4" fontId="105" fillId="0" borderId="11" xfId="18" applyNumberFormat="1" applyFont="1" applyBorder="1"/>
    <xf numFmtId="4" fontId="105" fillId="0" borderId="10" xfId="18" applyNumberFormat="1" applyFont="1" applyBorder="1"/>
    <xf numFmtId="0" fontId="121" fillId="0" borderId="0" xfId="18" applyFont="1"/>
    <xf numFmtId="0" fontId="60" fillId="0" borderId="0" xfId="18" applyFont="1"/>
    <xf numFmtId="0" fontId="60" fillId="0" borderId="0" xfId="18" applyFont="1" applyAlignment="1">
      <alignment horizontal="right"/>
    </xf>
    <xf numFmtId="4" fontId="68" fillId="0" borderId="0" xfId="18" applyNumberFormat="1" applyFont="1" applyAlignment="1">
      <alignment horizontal="right"/>
    </xf>
    <xf numFmtId="4" fontId="122" fillId="0" borderId="0" xfId="18" applyNumberFormat="1" applyFont="1"/>
    <xf numFmtId="176" fontId="123" fillId="0" borderId="0" xfId="1" applyNumberFormat="1" applyFont="1" applyBorder="1" applyProtection="1"/>
    <xf numFmtId="176" fontId="123" fillId="0" borderId="0" xfId="1" applyNumberFormat="1" applyFont="1" applyFill="1" applyBorder="1" applyProtection="1"/>
    <xf numFmtId="176" fontId="124" fillId="0" borderId="0" xfId="25" applyNumberFormat="1" applyFont="1" applyFill="1" applyBorder="1" applyProtection="1"/>
    <xf numFmtId="0" fontId="6" fillId="0" borderId="7" xfId="18" applyBorder="1"/>
    <xf numFmtId="0" fontId="122" fillId="0" borderId="0" xfId="18" applyFont="1"/>
    <xf numFmtId="0" fontId="125" fillId="0" borderId="0" xfId="4" applyFont="1" applyAlignment="1">
      <alignment vertical="center"/>
    </xf>
    <xf numFmtId="0" fontId="126" fillId="0" borderId="0" xfId="4" applyFont="1"/>
    <xf numFmtId="2" fontId="126" fillId="0" borderId="0" xfId="4" applyNumberFormat="1" applyFont="1"/>
    <xf numFmtId="0" fontId="14" fillId="5" borderId="4" xfId="4" applyFont="1" applyFill="1" applyBorder="1" applyAlignment="1">
      <alignment horizontal="center"/>
    </xf>
    <xf numFmtId="0" fontId="14" fillId="0" borderId="0" xfId="4" applyFont="1" applyAlignment="1">
      <alignment horizontal="center"/>
    </xf>
    <xf numFmtId="0" fontId="14" fillId="5" borderId="3" xfId="4" applyFont="1" applyFill="1" applyBorder="1" applyAlignment="1">
      <alignment horizontal="right"/>
    </xf>
    <xf numFmtId="0" fontId="14" fillId="5" borderId="4" xfId="4" applyFont="1" applyFill="1" applyBorder="1" applyAlignment="1">
      <alignment horizontal="right"/>
    </xf>
    <xf numFmtId="0" fontId="14" fillId="5" borderId="5" xfId="4" applyFont="1" applyFill="1" applyBorder="1" applyAlignment="1">
      <alignment horizontal="right"/>
    </xf>
    <xf numFmtId="0" fontId="14" fillId="5" borderId="1" xfId="4" applyFont="1" applyFill="1" applyBorder="1" applyAlignment="1">
      <alignment horizontal="right"/>
    </xf>
    <xf numFmtId="4" fontId="14" fillId="5" borderId="4" xfId="4" applyNumberFormat="1" applyFont="1" applyFill="1" applyBorder="1" applyAlignment="1">
      <alignment horizontal="right"/>
    </xf>
    <xf numFmtId="4" fontId="14" fillId="5" borderId="3" xfId="4" applyNumberFormat="1" applyFont="1" applyFill="1" applyBorder="1" applyAlignment="1">
      <alignment horizontal="right"/>
    </xf>
    <xf numFmtId="4" fontId="14" fillId="5" borderId="5" xfId="4" applyNumberFormat="1" applyFont="1" applyFill="1" applyBorder="1" applyAlignment="1">
      <alignment horizontal="right"/>
    </xf>
    <xf numFmtId="4" fontId="14" fillId="0" borderId="0" xfId="4" applyNumberFormat="1" applyFont="1" applyAlignment="1">
      <alignment horizontal="right"/>
    </xf>
    <xf numFmtId="0" fontId="14" fillId="0" borderId="2" xfId="4" applyFont="1" applyBorder="1"/>
    <xf numFmtId="4" fontId="14" fillId="0" borderId="6" xfId="4" applyNumberFormat="1" applyFont="1" applyBorder="1" applyAlignment="1">
      <alignment horizontal="right"/>
    </xf>
    <xf numFmtId="4" fontId="14" fillId="0" borderId="7" xfId="4" applyNumberFormat="1" applyFont="1" applyBorder="1" applyAlignment="1">
      <alignment horizontal="right"/>
    </xf>
    <xf numFmtId="4" fontId="14" fillId="0" borderId="8" xfId="4" applyNumberFormat="1" applyFont="1" applyBorder="1" applyAlignment="1">
      <alignment horizontal="right"/>
    </xf>
    <xf numFmtId="4" fontId="14" fillId="0" borderId="13" xfId="4" applyNumberFormat="1" applyFont="1" applyBorder="1" applyAlignment="1">
      <alignment horizontal="right"/>
    </xf>
    <xf numFmtId="4" fontId="14" fillId="0" borderId="12" xfId="4" applyNumberFormat="1" applyFont="1" applyBorder="1" applyAlignment="1">
      <alignment horizontal="right"/>
    </xf>
    <xf numFmtId="4" fontId="14" fillId="0" borderId="13" xfId="1" applyNumberFormat="1" applyFont="1" applyFill="1" applyBorder="1" applyAlignment="1">
      <alignment horizontal="right"/>
    </xf>
    <xf numFmtId="4" fontId="14" fillId="0" borderId="0" xfId="1" applyNumberFormat="1" applyFont="1" applyFill="1" applyBorder="1" applyAlignment="1">
      <alignment horizontal="right"/>
    </xf>
    <xf numFmtId="4" fontId="14" fillId="0" borderId="12" xfId="1" applyNumberFormat="1" applyFont="1" applyFill="1" applyBorder="1" applyAlignment="1">
      <alignment horizontal="right"/>
    </xf>
    <xf numFmtId="4" fontId="14" fillId="0" borderId="7" xfId="1" applyNumberFormat="1" applyFont="1" applyFill="1" applyBorder="1" applyAlignment="1">
      <alignment horizontal="right"/>
    </xf>
    <xf numFmtId="4" fontId="14" fillId="0" borderId="8" xfId="1" applyNumberFormat="1" applyFont="1" applyFill="1" applyBorder="1" applyAlignment="1">
      <alignment horizontal="right"/>
    </xf>
    <xf numFmtId="4" fontId="14" fillId="0" borderId="6" xfId="1" applyNumberFormat="1" applyFont="1" applyFill="1" applyBorder="1" applyAlignment="1">
      <alignment horizontal="right"/>
    </xf>
    <xf numFmtId="176" fontId="14" fillId="0" borderId="0" xfId="4" applyNumberFormat="1" applyFont="1"/>
    <xf numFmtId="176" fontId="14" fillId="0" borderId="12" xfId="4" applyNumberFormat="1" applyFont="1" applyBorder="1"/>
    <xf numFmtId="176" fontId="14" fillId="0" borderId="13" xfId="4" applyNumberFormat="1" applyFont="1" applyBorder="1"/>
    <xf numFmtId="4" fontId="14" fillId="0" borderId="0" xfId="4" applyNumberFormat="1" applyFont="1"/>
    <xf numFmtId="4" fontId="14" fillId="0" borderId="12" xfId="4" applyNumberFormat="1" applyFont="1" applyBorder="1"/>
    <xf numFmtId="4" fontId="14" fillId="0" borderId="6" xfId="4" applyNumberFormat="1" applyFont="1" applyBorder="1"/>
    <xf numFmtId="4" fontId="14" fillId="0" borderId="7" xfId="4" applyNumberFormat="1" applyFont="1" applyBorder="1"/>
    <xf numFmtId="4" fontId="14" fillId="0" borderId="13" xfId="4" applyNumberFormat="1" applyFont="1" applyBorder="1"/>
    <xf numFmtId="0" fontId="14" fillId="0" borderId="14" xfId="4" applyFont="1" applyBorder="1" applyAlignment="1">
      <alignment horizontal="left" indent="1"/>
    </xf>
    <xf numFmtId="4" fontId="14" fillId="0" borderId="13" xfId="4" applyNumberFormat="1" applyFont="1" applyBorder="1" applyAlignment="1">
      <alignment horizontal="right" indent="1"/>
    </xf>
    <xf numFmtId="4" fontId="14" fillId="0" borderId="0" xfId="4" applyNumberFormat="1" applyFont="1" applyAlignment="1">
      <alignment horizontal="right" indent="1"/>
    </xf>
    <xf numFmtId="4" fontId="14" fillId="0" borderId="12" xfId="4" applyNumberFormat="1" applyFont="1" applyBorder="1" applyAlignment="1">
      <alignment horizontal="right" indent="1"/>
    </xf>
    <xf numFmtId="4" fontId="14" fillId="0" borderId="13" xfId="1" applyNumberFormat="1" applyFont="1" applyBorder="1" applyAlignment="1">
      <alignment horizontal="right"/>
    </xf>
    <xf numFmtId="4" fontId="14" fillId="0" borderId="0" xfId="1" applyNumberFormat="1" applyFont="1" applyBorder="1" applyAlignment="1">
      <alignment horizontal="right"/>
    </xf>
    <xf numFmtId="4" fontId="14" fillId="0" borderId="12" xfId="1" applyNumberFormat="1" applyFont="1" applyBorder="1" applyAlignment="1">
      <alignment horizontal="right"/>
    </xf>
    <xf numFmtId="0" fontId="14" fillId="0" borderId="0" xfId="4" applyFont="1"/>
    <xf numFmtId="0" fontId="126" fillId="0" borderId="14" xfId="4" applyFont="1" applyBorder="1"/>
    <xf numFmtId="4" fontId="126" fillId="0" borderId="13" xfId="4" applyNumberFormat="1" applyFont="1" applyBorder="1" applyAlignment="1">
      <alignment horizontal="right"/>
    </xf>
    <xf numFmtId="4" fontId="126" fillId="0" borderId="0" xfId="4" applyNumberFormat="1" applyFont="1" applyAlignment="1">
      <alignment horizontal="right"/>
    </xf>
    <xf numFmtId="4" fontId="126" fillId="0" borderId="12" xfId="4" applyNumberFormat="1" applyFont="1" applyBorder="1" applyAlignment="1">
      <alignment horizontal="right"/>
    </xf>
    <xf numFmtId="4" fontId="126" fillId="0" borderId="13" xfId="1" applyNumberFormat="1" applyFont="1" applyBorder="1" applyAlignment="1">
      <alignment horizontal="right"/>
    </xf>
    <xf numFmtId="4" fontId="126" fillId="0" borderId="0" xfId="1" applyNumberFormat="1" applyFont="1" applyBorder="1" applyAlignment="1">
      <alignment horizontal="right"/>
    </xf>
    <xf numFmtId="4" fontId="126" fillId="0" borderId="12" xfId="1" applyNumberFormat="1" applyFont="1" applyBorder="1" applyAlignment="1">
      <alignment horizontal="right"/>
    </xf>
    <xf numFmtId="4" fontId="126" fillId="0" borderId="0" xfId="4" applyNumberFormat="1" applyFont="1"/>
    <xf numFmtId="4" fontId="126" fillId="0" borderId="13" xfId="4" applyNumberFormat="1" applyFont="1" applyBorder="1"/>
    <xf numFmtId="4" fontId="126" fillId="0" borderId="12" xfId="4" applyNumberFormat="1" applyFont="1" applyBorder="1"/>
    <xf numFmtId="176" fontId="126" fillId="0" borderId="0" xfId="4" applyNumberFormat="1" applyFont="1"/>
    <xf numFmtId="176" fontId="126" fillId="0" borderId="12" xfId="4" applyNumberFormat="1" applyFont="1" applyBorder="1"/>
    <xf numFmtId="176" fontId="126" fillId="0" borderId="13" xfId="4" applyNumberFormat="1" applyFont="1" applyBorder="1"/>
    <xf numFmtId="0" fontId="14" fillId="0" borderId="14" xfId="4" applyFont="1" applyBorder="1"/>
    <xf numFmtId="4" fontId="127" fillId="0" borderId="13" xfId="4" applyNumberFormat="1" applyFont="1" applyBorder="1" applyAlignment="1">
      <alignment horizontal="right"/>
    </xf>
    <xf numFmtId="4" fontId="127" fillId="0" borderId="0" xfId="4" applyNumberFormat="1" applyFont="1" applyAlignment="1">
      <alignment horizontal="right"/>
    </xf>
    <xf numFmtId="4" fontId="127" fillId="0" borderId="12" xfId="4" applyNumberFormat="1" applyFont="1" applyBorder="1" applyAlignment="1">
      <alignment horizontal="right"/>
    </xf>
    <xf numFmtId="4" fontId="14" fillId="6" borderId="0" xfId="4" applyNumberFormat="1" applyFont="1" applyFill="1" applyAlignment="1">
      <alignment horizontal="right"/>
    </xf>
    <xf numFmtId="4" fontId="14" fillId="6" borderId="12" xfId="4" applyNumberFormat="1" applyFont="1" applyFill="1" applyBorder="1" applyAlignment="1">
      <alignment horizontal="right"/>
    </xf>
    <xf numFmtId="4" fontId="14" fillId="6" borderId="13" xfId="4" applyNumberFormat="1" applyFont="1" applyFill="1" applyBorder="1" applyAlignment="1">
      <alignment horizontal="right"/>
    </xf>
    <xf numFmtId="4" fontId="14" fillId="0" borderId="0" xfId="27" applyNumberFormat="1" applyFont="1" applyAlignment="1">
      <alignment horizontal="right"/>
    </xf>
    <xf numFmtId="4" fontId="128" fillId="0" borderId="0" xfId="1" applyNumberFormat="1" applyFont="1" applyBorder="1"/>
    <xf numFmtId="4" fontId="128" fillId="0" borderId="13" xfId="1" applyNumberFormat="1" applyFont="1" applyBorder="1"/>
    <xf numFmtId="4" fontId="128" fillId="0" borderId="12" xfId="1" applyNumberFormat="1" applyFont="1" applyBorder="1"/>
    <xf numFmtId="4" fontId="126" fillId="0" borderId="0" xfId="27" applyNumberFormat="1" applyFont="1" applyAlignment="1">
      <alignment horizontal="right"/>
    </xf>
    <xf numFmtId="4" fontId="129" fillId="0" borderId="0" xfId="1" applyNumberFormat="1" applyFont="1" applyBorder="1"/>
    <xf numFmtId="4" fontId="129" fillId="0" borderId="13" xfId="1" applyNumberFormat="1" applyFont="1" applyBorder="1"/>
    <xf numFmtId="4" fontId="129" fillId="0" borderId="12" xfId="1" applyNumberFormat="1" applyFont="1" applyBorder="1"/>
    <xf numFmtId="4" fontId="128" fillId="0" borderId="0" xfId="1" applyNumberFormat="1" applyFont="1" applyFill="1" applyBorder="1"/>
    <xf numFmtId="4" fontId="128" fillId="0" borderId="13" xfId="1" applyNumberFormat="1" applyFont="1" applyFill="1" applyBorder="1"/>
    <xf numFmtId="4" fontId="128" fillId="0" borderId="12" xfId="1" applyNumberFormat="1" applyFont="1" applyFill="1" applyBorder="1"/>
    <xf numFmtId="4" fontId="126" fillId="0" borderId="13" xfId="1" applyNumberFormat="1" applyFont="1" applyFill="1" applyBorder="1" applyAlignment="1">
      <alignment horizontal="right"/>
    </xf>
    <xf numFmtId="4" fontId="126" fillId="0" borderId="0" xfId="1" applyNumberFormat="1" applyFont="1" applyFill="1" applyBorder="1" applyAlignment="1">
      <alignment horizontal="right"/>
    </xf>
    <xf numFmtId="4" fontId="126" fillId="0" borderId="12" xfId="1" applyNumberFormat="1" applyFont="1" applyFill="1" applyBorder="1" applyAlignment="1">
      <alignment horizontal="right"/>
    </xf>
    <xf numFmtId="4" fontId="129" fillId="0" borderId="0" xfId="1" applyNumberFormat="1" applyFont="1" applyFill="1" applyBorder="1"/>
    <xf numFmtId="4" fontId="129" fillId="0" borderId="13" xfId="1" applyNumberFormat="1" applyFont="1" applyFill="1" applyBorder="1"/>
    <xf numFmtId="4" fontId="129" fillId="0" borderId="12" xfId="1" applyNumberFormat="1" applyFont="1" applyFill="1" applyBorder="1"/>
    <xf numFmtId="0" fontId="126" fillId="0" borderId="9" xfId="4" applyFont="1" applyBorder="1"/>
    <xf numFmtId="4" fontId="126" fillId="0" borderId="10" xfId="4" applyNumberFormat="1" applyFont="1" applyBorder="1" applyAlignment="1">
      <alignment horizontal="right"/>
    </xf>
    <xf numFmtId="4" fontId="126" fillId="0" borderId="1" xfId="4" applyNumberFormat="1" applyFont="1" applyBorder="1" applyAlignment="1">
      <alignment horizontal="right"/>
    </xf>
    <xf numFmtId="4" fontId="126" fillId="0" borderId="11" xfId="4" applyNumberFormat="1" applyFont="1" applyBorder="1" applyAlignment="1">
      <alignment horizontal="right"/>
    </xf>
    <xf numFmtId="4" fontId="126" fillId="0" borderId="10" xfId="1" applyNumberFormat="1" applyFont="1" applyFill="1" applyBorder="1" applyAlignment="1">
      <alignment horizontal="right"/>
    </xf>
    <xf numFmtId="4" fontId="126" fillId="0" borderId="1" xfId="1" applyNumberFormat="1" applyFont="1" applyFill="1" applyBorder="1" applyAlignment="1">
      <alignment horizontal="right"/>
    </xf>
    <xf numFmtId="4" fontId="126" fillId="0" borderId="11" xfId="1" applyNumberFormat="1" applyFont="1" applyFill="1" applyBorder="1" applyAlignment="1">
      <alignment horizontal="right"/>
    </xf>
    <xf numFmtId="4" fontId="129" fillId="0" borderId="1" xfId="1" applyNumberFormat="1" applyFont="1" applyFill="1" applyBorder="1"/>
    <xf numFmtId="4" fontId="129" fillId="0" borderId="10" xfId="1" applyNumberFormat="1" applyFont="1" applyFill="1" applyBorder="1"/>
    <xf numFmtId="4" fontId="129" fillId="0" borderId="11" xfId="1" applyNumberFormat="1" applyFont="1" applyFill="1" applyBorder="1"/>
    <xf numFmtId="176" fontId="126" fillId="0" borderId="1" xfId="4" applyNumberFormat="1" applyFont="1" applyBorder="1"/>
    <xf numFmtId="176" fontId="126" fillId="0" borderId="11" xfId="4" applyNumberFormat="1" applyFont="1" applyBorder="1"/>
    <xf numFmtId="176" fontId="126" fillId="0" borderId="10" xfId="4" applyNumberFormat="1" applyFont="1" applyBorder="1"/>
    <xf numFmtId="4" fontId="126" fillId="0" borderId="1" xfId="4" applyNumberFormat="1" applyFont="1" applyBorder="1"/>
    <xf numFmtId="4" fontId="126" fillId="0" borderId="11" xfId="4" applyNumberFormat="1" applyFont="1" applyBorder="1"/>
    <xf numFmtId="4" fontId="126" fillId="0" borderId="10" xfId="4" applyNumberFormat="1" applyFont="1" applyBorder="1"/>
    <xf numFmtId="0" fontId="130" fillId="0" borderId="0" xfId="4" applyFont="1"/>
    <xf numFmtId="0" fontId="14" fillId="5" borderId="4" xfId="4" applyFont="1" applyFill="1" applyBorder="1"/>
    <xf numFmtId="0" fontId="14" fillId="5" borderId="5" xfId="4" applyFont="1" applyFill="1" applyBorder="1"/>
    <xf numFmtId="0" fontId="14" fillId="5" borderId="10" xfId="4" applyFont="1" applyFill="1" applyBorder="1" applyAlignment="1">
      <alignment horizontal="right"/>
    </xf>
    <xf numFmtId="4" fontId="14" fillId="5" borderId="0" xfId="4" applyNumberFormat="1" applyFont="1" applyFill="1" applyAlignment="1">
      <alignment horizontal="right"/>
    </xf>
    <xf numFmtId="4" fontId="14" fillId="5" borderId="10" xfId="4" applyNumberFormat="1" applyFont="1" applyFill="1" applyBorder="1" applyAlignment="1">
      <alignment horizontal="right"/>
    </xf>
    <xf numFmtId="4" fontId="14" fillId="5" borderId="1" xfId="4" applyNumberFormat="1" applyFont="1" applyFill="1" applyBorder="1" applyAlignment="1">
      <alignment horizontal="right"/>
    </xf>
    <xf numFmtId="4" fontId="14" fillId="5" borderId="11" xfId="4" applyNumberFormat="1" applyFont="1" applyFill="1" applyBorder="1" applyAlignment="1">
      <alignment horizontal="right"/>
    </xf>
    <xf numFmtId="0" fontId="14" fillId="0" borderId="0" xfId="4" applyFont="1" applyAlignment="1">
      <alignment horizontal="right"/>
    </xf>
    <xf numFmtId="0" fontId="14" fillId="0" borderId="13" xfId="4" applyFont="1" applyBorder="1" applyAlignment="1">
      <alignment horizontal="right"/>
    </xf>
    <xf numFmtId="0" fontId="14" fillId="0" borderId="12" xfId="4" applyFont="1" applyBorder="1" applyAlignment="1">
      <alignment horizontal="right"/>
    </xf>
    <xf numFmtId="4" fontId="14" fillId="0" borderId="60" xfId="4" applyNumberFormat="1" applyFont="1" applyBorder="1" applyAlignment="1">
      <alignment horizontal="right"/>
    </xf>
    <xf numFmtId="0" fontId="126" fillId="0" borderId="0" xfId="4" applyFont="1" applyAlignment="1">
      <alignment horizontal="right"/>
    </xf>
    <xf numFmtId="0" fontId="126" fillId="0" borderId="13" xfId="4" applyFont="1" applyBorder="1" applyAlignment="1">
      <alignment horizontal="right"/>
    </xf>
    <xf numFmtId="0" fontId="126" fillId="0" borderId="12" xfId="4" applyFont="1" applyBorder="1" applyAlignment="1">
      <alignment horizontal="right"/>
    </xf>
    <xf numFmtId="4" fontId="14" fillId="0" borderId="0" xfId="1" applyNumberFormat="1" applyFont="1" applyFill="1" applyBorder="1"/>
    <xf numFmtId="4" fontId="14" fillId="0" borderId="13" xfId="1" applyNumberFormat="1" applyFont="1" applyFill="1" applyBorder="1"/>
    <xf numFmtId="4" fontId="14" fillId="0" borderId="12" xfId="1" applyNumberFormat="1" applyFont="1" applyFill="1" applyBorder="1"/>
    <xf numFmtId="176" fontId="18" fillId="0" borderId="0" xfId="4" applyNumberFormat="1" applyFont="1"/>
    <xf numFmtId="4" fontId="126" fillId="0" borderId="0" xfId="1" applyNumberFormat="1" applyFont="1" applyFill="1" applyBorder="1"/>
    <xf numFmtId="4" fontId="126" fillId="0" borderId="13" xfId="1" applyNumberFormat="1" applyFont="1" applyFill="1" applyBorder="1"/>
    <xf numFmtId="4" fontId="126" fillId="0" borderId="12" xfId="1" applyNumberFormat="1" applyFont="1" applyFill="1" applyBorder="1"/>
    <xf numFmtId="176" fontId="27" fillId="0" borderId="0" xfId="4" applyNumberFormat="1" applyFont="1"/>
    <xf numFmtId="4" fontId="14" fillId="0" borderId="0" xfId="1" applyNumberFormat="1" applyFont="1" applyBorder="1"/>
    <xf numFmtId="4" fontId="14" fillId="0" borderId="13" xfId="1" applyNumberFormat="1" applyFont="1" applyBorder="1"/>
    <xf numFmtId="4" fontId="14" fillId="0" borderId="12" xfId="1" applyNumberFormat="1" applyFont="1" applyBorder="1"/>
    <xf numFmtId="4" fontId="126" fillId="0" borderId="0" xfId="1" applyNumberFormat="1" applyFont="1" applyBorder="1"/>
    <xf numFmtId="4" fontId="126" fillId="0" borderId="13" xfId="1" applyNumberFormat="1" applyFont="1" applyBorder="1"/>
    <xf numFmtId="4" fontId="126" fillId="0" borderId="12" xfId="1" applyNumberFormat="1" applyFont="1" applyBorder="1"/>
    <xf numFmtId="176" fontId="14" fillId="0" borderId="0" xfId="1" applyNumberFormat="1" applyFont="1" applyBorder="1"/>
    <xf numFmtId="176" fontId="14" fillId="0" borderId="12" xfId="1" applyNumberFormat="1" applyFont="1" applyBorder="1"/>
    <xf numFmtId="176" fontId="14" fillId="0" borderId="13" xfId="1" applyNumberFormat="1" applyFont="1" applyBorder="1"/>
    <xf numFmtId="176" fontId="126" fillId="0" borderId="0" xfId="1" applyNumberFormat="1" applyFont="1" applyBorder="1"/>
    <xf numFmtId="176" fontId="126" fillId="0" borderId="12" xfId="1" applyNumberFormat="1" applyFont="1" applyBorder="1"/>
    <xf numFmtId="176" fontId="126" fillId="0" borderId="13" xfId="1" applyNumberFormat="1" applyFont="1" applyBorder="1"/>
    <xf numFmtId="4" fontId="126" fillId="0" borderId="1" xfId="1" applyNumberFormat="1" applyFont="1" applyBorder="1" applyAlignment="1">
      <alignment horizontal="right"/>
    </xf>
    <xf numFmtId="4" fontId="126" fillId="0" borderId="11" xfId="1" applyNumberFormat="1" applyFont="1" applyBorder="1" applyAlignment="1">
      <alignment horizontal="right"/>
    </xf>
    <xf numFmtId="4" fontId="126" fillId="0" borderId="1" xfId="1" applyNumberFormat="1" applyFont="1" applyBorder="1"/>
    <xf numFmtId="4" fontId="126" fillId="0" borderId="10" xfId="1" applyNumberFormat="1" applyFont="1" applyBorder="1"/>
    <xf numFmtId="4" fontId="126" fillId="0" borderId="11" xfId="1" applyNumberFormat="1" applyFont="1" applyBorder="1"/>
    <xf numFmtId="176" fontId="126" fillId="0" borderId="1" xfId="1" applyNumberFormat="1" applyFont="1" applyBorder="1"/>
    <xf numFmtId="176" fontId="126" fillId="0" borderId="11" xfId="1" applyNumberFormat="1" applyFont="1" applyBorder="1"/>
    <xf numFmtId="176" fontId="126" fillId="0" borderId="10" xfId="1" applyNumberFormat="1" applyFont="1" applyBorder="1"/>
    <xf numFmtId="0" fontId="21" fillId="0" borderId="0" xfId="18" applyFont="1"/>
    <xf numFmtId="0" fontId="125" fillId="0" borderId="1" xfId="4" applyFont="1" applyBorder="1" applyAlignment="1">
      <alignment vertical="center"/>
    </xf>
    <xf numFmtId="0" fontId="126" fillId="0" borderId="1" xfId="4" applyFont="1" applyBorder="1"/>
    <xf numFmtId="164" fontId="18" fillId="0" borderId="13" xfId="1" applyFont="1" applyBorder="1"/>
    <xf numFmtId="164" fontId="27" fillId="0" borderId="13" xfId="1" applyFont="1" applyBorder="1"/>
    <xf numFmtId="39" fontId="14" fillId="0" borderId="0" xfId="1" applyNumberFormat="1" applyFont="1" applyFill="1" applyBorder="1"/>
    <xf numFmtId="39" fontId="14" fillId="0" borderId="13" xfId="1" applyNumberFormat="1" applyFont="1" applyFill="1" applyBorder="1"/>
    <xf numFmtId="39" fontId="14" fillId="0" borderId="12" xfId="1" applyNumberFormat="1" applyFont="1" applyFill="1" applyBorder="1"/>
    <xf numFmtId="164" fontId="126" fillId="0" borderId="0" xfId="4" applyNumberFormat="1" applyFont="1"/>
    <xf numFmtId="164" fontId="126" fillId="0" borderId="13" xfId="4" applyNumberFormat="1" applyFont="1" applyBorder="1"/>
    <xf numFmtId="164" fontId="126" fillId="0" borderId="12" xfId="4" applyNumberFormat="1" applyFont="1" applyBorder="1"/>
    <xf numFmtId="164" fontId="126" fillId="0" borderId="1" xfId="4" applyNumberFormat="1" applyFont="1" applyBorder="1"/>
    <xf numFmtId="164" fontId="126" fillId="0" borderId="10" xfId="4" applyNumberFormat="1" applyFont="1" applyBorder="1"/>
    <xf numFmtId="164" fontId="126" fillId="0" borderId="11" xfId="4" applyNumberFormat="1" applyFont="1" applyBorder="1"/>
    <xf numFmtId="0" fontId="107" fillId="5" borderId="5" xfId="0" applyFont="1" applyFill="1" applyBorder="1" applyAlignment="1">
      <alignment horizontal="center"/>
    </xf>
    <xf numFmtId="0" fontId="107" fillId="5" borderId="5" xfId="0" applyFont="1" applyFill="1" applyBorder="1" applyAlignment="1">
      <alignment horizontal="right"/>
    </xf>
    <xf numFmtId="0" fontId="107" fillId="5" borderId="3" xfId="0" applyFont="1" applyFill="1" applyBorder="1" applyAlignment="1">
      <alignment horizontal="right"/>
    </xf>
    <xf numFmtId="0" fontId="107" fillId="5" borderId="4" xfId="0" applyFont="1" applyFill="1" applyBorder="1" applyAlignment="1">
      <alignment horizontal="right"/>
    </xf>
    <xf numFmtId="0" fontId="107" fillId="0" borderId="2" xfId="0" applyFont="1" applyBorder="1"/>
    <xf numFmtId="4" fontId="107" fillId="0" borderId="12" xfId="0" applyNumberFormat="1" applyFont="1" applyBorder="1"/>
    <xf numFmtId="4" fontId="107" fillId="0" borderId="13" xfId="0" applyNumberFormat="1" applyFont="1" applyBorder="1"/>
    <xf numFmtId="4" fontId="107" fillId="0" borderId="0" xfId="0" applyNumberFormat="1" applyFont="1"/>
    <xf numFmtId="0" fontId="105" fillId="0" borderId="14" xfId="0" applyFont="1" applyBorder="1" applyAlignment="1">
      <alignment horizontal="left" indent="1"/>
    </xf>
    <xf numFmtId="4" fontId="105" fillId="0" borderId="12" xfId="0" applyNumberFormat="1" applyFont="1" applyBorder="1"/>
    <xf numFmtId="4" fontId="105" fillId="0" borderId="13" xfId="0" applyNumberFormat="1" applyFont="1" applyBorder="1"/>
    <xf numFmtId="4" fontId="105" fillId="0" borderId="0" xfId="0" applyNumberFormat="1" applyFont="1"/>
    <xf numFmtId="0" fontId="107" fillId="0" borderId="14" xfId="0" applyFont="1" applyBorder="1"/>
    <xf numFmtId="171" fontId="105" fillId="0" borderId="13" xfId="0" applyNumberFormat="1" applyFont="1" applyBorder="1"/>
    <xf numFmtId="171" fontId="105" fillId="0" borderId="0" xfId="0" applyNumberFormat="1" applyFont="1"/>
    <xf numFmtId="2" fontId="105" fillId="0" borderId="13" xfId="0" applyNumberFormat="1" applyFont="1" applyBorder="1"/>
    <xf numFmtId="2" fontId="105" fillId="0" borderId="0" xfId="0" applyNumberFormat="1" applyFont="1"/>
    <xf numFmtId="0" fontId="107" fillId="0" borderId="9" xfId="0" applyFont="1" applyBorder="1"/>
    <xf numFmtId="4" fontId="107" fillId="0" borderId="11" xfId="0" applyNumberFormat="1" applyFont="1" applyBorder="1"/>
    <xf numFmtId="4" fontId="107" fillId="0" borderId="10" xfId="0" applyNumberFormat="1" applyFont="1" applyBorder="1"/>
    <xf numFmtId="4" fontId="107" fillId="0" borderId="1" xfId="0" applyNumberFormat="1" applyFont="1" applyBorder="1"/>
    <xf numFmtId="0" fontId="117" fillId="0" borderId="0" xfId="0" applyFont="1"/>
    <xf numFmtId="0" fontId="134" fillId="0" borderId="0" xfId="0" applyFont="1" applyAlignment="1">
      <alignment vertical="top"/>
    </xf>
    <xf numFmtId="43" fontId="10" fillId="0" borderId="0" xfId="0" applyNumberFormat="1" applyFont="1"/>
    <xf numFmtId="164" fontId="10" fillId="0" borderId="0" xfId="0" applyNumberFormat="1" applyFont="1"/>
    <xf numFmtId="0" fontId="135" fillId="0" borderId="0" xfId="0" applyFont="1" applyAlignment="1">
      <alignment horizontal="left" vertical="center"/>
    </xf>
    <xf numFmtId="4" fontId="107" fillId="0" borderId="8" xfId="0" applyNumberFormat="1" applyFont="1" applyBorder="1"/>
    <xf numFmtId="4" fontId="107" fillId="0" borderId="6" xfId="0" applyNumberFormat="1" applyFont="1" applyBorder="1"/>
    <xf numFmtId="4" fontId="107" fillId="0" borderId="7" xfId="0" applyNumberFormat="1" applyFont="1" applyBorder="1"/>
    <xf numFmtId="0" fontId="105" fillId="0" borderId="14" xfId="0" applyFont="1" applyBorder="1" applyAlignment="1">
      <alignment horizontal="left" indent="3"/>
    </xf>
    <xf numFmtId="0" fontId="29" fillId="0" borderId="0" xfId="0" applyFont="1" applyAlignment="1">
      <alignment horizontal="left"/>
    </xf>
    <xf numFmtId="177" fontId="10" fillId="0" borderId="0" xfId="1" applyNumberFormat="1" applyFont="1"/>
    <xf numFmtId="0" fontId="136" fillId="0" borderId="6" xfId="4" applyFont="1" applyBorder="1" applyAlignment="1">
      <alignment horizontal="left" vertical="center"/>
    </xf>
    <xf numFmtId="0" fontId="79" fillId="0" borderId="7" xfId="4" applyFont="1" applyBorder="1"/>
    <xf numFmtId="0" fontId="137" fillId="0" borderId="7" xfId="4" applyFont="1" applyBorder="1"/>
    <xf numFmtId="0" fontId="23" fillId="0" borderId="7" xfId="4" applyFont="1" applyBorder="1"/>
    <xf numFmtId="0" fontId="23" fillId="0" borderId="7" xfId="4" applyFont="1" applyBorder="1" applyAlignment="1">
      <alignment vertical="center"/>
    </xf>
    <xf numFmtId="164" fontId="79" fillId="0" borderId="7" xfId="1" applyFont="1" applyBorder="1"/>
    <xf numFmtId="0" fontId="79" fillId="0" borderId="8" xfId="4" applyFont="1" applyBorder="1"/>
    <xf numFmtId="0" fontId="79" fillId="0" borderId="0" xfId="4" applyFont="1"/>
    <xf numFmtId="0" fontId="78" fillId="5" borderId="2" xfId="4" applyFont="1" applyFill="1" applyBorder="1" applyAlignment="1">
      <alignment horizontal="center"/>
    </xf>
    <xf numFmtId="0" fontId="138" fillId="5" borderId="6" xfId="4" applyFont="1" applyFill="1" applyBorder="1" applyAlignment="1">
      <alignment horizontal="right"/>
    </xf>
    <xf numFmtId="0" fontId="138" fillId="5" borderId="4" xfId="4" applyFont="1" applyFill="1" applyBorder="1"/>
    <xf numFmtId="0" fontId="138" fillId="0" borderId="0" xfId="4" applyFont="1"/>
    <xf numFmtId="0" fontId="31" fillId="5" borderId="9" xfId="4" applyFont="1" applyFill="1" applyBorder="1" applyAlignment="1">
      <alignment horizontal="right"/>
    </xf>
    <xf numFmtId="0" fontId="31" fillId="5" borderId="32" xfId="4" applyFont="1" applyFill="1" applyBorder="1" applyAlignment="1">
      <alignment horizontal="right"/>
    </xf>
    <xf numFmtId="0" fontId="31" fillId="0" borderId="0" xfId="4" applyFont="1" applyAlignment="1">
      <alignment horizontal="right"/>
    </xf>
    <xf numFmtId="1" fontId="139" fillId="0" borderId="2" xfId="8" applyFont="1" applyBorder="1" applyAlignment="1">
      <alignment vertical="center"/>
    </xf>
    <xf numFmtId="164" fontId="139" fillId="0" borderId="14" xfId="1" applyFont="1" applyFill="1" applyBorder="1" applyAlignment="1">
      <alignment vertical="center"/>
    </xf>
    <xf numFmtId="164" fontId="139" fillId="0" borderId="0" xfId="1" applyFont="1" applyFill="1" applyBorder="1" applyAlignment="1">
      <alignment vertical="center"/>
    </xf>
    <xf numFmtId="164" fontId="31" fillId="0" borderId="13" xfId="1" applyFont="1" applyFill="1" applyBorder="1" applyAlignment="1">
      <alignment horizontal="center" vertical="center"/>
    </xf>
    <xf numFmtId="164" fontId="31" fillId="0" borderId="7" xfId="1" applyFont="1" applyFill="1" applyBorder="1" applyAlignment="1">
      <alignment horizontal="center" vertical="center"/>
    </xf>
    <xf numFmtId="164" fontId="31" fillId="0" borderId="0" xfId="1" applyFont="1" applyFill="1" applyBorder="1" applyAlignment="1">
      <alignment horizontal="center" vertical="center"/>
    </xf>
    <xf numFmtId="4" fontId="31" fillId="0" borderId="7" xfId="4" applyNumberFormat="1" applyFont="1" applyBorder="1" applyAlignment="1">
      <alignment vertical="center"/>
    </xf>
    <xf numFmtId="4" fontId="31" fillId="0" borderId="12" xfId="4" applyNumberFormat="1" applyFont="1" applyBorder="1" applyAlignment="1">
      <alignment vertical="center"/>
    </xf>
    <xf numFmtId="4" fontId="31" fillId="0" borderId="13" xfId="4" applyNumberFormat="1" applyFont="1" applyBorder="1" applyAlignment="1">
      <alignment vertical="center"/>
    </xf>
    <xf numFmtId="1" fontId="139" fillId="0" borderId="14" xfId="8" applyFont="1" applyBorder="1" applyAlignment="1">
      <alignment vertical="center"/>
    </xf>
    <xf numFmtId="164" fontId="31" fillId="0" borderId="13" xfId="1" applyFont="1" applyBorder="1" applyAlignment="1">
      <alignment horizontal="center" vertical="center"/>
    </xf>
    <xf numFmtId="164" fontId="31" fillId="0" borderId="0" xfId="1" applyFont="1" applyBorder="1" applyAlignment="1">
      <alignment horizontal="center" vertical="center"/>
    </xf>
    <xf numFmtId="1" fontId="31" fillId="0" borderId="14" xfId="8" applyFont="1" applyBorder="1" applyAlignment="1">
      <alignment vertical="center"/>
    </xf>
    <xf numFmtId="164" fontId="31" fillId="0" borderId="14" xfId="1" applyFont="1" applyFill="1" applyBorder="1" applyAlignment="1">
      <alignment vertical="center"/>
    </xf>
    <xf numFmtId="164" fontId="31" fillId="0" borderId="0" xfId="1" applyFont="1" applyFill="1" applyBorder="1" applyAlignment="1">
      <alignment vertical="center"/>
    </xf>
    <xf numFmtId="164" fontId="61" fillId="0" borderId="0" xfId="1" applyFont="1" applyBorder="1" applyAlignment="1">
      <alignment horizontal="center" vertical="center"/>
    </xf>
    <xf numFmtId="164" fontId="61" fillId="0" borderId="12" xfId="1" applyFont="1" applyBorder="1" applyAlignment="1">
      <alignment horizontal="center" vertical="center"/>
    </xf>
    <xf numFmtId="164" fontId="61" fillId="0" borderId="13" xfId="1" applyFont="1" applyBorder="1" applyAlignment="1">
      <alignment horizontal="center" vertical="center"/>
    </xf>
    <xf numFmtId="4" fontId="61" fillId="0" borderId="0" xfId="1" applyNumberFormat="1" applyFont="1" applyBorder="1" applyAlignment="1">
      <alignment horizontal="right" vertical="center"/>
    </xf>
    <xf numFmtId="4" fontId="61" fillId="0" borderId="12" xfId="1" applyNumberFormat="1" applyFont="1" applyBorder="1" applyAlignment="1">
      <alignment horizontal="right" vertical="center"/>
    </xf>
    <xf numFmtId="4" fontId="61" fillId="0" borderId="13" xfId="1" applyNumberFormat="1" applyFont="1" applyBorder="1" applyAlignment="1">
      <alignment horizontal="right" vertical="center"/>
    </xf>
    <xf numFmtId="1" fontId="139" fillId="6" borderId="14" xfId="8" applyFont="1" applyFill="1" applyBorder="1" applyAlignment="1">
      <alignment vertical="center"/>
    </xf>
    <xf numFmtId="164" fontId="139" fillId="6" borderId="14" xfId="1" applyFont="1" applyFill="1" applyBorder="1" applyAlignment="1">
      <alignment vertical="center"/>
    </xf>
    <xf numFmtId="164" fontId="139" fillId="6" borderId="0" xfId="1" applyFont="1" applyFill="1" applyBorder="1" applyAlignment="1">
      <alignment vertical="center"/>
    </xf>
    <xf numFmtId="4" fontId="31" fillId="0" borderId="0" xfId="1" applyNumberFormat="1" applyFont="1" applyBorder="1" applyAlignment="1">
      <alignment horizontal="center" vertical="center"/>
    </xf>
    <xf numFmtId="1" fontId="140" fillId="0" borderId="14" xfId="8" applyFont="1" applyBorder="1" applyAlignment="1">
      <alignment horizontal="left" vertical="center" indent="1"/>
    </xf>
    <xf numFmtId="164" fontId="140" fillId="0" borderId="14" xfId="1" applyFont="1" applyFill="1" applyBorder="1" applyAlignment="1">
      <alignment vertical="center"/>
    </xf>
    <xf numFmtId="164" fontId="140" fillId="0" borderId="0" xfId="1" applyFont="1" applyFill="1" applyBorder="1" applyAlignment="1">
      <alignment vertical="center"/>
    </xf>
    <xf numFmtId="164" fontId="23" fillId="0" borderId="13" xfId="1" applyFont="1" applyBorder="1" applyAlignment="1">
      <alignment horizontal="center" vertical="center"/>
    </xf>
    <xf numFmtId="164" fontId="23" fillId="0" borderId="0" xfId="1" applyFont="1" applyBorder="1" applyAlignment="1">
      <alignment horizontal="center" vertical="center"/>
    </xf>
    <xf numFmtId="4" fontId="23" fillId="0" borderId="0" xfId="4" applyNumberFormat="1" applyFont="1" applyAlignment="1">
      <alignment vertical="center"/>
    </xf>
    <xf numFmtId="4" fontId="23" fillId="0" borderId="12" xfId="4" applyNumberFormat="1" applyFont="1" applyBorder="1" applyAlignment="1">
      <alignment vertical="center"/>
    </xf>
    <xf numFmtId="4" fontId="23" fillId="0" borderId="13" xfId="4" applyNumberFormat="1" applyFont="1" applyBorder="1" applyAlignment="1">
      <alignment vertical="center"/>
    </xf>
    <xf numFmtId="164" fontId="23" fillId="0" borderId="0" xfId="4" applyNumberFormat="1" applyFont="1" applyAlignment="1">
      <alignment vertical="center"/>
    </xf>
    <xf numFmtId="164" fontId="23" fillId="0" borderId="12" xfId="4" applyNumberFormat="1" applyFont="1" applyBorder="1" applyAlignment="1">
      <alignment vertical="center"/>
    </xf>
    <xf numFmtId="164" fontId="23" fillId="0" borderId="13" xfId="4" applyNumberFormat="1" applyFont="1" applyBorder="1" applyAlignment="1">
      <alignment vertical="center"/>
    </xf>
    <xf numFmtId="4" fontId="23" fillId="0" borderId="0" xfId="1" applyNumberFormat="1" applyFont="1" applyBorder="1" applyAlignment="1">
      <alignment horizontal="center" vertical="center"/>
    </xf>
    <xf numFmtId="2" fontId="31" fillId="0" borderId="13" xfId="4" applyNumberFormat="1" applyFont="1" applyBorder="1" applyAlignment="1">
      <alignment vertical="center"/>
    </xf>
    <xf numFmtId="2" fontId="31" fillId="0" borderId="0" xfId="4" applyNumberFormat="1" applyFont="1" applyAlignment="1">
      <alignment vertical="center"/>
    </xf>
    <xf numFmtId="2" fontId="140" fillId="0" borderId="0" xfId="1" applyNumberFormat="1" applyFont="1" applyFill="1" applyBorder="1" applyAlignment="1">
      <alignment vertical="center"/>
    </xf>
    <xf numFmtId="2" fontId="140" fillId="0" borderId="13" xfId="1" applyNumberFormat="1" applyFont="1" applyFill="1" applyBorder="1" applyAlignment="1">
      <alignment vertical="center"/>
    </xf>
    <xf numFmtId="4" fontId="140" fillId="0" borderId="0" xfId="1" applyNumberFormat="1" applyFont="1" applyFill="1" applyBorder="1" applyAlignment="1">
      <alignment vertical="center"/>
    </xf>
    <xf numFmtId="2" fontId="23" fillId="0" borderId="13" xfId="4" applyNumberFormat="1" applyFont="1" applyBorder="1" applyAlignment="1">
      <alignment vertical="center"/>
    </xf>
    <xf numFmtId="2" fontId="23" fillId="0" borderId="0" xfId="4" applyNumberFormat="1" applyFont="1" applyAlignment="1">
      <alignment vertical="center"/>
    </xf>
    <xf numFmtId="164" fontId="31" fillId="0" borderId="0" xfId="1" applyFont="1" applyBorder="1" applyAlignment="1">
      <alignment vertical="center"/>
    </xf>
    <xf numFmtId="164" fontId="23" fillId="0" borderId="0" xfId="1" applyFont="1" applyBorder="1" applyAlignment="1">
      <alignment vertical="center"/>
    </xf>
    <xf numFmtId="164" fontId="139" fillId="0" borderId="13" xfId="1" applyFont="1" applyFill="1" applyBorder="1" applyAlignment="1">
      <alignment vertical="center"/>
    </xf>
    <xf numFmtId="164" fontId="31" fillId="0" borderId="0" xfId="4" applyNumberFormat="1" applyFont="1" applyAlignment="1">
      <alignment vertical="center"/>
    </xf>
    <xf numFmtId="0" fontId="31" fillId="0" borderId="0" xfId="4" applyFont="1" applyAlignment="1">
      <alignment vertical="center"/>
    </xf>
    <xf numFmtId="164" fontId="31" fillId="0" borderId="12" xfId="4" applyNumberFormat="1" applyFont="1" applyBorder="1" applyAlignment="1">
      <alignment vertical="center"/>
    </xf>
    <xf numFmtId="164" fontId="31" fillId="0" borderId="13" xfId="4" applyNumberFormat="1" applyFont="1" applyBorder="1" applyAlignment="1">
      <alignment vertical="center"/>
    </xf>
    <xf numFmtId="164" fontId="31" fillId="0" borderId="13" xfId="1" applyFont="1" applyFill="1" applyBorder="1" applyAlignment="1">
      <alignment vertical="center"/>
    </xf>
    <xf numFmtId="0" fontId="23" fillId="0" borderId="13" xfId="4" applyFont="1" applyBorder="1"/>
    <xf numFmtId="0" fontId="23" fillId="0" borderId="0" xfId="4" applyFont="1"/>
    <xf numFmtId="1" fontId="140" fillId="0" borderId="14" xfId="8" applyFont="1" applyBorder="1" applyAlignment="1">
      <alignment vertical="center"/>
    </xf>
    <xf numFmtId="164" fontId="34" fillId="0" borderId="14" xfId="1" applyFont="1" applyFill="1" applyBorder="1" applyAlignment="1">
      <alignment vertical="center"/>
    </xf>
    <xf numFmtId="164" fontId="34" fillId="0" borderId="0" xfId="1" applyFont="1" applyFill="1" applyBorder="1" applyAlignment="1">
      <alignment vertical="center"/>
    </xf>
    <xf numFmtId="164" fontId="34" fillId="0" borderId="13" xfId="1" applyFont="1" applyFill="1" applyBorder="1" applyAlignment="1">
      <alignment vertical="center"/>
    </xf>
    <xf numFmtId="164" fontId="25" fillId="0" borderId="0" xfId="4" applyNumberFormat="1" applyFont="1" applyAlignment="1">
      <alignment vertical="center"/>
    </xf>
    <xf numFmtId="164" fontId="25" fillId="0" borderId="0" xfId="1" applyFont="1" applyBorder="1" applyAlignment="1">
      <alignment vertical="center"/>
    </xf>
    <xf numFmtId="4" fontId="25" fillId="0" borderId="0" xfId="4" applyNumberFormat="1" applyFont="1" applyAlignment="1">
      <alignment vertical="center"/>
    </xf>
    <xf numFmtId="4" fontId="25" fillId="0" borderId="12" xfId="4" applyNumberFormat="1" applyFont="1" applyBorder="1" applyAlignment="1">
      <alignment vertical="center"/>
    </xf>
    <xf numFmtId="4" fontId="25" fillId="0" borderId="13" xfId="4" applyNumberFormat="1" applyFont="1" applyBorder="1" applyAlignment="1">
      <alignment vertical="center"/>
    </xf>
    <xf numFmtId="0" fontId="141" fillId="0" borderId="0" xfId="4" applyFont="1"/>
    <xf numFmtId="0" fontId="31" fillId="0" borderId="13" xfId="4" applyFont="1" applyBorder="1" applyAlignment="1">
      <alignment vertical="center"/>
    </xf>
    <xf numFmtId="1" fontId="139" fillId="0" borderId="9" xfId="8" applyFont="1" applyBorder="1" applyAlignment="1">
      <alignment vertical="center"/>
    </xf>
    <xf numFmtId="164" fontId="139" fillId="0" borderId="9" xfId="1" applyFont="1" applyFill="1" applyBorder="1" applyAlignment="1">
      <alignment vertical="center"/>
    </xf>
    <xf numFmtId="164" fontId="139" fillId="0" borderId="1" xfId="1" applyFont="1" applyFill="1" applyBorder="1" applyAlignment="1">
      <alignment vertical="center"/>
    </xf>
    <xf numFmtId="0" fontId="31" fillId="0" borderId="10" xfId="4" applyFont="1" applyBorder="1" applyAlignment="1">
      <alignment vertical="center"/>
    </xf>
    <xf numFmtId="0" fontId="31" fillId="0" borderId="1" xfId="4" applyFont="1" applyBorder="1" applyAlignment="1">
      <alignment vertical="center"/>
    </xf>
    <xf numFmtId="164" fontId="31" fillId="0" borderId="1" xfId="4" applyNumberFormat="1" applyFont="1" applyBorder="1" applyAlignment="1">
      <alignment vertical="center"/>
    </xf>
    <xf numFmtId="4" fontId="31" fillId="0" borderId="1" xfId="4" applyNumberFormat="1" applyFont="1" applyBorder="1" applyAlignment="1">
      <alignment vertical="center"/>
    </xf>
    <xf numFmtId="4" fontId="31" fillId="0" borderId="11" xfId="4" applyNumberFormat="1" applyFont="1" applyBorder="1" applyAlignment="1">
      <alignment vertical="center"/>
    </xf>
    <xf numFmtId="4" fontId="31" fillId="0" borderId="10" xfId="4" applyNumberFormat="1" applyFont="1" applyBorder="1" applyAlignment="1">
      <alignment vertical="center"/>
    </xf>
    <xf numFmtId="1" fontId="139" fillId="0" borderId="22" xfId="8" applyFont="1" applyBorder="1" applyAlignment="1">
      <alignment vertical="center"/>
    </xf>
    <xf numFmtId="164" fontId="139" fillId="0" borderId="10" xfId="1" applyFont="1" applyFill="1" applyBorder="1" applyAlignment="1">
      <alignment vertical="center"/>
    </xf>
    <xf numFmtId="1" fontId="29" fillId="0" borderId="0" xfId="8" applyFont="1" applyAlignment="1">
      <alignment vertical="center"/>
    </xf>
    <xf numFmtId="164" fontId="142" fillId="0" borderId="0" xfId="1" applyFont="1" applyFill="1" applyBorder="1" applyAlignment="1">
      <alignment horizontal="right"/>
    </xf>
    <xf numFmtId="164" fontId="57" fillId="0" borderId="0" xfId="4" applyNumberFormat="1" applyFont="1" applyAlignment="1">
      <alignment horizontal="right"/>
    </xf>
    <xf numFmtId="164" fontId="60" fillId="0" borderId="0" xfId="4" applyNumberFormat="1" applyFont="1" applyAlignment="1">
      <alignment horizontal="right"/>
    </xf>
    <xf numFmtId="164" fontId="79" fillId="0" borderId="0" xfId="1" applyFont="1"/>
    <xf numFmtId="0" fontId="136" fillId="0" borderId="0" xfId="18" applyFont="1" applyAlignment="1">
      <alignment vertical="center"/>
    </xf>
    <xf numFmtId="164" fontId="23" fillId="0" borderId="0" xfId="1" applyFont="1"/>
    <xf numFmtId="164" fontId="78" fillId="5" borderId="3" xfId="1" applyFont="1" applyFill="1" applyBorder="1" applyAlignment="1">
      <alignment horizontal="right"/>
    </xf>
    <xf numFmtId="0" fontId="78" fillId="5" borderId="4" xfId="18" applyFont="1" applyFill="1" applyBorder="1" applyAlignment="1">
      <alignment horizontal="right"/>
    </xf>
    <xf numFmtId="0" fontId="78" fillId="5" borderId="3" xfId="18" applyFont="1" applyFill="1" applyBorder="1" applyAlignment="1">
      <alignment horizontal="right"/>
    </xf>
    <xf numFmtId="0" fontId="78" fillId="5" borderId="5" xfId="18" applyFont="1" applyFill="1" applyBorder="1" applyAlignment="1">
      <alignment horizontal="right"/>
    </xf>
    <xf numFmtId="0" fontId="78" fillId="5" borderId="10" xfId="18" applyFont="1" applyFill="1" applyBorder="1" applyAlignment="1">
      <alignment horizontal="right"/>
    </xf>
    <xf numFmtId="0" fontId="78" fillId="5" borderId="1" xfId="18" applyFont="1" applyFill="1" applyBorder="1" applyAlignment="1">
      <alignment horizontal="right"/>
    </xf>
    <xf numFmtId="0" fontId="78" fillId="5" borderId="11" xfId="18" applyFont="1" applyFill="1" applyBorder="1" applyAlignment="1">
      <alignment horizontal="right"/>
    </xf>
    <xf numFmtId="0" fontId="31" fillId="0" borderId="14" xfId="0" applyFont="1" applyBorder="1"/>
    <xf numFmtId="169" fontId="31" fillId="0" borderId="13" xfId="1" applyNumberFormat="1" applyFont="1" applyFill="1" applyBorder="1"/>
    <xf numFmtId="169" fontId="31" fillId="0" borderId="0" xfId="1" applyNumberFormat="1" applyFont="1" applyFill="1" applyBorder="1"/>
    <xf numFmtId="169" fontId="31" fillId="0" borderId="12" xfId="1" applyNumberFormat="1" applyFont="1" applyFill="1" applyBorder="1"/>
    <xf numFmtId="0" fontId="31" fillId="0" borderId="14" xfId="0" applyFont="1" applyBorder="1" applyAlignment="1">
      <alignment horizontal="left" indent="1"/>
    </xf>
    <xf numFmtId="0" fontId="31" fillId="0" borderId="14" xfId="0" applyFont="1" applyBorder="1" applyAlignment="1">
      <alignment horizontal="left" indent="3"/>
    </xf>
    <xf numFmtId="0" fontId="23" fillId="0" borderId="14" xfId="0" applyFont="1" applyBorder="1" applyAlignment="1">
      <alignment horizontal="left" indent="6"/>
    </xf>
    <xf numFmtId="169" fontId="23" fillId="0" borderId="13" xfId="1" applyNumberFormat="1" applyFont="1" applyFill="1" applyBorder="1"/>
    <xf numFmtId="169" fontId="23" fillId="0" borderId="0" xfId="1" applyNumberFormat="1" applyFont="1" applyFill="1" applyBorder="1"/>
    <xf numFmtId="169" fontId="23" fillId="0" borderId="12" xfId="1" applyNumberFormat="1" applyFont="1" applyFill="1" applyBorder="1"/>
    <xf numFmtId="178" fontId="23" fillId="0" borderId="0" xfId="18" applyNumberFormat="1" applyFont="1"/>
    <xf numFmtId="0" fontId="23" fillId="0" borderId="14" xfId="0" applyFont="1" applyBorder="1" applyAlignment="1">
      <alignment horizontal="left" indent="8"/>
    </xf>
    <xf numFmtId="0" fontId="31" fillId="0" borderId="0" xfId="18" applyFont="1"/>
    <xf numFmtId="0" fontId="23" fillId="0" borderId="14" xfId="0" applyFont="1" applyBorder="1" applyAlignment="1">
      <alignment horizontal="left" indent="3"/>
    </xf>
    <xf numFmtId="0" fontId="23" fillId="11" borderId="14" xfId="0" applyFont="1" applyFill="1" applyBorder="1" applyAlignment="1">
      <alignment horizontal="left" indent="5"/>
    </xf>
    <xf numFmtId="0" fontId="25" fillId="11" borderId="14" xfId="0" applyFont="1" applyFill="1" applyBorder="1" applyAlignment="1">
      <alignment horizontal="left" indent="8"/>
    </xf>
    <xf numFmtId="169" fontId="25" fillId="0" borderId="13" xfId="1" applyNumberFormat="1" applyFont="1" applyFill="1" applyBorder="1"/>
    <xf numFmtId="169" fontId="25" fillId="0" borderId="0" xfId="1" applyNumberFormat="1" applyFont="1" applyFill="1" applyBorder="1"/>
    <xf numFmtId="169" fontId="25" fillId="0" borderId="12" xfId="1" applyNumberFormat="1" applyFont="1" applyFill="1" applyBorder="1"/>
    <xf numFmtId="0" fontId="31" fillId="0" borderId="14" xfId="0" applyFont="1" applyBorder="1" applyAlignment="1">
      <alignment horizontal="left" indent="2"/>
    </xf>
    <xf numFmtId="0" fontId="23" fillId="0" borderId="14" xfId="0" applyFont="1" applyBorder="1" applyAlignment="1">
      <alignment horizontal="left" indent="5"/>
    </xf>
    <xf numFmtId="0" fontId="23" fillId="11" borderId="14" xfId="0" applyFont="1" applyFill="1" applyBorder="1" applyAlignment="1">
      <alignment horizontal="left" indent="7"/>
    </xf>
    <xf numFmtId="0" fontId="23" fillId="0" borderId="14" xfId="0" applyFont="1" applyBorder="1" applyAlignment="1">
      <alignment horizontal="left" indent="7"/>
    </xf>
    <xf numFmtId="4" fontId="23" fillId="0" borderId="0" xfId="18" applyNumberFormat="1" applyFont="1"/>
    <xf numFmtId="0" fontId="31" fillId="0" borderId="14" xfId="0" applyFont="1" applyBorder="1" applyAlignment="1">
      <alignment horizontal="left" wrapText="1" indent="2"/>
    </xf>
    <xf numFmtId="169" fontId="31" fillId="0" borderId="13" xfId="0" applyNumberFormat="1" applyFont="1" applyBorder="1"/>
    <xf numFmtId="169" fontId="31" fillId="0" borderId="12" xfId="0" applyNumberFormat="1" applyFont="1" applyBorder="1"/>
    <xf numFmtId="169" fontId="23" fillId="0" borderId="13" xfId="0" applyNumberFormat="1" applyFont="1" applyBorder="1"/>
    <xf numFmtId="169" fontId="23" fillId="0" borderId="12" xfId="0" applyNumberFormat="1" applyFont="1" applyBorder="1"/>
    <xf numFmtId="0" fontId="23" fillId="0" borderId="14" xfId="0" applyFont="1" applyBorder="1" applyAlignment="1">
      <alignment horizontal="left" indent="4"/>
    </xf>
    <xf numFmtId="0" fontId="23" fillId="11" borderId="14" xfId="0" applyFont="1" applyFill="1" applyBorder="1" applyAlignment="1">
      <alignment horizontal="left" indent="6"/>
    </xf>
    <xf numFmtId="0" fontId="23" fillId="11" borderId="14" xfId="0" applyFont="1" applyFill="1" applyBorder="1" applyAlignment="1">
      <alignment horizontal="left" indent="8"/>
    </xf>
    <xf numFmtId="0" fontId="23" fillId="11" borderId="14" xfId="0" applyFont="1" applyFill="1" applyBorder="1" applyAlignment="1">
      <alignment horizontal="left" indent="11"/>
    </xf>
    <xf numFmtId="0" fontId="31" fillId="0" borderId="14" xfId="0" applyFont="1" applyBorder="1" applyAlignment="1">
      <alignment horizontal="left" indent="4"/>
    </xf>
    <xf numFmtId="0" fontId="31" fillId="0" borderId="9" xfId="0" applyFont="1" applyBorder="1"/>
    <xf numFmtId="169" fontId="31" fillId="0" borderId="10" xfId="0" applyNumberFormat="1" applyFont="1" applyBorder="1"/>
    <xf numFmtId="169" fontId="31" fillId="0" borderId="1" xfId="0" applyNumberFormat="1" applyFont="1" applyBorder="1"/>
    <xf numFmtId="169" fontId="31" fillId="0" borderId="11" xfId="0" applyNumberFormat="1" applyFont="1" applyBorder="1"/>
    <xf numFmtId="0" fontId="25" fillId="0" borderId="0" xfId="18" applyFont="1"/>
    <xf numFmtId="0" fontId="135" fillId="0" borderId="0" xfId="0" applyFont="1" applyAlignment="1">
      <alignment vertical="center"/>
    </xf>
    <xf numFmtId="0" fontId="23" fillId="0" borderId="0" xfId="0" applyFont="1"/>
    <xf numFmtId="0" fontId="31" fillId="5" borderId="4" xfId="0" applyFont="1" applyFill="1" applyBorder="1" applyAlignment="1">
      <alignment horizontal="center"/>
    </xf>
    <xf numFmtId="0" fontId="31" fillId="5" borderId="5" xfId="0" applyFont="1" applyFill="1" applyBorder="1" applyAlignment="1">
      <alignment horizontal="center"/>
    </xf>
    <xf numFmtId="0" fontId="31" fillId="5" borderId="1" xfId="0" applyFont="1" applyFill="1" applyBorder="1" applyAlignment="1">
      <alignment horizontal="right"/>
    </xf>
    <xf numFmtId="0" fontId="31" fillId="5" borderId="4" xfId="0" applyFont="1" applyFill="1" applyBorder="1" applyAlignment="1">
      <alignment horizontal="right"/>
    </xf>
    <xf numFmtId="4" fontId="31" fillId="5" borderId="4" xfId="0" applyNumberFormat="1" applyFont="1" applyFill="1" applyBorder="1" applyAlignment="1">
      <alignment horizontal="right"/>
    </xf>
    <xf numFmtId="0" fontId="31" fillId="5" borderId="5" xfId="0" applyFont="1" applyFill="1" applyBorder="1" applyAlignment="1">
      <alignment horizontal="right"/>
    </xf>
    <xf numFmtId="0" fontId="31" fillId="5" borderId="3" xfId="0" applyFont="1" applyFill="1" applyBorder="1" applyAlignment="1">
      <alignment horizontal="right"/>
    </xf>
    <xf numFmtId="0" fontId="23" fillId="0" borderId="0" xfId="0" applyFont="1" applyAlignment="1">
      <alignment horizontal="right"/>
    </xf>
    <xf numFmtId="0" fontId="31" fillId="0" borderId="14" xfId="0" applyFont="1" applyBorder="1" applyAlignment="1">
      <alignment horizontal="left"/>
    </xf>
    <xf numFmtId="165" fontId="31" fillId="0" borderId="0" xfId="0" applyNumberFormat="1" applyFont="1" applyAlignment="1">
      <alignment horizontal="center"/>
    </xf>
    <xf numFmtId="168" fontId="31" fillId="0" borderId="0" xfId="1" applyNumberFormat="1" applyFont="1" applyBorder="1" applyAlignment="1">
      <alignment horizontal="center"/>
    </xf>
    <xf numFmtId="165" fontId="31" fillId="0" borderId="0" xfId="0" applyNumberFormat="1" applyFont="1" applyAlignment="1">
      <alignment horizontal="right"/>
    </xf>
    <xf numFmtId="4" fontId="31" fillId="0" borderId="0" xfId="0" applyNumberFormat="1" applyFont="1" applyAlignment="1">
      <alignment horizontal="right"/>
    </xf>
    <xf numFmtId="4" fontId="31" fillId="6" borderId="7" xfId="28" applyNumberFormat="1" applyFont="1" applyFill="1" applyBorder="1" applyAlignment="1">
      <alignment horizontal="right"/>
    </xf>
    <xf numFmtId="2" fontId="31" fillId="0" borderId="0" xfId="0" applyNumberFormat="1" applyFont="1"/>
    <xf numFmtId="4" fontId="31" fillId="0" borderId="0" xfId="0" applyNumberFormat="1" applyFont="1"/>
    <xf numFmtId="4" fontId="31" fillId="0" borderId="6" xfId="0" applyNumberFormat="1" applyFont="1" applyBorder="1"/>
    <xf numFmtId="4" fontId="31" fillId="0" borderId="7" xfId="0" applyNumberFormat="1" applyFont="1" applyBorder="1"/>
    <xf numFmtId="4" fontId="31" fillId="0" borderId="12" xfId="0" applyNumberFormat="1" applyFont="1" applyBorder="1"/>
    <xf numFmtId="4" fontId="31" fillId="0" borderId="13" xfId="0" applyNumberFormat="1" applyFont="1" applyBorder="1"/>
    <xf numFmtId="4" fontId="31" fillId="0" borderId="8" xfId="0" applyNumberFormat="1" applyFont="1" applyBorder="1"/>
    <xf numFmtId="164" fontId="31" fillId="0" borderId="13" xfId="0" applyNumberFormat="1" applyFont="1" applyBorder="1"/>
    <xf numFmtId="164" fontId="31" fillId="0" borderId="0" xfId="0" applyNumberFormat="1" applyFont="1"/>
    <xf numFmtId="164" fontId="31" fillId="0" borderId="12" xfId="0" applyNumberFormat="1" applyFont="1" applyBorder="1"/>
    <xf numFmtId="0" fontId="23" fillId="0" borderId="14" xfId="0" applyFont="1" applyBorder="1" applyAlignment="1">
      <alignment horizontal="left" indent="1"/>
    </xf>
    <xf numFmtId="165" fontId="23" fillId="0" borderId="0" xfId="0" applyNumberFormat="1" applyFont="1" applyAlignment="1">
      <alignment horizontal="center"/>
    </xf>
    <xf numFmtId="165" fontId="23" fillId="0" borderId="0" xfId="0" applyNumberFormat="1" applyFont="1" applyAlignment="1">
      <alignment horizontal="right"/>
    </xf>
    <xf numFmtId="4" fontId="23" fillId="0" borderId="0" xfId="0" applyNumberFormat="1" applyFont="1" applyAlignment="1">
      <alignment horizontal="right"/>
    </xf>
    <xf numFmtId="4" fontId="23" fillId="6" borderId="0" xfId="28" applyNumberFormat="1" applyFont="1" applyFill="1" applyAlignment="1">
      <alignment horizontal="right"/>
    </xf>
    <xf numFmtId="164" fontId="23" fillId="0" borderId="0" xfId="0" applyNumberFormat="1" applyFont="1" applyAlignment="1">
      <alignment horizontal="right"/>
    </xf>
    <xf numFmtId="2" fontId="23" fillId="0" borderId="0" xfId="0" applyNumberFormat="1" applyFont="1"/>
    <xf numFmtId="4" fontId="23" fillId="0" borderId="0" xfId="0" applyNumberFormat="1" applyFont="1"/>
    <xf numFmtId="4" fontId="23" fillId="0" borderId="13" xfId="0" applyNumberFormat="1" applyFont="1" applyBorder="1"/>
    <xf numFmtId="4" fontId="23" fillId="0" borderId="12" xfId="0" applyNumberFormat="1" applyFont="1" applyBorder="1"/>
    <xf numFmtId="164" fontId="23" fillId="0" borderId="13" xfId="0" applyNumberFormat="1" applyFont="1" applyBorder="1"/>
    <xf numFmtId="164" fontId="23" fillId="0" borderId="0" xfId="0" applyNumberFormat="1" applyFont="1"/>
    <xf numFmtId="164" fontId="23" fillId="0" borderId="12" xfId="0" applyNumberFormat="1" applyFont="1" applyBorder="1"/>
    <xf numFmtId="2" fontId="23" fillId="0" borderId="0" xfId="0" applyNumberFormat="1" applyFont="1" applyAlignment="1">
      <alignment horizontal="right"/>
    </xf>
    <xf numFmtId="43" fontId="23" fillId="0" borderId="13" xfId="0" applyNumberFormat="1" applyFont="1" applyBorder="1"/>
    <xf numFmtId="43" fontId="23" fillId="0" borderId="0" xfId="0" applyNumberFormat="1" applyFont="1"/>
    <xf numFmtId="43" fontId="23" fillId="0" borderId="12" xfId="0" applyNumberFormat="1" applyFont="1" applyBorder="1"/>
    <xf numFmtId="165" fontId="31" fillId="0" borderId="0" xfId="1" applyNumberFormat="1" applyFont="1" applyBorder="1" applyAlignment="1"/>
    <xf numFmtId="165" fontId="31" fillId="0" borderId="0" xfId="1" applyNumberFormat="1" applyFont="1" applyBorder="1" applyAlignment="1">
      <alignment horizontal="right"/>
    </xf>
    <xf numFmtId="4" fontId="31" fillId="0" borderId="0" xfId="1" applyNumberFormat="1" applyFont="1" applyBorder="1" applyAlignment="1">
      <alignment horizontal="right"/>
    </xf>
    <xf numFmtId="4" fontId="31" fillId="6" borderId="0" xfId="1" applyNumberFormat="1" applyFont="1" applyFill="1" applyBorder="1" applyAlignment="1">
      <alignment horizontal="right"/>
    </xf>
    <xf numFmtId="165" fontId="23" fillId="0" borderId="0" xfId="0" applyNumberFormat="1" applyFont="1"/>
    <xf numFmtId="165" fontId="23" fillId="0" borderId="0" xfId="1" applyNumberFormat="1" applyFont="1" applyBorder="1" applyAlignment="1">
      <alignment horizontal="right"/>
    </xf>
    <xf numFmtId="4" fontId="23" fillId="0" borderId="0" xfId="1" applyNumberFormat="1" applyFont="1" applyBorder="1" applyAlignment="1">
      <alignment horizontal="right"/>
    </xf>
    <xf numFmtId="4" fontId="23" fillId="6" borderId="0" xfId="1" applyNumberFormat="1" applyFont="1" applyFill="1" applyBorder="1" applyAlignment="1">
      <alignment horizontal="right"/>
    </xf>
    <xf numFmtId="165" fontId="23" fillId="0" borderId="0" xfId="1" applyNumberFormat="1" applyFont="1" applyBorder="1" applyAlignment="1"/>
    <xf numFmtId="2" fontId="35" fillId="0" borderId="0" xfId="0" applyNumberFormat="1" applyFont="1"/>
    <xf numFmtId="4" fontId="35" fillId="0" borderId="0" xfId="0" applyNumberFormat="1" applyFont="1"/>
    <xf numFmtId="0" fontId="31" fillId="0" borderId="9" xfId="0" applyFont="1" applyBorder="1" applyAlignment="1">
      <alignment horizontal="left"/>
    </xf>
    <xf numFmtId="165" fontId="31" fillId="0" borderId="1" xfId="1" applyNumberFormat="1" applyFont="1" applyBorder="1" applyAlignment="1">
      <alignment horizontal="center"/>
    </xf>
    <xf numFmtId="165" fontId="31" fillId="0" borderId="1" xfId="1" applyNumberFormat="1" applyFont="1" applyBorder="1" applyAlignment="1"/>
    <xf numFmtId="165" fontId="31" fillId="0" borderId="1" xfId="1" applyNumberFormat="1" applyFont="1" applyBorder="1" applyAlignment="1">
      <alignment horizontal="right"/>
    </xf>
    <xf numFmtId="4" fontId="31" fillId="0" borderId="1" xfId="1" applyNumberFormat="1" applyFont="1" applyBorder="1" applyAlignment="1">
      <alignment horizontal="right"/>
    </xf>
    <xf numFmtId="4" fontId="31" fillId="6" borderId="1" xfId="1" applyNumberFormat="1" applyFont="1" applyFill="1" applyBorder="1" applyAlignment="1">
      <alignment horizontal="right"/>
    </xf>
    <xf numFmtId="4" fontId="31" fillId="0" borderId="1" xfId="0" applyNumberFormat="1" applyFont="1" applyBorder="1" applyAlignment="1">
      <alignment horizontal="right"/>
    </xf>
    <xf numFmtId="2" fontId="31" fillId="0" borderId="1" xfId="0" applyNumberFormat="1" applyFont="1" applyBorder="1"/>
    <xf numFmtId="4" fontId="31" fillId="0" borderId="1" xfId="0" applyNumberFormat="1" applyFont="1" applyBorder="1"/>
    <xf numFmtId="4" fontId="31" fillId="0" borderId="10" xfId="0" applyNumberFormat="1" applyFont="1" applyBorder="1"/>
    <xf numFmtId="4" fontId="31" fillId="0" borderId="11" xfId="0" applyNumberFormat="1" applyFont="1" applyBorder="1"/>
    <xf numFmtId="0" fontId="99" fillId="0" borderId="0" xfId="0" applyFont="1" applyAlignment="1">
      <alignment vertical="center"/>
    </xf>
    <xf numFmtId="0" fontId="31" fillId="0" borderId="0" xfId="0" applyFont="1"/>
    <xf numFmtId="0" fontId="31" fillId="5" borderId="7" xfId="0" applyFont="1" applyFill="1" applyBorder="1" applyAlignment="1">
      <alignment horizontal="center"/>
    </xf>
    <xf numFmtId="0" fontId="31" fillId="5" borderId="1" xfId="0" applyFont="1" applyFill="1" applyBorder="1" applyAlignment="1">
      <alignment horizontal="center"/>
    </xf>
    <xf numFmtId="0" fontId="31" fillId="5" borderId="0" xfId="0" applyFont="1" applyFill="1" applyAlignment="1">
      <alignment horizontal="right"/>
    </xf>
    <xf numFmtId="0" fontId="23" fillId="0" borderId="2" xfId="0" applyFont="1" applyBorder="1"/>
    <xf numFmtId="4" fontId="23" fillId="0" borderId="7" xfId="0" applyNumberFormat="1" applyFont="1" applyBorder="1" applyAlignment="1">
      <alignment horizontal="right"/>
    </xf>
    <xf numFmtId="0" fontId="23" fillId="0" borderId="7" xfId="0" applyFont="1" applyBorder="1"/>
    <xf numFmtId="2" fontId="23" fillId="0" borderId="7" xfId="0" applyNumberFormat="1" applyFont="1" applyBorder="1"/>
    <xf numFmtId="2" fontId="23" fillId="0" borderId="0" xfId="1" applyNumberFormat="1" applyFont="1" applyBorder="1" applyAlignment="1"/>
    <xf numFmtId="2" fontId="31" fillId="0" borderId="0" xfId="1" applyNumberFormat="1" applyFont="1" applyBorder="1" applyAlignment="1"/>
    <xf numFmtId="2" fontId="23" fillId="0" borderId="0" xfId="1" applyNumberFormat="1" applyFont="1" applyBorder="1" applyAlignment="1">
      <alignment horizontal="right"/>
    </xf>
    <xf numFmtId="2" fontId="35" fillId="0" borderId="0" xfId="0" applyNumberFormat="1" applyFont="1" applyAlignment="1">
      <alignment horizontal="right"/>
    </xf>
    <xf numFmtId="2" fontId="35" fillId="0" borderId="7" xfId="0" applyNumberFormat="1" applyFont="1" applyBorder="1" applyAlignment="1">
      <alignment horizontal="right"/>
    </xf>
    <xf numFmtId="2" fontId="61" fillId="0" borderId="0" xfId="0" applyNumberFormat="1" applyFont="1" applyAlignment="1">
      <alignment horizontal="right"/>
    </xf>
    <xf numFmtId="4" fontId="35" fillId="0" borderId="0" xfId="0" applyNumberFormat="1" applyFont="1" applyAlignment="1">
      <alignment horizontal="right"/>
    </xf>
    <xf numFmtId="4" fontId="61" fillId="0" borderId="0" xfId="0" applyNumberFormat="1" applyFont="1" applyAlignment="1">
      <alignment horizontal="right"/>
    </xf>
    <xf numFmtId="4" fontId="35" fillId="0" borderId="7" xfId="0" applyNumberFormat="1" applyFont="1" applyBorder="1" applyAlignment="1">
      <alignment horizontal="right"/>
    </xf>
    <xf numFmtId="4" fontId="35" fillId="0" borderId="13" xfId="0" applyNumberFormat="1" applyFont="1" applyBorder="1" applyAlignment="1">
      <alignment horizontal="right"/>
    </xf>
    <xf numFmtId="4" fontId="35" fillId="0" borderId="12" xfId="0" applyNumberFormat="1" applyFont="1" applyBorder="1" applyAlignment="1">
      <alignment horizontal="right"/>
    </xf>
    <xf numFmtId="4" fontId="35" fillId="0" borderId="6" xfId="0" applyNumberFormat="1" applyFont="1" applyBorder="1" applyAlignment="1">
      <alignment horizontal="right"/>
    </xf>
    <xf numFmtId="4" fontId="35" fillId="0" borderId="8" xfId="0" applyNumberFormat="1" applyFont="1" applyBorder="1" applyAlignment="1">
      <alignment horizontal="right"/>
    </xf>
    <xf numFmtId="164" fontId="35" fillId="0" borderId="13" xfId="0" applyNumberFormat="1" applyFont="1" applyBorder="1" applyAlignment="1">
      <alignment horizontal="right"/>
    </xf>
    <xf numFmtId="164" fontId="35" fillId="0" borderId="0" xfId="0" applyNumberFormat="1" applyFont="1" applyAlignment="1">
      <alignment horizontal="right"/>
    </xf>
    <xf numFmtId="164" fontId="35" fillId="0" borderId="12" xfId="0" applyNumberFormat="1" applyFont="1" applyBorder="1" applyAlignment="1">
      <alignment horizontal="right"/>
    </xf>
    <xf numFmtId="0" fontId="23" fillId="0" borderId="14" xfId="0" applyFont="1" applyBorder="1"/>
    <xf numFmtId="4" fontId="23" fillId="0" borderId="0" xfId="0" applyNumberFormat="1" applyFont="1" applyAlignment="1">
      <alignment horizontal="right" vertical="center"/>
    </xf>
    <xf numFmtId="164" fontId="31" fillId="0" borderId="0" xfId="1" applyFont="1" applyBorder="1" applyAlignment="1"/>
    <xf numFmtId="164" fontId="23" fillId="0" borderId="0" xfId="1" applyFont="1" applyBorder="1" applyAlignment="1"/>
    <xf numFmtId="164" fontId="31" fillId="0" borderId="1" xfId="1" applyFont="1" applyBorder="1" applyAlignment="1"/>
    <xf numFmtId="164" fontId="31" fillId="0" borderId="1" xfId="0" applyNumberFormat="1" applyFont="1" applyBorder="1"/>
    <xf numFmtId="0" fontId="31" fillId="0" borderId="1" xfId="0" applyFont="1" applyBorder="1"/>
    <xf numFmtId="4" fontId="61" fillId="0" borderId="1" xfId="0" applyNumberFormat="1" applyFont="1" applyBorder="1" applyAlignment="1">
      <alignment horizontal="right"/>
    </xf>
    <xf numFmtId="2" fontId="61" fillId="0" borderId="1" xfId="0" applyNumberFormat="1" applyFont="1" applyBorder="1" applyAlignment="1">
      <alignment horizontal="right"/>
    </xf>
    <xf numFmtId="4" fontId="61" fillId="0" borderId="10" xfId="0" applyNumberFormat="1" applyFont="1" applyBorder="1" applyAlignment="1">
      <alignment horizontal="right"/>
    </xf>
    <xf numFmtId="4" fontId="61" fillId="0" borderId="11" xfId="0" applyNumberFormat="1" applyFont="1" applyBorder="1" applyAlignment="1">
      <alignment horizontal="right"/>
    </xf>
    <xf numFmtId="0" fontId="25" fillId="0" borderId="0" xfId="0" applyFont="1"/>
    <xf numFmtId="174" fontId="25" fillId="0" borderId="0" xfId="1" applyNumberFormat="1" applyFont="1" applyBorder="1"/>
    <xf numFmtId="179" fontId="25" fillId="0" borderId="0" xfId="1" applyNumberFormat="1" applyFont="1" applyBorder="1"/>
    <xf numFmtId="179" fontId="25" fillId="0" borderId="0" xfId="1" applyNumberFormat="1" applyFont="1" applyBorder="1" applyAlignment="1">
      <alignment horizontal="right"/>
    </xf>
    <xf numFmtId="0" fontId="23" fillId="0" borderId="7" xfId="0" applyFont="1" applyBorder="1" applyAlignment="1">
      <alignment horizontal="right"/>
    </xf>
    <xf numFmtId="0" fontId="138" fillId="0" borderId="0" xfId="0" applyFont="1"/>
    <xf numFmtId="0" fontId="79" fillId="0" borderId="0" xfId="0" applyFont="1"/>
    <xf numFmtId="0" fontId="31" fillId="5" borderId="6" xfId="0" applyFont="1" applyFill="1" applyBorder="1" applyAlignment="1">
      <alignment vertical="center"/>
    </xf>
    <xf numFmtId="0" fontId="31" fillId="5" borderId="7" xfId="0" applyFont="1" applyFill="1" applyBorder="1"/>
    <xf numFmtId="0" fontId="31" fillId="5" borderId="11" xfId="0" applyFont="1" applyFill="1" applyBorder="1" applyAlignment="1">
      <alignment horizontal="center"/>
    </xf>
    <xf numFmtId="0" fontId="31" fillId="5" borderId="5" xfId="0" applyFont="1" applyFill="1" applyBorder="1"/>
    <xf numFmtId="4" fontId="23" fillId="0" borderId="7" xfId="0" applyNumberFormat="1" applyFont="1" applyBorder="1"/>
    <xf numFmtId="4" fontId="31" fillId="0" borderId="7" xfId="0" applyNumberFormat="1" applyFont="1" applyBorder="1" applyAlignment="1">
      <alignment horizontal="right"/>
    </xf>
    <xf numFmtId="2" fontId="31" fillId="0" borderId="0" xfId="1" applyNumberFormat="1" applyFont="1" applyBorder="1" applyAlignment="1">
      <alignment horizontal="right"/>
    </xf>
    <xf numFmtId="164" fontId="23" fillId="0" borderId="0" xfId="1" applyFont="1" applyBorder="1"/>
    <xf numFmtId="4" fontId="23" fillId="0" borderId="13" xfId="0" applyNumberFormat="1" applyFont="1" applyBorder="1" applyAlignment="1">
      <alignment horizontal="right"/>
    </xf>
    <xf numFmtId="4" fontId="23" fillId="0" borderId="12" xfId="0" applyNumberFormat="1" applyFont="1" applyBorder="1" applyAlignment="1">
      <alignment horizontal="right"/>
    </xf>
    <xf numFmtId="2" fontId="23" fillId="0" borderId="0" xfId="29" applyNumberFormat="1" applyFont="1"/>
    <xf numFmtId="164" fontId="31" fillId="0" borderId="0" xfId="1" applyFont="1" applyBorder="1"/>
    <xf numFmtId="4" fontId="31" fillId="0" borderId="0" xfId="30" applyNumberFormat="1" applyFont="1"/>
    <xf numFmtId="4" fontId="31" fillId="0" borderId="1" xfId="29" applyNumberFormat="1" applyFont="1" applyBorder="1"/>
    <xf numFmtId="4" fontId="31" fillId="0" borderId="10" xfId="0" applyNumberFormat="1" applyFont="1" applyBorder="1" applyAlignment="1">
      <alignment horizontal="right"/>
    </xf>
    <xf numFmtId="4" fontId="31" fillId="0" borderId="11" xfId="0" applyNumberFormat="1" applyFont="1" applyBorder="1" applyAlignment="1">
      <alignment horizontal="right"/>
    </xf>
    <xf numFmtId="4" fontId="23" fillId="0" borderId="0" xfId="0" applyNumberFormat="1" applyFont="1" applyAlignment="1">
      <alignment horizontal="center"/>
    </xf>
    <xf numFmtId="4" fontId="31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3" fontId="23" fillId="0" borderId="0" xfId="0" applyNumberFormat="1" applyFont="1" applyAlignment="1">
      <alignment horizontal="right"/>
    </xf>
    <xf numFmtId="0" fontId="31" fillId="0" borderId="0" xfId="0" applyFont="1" applyAlignment="1">
      <alignment horizontal="right"/>
    </xf>
    <xf numFmtId="3" fontId="23" fillId="0" borderId="0" xfId="0" applyNumberFormat="1" applyFont="1"/>
    <xf numFmtId="2" fontId="31" fillId="0" borderId="0" xfId="0" applyNumberFormat="1" applyFont="1" applyAlignment="1">
      <alignment horizontal="right"/>
    </xf>
    <xf numFmtId="0" fontId="22" fillId="0" borderId="0" xfId="0" applyFont="1"/>
    <xf numFmtId="17" fontId="23" fillId="0" borderId="0" xfId="0" applyNumberFormat="1" applyFont="1"/>
    <xf numFmtId="164" fontId="31" fillId="0" borderId="0" xfId="1" applyFont="1" applyBorder="1" applyAlignment="1">
      <alignment horizontal="right"/>
    </xf>
    <xf numFmtId="0" fontId="23" fillId="0" borderId="13" xfId="0" applyFont="1" applyBorder="1"/>
    <xf numFmtId="174" fontId="23" fillId="0" borderId="0" xfId="1" applyNumberFormat="1" applyFont="1" applyBorder="1"/>
    <xf numFmtId="174" fontId="23" fillId="0" borderId="7" xfId="1" applyNumberFormat="1" applyFont="1" applyBorder="1" applyAlignment="1">
      <alignment horizontal="right"/>
    </xf>
    <xf numFmtId="174" fontId="23" fillId="0" borderId="0" xfId="1" applyNumberFormat="1" applyFont="1" applyBorder="1" applyAlignment="1">
      <alignment horizontal="right"/>
    </xf>
    <xf numFmtId="3" fontId="31" fillId="0" borderId="0" xfId="0" applyNumberFormat="1" applyFont="1" applyAlignment="1">
      <alignment horizontal="right"/>
    </xf>
    <xf numFmtId="174" fontId="23" fillId="0" borderId="7" xfId="0" applyNumberFormat="1" applyFont="1" applyBorder="1" applyAlignment="1">
      <alignment horizontal="right"/>
    </xf>
    <xf numFmtId="174" fontId="31" fillId="0" borderId="7" xfId="0" applyNumberFormat="1" applyFont="1" applyBorder="1" applyAlignment="1">
      <alignment horizontal="right"/>
    </xf>
    <xf numFmtId="174" fontId="31" fillId="0" borderId="0" xfId="1" applyNumberFormat="1" applyFont="1" applyBorder="1" applyAlignment="1">
      <alignment horizontal="right"/>
    </xf>
    <xf numFmtId="174" fontId="31" fillId="0" borderId="7" xfId="1" applyNumberFormat="1" applyFont="1" applyBorder="1" applyAlignment="1">
      <alignment horizontal="right"/>
    </xf>
    <xf numFmtId="174" fontId="23" fillId="0" borderId="12" xfId="1" applyNumberFormat="1" applyFont="1" applyBorder="1" applyAlignment="1">
      <alignment horizontal="right"/>
    </xf>
    <xf numFmtId="3" fontId="23" fillId="0" borderId="0" xfId="1" applyNumberFormat="1" applyFont="1" applyBorder="1" applyAlignment="1">
      <alignment horizontal="right"/>
    </xf>
    <xf numFmtId="3" fontId="23" fillId="0" borderId="12" xfId="1" applyNumberFormat="1" applyFont="1" applyBorder="1" applyAlignment="1">
      <alignment horizontal="right"/>
    </xf>
    <xf numFmtId="3" fontId="23" fillId="0" borderId="13" xfId="1" applyNumberFormat="1" applyFont="1" applyBorder="1" applyAlignment="1">
      <alignment horizontal="right"/>
    </xf>
    <xf numFmtId="3" fontId="23" fillId="0" borderId="0" xfId="1" applyNumberFormat="1" applyFont="1" applyFill="1" applyBorder="1" applyAlignment="1">
      <alignment horizontal="right"/>
    </xf>
    <xf numFmtId="3" fontId="23" fillId="0" borderId="6" xfId="1" applyNumberFormat="1" applyFont="1" applyBorder="1" applyAlignment="1">
      <alignment horizontal="right"/>
    </xf>
    <xf numFmtId="3" fontId="23" fillId="0" borderId="7" xfId="1" applyNumberFormat="1" applyFont="1" applyBorder="1" applyAlignment="1">
      <alignment horizontal="right"/>
    </xf>
    <xf numFmtId="3" fontId="23" fillId="0" borderId="8" xfId="1" applyNumberFormat="1" applyFont="1" applyBorder="1" applyAlignment="1">
      <alignment horizontal="right"/>
    </xf>
    <xf numFmtId="174" fontId="23" fillId="0" borderId="13" xfId="1" applyNumberFormat="1" applyFont="1" applyBorder="1" applyAlignment="1">
      <alignment horizontal="right"/>
    </xf>
    <xf numFmtId="3" fontId="23" fillId="0" borderId="12" xfId="0" applyNumberFormat="1" applyFont="1" applyBorder="1"/>
    <xf numFmtId="179" fontId="23" fillId="0" borderId="0" xfId="1" applyNumberFormat="1" applyFont="1" applyBorder="1"/>
    <xf numFmtId="179" fontId="23" fillId="0" borderId="0" xfId="1" applyNumberFormat="1" applyFont="1" applyBorder="1" applyAlignment="1">
      <alignment horizontal="right"/>
    </xf>
    <xf numFmtId="0" fontId="23" fillId="0" borderId="9" xfId="0" applyFont="1" applyBorder="1"/>
    <xf numFmtId="174" fontId="23" fillId="0" borderId="1" xfId="1" applyNumberFormat="1" applyFont="1" applyBorder="1"/>
    <xf numFmtId="179" fontId="23" fillId="0" borderId="1" xfId="1" applyNumberFormat="1" applyFont="1" applyBorder="1"/>
    <xf numFmtId="179" fontId="23" fillId="0" borderId="1" xfId="1" applyNumberFormat="1" applyFont="1" applyBorder="1" applyAlignment="1">
      <alignment horizontal="right"/>
    </xf>
    <xf numFmtId="3" fontId="23" fillId="0" borderId="1" xfId="0" applyNumberFormat="1" applyFont="1" applyBorder="1" applyAlignment="1">
      <alignment horizontal="right"/>
    </xf>
    <xf numFmtId="3" fontId="31" fillId="0" borderId="1" xfId="0" applyNumberFormat="1" applyFont="1" applyBorder="1" applyAlignment="1">
      <alignment horizontal="right"/>
    </xf>
    <xf numFmtId="2" fontId="23" fillId="0" borderId="1" xfId="0" applyNumberFormat="1" applyFont="1" applyBorder="1" applyAlignment="1">
      <alignment horizontal="right"/>
    </xf>
    <xf numFmtId="174" fontId="23" fillId="0" borderId="1" xfId="0" applyNumberFormat="1" applyFont="1" applyBorder="1" applyAlignment="1">
      <alignment horizontal="right"/>
    </xf>
    <xf numFmtId="164" fontId="23" fillId="0" borderId="1" xfId="0" applyNumberFormat="1" applyFont="1" applyBorder="1" applyAlignment="1">
      <alignment horizontal="right"/>
    </xf>
    <xf numFmtId="2" fontId="31" fillId="0" borderId="1" xfId="0" applyNumberFormat="1" applyFont="1" applyBorder="1" applyAlignment="1">
      <alignment horizontal="right"/>
    </xf>
    <xf numFmtId="174" fontId="31" fillId="0" borderId="1" xfId="0" applyNumberFormat="1" applyFont="1" applyBorder="1" applyAlignment="1">
      <alignment horizontal="right"/>
    </xf>
    <xf numFmtId="174" fontId="23" fillId="0" borderId="1" xfId="1" applyNumberFormat="1" applyFont="1" applyBorder="1" applyAlignment="1">
      <alignment horizontal="right"/>
    </xf>
    <xf numFmtId="174" fontId="31" fillId="0" borderId="1" xfId="1" applyNumberFormat="1" applyFont="1" applyBorder="1" applyAlignment="1">
      <alignment horizontal="right"/>
    </xf>
    <xf numFmtId="174" fontId="23" fillId="0" borderId="11" xfId="1" applyNumberFormat="1" applyFont="1" applyBorder="1" applyAlignment="1">
      <alignment horizontal="right"/>
    </xf>
    <xf numFmtId="174" fontId="23" fillId="0" borderId="10" xfId="1" applyNumberFormat="1" applyFont="1" applyBorder="1" applyAlignment="1">
      <alignment horizontal="right"/>
    </xf>
    <xf numFmtId="3" fontId="23" fillId="0" borderId="1" xfId="1" applyNumberFormat="1" applyFont="1" applyBorder="1" applyAlignment="1">
      <alignment horizontal="right"/>
    </xf>
    <xf numFmtId="3" fontId="23" fillId="0" borderId="10" xfId="1" applyNumberFormat="1" applyFont="1" applyBorder="1" applyAlignment="1">
      <alignment horizontal="right"/>
    </xf>
    <xf numFmtId="3" fontId="23" fillId="0" borderId="1" xfId="1" applyNumberFormat="1" applyFont="1" applyFill="1" applyBorder="1" applyAlignment="1">
      <alignment horizontal="right"/>
    </xf>
    <xf numFmtId="4" fontId="23" fillId="0" borderId="1" xfId="0" applyNumberFormat="1" applyFont="1" applyBorder="1" applyAlignment="1">
      <alignment horizontal="right"/>
    </xf>
    <xf numFmtId="3" fontId="23" fillId="0" borderId="11" xfId="1" applyNumberFormat="1" applyFont="1" applyBorder="1" applyAlignment="1">
      <alignment horizontal="right"/>
    </xf>
    <xf numFmtId="174" fontId="23" fillId="0" borderId="0" xfId="0" applyNumberFormat="1" applyFont="1" applyAlignment="1">
      <alignment horizontal="left"/>
    </xf>
    <xf numFmtId="174" fontId="23" fillId="0" borderId="7" xfId="0" applyNumberFormat="1" applyFont="1" applyBorder="1" applyAlignment="1">
      <alignment horizontal="left"/>
    </xf>
    <xf numFmtId="3" fontId="31" fillId="0" borderId="7" xfId="0" applyNumberFormat="1" applyFont="1" applyBorder="1" applyAlignment="1">
      <alignment horizontal="right"/>
    </xf>
    <xf numFmtId="0" fontId="23" fillId="0" borderId="0" xfId="0" applyFont="1" applyAlignment="1">
      <alignment horizontal="left"/>
    </xf>
    <xf numFmtId="0" fontId="23" fillId="0" borderId="7" xfId="0" applyFont="1" applyBorder="1" applyAlignment="1">
      <alignment horizontal="left"/>
    </xf>
    <xf numFmtId="0" fontId="84" fillId="0" borderId="0" xfId="0" applyFont="1"/>
    <xf numFmtId="0" fontId="60" fillId="0" borderId="0" xfId="0" applyFont="1"/>
    <xf numFmtId="0" fontId="146" fillId="0" borderId="0" xfId="0" applyFont="1"/>
    <xf numFmtId="0" fontId="136" fillId="0" borderId="0" xfId="0" applyFont="1" applyAlignment="1">
      <alignment vertical="center"/>
    </xf>
    <xf numFmtId="0" fontId="78" fillId="5" borderId="4" xfId="0" applyFont="1" applyFill="1" applyBorder="1" applyAlignment="1">
      <alignment horizontal="center"/>
    </xf>
    <xf numFmtId="0" fontId="78" fillId="5" borderId="4" xfId="0" applyFont="1" applyFill="1" applyBorder="1" applyAlignment="1">
      <alignment horizontal="right"/>
    </xf>
    <xf numFmtId="0" fontId="138" fillId="5" borderId="4" xfId="0" applyFont="1" applyFill="1" applyBorder="1" applyAlignment="1">
      <alignment horizontal="right"/>
    </xf>
    <xf numFmtId="0" fontId="78" fillId="5" borderId="1" xfId="0" applyFont="1" applyFill="1" applyBorder="1" applyAlignment="1">
      <alignment horizontal="right"/>
    </xf>
    <xf numFmtId="0" fontId="78" fillId="5" borderId="1" xfId="0" applyFont="1" applyFill="1" applyBorder="1" applyAlignment="1">
      <alignment horizontal="center"/>
    </xf>
    <xf numFmtId="0" fontId="31" fillId="5" borderId="10" xfId="0" applyFont="1" applyFill="1" applyBorder="1" applyAlignment="1">
      <alignment horizontal="center"/>
    </xf>
    <xf numFmtId="0" fontId="31" fillId="5" borderId="10" xfId="0" applyFont="1" applyFill="1" applyBorder="1" applyAlignment="1">
      <alignment horizontal="right"/>
    </xf>
    <xf numFmtId="0" fontId="143" fillId="0" borderId="2" xfId="0" applyFont="1" applyBorder="1"/>
    <xf numFmtId="4" fontId="143" fillId="0" borderId="7" xfId="0" applyNumberFormat="1" applyFont="1" applyBorder="1" applyAlignment="1">
      <alignment horizontal="right"/>
    </xf>
    <xf numFmtId="43" fontId="35" fillId="0" borderId="12" xfId="0" applyNumberFormat="1" applyFont="1" applyBorder="1" applyAlignment="1">
      <alignment horizontal="right"/>
    </xf>
    <xf numFmtId="4" fontId="23" fillId="0" borderId="6" xfId="0" applyNumberFormat="1" applyFont="1" applyBorder="1" applyAlignment="1">
      <alignment horizontal="right"/>
    </xf>
    <xf numFmtId="4" fontId="23" fillId="0" borderId="8" xfId="0" applyNumberFormat="1" applyFont="1" applyBorder="1" applyAlignment="1">
      <alignment horizontal="right"/>
    </xf>
    <xf numFmtId="4" fontId="23" fillId="0" borderId="7" xfId="1" applyNumberFormat="1" applyFont="1" applyBorder="1" applyAlignment="1">
      <alignment horizontal="right"/>
    </xf>
    <xf numFmtId="4" fontId="23" fillId="0" borderId="8" xfId="1" applyNumberFormat="1" applyFont="1" applyBorder="1" applyAlignment="1">
      <alignment horizontal="right"/>
    </xf>
    <xf numFmtId="4" fontId="23" fillId="0" borderId="13" xfId="1" applyNumberFormat="1" applyFont="1" applyBorder="1" applyAlignment="1">
      <alignment horizontal="right"/>
    </xf>
    <xf numFmtId="4" fontId="23" fillId="0" borderId="12" xfId="1" applyNumberFormat="1" applyFont="1" applyBorder="1" applyAlignment="1">
      <alignment horizontal="right"/>
    </xf>
    <xf numFmtId="0" fontId="143" fillId="0" borderId="14" xfId="0" applyFont="1" applyBorder="1"/>
    <xf numFmtId="0" fontId="78" fillId="0" borderId="9" xfId="0" applyFont="1" applyBorder="1"/>
    <xf numFmtId="4" fontId="78" fillId="0" borderId="10" xfId="0" applyNumberFormat="1" applyFont="1" applyBorder="1"/>
    <xf numFmtId="4" fontId="78" fillId="0" borderId="1" xfId="0" applyNumberFormat="1" applyFont="1" applyBorder="1"/>
    <xf numFmtId="4" fontId="78" fillId="0" borderId="1" xfId="0" applyNumberFormat="1" applyFont="1" applyBorder="1" applyAlignment="1">
      <alignment horizontal="right"/>
    </xf>
    <xf numFmtId="2" fontId="31" fillId="0" borderId="1" xfId="1" applyNumberFormat="1" applyFont="1" applyBorder="1" applyAlignment="1"/>
    <xf numFmtId="4" fontId="61" fillId="0" borderId="1" xfId="0" applyNumberFormat="1" applyFont="1" applyBorder="1"/>
    <xf numFmtId="4" fontId="31" fillId="0" borderId="11" xfId="1" applyNumberFormat="1" applyFont="1" applyBorder="1" applyAlignment="1">
      <alignment horizontal="right"/>
    </xf>
    <xf numFmtId="4" fontId="31" fillId="0" borderId="10" xfId="1" applyNumberFormat="1" applyFont="1" applyBorder="1" applyAlignment="1">
      <alignment horizontal="right"/>
    </xf>
    <xf numFmtId="17" fontId="79" fillId="0" borderId="0" xfId="0" applyNumberFormat="1" applyFont="1"/>
    <xf numFmtId="0" fontId="79" fillId="0" borderId="13" xfId="0" applyFont="1" applyBorder="1"/>
    <xf numFmtId="0" fontId="31" fillId="0" borderId="0" xfId="0" applyFont="1" applyAlignment="1">
      <alignment vertical="center"/>
    </xf>
    <xf numFmtId="0" fontId="9" fillId="0" borderId="0" xfId="0" applyFont="1"/>
    <xf numFmtId="0" fontId="9" fillId="0" borderId="23" xfId="0" applyFont="1" applyBorder="1"/>
    <xf numFmtId="0" fontId="57" fillId="6" borderId="0" xfId="0" applyFont="1" applyFill="1"/>
    <xf numFmtId="0" fontId="57" fillId="0" borderId="0" xfId="0" applyFont="1" applyAlignment="1">
      <alignment horizontal="right"/>
    </xf>
    <xf numFmtId="0" fontId="9" fillId="5" borderId="9" xfId="0" applyFont="1" applyFill="1" applyBorder="1" applyAlignment="1">
      <alignment horizontal="right"/>
    </xf>
    <xf numFmtId="0" fontId="9" fillId="5" borderId="5" xfId="0" applyFont="1" applyFill="1" applyBorder="1" applyAlignment="1">
      <alignment horizontal="right"/>
    </xf>
    <xf numFmtId="0" fontId="87" fillId="0" borderId="14" xfId="0" applyFont="1" applyBorder="1"/>
    <xf numFmtId="4" fontId="57" fillId="0" borderId="13" xfId="1" applyNumberFormat="1" applyFont="1" applyFill="1" applyBorder="1" applyAlignment="1">
      <alignment horizontal="right"/>
    </xf>
    <xf numFmtId="4" fontId="57" fillId="0" borderId="0" xfId="1" applyNumberFormat="1" applyFont="1" applyFill="1" applyBorder="1" applyAlignment="1">
      <alignment horizontal="right"/>
    </xf>
    <xf numFmtId="4" fontId="9" fillId="0" borderId="12" xfId="0" applyNumberFormat="1" applyFont="1" applyBorder="1"/>
    <xf numFmtId="4" fontId="9" fillId="0" borderId="13" xfId="1" applyNumberFormat="1" applyFont="1" applyFill="1" applyBorder="1" applyAlignment="1">
      <alignment horizontal="right"/>
    </xf>
    <xf numFmtId="4" fontId="9" fillId="0" borderId="12" xfId="1" applyNumberFormat="1" applyFont="1" applyFill="1" applyBorder="1" applyAlignment="1">
      <alignment horizontal="right"/>
    </xf>
    <xf numFmtId="4" fontId="9" fillId="6" borderId="0" xfId="1" applyNumberFormat="1" applyFont="1" applyFill="1" applyBorder="1" applyAlignment="1">
      <alignment horizontal="right"/>
    </xf>
    <xf numFmtId="4" fontId="9" fillId="0" borderId="7" xfId="0" applyNumberFormat="1" applyFont="1" applyBorder="1"/>
    <xf numFmtId="4" fontId="9" fillId="0" borderId="0" xfId="0" applyNumberFormat="1" applyFont="1"/>
    <xf numFmtId="4" fontId="9" fillId="0" borderId="13" xfId="0" applyNumberFormat="1" applyFont="1" applyBorder="1"/>
    <xf numFmtId="0" fontId="57" fillId="0" borderId="14" xfId="0" applyFont="1" applyBorder="1" applyAlignment="1">
      <alignment horizontal="left"/>
    </xf>
    <xf numFmtId="3" fontId="57" fillId="0" borderId="13" xfId="1" applyNumberFormat="1" applyFont="1" applyFill="1" applyBorder="1" applyAlignment="1">
      <alignment horizontal="right"/>
    </xf>
    <xf numFmtId="3" fontId="57" fillId="0" borderId="0" xfId="1" applyNumberFormat="1" applyFont="1" applyFill="1" applyBorder="1" applyAlignment="1">
      <alignment horizontal="right"/>
    </xf>
    <xf numFmtId="3" fontId="57" fillId="0" borderId="12" xfId="0" applyNumberFormat="1" applyFont="1" applyBorder="1"/>
    <xf numFmtId="3" fontId="57" fillId="0" borderId="12" xfId="1" applyNumberFormat="1" applyFont="1" applyFill="1" applyBorder="1" applyAlignment="1">
      <alignment horizontal="right"/>
    </xf>
    <xf numFmtId="3" fontId="57" fillId="0" borderId="13" xfId="0" applyNumberFormat="1" applyFont="1" applyBorder="1"/>
    <xf numFmtId="3" fontId="57" fillId="6" borderId="0" xfId="0" applyNumberFormat="1" applyFont="1" applyFill="1"/>
    <xf numFmtId="4" fontId="57" fillId="0" borderId="13" xfId="0" applyNumberFormat="1" applyFont="1" applyBorder="1"/>
    <xf numFmtId="0" fontId="57" fillId="0" borderId="13" xfId="0" applyFont="1" applyBorder="1"/>
    <xf numFmtId="39" fontId="57" fillId="0" borderId="0" xfId="0" applyNumberFormat="1" applyFont="1"/>
    <xf numFmtId="4" fontId="57" fillId="6" borderId="0" xfId="0" applyNumberFormat="1" applyFont="1" applyFill="1"/>
    <xf numFmtId="0" fontId="57" fillId="0" borderId="14" xfId="0" applyFont="1" applyBorder="1"/>
    <xf numFmtId="0" fontId="57" fillId="0" borderId="12" xfId="0" applyFont="1" applyBorder="1"/>
    <xf numFmtId="0" fontId="87" fillId="0" borderId="14" xfId="0" applyFont="1" applyBorder="1" applyAlignment="1">
      <alignment horizontal="left"/>
    </xf>
    <xf numFmtId="174" fontId="57" fillId="0" borderId="13" xfId="1" applyNumberFormat="1" applyFont="1" applyBorder="1"/>
    <xf numFmtId="4" fontId="57" fillId="0" borderId="12" xfId="1" applyNumberFormat="1" applyFont="1" applyFill="1" applyBorder="1" applyAlignment="1">
      <alignment horizontal="right"/>
    </xf>
    <xf numFmtId="174" fontId="57" fillId="6" borderId="0" xfId="1" applyNumberFormat="1" applyFont="1" applyFill="1" applyBorder="1"/>
    <xf numFmtId="174" fontId="57" fillId="0" borderId="12" xfId="1" applyNumberFormat="1" applyFont="1" applyFill="1" applyBorder="1"/>
    <xf numFmtId="174" fontId="57" fillId="0" borderId="12" xfId="0" applyNumberFormat="1" applyFont="1" applyBorder="1"/>
    <xf numFmtId="164" fontId="57" fillId="0" borderId="13" xfId="1" applyFont="1" applyBorder="1"/>
    <xf numFmtId="164" fontId="57" fillId="6" borderId="0" xfId="1" applyFont="1" applyFill="1" applyBorder="1"/>
    <xf numFmtId="164" fontId="57" fillId="0" borderId="12" xfId="0" applyNumberFormat="1" applyFont="1" applyBorder="1"/>
    <xf numFmtId="2" fontId="57" fillId="6" borderId="0" xfId="0" applyNumberFormat="1" applyFont="1" applyFill="1"/>
    <xf numFmtId="168" fontId="57" fillId="0" borderId="0" xfId="1" applyNumberFormat="1" applyFont="1" applyBorder="1" applyAlignment="1">
      <alignment horizontal="right"/>
    </xf>
    <xf numFmtId="3" fontId="57" fillId="6" borderId="0" xfId="1" applyNumberFormat="1" applyFont="1" applyFill="1" applyBorder="1" applyAlignment="1">
      <alignment horizontal="right"/>
    </xf>
    <xf numFmtId="2" fontId="57" fillId="0" borderId="12" xfId="1" applyNumberFormat="1" applyFont="1" applyFill="1" applyBorder="1"/>
    <xf numFmtId="164" fontId="57" fillId="0" borderId="13" xfId="1" applyFont="1" applyFill="1" applyBorder="1" applyAlignment="1">
      <alignment horizontal="right"/>
    </xf>
    <xf numFmtId="164" fontId="57" fillId="0" borderId="0" xfId="1" applyFont="1" applyFill="1" applyBorder="1" applyAlignment="1">
      <alignment horizontal="right"/>
    </xf>
    <xf numFmtId="0" fontId="57" fillId="0" borderId="14" xfId="0" applyFont="1" applyBorder="1" applyAlignment="1">
      <alignment horizontal="center"/>
    </xf>
    <xf numFmtId="0" fontId="87" fillId="0" borderId="9" xfId="0" applyFont="1" applyBorder="1" applyAlignment="1">
      <alignment horizontal="left"/>
    </xf>
    <xf numFmtId="164" fontId="9" fillId="0" borderId="10" xfId="1" applyFont="1" applyBorder="1"/>
    <xf numFmtId="164" fontId="9" fillId="0" borderId="1" xfId="1" applyFont="1" applyBorder="1"/>
    <xf numFmtId="164" fontId="9" fillId="0" borderId="11" xfId="1" applyFont="1" applyBorder="1"/>
    <xf numFmtId="0" fontId="9" fillId="0" borderId="1" xfId="0" applyFont="1" applyBorder="1"/>
    <xf numFmtId="0" fontId="9" fillId="0" borderId="11" xfId="0" applyFont="1" applyBorder="1"/>
    <xf numFmtId="164" fontId="9" fillId="6" borderId="1" xfId="1" applyFont="1" applyFill="1" applyBorder="1"/>
    <xf numFmtId="0" fontId="9" fillId="6" borderId="1" xfId="0" applyFont="1" applyFill="1" applyBorder="1"/>
    <xf numFmtId="164" fontId="9" fillId="0" borderId="1" xfId="0" applyNumberFormat="1" applyFont="1" applyBorder="1"/>
    <xf numFmtId="164" fontId="9" fillId="0" borderId="11" xfId="0" applyNumberFormat="1" applyFont="1" applyBorder="1"/>
    <xf numFmtId="4" fontId="9" fillId="0" borderId="11" xfId="0" applyNumberFormat="1" applyFont="1" applyBorder="1"/>
    <xf numFmtId="4" fontId="9" fillId="0" borderId="10" xfId="0" applyNumberFormat="1" applyFont="1" applyBorder="1"/>
    <xf numFmtId="4" fontId="9" fillId="0" borderId="1" xfId="0" applyNumberFormat="1" applyFont="1" applyBorder="1"/>
    <xf numFmtId="0" fontId="147" fillId="0" borderId="0" xfId="0" applyFont="1"/>
    <xf numFmtId="0" fontId="147" fillId="0" borderId="0" xfId="0" applyFont="1" applyAlignment="1">
      <alignment vertical="top"/>
    </xf>
    <xf numFmtId="0" fontId="99" fillId="5" borderId="32" xfId="0" applyFont="1" applyFill="1" applyBorder="1" applyAlignment="1">
      <alignment horizontal="left"/>
    </xf>
    <xf numFmtId="0" fontId="99" fillId="5" borderId="4" xfId="0" applyFont="1" applyFill="1" applyBorder="1" applyAlignment="1">
      <alignment horizontal="center" vertical="center" wrapText="1"/>
    </xf>
    <xf numFmtId="0" fontId="99" fillId="5" borderId="5" xfId="0" applyFont="1" applyFill="1" applyBorder="1" applyAlignment="1">
      <alignment horizontal="center" vertical="center" wrapText="1"/>
    </xf>
    <xf numFmtId="0" fontId="147" fillId="0" borderId="0" xfId="0" applyFont="1" applyAlignment="1">
      <alignment horizontal="center" vertical="center" wrapText="1"/>
    </xf>
    <xf numFmtId="0" fontId="147" fillId="0" borderId="12" xfId="0" applyFont="1" applyBorder="1"/>
    <xf numFmtId="17" fontId="147" fillId="0" borderId="2" xfId="0" applyNumberFormat="1" applyFont="1" applyBorder="1" applyAlignment="1">
      <alignment horizontal="left"/>
    </xf>
    <xf numFmtId="4" fontId="147" fillId="0" borderId="7" xfId="0" applyNumberFormat="1" applyFont="1" applyBorder="1" applyAlignment="1">
      <alignment horizontal="center"/>
    </xf>
    <xf numFmtId="4" fontId="147" fillId="0" borderId="8" xfId="0" applyNumberFormat="1" applyFont="1" applyBorder="1" applyAlignment="1">
      <alignment horizontal="center"/>
    </xf>
    <xf numFmtId="4" fontId="147" fillId="0" borderId="0" xfId="0" applyNumberFormat="1" applyFont="1"/>
    <xf numFmtId="17" fontId="147" fillId="0" borderId="14" xfId="0" applyNumberFormat="1" applyFont="1" applyBorder="1" applyAlignment="1">
      <alignment horizontal="left"/>
    </xf>
    <xf numFmtId="4" fontId="147" fillId="0" borderId="0" xfId="0" applyNumberFormat="1" applyFont="1" applyAlignment="1">
      <alignment horizontal="center"/>
    </xf>
    <xf numFmtId="4" fontId="147" fillId="0" borderId="12" xfId="0" applyNumberFormat="1" applyFont="1" applyBorder="1" applyAlignment="1">
      <alignment horizontal="center"/>
    </xf>
    <xf numFmtId="17" fontId="147" fillId="0" borderId="9" xfId="0" applyNumberFormat="1" applyFont="1" applyBorder="1" applyAlignment="1">
      <alignment horizontal="left"/>
    </xf>
    <xf numFmtId="4" fontId="147" fillId="0" borderId="1" xfId="0" applyNumberFormat="1" applyFont="1" applyBorder="1" applyAlignment="1">
      <alignment horizontal="center"/>
    </xf>
    <xf numFmtId="4" fontId="147" fillId="0" borderId="11" xfId="0" applyNumberFormat="1" applyFont="1" applyBorder="1" applyAlignment="1">
      <alignment horizontal="center"/>
    </xf>
    <xf numFmtId="43" fontId="147" fillId="0" borderId="0" xfId="0" applyNumberFormat="1" applyFont="1"/>
    <xf numFmtId="0" fontId="99" fillId="0" borderId="14" xfId="0" applyFont="1" applyBorder="1" applyAlignment="1">
      <alignment horizontal="left"/>
    </xf>
    <xf numFmtId="4" fontId="99" fillId="0" borderId="0" xfId="0" applyNumberFormat="1" applyFont="1" applyAlignment="1">
      <alignment horizontal="center"/>
    </xf>
    <xf numFmtId="4" fontId="99" fillId="0" borderId="12" xfId="0" applyNumberFormat="1" applyFont="1" applyBorder="1" applyAlignment="1">
      <alignment horizontal="center"/>
    </xf>
    <xf numFmtId="4" fontId="147" fillId="0" borderId="13" xfId="0" applyNumberFormat="1" applyFont="1" applyBorder="1" applyAlignment="1">
      <alignment horizontal="center"/>
    </xf>
    <xf numFmtId="4" fontId="147" fillId="0" borderId="10" xfId="0" applyNumberFormat="1" applyFont="1" applyBorder="1" applyAlignment="1">
      <alignment horizontal="center"/>
    </xf>
    <xf numFmtId="4" fontId="147" fillId="6" borderId="7" xfId="0" applyNumberFormat="1" applyFont="1" applyFill="1" applyBorder="1" applyAlignment="1">
      <alignment horizontal="center"/>
    </xf>
    <xf numFmtId="4" fontId="147" fillId="6" borderId="0" xfId="0" applyNumberFormat="1" applyFont="1" applyFill="1" applyAlignment="1">
      <alignment horizontal="center"/>
    </xf>
    <xf numFmtId="4" fontId="147" fillId="0" borderId="0" xfId="1" applyNumberFormat="1" applyFont="1" applyBorder="1" applyAlignment="1">
      <alignment horizontal="center"/>
    </xf>
    <xf numFmtId="4" fontId="147" fillId="6" borderId="12" xfId="0" applyNumberFormat="1" applyFont="1" applyFill="1" applyBorder="1" applyAlignment="1">
      <alignment horizontal="center"/>
    </xf>
    <xf numFmtId="4" fontId="147" fillId="0" borderId="1" xfId="1" applyNumberFormat="1" applyFont="1" applyBorder="1" applyAlignment="1">
      <alignment horizontal="center"/>
    </xf>
    <xf numFmtId="4" fontId="147" fillId="6" borderId="1" xfId="0" applyNumberFormat="1" applyFont="1" applyFill="1" applyBorder="1" applyAlignment="1">
      <alignment horizontal="center"/>
    </xf>
    <xf numFmtId="4" fontId="147" fillId="6" borderId="11" xfId="0" applyNumberFormat="1" applyFont="1" applyFill="1" applyBorder="1" applyAlignment="1">
      <alignment horizontal="center"/>
    </xf>
    <xf numFmtId="4" fontId="148" fillId="0" borderId="0" xfId="0" applyNumberFormat="1" applyFont="1"/>
    <xf numFmtId="0" fontId="148" fillId="0" borderId="0" xfId="0" applyFont="1"/>
    <xf numFmtId="4" fontId="147" fillId="6" borderId="8" xfId="0" applyNumberFormat="1" applyFont="1" applyFill="1" applyBorder="1" applyAlignment="1">
      <alignment horizontal="center"/>
    </xf>
    <xf numFmtId="4" fontId="147" fillId="6" borderId="13" xfId="0" applyNumberFormat="1" applyFont="1" applyFill="1" applyBorder="1" applyAlignment="1">
      <alignment horizontal="center"/>
    </xf>
    <xf numFmtId="0" fontId="149" fillId="0" borderId="0" xfId="0" applyFont="1"/>
    <xf numFmtId="0" fontId="150" fillId="0" borderId="0" xfId="0" applyFont="1"/>
    <xf numFmtId="0" fontId="151" fillId="0" borderId="0" xfId="0" applyFont="1"/>
    <xf numFmtId="0" fontId="147" fillId="0" borderId="0" xfId="0" applyFont="1" applyAlignment="1">
      <alignment horizontal="left"/>
    </xf>
    <xf numFmtId="0" fontId="151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31" fillId="5" borderId="61" xfId="0" applyFont="1" applyFill="1" applyBorder="1" applyAlignment="1">
      <alignment horizontal="center"/>
    </xf>
    <xf numFmtId="0" fontId="31" fillId="5" borderId="56" xfId="0" applyFont="1" applyFill="1" applyBorder="1" applyAlignment="1">
      <alignment horizontal="right"/>
    </xf>
    <xf numFmtId="0" fontId="31" fillId="5" borderId="61" xfId="0" applyFont="1" applyFill="1" applyBorder="1" applyAlignment="1">
      <alignment horizontal="right"/>
    </xf>
    <xf numFmtId="0" fontId="31" fillId="5" borderId="45" xfId="0" applyFont="1" applyFill="1" applyBorder="1" applyAlignment="1">
      <alignment horizontal="right"/>
    </xf>
    <xf numFmtId="0" fontId="31" fillId="5" borderId="46" xfId="0" applyFont="1" applyFill="1" applyBorder="1" applyAlignment="1">
      <alignment horizontal="right"/>
    </xf>
    <xf numFmtId="0" fontId="31" fillId="0" borderId="2" xfId="0" applyFont="1" applyBorder="1"/>
    <xf numFmtId="166" fontId="31" fillId="0" borderId="6" xfId="0" applyNumberFormat="1" applyFont="1" applyBorder="1"/>
    <xf numFmtId="166" fontId="31" fillId="0" borderId="7" xfId="0" applyNumberFormat="1" applyFont="1" applyBorder="1"/>
    <xf numFmtId="166" fontId="31" fillId="0" borderId="62" xfId="0" applyNumberFormat="1" applyFont="1" applyBorder="1"/>
    <xf numFmtId="166" fontId="31" fillId="0" borderId="55" xfId="0" applyNumberFormat="1" applyFont="1" applyBorder="1" applyAlignment="1">
      <alignment horizontal="right"/>
    </xf>
    <xf numFmtId="166" fontId="31" fillId="0" borderId="7" xfId="0" applyNumberFormat="1" applyFont="1" applyBorder="1" applyAlignment="1">
      <alignment horizontal="right"/>
    </xf>
    <xf numFmtId="166" fontId="31" fillId="0" borderId="62" xfId="0" applyNumberFormat="1" applyFont="1" applyBorder="1" applyAlignment="1">
      <alignment horizontal="right"/>
    </xf>
    <xf numFmtId="0" fontId="31" fillId="0" borderId="7" xfId="0" applyFont="1" applyBorder="1" applyAlignment="1">
      <alignment horizontal="right"/>
    </xf>
    <xf numFmtId="166" fontId="31" fillId="0" borderId="0" xfId="0" applyNumberFormat="1" applyFont="1" applyAlignment="1">
      <alignment horizontal="right"/>
    </xf>
    <xf numFmtId="166" fontId="31" fillId="0" borderId="49" xfId="0" applyNumberFormat="1" applyFont="1" applyBorder="1" applyAlignment="1">
      <alignment horizontal="right"/>
    </xf>
    <xf numFmtId="166" fontId="31" fillId="0" borderId="48" xfId="0" applyNumberFormat="1" applyFont="1" applyBorder="1" applyAlignment="1">
      <alignment horizontal="right"/>
    </xf>
    <xf numFmtId="166" fontId="31" fillId="0" borderId="12" xfId="0" applyNumberFormat="1" applyFont="1" applyBorder="1" applyAlignment="1">
      <alignment horizontal="right"/>
    </xf>
    <xf numFmtId="166" fontId="23" fillId="0" borderId="13" xfId="0" applyNumberFormat="1" applyFont="1" applyBorder="1"/>
    <xf numFmtId="166" fontId="23" fillId="0" borderId="0" xfId="0" applyNumberFormat="1" applyFont="1"/>
    <xf numFmtId="166" fontId="23" fillId="0" borderId="48" xfId="0" applyNumberFormat="1" applyFont="1" applyBorder="1"/>
    <xf numFmtId="166" fontId="23" fillId="0" borderId="49" xfId="0" applyNumberFormat="1" applyFont="1" applyBorder="1" applyAlignment="1">
      <alignment horizontal="right"/>
    </xf>
    <xf numFmtId="166" fontId="23" fillId="0" borderId="0" xfId="0" applyNumberFormat="1" applyFont="1" applyAlignment="1">
      <alignment horizontal="right"/>
    </xf>
    <xf numFmtId="166" fontId="23" fillId="0" borderId="48" xfId="0" applyNumberFormat="1" applyFont="1" applyBorder="1" applyAlignment="1">
      <alignment horizontal="right"/>
    </xf>
    <xf numFmtId="168" fontId="23" fillId="0" borderId="0" xfId="1" applyNumberFormat="1" applyFont="1" applyBorder="1"/>
    <xf numFmtId="166" fontId="23" fillId="6" borderId="48" xfId="0" applyNumberFormat="1" applyFont="1" applyFill="1" applyBorder="1" applyAlignment="1">
      <alignment horizontal="right"/>
    </xf>
    <xf numFmtId="165" fontId="23" fillId="0" borderId="48" xfId="0" applyNumberFormat="1" applyFont="1" applyBorder="1" applyAlignment="1">
      <alignment horizontal="right"/>
    </xf>
    <xf numFmtId="166" fontId="23" fillId="0" borderId="12" xfId="0" applyNumberFormat="1" applyFont="1" applyBorder="1" applyAlignment="1">
      <alignment horizontal="right"/>
    </xf>
    <xf numFmtId="166" fontId="31" fillId="0" borderId="13" xfId="0" applyNumberFormat="1" applyFont="1" applyBorder="1"/>
    <xf numFmtId="166" fontId="31" fillId="0" borderId="0" xfId="0" applyNumberFormat="1" applyFont="1"/>
    <xf numFmtId="166" fontId="31" fillId="0" borderId="48" xfId="0" applyNumberFormat="1" applyFont="1" applyBorder="1"/>
    <xf numFmtId="166" fontId="31" fillId="6" borderId="48" xfId="0" applyNumberFormat="1" applyFont="1" applyFill="1" applyBorder="1" applyAlignment="1">
      <alignment horizontal="right"/>
    </xf>
    <xf numFmtId="165" fontId="31" fillId="0" borderId="48" xfId="0" applyNumberFormat="1" applyFont="1" applyBorder="1" applyAlignment="1">
      <alignment horizontal="right"/>
    </xf>
    <xf numFmtId="0" fontId="25" fillId="0" borderId="9" xfId="0" applyFont="1" applyBorder="1" applyAlignment="1">
      <alignment horizontal="left" indent="1"/>
    </xf>
    <xf numFmtId="166" fontId="25" fillId="0" borderId="10" xfId="0" applyNumberFormat="1" applyFont="1" applyBorder="1"/>
    <xf numFmtId="166" fontId="25" fillId="0" borderId="1" xfId="0" applyNumberFormat="1" applyFont="1" applyBorder="1"/>
    <xf numFmtId="166" fontId="144" fillId="0" borderId="1" xfId="0" applyNumberFormat="1" applyFont="1" applyBorder="1" applyAlignment="1">
      <alignment horizontal="right"/>
    </xf>
    <xf numFmtId="166" fontId="144" fillId="0" borderId="61" xfId="0" applyNumberFormat="1" applyFont="1" applyBorder="1" applyAlignment="1">
      <alignment horizontal="right"/>
    </xf>
    <xf numFmtId="166" fontId="144" fillId="0" borderId="56" xfId="0" applyNumberFormat="1" applyFont="1" applyBorder="1" applyAlignment="1">
      <alignment horizontal="right"/>
    </xf>
    <xf numFmtId="166" fontId="25" fillId="0" borderId="1" xfId="0" applyNumberFormat="1" applyFont="1" applyBorder="1" applyAlignment="1">
      <alignment horizontal="right"/>
    </xf>
    <xf numFmtId="166" fontId="25" fillId="0" borderId="61" xfId="0" applyNumberFormat="1" applyFont="1" applyBorder="1" applyAlignment="1">
      <alignment horizontal="right"/>
    </xf>
    <xf numFmtId="165" fontId="25" fillId="0" borderId="1" xfId="0" applyNumberFormat="1" applyFont="1" applyBorder="1" applyAlignment="1">
      <alignment horizontal="right"/>
    </xf>
    <xf numFmtId="0" fontId="25" fillId="0" borderId="1" xfId="0" applyFont="1" applyBorder="1" applyAlignment="1">
      <alignment horizontal="right"/>
    </xf>
    <xf numFmtId="166" fontId="25" fillId="0" borderId="56" xfId="0" applyNumberFormat="1" applyFont="1" applyBorder="1" applyAlignment="1">
      <alignment horizontal="right"/>
    </xf>
    <xf numFmtId="166" fontId="25" fillId="6" borderId="61" xfId="0" applyNumberFormat="1" applyFont="1" applyFill="1" applyBorder="1" applyAlignment="1">
      <alignment horizontal="right"/>
    </xf>
    <xf numFmtId="165" fontId="25" fillId="0" borderId="61" xfId="0" applyNumberFormat="1" applyFont="1" applyBorder="1" applyAlignment="1">
      <alignment horizontal="right"/>
    </xf>
    <xf numFmtId="166" fontId="25" fillId="0" borderId="11" xfId="0" applyNumberFormat="1" applyFont="1" applyBorder="1" applyAlignment="1">
      <alignment horizontal="right"/>
    </xf>
    <xf numFmtId="0" fontId="105" fillId="0" borderId="0" xfId="0" applyFont="1"/>
    <xf numFmtId="166" fontId="105" fillId="0" borderId="0" xfId="0" applyNumberFormat="1" applyFont="1"/>
    <xf numFmtId="0" fontId="105" fillId="0" borderId="0" xfId="0" applyFont="1" applyAlignment="1">
      <alignment horizontal="center"/>
    </xf>
    <xf numFmtId="166" fontId="27" fillId="0" borderId="0" xfId="0" applyNumberFormat="1" applyFont="1"/>
    <xf numFmtId="166" fontId="18" fillId="0" borderId="0" xfId="0" applyNumberFormat="1" applyFont="1" applyAlignment="1">
      <alignment horizontal="center"/>
    </xf>
    <xf numFmtId="166" fontId="27" fillId="0" borderId="0" xfId="0" applyNumberFormat="1" applyFont="1" applyAlignment="1">
      <alignment horizontal="center"/>
    </xf>
    <xf numFmtId="0" fontId="152" fillId="0" borderId="0" xfId="0" applyFont="1" applyAlignment="1">
      <alignment horizontal="left" vertical="center"/>
    </xf>
    <xf numFmtId="0" fontId="135" fillId="5" borderId="2" xfId="0" applyFont="1" applyFill="1" applyBorder="1"/>
    <xf numFmtId="0" fontId="99" fillId="0" borderId="0" xfId="0" applyFont="1" applyAlignment="1">
      <alignment horizontal="center"/>
    </xf>
    <xf numFmtId="0" fontId="22" fillId="5" borderId="14" xfId="0" applyFont="1" applyFill="1" applyBorder="1" applyAlignment="1">
      <alignment horizontal="left"/>
    </xf>
    <xf numFmtId="0" fontId="99" fillId="0" borderId="0" xfId="0" applyFont="1" applyAlignment="1">
      <alignment horizontal="center" vertical="center"/>
    </xf>
    <xf numFmtId="0" fontId="22" fillId="5" borderId="0" xfId="0" applyFont="1" applyFill="1" applyAlignment="1">
      <alignment horizontal="center"/>
    </xf>
    <xf numFmtId="0" fontId="22" fillId="5" borderId="0" xfId="0" applyFont="1" applyFill="1" applyAlignment="1">
      <alignment horizontal="center" wrapText="1"/>
    </xf>
    <xf numFmtId="0" fontId="22" fillId="5" borderId="12" xfId="0" applyFont="1" applyFill="1" applyBorder="1" applyAlignment="1">
      <alignment horizontal="center"/>
    </xf>
    <xf numFmtId="0" fontId="22" fillId="5" borderId="6" xfId="0" applyFont="1" applyFill="1" applyBorder="1" applyAlignment="1">
      <alignment horizontal="center"/>
    </xf>
    <xf numFmtId="0" fontId="22" fillId="5" borderId="7" xfId="0" applyFont="1" applyFill="1" applyBorder="1" applyAlignment="1">
      <alignment horizontal="center"/>
    </xf>
    <xf numFmtId="0" fontId="22" fillId="5" borderId="7" xfId="0" applyFont="1" applyFill="1" applyBorder="1" applyAlignment="1">
      <alignment horizontal="center" wrapText="1"/>
    </xf>
    <xf numFmtId="0" fontId="22" fillId="5" borderId="8" xfId="0" applyFont="1" applyFill="1" applyBorder="1" applyAlignment="1">
      <alignment horizontal="center"/>
    </xf>
    <xf numFmtId="0" fontId="147" fillId="0" borderId="0" xfId="0" applyFont="1" applyAlignment="1">
      <alignment horizontal="center"/>
    </xf>
    <xf numFmtId="0" fontId="22" fillId="5" borderId="9" xfId="0" applyFont="1" applyFill="1" applyBorder="1" applyAlignment="1">
      <alignment horizontal="left" vertical="top"/>
    </xf>
    <xf numFmtId="0" fontId="22" fillId="5" borderId="1" xfId="0" applyFont="1" applyFill="1" applyBorder="1" applyAlignment="1">
      <alignment horizontal="center" vertical="top"/>
    </xf>
    <xf numFmtId="0" fontId="22" fillId="5" borderId="1" xfId="0" applyFont="1" applyFill="1" applyBorder="1" applyAlignment="1">
      <alignment horizontal="center" vertical="top" wrapText="1"/>
    </xf>
    <xf numFmtId="0" fontId="22" fillId="5" borderId="11" xfId="0" applyFont="1" applyFill="1" applyBorder="1" applyAlignment="1">
      <alignment horizontal="center" vertical="top"/>
    </xf>
    <xf numFmtId="0" fontId="22" fillId="5" borderId="10" xfId="0" applyFont="1" applyFill="1" applyBorder="1" applyAlignment="1">
      <alignment horizontal="center" vertical="top"/>
    </xf>
    <xf numFmtId="0" fontId="147" fillId="0" borderId="0" xfId="0" applyFont="1" applyAlignment="1">
      <alignment horizontal="center" vertical="top"/>
    </xf>
    <xf numFmtId="0" fontId="147" fillId="0" borderId="12" xfId="0" applyFont="1" applyBorder="1" applyAlignment="1">
      <alignment vertical="top"/>
    </xf>
    <xf numFmtId="17" fontId="22" fillId="0" borderId="2" xfId="0" applyNumberFormat="1" applyFont="1" applyBorder="1" applyAlignment="1">
      <alignment horizontal="left"/>
    </xf>
    <xf numFmtId="180" fontId="22" fillId="0" borderId="7" xfId="0" applyNumberFormat="1" applyFont="1" applyBorder="1" applyAlignment="1">
      <alignment horizontal="center"/>
    </xf>
    <xf numFmtId="180" fontId="22" fillId="0" borderId="8" xfId="0" applyNumberFormat="1" applyFont="1" applyBorder="1" applyAlignment="1">
      <alignment horizontal="center"/>
    </xf>
    <xf numFmtId="0" fontId="22" fillId="0" borderId="6" xfId="0" applyFont="1" applyBorder="1"/>
    <xf numFmtId="0" fontId="22" fillId="0" borderId="7" xfId="0" applyFont="1" applyBorder="1"/>
    <xf numFmtId="0" fontId="22" fillId="0" borderId="8" xfId="0" applyFont="1" applyBorder="1"/>
    <xf numFmtId="17" fontId="22" fillId="0" borderId="14" xfId="0" applyNumberFormat="1" applyFont="1" applyBorder="1" applyAlignment="1">
      <alignment horizontal="left"/>
    </xf>
    <xf numFmtId="180" fontId="22" fillId="0" borderId="0" xfId="0" applyNumberFormat="1" applyFont="1" applyAlignment="1">
      <alignment horizontal="center"/>
    </xf>
    <xf numFmtId="180" fontId="22" fillId="0" borderId="12" xfId="0" applyNumberFormat="1" applyFont="1" applyBorder="1" applyAlignment="1">
      <alignment horizontal="center"/>
    </xf>
    <xf numFmtId="0" fontId="22" fillId="0" borderId="13" xfId="0" applyFont="1" applyBorder="1"/>
    <xf numFmtId="0" fontId="22" fillId="0" borderId="12" xfId="0" applyFont="1" applyBorder="1"/>
    <xf numFmtId="17" fontId="22" fillId="0" borderId="9" xfId="0" applyNumberFormat="1" applyFont="1" applyBorder="1" applyAlignment="1">
      <alignment horizontal="left"/>
    </xf>
    <xf numFmtId="180" fontId="22" fillId="0" borderId="1" xfId="0" applyNumberFormat="1" applyFont="1" applyBorder="1" applyAlignment="1">
      <alignment horizontal="center"/>
    </xf>
    <xf numFmtId="180" fontId="22" fillId="0" borderId="11" xfId="0" applyNumberFormat="1" applyFont="1" applyBorder="1" applyAlignment="1">
      <alignment horizontal="center"/>
    </xf>
    <xf numFmtId="0" fontId="22" fillId="0" borderId="10" xfId="0" applyFont="1" applyBorder="1"/>
    <xf numFmtId="0" fontId="22" fillId="0" borderId="1" xfId="0" applyFont="1" applyBorder="1"/>
    <xf numFmtId="0" fontId="22" fillId="0" borderId="11" xfId="0" applyFont="1" applyBorder="1"/>
    <xf numFmtId="17" fontId="147" fillId="0" borderId="0" xfId="0" applyNumberFormat="1" applyFont="1"/>
    <xf numFmtId="181" fontId="22" fillId="0" borderId="13" xfId="1" applyNumberFormat="1" applyFont="1" applyBorder="1" applyAlignment="1">
      <alignment horizontal="center"/>
    </xf>
    <xf numFmtId="181" fontId="22" fillId="0" borderId="0" xfId="1" applyNumberFormat="1" applyFont="1" applyBorder="1" applyAlignment="1">
      <alignment horizontal="center"/>
    </xf>
    <xf numFmtId="181" fontId="22" fillId="0" borderId="12" xfId="1" applyNumberFormat="1" applyFont="1" applyBorder="1"/>
    <xf numFmtId="181" fontId="147" fillId="0" borderId="0" xfId="1" applyNumberFormat="1" applyFont="1" applyBorder="1"/>
    <xf numFmtId="182" fontId="147" fillId="0" borderId="0" xfId="1" applyNumberFormat="1" applyFont="1" applyBorder="1"/>
    <xf numFmtId="164" fontId="147" fillId="0" borderId="0" xfId="1" applyFont="1" applyBorder="1"/>
    <xf numFmtId="181" fontId="22" fillId="0" borderId="6" xfId="1" applyNumberFormat="1" applyFont="1" applyBorder="1" applyAlignment="1">
      <alignment horizontal="center"/>
    </xf>
    <xf numFmtId="181" fontId="22" fillId="0" borderId="7" xfId="1" applyNumberFormat="1" applyFont="1" applyBorder="1" applyAlignment="1">
      <alignment horizontal="center"/>
    </xf>
    <xf numFmtId="181" fontId="22" fillId="0" borderId="8" xfId="1" applyNumberFormat="1" applyFont="1" applyBorder="1" applyAlignment="1">
      <alignment horizontal="center"/>
    </xf>
    <xf numFmtId="181" fontId="147" fillId="0" borderId="0" xfId="1" applyNumberFormat="1" applyFont="1" applyBorder="1" applyAlignment="1">
      <alignment horizontal="center"/>
    </xf>
    <xf numFmtId="181" fontId="22" fillId="0" borderId="12" xfId="1" applyNumberFormat="1" applyFont="1" applyBorder="1" applyAlignment="1">
      <alignment horizontal="center"/>
    </xf>
    <xf numFmtId="181" fontId="22" fillId="0" borderId="10" xfId="1" applyNumberFormat="1" applyFont="1" applyBorder="1" applyAlignment="1">
      <alignment horizontal="center"/>
    </xf>
    <xf numFmtId="181" fontId="22" fillId="0" borderId="1" xfId="1" applyNumberFormat="1" applyFont="1" applyBorder="1" applyAlignment="1">
      <alignment horizontal="center"/>
    </xf>
    <xf numFmtId="181" fontId="22" fillId="0" borderId="11" xfId="1" applyNumberFormat="1" applyFont="1" applyBorder="1" applyAlignment="1">
      <alignment horizontal="center"/>
    </xf>
    <xf numFmtId="180" fontId="153" fillId="0" borderId="0" xfId="0" applyNumberFormat="1" applyFont="1" applyAlignment="1">
      <alignment horizontal="center"/>
    </xf>
    <xf numFmtId="180" fontId="153" fillId="0" borderId="12" xfId="0" applyNumberFormat="1" applyFont="1" applyBorder="1" applyAlignment="1">
      <alignment horizontal="center"/>
    </xf>
    <xf numFmtId="180" fontId="153" fillId="0" borderId="7" xfId="0" applyNumberFormat="1" applyFont="1" applyBorder="1" applyAlignment="1">
      <alignment horizontal="center"/>
    </xf>
    <xf numFmtId="180" fontId="153" fillId="0" borderId="8" xfId="0" applyNumberFormat="1" applyFont="1" applyBorder="1" applyAlignment="1">
      <alignment horizontal="center"/>
    </xf>
    <xf numFmtId="180" fontId="22" fillId="0" borderId="13" xfId="1" applyNumberFormat="1" applyFont="1" applyBorder="1" applyAlignment="1">
      <alignment horizontal="center"/>
    </xf>
    <xf numFmtId="180" fontId="22" fillId="0" borderId="0" xfId="1" applyNumberFormat="1" applyFont="1" applyBorder="1" applyAlignment="1">
      <alignment horizontal="center"/>
    </xf>
    <xf numFmtId="180" fontId="22" fillId="0" borderId="12" xfId="1" applyNumberFormat="1" applyFont="1" applyBorder="1" applyAlignment="1">
      <alignment horizontal="center"/>
    </xf>
    <xf numFmtId="180" fontId="147" fillId="0" borderId="0" xfId="1" applyNumberFormat="1" applyFont="1" applyBorder="1" applyAlignment="1">
      <alignment horizontal="center"/>
    </xf>
    <xf numFmtId="180" fontId="153" fillId="0" borderId="1" xfId="0" applyNumberFormat="1" applyFont="1" applyBorder="1" applyAlignment="1">
      <alignment horizontal="center"/>
    </xf>
    <xf numFmtId="180" fontId="153" fillId="0" borderId="11" xfId="0" applyNumberFormat="1" applyFont="1" applyBorder="1" applyAlignment="1">
      <alignment horizontal="center"/>
    </xf>
    <xf numFmtId="180" fontId="22" fillId="0" borderId="10" xfId="1" applyNumberFormat="1" applyFont="1" applyBorder="1" applyAlignment="1">
      <alignment horizontal="center"/>
    </xf>
    <xf numFmtId="180" fontId="22" fillId="0" borderId="1" xfId="1" applyNumberFormat="1" applyFont="1" applyBorder="1" applyAlignment="1">
      <alignment horizontal="center"/>
    </xf>
    <xf numFmtId="180" fontId="22" fillId="0" borderId="11" xfId="1" applyNumberFormat="1" applyFont="1" applyBorder="1" applyAlignment="1">
      <alignment horizontal="center"/>
    </xf>
    <xf numFmtId="180" fontId="153" fillId="0" borderId="13" xfId="0" applyNumberFormat="1" applyFont="1" applyBorder="1" applyAlignment="1">
      <alignment horizontal="center"/>
    </xf>
    <xf numFmtId="180" fontId="154" fillId="0" borderId="0" xfId="0" applyNumberFormat="1" applyFont="1" applyAlignment="1">
      <alignment horizontal="center"/>
    </xf>
    <xf numFmtId="180" fontId="22" fillId="0" borderId="13" xfId="0" applyNumberFormat="1" applyFont="1" applyBorder="1" applyAlignment="1">
      <alignment horizontal="center"/>
    </xf>
    <xf numFmtId="180" fontId="147" fillId="0" borderId="0" xfId="0" applyNumberFormat="1" applyFont="1" applyAlignment="1">
      <alignment horizontal="center"/>
    </xf>
    <xf numFmtId="180" fontId="22" fillId="0" borderId="6" xfId="0" applyNumberFormat="1" applyFont="1" applyBorder="1" applyAlignment="1">
      <alignment horizontal="center"/>
    </xf>
    <xf numFmtId="180" fontId="22" fillId="0" borderId="10" xfId="0" applyNumberFormat="1" applyFont="1" applyBorder="1" applyAlignment="1">
      <alignment horizontal="center"/>
    </xf>
    <xf numFmtId="180" fontId="22" fillId="0" borderId="0" xfId="10" applyNumberFormat="1" applyFont="1" applyAlignment="1">
      <alignment horizontal="center"/>
    </xf>
    <xf numFmtId="180" fontId="22" fillId="0" borderId="13" xfId="10" applyNumberFormat="1" applyFont="1" applyBorder="1" applyAlignment="1">
      <alignment horizontal="center"/>
    </xf>
    <xf numFmtId="180" fontId="22" fillId="0" borderId="12" xfId="10" applyNumberFormat="1" applyFont="1" applyBorder="1" applyAlignment="1">
      <alignment horizontal="center"/>
    </xf>
    <xf numFmtId="180" fontId="147" fillId="0" borderId="0" xfId="10" applyNumberFormat="1" applyFont="1" applyAlignment="1">
      <alignment horizontal="center"/>
    </xf>
    <xf numFmtId="180" fontId="22" fillId="0" borderId="7" xfId="10" applyNumberFormat="1" applyFont="1" applyBorder="1" applyAlignment="1">
      <alignment horizontal="center"/>
    </xf>
    <xf numFmtId="180" fontId="22" fillId="0" borderId="8" xfId="10" applyNumberFormat="1" applyFont="1" applyBorder="1" applyAlignment="1">
      <alignment horizontal="center"/>
    </xf>
    <xf numFmtId="180" fontId="22" fillId="0" borderId="6" xfId="10" applyNumberFormat="1" applyFont="1" applyBorder="1" applyAlignment="1">
      <alignment horizontal="center"/>
    </xf>
    <xf numFmtId="180" fontId="22" fillId="0" borderId="1" xfId="10" applyNumberFormat="1" applyFont="1" applyBorder="1" applyAlignment="1">
      <alignment horizontal="center"/>
    </xf>
    <xf numFmtId="180" fontId="22" fillId="0" borderId="11" xfId="10" applyNumberFormat="1" applyFont="1" applyBorder="1" applyAlignment="1">
      <alignment horizontal="center"/>
    </xf>
    <xf numFmtId="180" fontId="22" fillId="0" borderId="10" xfId="10" applyNumberFormat="1" applyFont="1" applyBorder="1" applyAlignment="1">
      <alignment horizontal="center"/>
    </xf>
    <xf numFmtId="180" fontId="22" fillId="6" borderId="0" xfId="0" applyNumberFormat="1" applyFont="1" applyFill="1" applyAlignment="1">
      <alignment horizontal="center"/>
    </xf>
    <xf numFmtId="180" fontId="22" fillId="6" borderId="12" xfId="0" applyNumberFormat="1" applyFont="1" applyFill="1" applyBorder="1" applyAlignment="1">
      <alignment horizontal="center"/>
    </xf>
    <xf numFmtId="180" fontId="22" fillId="6" borderId="13" xfId="0" applyNumberFormat="1" applyFont="1" applyFill="1" applyBorder="1" applyAlignment="1">
      <alignment horizontal="center"/>
    </xf>
    <xf numFmtId="180" fontId="147" fillId="6" borderId="0" xfId="0" applyNumberFormat="1" applyFont="1" applyFill="1" applyAlignment="1">
      <alignment horizontal="center"/>
    </xf>
    <xf numFmtId="180" fontId="155" fillId="6" borderId="0" xfId="0" applyNumberFormat="1" applyFont="1" applyFill="1" applyAlignment="1">
      <alignment horizontal="center"/>
    </xf>
    <xf numFmtId="180" fontId="155" fillId="6" borderId="12" xfId="0" applyNumberFormat="1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180" fontId="155" fillId="0" borderId="0" xfId="0" applyNumberFormat="1" applyFont="1" applyAlignment="1">
      <alignment horizontal="center"/>
    </xf>
    <xf numFmtId="0" fontId="155" fillId="0" borderId="0" xfId="0" applyFont="1" applyAlignment="1">
      <alignment horizontal="center"/>
    </xf>
    <xf numFmtId="0" fontId="22" fillId="0" borderId="1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4" fontId="0" fillId="0" borderId="0" xfId="0" applyNumberFormat="1"/>
    <xf numFmtId="0" fontId="136" fillId="0" borderId="0" xfId="4" applyFont="1" applyAlignment="1">
      <alignment horizontal="left" vertical="center"/>
    </xf>
    <xf numFmtId="0" fontId="78" fillId="0" borderId="0" xfId="4" applyFont="1" applyAlignment="1">
      <alignment horizontal="left"/>
    </xf>
    <xf numFmtId="4" fontId="78" fillId="0" borderId="0" xfId="4" applyNumberFormat="1" applyFont="1" applyAlignment="1">
      <alignment horizontal="left"/>
    </xf>
    <xf numFmtId="4" fontId="79" fillId="0" borderId="0" xfId="4" applyNumberFormat="1" applyFont="1"/>
    <xf numFmtId="0" fontId="78" fillId="5" borderId="10" xfId="4" applyFont="1" applyFill="1" applyBorder="1" applyAlignment="1">
      <alignment horizontal="right"/>
    </xf>
    <xf numFmtId="0" fontId="78" fillId="5" borderId="1" xfId="4" applyFont="1" applyFill="1" applyBorder="1" applyAlignment="1">
      <alignment horizontal="right"/>
    </xf>
    <xf numFmtId="0" fontId="78" fillId="5" borderId="5" xfId="4" applyFont="1" applyFill="1" applyBorder="1" applyAlignment="1">
      <alignment horizontal="right"/>
    </xf>
    <xf numFmtId="0" fontId="78" fillId="5" borderId="3" xfId="4" applyFont="1" applyFill="1" applyBorder="1" applyAlignment="1">
      <alignment horizontal="right"/>
    </xf>
    <xf numFmtId="0" fontId="78" fillId="5" borderId="4" xfId="4" applyFont="1" applyFill="1" applyBorder="1" applyAlignment="1">
      <alignment horizontal="right"/>
    </xf>
    <xf numFmtId="0" fontId="78" fillId="5" borderId="11" xfId="4" applyFont="1" applyFill="1" applyBorder="1" applyAlignment="1">
      <alignment horizontal="right"/>
    </xf>
    <xf numFmtId="0" fontId="31" fillId="5" borderId="4" xfId="4" applyFont="1" applyFill="1" applyBorder="1"/>
    <xf numFmtId="1" fontId="78" fillId="5" borderId="4" xfId="4" applyNumberFormat="1" applyFont="1" applyFill="1" applyBorder="1" applyAlignment="1">
      <alignment horizontal="right"/>
    </xf>
    <xf numFmtId="1" fontId="78" fillId="5" borderId="5" xfId="4" applyNumberFormat="1" applyFont="1" applyFill="1" applyBorder="1" applyAlignment="1">
      <alignment horizontal="right"/>
    </xf>
    <xf numFmtId="1" fontId="78" fillId="5" borderId="3" xfId="4" applyNumberFormat="1" applyFont="1" applyFill="1" applyBorder="1" applyAlignment="1">
      <alignment horizontal="right"/>
    </xf>
    <xf numFmtId="183" fontId="78" fillId="5" borderId="5" xfId="4" applyNumberFormat="1" applyFont="1" applyFill="1" applyBorder="1" applyAlignment="1">
      <alignment horizontal="right"/>
    </xf>
    <xf numFmtId="0" fontId="78" fillId="0" borderId="2" xfId="4" applyFont="1" applyBorder="1" applyAlignment="1">
      <alignment horizontal="left" readingOrder="1"/>
    </xf>
    <xf numFmtId="164" fontId="78" fillId="0" borderId="0" xfId="1" applyFont="1" applyBorder="1"/>
    <xf numFmtId="4" fontId="78" fillId="0" borderId="0" xfId="4" applyNumberFormat="1" applyFont="1"/>
    <xf numFmtId="4" fontId="78" fillId="0" borderId="8" xfId="4" applyNumberFormat="1" applyFont="1" applyBorder="1" applyAlignment="1">
      <alignment horizontal="right"/>
    </xf>
    <xf numFmtId="4" fontId="78" fillId="0" borderId="0" xfId="4" applyNumberFormat="1" applyFont="1" applyAlignment="1">
      <alignment horizontal="right"/>
    </xf>
    <xf numFmtId="4" fontId="78" fillId="0" borderId="6" xfId="4" applyNumberFormat="1" applyFont="1" applyBorder="1" applyAlignment="1">
      <alignment horizontal="right"/>
    </xf>
    <xf numFmtId="4" fontId="138" fillId="0" borderId="8" xfId="4" applyNumberFormat="1" applyFont="1" applyBorder="1" applyAlignment="1">
      <alignment horizontal="right"/>
    </xf>
    <xf numFmtId="164" fontId="31" fillId="0" borderId="12" xfId="1" applyFont="1" applyBorder="1"/>
    <xf numFmtId="164" fontId="31" fillId="0" borderId="0" xfId="1" applyFont="1" applyFill="1" applyBorder="1"/>
    <xf numFmtId="164" fontId="31" fillId="0" borderId="8" xfId="1" applyFont="1" applyFill="1" applyBorder="1"/>
    <xf numFmtId="164" fontId="9" fillId="0" borderId="6" xfId="1" applyFont="1" applyFill="1" applyBorder="1"/>
    <xf numFmtId="4" fontId="146" fillId="0" borderId="7" xfId="1" applyNumberFormat="1" applyFont="1" applyBorder="1"/>
    <xf numFmtId="4" fontId="146" fillId="0" borderId="12" xfId="1" applyNumberFormat="1" applyFont="1" applyBorder="1"/>
    <xf numFmtId="4" fontId="9" fillId="0" borderId="0" xfId="1" applyNumberFormat="1" applyFont="1" applyBorder="1"/>
    <xf numFmtId="4" fontId="9" fillId="0" borderId="12" xfId="1" applyNumberFormat="1" applyFont="1" applyBorder="1"/>
    <xf numFmtId="4" fontId="9" fillId="0" borderId="6" xfId="1" applyNumberFormat="1" applyFont="1" applyFill="1" applyBorder="1"/>
    <xf numFmtId="4" fontId="9" fillId="0" borderId="7" xfId="1" applyNumberFormat="1" applyFont="1" applyFill="1" applyBorder="1"/>
    <xf numFmtId="4" fontId="31" fillId="0" borderId="12" xfId="1" applyNumberFormat="1" applyFont="1" applyBorder="1"/>
    <xf numFmtId="4" fontId="31" fillId="0" borderId="13" xfId="1" applyNumberFormat="1" applyFont="1" applyBorder="1"/>
    <xf numFmtId="0" fontId="143" fillId="0" borderId="14" xfId="4" applyFont="1" applyBorder="1" applyAlignment="1">
      <alignment horizontal="left" indent="1" readingOrder="1"/>
    </xf>
    <xf numFmtId="164" fontId="138" fillId="0" borderId="0" xfId="1" applyFont="1" applyFill="1" applyBorder="1"/>
    <xf numFmtId="4" fontId="78" fillId="0" borderId="12" xfId="4" applyNumberFormat="1" applyFont="1" applyBorder="1" applyAlignment="1">
      <alignment horizontal="right"/>
    </xf>
    <xf numFmtId="4" fontId="78" fillId="0" borderId="13" xfId="4" applyNumberFormat="1" applyFont="1" applyBorder="1" applyAlignment="1">
      <alignment horizontal="right"/>
    </xf>
    <xf numFmtId="43" fontId="138" fillId="0" borderId="12" xfId="1" applyNumberFormat="1" applyFont="1" applyFill="1" applyBorder="1"/>
    <xf numFmtId="164" fontId="138" fillId="0" borderId="12" xfId="1" applyFont="1" applyFill="1" applyBorder="1"/>
    <xf numFmtId="164" fontId="31" fillId="0" borderId="0" xfId="1" applyFont="1" applyFill="1"/>
    <xf numFmtId="164" fontId="31" fillId="0" borderId="12" xfId="1" applyFont="1" applyFill="1" applyBorder="1"/>
    <xf numFmtId="164" fontId="146" fillId="0" borderId="13" xfId="1" applyFont="1" applyBorder="1"/>
    <xf numFmtId="4" fontId="146" fillId="0" borderId="0" xfId="1" applyNumberFormat="1" applyFont="1" applyFill="1" applyBorder="1"/>
    <xf numFmtId="4" fontId="57" fillId="0" borderId="0" xfId="1" applyNumberFormat="1" applyFont="1" applyBorder="1"/>
    <xf numFmtId="4" fontId="57" fillId="0" borderId="12" xfId="1" applyNumberFormat="1" applyFont="1" applyBorder="1"/>
    <xf numFmtId="4" fontId="57" fillId="0" borderId="13" xfId="1" applyNumberFormat="1" applyFont="1" applyFill="1" applyBorder="1"/>
    <xf numFmtId="4" fontId="23" fillId="0" borderId="12" xfId="1" applyNumberFormat="1" applyFont="1" applyBorder="1"/>
    <xf numFmtId="4" fontId="23" fillId="0" borderId="13" xfId="1" applyNumberFormat="1" applyFont="1" applyBorder="1"/>
    <xf numFmtId="0" fontId="143" fillId="0" borderId="14" xfId="4" applyFont="1" applyBorder="1" applyAlignment="1">
      <alignment horizontal="left" indent="2" readingOrder="1"/>
    </xf>
    <xf numFmtId="0" fontId="143" fillId="0" borderId="0" xfId="4" applyFont="1" applyAlignment="1">
      <alignment horizontal="left" indent="3"/>
    </xf>
    <xf numFmtId="4" fontId="143" fillId="0" borderId="12" xfId="4" applyNumberFormat="1" applyFont="1" applyBorder="1" applyAlignment="1">
      <alignment horizontal="right"/>
    </xf>
    <xf numFmtId="4" fontId="143" fillId="0" borderId="0" xfId="4" applyNumberFormat="1" applyFont="1" applyAlignment="1">
      <alignment horizontal="right"/>
    </xf>
    <xf numFmtId="4" fontId="143" fillId="0" borderId="13" xfId="4" applyNumberFormat="1" applyFont="1" applyBorder="1" applyAlignment="1">
      <alignment horizontal="right"/>
    </xf>
    <xf numFmtId="4" fontId="79" fillId="0" borderId="12" xfId="4" applyNumberFormat="1" applyFont="1" applyBorder="1" applyAlignment="1">
      <alignment horizontal="right"/>
    </xf>
    <xf numFmtId="0" fontId="79" fillId="0" borderId="12" xfId="4" applyFont="1" applyBorder="1"/>
    <xf numFmtId="0" fontId="23" fillId="0" borderId="12" xfId="4" applyFont="1" applyBorder="1"/>
    <xf numFmtId="4" fontId="55" fillId="0" borderId="12" xfId="0" applyNumberFormat="1" applyFont="1" applyBorder="1"/>
    <xf numFmtId="0" fontId="143" fillId="0" borderId="0" xfId="4" applyFont="1" applyAlignment="1">
      <alignment horizontal="left" indent="4"/>
    </xf>
    <xf numFmtId="4" fontId="143" fillId="0" borderId="0" xfId="4" applyNumberFormat="1" applyFont="1"/>
    <xf numFmtId="164" fontId="143" fillId="0" borderId="12" xfId="1" applyFont="1" applyBorder="1"/>
    <xf numFmtId="164" fontId="143" fillId="0" borderId="0" xfId="1" applyFont="1" applyBorder="1"/>
    <xf numFmtId="164" fontId="23" fillId="0" borderId="12" xfId="1" applyFont="1" applyBorder="1"/>
    <xf numFmtId="4" fontId="23" fillId="0" borderId="0" xfId="4" applyNumberFormat="1" applyFont="1" applyAlignment="1">
      <alignment horizontal="right"/>
    </xf>
    <xf numFmtId="4" fontId="23" fillId="0" borderId="12" xfId="4" applyNumberFormat="1" applyFont="1" applyBorder="1" applyAlignment="1">
      <alignment horizontal="right"/>
    </xf>
    <xf numFmtId="164" fontId="68" fillId="0" borderId="13" xfId="1" applyFont="1" applyFill="1" applyBorder="1" applyAlignment="1">
      <alignment horizontal="right"/>
    </xf>
    <xf numFmtId="4" fontId="68" fillId="0" borderId="0" xfId="0" applyNumberFormat="1" applyFont="1" applyAlignment="1">
      <alignment horizontal="right"/>
    </xf>
    <xf numFmtId="4" fontId="60" fillId="0" borderId="12" xfId="0" applyNumberFormat="1" applyFont="1" applyBorder="1"/>
    <xf numFmtId="4" fontId="79" fillId="0" borderId="12" xfId="4" applyNumberFormat="1" applyFont="1" applyBorder="1"/>
    <xf numFmtId="164" fontId="60" fillId="0" borderId="13" xfId="1" applyFont="1" applyBorder="1"/>
    <xf numFmtId="0" fontId="78" fillId="0" borderId="0" xfId="4" applyFont="1" applyAlignment="1">
      <alignment horizontal="left" indent="4"/>
    </xf>
    <xf numFmtId="0" fontId="78" fillId="0" borderId="0" xfId="4" applyFont="1" applyAlignment="1">
      <alignment horizontal="left" indent="2"/>
    </xf>
    <xf numFmtId="4" fontId="57" fillId="0" borderId="13" xfId="1" applyNumberFormat="1" applyFont="1" applyBorder="1"/>
    <xf numFmtId="0" fontId="143" fillId="0" borderId="9" xfId="4" applyFont="1" applyBorder="1" applyAlignment="1">
      <alignment horizontal="left" indent="1" readingOrder="1"/>
    </xf>
    <xf numFmtId="0" fontId="78" fillId="0" borderId="1" xfId="4" applyFont="1" applyBorder="1" applyAlignment="1">
      <alignment horizontal="left" indent="6"/>
    </xf>
    <xf numFmtId="4" fontId="78" fillId="0" borderId="1" xfId="4" applyNumberFormat="1" applyFont="1" applyBorder="1"/>
    <xf numFmtId="4" fontId="78" fillId="0" borderId="11" xfId="4" applyNumberFormat="1" applyFont="1" applyBorder="1" applyAlignment="1">
      <alignment horizontal="right"/>
    </xf>
    <xf numFmtId="4" fontId="78" fillId="0" borderId="1" xfId="4" applyNumberFormat="1" applyFont="1" applyBorder="1" applyAlignment="1">
      <alignment horizontal="right"/>
    </xf>
    <xf numFmtId="4" fontId="78" fillId="0" borderId="10" xfId="4" applyNumberFormat="1" applyFont="1" applyBorder="1" applyAlignment="1">
      <alignment horizontal="right"/>
    </xf>
    <xf numFmtId="43" fontId="138" fillId="0" borderId="11" xfId="1" applyNumberFormat="1" applyFont="1" applyFill="1" applyBorder="1"/>
    <xf numFmtId="164" fontId="138" fillId="0" borderId="11" xfId="1" applyFont="1" applyFill="1" applyBorder="1"/>
    <xf numFmtId="0" fontId="31" fillId="0" borderId="1" xfId="4" applyFont="1" applyBorder="1"/>
    <xf numFmtId="164" fontId="31" fillId="0" borderId="11" xfId="1" applyFont="1" applyBorder="1"/>
    <xf numFmtId="164" fontId="138" fillId="0" borderId="1" xfId="1" applyFont="1" applyBorder="1"/>
    <xf numFmtId="164" fontId="31" fillId="0" borderId="1" xfId="1" applyFont="1" applyBorder="1"/>
    <xf numFmtId="4" fontId="9" fillId="0" borderId="1" xfId="1" applyNumberFormat="1" applyFont="1" applyBorder="1"/>
    <xf numFmtId="4" fontId="9" fillId="0" borderId="11" xfId="1" applyNumberFormat="1" applyFont="1" applyBorder="1"/>
    <xf numFmtId="4" fontId="57" fillId="0" borderId="1" xfId="1" applyNumberFormat="1" applyFont="1" applyBorder="1"/>
    <xf numFmtId="4" fontId="57" fillId="0" borderId="11" xfId="1" applyNumberFormat="1" applyFont="1" applyBorder="1"/>
    <xf numFmtId="4" fontId="57" fillId="0" borderId="10" xfId="1" applyNumberFormat="1" applyFont="1" applyBorder="1"/>
    <xf numFmtId="4" fontId="23" fillId="0" borderId="1" xfId="1" applyNumberFormat="1" applyFont="1" applyBorder="1"/>
    <xf numFmtId="4" fontId="23" fillId="0" borderId="11" xfId="1" applyNumberFormat="1" applyFont="1" applyBorder="1"/>
    <xf numFmtId="4" fontId="23" fillId="0" borderId="10" xfId="1" applyNumberFormat="1" applyFont="1" applyBorder="1"/>
    <xf numFmtId="0" fontId="156" fillId="0" borderId="0" xfId="4" applyFont="1" applyAlignment="1">
      <alignment horizontal="left" readingOrder="1"/>
    </xf>
    <xf numFmtId="0" fontId="78" fillId="0" borderId="0" xfId="4" applyFont="1" applyAlignment="1">
      <alignment horizontal="left" indent="6"/>
    </xf>
    <xf numFmtId="43" fontId="138" fillId="0" borderId="0" xfId="1" applyNumberFormat="1" applyFont="1" applyFill="1" applyBorder="1"/>
    <xf numFmtId="0" fontId="31" fillId="0" borderId="0" xfId="4" applyFont="1"/>
    <xf numFmtId="164" fontId="138" fillId="0" borderId="0" xfId="1" applyFont="1" applyBorder="1"/>
    <xf numFmtId="0" fontId="156" fillId="0" borderId="0" xfId="4" applyFont="1"/>
    <xf numFmtId="0" fontId="18" fillId="0" borderId="4" xfId="4" applyFont="1" applyBorder="1" applyAlignment="1">
      <alignment horizontal="right"/>
    </xf>
    <xf numFmtId="0" fontId="18" fillId="0" borderId="2" xfId="4" applyFont="1" applyBorder="1"/>
    <xf numFmtId="166" fontId="18" fillId="0" borderId="0" xfId="4" applyNumberFormat="1" applyFont="1"/>
    <xf numFmtId="166" fontId="18" fillId="0" borderId="0" xfId="4" applyNumberFormat="1" applyFont="1" applyAlignment="1">
      <alignment horizontal="right"/>
    </xf>
    <xf numFmtId="166" fontId="18" fillId="0" borderId="7" xfId="4" applyNumberFormat="1" applyFont="1" applyBorder="1"/>
    <xf numFmtId="166" fontId="18" fillId="0" borderId="7" xfId="4" applyNumberFormat="1" applyFont="1" applyBorder="1" applyAlignment="1">
      <alignment horizontal="right"/>
    </xf>
    <xf numFmtId="166" fontId="18" fillId="0" borderId="13" xfId="4" applyNumberFormat="1" applyFont="1" applyBorder="1"/>
    <xf numFmtId="166" fontId="18" fillId="0" borderId="12" xfId="4" applyNumberFormat="1" applyFont="1" applyBorder="1"/>
    <xf numFmtId="166" fontId="18" fillId="0" borderId="6" xfId="4" applyNumberFormat="1" applyFont="1" applyBorder="1"/>
    <xf numFmtId="0" fontId="51" fillId="0" borderId="0" xfId="4" applyFont="1"/>
    <xf numFmtId="0" fontId="18" fillId="0" borderId="14" xfId="4" applyFont="1" applyBorder="1" applyAlignment="1">
      <alignment horizontal="left" indent="1"/>
    </xf>
    <xf numFmtId="0" fontId="27" fillId="0" borderId="14" xfId="4" applyFont="1" applyBorder="1" applyAlignment="1">
      <alignment horizontal="left" indent="2"/>
    </xf>
    <xf numFmtId="166" fontId="27" fillId="0" borderId="0" xfId="4" applyNumberFormat="1" applyFont="1"/>
    <xf numFmtId="166" fontId="27" fillId="0" borderId="13" xfId="4" applyNumberFormat="1" applyFont="1" applyBorder="1"/>
    <xf numFmtId="166" fontId="27" fillId="0" borderId="12" xfId="4" applyNumberFormat="1" applyFont="1" applyBorder="1"/>
    <xf numFmtId="0" fontId="18" fillId="0" borderId="14" xfId="4" applyFont="1" applyBorder="1"/>
    <xf numFmtId="1" fontId="27" fillId="0" borderId="0" xfId="4" applyNumberFormat="1" applyFont="1"/>
    <xf numFmtId="0" fontId="27" fillId="0" borderId="14" xfId="5" applyFont="1" applyBorder="1" applyAlignment="1">
      <alignment horizontal="left" indent="2"/>
    </xf>
    <xf numFmtId="166" fontId="27" fillId="0" borderId="0" xfId="31" applyNumberFormat="1" applyFont="1" applyAlignment="1">
      <alignment horizontal="center"/>
    </xf>
    <xf numFmtId="166" fontId="27" fillId="0" borderId="0" xfId="31" applyNumberFormat="1" applyFont="1" applyAlignment="1">
      <alignment horizontal="right"/>
    </xf>
    <xf numFmtId="166" fontId="27" fillId="0" borderId="13" xfId="31" applyNumberFormat="1" applyFont="1" applyBorder="1" applyAlignment="1">
      <alignment horizontal="right"/>
    </xf>
    <xf numFmtId="166" fontId="27" fillId="0" borderId="12" xfId="31" applyNumberFormat="1" applyFont="1" applyBorder="1" applyAlignment="1">
      <alignment horizontal="right"/>
    </xf>
    <xf numFmtId="2" fontId="27" fillId="0" borderId="0" xfId="31" applyNumberFormat="1" applyFont="1" applyAlignment="1">
      <alignment horizontal="right"/>
    </xf>
    <xf numFmtId="2" fontId="27" fillId="0" borderId="13" xfId="31" applyNumberFormat="1" applyFont="1" applyBorder="1" applyAlignment="1">
      <alignment horizontal="right"/>
    </xf>
    <xf numFmtId="2" fontId="27" fillId="0" borderId="12" xfId="31" applyNumberFormat="1" applyFont="1" applyBorder="1" applyAlignment="1">
      <alignment horizontal="right"/>
    </xf>
    <xf numFmtId="0" fontId="18" fillId="0" borderId="36" xfId="4" applyFont="1" applyBorder="1"/>
    <xf numFmtId="166" fontId="27" fillId="0" borderId="37" xfId="4" applyNumberFormat="1" applyFont="1" applyBorder="1"/>
    <xf numFmtId="166" fontId="27" fillId="0" borderId="39" xfId="4" applyNumberFormat="1" applyFont="1" applyBorder="1"/>
    <xf numFmtId="166" fontId="27" fillId="0" borderId="38" xfId="4" applyNumberFormat="1" applyFont="1" applyBorder="1"/>
    <xf numFmtId="0" fontId="27" fillId="0" borderId="14" xfId="4" applyFont="1" applyBorder="1" applyAlignment="1">
      <alignment horizontal="left" indent="1"/>
    </xf>
    <xf numFmtId="166" fontId="27" fillId="0" borderId="12" xfId="4" applyNumberFormat="1" applyFont="1" applyBorder="1" applyAlignment="1">
      <alignment horizontal="right"/>
    </xf>
    <xf numFmtId="166" fontId="27" fillId="0" borderId="13" xfId="4" applyNumberFormat="1" applyFont="1" applyBorder="1" applyAlignment="1">
      <alignment horizontal="right"/>
    </xf>
    <xf numFmtId="166" fontId="10" fillId="0" borderId="0" xfId="4" applyNumberFormat="1" applyFont="1"/>
    <xf numFmtId="0" fontId="10" fillId="0" borderId="12" xfId="4" applyFont="1" applyBorder="1"/>
    <xf numFmtId="0" fontId="27" fillId="0" borderId="9" xfId="4" applyFont="1" applyBorder="1" applyAlignment="1">
      <alignment horizontal="left" indent="1"/>
    </xf>
    <xf numFmtId="2" fontId="27" fillId="0" borderId="1" xfId="4" applyNumberFormat="1" applyFont="1" applyBorder="1"/>
    <xf numFmtId="166" fontId="27" fillId="0" borderId="1" xfId="4" applyNumberFormat="1" applyFont="1" applyBorder="1"/>
    <xf numFmtId="0" fontId="27" fillId="0" borderId="10" xfId="4" applyFont="1" applyBorder="1"/>
    <xf numFmtId="0" fontId="27" fillId="0" borderId="11" xfId="4" applyFont="1" applyBorder="1"/>
    <xf numFmtId="0" fontId="158" fillId="0" borderId="7" xfId="4" applyFont="1" applyBorder="1" applyAlignment="1">
      <alignment horizontal="left"/>
    </xf>
    <xf numFmtId="0" fontId="27" fillId="0" borderId="0" xfId="4" applyFont="1" applyAlignment="1">
      <alignment horizontal="left"/>
    </xf>
    <xf numFmtId="0" fontId="114" fillId="0" borderId="0" xfId="32" applyFont="1" applyAlignment="1">
      <alignment vertical="center"/>
    </xf>
    <xf numFmtId="0" fontId="76" fillId="0" borderId="0" xfId="32"/>
    <xf numFmtId="0" fontId="76" fillId="0" borderId="0" xfId="32" applyAlignment="1">
      <alignment vertical="center"/>
    </xf>
    <xf numFmtId="0" fontId="76" fillId="5" borderId="37" xfId="32" applyFill="1" applyBorder="1"/>
    <xf numFmtId="0" fontId="76" fillId="5" borderId="33" xfId="32" applyFill="1" applyBorder="1" applyAlignment="1">
      <alignment horizontal="center" vertical="center" textRotation="90"/>
    </xf>
    <xf numFmtId="0" fontId="76" fillId="5" borderId="33" xfId="32" applyFill="1" applyBorder="1" applyAlignment="1">
      <alignment horizontal="center" vertical="center" textRotation="90" wrapText="1"/>
    </xf>
    <xf numFmtId="0" fontId="81" fillId="5" borderId="33" xfId="32" applyFont="1" applyFill="1" applyBorder="1" applyAlignment="1">
      <alignment horizontal="center" vertical="center" textRotation="90" wrapText="1"/>
    </xf>
    <xf numFmtId="0" fontId="76" fillId="5" borderId="51" xfId="32" applyFill="1" applyBorder="1" applyAlignment="1">
      <alignment horizontal="center" vertical="center" textRotation="90"/>
    </xf>
    <xf numFmtId="0" fontId="76" fillId="5" borderId="52" xfId="32" applyFill="1" applyBorder="1" applyAlignment="1">
      <alignment horizontal="center" vertical="center" textRotation="90"/>
    </xf>
    <xf numFmtId="0" fontId="81" fillId="0" borderId="63" xfId="32" applyFont="1" applyBorder="1"/>
    <xf numFmtId="171" fontId="57" fillId="0" borderId="37" xfId="33" applyNumberFormat="1" applyFont="1" applyFill="1" applyBorder="1"/>
    <xf numFmtId="171" fontId="76" fillId="0" borderId="37" xfId="32" applyNumberFormat="1" applyBorder="1"/>
    <xf numFmtId="171" fontId="81" fillId="0" borderId="37" xfId="32" applyNumberFormat="1" applyFont="1" applyBorder="1"/>
    <xf numFmtId="184" fontId="57" fillId="0" borderId="68" xfId="33" applyNumberFormat="1" applyFont="1" applyFill="1" applyBorder="1"/>
    <xf numFmtId="184" fontId="57" fillId="0" borderId="37" xfId="33" applyNumberFormat="1" applyFont="1" applyFill="1" applyBorder="1"/>
    <xf numFmtId="184" fontId="57" fillId="0" borderId="69" xfId="33" applyNumberFormat="1" applyFont="1" applyFill="1" applyBorder="1"/>
    <xf numFmtId="0" fontId="81" fillId="0" borderId="70" xfId="32" applyFont="1" applyBorder="1"/>
    <xf numFmtId="171" fontId="57" fillId="0" borderId="0" xfId="33" applyNumberFormat="1" applyFont="1" applyFill="1" applyBorder="1"/>
    <xf numFmtId="171" fontId="76" fillId="0" borderId="0" xfId="32" applyNumberFormat="1"/>
    <xf numFmtId="171" fontId="81" fillId="0" borderId="0" xfId="32" applyNumberFormat="1" applyFont="1"/>
    <xf numFmtId="184" fontId="57" fillId="0" borderId="48" xfId="33" applyNumberFormat="1" applyFont="1" applyFill="1" applyBorder="1"/>
    <xf numFmtId="184" fontId="57" fillId="0" borderId="0" xfId="33" applyNumberFormat="1" applyFont="1" applyFill="1" applyBorder="1"/>
    <xf numFmtId="184" fontId="57" fillId="0" borderId="49" xfId="33" applyNumberFormat="1" applyFont="1" applyFill="1" applyBorder="1"/>
    <xf numFmtId="0" fontId="81" fillId="0" borderId="70" xfId="32" applyFont="1" applyBorder="1" applyAlignment="1">
      <alignment horizontal="left"/>
    </xf>
    <xf numFmtId="171" fontId="57" fillId="0" borderId="48" xfId="33" applyNumberFormat="1" applyFont="1" applyFill="1" applyBorder="1"/>
    <xf numFmtId="171" fontId="81" fillId="0" borderId="49" xfId="32" applyNumberFormat="1" applyFont="1" applyBorder="1"/>
    <xf numFmtId="0" fontId="81" fillId="0" borderId="48" xfId="32" applyFont="1" applyBorder="1"/>
    <xf numFmtId="0" fontId="88" fillId="0" borderId="33" xfId="32" applyFont="1" applyBorder="1" applyAlignment="1">
      <alignment vertical="center"/>
    </xf>
    <xf numFmtId="0" fontId="81" fillId="0" borderId="33" xfId="32" applyFont="1" applyBorder="1" applyAlignment="1">
      <alignment vertical="center"/>
    </xf>
    <xf numFmtId="0" fontId="76" fillId="0" borderId="0" xfId="32" applyAlignment="1">
      <alignment vertical="top"/>
    </xf>
    <xf numFmtId="0" fontId="3" fillId="5" borderId="33" xfId="32" applyFont="1" applyFill="1" applyBorder="1" applyAlignment="1">
      <alignment horizontal="center" vertical="center" textRotation="90"/>
    </xf>
    <xf numFmtId="0" fontId="3" fillId="5" borderId="33" xfId="32" applyFont="1" applyFill="1" applyBorder="1" applyAlignment="1">
      <alignment horizontal="center" vertical="center" textRotation="90" wrapText="1"/>
    </xf>
    <xf numFmtId="0" fontId="4" fillId="5" borderId="33" xfId="32" applyFont="1" applyFill="1" applyBorder="1" applyAlignment="1">
      <alignment horizontal="center" vertical="center" textRotation="90" wrapText="1"/>
    </xf>
    <xf numFmtId="0" fontId="3" fillId="5" borderId="51" xfId="32" applyFont="1" applyFill="1" applyBorder="1" applyAlignment="1">
      <alignment horizontal="center" vertical="center" textRotation="90"/>
    </xf>
    <xf numFmtId="0" fontId="3" fillId="5" borderId="52" xfId="32" applyFont="1" applyFill="1" applyBorder="1" applyAlignment="1">
      <alignment horizontal="center" vertical="center" textRotation="90" wrapText="1"/>
    </xf>
    <xf numFmtId="171" fontId="3" fillId="0" borderId="0" xfId="33" applyNumberFormat="1" applyFont="1" applyFill="1" applyBorder="1"/>
    <xf numFmtId="171" fontId="3" fillId="0" borderId="0" xfId="32" applyNumberFormat="1" applyFont="1"/>
    <xf numFmtId="171" fontId="4" fillId="0" borderId="0" xfId="32" applyNumberFormat="1" applyFont="1"/>
    <xf numFmtId="184" fontId="3" fillId="0" borderId="48" xfId="33" applyNumberFormat="1" applyFont="1" applyFill="1" applyBorder="1"/>
    <xf numFmtId="184" fontId="3" fillId="0" borderId="0" xfId="33" applyNumberFormat="1" applyFont="1" applyFill="1" applyBorder="1"/>
    <xf numFmtId="166" fontId="76" fillId="0" borderId="49" xfId="32" applyNumberFormat="1" applyBorder="1"/>
    <xf numFmtId="171" fontId="4" fillId="0" borderId="49" xfId="32" applyNumberFormat="1" applyFont="1" applyBorder="1"/>
    <xf numFmtId="0" fontId="81" fillId="0" borderId="67" xfId="32" applyFont="1" applyBorder="1"/>
    <xf numFmtId="171" fontId="3" fillId="0" borderId="33" xfId="33" applyNumberFormat="1" applyFont="1" applyFill="1" applyBorder="1"/>
    <xf numFmtId="171" fontId="76" fillId="0" borderId="33" xfId="32" applyNumberFormat="1" applyBorder="1"/>
    <xf numFmtId="171" fontId="3" fillId="0" borderId="33" xfId="32" applyNumberFormat="1" applyFont="1" applyBorder="1"/>
    <xf numFmtId="171" fontId="4" fillId="0" borderId="33" xfId="32" applyNumberFormat="1" applyFont="1" applyBorder="1"/>
    <xf numFmtId="171" fontId="4" fillId="0" borderId="52" xfId="32" applyNumberFormat="1" applyFont="1" applyBorder="1"/>
    <xf numFmtId="184" fontId="3" fillId="0" borderId="33" xfId="33" applyNumberFormat="1" applyFont="1" applyFill="1" applyBorder="1"/>
    <xf numFmtId="166" fontId="76" fillId="0" borderId="52" xfId="32" applyNumberFormat="1" applyBorder="1"/>
    <xf numFmtId="0" fontId="81" fillId="0" borderId="49" xfId="32" applyFont="1" applyBorder="1"/>
    <xf numFmtId="166" fontId="76" fillId="0" borderId="0" xfId="32" applyNumberFormat="1"/>
    <xf numFmtId="0" fontId="167" fillId="0" borderId="0" xfId="0" applyFont="1" applyAlignment="1">
      <alignment vertical="center"/>
    </xf>
    <xf numFmtId="0" fontId="64" fillId="0" borderId="0" xfId="0" applyFont="1"/>
    <xf numFmtId="0" fontId="168" fillId="0" borderId="0" xfId="0" applyFont="1"/>
    <xf numFmtId="0" fontId="168" fillId="0" borderId="0" xfId="0" applyFont="1" applyAlignment="1">
      <alignment horizontal="center"/>
    </xf>
    <xf numFmtId="0" fontId="169" fillId="0" borderId="0" xfId="0" applyFont="1" applyAlignment="1">
      <alignment horizontal="center"/>
    </xf>
    <xf numFmtId="0" fontId="170" fillId="0" borderId="0" xfId="0" applyFont="1" applyAlignment="1">
      <alignment horizontal="right" vertical="top"/>
    </xf>
    <xf numFmtId="0" fontId="170" fillId="0" borderId="0" xfId="0" applyFont="1" applyAlignment="1">
      <alignment horizontal="center" vertical="top"/>
    </xf>
    <xf numFmtId="0" fontId="64" fillId="5" borderId="32" xfId="0" applyFont="1" applyFill="1" applyBorder="1" applyAlignment="1">
      <alignment horizontal="right"/>
    </xf>
    <xf numFmtId="0" fontId="64" fillId="5" borderId="4" xfId="0" applyFont="1" applyFill="1" applyBorder="1" applyAlignment="1">
      <alignment horizontal="right" vertical="center"/>
    </xf>
    <xf numFmtId="0" fontId="64" fillId="5" borderId="4" xfId="0" applyFont="1" applyFill="1" applyBorder="1" applyAlignment="1">
      <alignment vertical="center"/>
    </xf>
    <xf numFmtId="0" fontId="64" fillId="5" borderId="4" xfId="0" applyFont="1" applyFill="1" applyBorder="1" applyAlignment="1">
      <alignment vertical="center" wrapText="1"/>
    </xf>
    <xf numFmtId="1" fontId="64" fillId="5" borderId="4" xfId="0" applyNumberFormat="1" applyFont="1" applyFill="1" applyBorder="1" applyAlignment="1">
      <alignment vertical="center" wrapText="1"/>
    </xf>
    <xf numFmtId="0" fontId="64" fillId="5" borderId="5" xfId="0" applyFont="1" applyFill="1" applyBorder="1" applyAlignment="1">
      <alignment vertical="center" wrapText="1"/>
    </xf>
    <xf numFmtId="0" fontId="168" fillId="0" borderId="0" xfId="0" applyFont="1" applyAlignment="1">
      <alignment horizontal="right"/>
    </xf>
    <xf numFmtId="0" fontId="168" fillId="0" borderId="12" xfId="0" applyFont="1" applyBorder="1" applyAlignment="1">
      <alignment horizontal="right"/>
    </xf>
    <xf numFmtId="0" fontId="64" fillId="0" borderId="14" xfId="0" applyFont="1" applyBorder="1"/>
    <xf numFmtId="165" fontId="64" fillId="0" borderId="0" xfId="0" applyNumberFormat="1" applyFont="1" applyAlignment="1">
      <alignment horizontal="right"/>
    </xf>
    <xf numFmtId="165" fontId="64" fillId="0" borderId="0" xfId="0" applyNumberFormat="1" applyFont="1"/>
    <xf numFmtId="165" fontId="64" fillId="0" borderId="12" xfId="0" applyNumberFormat="1" applyFont="1" applyBorder="1"/>
    <xf numFmtId="0" fontId="168" fillId="0" borderId="12" xfId="0" applyFont="1" applyBorder="1"/>
    <xf numFmtId="0" fontId="171" fillId="0" borderId="14" xfId="0" applyFont="1" applyBorder="1" applyAlignment="1">
      <alignment horizontal="left" indent="1"/>
    </xf>
    <xf numFmtId="165" fontId="171" fillId="0" borderId="0" xfId="0" applyNumberFormat="1" applyFont="1" applyAlignment="1">
      <alignment horizontal="right"/>
    </xf>
    <xf numFmtId="165" fontId="171" fillId="0" borderId="0" xfId="0" applyNumberFormat="1" applyFont="1"/>
    <xf numFmtId="165" fontId="171" fillId="0" borderId="12" xfId="0" applyNumberFormat="1" applyFont="1" applyBorder="1"/>
    <xf numFmtId="0" fontId="172" fillId="0" borderId="14" xfId="0" applyFont="1" applyBorder="1" applyAlignment="1">
      <alignment horizontal="left" indent="1"/>
    </xf>
    <xf numFmtId="165" fontId="172" fillId="0" borderId="0" xfId="0" applyNumberFormat="1" applyFont="1"/>
    <xf numFmtId="165" fontId="172" fillId="0" borderId="12" xfId="0" applyNumberFormat="1" applyFont="1" applyBorder="1"/>
    <xf numFmtId="3" fontId="171" fillId="0" borderId="0" xfId="0" applyNumberFormat="1" applyFont="1" applyAlignment="1">
      <alignment horizontal="right"/>
    </xf>
    <xf numFmtId="43" fontId="168" fillId="0" borderId="0" xfId="0" applyNumberFormat="1" applyFont="1"/>
    <xf numFmtId="165" fontId="173" fillId="0" borderId="0" xfId="0" applyNumberFormat="1" applyFont="1" applyAlignment="1">
      <alignment horizontal="right"/>
    </xf>
    <xf numFmtId="165" fontId="173" fillId="0" borderId="0" xfId="0" applyNumberFormat="1" applyFont="1"/>
    <xf numFmtId="0" fontId="174" fillId="0" borderId="0" xfId="0" applyFont="1"/>
    <xf numFmtId="0" fontId="174" fillId="0" borderId="12" xfId="0" applyFont="1" applyBorder="1"/>
    <xf numFmtId="0" fontId="64" fillId="0" borderId="9" xfId="0" applyFont="1" applyBorder="1"/>
    <xf numFmtId="165" fontId="64" fillId="0" borderId="1" xfId="0" applyNumberFormat="1" applyFont="1" applyBorder="1" applyAlignment="1">
      <alignment horizontal="right"/>
    </xf>
    <xf numFmtId="165" fontId="64" fillId="0" borderId="1" xfId="0" applyNumberFormat="1" applyFont="1" applyBorder="1"/>
    <xf numFmtId="165" fontId="64" fillId="0" borderId="11" xfId="0" applyNumberFormat="1" applyFont="1" applyBorder="1"/>
    <xf numFmtId="0" fontId="172" fillId="0" borderId="0" xfId="0" applyFont="1"/>
    <xf numFmtId="166" fontId="168" fillId="0" borderId="0" xfId="0" applyNumberFormat="1" applyFont="1"/>
    <xf numFmtId="165" fontId="168" fillId="0" borderId="0" xfId="0" applyNumberFormat="1" applyFont="1"/>
    <xf numFmtId="0" fontId="136" fillId="5" borderId="32" xfId="0" applyFont="1" applyFill="1" applyBorder="1" applyAlignment="1">
      <alignment horizontal="right"/>
    </xf>
    <xf numFmtId="0" fontId="136" fillId="5" borderId="4" xfId="0" applyFont="1" applyFill="1" applyBorder="1" applyAlignment="1">
      <alignment vertical="center"/>
    </xf>
    <xf numFmtId="0" fontId="136" fillId="5" borderId="4" xfId="0" applyFont="1" applyFill="1" applyBorder="1" applyAlignment="1">
      <alignment vertical="center" wrapText="1"/>
    </xf>
    <xf numFmtId="0" fontId="136" fillId="0" borderId="14" xfId="0" applyFont="1" applyBorder="1"/>
    <xf numFmtId="165" fontId="136" fillId="0" borderId="12" xfId="0" applyNumberFormat="1" applyFont="1" applyBorder="1"/>
    <xf numFmtId="0" fontId="175" fillId="0" borderId="14" xfId="0" applyFont="1" applyBorder="1" applyAlignment="1">
      <alignment horizontal="left" indent="1"/>
    </xf>
    <xf numFmtId="165" fontId="175" fillId="0" borderId="12" xfId="0" applyNumberFormat="1" applyFont="1" applyBorder="1"/>
    <xf numFmtId="0" fontId="176" fillId="0" borderId="14" xfId="0" applyFont="1" applyBorder="1" applyAlignment="1">
      <alignment horizontal="left" indent="1"/>
    </xf>
    <xf numFmtId="165" fontId="176" fillId="0" borderId="12" xfId="0" applyNumberFormat="1" applyFont="1" applyBorder="1"/>
    <xf numFmtId="0" fontId="136" fillId="0" borderId="9" xfId="0" applyFont="1" applyBorder="1"/>
    <xf numFmtId="165" fontId="136" fillId="0" borderId="1" xfId="0" applyNumberFormat="1" applyFont="1" applyBorder="1" applyAlignment="1">
      <alignment horizontal="right"/>
    </xf>
    <xf numFmtId="165" fontId="136" fillId="0" borderId="1" xfId="0" applyNumberFormat="1" applyFont="1" applyBorder="1"/>
    <xf numFmtId="165" fontId="136" fillId="0" borderId="11" xfId="0" applyNumberFormat="1" applyFont="1" applyBorder="1"/>
    <xf numFmtId="166" fontId="168" fillId="0" borderId="0" xfId="0" applyNumberFormat="1" applyFont="1" applyAlignment="1">
      <alignment horizontal="center"/>
    </xf>
    <xf numFmtId="0" fontId="178" fillId="0" borderId="0" xfId="0" applyFont="1" applyAlignment="1">
      <alignment vertical="center"/>
    </xf>
    <xf numFmtId="168" fontId="168" fillId="0" borderId="0" xfId="1" applyNumberFormat="1" applyFont="1" applyBorder="1"/>
    <xf numFmtId="0" fontId="179" fillId="5" borderId="32" xfId="0" applyFont="1" applyFill="1" applyBorder="1" applyAlignment="1">
      <alignment horizontal="right"/>
    </xf>
    <xf numFmtId="0" fontId="179" fillId="5" borderId="4" xfId="0" applyFont="1" applyFill="1" applyBorder="1" applyAlignment="1">
      <alignment horizontal="right"/>
    </xf>
    <xf numFmtId="0" fontId="179" fillId="5" borderId="5" xfId="0" applyFont="1" applyFill="1" applyBorder="1" applyAlignment="1">
      <alignment horizontal="right"/>
    </xf>
    <xf numFmtId="0" fontId="179" fillId="0" borderId="14" xfId="0" applyFont="1" applyBorder="1"/>
    <xf numFmtId="165" fontId="179" fillId="0" borderId="0" xfId="0" applyNumberFormat="1" applyFont="1"/>
    <xf numFmtId="4" fontId="179" fillId="0" borderId="0" xfId="0" applyNumberFormat="1" applyFont="1"/>
    <xf numFmtId="4" fontId="179" fillId="0" borderId="12" xfId="0" applyNumberFormat="1" applyFont="1" applyBorder="1"/>
    <xf numFmtId="0" fontId="180" fillId="0" borderId="14" xfId="0" applyFont="1" applyBorder="1" applyAlignment="1">
      <alignment horizontal="left" indent="1"/>
    </xf>
    <xf numFmtId="165" fontId="180" fillId="0" borderId="0" xfId="0" applyNumberFormat="1" applyFont="1"/>
    <xf numFmtId="4" fontId="180" fillId="0" borderId="0" xfId="0" applyNumberFormat="1" applyFont="1"/>
    <xf numFmtId="4" fontId="180" fillId="0" borderId="12" xfId="0" applyNumberFormat="1" applyFont="1" applyBorder="1"/>
    <xf numFmtId="0" fontId="181" fillId="0" borderId="14" xfId="0" applyFont="1" applyBorder="1" applyAlignment="1">
      <alignment horizontal="left" indent="1"/>
    </xf>
    <xf numFmtId="165" fontId="181" fillId="0" borderId="0" xfId="0" applyNumberFormat="1" applyFont="1"/>
    <xf numFmtId="4" fontId="181" fillId="0" borderId="0" xfId="0" applyNumberFormat="1" applyFont="1"/>
    <xf numFmtId="4" fontId="181" fillId="0" borderId="12" xfId="0" applyNumberFormat="1" applyFont="1" applyBorder="1"/>
    <xf numFmtId="165" fontId="180" fillId="0" borderId="0" xfId="0" applyNumberFormat="1" applyFont="1" applyAlignment="1">
      <alignment horizontal="right"/>
    </xf>
    <xf numFmtId="0" fontId="181" fillId="0" borderId="9" xfId="0" applyFont="1" applyBorder="1" applyAlignment="1">
      <alignment horizontal="left" indent="1"/>
    </xf>
    <xf numFmtId="165" fontId="181" fillId="0" borderId="1" xfId="0" applyNumberFormat="1" applyFont="1" applyBorder="1"/>
    <xf numFmtId="4" fontId="181" fillId="0" borderId="1" xfId="0" applyNumberFormat="1" applyFont="1" applyBorder="1"/>
    <xf numFmtId="4" fontId="181" fillId="0" borderId="11" xfId="0" applyNumberFormat="1" applyFont="1" applyBorder="1"/>
    <xf numFmtId="0" fontId="64" fillId="6" borderId="0" xfId="0" applyFont="1" applyFill="1" applyAlignment="1">
      <alignment horizontal="right"/>
    </xf>
    <xf numFmtId="0" fontId="171" fillId="0" borderId="0" xfId="0" applyFont="1"/>
    <xf numFmtId="166" fontId="168" fillId="6" borderId="0" xfId="0" applyNumberFormat="1" applyFont="1" applyFill="1"/>
    <xf numFmtId="0" fontId="135" fillId="0" borderId="0" xfId="34" applyFont="1" applyAlignment="1">
      <alignment horizontal="left" vertical="center"/>
    </xf>
    <xf numFmtId="0" fontId="105" fillId="0" borderId="0" xfId="34" applyFont="1"/>
    <xf numFmtId="0" fontId="105" fillId="5" borderId="32" xfId="34" applyFont="1" applyFill="1" applyBorder="1" applyAlignment="1">
      <alignment horizontal="center" vertical="center" textRotation="90" wrapText="1"/>
    </xf>
    <xf numFmtId="0" fontId="105" fillId="5" borderId="4" xfId="34" applyFont="1" applyFill="1" applyBorder="1" applyAlignment="1">
      <alignment horizontal="center" vertical="center" textRotation="90" wrapText="1"/>
    </xf>
    <xf numFmtId="0" fontId="107" fillId="5" borderId="4" xfId="34" applyFont="1" applyFill="1" applyBorder="1" applyAlignment="1">
      <alignment horizontal="center" vertical="center" textRotation="90" wrapText="1"/>
    </xf>
    <xf numFmtId="0" fontId="105" fillId="5" borderId="4" xfId="35" applyFont="1" applyFill="1" applyBorder="1" applyAlignment="1">
      <alignment horizontal="center" vertical="center" textRotation="90" wrapText="1"/>
    </xf>
    <xf numFmtId="0" fontId="107" fillId="5" borderId="4" xfId="35" applyFont="1" applyFill="1" applyBorder="1" applyAlignment="1">
      <alignment horizontal="center" vertical="center" textRotation="90" wrapText="1"/>
    </xf>
    <xf numFmtId="0" fontId="107" fillId="5" borderId="5" xfId="35" applyFont="1" applyFill="1" applyBorder="1" applyAlignment="1">
      <alignment horizontal="center" vertical="center" textRotation="90" wrapText="1"/>
    </xf>
    <xf numFmtId="1" fontId="105" fillId="0" borderId="72" xfId="34" applyNumberFormat="1" applyFont="1" applyBorder="1" applyAlignment="1">
      <alignment horizontal="center" wrapText="1"/>
    </xf>
    <xf numFmtId="1" fontId="105" fillId="0" borderId="58" xfId="34" applyNumberFormat="1" applyFont="1" applyBorder="1" applyAlignment="1">
      <alignment horizontal="right" wrapText="1"/>
    </xf>
    <xf numFmtId="1" fontId="107" fillId="0" borderId="58" xfId="34" applyNumberFormat="1" applyFont="1" applyBorder="1" applyAlignment="1">
      <alignment horizontal="right" wrapText="1"/>
    </xf>
    <xf numFmtId="1" fontId="107" fillId="0" borderId="58" xfId="34" applyNumberFormat="1" applyFont="1" applyBorder="1" applyAlignment="1">
      <alignment horizontal="right"/>
    </xf>
    <xf numFmtId="1" fontId="107" fillId="0" borderId="59" xfId="34" applyNumberFormat="1" applyFont="1" applyBorder="1" applyAlignment="1">
      <alignment horizontal="right"/>
    </xf>
    <xf numFmtId="1" fontId="107" fillId="0" borderId="14" xfId="34" applyNumberFormat="1" applyFont="1" applyBorder="1" applyAlignment="1">
      <alignment horizontal="center"/>
    </xf>
    <xf numFmtId="165" fontId="105" fillId="0" borderId="0" xfId="36" quotePrefix="1" applyNumberFormat="1" applyFont="1" applyFill="1" applyBorder="1" applyAlignment="1">
      <alignment horizontal="right"/>
    </xf>
    <xf numFmtId="165" fontId="107" fillId="0" borderId="0" xfId="36" quotePrefix="1" applyNumberFormat="1" applyFont="1" applyFill="1" applyBorder="1" applyAlignment="1">
      <alignment horizontal="right"/>
    </xf>
    <xf numFmtId="165" fontId="105" fillId="0" borderId="0" xfId="36" applyNumberFormat="1" applyFont="1" applyFill="1" applyBorder="1" applyAlignment="1">
      <alignment horizontal="right"/>
    </xf>
    <xf numFmtId="165" fontId="105" fillId="0" borderId="0" xfId="34" applyNumberFormat="1" applyFont="1" applyAlignment="1">
      <alignment horizontal="right"/>
    </xf>
    <xf numFmtId="165" fontId="107" fillId="0" borderId="0" xfId="36" applyNumberFormat="1" applyFont="1" applyFill="1" applyBorder="1" applyAlignment="1">
      <alignment horizontal="right"/>
    </xf>
    <xf numFmtId="165" fontId="107" fillId="0" borderId="12" xfId="36" applyNumberFormat="1" applyFont="1" applyFill="1" applyBorder="1" applyAlignment="1">
      <alignment horizontal="right"/>
    </xf>
    <xf numFmtId="1" fontId="107" fillId="0" borderId="9" xfId="34" applyNumberFormat="1" applyFont="1" applyBorder="1" applyAlignment="1">
      <alignment horizontal="center"/>
    </xf>
    <xf numFmtId="165" fontId="105" fillId="0" borderId="1" xfId="36" quotePrefix="1" applyNumberFormat="1" applyFont="1" applyFill="1" applyBorder="1" applyAlignment="1">
      <alignment horizontal="right"/>
    </xf>
    <xf numFmtId="165" fontId="105" fillId="0" borderId="1" xfId="34" applyNumberFormat="1" applyFont="1" applyBorder="1" applyAlignment="1">
      <alignment horizontal="right"/>
    </xf>
    <xf numFmtId="165" fontId="107" fillId="0" borderId="1" xfId="36" quotePrefix="1" applyNumberFormat="1" applyFont="1" applyFill="1" applyBorder="1" applyAlignment="1">
      <alignment horizontal="right"/>
    </xf>
    <xf numFmtId="165" fontId="107" fillId="0" borderId="11" xfId="36" applyNumberFormat="1" applyFont="1" applyFill="1" applyBorder="1" applyAlignment="1">
      <alignment horizontal="right"/>
    </xf>
    <xf numFmtId="1" fontId="99" fillId="0" borderId="4" xfId="34" applyNumberFormat="1" applyFont="1" applyBorder="1" applyAlignment="1">
      <alignment horizontal="left"/>
    </xf>
    <xf numFmtId="0" fontId="105" fillId="0" borderId="4" xfId="34" applyFont="1" applyBorder="1"/>
    <xf numFmtId="185" fontId="105" fillId="0" borderId="4" xfId="36" quotePrefix="1" applyNumberFormat="1" applyFont="1" applyFill="1" applyBorder="1"/>
    <xf numFmtId="0" fontId="107" fillId="0" borderId="4" xfId="34" applyFont="1" applyBorder="1"/>
    <xf numFmtId="1" fontId="107" fillId="0" borderId="2" xfId="34" applyNumberFormat="1" applyFont="1" applyBorder="1" applyAlignment="1">
      <alignment horizontal="center"/>
    </xf>
    <xf numFmtId="165" fontId="105" fillId="0" borderId="7" xfId="36" quotePrefix="1" applyNumberFormat="1" applyFont="1" applyFill="1" applyBorder="1" applyAlignment="1">
      <alignment horizontal="right"/>
    </xf>
    <xf numFmtId="165" fontId="107" fillId="0" borderId="7" xfId="36" quotePrefix="1" applyNumberFormat="1" applyFont="1" applyFill="1" applyBorder="1" applyAlignment="1">
      <alignment horizontal="right"/>
    </xf>
    <xf numFmtId="165" fontId="107" fillId="0" borderId="8" xfId="36" quotePrefix="1" applyNumberFormat="1" applyFont="1" applyFill="1" applyBorder="1" applyAlignment="1">
      <alignment horizontal="right"/>
    </xf>
    <xf numFmtId="165" fontId="107" fillId="0" borderId="12" xfId="36" quotePrefix="1" applyNumberFormat="1" applyFont="1" applyFill="1" applyBorder="1" applyAlignment="1">
      <alignment horizontal="right"/>
    </xf>
    <xf numFmtId="165" fontId="107" fillId="0" borderId="11" xfId="36" quotePrefix="1" applyNumberFormat="1" applyFont="1" applyFill="1" applyBorder="1" applyAlignment="1">
      <alignment horizontal="right"/>
    </xf>
    <xf numFmtId="1" fontId="105" fillId="0" borderId="0" xfId="34" applyNumberFormat="1" applyFont="1" applyAlignment="1">
      <alignment horizontal="center"/>
    </xf>
    <xf numFmtId="185" fontId="105" fillId="0" borderId="0" xfId="36" quotePrefix="1" applyNumberFormat="1" applyFont="1" applyFill="1" applyBorder="1" applyAlignment="1">
      <alignment horizontal="center"/>
    </xf>
    <xf numFmtId="185" fontId="107" fillId="0" borderId="0" xfId="36" quotePrefix="1" applyNumberFormat="1" applyFont="1" applyFill="1" applyBorder="1" applyAlignment="1">
      <alignment horizontal="center"/>
    </xf>
    <xf numFmtId="0" fontId="133" fillId="0" borderId="0" xfId="34" applyFont="1"/>
    <xf numFmtId="185" fontId="105" fillId="0" borderId="0" xfId="36" quotePrefix="1" applyNumberFormat="1" applyFont="1" applyFill="1" applyBorder="1"/>
    <xf numFmtId="0" fontId="107" fillId="0" borderId="0" xfId="34" applyFont="1"/>
    <xf numFmtId="0" fontId="117" fillId="0" borderId="0" xfId="34" applyFont="1"/>
    <xf numFmtId="0" fontId="147" fillId="0" borderId="0" xfId="34" applyFont="1"/>
    <xf numFmtId="0" fontId="107" fillId="5" borderId="32" xfId="34" applyFont="1" applyFill="1" applyBorder="1" applyAlignment="1">
      <alignment horizontal="center" vertical="center" textRotation="90" wrapText="1"/>
    </xf>
    <xf numFmtId="1" fontId="107" fillId="0" borderId="72" xfId="34" applyNumberFormat="1" applyFont="1" applyBorder="1" applyAlignment="1">
      <alignment horizontal="center" vertical="center" wrapText="1"/>
    </xf>
    <xf numFmtId="1" fontId="105" fillId="0" borderId="58" xfId="34" applyNumberFormat="1" applyFont="1" applyBorder="1" applyAlignment="1">
      <alignment horizontal="right" vertical="center" wrapText="1"/>
    </xf>
    <xf numFmtId="1" fontId="107" fillId="0" borderId="58" xfId="34" applyNumberFormat="1" applyFont="1" applyBorder="1" applyAlignment="1">
      <alignment horizontal="right" vertical="center" wrapText="1"/>
    </xf>
    <xf numFmtId="1" fontId="107" fillId="0" borderId="59" xfId="34" applyNumberFormat="1" applyFont="1" applyBorder="1" applyAlignment="1">
      <alignment horizontal="right" vertical="center"/>
    </xf>
    <xf numFmtId="165" fontId="105" fillId="0" borderId="0" xfId="37" quotePrefix="1" applyNumberFormat="1" applyFont="1" applyFill="1" applyBorder="1" applyAlignment="1">
      <alignment horizontal="right"/>
    </xf>
    <xf numFmtId="165" fontId="105" fillId="0" borderId="0" xfId="38" applyNumberFormat="1" applyFont="1"/>
    <xf numFmtId="165" fontId="107" fillId="0" borderId="0" xfId="37" quotePrefix="1" applyNumberFormat="1" applyFont="1" applyFill="1" applyBorder="1" applyAlignment="1">
      <alignment horizontal="right"/>
    </xf>
    <xf numFmtId="165" fontId="105" fillId="0" borderId="0" xfId="37" applyNumberFormat="1" applyFont="1" applyFill="1" applyBorder="1" applyAlignment="1">
      <alignment horizontal="right"/>
    </xf>
    <xf numFmtId="165" fontId="107" fillId="0" borderId="12" xfId="37" quotePrefix="1" applyNumberFormat="1" applyFont="1" applyFill="1" applyBorder="1" applyAlignment="1">
      <alignment horizontal="right"/>
    </xf>
    <xf numFmtId="165" fontId="105" fillId="0" borderId="7" xfId="37" quotePrefix="1" applyNumberFormat="1" applyFont="1" applyFill="1" applyBorder="1" applyAlignment="1">
      <alignment horizontal="right"/>
    </xf>
    <xf numFmtId="165" fontId="105" fillId="0" borderId="7" xfId="38" applyNumberFormat="1" applyFont="1" applyBorder="1"/>
    <xf numFmtId="165" fontId="107" fillId="0" borderId="7" xfId="37" quotePrefix="1" applyNumberFormat="1" applyFont="1" applyFill="1" applyBorder="1" applyAlignment="1">
      <alignment horizontal="right"/>
    </xf>
    <xf numFmtId="165" fontId="105" fillId="0" borderId="7" xfId="37" applyNumberFormat="1" applyFont="1" applyFill="1" applyBorder="1" applyAlignment="1">
      <alignment horizontal="right"/>
    </xf>
    <xf numFmtId="165" fontId="107" fillId="0" borderId="8" xfId="37" quotePrefix="1" applyNumberFormat="1" applyFont="1" applyFill="1" applyBorder="1" applyAlignment="1">
      <alignment horizontal="right"/>
    </xf>
    <xf numFmtId="165" fontId="105" fillId="0" borderId="0" xfId="37" applyNumberFormat="1" applyFont="1" applyFill="1" applyBorder="1"/>
    <xf numFmtId="0" fontId="23" fillId="0" borderId="0" xfId="34" applyFont="1"/>
    <xf numFmtId="165" fontId="105" fillId="0" borderId="1" xfId="37" quotePrefix="1" applyNumberFormat="1" applyFont="1" applyFill="1" applyBorder="1" applyAlignment="1">
      <alignment horizontal="right"/>
    </xf>
    <xf numFmtId="165" fontId="107" fillId="0" borderId="11" xfId="37" quotePrefix="1" applyNumberFormat="1" applyFont="1" applyFill="1" applyBorder="1" applyAlignment="1">
      <alignment horizontal="right"/>
    </xf>
    <xf numFmtId="1" fontId="99" fillId="0" borderId="0" xfId="34" applyNumberFormat="1" applyFont="1" applyAlignment="1">
      <alignment horizontal="left"/>
    </xf>
    <xf numFmtId="1" fontId="107" fillId="0" borderId="32" xfId="34" applyNumberFormat="1" applyFont="1" applyBorder="1" applyAlignment="1">
      <alignment horizontal="center"/>
    </xf>
    <xf numFmtId="165" fontId="105" fillId="0" borderId="4" xfId="36" quotePrefix="1" applyNumberFormat="1" applyFont="1" applyFill="1" applyBorder="1" applyAlignment="1">
      <alignment horizontal="right"/>
    </xf>
    <xf numFmtId="165" fontId="107" fillId="0" borderId="4" xfId="36" quotePrefix="1" applyNumberFormat="1" applyFont="1" applyFill="1" applyBorder="1" applyAlignment="1">
      <alignment horizontal="right"/>
    </xf>
    <xf numFmtId="165" fontId="107" fillId="0" borderId="5" xfId="36" quotePrefix="1" applyNumberFormat="1" applyFont="1" applyFill="1" applyBorder="1" applyAlignment="1">
      <alignment horizontal="right"/>
    </xf>
    <xf numFmtId="0" fontId="63" fillId="0" borderId="0" xfId="34" applyFont="1"/>
    <xf numFmtId="0" fontId="29" fillId="0" borderId="0" xfId="34" applyFont="1"/>
    <xf numFmtId="0" fontId="35" fillId="12" borderId="0" xfId="39" applyFont="1" applyFill="1"/>
    <xf numFmtId="0" fontId="35" fillId="13" borderId="0" xfId="39" applyFont="1" applyFill="1"/>
    <xf numFmtId="0" fontId="35" fillId="0" borderId="0" xfId="39" applyFont="1"/>
    <xf numFmtId="43" fontId="35" fillId="0" borderId="0" xfId="39" applyNumberFormat="1" applyFont="1"/>
    <xf numFmtId="49" fontId="35" fillId="12" borderId="0" xfId="39" applyNumberFormat="1" applyFont="1" applyFill="1"/>
    <xf numFmtId="17" fontId="35" fillId="12" borderId="0" xfId="39" applyNumberFormat="1" applyFont="1" applyFill="1"/>
    <xf numFmtId="0" fontId="22" fillId="12" borderId="0" xfId="39" applyFont="1" applyFill="1"/>
    <xf numFmtId="0" fontId="183" fillId="12" borderId="0" xfId="39" applyFont="1" applyFill="1"/>
    <xf numFmtId="0" fontId="184" fillId="12" borderId="0" xfId="39" applyFont="1" applyFill="1"/>
    <xf numFmtId="0" fontId="185" fillId="12" borderId="0" xfId="39" applyFont="1" applyFill="1"/>
    <xf numFmtId="0" fontId="31" fillId="5" borderId="3" xfId="0" applyFont="1" applyFill="1" applyBorder="1" applyAlignment="1">
      <alignment horizontal="center"/>
    </xf>
    <xf numFmtId="174" fontId="23" fillId="0" borderId="13" xfId="1" applyNumberFormat="1" applyFont="1" applyBorder="1"/>
    <xf numFmtId="0" fontId="23" fillId="0" borderId="12" xfId="0" applyFont="1" applyBorder="1" applyAlignment="1">
      <alignment horizontal="right"/>
    </xf>
    <xf numFmtId="3" fontId="23" fillId="0" borderId="12" xfId="0" applyNumberFormat="1" applyFont="1" applyBorder="1" applyAlignment="1">
      <alignment horizontal="right"/>
    </xf>
    <xf numFmtId="174" fontId="23" fillId="0" borderId="10" xfId="1" applyNumberFormat="1" applyFont="1" applyBorder="1"/>
    <xf numFmtId="3" fontId="23" fillId="0" borderId="11" xfId="0" applyNumberFormat="1" applyFont="1" applyBorder="1" applyAlignment="1">
      <alignment horizontal="right"/>
    </xf>
    <xf numFmtId="0" fontId="78" fillId="5" borderId="3" xfId="0" applyFont="1" applyFill="1" applyBorder="1" applyAlignment="1">
      <alignment horizontal="right"/>
    </xf>
    <xf numFmtId="0" fontId="78" fillId="5" borderId="5" xfId="0" applyFont="1" applyFill="1" applyBorder="1" applyAlignment="1">
      <alignment horizontal="right"/>
    </xf>
    <xf numFmtId="4" fontId="143" fillId="0" borderId="13" xfId="0" applyNumberFormat="1" applyFont="1" applyBorder="1"/>
    <xf numFmtId="4" fontId="143" fillId="0" borderId="0" xfId="0" applyNumberFormat="1" applyFont="1"/>
    <xf numFmtId="4" fontId="143" fillId="0" borderId="0" xfId="0" applyNumberFormat="1" applyFont="1" applyAlignment="1">
      <alignment horizontal="right"/>
    </xf>
    <xf numFmtId="4" fontId="31" fillId="0" borderId="12" xfId="0" applyNumberFormat="1" applyFont="1" applyBorder="1" applyAlignment="1">
      <alignment horizontal="right"/>
    </xf>
    <xf numFmtId="0" fontId="31" fillId="5" borderId="11" xfId="0" applyFont="1" applyFill="1" applyBorder="1" applyAlignment="1">
      <alignment horizontal="right"/>
    </xf>
    <xf numFmtId="3" fontId="23" fillId="0" borderId="13" xfId="0" applyNumberFormat="1" applyFont="1" applyBorder="1" applyAlignment="1">
      <alignment horizontal="right"/>
    </xf>
    <xf numFmtId="3" fontId="31" fillId="0" borderId="12" xfId="0" applyNumberFormat="1" applyFont="1" applyBorder="1" applyAlignment="1">
      <alignment horizontal="right"/>
    </xf>
    <xf numFmtId="3" fontId="23" fillId="0" borderId="10" xfId="0" applyNumberFormat="1" applyFont="1" applyBorder="1" applyAlignment="1">
      <alignment horizontal="right"/>
    </xf>
    <xf numFmtId="3" fontId="31" fillId="0" borderId="11" xfId="0" applyNumberFormat="1" applyFont="1" applyBorder="1" applyAlignment="1">
      <alignment horizontal="right"/>
    </xf>
    <xf numFmtId="0" fontId="78" fillId="5" borderId="10" xfId="0" applyFont="1" applyFill="1" applyBorder="1" applyAlignment="1">
      <alignment horizontal="right"/>
    </xf>
    <xf numFmtId="0" fontId="78" fillId="5" borderId="11" xfId="0" applyFont="1" applyFill="1" applyBorder="1" applyAlignment="1">
      <alignment horizontal="right"/>
    </xf>
    <xf numFmtId="164" fontId="78" fillId="0" borderId="12" xfId="0" applyNumberFormat="1" applyFont="1" applyBorder="1"/>
    <xf numFmtId="164" fontId="78" fillId="0" borderId="11" xfId="0" applyNumberFormat="1" applyFont="1" applyBorder="1"/>
    <xf numFmtId="2" fontId="31" fillId="0" borderId="13" xfId="1" applyNumberFormat="1" applyFont="1" applyBorder="1" applyAlignment="1"/>
    <xf numFmtId="2" fontId="31" fillId="0" borderId="12" xfId="1" applyNumberFormat="1" applyFont="1" applyBorder="1" applyAlignment="1"/>
    <xf numFmtId="2" fontId="31" fillId="0" borderId="10" xfId="1" applyNumberFormat="1" applyFont="1" applyBorder="1" applyAlignment="1"/>
    <xf numFmtId="2" fontId="31" fillId="0" borderId="11" xfId="1" applyNumberFormat="1" applyFont="1" applyBorder="1" applyAlignment="1"/>
    <xf numFmtId="2" fontId="23" fillId="0" borderId="13" xfId="0" applyNumberFormat="1" applyFont="1" applyBorder="1"/>
    <xf numFmtId="2" fontId="23" fillId="0" borderId="13" xfId="0" applyNumberFormat="1" applyFont="1" applyBorder="1" applyAlignment="1">
      <alignment horizontal="right"/>
    </xf>
    <xf numFmtId="2" fontId="31" fillId="0" borderId="12" xfId="0" applyNumberFormat="1" applyFont="1" applyBorder="1" applyAlignment="1">
      <alignment horizontal="right"/>
    </xf>
    <xf numFmtId="2" fontId="31" fillId="0" borderId="10" xfId="0" applyNumberFormat="1" applyFont="1" applyBorder="1"/>
    <xf numFmtId="2" fontId="23" fillId="0" borderId="13" xfId="1" applyNumberFormat="1" applyFont="1" applyBorder="1" applyAlignment="1"/>
    <xf numFmtId="2" fontId="138" fillId="0" borderId="12" xfId="0" applyNumberFormat="1" applyFont="1" applyBorder="1"/>
    <xf numFmtId="2" fontId="138" fillId="0" borderId="11" xfId="0" applyNumberFormat="1" applyFont="1" applyBorder="1"/>
    <xf numFmtId="4" fontId="35" fillId="0" borderId="13" xfId="0" applyNumberFormat="1" applyFont="1" applyBorder="1"/>
    <xf numFmtId="4" fontId="61" fillId="0" borderId="0" xfId="0" applyNumberFormat="1" applyFont="1"/>
    <xf numFmtId="4" fontId="61" fillId="0" borderId="12" xfId="0" applyNumberFormat="1" applyFont="1" applyBorder="1" applyAlignment="1">
      <alignment horizontal="right"/>
    </xf>
    <xf numFmtId="4" fontId="61" fillId="0" borderId="10" xfId="0" applyNumberFormat="1" applyFont="1" applyBorder="1"/>
    <xf numFmtId="0" fontId="138" fillId="0" borderId="12" xfId="0" applyFont="1" applyBorder="1"/>
    <xf numFmtId="174" fontId="23" fillId="0" borderId="13" xfId="0" applyNumberFormat="1" applyFont="1" applyBorder="1" applyAlignment="1">
      <alignment horizontal="right"/>
    </xf>
    <xf numFmtId="174" fontId="23" fillId="0" borderId="0" xfId="0" applyNumberFormat="1" applyFont="1" applyAlignment="1">
      <alignment horizontal="right"/>
    </xf>
    <xf numFmtId="174" fontId="31" fillId="0" borderId="0" xfId="0" applyNumberFormat="1" applyFont="1" applyAlignment="1">
      <alignment horizontal="right"/>
    </xf>
    <xf numFmtId="174" fontId="31" fillId="0" borderId="12" xfId="0" applyNumberFormat="1" applyFont="1" applyBorder="1" applyAlignment="1">
      <alignment horizontal="right"/>
    </xf>
    <xf numFmtId="174" fontId="23" fillId="0" borderId="10" xfId="0" applyNumberFormat="1" applyFont="1" applyBorder="1" applyAlignment="1">
      <alignment horizontal="right"/>
    </xf>
    <xf numFmtId="174" fontId="31" fillId="0" borderId="11" xfId="0" applyNumberFormat="1" applyFont="1" applyBorder="1" applyAlignment="1">
      <alignment horizontal="right"/>
    </xf>
    <xf numFmtId="164" fontId="105" fillId="0" borderId="0" xfId="18" applyNumberFormat="1" applyFont="1"/>
    <xf numFmtId="4" fontId="108" fillId="0" borderId="10" xfId="18" applyNumberFormat="1" applyFont="1" applyBorder="1"/>
    <xf numFmtId="4" fontId="108" fillId="0" borderId="11" xfId="18" applyNumberFormat="1" applyFont="1" applyBorder="1"/>
    <xf numFmtId="4" fontId="107" fillId="0" borderId="6" xfId="18" applyNumberFormat="1" applyFont="1" applyBorder="1"/>
    <xf numFmtId="0" fontId="136" fillId="5" borderId="5" xfId="0" applyFont="1" applyFill="1" applyBorder="1" applyAlignment="1">
      <alignment vertical="center" wrapText="1"/>
    </xf>
    <xf numFmtId="165" fontId="136" fillId="0" borderId="0" xfId="0" applyNumberFormat="1" applyFont="1"/>
    <xf numFmtId="165" fontId="175" fillId="0" borderId="0" xfId="0" applyNumberFormat="1" applyFont="1"/>
    <xf numFmtId="165" fontId="176" fillId="0" borderId="0" xfId="0" applyNumberFormat="1" applyFont="1"/>
    <xf numFmtId="165" fontId="136" fillId="0" borderId="0" xfId="0" applyNumberFormat="1" applyFont="1" applyAlignment="1">
      <alignment horizontal="right"/>
    </xf>
    <xf numFmtId="165" fontId="176" fillId="0" borderId="0" xfId="0" applyNumberFormat="1" applyFont="1" applyAlignment="1">
      <alignment horizontal="right"/>
    </xf>
    <xf numFmtId="165" fontId="177" fillId="0" borderId="0" xfId="0" applyNumberFormat="1" applyFont="1" applyAlignment="1">
      <alignment horizontal="right"/>
    </xf>
    <xf numFmtId="0" fontId="9" fillId="0" borderId="13" xfId="0" applyFont="1" applyBorder="1"/>
    <xf numFmtId="165" fontId="105" fillId="0" borderId="1" xfId="38" applyNumberFormat="1" applyFont="1" applyBorder="1" applyAlignment="1">
      <alignment horizontal="right"/>
    </xf>
    <xf numFmtId="165" fontId="107" fillId="0" borderId="1" xfId="38" applyNumberFormat="1" applyFont="1" applyBorder="1" applyAlignment="1">
      <alignment horizontal="right"/>
    </xf>
    <xf numFmtId="165" fontId="107" fillId="0" borderId="1" xfId="34" applyNumberFormat="1" applyFont="1" applyBorder="1" applyAlignment="1">
      <alignment horizontal="right"/>
    </xf>
    <xf numFmtId="0" fontId="9" fillId="5" borderId="5" xfId="18" applyFont="1" applyFill="1" applyBorder="1" applyAlignment="1">
      <alignment horizontal="center"/>
    </xf>
    <xf numFmtId="4" fontId="9" fillId="0" borderId="0" xfId="10" applyNumberFormat="1" applyFont="1" applyAlignment="1">
      <alignment horizontal="left" indent="2"/>
    </xf>
    <xf numFmtId="4" fontId="57" fillId="11" borderId="13" xfId="19" applyNumberFormat="1" applyFont="1" applyFill="1" applyBorder="1"/>
    <xf numFmtId="4" fontId="57" fillId="11" borderId="13" xfId="23" applyNumberFormat="1" applyFont="1" applyFill="1" applyBorder="1"/>
    <xf numFmtId="4" fontId="9" fillId="11" borderId="13" xfId="19" applyNumberFormat="1" applyFont="1" applyFill="1" applyBorder="1"/>
    <xf numFmtId="4" fontId="84" fillId="0" borderId="13" xfId="19" applyNumberFormat="1" applyFont="1" applyFill="1" applyBorder="1"/>
    <xf numFmtId="4" fontId="9" fillId="0" borderId="13" xfId="23" applyNumberFormat="1" applyFont="1" applyFill="1" applyBorder="1"/>
    <xf numFmtId="4" fontId="9" fillId="0" borderId="10" xfId="23" applyNumberFormat="1" applyFont="1" applyFill="1" applyBorder="1"/>
    <xf numFmtId="4" fontId="9" fillId="0" borderId="1" xfId="23" applyNumberFormat="1" applyFont="1" applyFill="1" applyBorder="1"/>
    <xf numFmtId="4" fontId="9" fillId="0" borderId="13" xfId="1" applyNumberFormat="1" applyFont="1" applyBorder="1"/>
    <xf numFmtId="4" fontId="81" fillId="6" borderId="13" xfId="19" applyNumberFormat="1" applyFont="1" applyFill="1" applyBorder="1"/>
    <xf numFmtId="164" fontId="57" fillId="11" borderId="13" xfId="1" applyFont="1" applyFill="1" applyBorder="1"/>
    <xf numFmtId="164" fontId="76" fillId="11" borderId="13" xfId="1" applyFont="1" applyFill="1" applyBorder="1"/>
    <xf numFmtId="164" fontId="76" fillId="11" borderId="0" xfId="1" applyFont="1" applyFill="1" applyBorder="1"/>
    <xf numFmtId="4" fontId="17" fillId="0" borderId="13" xfId="19" applyNumberFormat="1" applyFont="1" applyFill="1" applyBorder="1"/>
    <xf numFmtId="164" fontId="81" fillId="11" borderId="13" xfId="1" applyFont="1" applyFill="1" applyBorder="1"/>
    <xf numFmtId="164" fontId="81" fillId="11" borderId="0" xfId="1" applyFont="1" applyFill="1" applyBorder="1"/>
    <xf numFmtId="164" fontId="57" fillId="0" borderId="39" xfId="1" applyFont="1" applyFill="1" applyBorder="1"/>
    <xf numFmtId="2" fontId="9" fillId="0" borderId="13" xfId="19" applyNumberFormat="1" applyFont="1" applyFill="1" applyBorder="1"/>
    <xf numFmtId="2" fontId="57" fillId="0" borderId="10" xfId="19" applyNumberFormat="1" applyFont="1" applyFill="1" applyBorder="1"/>
    <xf numFmtId="4" fontId="81" fillId="0" borderId="6" xfId="18" applyNumberFormat="1" applyFont="1" applyBorder="1"/>
    <xf numFmtId="0" fontId="18" fillId="5" borderId="56" xfId="4" applyFont="1" applyFill="1" applyBorder="1" applyAlignment="1">
      <alignment horizontal="right"/>
    </xf>
    <xf numFmtId="0" fontId="27" fillId="0" borderId="49" xfId="4" applyFont="1" applyBorder="1"/>
    <xf numFmtId="0" fontId="27" fillId="0" borderId="49" xfId="4" applyFont="1" applyBorder="1" applyAlignment="1">
      <alignment horizontal="right"/>
    </xf>
    <xf numFmtId="2" fontId="27" fillId="0" borderId="49" xfId="4" applyNumberFormat="1" applyFont="1" applyBorder="1" applyAlignment="1">
      <alignment horizontal="right"/>
    </xf>
    <xf numFmtId="4" fontId="27" fillId="0" borderId="49" xfId="1" applyNumberFormat="1" applyFont="1" applyBorder="1" applyAlignment="1">
      <alignment horizontal="right"/>
    </xf>
    <xf numFmtId="4" fontId="29" fillId="0" borderId="49" xfId="1" applyNumberFormat="1" applyFont="1" applyBorder="1" applyAlignment="1">
      <alignment horizontal="right"/>
    </xf>
    <xf numFmtId="164" fontId="27" fillId="0" borderId="49" xfId="4" applyNumberFormat="1" applyFont="1" applyBorder="1"/>
    <xf numFmtId="4" fontId="27" fillId="0" borderId="0" xfId="4" quotePrefix="1" applyNumberFormat="1" applyFont="1" applyAlignment="1">
      <alignment horizontal="right"/>
    </xf>
    <xf numFmtId="2" fontId="27" fillId="0" borderId="0" xfId="4" quotePrefix="1" applyNumberFormat="1" applyFont="1" applyAlignment="1">
      <alignment horizontal="right"/>
    </xf>
    <xf numFmtId="4" fontId="27" fillId="0" borderId="33" xfId="4" applyNumberFormat="1" applyFont="1" applyBorder="1" applyAlignment="1">
      <alignment horizontal="right"/>
    </xf>
    <xf numFmtId="2" fontId="27" fillId="0" borderId="33" xfId="4" applyNumberFormat="1" applyFont="1" applyBorder="1" applyAlignment="1">
      <alignment horizontal="right"/>
    </xf>
    <xf numFmtId="2" fontId="27" fillId="0" borderId="52" xfId="4" applyNumberFormat="1" applyFont="1" applyBorder="1" applyAlignment="1">
      <alignment horizontal="right"/>
    </xf>
    <xf numFmtId="2" fontId="27" fillId="6" borderId="0" xfId="0" applyNumberFormat="1" applyFont="1" applyFill="1"/>
    <xf numFmtId="2" fontId="27" fillId="6" borderId="12" xfId="0" applyNumberFormat="1" applyFont="1" applyFill="1" applyBorder="1"/>
    <xf numFmtId="2" fontId="45" fillId="6" borderId="0" xfId="40" applyNumberFormat="1" applyFont="1" applyFill="1" applyAlignment="1">
      <alignment horizontal="right"/>
    </xf>
    <xf numFmtId="164" fontId="78" fillId="0" borderId="0" xfId="1" applyFont="1" applyBorder="1" applyAlignment="1"/>
    <xf numFmtId="174" fontId="23" fillId="0" borderId="0" xfId="1" applyNumberFormat="1" applyFont="1" applyBorder="1" applyAlignment="1"/>
    <xf numFmtId="169" fontId="31" fillId="0" borderId="0" xfId="1" applyNumberFormat="1" applyFont="1" applyFill="1" applyBorder="1" applyAlignment="1"/>
    <xf numFmtId="169" fontId="31" fillId="0" borderId="13" xfId="1" applyNumberFormat="1" applyFont="1" applyFill="1" applyBorder="1" applyAlignment="1"/>
    <xf numFmtId="164" fontId="139" fillId="0" borderId="0" xfId="1" applyFont="1" applyFill="1" applyBorder="1" applyAlignment="1"/>
    <xf numFmtId="4" fontId="9" fillId="0" borderId="0" xfId="19" applyNumberFormat="1" applyFont="1" applyFill="1" applyBorder="1" applyAlignment="1"/>
    <xf numFmtId="164" fontId="77" fillId="0" borderId="0" xfId="1" applyFont="1" applyBorder="1" applyAlignment="1"/>
    <xf numFmtId="164" fontId="37" fillId="0" borderId="0" xfId="1" applyFont="1" applyFill="1" applyBorder="1" applyAlignment="1"/>
    <xf numFmtId="168" fontId="27" fillId="0" borderId="0" xfId="1" applyNumberFormat="1" applyFont="1" applyBorder="1" applyAlignment="1"/>
    <xf numFmtId="168" fontId="18" fillId="0" borderId="0" xfId="1" applyNumberFormat="1" applyFont="1" applyBorder="1" applyAlignment="1"/>
    <xf numFmtId="4" fontId="23" fillId="0" borderId="0" xfId="1" applyNumberFormat="1" applyFont="1" applyBorder="1" applyAlignment="1"/>
    <xf numFmtId="164" fontId="37" fillId="0" borderId="0" xfId="1" applyFont="1" applyBorder="1" applyAlignment="1"/>
    <xf numFmtId="164" fontId="42" fillId="0" borderId="0" xfId="1" applyFont="1" applyFill="1" applyBorder="1" applyAlignment="1"/>
    <xf numFmtId="164" fontId="42" fillId="0" borderId="14" xfId="1" applyFont="1" applyFill="1" applyBorder="1" applyAlignment="1"/>
    <xf numFmtId="164" fontId="18" fillId="0" borderId="0" xfId="1" applyFont="1" applyBorder="1" applyAlignment="1"/>
    <xf numFmtId="2" fontId="18" fillId="0" borderId="25" xfId="0" applyNumberFormat="1" applyFont="1" applyBorder="1"/>
    <xf numFmtId="2" fontId="18" fillId="0" borderId="26" xfId="0" applyNumberFormat="1" applyFont="1" applyBorder="1"/>
    <xf numFmtId="0" fontId="19" fillId="0" borderId="0" xfId="4" applyFont="1"/>
    <xf numFmtId="4" fontId="32" fillId="0" borderId="0" xfId="18" applyNumberFormat="1" applyFont="1" applyAlignment="1">
      <alignment horizontal="right"/>
    </xf>
    <xf numFmtId="4" fontId="93" fillId="0" borderId="0" xfId="18" applyNumberFormat="1" applyFont="1" applyAlignment="1">
      <alignment horizontal="right"/>
    </xf>
    <xf numFmtId="169" fontId="31" fillId="6" borderId="0" xfId="1" applyNumberFormat="1" applyFont="1" applyFill="1" applyBorder="1"/>
    <xf numFmtId="169" fontId="31" fillId="6" borderId="12" xfId="1" applyNumberFormat="1" applyFont="1" applyFill="1" applyBorder="1"/>
    <xf numFmtId="169" fontId="23" fillId="6" borderId="0" xfId="1" applyNumberFormat="1" applyFont="1" applyFill="1" applyBorder="1"/>
    <xf numFmtId="169" fontId="23" fillId="6" borderId="12" xfId="1" applyNumberFormat="1" applyFont="1" applyFill="1" applyBorder="1"/>
    <xf numFmtId="4" fontId="35" fillId="6" borderId="0" xfId="0" applyNumberFormat="1" applyFont="1" applyFill="1" applyAlignment="1">
      <alignment horizontal="right"/>
    </xf>
    <xf numFmtId="0" fontId="51" fillId="0" borderId="14" xfId="18" applyFont="1" applyBorder="1" applyAlignment="1">
      <alignment horizontal="left" indent="1"/>
    </xf>
    <xf numFmtId="0" fontId="10" fillId="0" borderId="14" xfId="18" applyFont="1" applyBorder="1" applyAlignment="1">
      <alignment horizontal="left" indent="2"/>
    </xf>
    <xf numFmtId="0" fontId="10" fillId="0" borderId="14" xfId="18" applyFont="1" applyBorder="1" applyAlignment="1">
      <alignment horizontal="left" indent="3"/>
    </xf>
    <xf numFmtId="0" fontId="32" fillId="0" borderId="14" xfId="18" applyFont="1" applyBorder="1" applyAlignment="1">
      <alignment horizontal="left" indent="2"/>
    </xf>
    <xf numFmtId="0" fontId="32" fillId="0" borderId="14" xfId="10" applyFont="1" applyBorder="1" applyAlignment="1">
      <alignment horizontal="left" indent="4"/>
    </xf>
    <xf numFmtId="0" fontId="96" fillId="6" borderId="14" xfId="0" applyFont="1" applyFill="1" applyBorder="1" applyAlignment="1">
      <alignment horizontal="left" indent="2"/>
    </xf>
    <xf numFmtId="0" fontId="10" fillId="0" borderId="14" xfId="10" applyFont="1" applyBorder="1" applyAlignment="1">
      <alignment horizontal="left" indent="1"/>
    </xf>
    <xf numFmtId="0" fontId="10" fillId="0" borderId="14" xfId="10" applyFont="1" applyBorder="1" applyAlignment="1">
      <alignment horizontal="left" indent="4"/>
    </xf>
    <xf numFmtId="0" fontId="10" fillId="11" borderId="14" xfId="18" applyFont="1" applyFill="1" applyBorder="1" applyAlignment="1">
      <alignment horizontal="left"/>
    </xf>
    <xf numFmtId="0" fontId="10" fillId="11" borderId="14" xfId="18" applyFont="1" applyFill="1" applyBorder="1" applyAlignment="1">
      <alignment horizontal="left" indent="2"/>
    </xf>
    <xf numFmtId="0" fontId="10" fillId="11" borderId="14" xfId="10" applyFont="1" applyFill="1" applyBorder="1" applyAlignment="1">
      <alignment horizontal="left" indent="4"/>
    </xf>
    <xf numFmtId="0" fontId="51" fillId="11" borderId="14" xfId="18" applyFont="1" applyFill="1" applyBorder="1" applyAlignment="1">
      <alignment horizontal="left" indent="1"/>
    </xf>
    <xf numFmtId="0" fontId="51" fillId="11" borderId="14" xfId="18" applyFont="1" applyFill="1" applyBorder="1"/>
    <xf numFmtId="0" fontId="51" fillId="0" borderId="9" xfId="18" applyFont="1" applyBorder="1"/>
    <xf numFmtId="0" fontId="51" fillId="0" borderId="0" xfId="18" applyFont="1" applyAlignment="1">
      <alignment horizontal="left"/>
    </xf>
    <xf numFmtId="4" fontId="51" fillId="0" borderId="0" xfId="18" applyNumberFormat="1" applyFont="1"/>
    <xf numFmtId="4" fontId="88" fillId="0" borderId="0" xfId="18" applyNumberFormat="1" applyFont="1" applyAlignment="1">
      <alignment horizontal="right"/>
    </xf>
    <xf numFmtId="4" fontId="90" fillId="0" borderId="0" xfId="18" applyNumberFormat="1" applyFont="1" applyAlignment="1">
      <alignment horizontal="right"/>
    </xf>
    <xf numFmtId="4" fontId="10" fillId="0" borderId="0" xfId="18" applyNumberFormat="1" applyFont="1"/>
    <xf numFmtId="4" fontId="92" fillId="0" borderId="0" xfId="18" applyNumberFormat="1" applyFont="1" applyAlignment="1">
      <alignment horizontal="right"/>
    </xf>
    <xf numFmtId="4" fontId="95" fillId="0" borderId="0" xfId="18" applyNumberFormat="1" applyFont="1" applyAlignment="1">
      <alignment horizontal="right"/>
    </xf>
    <xf numFmtId="4" fontId="10" fillId="11" borderId="0" xfId="18" applyNumberFormat="1" applyFont="1" applyFill="1" applyAlignment="1">
      <alignment horizontal="right"/>
    </xf>
    <xf numFmtId="4" fontId="90" fillId="11" borderId="0" xfId="18" applyNumberFormat="1" applyFont="1" applyFill="1" applyAlignment="1">
      <alignment horizontal="right"/>
    </xf>
    <xf numFmtId="4" fontId="88" fillId="11" borderId="0" xfId="18" applyNumberFormat="1" applyFont="1" applyFill="1" applyAlignment="1">
      <alignment horizontal="right"/>
    </xf>
    <xf numFmtId="4" fontId="10" fillId="6" borderId="0" xfId="18" applyNumberFormat="1" applyFont="1" applyFill="1" applyAlignment="1">
      <alignment horizontal="right"/>
    </xf>
    <xf numFmtId="0" fontId="10" fillId="11" borderId="0" xfId="18" applyFont="1" applyFill="1" applyAlignment="1">
      <alignment horizontal="right"/>
    </xf>
    <xf numFmtId="4" fontId="51" fillId="11" borderId="0" xfId="18" applyNumberFormat="1" applyFont="1" applyFill="1" applyAlignment="1">
      <alignment horizontal="right"/>
    </xf>
    <xf numFmtId="4" fontId="51" fillId="11" borderId="0" xfId="18" applyNumberFormat="1" applyFont="1" applyFill="1"/>
    <xf numFmtId="169" fontId="23" fillId="0" borderId="0" xfId="0" applyNumberFormat="1" applyFont="1"/>
    <xf numFmtId="0" fontId="23" fillId="0" borderId="14" xfId="0" applyFont="1" applyBorder="1" applyAlignment="1">
      <alignment horizontal="left" wrapText="1" indent="3"/>
    </xf>
    <xf numFmtId="169" fontId="31" fillId="0" borderId="12" xfId="1" applyNumberFormat="1" applyFont="1" applyFill="1" applyBorder="1" applyAlignment="1"/>
    <xf numFmtId="169" fontId="31" fillId="0" borderId="0" xfId="0" applyNumberFormat="1" applyFont="1"/>
    <xf numFmtId="2" fontId="23" fillId="0" borderId="12" xfId="18" applyNumberFormat="1" applyFont="1" applyBorder="1"/>
    <xf numFmtId="2" fontId="23" fillId="0" borderId="0" xfId="18" applyNumberFormat="1" applyFont="1"/>
    <xf numFmtId="2" fontId="23" fillId="0" borderId="13" xfId="18" applyNumberFormat="1" applyFont="1" applyBorder="1"/>
    <xf numFmtId="0" fontId="18" fillId="0" borderId="2" xfId="5" applyFont="1" applyBorder="1"/>
    <xf numFmtId="0" fontId="27" fillId="0" borderId="14" xfId="5" applyFont="1" applyBorder="1" applyAlignment="1">
      <alignment horizontal="left" indent="1"/>
    </xf>
    <xf numFmtId="0" fontId="18" fillId="0" borderId="14" xfId="5" applyFont="1" applyBorder="1"/>
    <xf numFmtId="167" fontId="27" fillId="0" borderId="14" xfId="6" applyNumberFormat="1" applyFont="1" applyBorder="1" applyAlignment="1">
      <alignment horizontal="left" indent="1"/>
    </xf>
    <xf numFmtId="167" fontId="30" fillId="0" borderId="14" xfId="6" applyNumberFormat="1" applyFont="1" applyBorder="1" applyAlignment="1">
      <alignment horizontal="left" indent="1"/>
    </xf>
    <xf numFmtId="167" fontId="29" fillId="0" borderId="14" xfId="6" applyNumberFormat="1" applyFont="1" applyBorder="1" applyAlignment="1">
      <alignment horizontal="left" indent="1"/>
    </xf>
    <xf numFmtId="0" fontId="27" fillId="0" borderId="9" xfId="5" applyFont="1" applyBorder="1" applyAlignment="1">
      <alignment horizontal="left" indent="1"/>
    </xf>
    <xf numFmtId="4" fontId="31" fillId="0" borderId="12" xfId="4" applyNumberFormat="1" applyFont="1" applyBorder="1" applyAlignment="1">
      <alignment horizontal="right" vertical="center"/>
    </xf>
    <xf numFmtId="4" fontId="31" fillId="0" borderId="13" xfId="4" applyNumberFormat="1" applyFont="1" applyBorder="1" applyAlignment="1">
      <alignment horizontal="right" vertical="center"/>
    </xf>
    <xf numFmtId="4" fontId="31" fillId="0" borderId="0" xfId="4" applyNumberFormat="1" applyFont="1" applyAlignment="1">
      <alignment horizontal="right" vertical="center"/>
    </xf>
    <xf numFmtId="164" fontId="23" fillId="0" borderId="12" xfId="4" applyNumberFormat="1" applyFont="1" applyBorder="1" applyAlignment="1">
      <alignment horizontal="right" vertical="center"/>
    </xf>
    <xf numFmtId="164" fontId="23" fillId="0" borderId="13" xfId="4" applyNumberFormat="1" applyFont="1" applyBorder="1" applyAlignment="1">
      <alignment horizontal="right" vertical="center"/>
    </xf>
    <xf numFmtId="164" fontId="23" fillId="0" borderId="0" xfId="4" applyNumberFormat="1" applyFont="1" applyAlignment="1">
      <alignment horizontal="right" vertical="center"/>
    </xf>
    <xf numFmtId="4" fontId="23" fillId="0" borderId="12" xfId="4" applyNumberFormat="1" applyFont="1" applyBorder="1" applyAlignment="1">
      <alignment horizontal="right" vertical="center"/>
    </xf>
    <xf numFmtId="4" fontId="23" fillId="0" borderId="13" xfId="4" applyNumberFormat="1" applyFont="1" applyBorder="1" applyAlignment="1">
      <alignment horizontal="right" vertical="center"/>
    </xf>
    <xf numFmtId="4" fontId="23" fillId="0" borderId="0" xfId="4" applyNumberFormat="1" applyFont="1" applyAlignment="1">
      <alignment horizontal="right" vertical="center"/>
    </xf>
    <xf numFmtId="164" fontId="31" fillId="0" borderId="12" xfId="4" applyNumberFormat="1" applyFont="1" applyBorder="1" applyAlignment="1">
      <alignment horizontal="right" vertical="center"/>
    </xf>
    <xf numFmtId="164" fontId="31" fillId="0" borderId="13" xfId="4" applyNumberFormat="1" applyFont="1" applyBorder="1" applyAlignment="1">
      <alignment horizontal="right" vertical="center"/>
    </xf>
    <xf numFmtId="164" fontId="31" fillId="0" borderId="0" xfId="4" applyNumberFormat="1" applyFont="1" applyAlignment="1">
      <alignment horizontal="right" vertical="center"/>
    </xf>
    <xf numFmtId="2" fontId="31" fillId="0" borderId="0" xfId="4" applyNumberFormat="1" applyFont="1" applyAlignment="1">
      <alignment horizontal="right" vertical="center"/>
    </xf>
    <xf numFmtId="2" fontId="31" fillId="0" borderId="12" xfId="4" applyNumberFormat="1" applyFont="1" applyBorder="1" applyAlignment="1">
      <alignment horizontal="right" vertical="center"/>
    </xf>
    <xf numFmtId="4" fontId="25" fillId="0" borderId="12" xfId="4" applyNumberFormat="1" applyFont="1" applyBorder="1" applyAlignment="1">
      <alignment horizontal="right" vertical="center"/>
    </xf>
    <xf numFmtId="4" fontId="25" fillId="0" borderId="13" xfId="4" applyNumberFormat="1" applyFont="1" applyBorder="1" applyAlignment="1">
      <alignment horizontal="right" vertical="center"/>
    </xf>
    <xf numFmtId="4" fontId="25" fillId="0" borderId="0" xfId="4" applyNumberFormat="1" applyFont="1" applyAlignment="1">
      <alignment horizontal="right" vertical="center"/>
    </xf>
    <xf numFmtId="4" fontId="31" fillId="0" borderId="11" xfId="4" applyNumberFormat="1" applyFont="1" applyBorder="1" applyAlignment="1">
      <alignment horizontal="right" vertical="center"/>
    </xf>
    <xf numFmtId="4" fontId="31" fillId="0" borderId="10" xfId="4" applyNumberFormat="1" applyFont="1" applyBorder="1" applyAlignment="1">
      <alignment horizontal="right" vertical="center"/>
    </xf>
    <xf numFmtId="4" fontId="31" fillId="0" borderId="1" xfId="4" applyNumberFormat="1" applyFont="1" applyBorder="1" applyAlignment="1">
      <alignment horizontal="right" vertical="center"/>
    </xf>
    <xf numFmtId="0" fontId="26" fillId="0" borderId="1" xfId="0" applyFont="1" applyBorder="1" applyAlignment="1">
      <alignment vertical="center"/>
    </xf>
    <xf numFmtId="0" fontId="27" fillId="0" borderId="1" xfId="0" applyFont="1" applyBorder="1"/>
    <xf numFmtId="0" fontId="47" fillId="0" borderId="1" xfId="0" applyFont="1" applyBorder="1"/>
    <xf numFmtId="0" fontId="27" fillId="0" borderId="3" xfId="0" applyFont="1" applyBorder="1"/>
    <xf numFmtId="0" fontId="27" fillId="0" borderId="4" xfId="0" applyFont="1" applyBorder="1"/>
    <xf numFmtId="0" fontId="29" fillId="0" borderId="0" xfId="5" applyFont="1" applyAlignment="1">
      <alignment horizontal="left"/>
    </xf>
    <xf numFmtId="0" fontId="18" fillId="5" borderId="3" xfId="4" applyFont="1" applyFill="1" applyBorder="1" applyAlignment="1">
      <alignment horizontal="center"/>
    </xf>
    <xf numFmtId="0" fontId="18" fillId="5" borderId="4" xfId="4" applyFont="1" applyFill="1" applyBorder="1" applyAlignment="1">
      <alignment horizontal="center"/>
    </xf>
    <xf numFmtId="0" fontId="18" fillId="5" borderId="2" xfId="4" applyFont="1" applyFill="1" applyBorder="1" applyAlignment="1">
      <alignment horizontal="left"/>
    </xf>
    <xf numFmtId="0" fontId="18" fillId="5" borderId="9" xfId="4" applyFont="1" applyFill="1" applyBorder="1" applyAlignment="1">
      <alignment horizontal="left"/>
    </xf>
    <xf numFmtId="0" fontId="18" fillId="5" borderId="31" xfId="4" applyFont="1" applyFill="1" applyBorder="1" applyAlignment="1">
      <alignment horizontal="center"/>
    </xf>
    <xf numFmtId="0" fontId="18" fillId="5" borderId="44" xfId="4" applyFont="1" applyFill="1" applyBorder="1" applyAlignment="1">
      <alignment horizontal="center"/>
    </xf>
    <xf numFmtId="0" fontId="18" fillId="5" borderId="5" xfId="4" applyFont="1" applyFill="1" applyBorder="1" applyAlignment="1">
      <alignment horizontal="center"/>
    </xf>
    <xf numFmtId="0" fontId="18" fillId="5" borderId="6" xfId="4" applyFont="1" applyFill="1" applyBorder="1" applyAlignment="1">
      <alignment horizontal="center"/>
    </xf>
    <xf numFmtId="0" fontId="18" fillId="5" borderId="7" xfId="4" applyFont="1" applyFill="1" applyBorder="1" applyAlignment="1">
      <alignment horizontal="center"/>
    </xf>
    <xf numFmtId="0" fontId="18" fillId="5" borderId="8" xfId="4" applyFont="1" applyFill="1" applyBorder="1" applyAlignment="1">
      <alignment horizontal="center"/>
    </xf>
    <xf numFmtId="1" fontId="37" fillId="7" borderId="3" xfId="4" applyNumberFormat="1" applyFont="1" applyFill="1" applyBorder="1" applyAlignment="1">
      <alignment horizontal="center"/>
    </xf>
    <xf numFmtId="1" fontId="37" fillId="7" borderId="4" xfId="4" applyNumberFormat="1" applyFont="1" applyFill="1" applyBorder="1" applyAlignment="1">
      <alignment horizontal="center"/>
    </xf>
    <xf numFmtId="1" fontId="37" fillId="7" borderId="5" xfId="4" applyNumberFormat="1" applyFont="1" applyFill="1" applyBorder="1" applyAlignment="1">
      <alignment horizontal="center"/>
    </xf>
    <xf numFmtId="1" fontId="37" fillId="7" borderId="6" xfId="4" applyNumberFormat="1" applyFont="1" applyFill="1" applyBorder="1" applyAlignment="1">
      <alignment horizontal="center"/>
    </xf>
    <xf numFmtId="1" fontId="37" fillId="7" borderId="7" xfId="4" applyNumberFormat="1" applyFont="1" applyFill="1" applyBorder="1" applyAlignment="1">
      <alignment horizontal="center"/>
    </xf>
    <xf numFmtId="1" fontId="37" fillId="7" borderId="8" xfId="4" applyNumberFormat="1" applyFont="1" applyFill="1" applyBorder="1" applyAlignment="1">
      <alignment horizontal="center"/>
    </xf>
    <xf numFmtId="0" fontId="37" fillId="7" borderId="2" xfId="4" applyFont="1" applyFill="1" applyBorder="1" applyAlignment="1">
      <alignment horizontal="left" vertical="center"/>
    </xf>
    <xf numFmtId="0" fontId="37" fillId="7" borderId="9" xfId="4" applyFont="1" applyFill="1" applyBorder="1" applyAlignment="1">
      <alignment horizontal="left" vertical="center"/>
    </xf>
    <xf numFmtId="0" fontId="18" fillId="5" borderId="3" xfId="0" applyFont="1" applyFill="1" applyBorder="1" applyAlignment="1">
      <alignment horizontal="center"/>
    </xf>
    <xf numFmtId="0" fontId="18" fillId="5" borderId="4" xfId="0" applyFont="1" applyFill="1" applyBorder="1" applyAlignment="1">
      <alignment horizontal="center"/>
    </xf>
    <xf numFmtId="0" fontId="18" fillId="5" borderId="5" xfId="0" applyFont="1" applyFill="1" applyBorder="1" applyAlignment="1">
      <alignment horizontal="center"/>
    </xf>
    <xf numFmtId="0" fontId="18" fillId="5" borderId="6" xfId="0" applyFont="1" applyFill="1" applyBorder="1" applyAlignment="1">
      <alignment horizontal="center"/>
    </xf>
    <xf numFmtId="0" fontId="18" fillId="5" borderId="7" xfId="0" applyFont="1" applyFill="1" applyBorder="1" applyAlignment="1">
      <alignment horizontal="center"/>
    </xf>
    <xf numFmtId="0" fontId="18" fillId="5" borderId="8" xfId="0" applyFont="1" applyFill="1" applyBorder="1" applyAlignment="1">
      <alignment horizontal="center"/>
    </xf>
    <xf numFmtId="0" fontId="18" fillId="5" borderId="2" xfId="0" applyFont="1" applyFill="1" applyBorder="1" applyAlignment="1">
      <alignment horizontal="left" vertical="center"/>
    </xf>
    <xf numFmtId="0" fontId="18" fillId="5" borderId="9" xfId="0" applyFont="1" applyFill="1" applyBorder="1" applyAlignment="1">
      <alignment horizontal="left" vertical="center"/>
    </xf>
    <xf numFmtId="0" fontId="18" fillId="5" borderId="7" xfId="0" applyFont="1" applyFill="1" applyBorder="1" applyAlignment="1">
      <alignment horizontal="right"/>
    </xf>
    <xf numFmtId="0" fontId="42" fillId="7" borderId="3" xfId="0" applyFont="1" applyFill="1" applyBorder="1" applyAlignment="1">
      <alignment horizontal="center"/>
    </xf>
    <xf numFmtId="0" fontId="42" fillId="7" borderId="4" xfId="0" applyFont="1" applyFill="1" applyBorder="1" applyAlignment="1">
      <alignment horizontal="center"/>
    </xf>
    <xf numFmtId="0" fontId="42" fillId="7" borderId="5" xfId="0" applyFont="1" applyFill="1" applyBorder="1" applyAlignment="1">
      <alignment horizontal="center"/>
    </xf>
    <xf numFmtId="0" fontId="42" fillId="7" borderId="2" xfId="0" applyFont="1" applyFill="1" applyBorder="1" applyAlignment="1">
      <alignment horizontal="left" vertical="center"/>
    </xf>
    <xf numFmtId="0" fontId="42" fillId="7" borderId="9" xfId="0" applyFont="1" applyFill="1" applyBorder="1" applyAlignment="1">
      <alignment horizontal="left" vertical="center"/>
    </xf>
    <xf numFmtId="0" fontId="37" fillId="5" borderId="2" xfId="0" applyFont="1" applyFill="1" applyBorder="1" applyAlignment="1">
      <alignment horizontal="left" vertical="center"/>
    </xf>
    <xf numFmtId="0" fontId="37" fillId="5" borderId="9" xfId="0" applyFont="1" applyFill="1" applyBorder="1" applyAlignment="1">
      <alignment horizontal="left" vertical="center"/>
    </xf>
    <xf numFmtId="0" fontId="37" fillId="5" borderId="0" xfId="0" applyFont="1" applyFill="1" applyAlignment="1">
      <alignment horizontal="center" vertical="center" wrapText="1"/>
    </xf>
    <xf numFmtId="0" fontId="37" fillId="5" borderId="1" xfId="0" applyFont="1" applyFill="1" applyBorder="1" applyAlignment="1">
      <alignment horizontal="center" vertical="center" wrapText="1"/>
    </xf>
    <xf numFmtId="0" fontId="37" fillId="5" borderId="4" xfId="0" applyFont="1" applyFill="1" applyBorder="1" applyAlignment="1">
      <alignment horizontal="center"/>
    </xf>
    <xf numFmtId="0" fontId="31" fillId="5" borderId="3" xfId="4" applyFont="1" applyFill="1" applyBorder="1" applyAlignment="1">
      <alignment horizontal="center"/>
    </xf>
    <xf numFmtId="0" fontId="31" fillId="5" borderId="4" xfId="4" applyFont="1" applyFill="1" applyBorder="1" applyAlignment="1">
      <alignment horizontal="center"/>
    </xf>
    <xf numFmtId="0" fontId="31" fillId="5" borderId="5" xfId="4" applyFont="1" applyFill="1" applyBorder="1" applyAlignment="1">
      <alignment horizontal="center"/>
    </xf>
    <xf numFmtId="0" fontId="18" fillId="5" borderId="7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right"/>
    </xf>
    <xf numFmtId="0" fontId="18" fillId="0" borderId="1" xfId="0" applyFont="1" applyBorder="1" applyAlignment="1">
      <alignment horizontal="left" vertical="center"/>
    </xf>
    <xf numFmtId="0" fontId="9" fillId="5" borderId="2" xfId="0" applyFont="1" applyFill="1" applyBorder="1" applyAlignment="1">
      <alignment horizontal="left" vertical="center" wrapText="1"/>
    </xf>
    <xf numFmtId="0" fontId="9" fillId="5" borderId="14" xfId="0" applyFont="1" applyFill="1" applyBorder="1" applyAlignment="1">
      <alignment horizontal="left" vertical="center" wrapText="1"/>
    </xf>
    <xf numFmtId="0" fontId="9" fillId="5" borderId="9" xfId="0" applyFont="1" applyFill="1" applyBorder="1" applyAlignment="1">
      <alignment horizontal="left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9" fillId="5" borderId="13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7" xfId="0" applyFont="1" applyFill="1" applyBorder="1" applyAlignment="1">
      <alignment horizontal="center" vertical="center" wrapText="1"/>
    </xf>
    <xf numFmtId="0" fontId="57" fillId="0" borderId="7" xfId="0" applyFont="1" applyBorder="1"/>
    <xf numFmtId="0" fontId="57" fillId="0" borderId="0" xfId="0" applyFont="1"/>
    <xf numFmtId="0" fontId="9" fillId="5" borderId="7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12" xfId="0" applyFont="1" applyFill="1" applyBorder="1" applyAlignment="1">
      <alignment horizontal="center"/>
    </xf>
    <xf numFmtId="0" fontId="37" fillId="7" borderId="3" xfId="0" applyFont="1" applyFill="1" applyBorder="1" applyAlignment="1">
      <alignment horizontal="center"/>
    </xf>
    <xf numFmtId="0" fontId="37" fillId="7" borderId="4" xfId="0" applyFont="1" applyFill="1" applyBorder="1" applyAlignment="1">
      <alignment horizontal="center"/>
    </xf>
    <xf numFmtId="0" fontId="37" fillId="7" borderId="5" xfId="0" applyFont="1" applyFill="1" applyBorder="1" applyAlignment="1">
      <alignment horizontal="center"/>
    </xf>
    <xf numFmtId="0" fontId="38" fillId="7" borderId="2" xfId="0" applyFont="1" applyFill="1" applyBorder="1" applyAlignment="1">
      <alignment horizontal="center"/>
    </xf>
    <xf numFmtId="0" fontId="38" fillId="7" borderId="9" xfId="0" applyFont="1" applyFill="1" applyBorder="1" applyAlignment="1">
      <alignment horizontal="center"/>
    </xf>
    <xf numFmtId="0" fontId="37" fillId="7" borderId="7" xfId="0" applyFont="1" applyFill="1" applyBorder="1" applyAlignment="1">
      <alignment horizontal="center"/>
    </xf>
    <xf numFmtId="0" fontId="37" fillId="5" borderId="2" xfId="0" applyFont="1" applyFill="1" applyBorder="1" applyAlignment="1">
      <alignment horizontal="center"/>
    </xf>
    <xf numFmtId="0" fontId="37" fillId="5" borderId="9" xfId="0" applyFont="1" applyFill="1" applyBorder="1" applyAlignment="1">
      <alignment horizontal="center"/>
    </xf>
    <xf numFmtId="0" fontId="81" fillId="5" borderId="3" xfId="18" applyFont="1" applyFill="1" applyBorder="1" applyAlignment="1">
      <alignment horizontal="center"/>
    </xf>
    <xf numFmtId="0" fontId="81" fillId="5" borderId="4" xfId="18" applyFont="1" applyFill="1" applyBorder="1" applyAlignment="1">
      <alignment horizontal="center"/>
    </xf>
    <xf numFmtId="0" fontId="81" fillId="5" borderId="5" xfId="18" applyFont="1" applyFill="1" applyBorder="1" applyAlignment="1">
      <alignment horizontal="center"/>
    </xf>
    <xf numFmtId="0" fontId="55" fillId="5" borderId="1" xfId="18" applyFont="1" applyFill="1" applyBorder="1" applyAlignment="1">
      <alignment horizontal="center"/>
    </xf>
    <xf numFmtId="0" fontId="68" fillId="5" borderId="2" xfId="18" applyFont="1" applyFill="1" applyBorder="1" applyAlignment="1">
      <alignment horizontal="center"/>
    </xf>
    <xf numFmtId="0" fontId="68" fillId="5" borderId="9" xfId="18" applyFont="1" applyFill="1" applyBorder="1" applyAlignment="1">
      <alignment horizontal="center"/>
    </xf>
    <xf numFmtId="0" fontId="37" fillId="5" borderId="4" xfId="18" applyFont="1" applyFill="1" applyBorder="1" applyAlignment="1">
      <alignment horizontal="center"/>
    </xf>
    <xf numFmtId="0" fontId="18" fillId="5" borderId="4" xfId="18" applyFont="1" applyFill="1" applyBorder="1" applyAlignment="1">
      <alignment horizontal="center"/>
    </xf>
    <xf numFmtId="0" fontId="43" fillId="5" borderId="4" xfId="18" applyFont="1" applyFill="1" applyBorder="1" applyAlignment="1">
      <alignment horizontal="center"/>
    </xf>
    <xf numFmtId="0" fontId="43" fillId="5" borderId="5" xfId="18" applyFont="1" applyFill="1" applyBorder="1" applyAlignment="1">
      <alignment horizontal="center"/>
    </xf>
    <xf numFmtId="0" fontId="88" fillId="5" borderId="3" xfId="18" applyFont="1" applyFill="1" applyBorder="1" applyAlignment="1">
      <alignment horizontal="center"/>
    </xf>
    <xf numFmtId="0" fontId="88" fillId="5" borderId="4" xfId="18" applyFont="1" applyFill="1" applyBorder="1" applyAlignment="1">
      <alignment horizontal="center"/>
    </xf>
    <xf numFmtId="0" fontId="88" fillId="5" borderId="5" xfId="18" applyFont="1" applyFill="1" applyBorder="1" applyAlignment="1">
      <alignment horizontal="center"/>
    </xf>
    <xf numFmtId="0" fontId="10" fillId="5" borderId="2" xfId="18" applyFont="1" applyFill="1" applyBorder="1" applyAlignment="1">
      <alignment horizontal="center"/>
    </xf>
    <xf numFmtId="0" fontId="10" fillId="5" borderId="9" xfId="18" applyFont="1" applyFill="1" applyBorder="1" applyAlignment="1">
      <alignment horizontal="center"/>
    </xf>
    <xf numFmtId="0" fontId="51" fillId="5" borderId="4" xfId="18" applyFont="1" applyFill="1" applyBorder="1" applyAlignment="1">
      <alignment horizontal="center"/>
    </xf>
    <xf numFmtId="0" fontId="9" fillId="5" borderId="3" xfId="18" applyFont="1" applyFill="1" applyBorder="1" applyAlignment="1">
      <alignment horizontal="center"/>
    </xf>
    <xf numFmtId="0" fontId="9" fillId="5" borderId="4" xfId="18" applyFont="1" applyFill="1" applyBorder="1" applyAlignment="1">
      <alignment horizontal="center"/>
    </xf>
    <xf numFmtId="0" fontId="9" fillId="5" borderId="5" xfId="18" applyFont="1" applyFill="1" applyBorder="1" applyAlignment="1">
      <alignment horizontal="center"/>
    </xf>
    <xf numFmtId="0" fontId="57" fillId="0" borderId="4" xfId="18" applyFont="1" applyBorder="1"/>
    <xf numFmtId="0" fontId="18" fillId="5" borderId="43" xfId="18" applyFont="1" applyFill="1" applyBorder="1" applyAlignment="1">
      <alignment horizontal="center"/>
    </xf>
    <xf numFmtId="0" fontId="18" fillId="5" borderId="31" xfId="18" applyFont="1" applyFill="1" applyBorder="1" applyAlignment="1">
      <alignment horizontal="center"/>
    </xf>
    <xf numFmtId="0" fontId="18" fillId="5" borderId="44" xfId="18" applyFont="1" applyFill="1" applyBorder="1" applyAlignment="1">
      <alignment horizontal="center"/>
    </xf>
    <xf numFmtId="0" fontId="18" fillId="5" borderId="42" xfId="18" applyFont="1" applyFill="1" applyBorder="1" applyAlignment="1">
      <alignment horizontal="center"/>
    </xf>
    <xf numFmtId="0" fontId="18" fillId="5" borderId="41" xfId="18" applyFont="1" applyFill="1" applyBorder="1" applyAlignment="1">
      <alignment horizontal="center"/>
    </xf>
    <xf numFmtId="0" fontId="37" fillId="5" borderId="37" xfId="18" applyFont="1" applyFill="1" applyBorder="1" applyAlignment="1">
      <alignment horizontal="center" vertical="center" wrapText="1"/>
    </xf>
    <xf numFmtId="0" fontId="37" fillId="5" borderId="1" xfId="18" applyFont="1" applyFill="1" applyBorder="1" applyAlignment="1">
      <alignment horizontal="center" vertical="center" wrapText="1"/>
    </xf>
    <xf numFmtId="0" fontId="37" fillId="5" borderId="31" xfId="18" applyFont="1" applyFill="1" applyBorder="1" applyAlignment="1">
      <alignment horizontal="center" vertical="center" wrapText="1"/>
    </xf>
    <xf numFmtId="0" fontId="37" fillId="5" borderId="4" xfId="18" applyFont="1" applyFill="1" applyBorder="1" applyAlignment="1">
      <alignment horizontal="center" vertical="center" wrapText="1"/>
    </xf>
    <xf numFmtId="0" fontId="37" fillId="5" borderId="31" xfId="18" applyFont="1" applyFill="1" applyBorder="1" applyAlignment="1">
      <alignment horizontal="right"/>
    </xf>
    <xf numFmtId="1" fontId="37" fillId="5" borderId="31" xfId="18" applyNumberFormat="1" applyFont="1" applyFill="1" applyBorder="1" applyAlignment="1">
      <alignment horizontal="right"/>
    </xf>
    <xf numFmtId="0" fontId="37" fillId="5" borderId="31" xfId="18" applyFont="1" applyFill="1" applyBorder="1" applyAlignment="1">
      <alignment horizontal="center"/>
    </xf>
    <xf numFmtId="0" fontId="37" fillId="5" borderId="41" xfId="18" applyFont="1" applyFill="1" applyBorder="1" applyAlignment="1">
      <alignment horizontal="center"/>
    </xf>
    <xf numFmtId="0" fontId="107" fillId="5" borderId="3" xfId="18" applyFont="1" applyFill="1" applyBorder="1" applyAlignment="1">
      <alignment horizontal="center"/>
    </xf>
    <xf numFmtId="0" fontId="107" fillId="5" borderId="4" xfId="18" applyFont="1" applyFill="1" applyBorder="1" applyAlignment="1">
      <alignment horizontal="center"/>
    </xf>
    <xf numFmtId="0" fontId="107" fillId="5" borderId="5" xfId="18" applyFont="1" applyFill="1" applyBorder="1" applyAlignment="1">
      <alignment horizontal="center"/>
    </xf>
    <xf numFmtId="0" fontId="106" fillId="5" borderId="7" xfId="18" applyFont="1" applyFill="1" applyBorder="1" applyAlignment="1">
      <alignment horizontal="center" vertical="center" wrapText="1"/>
    </xf>
    <xf numFmtId="0" fontId="106" fillId="5" borderId="1" xfId="18" applyFont="1" applyFill="1" applyBorder="1" applyAlignment="1">
      <alignment horizontal="center" vertical="center" wrapText="1"/>
    </xf>
    <xf numFmtId="0" fontId="106" fillId="5" borderId="4" xfId="18" applyFont="1" applyFill="1" applyBorder="1" applyAlignment="1">
      <alignment horizontal="center" vertical="center" wrapText="1"/>
    </xf>
    <xf numFmtId="0" fontId="106" fillId="5" borderId="4" xfId="18" applyFont="1" applyFill="1" applyBorder="1" applyAlignment="1">
      <alignment horizontal="right"/>
    </xf>
    <xf numFmtId="1" fontId="106" fillId="5" borderId="4" xfId="18" applyNumberFormat="1" applyFont="1" applyFill="1" applyBorder="1" applyAlignment="1">
      <alignment horizontal="right"/>
    </xf>
    <xf numFmtId="0" fontId="106" fillId="5" borderId="4" xfId="18" applyFont="1" applyFill="1" applyBorder="1" applyAlignment="1">
      <alignment horizontal="center"/>
    </xf>
    <xf numFmtId="0" fontId="106" fillId="5" borderId="5" xfId="18" applyFont="1" applyFill="1" applyBorder="1" applyAlignment="1">
      <alignment horizontal="center"/>
    </xf>
    <xf numFmtId="0" fontId="14" fillId="5" borderId="3" xfId="4" applyFont="1" applyFill="1" applyBorder="1" applyAlignment="1">
      <alignment horizontal="center"/>
    </xf>
    <xf numFmtId="0" fontId="14" fillId="5" borderId="4" xfId="4" applyFont="1" applyFill="1" applyBorder="1" applyAlignment="1">
      <alignment horizontal="center"/>
    </xf>
    <xf numFmtId="0" fontId="14" fillId="5" borderId="5" xfId="4" applyFont="1" applyFill="1" applyBorder="1" applyAlignment="1">
      <alignment horizontal="center"/>
    </xf>
    <xf numFmtId="0" fontId="126" fillId="5" borderId="2" xfId="4" applyFont="1" applyFill="1" applyBorder="1" applyAlignment="1">
      <alignment horizontal="center"/>
    </xf>
    <xf numFmtId="0" fontId="126" fillId="5" borderId="9" xfId="4" applyFont="1" applyFill="1" applyBorder="1" applyAlignment="1">
      <alignment horizontal="center"/>
    </xf>
    <xf numFmtId="0" fontId="14" fillId="5" borderId="7" xfId="4" applyFont="1" applyFill="1" applyBorder="1" applyAlignment="1">
      <alignment horizontal="center"/>
    </xf>
    <xf numFmtId="0" fontId="14" fillId="5" borderId="57" xfId="4" applyFont="1" applyFill="1" applyBorder="1" applyAlignment="1">
      <alignment horizontal="center"/>
    </xf>
    <xf numFmtId="0" fontId="14" fillId="5" borderId="58" xfId="4" applyFont="1" applyFill="1" applyBorder="1" applyAlignment="1">
      <alignment horizontal="center"/>
    </xf>
    <xf numFmtId="0" fontId="14" fillId="5" borderId="59" xfId="4" applyFont="1" applyFill="1" applyBorder="1" applyAlignment="1">
      <alignment horizontal="center"/>
    </xf>
    <xf numFmtId="0" fontId="14" fillId="5" borderId="11" xfId="4" applyFont="1" applyFill="1" applyBorder="1" applyAlignment="1">
      <alignment horizontal="center"/>
    </xf>
    <xf numFmtId="0" fontId="107" fillId="5" borderId="2" xfId="0" applyFont="1" applyFill="1" applyBorder="1" applyAlignment="1">
      <alignment horizontal="left"/>
    </xf>
    <xf numFmtId="0" fontId="107" fillId="5" borderId="9" xfId="0" applyFont="1" applyFill="1" applyBorder="1" applyAlignment="1">
      <alignment horizontal="left"/>
    </xf>
    <xf numFmtId="0" fontId="107" fillId="5" borderId="3" xfId="0" applyFont="1" applyFill="1" applyBorder="1" applyAlignment="1">
      <alignment horizontal="center"/>
    </xf>
    <xf numFmtId="0" fontId="107" fillId="5" borderId="4" xfId="0" applyFont="1" applyFill="1" applyBorder="1" applyAlignment="1">
      <alignment horizontal="center"/>
    </xf>
    <xf numFmtId="0" fontId="107" fillId="5" borderId="5" xfId="0" applyFont="1" applyFill="1" applyBorder="1" applyAlignment="1">
      <alignment horizontal="center"/>
    </xf>
    <xf numFmtId="0" fontId="138" fillId="5" borderId="3" xfId="4" applyFont="1" applyFill="1" applyBorder="1" applyAlignment="1">
      <alignment horizontal="center"/>
    </xf>
    <xf numFmtId="0" fontId="138" fillId="5" borderId="4" xfId="4" applyFont="1" applyFill="1" applyBorder="1" applyAlignment="1">
      <alignment horizontal="center"/>
    </xf>
    <xf numFmtId="0" fontId="138" fillId="5" borderId="5" xfId="4" applyFont="1" applyFill="1" applyBorder="1" applyAlignment="1">
      <alignment horizontal="center"/>
    </xf>
    <xf numFmtId="0" fontId="31" fillId="5" borderId="3" xfId="1" applyNumberFormat="1" applyFont="1" applyFill="1" applyBorder="1" applyAlignment="1">
      <alignment horizontal="center"/>
    </xf>
    <xf numFmtId="0" fontId="31" fillId="5" borderId="4" xfId="1" applyNumberFormat="1" applyFont="1" applyFill="1" applyBorder="1" applyAlignment="1">
      <alignment horizontal="center"/>
    </xf>
    <xf numFmtId="0" fontId="31" fillId="5" borderId="5" xfId="1" applyNumberFormat="1" applyFont="1" applyFill="1" applyBorder="1" applyAlignment="1">
      <alignment horizontal="center"/>
    </xf>
    <xf numFmtId="0" fontId="143" fillId="5" borderId="2" xfId="18" applyFont="1" applyFill="1" applyBorder="1" applyAlignment="1">
      <alignment horizontal="center"/>
    </xf>
    <xf numFmtId="0" fontId="143" fillId="5" borderId="9" xfId="18" applyFont="1" applyFill="1" applyBorder="1" applyAlignment="1">
      <alignment horizontal="center"/>
    </xf>
    <xf numFmtId="0" fontId="31" fillId="5" borderId="3" xfId="0" applyFont="1" applyFill="1" applyBorder="1" applyAlignment="1">
      <alignment horizontal="center"/>
    </xf>
    <xf numFmtId="0" fontId="31" fillId="5" borderId="4" xfId="0" applyFont="1" applyFill="1" applyBorder="1" applyAlignment="1">
      <alignment horizontal="center"/>
    </xf>
    <xf numFmtId="0" fontId="31" fillId="5" borderId="5" xfId="0" applyFont="1" applyFill="1" applyBorder="1" applyAlignment="1">
      <alignment horizontal="center"/>
    </xf>
    <xf numFmtId="0" fontId="31" fillId="5" borderId="2" xfId="0" applyFont="1" applyFill="1" applyBorder="1" applyAlignment="1">
      <alignment horizontal="center"/>
    </xf>
    <xf numFmtId="0" fontId="31" fillId="5" borderId="9" xfId="0" applyFont="1" applyFill="1" applyBorder="1" applyAlignment="1">
      <alignment horizontal="center"/>
    </xf>
    <xf numFmtId="0" fontId="23" fillId="5" borderId="2" xfId="0" applyFont="1" applyFill="1" applyBorder="1" applyAlignment="1">
      <alignment horizontal="center"/>
    </xf>
    <xf numFmtId="0" fontId="23" fillId="5" borderId="9" xfId="0" applyFont="1" applyFill="1" applyBorder="1" applyAlignment="1">
      <alignment horizontal="center"/>
    </xf>
    <xf numFmtId="0" fontId="31" fillId="5" borderId="7" xfId="0" applyFont="1" applyFill="1" applyBorder="1" applyAlignment="1">
      <alignment horizontal="center"/>
    </xf>
    <xf numFmtId="0" fontId="31" fillId="5" borderId="4" xfId="0" applyFont="1" applyFill="1" applyBorder="1" applyAlignment="1">
      <alignment horizontal="right"/>
    </xf>
    <xf numFmtId="0" fontId="78" fillId="5" borderId="2" xfId="0" applyFont="1" applyFill="1" applyBorder="1" applyAlignment="1">
      <alignment horizontal="center"/>
    </xf>
    <xf numFmtId="0" fontId="78" fillId="5" borderId="9" xfId="0" applyFont="1" applyFill="1" applyBorder="1" applyAlignment="1">
      <alignment horizontal="center"/>
    </xf>
    <xf numFmtId="0" fontId="78" fillId="5" borderId="3" xfId="0" applyFont="1" applyFill="1" applyBorder="1" applyAlignment="1">
      <alignment horizontal="center"/>
    </xf>
    <xf numFmtId="0" fontId="78" fillId="5" borderId="4" xfId="0" applyFont="1" applyFill="1" applyBorder="1" applyAlignment="1">
      <alignment horizontal="center"/>
    </xf>
    <xf numFmtId="0" fontId="78" fillId="5" borderId="5" xfId="0" applyFont="1" applyFill="1" applyBorder="1" applyAlignment="1">
      <alignment horizontal="center"/>
    </xf>
    <xf numFmtId="0" fontId="31" fillId="5" borderId="6" xfId="0" applyFont="1" applyFill="1" applyBorder="1" applyAlignment="1">
      <alignment horizontal="center"/>
    </xf>
    <xf numFmtId="0" fontId="31" fillId="5" borderId="8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/>
    </xf>
    <xf numFmtId="0" fontId="9" fillId="5" borderId="4" xfId="0" applyFont="1" applyFill="1" applyBorder="1" applyAlignment="1">
      <alignment horizontal="center"/>
    </xf>
    <xf numFmtId="0" fontId="9" fillId="5" borderId="5" xfId="0" applyFont="1" applyFill="1" applyBorder="1" applyAlignment="1">
      <alignment horizontal="center"/>
    </xf>
    <xf numFmtId="0" fontId="31" fillId="5" borderId="45" xfId="0" applyFont="1" applyFill="1" applyBorder="1" applyAlignment="1">
      <alignment horizontal="center"/>
    </xf>
    <xf numFmtId="0" fontId="31" fillId="5" borderId="46" xfId="0" applyFont="1" applyFill="1" applyBorder="1" applyAlignment="1">
      <alignment horizontal="center"/>
    </xf>
    <xf numFmtId="0" fontId="31" fillId="5" borderId="1" xfId="0" applyFont="1" applyFill="1" applyBorder="1" applyAlignment="1">
      <alignment horizontal="center"/>
    </xf>
    <xf numFmtId="0" fontId="31" fillId="5" borderId="61" xfId="0" applyFont="1" applyFill="1" applyBorder="1" applyAlignment="1">
      <alignment horizontal="center"/>
    </xf>
    <xf numFmtId="0" fontId="31" fillId="5" borderId="56" xfId="0" applyFont="1" applyFill="1" applyBorder="1" applyAlignment="1">
      <alignment horizontal="center"/>
    </xf>
    <xf numFmtId="0" fontId="31" fillId="5" borderId="2" xfId="0" applyFont="1" applyFill="1" applyBorder="1" applyAlignment="1">
      <alignment horizontal="left"/>
    </xf>
    <xf numFmtId="0" fontId="31" fillId="5" borderId="14" xfId="0" applyFont="1" applyFill="1" applyBorder="1" applyAlignment="1">
      <alignment horizontal="left"/>
    </xf>
    <xf numFmtId="0" fontId="31" fillId="5" borderId="9" xfId="0" applyFont="1" applyFill="1" applyBorder="1" applyAlignment="1">
      <alignment horizontal="left"/>
    </xf>
    <xf numFmtId="0" fontId="31" fillId="5" borderId="13" xfId="0" applyFont="1" applyFill="1" applyBorder="1" applyAlignment="1">
      <alignment horizontal="center" vertical="center"/>
    </xf>
    <xf numFmtId="0" fontId="31" fillId="5" borderId="10" xfId="0" applyFont="1" applyFill="1" applyBorder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135" fillId="5" borderId="4" xfId="0" applyFont="1" applyFill="1" applyBorder="1" applyAlignment="1">
      <alignment horizontal="center"/>
    </xf>
    <xf numFmtId="0" fontId="135" fillId="5" borderId="5" xfId="0" applyFont="1" applyFill="1" applyBorder="1" applyAlignment="1">
      <alignment horizontal="center"/>
    </xf>
    <xf numFmtId="0" fontId="135" fillId="5" borderId="3" xfId="0" applyFont="1" applyFill="1" applyBorder="1" applyAlignment="1">
      <alignment horizontal="center"/>
    </xf>
    <xf numFmtId="0" fontId="135" fillId="5" borderId="4" xfId="0" applyFont="1" applyFill="1" applyBorder="1" applyAlignment="1">
      <alignment horizontal="center" vertical="center"/>
    </xf>
    <xf numFmtId="0" fontId="135" fillId="5" borderId="4" xfId="0" applyFont="1" applyFill="1" applyBorder="1" applyAlignment="1">
      <alignment horizontal="center" vertical="center" wrapText="1"/>
    </xf>
    <xf numFmtId="0" fontId="135" fillId="5" borderId="5" xfId="0" applyFont="1" applyFill="1" applyBorder="1" applyAlignment="1">
      <alignment horizontal="center" vertical="center" wrapText="1"/>
    </xf>
    <xf numFmtId="0" fontId="135" fillId="5" borderId="3" xfId="0" applyFont="1" applyFill="1" applyBorder="1" applyAlignment="1">
      <alignment horizontal="center" vertical="center"/>
    </xf>
    <xf numFmtId="0" fontId="135" fillId="5" borderId="5" xfId="0" applyFont="1" applyFill="1" applyBorder="1" applyAlignment="1">
      <alignment horizontal="center" vertical="center"/>
    </xf>
    <xf numFmtId="0" fontId="78" fillId="5" borderId="3" xfId="4" applyFont="1" applyFill="1" applyBorder="1" applyAlignment="1">
      <alignment horizontal="center"/>
    </xf>
    <xf numFmtId="0" fontId="78" fillId="5" borderId="4" xfId="4" applyFont="1" applyFill="1" applyBorder="1" applyAlignment="1">
      <alignment horizontal="center"/>
    </xf>
    <xf numFmtId="0" fontId="78" fillId="5" borderId="5" xfId="4" applyFont="1" applyFill="1" applyBorder="1" applyAlignment="1">
      <alignment horizontal="center"/>
    </xf>
    <xf numFmtId="0" fontId="78" fillId="5" borderId="6" xfId="4" applyFont="1" applyFill="1" applyBorder="1" applyAlignment="1">
      <alignment horizontal="center" vertical="center"/>
    </xf>
    <xf numFmtId="0" fontId="78" fillId="5" borderId="10" xfId="4" applyFont="1" applyFill="1" applyBorder="1" applyAlignment="1">
      <alignment horizontal="center" vertical="center"/>
    </xf>
    <xf numFmtId="0" fontId="78" fillId="5" borderId="7" xfId="4" applyFont="1" applyFill="1" applyBorder="1" applyAlignment="1">
      <alignment horizontal="center" vertical="center"/>
    </xf>
    <xf numFmtId="0" fontId="78" fillId="5" borderId="1" xfId="4" applyFont="1" applyFill="1" applyBorder="1" applyAlignment="1">
      <alignment horizontal="center" vertical="center"/>
    </xf>
    <xf numFmtId="0" fontId="78" fillId="5" borderId="8" xfId="4" applyFont="1" applyFill="1" applyBorder="1" applyAlignment="1">
      <alignment horizontal="center" vertical="center"/>
    </xf>
    <xf numFmtId="0" fontId="78" fillId="5" borderId="11" xfId="4" applyFont="1" applyFill="1" applyBorder="1" applyAlignment="1">
      <alignment horizontal="center" vertical="center"/>
    </xf>
    <xf numFmtId="0" fontId="78" fillId="5" borderId="2" xfId="4" applyFont="1" applyFill="1" applyBorder="1"/>
    <xf numFmtId="0" fontId="78" fillId="5" borderId="9" xfId="4" applyFont="1" applyFill="1" applyBorder="1"/>
    <xf numFmtId="0" fontId="18" fillId="5" borderId="2" xfId="4" applyFont="1" applyFill="1" applyBorder="1" applyAlignment="1">
      <alignment horizontal="center"/>
    </xf>
    <xf numFmtId="0" fontId="18" fillId="5" borderId="9" xfId="4" applyFont="1" applyFill="1" applyBorder="1" applyAlignment="1">
      <alignment horizontal="center"/>
    </xf>
    <xf numFmtId="0" fontId="81" fillId="5" borderId="63" xfId="32" applyFont="1" applyFill="1" applyBorder="1" applyAlignment="1">
      <alignment horizontal="center" vertical="center" textRotation="90"/>
    </xf>
    <xf numFmtId="0" fontId="81" fillId="5" borderId="67" xfId="32" applyFont="1" applyFill="1" applyBorder="1" applyAlignment="1">
      <alignment horizontal="center" vertical="center" textRotation="90"/>
    </xf>
    <xf numFmtId="0" fontId="76" fillId="5" borderId="37" xfId="32" applyFill="1" applyBorder="1" applyAlignment="1">
      <alignment horizontal="center"/>
    </xf>
    <xf numFmtId="0" fontId="76" fillId="5" borderId="37" xfId="32" applyFill="1" applyBorder="1"/>
    <xf numFmtId="0" fontId="81" fillId="5" borderId="64" xfId="32" applyFont="1" applyFill="1" applyBorder="1" applyAlignment="1">
      <alignment horizontal="center"/>
    </xf>
    <xf numFmtId="0" fontId="81" fillId="5" borderId="65" xfId="32" applyFont="1" applyFill="1" applyBorder="1" applyAlignment="1">
      <alignment horizontal="center"/>
    </xf>
    <xf numFmtId="0" fontId="81" fillId="5" borderId="66" xfId="32" applyFont="1" applyFill="1" applyBorder="1" applyAlignment="1">
      <alignment horizontal="center"/>
    </xf>
    <xf numFmtId="0" fontId="4" fillId="5" borderId="63" xfId="32" applyFont="1" applyFill="1" applyBorder="1" applyAlignment="1">
      <alignment horizontal="center" vertical="center" textRotation="90"/>
    </xf>
    <xf numFmtId="0" fontId="4" fillId="5" borderId="67" xfId="32" applyFont="1" applyFill="1" applyBorder="1" applyAlignment="1">
      <alignment horizontal="center" vertical="center" textRotation="90"/>
    </xf>
    <xf numFmtId="0" fontId="3" fillId="5" borderId="37" xfId="32" applyFont="1" applyFill="1" applyBorder="1" applyAlignment="1">
      <alignment horizontal="center"/>
    </xf>
    <xf numFmtId="0" fontId="4" fillId="5" borderId="64" xfId="32" applyFont="1" applyFill="1" applyBorder="1" applyAlignment="1">
      <alignment horizontal="center"/>
    </xf>
    <xf numFmtId="0" fontId="4" fillId="5" borderId="65" xfId="32" applyFont="1" applyFill="1" applyBorder="1" applyAlignment="1">
      <alignment horizontal="center"/>
    </xf>
    <xf numFmtId="0" fontId="4" fillId="5" borderId="66" xfId="32" applyFont="1" applyFill="1" applyBorder="1" applyAlignment="1">
      <alignment horizontal="center"/>
    </xf>
    <xf numFmtId="0" fontId="135" fillId="0" borderId="0" xfId="34" applyFont="1" applyAlignment="1">
      <alignment horizontal="left" vertical="center"/>
    </xf>
    <xf numFmtId="4" fontId="37" fillId="0" borderId="0" xfId="0" applyNumberFormat="1" applyFont="1" applyBorder="1"/>
    <xf numFmtId="4" fontId="38" fillId="0" borderId="0" xfId="0" applyNumberFormat="1" applyFont="1" applyBorder="1"/>
  </cellXfs>
  <cellStyles count="63">
    <cellStyle name=" Writer Import]_x000d__x000a_Display Dialog=No_x000d__x000a__x000d__x000a_[Horizontal Arrange]_x000d__x000a_Dimensions Interlocking=Yes_x000d__x000a_Sum Hierarchy=Yes_x000d__x000a_Generate 10" xfId="5" xr:uid="{69AB9BC8-F82E-4576-AED6-FAF063BD9332}"/>
    <cellStyle name=" Writer Import]_x000d__x000a_Display Dialog=No_x000d__x000a__x000d__x000a_[Horizontal Arrange]_x000d__x000a_Dimensions Interlocking=Yes_x000d__x000a_Sum Hierarchy=Yes_x000d__x000a_Generate 16" xfId="12" xr:uid="{50494372-812D-4B03-A7DD-BA26F428A589}"/>
    <cellStyle name=" Writer Import]_x000d__x000a_Display Dialog=No_x000d__x000a__x000d__x000a_[Horizontal Arrange]_x000d__x000a_Dimensions Interlocking=Yes_x000d__x000a_Sum Hierarchy=Yes_x000d__x000a_Generate 25" xfId="13" xr:uid="{B7FE2A77-688A-44D5-8FE1-03E19CF9C24A}"/>
    <cellStyle name=" Writer Import]_x000d__x000a_Display Dialog=No_x000d__x000a__x000d__x000a_[Horizontal Arrange]_x000d__x000a_Dimensions Interlocking=Yes_x000d__x000a_Sum Hierarchy=Yes_x000d__x000a_Generate 29" xfId="14" xr:uid="{1E833E44-C974-46BA-8019-7F069086702D}"/>
    <cellStyle name=" Writer Import]_x000d__x000a_Display Dialog=No_x000d__x000a__x000d__x000a_[Horizontal Arrange]_x000d__x000a_Dimensions Interlocking=Yes_x000d__x000a_Sum Hierarchy=Yes_x000d__x000a_Generate 30" xfId="15" xr:uid="{726F8BDF-26DE-47A9-B435-027CA0E83BD5}"/>
    <cellStyle name="60% - Accent3" xfId="2" builtinId="40"/>
    <cellStyle name="Comma" xfId="1" builtinId="3"/>
    <cellStyle name="Comma 103" xfId="59" xr:uid="{DC3DE066-3E4D-4CA9-AEFA-50A59E540379}"/>
    <cellStyle name="Comma 12" xfId="23" xr:uid="{6E253F80-A7D6-4CB8-9BC3-3C0BAA1DEA37}"/>
    <cellStyle name="Comma 135" xfId="36" xr:uid="{5C5FFB8C-683E-4863-B5F8-BE5A414B9604}"/>
    <cellStyle name="Comma 139" xfId="33" xr:uid="{E1B50EB6-709D-405A-B72F-0F41AD5FAABA}"/>
    <cellStyle name="Comma 146" xfId="37" xr:uid="{27110CB5-FF21-4352-B9AA-B6BA21D8F3AC}"/>
    <cellStyle name="Comma 2" xfId="11" xr:uid="{B00C7CCC-8020-447C-8E1B-6872A4733613}"/>
    <cellStyle name="Comma 2 2" xfId="61" xr:uid="{22ED5790-E0C3-4410-A1A4-4CE73BD3C6F1}"/>
    <cellStyle name="Comma 2 2 2" xfId="46" xr:uid="{AC421658-AA9C-477D-AA02-BAF215DF98DD}"/>
    <cellStyle name="Comma 2 2 30" xfId="25" xr:uid="{9E387728-097E-4A98-8692-FA9A78455793}"/>
    <cellStyle name="Comma 2 3" xfId="42" xr:uid="{C2F7B396-BE3A-44E9-AD48-FC68741F0983}"/>
    <cellStyle name="Comma 21" xfId="19" xr:uid="{7FC98599-FFBE-409C-8973-FEDF6AB79962}"/>
    <cellStyle name="Comma 21 2" xfId="56" xr:uid="{2DD6139F-C6FF-45E9-B3B6-54AC92BB4CD3}"/>
    <cellStyle name="Comma 21 2 2 2 2" xfId="22" xr:uid="{31A7EA61-F824-4ABB-8144-D9D2171318D9}"/>
    <cellStyle name="Comma 3" xfId="53" xr:uid="{66F4054D-D011-4C63-8A8D-58F3E7610699}"/>
    <cellStyle name="Comma 4" xfId="58" xr:uid="{8F629597-F17A-4933-A351-7983D411D369}"/>
    <cellStyle name="Comma 4 6" xfId="44" xr:uid="{9725CFD4-904C-435D-BCC9-FC2DF7604E1A}"/>
    <cellStyle name="Comma 4 6 2" xfId="54" xr:uid="{F1BD7706-07BB-411D-94EB-5A22669D76DF}"/>
    <cellStyle name="Comma 4 6 5" xfId="45" xr:uid="{3EC7DF69-6873-4542-8130-C68B4B9AF318}"/>
    <cellStyle name="Comma 4 6 5 2" xfId="55" xr:uid="{516494EA-33F1-4306-810E-FB742BCDCCF3}"/>
    <cellStyle name="Comma 4 7" xfId="51" xr:uid="{3C0A1202-3976-4B29-B033-5399E1772B2F}"/>
    <cellStyle name="Comma 5" xfId="50" xr:uid="{521A1882-62D3-4B34-BD96-1B7A22D3E4E6}"/>
    <cellStyle name="Comma 89" xfId="49" xr:uid="{E50AA47A-D6F7-486D-893A-310414376D98}"/>
    <cellStyle name="m49048872" xfId="35" xr:uid="{49FB3488-FC61-4EEC-9E4C-3F2D2E95D755}"/>
    <cellStyle name="Normal" xfId="0" builtinId="0"/>
    <cellStyle name="Normal - Style1 2" xfId="4" xr:uid="{13825790-C548-4C24-A4EE-E5FB7EEDA778}"/>
    <cellStyle name="Normal 10" xfId="18" xr:uid="{0DAE75A6-FC2B-4F43-A039-7D7DC3ED1323}"/>
    <cellStyle name="Normal 10 17" xfId="34" xr:uid="{8A0087BE-5D56-498E-968C-6AA71DE8AEC1}"/>
    <cellStyle name="Normal 13" xfId="28" xr:uid="{A06294D5-D4EB-4512-99EE-0D578909BD9F}"/>
    <cellStyle name="Normal 14" xfId="30" xr:uid="{B3539A1C-360A-454E-B85A-39783EC0CF9C}"/>
    <cellStyle name="Normal 15" xfId="29" xr:uid="{49340D92-3F41-478F-B7FD-A1DA1D99C3D2}"/>
    <cellStyle name="Normal 153" xfId="31" xr:uid="{9EB96A35-210C-4DF1-9FB7-4423258C1600}"/>
    <cellStyle name="Normal 154" xfId="32" xr:uid="{5C9A3940-2E65-4176-99B9-7F38CCC91290}"/>
    <cellStyle name="Normal 162" xfId="38" xr:uid="{0A2A1D5F-9A78-4FC0-AB51-4CD62310006A}"/>
    <cellStyle name="Normal 170" xfId="21" xr:uid="{4A7C47F0-7048-4A22-B1AE-1CCA8DA8195F}"/>
    <cellStyle name="Normal 175" xfId="9" xr:uid="{045A8AA5-D2E6-40B0-A9DD-515F9028A929}"/>
    <cellStyle name="Normal 2" xfId="40" xr:uid="{A5623E9D-56D5-451E-AA3C-45BA3E7D958C}"/>
    <cellStyle name="Normal 2 2" xfId="10" xr:uid="{95786602-6A36-47B7-8F4A-B0500D6F1447}"/>
    <cellStyle name="Normal 2 2 2" xfId="47" xr:uid="{177DADB7-8D1F-42A8-ACF7-3B80F4EC7535}"/>
    <cellStyle name="Normal 2 2 2 2" xfId="60" xr:uid="{B5208A26-29F4-4440-AC65-5B21F9E41550}"/>
    <cellStyle name="Normal 24" xfId="24" xr:uid="{897EDB38-840B-4AA5-89F0-8D74D1434F74}"/>
    <cellStyle name="Normal 3" xfId="48" xr:uid="{BD8A9E49-A1AB-4CA6-ABAF-C76E3967450E}"/>
    <cellStyle name="Normal 3 10" xfId="16" xr:uid="{8881F0B3-AA38-45AA-B6D0-E29B0A18E74C}"/>
    <cellStyle name="Normal 3 6 2" xfId="6" xr:uid="{AB813054-FF42-43F4-BE47-6132E4075C25}"/>
    <cellStyle name="Normal 4" xfId="52" xr:uid="{24D6356C-7BBF-428C-97A7-BFCF585992BC}"/>
    <cellStyle name="Normal 47" xfId="7" xr:uid="{71377733-87EC-4C96-9449-2977CC0D80DD}"/>
    <cellStyle name="Normal 5" xfId="57" xr:uid="{0C75B623-C896-4A04-A513-613ECC1B80C0}"/>
    <cellStyle name="Normal 52 2 2" xfId="3" xr:uid="{23852570-B49A-4E63-9CD2-EBE42C42541C}"/>
    <cellStyle name="Normal 52 2 3 2" xfId="39" xr:uid="{9B7EC662-A8D1-4EA9-A862-23A782247C6F}"/>
    <cellStyle name="Normal 6" xfId="62" xr:uid="{2AF62261-6652-4391-B983-F23C3A693715}"/>
    <cellStyle name="Normal 7" xfId="41" xr:uid="{0371C5F5-4F31-4E5D-8266-4AC8B7C44D53}"/>
    <cellStyle name="Normal 8" xfId="43" xr:uid="{315F1EBD-1425-4046-BAB5-DA49EDC43BA3}"/>
    <cellStyle name="Normal_2006_FISCAL_PROG_ACTUAL_SEPT_2007 BUDGET FRAMEWORK_NEW_PROJECTIONS_ADMU_AKOSOMBO_FINAL_APPENDIX TABLES" xfId="20" xr:uid="{D751A5C5-BB83-4E05-8B64-79F881A70926}"/>
    <cellStyle name="Normal_if-Dec 2001" xfId="8" xr:uid="{BD0FD3CA-919C-4773-AC42-9E0D059A85AD}"/>
    <cellStyle name="Normal_july 2005 interest rates" xfId="17" xr:uid="{289CC0B9-FDFC-4B49-B984-181E2A82E3C9}"/>
    <cellStyle name="Normal_Statiscal Bulletin 2new 2" xfId="27" xr:uid="{77DB0DC1-837C-4BD4-99D1-EF0268DC2F57}"/>
    <cellStyle name="Percent 2" xfId="26" xr:uid="{A9DEBD41-8EE2-4C1D-8D86-1D88F957A18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2903003</xdr:colOff>
      <xdr:row>3</xdr:row>
      <xdr:rowOff>21667</xdr:rowOff>
    </xdr:from>
    <xdr:to>
      <xdr:col>0</xdr:col>
      <xdr:colOff>4543422</xdr:colOff>
      <xdr:row>8</xdr:row>
      <xdr:rowOff>178829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D08B5F-8033-4E15-BD3E-CA04C29666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3003" y="1228167"/>
          <a:ext cx="1640419" cy="152876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3\Monetary%20Files\Rural%20Finance%20Office\REPORTS\FINDICAT_B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main\database1\ECONOMIC%20ANALYSIS\Ecapo_Reports\Statistical%20Bulletin%202005\Statiscal%20Bulletin%20Jan,%202005%20Final%20Tables%20cop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main\database1\ECONOMIC%20ANALYSIS\Ecapo_Reports\Statistical%20Bulletin%202005\Statiscal%20Bulletin%20Dec.%202005%20Final%20Tab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s"/>
      <sheetName val="Charts"/>
      <sheetName val="STC2002MARCH"/>
      <sheetName val="STC2001JUNE"/>
      <sheetName val="STCJUNE2002"/>
      <sheetName val="STC2001Dec"/>
      <sheetName val="STC2001SEPT"/>
      <sheetName val="ANNREV-2001"/>
      <sheetName val="ANNREV"/>
      <sheetName val="ANNUAL REP. 2000"/>
      <sheetName val="1QR2002"/>
      <sheetName val="4QR2000"/>
      <sheetName val="2QR2001"/>
      <sheetName val="4QR2001"/>
      <sheetName val="3QR2001"/>
      <sheetName val="LoanSTC2reserve-dep"/>
      <sheetName val="CONBASH98"/>
      <sheetName val="conbash2000"/>
      <sheetName val="QuarterlySTC Class"/>
      <sheetName val="RuralList1999"/>
      <sheetName val="Rul1997"/>
      <sheetName val="Rul1996"/>
      <sheetName val="Rul1995"/>
      <sheetName val="Ruralocation"/>
      <sheetName val="RuralList2000"/>
      <sheetName val="DataReq't"/>
      <sheetName val="General Rural Classify"/>
      <sheetName val="ANNUAL_REP__2000"/>
      <sheetName val="QuarterlySTC_Class"/>
      <sheetName val="General_Rural_Classify"/>
      <sheetName val="ANNUAL_REP__20001"/>
      <sheetName val="QuarterlySTC_Class1"/>
      <sheetName val="General_Rural_Classify1"/>
      <sheetName val="Graphs "/>
      <sheetName val="ANNUAL_REP__20002"/>
      <sheetName val="QuarterlySTC_Class2"/>
      <sheetName val="General_Rural_Classify2"/>
      <sheetName val="ANNUAL_REP__20003"/>
      <sheetName val="QuarterlySTC_Class3"/>
      <sheetName val="General_Rural_Classify3"/>
      <sheetName val="Graphs_"/>
      <sheetName val="mda_depts_agencies"/>
      <sheetName val="mmdas_depts_agencies"/>
      <sheetName val="regions_breakdown_pim_sensitztn"/>
      <sheetName val="FACILITATORS(RES. PERSONS)"/>
      <sheetName val="C"/>
    </sheetNames>
    <sheetDataSet>
      <sheetData sheetId="0">
        <row r="3">
          <cell r="B3" t="str">
            <v>Jan.'2000</v>
          </cell>
          <cell r="C3" t="str">
            <v>Feb.'2000</v>
          </cell>
          <cell r="D3" t="str">
            <v>Mar.'2000</v>
          </cell>
          <cell r="E3" t="str">
            <v>Apr.'2000</v>
          </cell>
          <cell r="F3" t="str">
            <v>May'2000</v>
          </cell>
          <cell r="G3" t="str">
            <v>Jun.'2000</v>
          </cell>
          <cell r="H3" t="str">
            <v>Jul.'2000</v>
          </cell>
          <cell r="I3" t="str">
            <v>Aug.'2000</v>
          </cell>
          <cell r="J3" t="str">
            <v>Sept.'2000</v>
          </cell>
          <cell r="K3" t="str">
            <v>Oct.'2000</v>
          </cell>
          <cell r="L3" t="str">
            <v>Nov.'2000</v>
          </cell>
          <cell r="M3" t="str">
            <v>Dec.'2000</v>
          </cell>
          <cell r="O3" t="str">
            <v>Jan.'2000</v>
          </cell>
          <cell r="P3" t="str">
            <v>Feb.'2000</v>
          </cell>
          <cell r="Q3" t="str">
            <v>Mar.'2000</v>
          </cell>
          <cell r="R3" t="str">
            <v>Apr.'2000</v>
          </cell>
          <cell r="S3" t="str">
            <v>May'2000</v>
          </cell>
          <cell r="T3" t="str">
            <v>Jun.'2000</v>
          </cell>
          <cell r="U3" t="str">
            <v>Jul.'2000</v>
          </cell>
          <cell r="V3" t="str">
            <v>Aug.'2000</v>
          </cell>
          <cell r="W3" t="str">
            <v>Sept.'2000</v>
          </cell>
          <cell r="AC3" t="str">
            <v>Jan.'2000</v>
          </cell>
          <cell r="AD3" t="str">
            <v>Feb.'2000</v>
          </cell>
          <cell r="AE3" t="str">
            <v>Mar.'2000</v>
          </cell>
          <cell r="AF3" t="str">
            <v>Apr.'2000</v>
          </cell>
          <cell r="AG3" t="str">
            <v>May'2000</v>
          </cell>
          <cell r="AH3" t="str">
            <v>Jun.'2000</v>
          </cell>
          <cell r="AI3" t="str">
            <v>Jul.'2000</v>
          </cell>
          <cell r="AJ3" t="str">
            <v>Aug.'2000</v>
          </cell>
          <cell r="AK3" t="str">
            <v>Sept.'2000</v>
          </cell>
          <cell r="AL3" t="str">
            <v>Oct.'2000</v>
          </cell>
          <cell r="AM3" t="str">
            <v>Nov.'2000</v>
          </cell>
          <cell r="AN3" t="str">
            <v>Dec.'2000</v>
          </cell>
        </row>
        <row r="4">
          <cell r="B4">
            <v>212938.26</v>
          </cell>
          <cell r="C4">
            <v>225200.95</v>
          </cell>
          <cell r="D4">
            <v>229715.83000000002</v>
          </cell>
          <cell r="E4">
            <v>232319.66999999998</v>
          </cell>
          <cell r="F4">
            <v>237256.34</v>
          </cell>
          <cell r="G4">
            <v>249891.53</v>
          </cell>
          <cell r="H4">
            <v>258691.37</v>
          </cell>
          <cell r="I4">
            <v>267616.56</v>
          </cell>
          <cell r="J4">
            <v>278086.16000000003</v>
          </cell>
          <cell r="K4">
            <v>293577.61</v>
          </cell>
          <cell r="L4">
            <v>303277.93</v>
          </cell>
          <cell r="M4">
            <v>312985.13</v>
          </cell>
          <cell r="O4">
            <v>122900.95</v>
          </cell>
          <cell r="P4">
            <v>129937.29</v>
          </cell>
          <cell r="Q4">
            <v>134446.64000000001</v>
          </cell>
          <cell r="R4">
            <v>137025.19</v>
          </cell>
          <cell r="S4">
            <v>140392.53</v>
          </cell>
          <cell r="T4">
            <v>146747.41</v>
          </cell>
          <cell r="U4">
            <v>153864.75</v>
          </cell>
          <cell r="V4">
            <v>158837.57999999999</v>
          </cell>
          <cell r="W4">
            <v>165119.67000000001</v>
          </cell>
          <cell r="X4">
            <v>176624.96</v>
          </cell>
          <cell r="Y4">
            <v>182577.4</v>
          </cell>
          <cell r="Z4">
            <v>191306.73</v>
          </cell>
          <cell r="AC4">
            <v>90037.31</v>
          </cell>
          <cell r="AD4">
            <v>95263.66</v>
          </cell>
          <cell r="AE4">
            <v>95269.19</v>
          </cell>
          <cell r="AF4">
            <v>95294.48</v>
          </cell>
          <cell r="AG4">
            <v>96863.81</v>
          </cell>
          <cell r="AH4">
            <v>103144.12</v>
          </cell>
          <cell r="AI4">
            <v>104826.62</v>
          </cell>
          <cell r="AJ4">
            <v>108778.98</v>
          </cell>
          <cell r="AK4">
            <v>112966.49</v>
          </cell>
          <cell r="AL4">
            <v>116952.65</v>
          </cell>
          <cell r="AM4">
            <v>120700.53</v>
          </cell>
          <cell r="AN4">
            <v>121678.39999999999</v>
          </cell>
        </row>
        <row r="5">
          <cell r="B5">
            <v>156327.9</v>
          </cell>
          <cell r="C5">
            <v>165349.22999999998</v>
          </cell>
          <cell r="D5">
            <v>166715.19</v>
          </cell>
          <cell r="E5">
            <v>168427.81</v>
          </cell>
          <cell r="F5">
            <v>171264.4</v>
          </cell>
          <cell r="G5">
            <v>180065.12</v>
          </cell>
          <cell r="H5">
            <v>187836.28</v>
          </cell>
          <cell r="I5">
            <v>194754.09000000003</v>
          </cell>
          <cell r="J5">
            <v>199605.46000000002</v>
          </cell>
          <cell r="K5">
            <v>215560.94</v>
          </cell>
          <cell r="L5">
            <v>223666.32</v>
          </cell>
          <cell r="M5">
            <v>233851.77000000002</v>
          </cell>
          <cell r="O5">
            <v>88959.14</v>
          </cell>
          <cell r="P5">
            <v>95008.61</v>
          </cell>
          <cell r="Q5">
            <v>95931.51</v>
          </cell>
          <cell r="R5">
            <v>97558.06</v>
          </cell>
          <cell r="S5">
            <v>99016.47</v>
          </cell>
          <cell r="T5">
            <v>103132.33</v>
          </cell>
          <cell r="U5">
            <v>109246.91</v>
          </cell>
          <cell r="V5">
            <v>112617.13</v>
          </cell>
          <cell r="W5">
            <v>114400.1</v>
          </cell>
          <cell r="X5">
            <v>125756.67</v>
          </cell>
          <cell r="Y5">
            <v>130802</v>
          </cell>
          <cell r="Z5">
            <v>139091.19</v>
          </cell>
          <cell r="AC5">
            <v>67368.759999999995</v>
          </cell>
          <cell r="AD5">
            <v>70340.62</v>
          </cell>
          <cell r="AE5">
            <v>70783.679999999993</v>
          </cell>
          <cell r="AF5">
            <v>70869.75</v>
          </cell>
          <cell r="AG5">
            <v>72247.929999999993</v>
          </cell>
          <cell r="AH5">
            <v>76932.789999999994</v>
          </cell>
          <cell r="AI5">
            <v>78589.37</v>
          </cell>
          <cell r="AJ5">
            <v>82136.960000000006</v>
          </cell>
          <cell r="AK5">
            <v>85205.36</v>
          </cell>
          <cell r="AL5">
            <v>89804.27</v>
          </cell>
          <cell r="AM5">
            <v>92864.320000000007</v>
          </cell>
          <cell r="AN5">
            <v>94760.58</v>
          </cell>
        </row>
        <row r="6">
          <cell r="B6">
            <v>30766.32</v>
          </cell>
          <cell r="C6">
            <v>37981.68</v>
          </cell>
          <cell r="D6">
            <v>32681.74</v>
          </cell>
          <cell r="E6">
            <v>33961.53</v>
          </cell>
          <cell r="F6">
            <v>38123.42</v>
          </cell>
          <cell r="G6">
            <v>37395.160000000003</v>
          </cell>
          <cell r="H6">
            <v>40608.86</v>
          </cell>
          <cell r="I6">
            <v>42975.34</v>
          </cell>
          <cell r="J6">
            <v>45444.57</v>
          </cell>
          <cell r="K6">
            <v>48427.149999999994</v>
          </cell>
          <cell r="L6">
            <v>43656.11</v>
          </cell>
          <cell r="M6">
            <v>46739.85</v>
          </cell>
          <cell r="O6">
            <v>17262.28</v>
          </cell>
          <cell r="P6">
            <v>21827.42</v>
          </cell>
          <cell r="Q6">
            <v>18138.45</v>
          </cell>
          <cell r="R6">
            <v>20886</v>
          </cell>
          <cell r="S6">
            <v>24417.98</v>
          </cell>
          <cell r="T6">
            <v>21579.22</v>
          </cell>
          <cell r="U6">
            <v>24733.81</v>
          </cell>
          <cell r="V6">
            <v>25783.81</v>
          </cell>
          <cell r="W6">
            <v>26080.78</v>
          </cell>
          <cell r="X6">
            <v>28393.71</v>
          </cell>
          <cell r="Y6">
            <v>26293.35</v>
          </cell>
          <cell r="Z6">
            <v>29701.87</v>
          </cell>
          <cell r="AC6">
            <v>13504.04</v>
          </cell>
          <cell r="AD6">
            <v>16154.26</v>
          </cell>
          <cell r="AE6">
            <v>14543.29</v>
          </cell>
          <cell r="AF6">
            <v>13075.53</v>
          </cell>
          <cell r="AG6">
            <v>13705.44</v>
          </cell>
          <cell r="AH6">
            <v>15815.94</v>
          </cell>
          <cell r="AI6">
            <v>15875.05</v>
          </cell>
          <cell r="AJ6">
            <v>17191.53</v>
          </cell>
          <cell r="AK6">
            <v>19363.79</v>
          </cell>
          <cell r="AL6">
            <v>20033.439999999999</v>
          </cell>
          <cell r="AM6">
            <v>17362.759999999998</v>
          </cell>
          <cell r="AN6">
            <v>17037.98</v>
          </cell>
        </row>
        <row r="7">
          <cell r="B7">
            <v>80005.94</v>
          </cell>
          <cell r="C7">
            <v>86941.319999999992</v>
          </cell>
          <cell r="D7">
            <v>92130.52</v>
          </cell>
          <cell r="E7">
            <v>95897.11</v>
          </cell>
          <cell r="F7">
            <v>98209</v>
          </cell>
          <cell r="G7">
            <v>106345.98999999999</v>
          </cell>
          <cell r="H7">
            <v>111896.89000000001</v>
          </cell>
          <cell r="I7">
            <v>114398.17</v>
          </cell>
          <cell r="J7">
            <v>116545.01000000001</v>
          </cell>
          <cell r="K7">
            <v>122612.01</v>
          </cell>
          <cell r="L7">
            <v>138298.98000000001</v>
          </cell>
          <cell r="M7">
            <v>137416.19</v>
          </cell>
          <cell r="O7">
            <v>49533.94</v>
          </cell>
          <cell r="P7">
            <v>55973.38</v>
          </cell>
          <cell r="Q7">
            <v>59772.03</v>
          </cell>
          <cell r="R7">
            <v>61797.38</v>
          </cell>
          <cell r="S7">
            <v>63118.67</v>
          </cell>
          <cell r="T7">
            <v>66219.649999999994</v>
          </cell>
          <cell r="U7">
            <v>70746.960000000006</v>
          </cell>
          <cell r="V7">
            <v>73161.58</v>
          </cell>
          <cell r="W7">
            <v>74624.61</v>
          </cell>
          <cell r="X7">
            <v>79235.259999999995</v>
          </cell>
          <cell r="Y7">
            <v>91413.66</v>
          </cell>
          <cell r="Z7">
            <v>87842.37</v>
          </cell>
          <cell r="AC7">
            <v>30472</v>
          </cell>
          <cell r="AD7">
            <v>30967.94</v>
          </cell>
          <cell r="AE7">
            <v>32358.49</v>
          </cell>
          <cell r="AF7">
            <v>34099.730000000003</v>
          </cell>
          <cell r="AG7">
            <v>35090.33</v>
          </cell>
          <cell r="AH7">
            <v>40126.339999999997</v>
          </cell>
          <cell r="AI7">
            <v>41149.93</v>
          </cell>
          <cell r="AJ7">
            <v>41236.589999999997</v>
          </cell>
          <cell r="AK7">
            <v>41920.400000000001</v>
          </cell>
          <cell r="AL7">
            <v>43376.75</v>
          </cell>
          <cell r="AM7">
            <v>46885.32</v>
          </cell>
          <cell r="AN7">
            <v>49573.82</v>
          </cell>
        </row>
        <row r="8">
          <cell r="B8">
            <v>66715.959999999992</v>
          </cell>
          <cell r="C8">
            <v>72897.429999999993</v>
          </cell>
          <cell r="D8">
            <v>71730.66</v>
          </cell>
          <cell r="E8">
            <v>73409.989999999991</v>
          </cell>
          <cell r="F8">
            <v>73330.459999999992</v>
          </cell>
          <cell r="G8">
            <v>71371.95</v>
          </cell>
          <cell r="H8">
            <v>74867.06</v>
          </cell>
          <cell r="I8">
            <v>75178.3</v>
          </cell>
          <cell r="J8">
            <v>76328.55</v>
          </cell>
          <cell r="K8">
            <v>79000.13</v>
          </cell>
          <cell r="L8">
            <v>83108.12</v>
          </cell>
          <cell r="M8">
            <v>83261.78</v>
          </cell>
          <cell r="O8">
            <v>36068.11</v>
          </cell>
          <cell r="P8">
            <v>41399.89</v>
          </cell>
          <cell r="Q8">
            <v>39103.67</v>
          </cell>
          <cell r="R8">
            <v>40432.47</v>
          </cell>
          <cell r="S8">
            <v>43432.21</v>
          </cell>
          <cell r="T8">
            <v>40539.1</v>
          </cell>
          <cell r="U8">
            <v>42274.21</v>
          </cell>
          <cell r="V8">
            <v>43954.76</v>
          </cell>
          <cell r="W8">
            <v>43661.23</v>
          </cell>
          <cell r="X8">
            <v>46590.75</v>
          </cell>
          <cell r="Y8">
            <v>48700.639999999999</v>
          </cell>
          <cell r="Z8">
            <v>49066.25</v>
          </cell>
          <cell r="AC8">
            <v>30647.85</v>
          </cell>
          <cell r="AD8">
            <v>31497.54</v>
          </cell>
          <cell r="AE8">
            <v>32626.99</v>
          </cell>
          <cell r="AF8">
            <v>32977.519999999997</v>
          </cell>
          <cell r="AG8">
            <v>29898.25</v>
          </cell>
          <cell r="AH8">
            <v>30832.85</v>
          </cell>
          <cell r="AI8">
            <v>32592.85</v>
          </cell>
          <cell r="AJ8">
            <v>31223.54</v>
          </cell>
          <cell r="AK8">
            <v>32667.32</v>
          </cell>
          <cell r="AL8">
            <v>32409.38</v>
          </cell>
          <cell r="AM8">
            <v>34407.480000000003</v>
          </cell>
          <cell r="AN8">
            <v>34195.53</v>
          </cell>
        </row>
        <row r="9">
          <cell r="B9">
            <v>21777.82</v>
          </cell>
          <cell r="C9">
            <v>22030.26</v>
          </cell>
          <cell r="D9">
            <v>21651.16</v>
          </cell>
          <cell r="E9">
            <v>20723.440000000002</v>
          </cell>
          <cell r="F9">
            <v>21274.350000000002</v>
          </cell>
          <cell r="G9">
            <v>21798.14</v>
          </cell>
          <cell r="H9">
            <v>21760.910000000003</v>
          </cell>
          <cell r="I9">
            <v>21264.78</v>
          </cell>
          <cell r="J9">
            <v>21437.55</v>
          </cell>
          <cell r="K9">
            <v>19946.400000000001</v>
          </cell>
          <cell r="L9">
            <v>21356.720000000001</v>
          </cell>
          <cell r="M9">
            <v>20615.46</v>
          </cell>
          <cell r="O9">
            <v>17255.09</v>
          </cell>
          <cell r="P9">
            <v>17266.189999999999</v>
          </cell>
          <cell r="Q9">
            <v>17107.34</v>
          </cell>
          <cell r="R9">
            <v>16011.94</v>
          </cell>
          <cell r="S9">
            <v>16475.63</v>
          </cell>
          <cell r="T9">
            <v>16890.919999999998</v>
          </cell>
          <cell r="U9">
            <v>16601.060000000001</v>
          </cell>
          <cell r="V9">
            <v>16611.86</v>
          </cell>
          <cell r="W9">
            <v>16628.96</v>
          </cell>
          <cell r="X9">
            <v>15714.35</v>
          </cell>
          <cell r="Y9">
            <v>16623.64</v>
          </cell>
          <cell r="Z9">
            <v>16537.38</v>
          </cell>
          <cell r="AC9">
            <v>4522.7299999999996</v>
          </cell>
          <cell r="AD9">
            <v>4764.07</v>
          </cell>
          <cell r="AE9">
            <v>4543.82</v>
          </cell>
          <cell r="AF9">
            <v>4711.5</v>
          </cell>
          <cell r="AG9">
            <v>4798.72</v>
          </cell>
          <cell r="AH9">
            <v>4907.22</v>
          </cell>
          <cell r="AI9">
            <v>5159.8500000000004</v>
          </cell>
          <cell r="AJ9">
            <v>4652.92</v>
          </cell>
          <cell r="AK9">
            <v>4808.59</v>
          </cell>
          <cell r="AL9">
            <v>4232.05</v>
          </cell>
          <cell r="AM9">
            <v>4733.08</v>
          </cell>
          <cell r="AN9">
            <v>4078.08</v>
          </cell>
        </row>
      </sheetData>
      <sheetData sheetId="1">
        <row r="10">
          <cell r="B10">
            <v>7.6440000000000001</v>
          </cell>
        </row>
        <row r="11">
          <cell r="B11">
            <v>2.645</v>
          </cell>
        </row>
        <row r="12">
          <cell r="B12">
            <v>2.7690000000000001</v>
          </cell>
        </row>
        <row r="13">
          <cell r="B13">
            <v>8.61</v>
          </cell>
        </row>
        <row r="14">
          <cell r="B14">
            <v>23.632999999999999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M1" t="str">
            <v>SECTORAL DISTRIBUTION OF LOANS AND ADVANCES OF</v>
          </cell>
        </row>
        <row r="46">
          <cell r="D46">
            <v>16.873799695370963</v>
          </cell>
        </row>
        <row r="47">
          <cell r="D47">
            <v>5.8387232069932233</v>
          </cell>
        </row>
        <row r="48">
          <cell r="D48">
            <v>6.1124478488333596</v>
          </cell>
        </row>
        <row r="49">
          <cell r="D49">
            <v>19.00620295357718</v>
          </cell>
        </row>
        <row r="50">
          <cell r="D50">
            <v>52.168826295225266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ed Indicators 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 23"/>
      <sheetName val="24"/>
      <sheetName val="25"/>
      <sheetName val="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ed Indicators 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A3E51-F149-406F-AFEF-270C5B3D4844}">
  <dimension ref="A1:CA41"/>
  <sheetViews>
    <sheetView showGridLines="0" view="pageBreakPreview" zoomScaleNormal="100" zoomScaleSheetLayoutView="100" workbookViewId="0">
      <selection activeCell="A40" sqref="A40"/>
    </sheetView>
  </sheetViews>
  <sheetFormatPr defaultColWidth="9.1796875" defaultRowHeight="13" x14ac:dyDescent="0.3"/>
  <cols>
    <col min="1" max="1" width="98.36328125" style="2" bestFit="1" customWidth="1"/>
    <col min="2" max="16384" width="9.1796875" style="2"/>
  </cols>
  <sheetData>
    <row r="1" spans="1:79" ht="62.5" x14ac:dyDescent="0.3">
      <c r="A1" s="1" t="s">
        <v>0</v>
      </c>
    </row>
    <row r="2" spans="1:79" ht="17" x14ac:dyDescent="0.4">
      <c r="A2" s="3"/>
      <c r="CA2" s="4"/>
    </row>
    <row r="3" spans="1:79" ht="15.5" x14ac:dyDescent="0.3">
      <c r="A3" s="3"/>
    </row>
    <row r="4" spans="1:79" ht="15.5" x14ac:dyDescent="0.3">
      <c r="A4" s="3"/>
    </row>
    <row r="5" spans="1:79" ht="15.5" x14ac:dyDescent="0.3">
      <c r="A5" s="3"/>
    </row>
    <row r="6" spans="1:79" ht="46" x14ac:dyDescent="0.3">
      <c r="A6" s="5"/>
    </row>
    <row r="7" spans="1:79" ht="15.5" x14ac:dyDescent="0.3">
      <c r="A7" s="3"/>
    </row>
    <row r="8" spans="1:79" ht="15.5" x14ac:dyDescent="0.3">
      <c r="A8" s="3"/>
    </row>
    <row r="9" spans="1:79" ht="15.5" x14ac:dyDescent="0.3">
      <c r="A9" s="3"/>
    </row>
    <row r="10" spans="1:79" ht="15.5" x14ac:dyDescent="0.3">
      <c r="A10" s="3"/>
    </row>
    <row r="11" spans="1:79" ht="15.5" x14ac:dyDescent="0.3">
      <c r="A11" s="3"/>
    </row>
    <row r="12" spans="1:79" ht="17" x14ac:dyDescent="0.4">
      <c r="A12" s="3"/>
      <c r="BZ12" s="4"/>
    </row>
    <row r="13" spans="1:79" ht="15.5" x14ac:dyDescent="0.3">
      <c r="A13" s="3"/>
    </row>
    <row r="14" spans="1:79" ht="15.5" x14ac:dyDescent="0.3">
      <c r="A14" s="3"/>
    </row>
    <row r="15" spans="1:79" ht="15.5" x14ac:dyDescent="0.3">
      <c r="A15" s="3"/>
    </row>
    <row r="16" spans="1:79" ht="15.5" x14ac:dyDescent="0.3">
      <c r="A16" s="3"/>
    </row>
    <row r="17" spans="1:1" ht="34.5" x14ac:dyDescent="0.3">
      <c r="A17" s="6" t="s">
        <v>1</v>
      </c>
    </row>
    <row r="18" spans="1:1" ht="19" x14ac:dyDescent="0.3">
      <c r="A18" s="7"/>
    </row>
    <row r="19" spans="1:1" ht="19" x14ac:dyDescent="0.3">
      <c r="A19" s="7"/>
    </row>
    <row r="20" spans="1:1" ht="31" x14ac:dyDescent="0.3">
      <c r="A20" s="8"/>
    </row>
    <row r="33" spans="1:1" ht="30" x14ac:dyDescent="0.3">
      <c r="A33" s="9" t="s">
        <v>2</v>
      </c>
    </row>
    <row r="39" spans="1:1" x14ac:dyDescent="0.3">
      <c r="A39" s="2" t="s">
        <v>1535</v>
      </c>
    </row>
    <row r="40" spans="1:1" ht="15.5" x14ac:dyDescent="0.35">
      <c r="A40" s="10" t="s">
        <v>1536</v>
      </c>
    </row>
    <row r="41" spans="1:1" ht="18.5" x14ac:dyDescent="0.3">
      <c r="A41" s="11"/>
    </row>
  </sheetData>
  <pageMargins left="0.31496062992126" right="0.31496062992126" top="0.74803149606299202" bottom="0.74803149606299202" header="0.31496062992126" footer="0.31496062992126"/>
  <pageSetup paperSize="9" scale="99" orientation="portrait" r:id="rId1"/>
  <headerFooter>
    <oddHeader>&amp;C&amp;"Aptos"&amp;10&amp;K000000 PUBLIC&amp;1#_x000D_&amp;"Arialri"&amp;10&amp;K000000&amp;G</oddHeader>
    <oddFooter>&amp;C_x000D_&amp;1#&amp;"Aptos"&amp;10&amp;K000000 PUBLIC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2B6B2-89B4-41E6-AD57-46FFB2B7176F}">
  <dimension ref="A1:EA40"/>
  <sheetViews>
    <sheetView showGridLines="0" view="pageBreakPreview" zoomScale="50" zoomScaleNormal="100" zoomScaleSheetLayoutView="50" workbookViewId="0">
      <pane xSplit="1" topLeftCell="DN1" activePane="topRight" state="frozen"/>
      <selection activeCell="A40" sqref="A40"/>
      <selection pane="topRight" activeCell="A40" sqref="A40"/>
    </sheetView>
  </sheetViews>
  <sheetFormatPr defaultColWidth="9.1796875" defaultRowHeight="18.5" x14ac:dyDescent="0.45"/>
  <cols>
    <col min="1" max="1" width="69.81640625" style="37" customWidth="1"/>
    <col min="2" max="17" width="15.453125" style="37" hidden="1" customWidth="1"/>
    <col min="18" max="18" width="15.54296875" style="37" hidden="1" customWidth="1"/>
    <col min="19" max="58" width="15.453125" style="37" hidden="1" customWidth="1"/>
    <col min="59" max="63" width="18.81640625" style="37" hidden="1" customWidth="1"/>
    <col min="64" max="82" width="17.81640625" style="37" hidden="1" customWidth="1"/>
    <col min="83" max="87" width="17.7265625" style="37" hidden="1" customWidth="1"/>
    <col min="88" max="94" width="17.81640625" style="37" hidden="1" customWidth="1"/>
    <col min="95" max="102" width="15.81640625" style="37" hidden="1" customWidth="1"/>
    <col min="103" max="117" width="17.81640625" style="37" hidden="1" customWidth="1"/>
    <col min="118" max="130" width="17.81640625" style="37" customWidth="1"/>
    <col min="131" max="131" width="10.7265625" style="37" customWidth="1"/>
    <col min="132" max="16384" width="9.1796875" style="37"/>
  </cols>
  <sheetData>
    <row r="1" spans="1:131" ht="34.5" customHeight="1" thickBot="1" x14ac:dyDescent="0.5">
      <c r="A1" s="36" t="s">
        <v>280</v>
      </c>
      <c r="B1" s="562"/>
      <c r="C1" s="562"/>
      <c r="D1" s="562"/>
      <c r="E1" s="562"/>
    </row>
    <row r="2" spans="1:131" ht="30.75" customHeight="1" thickTop="1" thickBot="1" x14ac:dyDescent="0.55000000000000004">
      <c r="A2" s="563" t="s">
        <v>281</v>
      </c>
      <c r="B2" s="2927">
        <v>2015</v>
      </c>
      <c r="C2" s="2927"/>
      <c r="D2" s="2927"/>
      <c r="E2" s="2927"/>
      <c r="F2" s="2927"/>
      <c r="G2" s="2927"/>
      <c r="H2" s="2927"/>
      <c r="I2" s="2927"/>
      <c r="J2" s="2928"/>
      <c r="K2" s="2926">
        <v>2016</v>
      </c>
      <c r="L2" s="2927"/>
      <c r="M2" s="2927"/>
      <c r="N2" s="2927"/>
      <c r="O2" s="2927"/>
      <c r="P2" s="2927"/>
      <c r="Q2" s="2927"/>
      <c r="R2" s="2927"/>
      <c r="S2" s="2927"/>
      <c r="T2" s="2927"/>
      <c r="U2" s="2927"/>
      <c r="V2" s="2927"/>
      <c r="W2" s="2926">
        <v>2017</v>
      </c>
      <c r="X2" s="2927"/>
      <c r="Y2" s="2927"/>
      <c r="Z2" s="2927"/>
      <c r="AA2" s="2927"/>
      <c r="AB2" s="2927"/>
      <c r="AC2" s="2927"/>
      <c r="AD2" s="2927"/>
      <c r="AE2" s="2927"/>
      <c r="AF2" s="2927"/>
      <c r="AG2" s="2927"/>
      <c r="AH2" s="2927"/>
      <c r="AI2" s="2926">
        <v>2018</v>
      </c>
      <c r="AJ2" s="2927"/>
      <c r="AK2" s="2927"/>
      <c r="AL2" s="2927"/>
      <c r="AM2" s="2927"/>
      <c r="AN2" s="2927"/>
      <c r="AO2" s="2927"/>
      <c r="AP2" s="2927"/>
      <c r="AQ2" s="2927"/>
      <c r="AR2" s="2927"/>
      <c r="AS2" s="2927"/>
      <c r="AT2" s="2928"/>
      <c r="AU2" s="2926">
        <v>2019</v>
      </c>
      <c r="AV2" s="2927"/>
      <c r="AW2" s="2927"/>
      <c r="AX2" s="2927"/>
      <c r="AY2" s="2927"/>
      <c r="AZ2" s="2927"/>
      <c r="BA2" s="2927"/>
      <c r="BB2" s="2927"/>
      <c r="BC2" s="2927"/>
      <c r="BD2" s="2927"/>
      <c r="BE2" s="2927"/>
      <c r="BF2" s="2928"/>
      <c r="BG2" s="2926">
        <v>2020</v>
      </c>
      <c r="BH2" s="2927"/>
      <c r="BI2" s="2927"/>
      <c r="BJ2" s="2927"/>
      <c r="BK2" s="2927"/>
      <c r="BL2" s="2927"/>
      <c r="BM2" s="2927"/>
      <c r="BN2" s="2927"/>
      <c r="BO2" s="2927"/>
      <c r="BP2" s="2927"/>
      <c r="BQ2" s="2927"/>
      <c r="BR2" s="2928"/>
      <c r="BS2" s="2926">
        <v>2021</v>
      </c>
      <c r="BT2" s="2927"/>
      <c r="BU2" s="2927"/>
      <c r="BV2" s="2927"/>
      <c r="BW2" s="2927"/>
      <c r="BX2" s="2927"/>
      <c r="BY2" s="2927"/>
      <c r="BZ2" s="2927"/>
      <c r="CA2" s="2927"/>
      <c r="CB2" s="2927"/>
      <c r="CC2" s="2927"/>
      <c r="CD2" s="2928"/>
      <c r="CE2" s="2926">
        <v>2022</v>
      </c>
      <c r="CF2" s="2927"/>
      <c r="CG2" s="2927"/>
      <c r="CH2" s="2927"/>
      <c r="CI2" s="2927"/>
      <c r="CJ2" s="2927"/>
      <c r="CK2" s="2927"/>
      <c r="CL2" s="2927"/>
      <c r="CM2" s="2927"/>
      <c r="CN2" s="2927"/>
      <c r="CO2" s="2927"/>
      <c r="CP2" s="2928"/>
      <c r="CQ2" s="2926">
        <v>2023</v>
      </c>
      <c r="CR2" s="2927"/>
      <c r="CS2" s="2927"/>
      <c r="CT2" s="2927"/>
      <c r="CU2" s="2927"/>
      <c r="CV2" s="2927"/>
      <c r="CW2" s="2927"/>
      <c r="CX2" s="2927"/>
      <c r="CY2" s="2927"/>
      <c r="CZ2" s="2927"/>
      <c r="DA2" s="2927"/>
      <c r="DB2" s="2928"/>
      <c r="DC2" s="2926">
        <v>2024</v>
      </c>
      <c r="DD2" s="2927"/>
      <c r="DE2" s="2927"/>
      <c r="DF2" s="2927"/>
      <c r="DG2" s="2927"/>
      <c r="DH2" s="2927"/>
      <c r="DI2" s="2927"/>
      <c r="DJ2" s="2927"/>
      <c r="DK2" s="2927"/>
      <c r="DL2" s="2927"/>
      <c r="DM2" s="2927"/>
      <c r="DN2" s="2928"/>
      <c r="DO2" s="2926">
        <v>2025</v>
      </c>
      <c r="DP2" s="2927"/>
      <c r="DQ2" s="2927"/>
      <c r="DR2" s="2927"/>
      <c r="DS2" s="2927"/>
      <c r="DT2" s="2927"/>
      <c r="DU2" s="2927"/>
      <c r="DV2" s="2927"/>
      <c r="DW2" s="2927"/>
      <c r="DX2" s="2927"/>
      <c r="DY2" s="2927"/>
      <c r="DZ2" s="2928"/>
    </row>
    <row r="3" spans="1:131" ht="30.75" customHeight="1" thickTop="1" thickBot="1" x14ac:dyDescent="0.55000000000000004">
      <c r="A3" s="564"/>
      <c r="B3" s="565" t="s">
        <v>129</v>
      </c>
      <c r="C3" s="565" t="s">
        <v>130</v>
      </c>
      <c r="D3" s="565" t="s">
        <v>131</v>
      </c>
      <c r="E3" s="565" t="s">
        <v>132</v>
      </c>
      <c r="F3" s="565" t="s">
        <v>133</v>
      </c>
      <c r="G3" s="565" t="s">
        <v>134</v>
      </c>
      <c r="H3" s="566" t="s">
        <v>135</v>
      </c>
      <c r="I3" s="566" t="s">
        <v>136</v>
      </c>
      <c r="J3" s="567" t="s">
        <v>137</v>
      </c>
      <c r="K3" s="566" t="s">
        <v>126</v>
      </c>
      <c r="L3" s="566" t="s">
        <v>127</v>
      </c>
      <c r="M3" s="566" t="s">
        <v>128</v>
      </c>
      <c r="N3" s="566" t="s">
        <v>129</v>
      </c>
      <c r="O3" s="566" t="s">
        <v>130</v>
      </c>
      <c r="P3" s="566" t="s">
        <v>131</v>
      </c>
      <c r="Q3" s="566" t="s">
        <v>132</v>
      </c>
      <c r="R3" s="566" t="s">
        <v>133</v>
      </c>
      <c r="S3" s="566" t="s">
        <v>134</v>
      </c>
      <c r="T3" s="566" t="s">
        <v>135</v>
      </c>
      <c r="U3" s="566" t="s">
        <v>136</v>
      </c>
      <c r="V3" s="566" t="s">
        <v>137</v>
      </c>
      <c r="W3" s="568" t="s">
        <v>126</v>
      </c>
      <c r="X3" s="566" t="s">
        <v>127</v>
      </c>
      <c r="Y3" s="566" t="s">
        <v>128</v>
      </c>
      <c r="Z3" s="566" t="s">
        <v>129</v>
      </c>
      <c r="AA3" s="566" t="s">
        <v>130</v>
      </c>
      <c r="AB3" s="566" t="s">
        <v>131</v>
      </c>
      <c r="AC3" s="566" t="s">
        <v>132</v>
      </c>
      <c r="AD3" s="566" t="s">
        <v>133</v>
      </c>
      <c r="AE3" s="566" t="s">
        <v>134</v>
      </c>
      <c r="AF3" s="566" t="s">
        <v>135</v>
      </c>
      <c r="AG3" s="566" t="s">
        <v>136</v>
      </c>
      <c r="AH3" s="566" t="s">
        <v>137</v>
      </c>
      <c r="AI3" s="568" t="s">
        <v>126</v>
      </c>
      <c r="AJ3" s="566" t="s">
        <v>127</v>
      </c>
      <c r="AK3" s="566" t="s">
        <v>128</v>
      </c>
      <c r="AL3" s="566" t="s">
        <v>129</v>
      </c>
      <c r="AM3" s="566" t="s">
        <v>130</v>
      </c>
      <c r="AN3" s="566" t="s">
        <v>131</v>
      </c>
      <c r="AO3" s="566" t="s">
        <v>132</v>
      </c>
      <c r="AP3" s="566" t="s">
        <v>133</v>
      </c>
      <c r="AQ3" s="566" t="s">
        <v>134</v>
      </c>
      <c r="AR3" s="566" t="s">
        <v>135</v>
      </c>
      <c r="AS3" s="566" t="s">
        <v>136</v>
      </c>
      <c r="AT3" s="567" t="s">
        <v>137</v>
      </c>
      <c r="AU3" s="568" t="s">
        <v>126</v>
      </c>
      <c r="AV3" s="566" t="s">
        <v>127</v>
      </c>
      <c r="AW3" s="566" t="s">
        <v>128</v>
      </c>
      <c r="AX3" s="566" t="s">
        <v>129</v>
      </c>
      <c r="AY3" s="566" t="s">
        <v>130</v>
      </c>
      <c r="AZ3" s="566" t="s">
        <v>131</v>
      </c>
      <c r="BA3" s="566" t="s">
        <v>132</v>
      </c>
      <c r="BB3" s="566" t="s">
        <v>133</v>
      </c>
      <c r="BC3" s="566" t="s">
        <v>134</v>
      </c>
      <c r="BD3" s="566" t="s">
        <v>135</v>
      </c>
      <c r="BE3" s="566" t="s">
        <v>136</v>
      </c>
      <c r="BF3" s="567" t="s">
        <v>137</v>
      </c>
      <c r="BG3" s="568" t="s">
        <v>126</v>
      </c>
      <c r="BH3" s="566" t="s">
        <v>127</v>
      </c>
      <c r="BI3" s="566" t="s">
        <v>128</v>
      </c>
      <c r="BJ3" s="566" t="s">
        <v>129</v>
      </c>
      <c r="BK3" s="566" t="s">
        <v>130</v>
      </c>
      <c r="BL3" s="566" t="s">
        <v>131</v>
      </c>
      <c r="BM3" s="566" t="s">
        <v>132</v>
      </c>
      <c r="BN3" s="566" t="s">
        <v>133</v>
      </c>
      <c r="BO3" s="566" t="s">
        <v>134</v>
      </c>
      <c r="BP3" s="566" t="s">
        <v>135</v>
      </c>
      <c r="BQ3" s="566" t="s">
        <v>136</v>
      </c>
      <c r="BR3" s="567" t="s">
        <v>137</v>
      </c>
      <c r="BS3" s="569" t="s">
        <v>126</v>
      </c>
      <c r="BT3" s="565" t="s">
        <v>127</v>
      </c>
      <c r="BU3" s="565" t="s">
        <v>128</v>
      </c>
      <c r="BV3" s="565" t="s">
        <v>129</v>
      </c>
      <c r="BW3" s="566" t="s">
        <v>130</v>
      </c>
      <c r="BX3" s="566" t="s">
        <v>131</v>
      </c>
      <c r="BY3" s="566" t="s">
        <v>132</v>
      </c>
      <c r="BZ3" s="566" t="s">
        <v>133</v>
      </c>
      <c r="CA3" s="566" t="s">
        <v>134</v>
      </c>
      <c r="CB3" s="566" t="s">
        <v>135</v>
      </c>
      <c r="CC3" s="566" t="s">
        <v>136</v>
      </c>
      <c r="CD3" s="567" t="s">
        <v>137</v>
      </c>
      <c r="CE3" s="568" t="s">
        <v>126</v>
      </c>
      <c r="CF3" s="566" t="s">
        <v>127</v>
      </c>
      <c r="CG3" s="566" t="s">
        <v>128</v>
      </c>
      <c r="CH3" s="566" t="s">
        <v>129</v>
      </c>
      <c r="CI3" s="566" t="s">
        <v>130</v>
      </c>
      <c r="CJ3" s="566" t="s">
        <v>131</v>
      </c>
      <c r="CK3" s="566" t="s">
        <v>132</v>
      </c>
      <c r="CL3" s="566" t="s">
        <v>133</v>
      </c>
      <c r="CM3" s="566" t="s">
        <v>134</v>
      </c>
      <c r="CN3" s="566" t="s">
        <v>135</v>
      </c>
      <c r="CO3" s="566" t="s">
        <v>136</v>
      </c>
      <c r="CP3" s="567" t="s">
        <v>137</v>
      </c>
      <c r="CQ3" s="568" t="s">
        <v>126</v>
      </c>
      <c r="CR3" s="566" t="s">
        <v>127</v>
      </c>
      <c r="CS3" s="566" t="s">
        <v>128</v>
      </c>
      <c r="CT3" s="566" t="s">
        <v>129</v>
      </c>
      <c r="CU3" s="566" t="s">
        <v>130</v>
      </c>
      <c r="CV3" s="566" t="s">
        <v>131</v>
      </c>
      <c r="CW3" s="566" t="s">
        <v>132</v>
      </c>
      <c r="CX3" s="566" t="s">
        <v>133</v>
      </c>
      <c r="CY3" s="566" t="s">
        <v>134</v>
      </c>
      <c r="CZ3" s="566" t="s">
        <v>135</v>
      </c>
      <c r="DA3" s="566" t="s">
        <v>136</v>
      </c>
      <c r="DB3" s="567" t="s">
        <v>137</v>
      </c>
      <c r="DC3" s="568" t="s">
        <v>126</v>
      </c>
      <c r="DD3" s="566" t="s">
        <v>127</v>
      </c>
      <c r="DE3" s="566" t="s">
        <v>128</v>
      </c>
      <c r="DF3" s="566" t="s">
        <v>129</v>
      </c>
      <c r="DG3" s="566" t="s">
        <v>130</v>
      </c>
      <c r="DH3" s="566" t="s">
        <v>131</v>
      </c>
      <c r="DI3" s="566" t="s">
        <v>132</v>
      </c>
      <c r="DJ3" s="566" t="s">
        <v>133</v>
      </c>
      <c r="DK3" s="566" t="s">
        <v>134</v>
      </c>
      <c r="DL3" s="566" t="s">
        <v>135</v>
      </c>
      <c r="DM3" s="566" t="s">
        <v>136</v>
      </c>
      <c r="DN3" s="567" t="s">
        <v>137</v>
      </c>
      <c r="DO3" s="568" t="s">
        <v>126</v>
      </c>
      <c r="DP3" s="566" t="s">
        <v>127</v>
      </c>
      <c r="DQ3" s="566" t="s">
        <v>128</v>
      </c>
      <c r="DR3" s="566" t="s">
        <v>129</v>
      </c>
      <c r="DS3" s="566" t="s">
        <v>130</v>
      </c>
      <c r="DT3" s="566" t="s">
        <v>131</v>
      </c>
      <c r="DU3" s="566" t="s">
        <v>132</v>
      </c>
      <c r="DV3" s="566" t="s">
        <v>133</v>
      </c>
      <c r="DW3" s="566" t="s">
        <v>134</v>
      </c>
      <c r="DX3" s="566" t="s">
        <v>135</v>
      </c>
      <c r="DY3" s="566" t="s">
        <v>136</v>
      </c>
      <c r="DZ3" s="567" t="s">
        <v>137</v>
      </c>
    </row>
    <row r="4" spans="1:131" ht="44.25" customHeight="1" thickTop="1" x14ac:dyDescent="0.5">
      <c r="A4" s="570" t="s">
        <v>282</v>
      </c>
      <c r="B4" s="571">
        <v>879.60375660000022</v>
      </c>
      <c r="C4" s="571">
        <v>909.86912889999996</v>
      </c>
      <c r="D4" s="2806">
        <v>974.39895173000002</v>
      </c>
      <c r="E4" s="2806">
        <v>948.96264099999996</v>
      </c>
      <c r="F4" s="2806">
        <v>996.55981736000001</v>
      </c>
      <c r="G4" s="2806">
        <v>971.89438473999985</v>
      </c>
      <c r="H4" s="572">
        <v>1125.9365255600001</v>
      </c>
      <c r="I4" s="572">
        <v>1108.4705542899999</v>
      </c>
      <c r="J4" s="572">
        <v>1156.2043740700001</v>
      </c>
      <c r="K4" s="573">
        <v>1125.43555962</v>
      </c>
      <c r="L4" s="574">
        <v>1239.85499873</v>
      </c>
      <c r="M4" s="574">
        <v>1063.6790481</v>
      </c>
      <c r="N4" s="574">
        <v>1049.96251792</v>
      </c>
      <c r="O4" s="574">
        <v>1313.6809338400001</v>
      </c>
      <c r="P4" s="574">
        <v>1281.4133032700004</v>
      </c>
      <c r="Q4" s="574">
        <v>1254.2024260900002</v>
      </c>
      <c r="R4" s="574">
        <v>1119.27026759</v>
      </c>
      <c r="S4" s="574">
        <v>1314.0245274400004</v>
      </c>
      <c r="T4" s="574">
        <v>1344.4383197899999</v>
      </c>
      <c r="U4" s="574">
        <v>1297.1403586000001</v>
      </c>
      <c r="V4" s="575">
        <v>1290.7338199400001</v>
      </c>
      <c r="W4" s="576">
        <v>1133.5157547399997</v>
      </c>
      <c r="X4" s="576">
        <v>1291.2419559300001</v>
      </c>
      <c r="Y4" s="576">
        <v>1334.2193305599999</v>
      </c>
      <c r="Z4" s="576">
        <v>1234.9533659699998</v>
      </c>
      <c r="AA4" s="576">
        <v>1279.4620755399999</v>
      </c>
      <c r="AB4" s="576">
        <v>1482.2258539300001</v>
      </c>
      <c r="AC4" s="576">
        <v>1461.7668698799996</v>
      </c>
      <c r="AD4" s="576">
        <v>1347.00521226</v>
      </c>
      <c r="AE4" s="576">
        <v>1415.6755146999999</v>
      </c>
      <c r="AF4" s="576">
        <v>1506.9961972400004</v>
      </c>
      <c r="AG4" s="576">
        <v>1357.5081513500002</v>
      </c>
      <c r="AH4" s="576">
        <v>1536.3765226299997</v>
      </c>
      <c r="AI4" s="577">
        <v>1707.8708180199999</v>
      </c>
      <c r="AJ4" s="578">
        <v>1605.4855412500003</v>
      </c>
      <c r="AK4" s="578">
        <v>1548.3389136000003</v>
      </c>
      <c r="AL4" s="578">
        <v>1404.6221762600001</v>
      </c>
      <c r="AM4" s="578">
        <v>1538.7664705400002</v>
      </c>
      <c r="AN4" s="578">
        <v>1606.5911290800004</v>
      </c>
      <c r="AO4" s="578">
        <v>1576.50871319</v>
      </c>
      <c r="AP4" s="578">
        <v>1476.6785721699998</v>
      </c>
      <c r="AQ4" s="578">
        <v>1539.518458</v>
      </c>
      <c r="AR4" s="578">
        <v>1632.7359563699995</v>
      </c>
      <c r="AS4" s="578">
        <v>1656.0111408299999</v>
      </c>
      <c r="AT4" s="579">
        <v>1731.3711969699998</v>
      </c>
      <c r="AU4" s="577">
        <v>1738.0751925199997</v>
      </c>
      <c r="AV4" s="578">
        <v>1758.96673175</v>
      </c>
      <c r="AW4" s="578">
        <v>1619.8974617600004</v>
      </c>
      <c r="AX4" s="578">
        <v>1638.8557354699999</v>
      </c>
      <c r="AY4" s="578">
        <v>1599.1946652899999</v>
      </c>
      <c r="AZ4" s="578">
        <v>1749.9326031499995</v>
      </c>
      <c r="BA4" s="578">
        <v>1733.2727801100002</v>
      </c>
      <c r="BB4" s="578">
        <v>1709.3916518499998</v>
      </c>
      <c r="BC4" s="578">
        <v>1839.8241438800003</v>
      </c>
      <c r="BD4" s="578">
        <v>2293.7507525800002</v>
      </c>
      <c r="BE4" s="578">
        <v>2478.9874407899997</v>
      </c>
      <c r="BF4" s="579">
        <v>2603.0314551200004</v>
      </c>
      <c r="BG4" s="577">
        <v>2535.4065098300002</v>
      </c>
      <c r="BH4" s="578">
        <v>2419.2199966800003</v>
      </c>
      <c r="BI4" s="578">
        <v>2042.9533757300001</v>
      </c>
      <c r="BJ4" s="578">
        <v>2377.8075339300003</v>
      </c>
      <c r="BK4" s="578">
        <v>2382.0978849999997</v>
      </c>
      <c r="BL4" s="578">
        <v>2343.4856611700002</v>
      </c>
      <c r="BM4" s="578">
        <v>2112.00238502</v>
      </c>
      <c r="BN4" s="578">
        <v>1995.4107931100004</v>
      </c>
      <c r="BO4" s="578">
        <v>1805.8312913400002</v>
      </c>
      <c r="BP4" s="578">
        <v>1836.4839763100001</v>
      </c>
      <c r="BQ4" s="578">
        <v>1733.97275919</v>
      </c>
      <c r="BR4" s="579">
        <v>1756.4064855166498</v>
      </c>
      <c r="BS4" s="577">
        <v>1600.9256708299999</v>
      </c>
      <c r="BT4" s="578">
        <v>1703.15879696</v>
      </c>
      <c r="BU4" s="578">
        <v>1528.1397200500001</v>
      </c>
      <c r="BV4" s="576">
        <v>1535.76153112</v>
      </c>
      <c r="BW4" s="576">
        <v>1606.1450174900003</v>
      </c>
      <c r="BX4" s="576">
        <v>1629.0305405900001</v>
      </c>
      <c r="BY4" s="576">
        <v>1637.7083963199996</v>
      </c>
      <c r="BZ4" s="576">
        <v>1739.805863</v>
      </c>
      <c r="CA4" s="576">
        <v>1794.0770630200002</v>
      </c>
      <c r="CB4" s="576">
        <v>1713.0902152321942</v>
      </c>
      <c r="CC4" s="576">
        <v>1768.8315055590001</v>
      </c>
      <c r="CD4" s="580">
        <v>1751.9102141390003</v>
      </c>
      <c r="CE4" s="581">
        <v>1940.6894756400004</v>
      </c>
      <c r="CF4" s="576">
        <v>1872.4223586499998</v>
      </c>
      <c r="CG4" s="576">
        <v>2116.8627660699999</v>
      </c>
      <c r="CH4" s="576">
        <v>2121.8544153389998</v>
      </c>
      <c r="CI4" s="576">
        <v>2180.93171244</v>
      </c>
      <c r="CJ4" s="576">
        <v>2198.6881484569449</v>
      </c>
      <c r="CK4" s="576">
        <v>2147.0746773805599</v>
      </c>
      <c r="CL4" s="576">
        <v>2190.5821490899998</v>
      </c>
      <c r="CM4" s="576">
        <v>2287.3364453300001</v>
      </c>
      <c r="CN4" s="576">
        <v>3223.4642253699999</v>
      </c>
      <c r="CO4" s="576">
        <v>3391.4661197007249</v>
      </c>
      <c r="CP4" s="580">
        <v>2865.3900005644796</v>
      </c>
      <c r="CQ4" s="581">
        <v>2950.1861340455803</v>
      </c>
      <c r="CR4" s="576">
        <v>2943.7003824699996</v>
      </c>
      <c r="CS4" s="576">
        <v>2708.7184308699998</v>
      </c>
      <c r="CT4" s="576">
        <v>2739.2620068099991</v>
      </c>
      <c r="CU4" s="576">
        <v>2774.023877762595</v>
      </c>
      <c r="CV4" s="576">
        <v>2704.7107849299996</v>
      </c>
      <c r="CW4" s="576">
        <v>2888.2793211500007</v>
      </c>
      <c r="CX4" s="576">
        <v>2349.9879192699996</v>
      </c>
      <c r="CY4" s="576">
        <v>2809.0398225199997</v>
      </c>
      <c r="CZ4" s="576">
        <v>2564.0457443499999</v>
      </c>
      <c r="DA4" s="576">
        <v>2741.3771229000004</v>
      </c>
      <c r="DB4" s="580">
        <v>3024.8555460299999</v>
      </c>
      <c r="DC4" s="573">
        <v>2328.8749665700002</v>
      </c>
      <c r="DD4" s="574">
        <v>2403.9608006399999</v>
      </c>
      <c r="DE4" s="574">
        <v>2645.76377619</v>
      </c>
      <c r="DF4" s="574">
        <v>2811.6600760089354</v>
      </c>
      <c r="DG4" s="574">
        <v>2921.3471575799999</v>
      </c>
      <c r="DH4" s="574">
        <v>3050.75196482</v>
      </c>
      <c r="DI4" s="574">
        <v>3045.5120530200002</v>
      </c>
      <c r="DJ4" s="574">
        <v>3114.2829674999989</v>
      </c>
      <c r="DK4" s="574">
        <v>3931.0700495900001</v>
      </c>
      <c r="DL4" s="574">
        <v>3968.1397680900004</v>
      </c>
      <c r="DM4" s="574">
        <v>4283.7924588099995</v>
      </c>
      <c r="DN4" s="575">
        <v>4495.7905035900012</v>
      </c>
      <c r="DO4" s="581">
        <v>3876.2545969799999</v>
      </c>
      <c r="DP4" s="576">
        <v>3384.9837533700002</v>
      </c>
      <c r="DQ4" s="576">
        <v>3567.5052299000004</v>
      </c>
      <c r="DR4" s="576">
        <v>3501.2138500000001</v>
      </c>
      <c r="DS4" s="576">
        <v>3487.9259543799999</v>
      </c>
      <c r="DT4" s="576">
        <v>3505.6109026600002</v>
      </c>
      <c r="DU4" s="576">
        <v>3434.8724823500002</v>
      </c>
      <c r="DV4" s="576">
        <v>3434.8724823500002</v>
      </c>
      <c r="DW4" s="576">
        <v>4316.1325481699996</v>
      </c>
      <c r="DX4" s="576">
        <v>4890.3335793100014</v>
      </c>
      <c r="DY4" s="576">
        <v>5178.7625415900002</v>
      </c>
      <c r="DZ4" s="580">
        <v>3876.2545969799999</v>
      </c>
      <c r="EA4" s="164"/>
    </row>
    <row r="5" spans="1:131" ht="44.25" customHeight="1" x14ac:dyDescent="0.5">
      <c r="A5" s="582" t="s">
        <v>283</v>
      </c>
      <c r="B5" s="571">
        <v>204.50121571</v>
      </c>
      <c r="C5" s="571">
        <v>232.36606256999997</v>
      </c>
      <c r="D5" s="571">
        <v>253.79193619000003</v>
      </c>
      <c r="E5" s="571">
        <v>173.81930409999995</v>
      </c>
      <c r="F5" s="571">
        <v>180.60895406</v>
      </c>
      <c r="G5" s="571">
        <v>175.25505905999998</v>
      </c>
      <c r="H5" s="572">
        <v>161.94025877000001</v>
      </c>
      <c r="I5" s="572">
        <v>158.82789089999997</v>
      </c>
      <c r="J5" s="572">
        <v>145.02680185000003</v>
      </c>
      <c r="K5" s="581">
        <v>165.43489428000001</v>
      </c>
      <c r="L5" s="576">
        <v>205.22322292000001</v>
      </c>
      <c r="M5" s="576">
        <v>217.04835750000004</v>
      </c>
      <c r="N5" s="576">
        <v>235.18352319000002</v>
      </c>
      <c r="O5" s="576">
        <v>215.32365343000001</v>
      </c>
      <c r="P5" s="576">
        <v>228.16764416999996</v>
      </c>
      <c r="Q5" s="576">
        <v>260.01097851999998</v>
      </c>
      <c r="R5" s="576">
        <v>182.32524789999999</v>
      </c>
      <c r="S5" s="576">
        <v>328.99570790000001</v>
      </c>
      <c r="T5" s="576">
        <v>299.45571760999997</v>
      </c>
      <c r="U5" s="576">
        <v>340.44441615000005</v>
      </c>
      <c r="V5" s="580">
        <v>169.18493126999999</v>
      </c>
      <c r="W5" s="576">
        <v>234.24527484999999</v>
      </c>
      <c r="X5" s="576">
        <v>308.75300963000001</v>
      </c>
      <c r="Y5" s="576">
        <v>260.19245262999999</v>
      </c>
      <c r="Z5" s="576">
        <v>273.38445289999999</v>
      </c>
      <c r="AA5" s="576">
        <v>267.17996625000001</v>
      </c>
      <c r="AB5" s="576">
        <v>294.19830582999998</v>
      </c>
      <c r="AC5" s="576">
        <v>277.62447909999997</v>
      </c>
      <c r="AD5" s="576">
        <v>305.45570808000002</v>
      </c>
      <c r="AE5" s="576">
        <v>310.48321673999999</v>
      </c>
      <c r="AF5" s="576">
        <v>296.76173942000008</v>
      </c>
      <c r="AG5" s="576">
        <v>270.98596310000011</v>
      </c>
      <c r="AH5" s="576">
        <v>311.91604714000005</v>
      </c>
      <c r="AI5" s="577">
        <v>324.27849751999997</v>
      </c>
      <c r="AJ5" s="578">
        <v>305.54002678000001</v>
      </c>
      <c r="AK5" s="578">
        <v>315.54212147000004</v>
      </c>
      <c r="AL5" s="578">
        <v>305.57390597</v>
      </c>
      <c r="AM5" s="578">
        <v>303.53160936</v>
      </c>
      <c r="AN5" s="578">
        <v>307.14366514</v>
      </c>
      <c r="AO5" s="578">
        <v>310.51071929000005</v>
      </c>
      <c r="AP5" s="578">
        <v>114.28884469999998</v>
      </c>
      <c r="AQ5" s="578">
        <v>321.49655014000001</v>
      </c>
      <c r="AR5" s="578">
        <v>300.5638514900001</v>
      </c>
      <c r="AS5" s="578">
        <v>338.51477320000004</v>
      </c>
      <c r="AT5" s="579">
        <v>319.13420545999998</v>
      </c>
      <c r="AU5" s="577">
        <v>351.32650441999999</v>
      </c>
      <c r="AV5" s="578">
        <v>342.61882206999996</v>
      </c>
      <c r="AW5" s="578">
        <v>325.58704159999996</v>
      </c>
      <c r="AX5" s="578">
        <v>328.09823115</v>
      </c>
      <c r="AY5" s="578">
        <v>328.79014498999999</v>
      </c>
      <c r="AZ5" s="578">
        <v>328.44307497</v>
      </c>
      <c r="BA5" s="578">
        <v>118.22928641999999</v>
      </c>
      <c r="BB5" s="578">
        <v>118.35796227</v>
      </c>
      <c r="BC5" s="578">
        <v>143.86430705000001</v>
      </c>
      <c r="BD5" s="578">
        <v>152.62049730999999</v>
      </c>
      <c r="BE5" s="578">
        <v>146.49702484000002</v>
      </c>
      <c r="BF5" s="579">
        <v>157.52356537</v>
      </c>
      <c r="BG5" s="577">
        <v>154.99670211999998</v>
      </c>
      <c r="BH5" s="578">
        <v>144.45674728</v>
      </c>
      <c r="BI5" s="578">
        <v>146.14778630999996</v>
      </c>
      <c r="BJ5" s="578">
        <v>166.43160748999998</v>
      </c>
      <c r="BK5" s="578">
        <v>200.53932030999999</v>
      </c>
      <c r="BL5" s="578">
        <v>206.31036116000007</v>
      </c>
      <c r="BM5" s="578">
        <v>207.07741924000001</v>
      </c>
      <c r="BN5" s="578">
        <v>182.49975834999998</v>
      </c>
      <c r="BO5" s="578">
        <v>131.90758864999998</v>
      </c>
      <c r="BP5" s="578">
        <v>146.36730847999999</v>
      </c>
      <c r="BQ5" s="578">
        <v>145.93278326999999</v>
      </c>
      <c r="BR5" s="579">
        <v>162.82601330999998</v>
      </c>
      <c r="BS5" s="577">
        <v>158.25150426000002</v>
      </c>
      <c r="BT5" s="578">
        <v>146.58763613000002</v>
      </c>
      <c r="BU5" s="578">
        <v>116.66916660000001</v>
      </c>
      <c r="BV5" s="576">
        <v>171.15915984</v>
      </c>
      <c r="BW5" s="576">
        <v>171.06893355</v>
      </c>
      <c r="BX5" s="576">
        <v>164.57667432000005</v>
      </c>
      <c r="BY5" s="576">
        <v>178.279473</v>
      </c>
      <c r="BZ5" s="576">
        <v>160.67182629999996</v>
      </c>
      <c r="CA5" s="576">
        <v>166.19801684999999</v>
      </c>
      <c r="CB5" s="576">
        <v>141.29740497</v>
      </c>
      <c r="CC5" s="576">
        <v>165.94386470000001</v>
      </c>
      <c r="CD5" s="580">
        <v>200.54031875999999</v>
      </c>
      <c r="CE5" s="581">
        <v>299.58858978000001</v>
      </c>
      <c r="CF5" s="576">
        <v>212.08439829</v>
      </c>
      <c r="CG5" s="576">
        <v>241.55003047999998</v>
      </c>
      <c r="CH5" s="576">
        <v>259.13940606</v>
      </c>
      <c r="CI5" s="576">
        <v>247.70893105999994</v>
      </c>
      <c r="CJ5" s="576">
        <v>245.42243171999996</v>
      </c>
      <c r="CK5" s="576">
        <v>253.28302740000004</v>
      </c>
      <c r="CL5" s="576">
        <v>280.47340217000004</v>
      </c>
      <c r="CM5" s="576">
        <v>287.07280958999996</v>
      </c>
      <c r="CN5" s="576">
        <v>391.93249079000009</v>
      </c>
      <c r="CO5" s="576">
        <v>429.86490497</v>
      </c>
      <c r="CP5" s="580">
        <v>386.70146260999996</v>
      </c>
      <c r="CQ5" s="581">
        <v>346.06962671000002</v>
      </c>
      <c r="CR5" s="576">
        <v>362.74483952000003</v>
      </c>
      <c r="CS5" s="576">
        <v>440.48244202000001</v>
      </c>
      <c r="CT5" s="576">
        <v>510.20489163999991</v>
      </c>
      <c r="CU5" s="576">
        <v>493.94858299999993</v>
      </c>
      <c r="CV5" s="576">
        <v>474.92515825000004</v>
      </c>
      <c r="CW5" s="576">
        <v>445.78514192999995</v>
      </c>
      <c r="CX5" s="576">
        <v>397.82723997000005</v>
      </c>
      <c r="CY5" s="576">
        <v>272.80157951000001</v>
      </c>
      <c r="CZ5" s="576">
        <v>466.43871098000005</v>
      </c>
      <c r="DA5" s="576">
        <v>549.48006407999992</v>
      </c>
      <c r="DB5" s="580">
        <v>546.3870847500001</v>
      </c>
      <c r="DC5" s="581">
        <v>316.09811550999996</v>
      </c>
      <c r="DD5" s="576">
        <v>375.51401186000004</v>
      </c>
      <c r="DE5" s="576">
        <v>398.52481577000009</v>
      </c>
      <c r="DF5" s="576">
        <v>464.77712810999998</v>
      </c>
      <c r="DG5" s="576">
        <v>513.56934892999993</v>
      </c>
      <c r="DH5" s="576">
        <v>577.22300165999991</v>
      </c>
      <c r="DI5" s="576">
        <v>526.60275796000008</v>
      </c>
      <c r="DJ5" s="576">
        <v>476.22887108000015</v>
      </c>
      <c r="DK5" s="576">
        <v>1347.0668457200002</v>
      </c>
      <c r="DL5" s="576">
        <v>1477.9450750100002</v>
      </c>
      <c r="DM5" s="576">
        <v>1496.48217527</v>
      </c>
      <c r="DN5" s="580">
        <v>1185.1718068199998</v>
      </c>
      <c r="DO5" s="581">
        <v>483.98300091999994</v>
      </c>
      <c r="DP5" s="576">
        <v>474.91075383000003</v>
      </c>
      <c r="DQ5" s="576">
        <v>421.40016538999998</v>
      </c>
      <c r="DR5" s="576">
        <v>464.21850163999994</v>
      </c>
      <c r="DS5" s="576">
        <v>483.25756179000001</v>
      </c>
      <c r="DT5" s="576">
        <v>514.08101353000006</v>
      </c>
      <c r="DU5" s="576">
        <v>500.21395008000002</v>
      </c>
      <c r="DV5" s="576">
        <v>500.21395008000002</v>
      </c>
      <c r="DW5" s="576">
        <v>436.90367069000001</v>
      </c>
      <c r="DX5" s="576">
        <v>722.32873041000005</v>
      </c>
      <c r="DY5" s="576">
        <v>923.80971921999981</v>
      </c>
      <c r="DZ5" s="580">
        <v>483.98300091999994</v>
      </c>
      <c r="EA5" s="164"/>
    </row>
    <row r="6" spans="1:131" ht="44.25" customHeight="1" x14ac:dyDescent="0.5">
      <c r="A6" s="582" t="s">
        <v>284</v>
      </c>
      <c r="B6" s="571">
        <v>2564.1109812199998</v>
      </c>
      <c r="C6" s="571">
        <v>2599.5376045299995</v>
      </c>
      <c r="D6" s="571">
        <v>2608.0140482599995</v>
      </c>
      <c r="E6" s="571">
        <v>3121.0666521900012</v>
      </c>
      <c r="F6" s="571">
        <v>2706.6219458199994</v>
      </c>
      <c r="G6" s="571">
        <v>2911.3450044900005</v>
      </c>
      <c r="H6" s="572">
        <v>2860.8011138100005</v>
      </c>
      <c r="I6" s="572">
        <v>2511.4661873800001</v>
      </c>
      <c r="J6" s="572">
        <v>2532.1854439499998</v>
      </c>
      <c r="K6" s="581">
        <v>2388.8225800399996</v>
      </c>
      <c r="L6" s="576">
        <v>2432.5398930000006</v>
      </c>
      <c r="M6" s="576">
        <v>2916.5995996900001</v>
      </c>
      <c r="N6" s="576">
        <v>2636.0302522100005</v>
      </c>
      <c r="O6" s="576">
        <v>2661.2046257399998</v>
      </c>
      <c r="P6" s="576">
        <v>2593.1720334399993</v>
      </c>
      <c r="Q6" s="576">
        <v>2696.3558403800002</v>
      </c>
      <c r="R6" s="576">
        <v>2606.0347101800003</v>
      </c>
      <c r="S6" s="576">
        <v>2746.0927684799994</v>
      </c>
      <c r="T6" s="576">
        <v>2820.1527064000006</v>
      </c>
      <c r="U6" s="576">
        <v>2520.7551496299993</v>
      </c>
      <c r="V6" s="580">
        <v>2711.7371624700004</v>
      </c>
      <c r="W6" s="576">
        <v>2829.2241035500001</v>
      </c>
      <c r="X6" s="576">
        <v>2949.9744188</v>
      </c>
      <c r="Y6" s="576">
        <v>2928.3033348200001</v>
      </c>
      <c r="Z6" s="576">
        <v>2564.5996645800001</v>
      </c>
      <c r="AA6" s="576">
        <v>2700.2684539900001</v>
      </c>
      <c r="AB6" s="576">
        <v>2970.1663680700003</v>
      </c>
      <c r="AC6" s="576">
        <v>2981.9361819200003</v>
      </c>
      <c r="AD6" s="576">
        <v>3019.5541675499994</v>
      </c>
      <c r="AE6" s="576">
        <v>3043.4454490899998</v>
      </c>
      <c r="AF6" s="576">
        <v>3007.8604443300001</v>
      </c>
      <c r="AG6" s="576">
        <v>2896.2733005</v>
      </c>
      <c r="AH6" s="576">
        <v>3072.8680422400007</v>
      </c>
      <c r="AI6" s="577">
        <v>3095.5133096900004</v>
      </c>
      <c r="AJ6" s="578">
        <v>2932.2911251600003</v>
      </c>
      <c r="AK6" s="578">
        <v>3370.9437694399999</v>
      </c>
      <c r="AL6" s="578">
        <v>3082.63837122</v>
      </c>
      <c r="AM6" s="578">
        <v>3194.2796411200002</v>
      </c>
      <c r="AN6" s="578">
        <v>3327.9211759099999</v>
      </c>
      <c r="AO6" s="578">
        <v>3647.7467940899996</v>
      </c>
      <c r="AP6" s="578">
        <v>3600.5886167899998</v>
      </c>
      <c r="AQ6" s="578">
        <v>4066.2306968900007</v>
      </c>
      <c r="AR6" s="578">
        <v>3965.6357406099996</v>
      </c>
      <c r="AS6" s="578">
        <v>4139.9056341999994</v>
      </c>
      <c r="AT6" s="579">
        <v>4189.5337849799998</v>
      </c>
      <c r="AU6" s="577">
        <v>4279.0576162800007</v>
      </c>
      <c r="AV6" s="578">
        <v>4571.9756276299995</v>
      </c>
      <c r="AW6" s="578">
        <v>4520.9956406699985</v>
      </c>
      <c r="AX6" s="578">
        <v>4699.3345602400004</v>
      </c>
      <c r="AY6" s="578">
        <v>4924.8475739299993</v>
      </c>
      <c r="AZ6" s="578">
        <v>4713.2594739799997</v>
      </c>
      <c r="BA6" s="578">
        <v>4525.3814318399991</v>
      </c>
      <c r="BB6" s="578">
        <v>4610.8158002599994</v>
      </c>
      <c r="BC6" s="578">
        <v>4742.1337043499989</v>
      </c>
      <c r="BD6" s="578">
        <v>4784.3627348400005</v>
      </c>
      <c r="BE6" s="578">
        <v>5325.4227874099997</v>
      </c>
      <c r="BF6" s="579">
        <v>4944.5599621899992</v>
      </c>
      <c r="BG6" s="577">
        <v>4645.3715733099998</v>
      </c>
      <c r="BH6" s="578">
        <v>4870.5375743800005</v>
      </c>
      <c r="BI6" s="578">
        <v>4516.0446118500004</v>
      </c>
      <c r="BJ6" s="578">
        <v>4835.5456133100006</v>
      </c>
      <c r="BK6" s="578">
        <v>5068.9593879900003</v>
      </c>
      <c r="BL6" s="578">
        <v>5088.905354309999</v>
      </c>
      <c r="BM6" s="578">
        <v>4996.5677200699993</v>
      </c>
      <c r="BN6" s="578">
        <v>4979.4502394499987</v>
      </c>
      <c r="BO6" s="578">
        <v>4923.1141999500005</v>
      </c>
      <c r="BP6" s="578">
        <v>5318.3763138599998</v>
      </c>
      <c r="BQ6" s="578">
        <v>5363.1266203099995</v>
      </c>
      <c r="BR6" s="579">
        <v>5097.8119979245685</v>
      </c>
      <c r="BS6" s="577">
        <v>5103.4649774999989</v>
      </c>
      <c r="BT6" s="578">
        <v>5069.2028028699988</v>
      </c>
      <c r="BU6" s="578">
        <v>5175.4974162899989</v>
      </c>
      <c r="BV6" s="576">
        <v>5263.6685790899992</v>
      </c>
      <c r="BW6" s="576">
        <v>5409.4404173532821</v>
      </c>
      <c r="BX6" s="576">
        <v>5297.3601009099993</v>
      </c>
      <c r="BY6" s="576">
        <v>5363.0401847276662</v>
      </c>
      <c r="BZ6" s="576">
        <v>5390.1409302000011</v>
      </c>
      <c r="CA6" s="576">
        <v>5526.857331369999</v>
      </c>
      <c r="CB6" s="576">
        <v>5760.1122406158602</v>
      </c>
      <c r="CC6" s="576">
        <v>5672.3986369830009</v>
      </c>
      <c r="CD6" s="580">
        <v>5807.0567520629993</v>
      </c>
      <c r="CE6" s="581">
        <v>5719.5337465999983</v>
      </c>
      <c r="CF6" s="576">
        <v>5632.4767749900002</v>
      </c>
      <c r="CG6" s="576">
        <v>5728.1397856599988</v>
      </c>
      <c r="CH6" s="576">
        <v>5998.97985926</v>
      </c>
      <c r="CI6" s="576">
        <v>5860.4691591079672</v>
      </c>
      <c r="CJ6" s="576">
        <v>6264.6878854300003</v>
      </c>
      <c r="CK6" s="576">
        <v>6352.8715629203198</v>
      </c>
      <c r="CL6" s="576">
        <v>6651.8228007500011</v>
      </c>
      <c r="CM6" s="576">
        <v>7194.95720686</v>
      </c>
      <c r="CN6" s="576">
        <v>8492.0157801799996</v>
      </c>
      <c r="CO6" s="576">
        <v>8569.3437127300003</v>
      </c>
      <c r="CP6" s="580">
        <v>7304.2171845800003</v>
      </c>
      <c r="CQ6" s="581">
        <v>8140.4300068726361</v>
      </c>
      <c r="CR6" s="576">
        <v>8312.8813194199993</v>
      </c>
      <c r="CS6" s="576">
        <v>8152.349001569999</v>
      </c>
      <c r="CT6" s="576">
        <v>7722.69680264</v>
      </c>
      <c r="CU6" s="576">
        <v>7615.6741860000902</v>
      </c>
      <c r="CV6" s="576">
        <v>7758.6791891399989</v>
      </c>
      <c r="CW6" s="576">
        <v>7798.9319825899993</v>
      </c>
      <c r="CX6" s="576">
        <v>7780.8775482500023</v>
      </c>
      <c r="CY6" s="576">
        <v>7624.6677516999998</v>
      </c>
      <c r="CZ6" s="576">
        <v>7607.3438436799997</v>
      </c>
      <c r="DA6" s="576">
        <v>7676.4221095499979</v>
      </c>
      <c r="DB6" s="580">
        <v>8203.4886286700003</v>
      </c>
      <c r="DC6" s="581">
        <v>8153.3003618399989</v>
      </c>
      <c r="DD6" s="576">
        <v>8394.1256536399997</v>
      </c>
      <c r="DE6" s="576">
        <v>8420.2920624800008</v>
      </c>
      <c r="DF6" s="576">
        <v>8248.6334040412621</v>
      </c>
      <c r="DG6" s="576">
        <v>8692.2703224100005</v>
      </c>
      <c r="DH6" s="576">
        <v>9084.0342233100018</v>
      </c>
      <c r="DI6" s="576">
        <v>9290.1728946900021</v>
      </c>
      <c r="DJ6" s="576">
        <v>9310.2543996699987</v>
      </c>
      <c r="DK6" s="576">
        <v>9455.5674470143204</v>
      </c>
      <c r="DL6" s="576">
        <v>9666.4980901799991</v>
      </c>
      <c r="DM6" s="576">
        <v>10295.58529409</v>
      </c>
      <c r="DN6" s="580">
        <v>10064.191236049997</v>
      </c>
      <c r="DO6" s="581">
        <v>10172.30434474</v>
      </c>
      <c r="DP6" s="576">
        <v>10276.45348722</v>
      </c>
      <c r="DQ6" s="576">
        <v>10224.935506819998</v>
      </c>
      <c r="DR6" s="576">
        <v>10004.110351519999</v>
      </c>
      <c r="DS6" s="576">
        <v>9022.7522748499996</v>
      </c>
      <c r="DT6" s="576">
        <v>9492.0383926900013</v>
      </c>
      <c r="DU6" s="576">
        <v>9833.1472676100002</v>
      </c>
      <c r="DV6" s="576">
        <v>9833.1472676100002</v>
      </c>
      <c r="DW6" s="576">
        <v>11635.12204283</v>
      </c>
      <c r="DX6" s="576">
        <v>11872.429569020002</v>
      </c>
      <c r="DY6" s="576">
        <v>12063.916110079999</v>
      </c>
      <c r="DZ6" s="580">
        <v>10172.30434474</v>
      </c>
      <c r="EA6" s="164"/>
    </row>
    <row r="7" spans="1:131" ht="44.25" customHeight="1" x14ac:dyDescent="0.5">
      <c r="A7" s="582" t="s">
        <v>285</v>
      </c>
      <c r="B7" s="571">
        <v>1231.9285628100001</v>
      </c>
      <c r="C7" s="571">
        <v>1260.5710020299998</v>
      </c>
      <c r="D7" s="571">
        <v>1347.1420905500001</v>
      </c>
      <c r="E7" s="571">
        <v>1259.9726875599999</v>
      </c>
      <c r="F7" s="571">
        <v>1476.7806570799999</v>
      </c>
      <c r="G7" s="571">
        <v>1402.5670014699997</v>
      </c>
      <c r="H7" s="572">
        <v>1416.4615118599997</v>
      </c>
      <c r="I7" s="572">
        <v>1387.5101486300002</v>
      </c>
      <c r="J7" s="572">
        <v>1477.0499028899999</v>
      </c>
      <c r="K7" s="581">
        <v>1617.7295418399999</v>
      </c>
      <c r="L7" s="576">
        <v>1850.1977072900004</v>
      </c>
      <c r="M7" s="576">
        <v>1693.4497745399999</v>
      </c>
      <c r="N7" s="576">
        <v>1708.4580613499998</v>
      </c>
      <c r="O7" s="576">
        <v>1734.4682581999998</v>
      </c>
      <c r="P7" s="576">
        <v>1885.9008731199999</v>
      </c>
      <c r="Q7" s="576">
        <v>1808.70665577</v>
      </c>
      <c r="R7" s="576">
        <v>2963.1928664000002</v>
      </c>
      <c r="S7" s="576">
        <v>3161.55741696</v>
      </c>
      <c r="T7" s="576">
        <v>3253.3174877000001</v>
      </c>
      <c r="U7" s="576">
        <v>3125.11134201</v>
      </c>
      <c r="V7" s="580">
        <v>2927.58368866</v>
      </c>
      <c r="W7" s="576">
        <v>3156.8874329899995</v>
      </c>
      <c r="X7" s="576">
        <v>3074.4517907500008</v>
      </c>
      <c r="Y7" s="576">
        <v>3174.76992741</v>
      </c>
      <c r="Z7" s="576">
        <v>3021.9404066800007</v>
      </c>
      <c r="AA7" s="576">
        <v>3075.9153787999994</v>
      </c>
      <c r="AB7" s="576">
        <v>3050.1595123400002</v>
      </c>
      <c r="AC7" s="576">
        <v>3080.5291077200004</v>
      </c>
      <c r="AD7" s="576">
        <v>2857.8370950599997</v>
      </c>
      <c r="AE7" s="576">
        <v>2916.574672759999</v>
      </c>
      <c r="AF7" s="576">
        <v>2970.8916539899997</v>
      </c>
      <c r="AG7" s="576">
        <v>2882.1567908700003</v>
      </c>
      <c r="AH7" s="576">
        <v>3272.0713882199993</v>
      </c>
      <c r="AI7" s="577">
        <v>3184.5946383599999</v>
      </c>
      <c r="AJ7" s="578">
        <v>3294.624864299999</v>
      </c>
      <c r="AK7" s="578">
        <v>3598.9430945300001</v>
      </c>
      <c r="AL7" s="578">
        <v>3444.6806856400003</v>
      </c>
      <c r="AM7" s="578">
        <v>3989.5700469899998</v>
      </c>
      <c r="AN7" s="578">
        <v>3919.2257561999995</v>
      </c>
      <c r="AO7" s="578">
        <v>3892.3402415600003</v>
      </c>
      <c r="AP7" s="578">
        <v>3172.1955494199997</v>
      </c>
      <c r="AQ7" s="578">
        <v>4219.1650933299998</v>
      </c>
      <c r="AR7" s="578">
        <v>4246.4484124400005</v>
      </c>
      <c r="AS7" s="578">
        <v>4153.72572459</v>
      </c>
      <c r="AT7" s="579">
        <v>4214.4222478299998</v>
      </c>
      <c r="AU7" s="577">
        <v>4436.49695978</v>
      </c>
      <c r="AV7" s="578">
        <v>4326.79871267</v>
      </c>
      <c r="AW7" s="578">
        <v>4354.7317877700007</v>
      </c>
      <c r="AX7" s="578">
        <v>4405.04852063</v>
      </c>
      <c r="AY7" s="578">
        <v>4268.1240731500002</v>
      </c>
      <c r="AZ7" s="578">
        <v>4389.4848407800009</v>
      </c>
      <c r="BA7" s="578">
        <v>3152.9346732800004</v>
      </c>
      <c r="BB7" s="578">
        <v>3156.9239661499996</v>
      </c>
      <c r="BC7" s="578">
        <v>3289.6854783599997</v>
      </c>
      <c r="BD7" s="578">
        <v>3254.3299889800005</v>
      </c>
      <c r="BE7" s="578">
        <v>3418.3602568199999</v>
      </c>
      <c r="BF7" s="579">
        <v>3610.8278062200002</v>
      </c>
      <c r="BG7" s="577">
        <v>3882.6857294000006</v>
      </c>
      <c r="BH7" s="578">
        <v>4053.8464786</v>
      </c>
      <c r="BI7" s="578">
        <v>3515.2678574299994</v>
      </c>
      <c r="BJ7" s="578">
        <v>3947.5032274600012</v>
      </c>
      <c r="BK7" s="578">
        <v>4244.5069003400013</v>
      </c>
      <c r="BL7" s="578">
        <v>4504.4032966599998</v>
      </c>
      <c r="BM7" s="578">
        <v>4381.4523855100006</v>
      </c>
      <c r="BN7" s="578">
        <v>4590.4880918200006</v>
      </c>
      <c r="BO7" s="578">
        <v>4651.9459854499992</v>
      </c>
      <c r="BP7" s="578">
        <v>4569.6920277499994</v>
      </c>
      <c r="BQ7" s="578">
        <v>4516.8272414100002</v>
      </c>
      <c r="BR7" s="579">
        <v>3993.8943527695878</v>
      </c>
      <c r="BS7" s="577">
        <v>4118.5561340900003</v>
      </c>
      <c r="BT7" s="578">
        <v>3722.1444649599998</v>
      </c>
      <c r="BU7" s="578">
        <v>4111.3315173400006</v>
      </c>
      <c r="BV7" s="576">
        <v>4349.7202382400001</v>
      </c>
      <c r="BW7" s="576">
        <v>4461.7704076400005</v>
      </c>
      <c r="BX7" s="576">
        <v>4378.1954000599999</v>
      </c>
      <c r="BY7" s="576">
        <v>4388.9333893800012</v>
      </c>
      <c r="BZ7" s="576">
        <v>4377.3855419999991</v>
      </c>
      <c r="CA7" s="576">
        <v>4392.2955284999989</v>
      </c>
      <c r="CB7" s="576">
        <v>4514.0372449700017</v>
      </c>
      <c r="CC7" s="576">
        <v>4518.7783100279994</v>
      </c>
      <c r="CD7" s="580">
        <v>4746.8698243600002</v>
      </c>
      <c r="CE7" s="581">
        <v>4388.8396541900001</v>
      </c>
      <c r="CF7" s="576">
        <v>4508.96927435</v>
      </c>
      <c r="CG7" s="576">
        <v>4576.6132296300002</v>
      </c>
      <c r="CH7" s="576">
        <v>4666.2234123260005</v>
      </c>
      <c r="CI7" s="576">
        <v>4333.6605359199993</v>
      </c>
      <c r="CJ7" s="576">
        <v>4360.7453621600007</v>
      </c>
      <c r="CK7" s="576">
        <v>4614.8318017680003</v>
      </c>
      <c r="CL7" s="576">
        <v>4980.4467748999996</v>
      </c>
      <c r="CM7" s="576">
        <v>5468.4309163800008</v>
      </c>
      <c r="CN7" s="576">
        <v>6490.4175642300015</v>
      </c>
      <c r="CO7" s="576">
        <v>6586.9072317500004</v>
      </c>
      <c r="CP7" s="580">
        <v>5116.1634316899999</v>
      </c>
      <c r="CQ7" s="581">
        <v>5733.7177469742028</v>
      </c>
      <c r="CR7" s="576">
        <v>5327.7938659400006</v>
      </c>
      <c r="CS7" s="576">
        <v>5254.0953669799992</v>
      </c>
      <c r="CT7" s="576">
        <v>5152.8470456399991</v>
      </c>
      <c r="CU7" s="576">
        <v>5107.2598625753799</v>
      </c>
      <c r="CV7" s="576">
        <v>5080.2821749500008</v>
      </c>
      <c r="CW7" s="576">
        <v>5165.5961362600001</v>
      </c>
      <c r="CX7" s="576">
        <v>5144.1413095000007</v>
      </c>
      <c r="CY7" s="576">
        <v>4987.74563132</v>
      </c>
      <c r="CZ7" s="576">
        <v>4961.33406165</v>
      </c>
      <c r="DA7" s="576">
        <v>5069.7225249499998</v>
      </c>
      <c r="DB7" s="580">
        <v>5151.7535770999993</v>
      </c>
      <c r="DC7" s="581">
        <v>5425.5954290300006</v>
      </c>
      <c r="DD7" s="576">
        <v>5817.114268620001</v>
      </c>
      <c r="DE7" s="576">
        <v>5894.1996535300004</v>
      </c>
      <c r="DF7" s="576">
        <v>6069.255927545596</v>
      </c>
      <c r="DG7" s="576">
        <v>6269.7382198400001</v>
      </c>
      <c r="DH7" s="576">
        <v>6280.7112541700017</v>
      </c>
      <c r="DI7" s="576">
        <v>6258.0702715300004</v>
      </c>
      <c r="DJ7" s="576">
        <v>6027.5359004100001</v>
      </c>
      <c r="DK7" s="576">
        <v>6156.117883416001</v>
      </c>
      <c r="DL7" s="576">
        <v>6396.703965579999</v>
      </c>
      <c r="DM7" s="576">
        <v>6079.7372389000002</v>
      </c>
      <c r="DN7" s="580">
        <v>6088.8372868500001</v>
      </c>
      <c r="DO7" s="581">
        <v>5894.919691430001</v>
      </c>
      <c r="DP7" s="576">
        <v>5907.4902523999999</v>
      </c>
      <c r="DQ7" s="576">
        <v>6009.2524341199987</v>
      </c>
      <c r="DR7" s="576">
        <v>5372.45537823</v>
      </c>
      <c r="DS7" s="576">
        <v>5259.9865530199995</v>
      </c>
      <c r="DT7" s="576">
        <v>5180.8077698999996</v>
      </c>
      <c r="DU7" s="576">
        <v>4274.8019953900002</v>
      </c>
      <c r="DV7" s="576">
        <v>4274.8019953900002</v>
      </c>
      <c r="DW7" s="576">
        <v>4850.3510416600002</v>
      </c>
      <c r="DX7" s="576">
        <v>4709.69648908</v>
      </c>
      <c r="DY7" s="576">
        <v>4798.5492462000002</v>
      </c>
      <c r="DZ7" s="580">
        <v>5894.919691430001</v>
      </c>
      <c r="EA7" s="164"/>
    </row>
    <row r="8" spans="1:131" ht="44.25" customHeight="1" x14ac:dyDescent="0.5">
      <c r="A8" s="582" t="s">
        <v>286</v>
      </c>
      <c r="B8" s="571">
        <v>708.99640622999982</v>
      </c>
      <c r="C8" s="571">
        <v>645.10893801999998</v>
      </c>
      <c r="D8" s="571">
        <v>691.31102095999995</v>
      </c>
      <c r="E8" s="571">
        <v>633.48336880000011</v>
      </c>
      <c r="F8" s="571">
        <v>728.34218698999996</v>
      </c>
      <c r="G8" s="571">
        <v>715.74339558999998</v>
      </c>
      <c r="H8" s="572">
        <v>674.57947566999997</v>
      </c>
      <c r="I8" s="572">
        <v>718.4658826299999</v>
      </c>
      <c r="J8" s="572">
        <v>585.50028786999997</v>
      </c>
      <c r="K8" s="581">
        <v>783.48674435999988</v>
      </c>
      <c r="L8" s="576">
        <v>804.01957633999996</v>
      </c>
      <c r="M8" s="576">
        <v>866.73325422000005</v>
      </c>
      <c r="N8" s="576">
        <v>852.9279796400001</v>
      </c>
      <c r="O8" s="576">
        <v>891.69819920000032</v>
      </c>
      <c r="P8" s="576">
        <v>832.96074196999984</v>
      </c>
      <c r="Q8" s="576">
        <v>658.81928849000008</v>
      </c>
      <c r="R8" s="576">
        <v>657.43621590999987</v>
      </c>
      <c r="S8" s="576">
        <v>636.18447518999994</v>
      </c>
      <c r="T8" s="576">
        <v>698.62866224000004</v>
      </c>
      <c r="U8" s="576">
        <v>703.01287545999992</v>
      </c>
      <c r="V8" s="580">
        <v>711.23603315999992</v>
      </c>
      <c r="W8" s="576">
        <v>773.89427993999993</v>
      </c>
      <c r="X8" s="576">
        <v>794.51700081000013</v>
      </c>
      <c r="Y8" s="576">
        <v>812.70080119999977</v>
      </c>
      <c r="Z8" s="576">
        <v>909.49747067999999</v>
      </c>
      <c r="AA8" s="576">
        <v>819.42653445000008</v>
      </c>
      <c r="AB8" s="576">
        <v>884.75076259000002</v>
      </c>
      <c r="AC8" s="576">
        <v>843.37393177000013</v>
      </c>
      <c r="AD8" s="576">
        <v>775.94164140999987</v>
      </c>
      <c r="AE8" s="576">
        <v>832.50538048999999</v>
      </c>
      <c r="AF8" s="576">
        <v>883.84570888999997</v>
      </c>
      <c r="AG8" s="576">
        <v>1029.53995519</v>
      </c>
      <c r="AH8" s="576">
        <v>1118.70755893</v>
      </c>
      <c r="AI8" s="577">
        <v>1032.27025807</v>
      </c>
      <c r="AJ8" s="578">
        <v>1086.90499619</v>
      </c>
      <c r="AK8" s="578">
        <v>1131.4521108599999</v>
      </c>
      <c r="AL8" s="578">
        <v>1285.03192081</v>
      </c>
      <c r="AM8" s="578">
        <v>1215.0281757400003</v>
      </c>
      <c r="AN8" s="578">
        <v>1269.4358349199997</v>
      </c>
      <c r="AO8" s="578">
        <v>1350.9455607899999</v>
      </c>
      <c r="AP8" s="578">
        <v>975.27797679000025</v>
      </c>
      <c r="AQ8" s="578">
        <v>1221.4296833400001</v>
      </c>
      <c r="AR8" s="578">
        <v>1183.95306547</v>
      </c>
      <c r="AS8" s="578">
        <v>1277.03483299</v>
      </c>
      <c r="AT8" s="579">
        <v>1416.9170478800002</v>
      </c>
      <c r="AU8" s="577">
        <v>1458.6043096399999</v>
      </c>
      <c r="AV8" s="578">
        <v>1508.1257633199998</v>
      </c>
      <c r="AW8" s="578">
        <v>1584.25425694</v>
      </c>
      <c r="AX8" s="578">
        <v>1552.0552209800001</v>
      </c>
      <c r="AY8" s="578">
        <v>1613.9111797099999</v>
      </c>
      <c r="AZ8" s="578">
        <v>1643.7824731500002</v>
      </c>
      <c r="BA8" s="578">
        <v>1453.4915456000001</v>
      </c>
      <c r="BB8" s="578">
        <v>1491.4890868</v>
      </c>
      <c r="BC8" s="578">
        <v>1477.16763717</v>
      </c>
      <c r="BD8" s="578">
        <v>1336.8907880799998</v>
      </c>
      <c r="BE8" s="578">
        <v>1339.8086015299998</v>
      </c>
      <c r="BF8" s="579">
        <v>1296.02464063</v>
      </c>
      <c r="BG8" s="577">
        <v>1315.98762468</v>
      </c>
      <c r="BH8" s="578">
        <v>1235.0445969100003</v>
      </c>
      <c r="BI8" s="578">
        <v>1256.0623779800001</v>
      </c>
      <c r="BJ8" s="578">
        <v>1299.1526057099998</v>
      </c>
      <c r="BK8" s="578">
        <v>1346.5943921599999</v>
      </c>
      <c r="BL8" s="578">
        <v>1397.6011565399999</v>
      </c>
      <c r="BM8" s="578">
        <v>1415.1438633399998</v>
      </c>
      <c r="BN8" s="578">
        <v>1406.97147733</v>
      </c>
      <c r="BO8" s="578">
        <v>1231.8212347199999</v>
      </c>
      <c r="BP8" s="578">
        <v>1286.5221941299999</v>
      </c>
      <c r="BQ8" s="578">
        <v>1334.006208</v>
      </c>
      <c r="BR8" s="579">
        <v>1185.8725671900002</v>
      </c>
      <c r="BS8" s="577">
        <v>1178.0078790300001</v>
      </c>
      <c r="BT8" s="578">
        <v>1149.8145709800001</v>
      </c>
      <c r="BU8" s="578">
        <v>1136.7728857799998</v>
      </c>
      <c r="BV8" s="576">
        <v>1217.7685552799996</v>
      </c>
      <c r="BW8" s="576">
        <v>1094.8222552700004</v>
      </c>
      <c r="BX8" s="576">
        <v>1059.6065517399998</v>
      </c>
      <c r="BY8" s="576">
        <v>1047.6001863899999</v>
      </c>
      <c r="BZ8" s="576">
        <v>1041.3923521499999</v>
      </c>
      <c r="CA8" s="576">
        <v>995.64572643999986</v>
      </c>
      <c r="CB8" s="576">
        <v>922.06730307999987</v>
      </c>
      <c r="CC8" s="576">
        <v>915.95331598999996</v>
      </c>
      <c r="CD8" s="580">
        <v>825.69799817500007</v>
      </c>
      <c r="CE8" s="581">
        <v>813.08693577999986</v>
      </c>
      <c r="CF8" s="576">
        <v>818.54287588</v>
      </c>
      <c r="CG8" s="576">
        <v>1064.8665656399999</v>
      </c>
      <c r="CH8" s="576">
        <v>1071.9451752749999</v>
      </c>
      <c r="CI8" s="576">
        <v>1361.9070530000004</v>
      </c>
      <c r="CJ8" s="576">
        <v>1339.54716308</v>
      </c>
      <c r="CK8" s="576">
        <v>1387.0884761999998</v>
      </c>
      <c r="CL8" s="576">
        <v>1401.4708753800003</v>
      </c>
      <c r="CM8" s="576">
        <v>1579.9809388299998</v>
      </c>
      <c r="CN8" s="576">
        <v>1809.1629838400002</v>
      </c>
      <c r="CO8" s="576">
        <v>2091.4023197000006</v>
      </c>
      <c r="CP8" s="580">
        <v>1572.7393067000003</v>
      </c>
      <c r="CQ8" s="581">
        <v>2038.3619083297081</v>
      </c>
      <c r="CR8" s="576">
        <v>2442.3954265799998</v>
      </c>
      <c r="CS8" s="576">
        <v>2446.7961198699995</v>
      </c>
      <c r="CT8" s="576">
        <v>2336.3989312499994</v>
      </c>
      <c r="CU8" s="576">
        <v>2264.4583506287195</v>
      </c>
      <c r="CV8" s="576">
        <v>2498.0817934799993</v>
      </c>
      <c r="CW8" s="576">
        <v>2447.4917252199998</v>
      </c>
      <c r="CX8" s="576">
        <v>2521.8961288800006</v>
      </c>
      <c r="CY8" s="576">
        <v>2508.9585864100004</v>
      </c>
      <c r="CZ8" s="576">
        <v>2238.1554522599999</v>
      </c>
      <c r="DA8" s="576">
        <v>2357.6053706000002</v>
      </c>
      <c r="DB8" s="580">
        <v>2129.90905462</v>
      </c>
      <c r="DC8" s="581">
        <v>2307.9754727899999</v>
      </c>
      <c r="DD8" s="576">
        <v>2249.1341406299998</v>
      </c>
      <c r="DE8" s="576">
        <v>2200.8094349499997</v>
      </c>
      <c r="DF8" s="576">
        <v>2468.0405521039784</v>
      </c>
      <c r="DG8" s="576">
        <v>2242.92253527</v>
      </c>
      <c r="DH8" s="576">
        <v>2760.9003556699995</v>
      </c>
      <c r="DI8" s="576">
        <v>2715.3678234099998</v>
      </c>
      <c r="DJ8" s="576">
        <v>2809.6713749400001</v>
      </c>
      <c r="DK8" s="576">
        <v>2885.561609462</v>
      </c>
      <c r="DL8" s="576">
        <v>2726.9524299899995</v>
      </c>
      <c r="DM8" s="576">
        <v>2876.6671186199997</v>
      </c>
      <c r="DN8" s="580">
        <v>2634.7051862900003</v>
      </c>
      <c r="DO8" s="581">
        <v>2573.7864342599996</v>
      </c>
      <c r="DP8" s="576">
        <v>2702.24140081</v>
      </c>
      <c r="DQ8" s="576">
        <v>2756.2540423599999</v>
      </c>
      <c r="DR8" s="576">
        <v>2514.8294742799999</v>
      </c>
      <c r="DS8" s="576">
        <v>2347.5414800999997</v>
      </c>
      <c r="DT8" s="576">
        <v>2538.7638347599991</v>
      </c>
      <c r="DU8" s="576">
        <v>2653.6591118599999</v>
      </c>
      <c r="DV8" s="576">
        <v>2653.6591118599999</v>
      </c>
      <c r="DW8" s="576">
        <v>3198.1030449700002</v>
      </c>
      <c r="DX8" s="576">
        <v>4170.0162409299992</v>
      </c>
      <c r="DY8" s="576">
        <v>4351.3856226499993</v>
      </c>
      <c r="DZ8" s="580">
        <v>2573.7864342599996</v>
      </c>
      <c r="EA8" s="164"/>
    </row>
    <row r="9" spans="1:131" ht="44.25" customHeight="1" x14ac:dyDescent="0.5">
      <c r="A9" s="582" t="s">
        <v>287</v>
      </c>
      <c r="B9" s="571">
        <v>2673.9224479599998</v>
      </c>
      <c r="C9" s="571">
        <v>2651.5012080799997</v>
      </c>
      <c r="D9" s="571">
        <v>2743.3678219199996</v>
      </c>
      <c r="E9" s="571">
        <v>1794.6876232599998</v>
      </c>
      <c r="F9" s="571">
        <v>2349.7898036199999</v>
      </c>
      <c r="G9" s="571">
        <v>2273.8433887899996</v>
      </c>
      <c r="H9" s="572">
        <v>2411.8713139100005</v>
      </c>
      <c r="I9" s="572">
        <v>2515.3582287499999</v>
      </c>
      <c r="J9" s="572">
        <v>2752.4906790400005</v>
      </c>
      <c r="K9" s="581">
        <v>2824.1717907299994</v>
      </c>
      <c r="L9" s="576">
        <v>2739.4774246399998</v>
      </c>
      <c r="M9" s="576">
        <v>2457.6645835600002</v>
      </c>
      <c r="N9" s="576">
        <v>2541.8484383999994</v>
      </c>
      <c r="O9" s="576">
        <v>2430.1267697399999</v>
      </c>
      <c r="P9" s="576">
        <v>2593.9851089299996</v>
      </c>
      <c r="Q9" s="576">
        <v>2216.2655957800002</v>
      </c>
      <c r="R9" s="576">
        <v>2614.6781091399998</v>
      </c>
      <c r="S9" s="576">
        <v>2019.19250386</v>
      </c>
      <c r="T9" s="576">
        <v>2213.61722689</v>
      </c>
      <c r="U9" s="576">
        <v>2137.44532626</v>
      </c>
      <c r="V9" s="580">
        <v>2264.7821556599997</v>
      </c>
      <c r="W9" s="576">
        <v>2559.4171756100004</v>
      </c>
      <c r="X9" s="576">
        <v>2476.9578819100002</v>
      </c>
      <c r="Y9" s="576">
        <v>2271.2385496500001</v>
      </c>
      <c r="Z9" s="576">
        <v>2548.0637425899995</v>
      </c>
      <c r="AA9" s="576">
        <v>2545.8627227500001</v>
      </c>
      <c r="AB9" s="576">
        <v>2299.6663711700003</v>
      </c>
      <c r="AC9" s="576">
        <v>1531.17088635</v>
      </c>
      <c r="AD9" s="576">
        <v>1551.4559042900003</v>
      </c>
      <c r="AE9" s="576">
        <v>2288.2574192300003</v>
      </c>
      <c r="AF9" s="576">
        <v>2340.9410780299995</v>
      </c>
      <c r="AG9" s="576">
        <v>2650.5744145799999</v>
      </c>
      <c r="AH9" s="576">
        <v>2166.5657211700004</v>
      </c>
      <c r="AI9" s="577">
        <v>2270.7023917200004</v>
      </c>
      <c r="AJ9" s="578">
        <v>2226.1077446299996</v>
      </c>
      <c r="AK9" s="578">
        <v>1994.39927248</v>
      </c>
      <c r="AL9" s="578">
        <v>1899.6884298499999</v>
      </c>
      <c r="AM9" s="578">
        <v>1856.9526797599999</v>
      </c>
      <c r="AN9" s="578">
        <v>1987.1338121900001</v>
      </c>
      <c r="AO9" s="578">
        <v>2015.3925944800001</v>
      </c>
      <c r="AP9" s="578">
        <v>1373.1142987599999</v>
      </c>
      <c r="AQ9" s="578">
        <v>2112.4348168799997</v>
      </c>
      <c r="AR9" s="578">
        <v>2163.0726419700004</v>
      </c>
      <c r="AS9" s="578">
        <v>2112.5474184000004</v>
      </c>
      <c r="AT9" s="579">
        <v>2011.6767655700003</v>
      </c>
      <c r="AU9" s="577">
        <v>2022.8199533700003</v>
      </c>
      <c r="AV9" s="578">
        <v>2026.5192858699997</v>
      </c>
      <c r="AW9" s="578">
        <v>1981.6195407</v>
      </c>
      <c r="AX9" s="578">
        <v>1954.8969825900001</v>
      </c>
      <c r="AY9" s="578">
        <v>2055.5018618499998</v>
      </c>
      <c r="AZ9" s="578">
        <v>1965.3045942899998</v>
      </c>
      <c r="BA9" s="578">
        <v>1108.5182391699998</v>
      </c>
      <c r="BB9" s="578">
        <v>1093.5410382800001</v>
      </c>
      <c r="BC9" s="578">
        <v>1104.47691192</v>
      </c>
      <c r="BD9" s="578">
        <v>1156.3265537599998</v>
      </c>
      <c r="BE9" s="578">
        <v>1104.2023049900001</v>
      </c>
      <c r="BF9" s="579">
        <v>1141.4107790399996</v>
      </c>
      <c r="BG9" s="577">
        <v>1167.67467216</v>
      </c>
      <c r="BH9" s="578">
        <v>1173.0279231299999</v>
      </c>
      <c r="BI9" s="578">
        <v>1049.78735461</v>
      </c>
      <c r="BJ9" s="578">
        <v>1189.7271334399998</v>
      </c>
      <c r="BK9" s="578">
        <v>1349.6859430700001</v>
      </c>
      <c r="BL9" s="578">
        <v>1383.1315785699999</v>
      </c>
      <c r="BM9" s="578">
        <v>1339.5340197500002</v>
      </c>
      <c r="BN9" s="578">
        <v>1322.7814963299998</v>
      </c>
      <c r="BO9" s="578">
        <v>1358.4412620000001</v>
      </c>
      <c r="BP9" s="578">
        <v>1220.9593754299997</v>
      </c>
      <c r="BQ9" s="578">
        <v>1276.1390436299998</v>
      </c>
      <c r="BR9" s="579">
        <v>1232.2079786212237</v>
      </c>
      <c r="BS9" s="577">
        <v>1078.8115365599999</v>
      </c>
      <c r="BT9" s="578">
        <v>1118.3191518200003</v>
      </c>
      <c r="BU9" s="578">
        <v>1071.20352538</v>
      </c>
      <c r="BV9" s="576">
        <v>1152.5131495000001</v>
      </c>
      <c r="BW9" s="576">
        <v>1243.7497212799999</v>
      </c>
      <c r="BX9" s="576">
        <v>1178.1792252199998</v>
      </c>
      <c r="BY9" s="576">
        <v>1363.0666580300003</v>
      </c>
      <c r="BZ9" s="576">
        <v>1440.7393877</v>
      </c>
      <c r="CA9" s="576">
        <v>1389.8889104699997</v>
      </c>
      <c r="CB9" s="576">
        <v>1459.27080047</v>
      </c>
      <c r="CC9" s="576">
        <v>1454.582629748</v>
      </c>
      <c r="CD9" s="580">
        <v>1733.0322952080001</v>
      </c>
      <c r="CE9" s="581">
        <v>1717.1141942199999</v>
      </c>
      <c r="CF9" s="576">
        <v>1640.5020511500002</v>
      </c>
      <c r="CG9" s="576">
        <v>1772.9536390900003</v>
      </c>
      <c r="CH9" s="576">
        <v>1744.311363218</v>
      </c>
      <c r="CI9" s="576">
        <v>1915.6015006600005</v>
      </c>
      <c r="CJ9" s="576">
        <v>1931.3907379700004</v>
      </c>
      <c r="CK9" s="576">
        <v>1916.3638003380001</v>
      </c>
      <c r="CL9" s="576">
        <v>1875.1214962700005</v>
      </c>
      <c r="CM9" s="576">
        <v>2103.1388759999995</v>
      </c>
      <c r="CN9" s="576">
        <v>2430.3376366699999</v>
      </c>
      <c r="CO9" s="576">
        <v>2320.0203579499998</v>
      </c>
      <c r="CP9" s="580">
        <v>2092.1269547300003</v>
      </c>
      <c r="CQ9" s="581">
        <v>2132.0217626412432</v>
      </c>
      <c r="CR9" s="576">
        <v>4510.2577615499995</v>
      </c>
      <c r="CS9" s="576">
        <v>4689.9224471999987</v>
      </c>
      <c r="CT9" s="576">
        <v>4473.2716174299994</v>
      </c>
      <c r="CU9" s="576">
        <v>4717.9232261226098</v>
      </c>
      <c r="CV9" s="576">
        <v>4994.3010012900004</v>
      </c>
      <c r="CW9" s="576">
        <v>5194.4256535099994</v>
      </c>
      <c r="CX9" s="576">
        <v>5153.5371923600005</v>
      </c>
      <c r="CY9" s="576">
        <v>5085.2634047599995</v>
      </c>
      <c r="CZ9" s="576">
        <v>5132.438569760001</v>
      </c>
      <c r="DA9" s="576">
        <v>4978.8088564600012</v>
      </c>
      <c r="DB9" s="580">
        <v>5190.8422040200003</v>
      </c>
      <c r="DC9" s="581">
        <v>5393.6703696799996</v>
      </c>
      <c r="DD9" s="576">
        <v>5681.6324542500015</v>
      </c>
      <c r="DE9" s="576">
        <v>5586.1369708000011</v>
      </c>
      <c r="DF9" s="576">
        <v>6665.9339138137648</v>
      </c>
      <c r="DG9" s="576">
        <v>7299.2109449699992</v>
      </c>
      <c r="DH9" s="576">
        <v>7511.4889915999984</v>
      </c>
      <c r="DI9" s="576">
        <v>6737.1152492800002</v>
      </c>
      <c r="DJ9" s="576">
        <v>7014.7273452999998</v>
      </c>
      <c r="DK9" s="576">
        <v>7388.7102571962132</v>
      </c>
      <c r="DL9" s="576">
        <v>7771.3096250899998</v>
      </c>
      <c r="DM9" s="576">
        <v>8778.7844341</v>
      </c>
      <c r="DN9" s="580">
        <v>8713.0948792300005</v>
      </c>
      <c r="DO9" s="581">
        <v>8558.8971733699982</v>
      </c>
      <c r="DP9" s="576">
        <v>8508.6107667100005</v>
      </c>
      <c r="DQ9" s="576">
        <v>8209.8210300600003</v>
      </c>
      <c r="DR9" s="576">
        <v>7422.0304713899986</v>
      </c>
      <c r="DS9" s="576">
        <v>6768.08121665</v>
      </c>
      <c r="DT9" s="576">
        <v>7411.8707422500001</v>
      </c>
      <c r="DU9" s="576">
        <v>7651.5834303299998</v>
      </c>
      <c r="DV9" s="576">
        <v>7651.5834303299998</v>
      </c>
      <c r="DW9" s="576">
        <v>7709.9090842699998</v>
      </c>
      <c r="DX9" s="576">
        <v>7695.2860800599992</v>
      </c>
      <c r="DY9" s="576">
        <v>8004.6418404699998</v>
      </c>
      <c r="DZ9" s="580">
        <v>8558.8971733699982</v>
      </c>
      <c r="EA9" s="164"/>
    </row>
    <row r="10" spans="1:131" ht="44.25" customHeight="1" x14ac:dyDescent="0.5">
      <c r="A10" s="582" t="s">
        <v>288</v>
      </c>
      <c r="B10" s="571">
        <v>2616.2916861199997</v>
      </c>
      <c r="C10" s="571">
        <v>2735.9195495600002</v>
      </c>
      <c r="D10" s="571">
        <v>2999.7441641299993</v>
      </c>
      <c r="E10" s="571">
        <v>2682.4258764000001</v>
      </c>
      <c r="F10" s="571">
        <v>2882.9419212500002</v>
      </c>
      <c r="G10" s="571">
        <v>2789.8314209399996</v>
      </c>
      <c r="H10" s="572">
        <v>2826.3413316900001</v>
      </c>
      <c r="I10" s="572">
        <v>2868.6362532399999</v>
      </c>
      <c r="J10" s="572">
        <v>2951.1997880399999</v>
      </c>
      <c r="K10" s="581">
        <v>2967.0028414200001</v>
      </c>
      <c r="L10" s="576">
        <v>3254.08718662</v>
      </c>
      <c r="M10" s="576">
        <v>3128.2645235999998</v>
      </c>
      <c r="N10" s="576">
        <v>3210.14732194</v>
      </c>
      <c r="O10" s="576">
        <v>3262.8775271799996</v>
      </c>
      <c r="P10" s="576">
        <v>3374.8656465500003</v>
      </c>
      <c r="Q10" s="576">
        <v>3138.4188620800001</v>
      </c>
      <c r="R10" s="576">
        <v>3288.8596090000005</v>
      </c>
      <c r="S10" s="576">
        <v>3502.8530352599996</v>
      </c>
      <c r="T10" s="576">
        <v>3527.4516348500001</v>
      </c>
      <c r="U10" s="576">
        <v>3545.1998894199996</v>
      </c>
      <c r="V10" s="580">
        <v>3515.7332746000006</v>
      </c>
      <c r="W10" s="576">
        <v>3585.6664157399987</v>
      </c>
      <c r="X10" s="576">
        <v>3888.017629760001</v>
      </c>
      <c r="Y10" s="576">
        <v>3909.3984014899993</v>
      </c>
      <c r="Z10" s="576">
        <v>4347.8756991300006</v>
      </c>
      <c r="AA10" s="576">
        <v>3939.4295817100001</v>
      </c>
      <c r="AB10" s="576">
        <v>4223.3470717999999</v>
      </c>
      <c r="AC10" s="576">
        <v>4166.9978399900001</v>
      </c>
      <c r="AD10" s="576">
        <v>3992.2906740099997</v>
      </c>
      <c r="AE10" s="576">
        <v>4057.6388329000006</v>
      </c>
      <c r="AF10" s="576">
        <v>3829.1500752500006</v>
      </c>
      <c r="AG10" s="576">
        <v>3776.3723485999999</v>
      </c>
      <c r="AH10" s="576">
        <v>4216.5880572999995</v>
      </c>
      <c r="AI10" s="577">
        <v>3999.6768643299997</v>
      </c>
      <c r="AJ10" s="578">
        <v>3686.8511523300003</v>
      </c>
      <c r="AK10" s="578">
        <v>3894.2181185099998</v>
      </c>
      <c r="AL10" s="578">
        <v>3905.5581551599989</v>
      </c>
      <c r="AM10" s="578">
        <v>4101.3406763599987</v>
      </c>
      <c r="AN10" s="578">
        <v>4174.6672774299996</v>
      </c>
      <c r="AO10" s="578">
        <v>4227.2322076399987</v>
      </c>
      <c r="AP10" s="578">
        <v>2869.0217082300005</v>
      </c>
      <c r="AQ10" s="578">
        <v>4223.9424085400005</v>
      </c>
      <c r="AR10" s="578">
        <v>4210.6923340599997</v>
      </c>
      <c r="AS10" s="578">
        <v>4236.1660420600001</v>
      </c>
      <c r="AT10" s="579">
        <v>4243.8547140999999</v>
      </c>
      <c r="AU10" s="577">
        <v>4341.9335833599998</v>
      </c>
      <c r="AV10" s="578">
        <v>4348.0110779500001</v>
      </c>
      <c r="AW10" s="578">
        <v>4391.8149245499999</v>
      </c>
      <c r="AX10" s="578">
        <v>4414.2603300599994</v>
      </c>
      <c r="AY10" s="578">
        <v>4402.4576780799989</v>
      </c>
      <c r="AZ10" s="578">
        <v>4490.4689763400002</v>
      </c>
      <c r="BA10" s="578">
        <v>3084.2205143799997</v>
      </c>
      <c r="BB10" s="578">
        <v>3016.4494653100001</v>
      </c>
      <c r="BC10" s="578">
        <v>3217.5774081600002</v>
      </c>
      <c r="BD10" s="578">
        <v>3615.0238982900005</v>
      </c>
      <c r="BE10" s="578">
        <v>3559.9574731399998</v>
      </c>
      <c r="BF10" s="579">
        <v>3719.1931788600014</v>
      </c>
      <c r="BG10" s="577">
        <v>3754.12674586</v>
      </c>
      <c r="BH10" s="578">
        <v>3773.0226424900002</v>
      </c>
      <c r="BI10" s="578">
        <v>3687.3810922500011</v>
      </c>
      <c r="BJ10" s="578">
        <v>3973.1327062100004</v>
      </c>
      <c r="BK10" s="578">
        <v>3924.8034020300006</v>
      </c>
      <c r="BL10" s="578">
        <v>3592.6169108699996</v>
      </c>
      <c r="BM10" s="578">
        <v>3556.1007758399992</v>
      </c>
      <c r="BN10" s="578">
        <v>3632.558792209999</v>
      </c>
      <c r="BO10" s="578">
        <v>4241.2508012400003</v>
      </c>
      <c r="BP10" s="578">
        <v>4356.8496331999995</v>
      </c>
      <c r="BQ10" s="578">
        <v>4600.9819773499994</v>
      </c>
      <c r="BR10" s="579">
        <v>4563.3314502600006</v>
      </c>
      <c r="BS10" s="577">
        <v>4601.64083656</v>
      </c>
      <c r="BT10" s="578">
        <v>4531.1659038999996</v>
      </c>
      <c r="BU10" s="578">
        <v>4662.5758711099998</v>
      </c>
      <c r="BV10" s="576">
        <v>4525.6853421699998</v>
      </c>
      <c r="BW10" s="576">
        <v>4427.7437141560204</v>
      </c>
      <c r="BX10" s="576">
        <v>4313.6844520299992</v>
      </c>
      <c r="BY10" s="576">
        <v>4391.9238710603577</v>
      </c>
      <c r="BZ10" s="576">
        <v>4795.1964270900007</v>
      </c>
      <c r="CA10" s="576">
        <v>4992.7299401500004</v>
      </c>
      <c r="CB10" s="576">
        <v>5272.2190718090542</v>
      </c>
      <c r="CC10" s="576">
        <v>5290.9832971714886</v>
      </c>
      <c r="CD10" s="580">
        <v>5350.3924612898445</v>
      </c>
      <c r="CE10" s="581">
        <v>5753.3971441299991</v>
      </c>
      <c r="CF10" s="576">
        <v>6095.5065267999989</v>
      </c>
      <c r="CG10" s="576">
        <v>6264.4623280899996</v>
      </c>
      <c r="CH10" s="576">
        <v>6370.8690874298427</v>
      </c>
      <c r="CI10" s="576">
        <v>6617.484977719997</v>
      </c>
      <c r="CJ10" s="576">
        <v>6466.5452482200017</v>
      </c>
      <c r="CK10" s="576">
        <v>6746.2180878214949</v>
      </c>
      <c r="CL10" s="576">
        <v>6953.4078606800003</v>
      </c>
      <c r="CM10" s="576">
        <v>7665.7207851399999</v>
      </c>
      <c r="CN10" s="576">
        <v>8674.2427184399985</v>
      </c>
      <c r="CO10" s="576">
        <v>8699.4298113900022</v>
      </c>
      <c r="CP10" s="580">
        <v>6907.9156736100012</v>
      </c>
      <c r="CQ10" s="581">
        <v>7583.295571199722</v>
      </c>
      <c r="CR10" s="576">
        <v>6727.3431587300001</v>
      </c>
      <c r="CS10" s="576">
        <v>6756.1110210099987</v>
      </c>
      <c r="CT10" s="576">
        <v>6864.0416394400008</v>
      </c>
      <c r="CU10" s="576">
        <v>6910.6545664037294</v>
      </c>
      <c r="CV10" s="576">
        <v>6772.8313586899994</v>
      </c>
      <c r="CW10" s="576">
        <v>6520.6943332899991</v>
      </c>
      <c r="CX10" s="576">
        <v>6656.4578300100002</v>
      </c>
      <c r="CY10" s="576">
        <v>6555.2447671600012</v>
      </c>
      <c r="CZ10" s="576">
        <v>6472.9794523799992</v>
      </c>
      <c r="DA10" s="576">
        <v>6553.4544811499991</v>
      </c>
      <c r="DB10" s="580">
        <v>7113.6189170500002</v>
      </c>
      <c r="DC10" s="581">
        <v>6939.1803008000006</v>
      </c>
      <c r="DD10" s="576">
        <v>7006.6325164699992</v>
      </c>
      <c r="DE10" s="576">
        <v>7087.1064452399996</v>
      </c>
      <c r="DF10" s="576">
        <v>6792.220786267495</v>
      </c>
      <c r="DG10" s="576">
        <v>7320.5180916199988</v>
      </c>
      <c r="DH10" s="576">
        <v>7672.0818213699995</v>
      </c>
      <c r="DI10" s="576">
        <v>7897.8115049699991</v>
      </c>
      <c r="DJ10" s="576">
        <v>7682.2667743399998</v>
      </c>
      <c r="DK10" s="576">
        <v>8060.2307043639994</v>
      </c>
      <c r="DL10" s="576">
        <v>8668.4732581799999</v>
      </c>
      <c r="DM10" s="576">
        <v>8326.438701699999</v>
      </c>
      <c r="DN10" s="580">
        <v>7934.6497719400013</v>
      </c>
      <c r="DO10" s="581">
        <v>7945.5941388400006</v>
      </c>
      <c r="DP10" s="576">
        <v>8074.6994097199986</v>
      </c>
      <c r="DQ10" s="576">
        <v>8066.3931742800005</v>
      </c>
      <c r="DR10" s="576">
        <v>7942.2736422899989</v>
      </c>
      <c r="DS10" s="576">
        <v>7236.5448842899987</v>
      </c>
      <c r="DT10" s="576">
        <v>7675.6975996500005</v>
      </c>
      <c r="DU10" s="576">
        <v>7843.2625245299996</v>
      </c>
      <c r="DV10" s="576">
        <v>7843.2625245299996</v>
      </c>
      <c r="DW10" s="576">
        <v>8722.6540361400002</v>
      </c>
      <c r="DX10" s="576">
        <v>9034.1164196800019</v>
      </c>
      <c r="DY10" s="576">
        <v>9234.4422273800028</v>
      </c>
      <c r="DZ10" s="580">
        <v>7945.5941388400006</v>
      </c>
      <c r="EA10" s="164"/>
    </row>
    <row r="11" spans="1:131" ht="44.25" customHeight="1" x14ac:dyDescent="0.5">
      <c r="A11" s="582" t="s">
        <v>289</v>
      </c>
      <c r="B11" s="571">
        <v>3689.1739693700001</v>
      </c>
      <c r="C11" s="571">
        <v>3833.2340386800097</v>
      </c>
      <c r="D11" s="571">
        <v>4277.1114945299996</v>
      </c>
      <c r="E11" s="571">
        <v>4157.7534085100006</v>
      </c>
      <c r="F11" s="571">
        <v>4136.250822893835</v>
      </c>
      <c r="G11" s="571">
        <v>4286.74964215</v>
      </c>
      <c r="H11" s="572">
        <v>4656.1883229000023</v>
      </c>
      <c r="I11" s="572">
        <v>4670.3017453299999</v>
      </c>
      <c r="J11" s="572">
        <v>4893.7871270300002</v>
      </c>
      <c r="K11" s="581">
        <v>4529.5844682099996</v>
      </c>
      <c r="L11" s="576">
        <v>4418.6494387399944</v>
      </c>
      <c r="M11" s="576">
        <v>4595.3616595999965</v>
      </c>
      <c r="N11" s="576">
        <v>4707.3658106199964</v>
      </c>
      <c r="O11" s="576">
        <v>5104.0831592499926</v>
      </c>
      <c r="P11" s="576">
        <v>5598.1614230500036</v>
      </c>
      <c r="Q11" s="576">
        <v>4949.9417847200075</v>
      </c>
      <c r="R11" s="576">
        <v>5252.9341284900011</v>
      </c>
      <c r="S11" s="576">
        <v>5769.1456106700025</v>
      </c>
      <c r="T11" s="576">
        <v>5704.7546845599973</v>
      </c>
      <c r="U11" s="576">
        <v>5767.9737883699954</v>
      </c>
      <c r="V11" s="580">
        <v>7243.3040046400201</v>
      </c>
      <c r="W11" s="576">
        <v>6254.5976361900011</v>
      </c>
      <c r="X11" s="576">
        <v>6295.1814138</v>
      </c>
      <c r="Y11" s="576">
        <v>6676.6235607500012</v>
      </c>
      <c r="Z11" s="576">
        <v>6347.8251826699861</v>
      </c>
      <c r="AA11" s="576">
        <v>6545.6561461399942</v>
      </c>
      <c r="AB11" s="576">
        <v>6962.3139359000006</v>
      </c>
      <c r="AC11" s="576">
        <v>7441.9143163799963</v>
      </c>
      <c r="AD11" s="576">
        <v>7474.5328919699996</v>
      </c>
      <c r="AE11" s="576">
        <v>7314.3483348100008</v>
      </c>
      <c r="AF11" s="576">
        <v>7684.7583353500004</v>
      </c>
      <c r="AG11" s="576">
        <v>7624.0614149199946</v>
      </c>
      <c r="AH11" s="576">
        <v>7388.3899356099973</v>
      </c>
      <c r="AI11" s="577">
        <v>7281.2468090199882</v>
      </c>
      <c r="AJ11" s="578">
        <v>6144.5581895599998</v>
      </c>
      <c r="AK11" s="578">
        <v>5416.0099436599994</v>
      </c>
      <c r="AL11" s="578">
        <v>6548.9444719799994</v>
      </c>
      <c r="AM11" s="578">
        <v>6309.7148137900012</v>
      </c>
      <c r="AN11" s="578">
        <v>6688.7207790799985</v>
      </c>
      <c r="AO11" s="578">
        <v>6578.5996562299988</v>
      </c>
      <c r="AP11" s="578">
        <v>6737.9420999099984</v>
      </c>
      <c r="AQ11" s="578">
        <v>7307.1955679500006</v>
      </c>
      <c r="AR11" s="578">
        <v>7188.6690189499977</v>
      </c>
      <c r="AS11" s="578">
        <v>7348.4773536000012</v>
      </c>
      <c r="AT11" s="579">
        <v>7272.08643545</v>
      </c>
      <c r="AU11" s="577">
        <v>6611.2476048499993</v>
      </c>
      <c r="AV11" s="578">
        <v>6856.3971009699999</v>
      </c>
      <c r="AW11" s="578">
        <v>6926.2017968300006</v>
      </c>
      <c r="AX11" s="578">
        <v>6992.756143319999</v>
      </c>
      <c r="AY11" s="578">
        <v>6866.1885346499985</v>
      </c>
      <c r="AZ11" s="578">
        <v>7488.6778150900009</v>
      </c>
      <c r="BA11" s="578">
        <v>7079.4834007700001</v>
      </c>
      <c r="BB11" s="578">
        <v>7417.1652783700001</v>
      </c>
      <c r="BC11" s="578">
        <v>7432.4370338699973</v>
      </c>
      <c r="BD11" s="578">
        <v>7865.2264815100016</v>
      </c>
      <c r="BE11" s="578">
        <v>7699.6917595399982</v>
      </c>
      <c r="BF11" s="579">
        <v>8016.2380972599994</v>
      </c>
      <c r="BG11" s="577">
        <v>8248.6703750400011</v>
      </c>
      <c r="BH11" s="578">
        <v>8247.1863790900024</v>
      </c>
      <c r="BI11" s="578">
        <v>7678.1614749199989</v>
      </c>
      <c r="BJ11" s="578">
        <v>7755.7110743399999</v>
      </c>
      <c r="BK11" s="578">
        <v>7664.2408902999996</v>
      </c>
      <c r="BL11" s="578">
        <v>7455.3316484099987</v>
      </c>
      <c r="BM11" s="578">
        <v>7392.7630842500002</v>
      </c>
      <c r="BN11" s="578">
        <v>7385.4357539400007</v>
      </c>
      <c r="BO11" s="578">
        <v>7852.646070050002</v>
      </c>
      <c r="BP11" s="578">
        <v>7996.6875677599992</v>
      </c>
      <c r="BQ11" s="578">
        <v>7534.1770012200004</v>
      </c>
      <c r="BR11" s="579">
        <v>10154.929705750004</v>
      </c>
      <c r="BS11" s="577">
        <v>10135.692962699999</v>
      </c>
      <c r="BT11" s="578">
        <v>10095.453879430002</v>
      </c>
      <c r="BU11" s="578">
        <v>8287.8324574900016</v>
      </c>
      <c r="BV11" s="576">
        <v>8613.5846563300001</v>
      </c>
      <c r="BW11" s="576">
        <v>8632.674509299999</v>
      </c>
      <c r="BX11" s="576">
        <v>8433.499913939997</v>
      </c>
      <c r="BY11" s="576">
        <v>8643.4849588399957</v>
      </c>
      <c r="BZ11" s="576">
        <v>8472.8559901900007</v>
      </c>
      <c r="CA11" s="576">
        <v>8561.8089186699963</v>
      </c>
      <c r="CB11" s="576">
        <v>8318.8692976000002</v>
      </c>
      <c r="CC11" s="576">
        <v>8029.3707714900111</v>
      </c>
      <c r="CD11" s="580">
        <v>7824.8247471670002</v>
      </c>
      <c r="CE11" s="581">
        <v>8678.3239907200004</v>
      </c>
      <c r="CF11" s="576">
        <v>9076.7438366199967</v>
      </c>
      <c r="CG11" s="576">
        <v>9785.100184070001</v>
      </c>
      <c r="CH11" s="576">
        <v>10243.120319138992</v>
      </c>
      <c r="CI11" s="576">
        <v>10872.29298848</v>
      </c>
      <c r="CJ11" s="576">
        <v>11247.949540370002</v>
      </c>
      <c r="CK11" s="576">
        <v>10722.386183862003</v>
      </c>
      <c r="CL11" s="576">
        <v>10985.844566109996</v>
      </c>
      <c r="CM11" s="576">
        <v>12319.76890433</v>
      </c>
      <c r="CN11" s="576">
        <v>13285.532836399998</v>
      </c>
      <c r="CO11" s="576">
        <v>13218.754576000001</v>
      </c>
      <c r="CP11" s="580">
        <v>11462.41003861</v>
      </c>
      <c r="CQ11" s="581">
        <v>11803.479396152794</v>
      </c>
      <c r="CR11" s="576">
        <v>9706.9574916799957</v>
      </c>
      <c r="CS11" s="576">
        <v>9435.5698361899977</v>
      </c>
      <c r="CT11" s="576">
        <v>9378.9467471499975</v>
      </c>
      <c r="CU11" s="576">
        <v>8643.2330641020235</v>
      </c>
      <c r="CV11" s="576">
        <v>9587.3689274400003</v>
      </c>
      <c r="CW11" s="576">
        <v>9452.4755522699998</v>
      </c>
      <c r="CX11" s="576">
        <v>9480.7282776699976</v>
      </c>
      <c r="CY11" s="576">
        <v>10130.505316089999</v>
      </c>
      <c r="CZ11" s="576">
        <v>10958.768102670001</v>
      </c>
      <c r="DA11" s="576">
        <v>11499.862976959997</v>
      </c>
      <c r="DB11" s="580">
        <v>11741.725476439999</v>
      </c>
      <c r="DC11" s="581">
        <v>10374.412120719999</v>
      </c>
      <c r="DD11" s="576">
        <v>10072.822537130001</v>
      </c>
      <c r="DE11" s="576">
        <v>10831.424668959997</v>
      </c>
      <c r="DF11" s="576">
        <v>10689.57202300998</v>
      </c>
      <c r="DG11" s="576">
        <v>11485.537775689998</v>
      </c>
      <c r="DH11" s="576">
        <v>11731.597230960004</v>
      </c>
      <c r="DI11" s="576">
        <v>12173.939336940002</v>
      </c>
      <c r="DJ11" s="576">
        <v>13057.894614169998</v>
      </c>
      <c r="DK11" s="576">
        <v>14333.990332524536</v>
      </c>
      <c r="DL11" s="576">
        <v>14641.817486189997</v>
      </c>
      <c r="DM11" s="576">
        <v>15636.47841333</v>
      </c>
      <c r="DN11" s="580">
        <v>15823.961795959998</v>
      </c>
      <c r="DO11" s="581">
        <v>13990.806177339995</v>
      </c>
      <c r="DP11" s="576">
        <v>15292.469100259998</v>
      </c>
      <c r="DQ11" s="576">
        <v>14643.167037280002</v>
      </c>
      <c r="DR11" s="576">
        <v>14788.510620609997</v>
      </c>
      <c r="DS11" s="576">
        <v>14285.714423450001</v>
      </c>
      <c r="DT11" s="576">
        <v>13466.791154370001</v>
      </c>
      <c r="DU11" s="576">
        <v>13352.50623981</v>
      </c>
      <c r="DV11" s="576">
        <v>13352.50623981</v>
      </c>
      <c r="DW11" s="576">
        <v>16477.039177520001</v>
      </c>
      <c r="DX11" s="576">
        <v>15646.298526879995</v>
      </c>
      <c r="DY11" s="576">
        <v>18707.86579163</v>
      </c>
      <c r="DZ11" s="580">
        <v>13990.806177339995</v>
      </c>
      <c r="EA11" s="164"/>
    </row>
    <row r="12" spans="1:131" ht="44.25" customHeight="1" x14ac:dyDescent="0.5">
      <c r="A12" s="582" t="s">
        <v>290</v>
      </c>
      <c r="B12" s="571">
        <v>4566.9497066899985</v>
      </c>
      <c r="C12" s="571">
        <v>4642.4863457900001</v>
      </c>
      <c r="D12" s="571">
        <v>4997.371624809999</v>
      </c>
      <c r="E12" s="571">
        <v>4070.5420099200001</v>
      </c>
      <c r="F12" s="571">
        <v>4504.0405890500006</v>
      </c>
      <c r="G12" s="571">
        <v>4215.4457616399995</v>
      </c>
      <c r="H12" s="572">
        <v>4393.8314064100005</v>
      </c>
      <c r="I12" s="572">
        <v>4438.2241823900004</v>
      </c>
      <c r="J12" s="572">
        <v>4437.9344065400001</v>
      </c>
      <c r="K12" s="581">
        <v>4388.1679864000007</v>
      </c>
      <c r="L12" s="576">
        <v>3984.2816404300006</v>
      </c>
      <c r="M12" s="576">
        <v>4339.6103878600006</v>
      </c>
      <c r="N12" s="576">
        <v>4743.6446742400003</v>
      </c>
      <c r="O12" s="576">
        <v>4859.4611844900001</v>
      </c>
      <c r="P12" s="576">
        <v>5076.0175743500004</v>
      </c>
      <c r="Q12" s="576">
        <v>6008.5247832899986</v>
      </c>
      <c r="R12" s="576">
        <v>6289.7292949400007</v>
      </c>
      <c r="S12" s="576">
        <v>5360.78957816</v>
      </c>
      <c r="T12" s="576">
        <v>5194.3271368000005</v>
      </c>
      <c r="U12" s="576">
        <v>5295.9184613199996</v>
      </c>
      <c r="V12" s="580">
        <v>5407.9265823099995</v>
      </c>
      <c r="W12" s="576">
        <v>4998.9689226699993</v>
      </c>
      <c r="X12" s="576">
        <v>4866.5115885799996</v>
      </c>
      <c r="Y12" s="576">
        <v>4679.4252952899997</v>
      </c>
      <c r="Z12" s="576">
        <v>4682.8094681000002</v>
      </c>
      <c r="AA12" s="576">
        <v>4779.7547890499991</v>
      </c>
      <c r="AB12" s="576">
        <v>4634.0292003999994</v>
      </c>
      <c r="AC12" s="576">
        <v>4868.50653762</v>
      </c>
      <c r="AD12" s="576">
        <v>4774.1523578199995</v>
      </c>
      <c r="AE12" s="576">
        <v>4717.1163238199997</v>
      </c>
      <c r="AF12" s="576">
        <v>4730.7066136999993</v>
      </c>
      <c r="AG12" s="576">
        <v>3700.65700345</v>
      </c>
      <c r="AH12" s="576">
        <v>3151.2658570099998</v>
      </c>
      <c r="AI12" s="577">
        <v>3106.8172110100004</v>
      </c>
      <c r="AJ12" s="578">
        <v>2812.4837748899999</v>
      </c>
      <c r="AK12" s="578">
        <v>3103.43537603</v>
      </c>
      <c r="AL12" s="578">
        <v>2887.0127685699999</v>
      </c>
      <c r="AM12" s="578">
        <v>2873.5339215899994</v>
      </c>
      <c r="AN12" s="578">
        <v>3173.6664741700001</v>
      </c>
      <c r="AO12" s="578">
        <v>3474.8532694599994</v>
      </c>
      <c r="AP12" s="578">
        <v>2903.9255961199997</v>
      </c>
      <c r="AQ12" s="578">
        <v>3293.1937086699995</v>
      </c>
      <c r="AR12" s="578">
        <v>3306.9898168699992</v>
      </c>
      <c r="AS12" s="578">
        <v>3407.4256916900003</v>
      </c>
      <c r="AT12" s="579">
        <v>3498.0292700999994</v>
      </c>
      <c r="AU12" s="577">
        <v>3469.5894886800006</v>
      </c>
      <c r="AV12" s="578">
        <v>3370.9674101599994</v>
      </c>
      <c r="AW12" s="578">
        <v>3924.8273443900002</v>
      </c>
      <c r="AX12" s="578">
        <v>3772.1521066099995</v>
      </c>
      <c r="AY12" s="578">
        <v>3816.9838916100007</v>
      </c>
      <c r="AZ12" s="578">
        <v>3923.3572458900003</v>
      </c>
      <c r="BA12" s="578">
        <v>3601.1200834900005</v>
      </c>
      <c r="BB12" s="578">
        <v>3425.9518834199998</v>
      </c>
      <c r="BC12" s="578">
        <v>3364.7370320799992</v>
      </c>
      <c r="BD12" s="578">
        <v>3383.3024434700001</v>
      </c>
      <c r="BE12" s="578">
        <v>3226.6215347599996</v>
      </c>
      <c r="BF12" s="579">
        <v>2862.7411290199998</v>
      </c>
      <c r="BG12" s="577">
        <v>3251.8360348400001</v>
      </c>
      <c r="BH12" s="578">
        <v>3184.3265460399998</v>
      </c>
      <c r="BI12" s="578">
        <v>3040.3096491699994</v>
      </c>
      <c r="BJ12" s="578">
        <v>3357.0180251699999</v>
      </c>
      <c r="BK12" s="578">
        <v>3319.8604328800002</v>
      </c>
      <c r="BL12" s="578">
        <v>3534.5577685299995</v>
      </c>
      <c r="BM12" s="578">
        <v>3607.928871019999</v>
      </c>
      <c r="BN12" s="578">
        <v>3797.1829321199998</v>
      </c>
      <c r="BO12" s="578">
        <v>3689.8759143500001</v>
      </c>
      <c r="BP12" s="578">
        <v>3573.2223314099997</v>
      </c>
      <c r="BQ12" s="578">
        <v>3726.0297012399997</v>
      </c>
      <c r="BR12" s="579">
        <v>3375.8213980599999</v>
      </c>
      <c r="BS12" s="577">
        <v>3048.6896044800001</v>
      </c>
      <c r="BT12" s="578">
        <v>3397.7080039399998</v>
      </c>
      <c r="BU12" s="578">
        <v>3487.8050822499999</v>
      </c>
      <c r="BV12" s="576">
        <v>3427.5559653</v>
      </c>
      <c r="BW12" s="576">
        <v>3533.7166331700005</v>
      </c>
      <c r="BX12" s="576">
        <v>3077.06003375</v>
      </c>
      <c r="BY12" s="576">
        <v>3130.4399429</v>
      </c>
      <c r="BZ12" s="576">
        <v>3043.6382334000004</v>
      </c>
      <c r="CA12" s="576">
        <v>3020.37765008</v>
      </c>
      <c r="CB12" s="576">
        <v>3068.61210738</v>
      </c>
      <c r="CC12" s="576">
        <v>2984.7948783100001</v>
      </c>
      <c r="CD12" s="580">
        <v>2842.8415900299997</v>
      </c>
      <c r="CE12" s="581">
        <v>3023.268374889999</v>
      </c>
      <c r="CF12" s="576">
        <v>3240.6165125500002</v>
      </c>
      <c r="CG12" s="576">
        <v>3431.7007034999997</v>
      </c>
      <c r="CH12" s="576">
        <v>3503.5840927999998</v>
      </c>
      <c r="CI12" s="576">
        <v>3552.0490188999997</v>
      </c>
      <c r="CJ12" s="576">
        <v>3540.8103282300003</v>
      </c>
      <c r="CK12" s="576">
        <v>3593.0694107000008</v>
      </c>
      <c r="CL12" s="576">
        <v>3595.4592190600001</v>
      </c>
      <c r="CM12" s="576">
        <v>4020.6493928599994</v>
      </c>
      <c r="CN12" s="576">
        <v>5054.6846833500003</v>
      </c>
      <c r="CO12" s="576">
        <v>5142.280594320001</v>
      </c>
      <c r="CP12" s="580">
        <v>4360.1181139875998</v>
      </c>
      <c r="CQ12" s="581">
        <v>4986.4586319003693</v>
      </c>
      <c r="CR12" s="576">
        <v>3354.8465814900001</v>
      </c>
      <c r="CS12" s="576">
        <v>3419.9901131899996</v>
      </c>
      <c r="CT12" s="576">
        <v>3458.5651888000002</v>
      </c>
      <c r="CU12" s="576">
        <v>3107.1843533281949</v>
      </c>
      <c r="CV12" s="576">
        <v>3622.7157917199997</v>
      </c>
      <c r="CW12" s="576">
        <v>3577.0169794100002</v>
      </c>
      <c r="CX12" s="576">
        <v>3481.90554157</v>
      </c>
      <c r="CY12" s="576">
        <v>3482.6643906099998</v>
      </c>
      <c r="CZ12" s="576">
        <v>3245.070800689999</v>
      </c>
      <c r="DA12" s="576">
        <v>3277.04505513</v>
      </c>
      <c r="DB12" s="580">
        <v>3324.4276339999997</v>
      </c>
      <c r="DC12" s="581">
        <v>2879.3371005099998</v>
      </c>
      <c r="DD12" s="576">
        <v>2905.8394989099997</v>
      </c>
      <c r="DE12" s="576">
        <v>3312.6807479599997</v>
      </c>
      <c r="DF12" s="576">
        <v>3114.3927715499999</v>
      </c>
      <c r="DG12" s="576">
        <v>2845.94607623</v>
      </c>
      <c r="DH12" s="576">
        <v>3319.2038215799998</v>
      </c>
      <c r="DI12" s="576">
        <v>3438.0781474299993</v>
      </c>
      <c r="DJ12" s="576">
        <v>3779.9360156500006</v>
      </c>
      <c r="DK12" s="576">
        <v>3889.1853101400002</v>
      </c>
      <c r="DL12" s="576">
        <v>4283.3561278099996</v>
      </c>
      <c r="DM12" s="576">
        <v>3977.2990987900002</v>
      </c>
      <c r="DN12" s="580">
        <v>3885.3082240900003</v>
      </c>
      <c r="DO12" s="581">
        <v>4145.9539572999993</v>
      </c>
      <c r="DP12" s="576">
        <v>3740.35718929</v>
      </c>
      <c r="DQ12" s="576">
        <v>3617.8526831300001</v>
      </c>
      <c r="DR12" s="576">
        <v>3528.7024421100004</v>
      </c>
      <c r="DS12" s="576">
        <v>2696.2982040300003</v>
      </c>
      <c r="DT12" s="576">
        <v>2998.7206184200004</v>
      </c>
      <c r="DU12" s="576">
        <v>3000.4237865300001</v>
      </c>
      <c r="DV12" s="576">
        <v>3000.4237865300001</v>
      </c>
      <c r="DW12" s="576">
        <v>2984.86206176</v>
      </c>
      <c r="DX12" s="576">
        <v>2922.3198416899995</v>
      </c>
      <c r="DY12" s="576">
        <v>3169.4089758800001</v>
      </c>
      <c r="DZ12" s="580">
        <v>4145.9539572999993</v>
      </c>
      <c r="EA12" s="164"/>
    </row>
    <row r="13" spans="1:131" ht="44.25" customHeight="1" x14ac:dyDescent="0.5">
      <c r="A13" s="582" t="s">
        <v>291</v>
      </c>
      <c r="B13" s="571">
        <v>6073.7098391399995</v>
      </c>
      <c r="C13" s="571">
        <v>6380.8993702099997</v>
      </c>
      <c r="D13" s="571">
        <v>6493.2226515799994</v>
      </c>
      <c r="E13" s="571">
        <v>6120.4167317900001</v>
      </c>
      <c r="F13" s="571">
        <v>6612.1261059499993</v>
      </c>
      <c r="G13" s="571">
        <v>6649.1901814000003</v>
      </c>
      <c r="H13" s="572">
        <v>6476.8679650900003</v>
      </c>
      <c r="I13" s="572">
        <v>6518.4667751099987</v>
      </c>
      <c r="J13" s="572">
        <v>6587.8383240799994</v>
      </c>
      <c r="K13" s="581">
        <v>6535.5468886600001</v>
      </c>
      <c r="L13" s="576">
        <v>6205.255988410001</v>
      </c>
      <c r="M13" s="576">
        <v>6372.8945684300006</v>
      </c>
      <c r="N13" s="576">
        <v>6482.9157936799984</v>
      </c>
      <c r="O13" s="576">
        <v>6211.5510205699993</v>
      </c>
      <c r="P13" s="576">
        <v>6175.0219211400008</v>
      </c>
      <c r="Q13" s="576">
        <v>6316.5445138599989</v>
      </c>
      <c r="R13" s="576">
        <v>6262.3797850400006</v>
      </c>
      <c r="S13" s="576">
        <v>6111.5033158699998</v>
      </c>
      <c r="T13" s="576">
        <v>6513.6246129900001</v>
      </c>
      <c r="U13" s="576">
        <v>6799.3314185199997</v>
      </c>
      <c r="V13" s="580">
        <v>6091.3634297099989</v>
      </c>
      <c r="W13" s="576">
        <v>6436.8317103399995</v>
      </c>
      <c r="X13" s="576">
        <v>6671.5322284900012</v>
      </c>
      <c r="Y13" s="576">
        <v>6660.4520430800012</v>
      </c>
      <c r="Z13" s="576">
        <v>6415.6452202499995</v>
      </c>
      <c r="AA13" s="576">
        <v>6858.2704907300003</v>
      </c>
      <c r="AB13" s="576">
        <v>6845.1323581699999</v>
      </c>
      <c r="AC13" s="576">
        <v>6848.6089465100004</v>
      </c>
      <c r="AD13" s="576">
        <v>6827.6215473099992</v>
      </c>
      <c r="AE13" s="576">
        <v>6826.5617523599994</v>
      </c>
      <c r="AF13" s="576">
        <v>6823.8857377899994</v>
      </c>
      <c r="AG13" s="576">
        <v>6821.9242204000002</v>
      </c>
      <c r="AH13" s="576">
        <v>6916.3474645999995</v>
      </c>
      <c r="AI13" s="577">
        <v>6881.2307147500005</v>
      </c>
      <c r="AJ13" s="578">
        <v>7015.2816937899997</v>
      </c>
      <c r="AK13" s="578">
        <v>7679.4559628899988</v>
      </c>
      <c r="AL13" s="578">
        <v>7819.06740171</v>
      </c>
      <c r="AM13" s="578">
        <v>7714.2065565799985</v>
      </c>
      <c r="AN13" s="578">
        <v>7873.8328201599998</v>
      </c>
      <c r="AO13" s="578">
        <v>8192.0902099899995</v>
      </c>
      <c r="AP13" s="578">
        <v>7096.2595560000009</v>
      </c>
      <c r="AQ13" s="578">
        <v>8368.5368076100003</v>
      </c>
      <c r="AR13" s="578">
        <v>8520.7349032800012</v>
      </c>
      <c r="AS13" s="578">
        <v>8509.3652355699996</v>
      </c>
      <c r="AT13" s="579">
        <v>8913.7735353699991</v>
      </c>
      <c r="AU13" s="577">
        <v>9122.5613173499987</v>
      </c>
      <c r="AV13" s="578">
        <v>9346.5365098800012</v>
      </c>
      <c r="AW13" s="578">
        <v>9803.4716712000009</v>
      </c>
      <c r="AX13" s="578">
        <v>9740.8418547999991</v>
      </c>
      <c r="AY13" s="578">
        <v>10145.223435230002</v>
      </c>
      <c r="AZ13" s="578">
        <v>9788.1336165800003</v>
      </c>
      <c r="BA13" s="578">
        <v>8299.6987378800004</v>
      </c>
      <c r="BB13" s="578">
        <v>8711.5042527999994</v>
      </c>
      <c r="BC13" s="578">
        <v>9390.4995992099994</v>
      </c>
      <c r="BD13" s="578">
        <v>9464.6053151800024</v>
      </c>
      <c r="BE13" s="578">
        <v>9918.7811886</v>
      </c>
      <c r="BF13" s="579">
        <v>10887.833354389999</v>
      </c>
      <c r="BG13" s="577">
        <v>11639.857227480003</v>
      </c>
      <c r="BH13" s="578">
        <v>11383.641704109998</v>
      </c>
      <c r="BI13" s="578">
        <v>12912.62035965</v>
      </c>
      <c r="BJ13" s="578">
        <v>10657.266506209999</v>
      </c>
      <c r="BK13" s="578">
        <v>11212.763657579999</v>
      </c>
      <c r="BL13" s="578">
        <v>11988.377456549999</v>
      </c>
      <c r="BM13" s="578">
        <v>11789.85101135</v>
      </c>
      <c r="BN13" s="578">
        <v>12293.9901515</v>
      </c>
      <c r="BO13" s="578">
        <v>12590.656115740001</v>
      </c>
      <c r="BP13" s="578">
        <v>13232.905592569998</v>
      </c>
      <c r="BQ13" s="578">
        <v>13996.76529223</v>
      </c>
      <c r="BR13" s="579">
        <v>12713.787539565526</v>
      </c>
      <c r="BS13" s="577">
        <v>12704.690531710005</v>
      </c>
      <c r="BT13" s="578">
        <v>13065.969304308235</v>
      </c>
      <c r="BU13" s="578">
        <v>14153.929490590001</v>
      </c>
      <c r="BV13" s="576">
        <v>14052.526665659998</v>
      </c>
      <c r="BW13" s="576">
        <v>14206.989421359998</v>
      </c>
      <c r="BX13" s="576">
        <v>14446.079008860004</v>
      </c>
      <c r="BY13" s="576">
        <v>14523.510338879983</v>
      </c>
      <c r="BZ13" s="576">
        <v>14754.588865340002</v>
      </c>
      <c r="CA13" s="576">
        <v>15442.950155289986</v>
      </c>
      <c r="CB13" s="576">
        <v>16477.533877349983</v>
      </c>
      <c r="CC13" s="576">
        <v>17325.69634076799</v>
      </c>
      <c r="CD13" s="580">
        <v>18874.314990310995</v>
      </c>
      <c r="CE13" s="581">
        <v>18691.23965408</v>
      </c>
      <c r="CF13" s="576">
        <v>18938.949201910003</v>
      </c>
      <c r="CG13" s="576">
        <v>19841.92728154</v>
      </c>
      <c r="CH13" s="576">
        <v>20080.585608736001</v>
      </c>
      <c r="CI13" s="576">
        <v>20573.299953811184</v>
      </c>
      <c r="CJ13" s="576">
        <v>21584.790085539997</v>
      </c>
      <c r="CK13" s="576">
        <v>22064.942854139001</v>
      </c>
      <c r="CL13" s="576">
        <v>22789.953355500002</v>
      </c>
      <c r="CM13" s="576">
        <v>23600.823369240003</v>
      </c>
      <c r="CN13" s="576">
        <v>26147.056105330008</v>
      </c>
      <c r="CO13" s="576">
        <v>26134.255434229999</v>
      </c>
      <c r="CP13" s="580">
        <v>23165.994234539998</v>
      </c>
      <c r="CQ13" s="581">
        <v>23992.137744336851</v>
      </c>
      <c r="CR13" s="576">
        <v>24771.683964420001</v>
      </c>
      <c r="CS13" s="576">
        <v>24564.759777389998</v>
      </c>
      <c r="CT13" s="576">
        <v>24400.053144680005</v>
      </c>
      <c r="CU13" s="576">
        <v>25175.55558527794</v>
      </c>
      <c r="CV13" s="576">
        <v>24578.07429285</v>
      </c>
      <c r="CW13" s="576">
        <v>24762.936475539998</v>
      </c>
      <c r="CX13" s="576">
        <v>24668.740567789999</v>
      </c>
      <c r="CY13" s="576">
        <v>24714.100245440004</v>
      </c>
      <c r="CZ13" s="576">
        <v>25055.190031020004</v>
      </c>
      <c r="DA13" s="576">
        <v>25513.563721830003</v>
      </c>
      <c r="DB13" s="580">
        <v>25511.090098799999</v>
      </c>
      <c r="DC13" s="581">
        <v>25154.084268809998</v>
      </c>
      <c r="DD13" s="576">
        <v>25333.759100260002</v>
      </c>
      <c r="DE13" s="576">
        <v>26123.775830359999</v>
      </c>
      <c r="DF13" s="576">
        <v>25887.439696145957</v>
      </c>
      <c r="DG13" s="576">
        <v>26975.84170868</v>
      </c>
      <c r="DH13" s="576">
        <v>27747.447630390008</v>
      </c>
      <c r="DI13" s="576">
        <v>28044.513711910004</v>
      </c>
      <c r="DJ13" s="576">
        <v>28616.281219200002</v>
      </c>
      <c r="DK13" s="576">
        <v>29233.559334480848</v>
      </c>
      <c r="DL13" s="576">
        <v>29718.442306340006</v>
      </c>
      <c r="DM13" s="576">
        <v>29074.781472569997</v>
      </c>
      <c r="DN13" s="580">
        <v>30318.115621789999</v>
      </c>
      <c r="DO13" s="581">
        <v>31357.55793522</v>
      </c>
      <c r="DP13" s="576">
        <v>30540.596722489998</v>
      </c>
      <c r="DQ13" s="576">
        <v>31915.500267219999</v>
      </c>
      <c r="DR13" s="576">
        <v>32774.999475330005</v>
      </c>
      <c r="DS13" s="576">
        <v>31838.386840050003</v>
      </c>
      <c r="DT13" s="576">
        <v>33387.128416669999</v>
      </c>
      <c r="DU13" s="576">
        <v>33871.514984009998</v>
      </c>
      <c r="DV13" s="576">
        <v>33871.514984009998</v>
      </c>
      <c r="DW13" s="576">
        <v>37375.557239410002</v>
      </c>
      <c r="DX13" s="576">
        <v>38011.458710260005</v>
      </c>
      <c r="DY13" s="576">
        <v>40791.744165150005</v>
      </c>
      <c r="DZ13" s="580">
        <v>31357.55793522</v>
      </c>
      <c r="EA13" s="164"/>
    </row>
    <row r="14" spans="1:131" ht="44.25" customHeight="1" x14ac:dyDescent="0.5">
      <c r="A14" s="582" t="s">
        <v>292</v>
      </c>
      <c r="B14" s="571">
        <v>2260.8383369200001</v>
      </c>
      <c r="C14" s="571">
        <v>2210.44637126</v>
      </c>
      <c r="D14" s="571">
        <v>2336.56722558</v>
      </c>
      <c r="E14" s="571">
        <v>2376.8091233500004</v>
      </c>
      <c r="F14" s="571">
        <v>2529.4834898999998</v>
      </c>
      <c r="G14" s="571">
        <v>2307.8407344899997</v>
      </c>
      <c r="H14" s="572">
        <v>2252.6718624300001</v>
      </c>
      <c r="I14" s="572">
        <v>2479.7904061100007</v>
      </c>
      <c r="J14" s="572">
        <v>2561.9741544500007</v>
      </c>
      <c r="K14" s="581">
        <v>2649.6633298400006</v>
      </c>
      <c r="L14" s="576">
        <v>2857.27542352</v>
      </c>
      <c r="M14" s="576">
        <v>2413.2171354900001</v>
      </c>
      <c r="N14" s="576">
        <v>2609.1789118300003</v>
      </c>
      <c r="O14" s="576">
        <v>2575.0893328600005</v>
      </c>
      <c r="P14" s="576">
        <v>2690.8329070299997</v>
      </c>
      <c r="Q14" s="576">
        <v>2681.1479256799994</v>
      </c>
      <c r="R14" s="576">
        <v>2641.17081826</v>
      </c>
      <c r="S14" s="576">
        <v>2738.1213817800008</v>
      </c>
      <c r="T14" s="576">
        <v>2608.5931193900001</v>
      </c>
      <c r="U14" s="576">
        <v>2897.4139900700006</v>
      </c>
      <c r="V14" s="580">
        <v>2936.2726770499994</v>
      </c>
      <c r="W14" s="576">
        <v>3159.7642251799998</v>
      </c>
      <c r="X14" s="576">
        <v>3210.4445573900002</v>
      </c>
      <c r="Y14" s="576">
        <v>3150.106487</v>
      </c>
      <c r="Z14" s="576">
        <v>3501.4874537599999</v>
      </c>
      <c r="AA14" s="576">
        <v>3566.666642879999</v>
      </c>
      <c r="AB14" s="576">
        <v>3826.4265580899996</v>
      </c>
      <c r="AC14" s="576">
        <v>3764.1936250299991</v>
      </c>
      <c r="AD14" s="576">
        <v>3898.1269840499999</v>
      </c>
      <c r="AE14" s="576">
        <v>3715.6006184300004</v>
      </c>
      <c r="AF14" s="576">
        <v>3729.7522163000012</v>
      </c>
      <c r="AG14" s="576">
        <v>3708.7681000299999</v>
      </c>
      <c r="AH14" s="576">
        <v>4191.2280580099996</v>
      </c>
      <c r="AI14" s="577">
        <v>3996.9616016799996</v>
      </c>
      <c r="AJ14" s="578">
        <v>3390.9622749099999</v>
      </c>
      <c r="AK14" s="578">
        <v>3440.3310226399999</v>
      </c>
      <c r="AL14" s="578">
        <v>3534.0709452600004</v>
      </c>
      <c r="AM14" s="578">
        <v>3844.7894238000003</v>
      </c>
      <c r="AN14" s="578">
        <v>3901.6528240500002</v>
      </c>
      <c r="AO14" s="578">
        <v>4058.0609225699991</v>
      </c>
      <c r="AP14" s="578">
        <v>3381.9773836200006</v>
      </c>
      <c r="AQ14" s="578">
        <v>4066.3019088499987</v>
      </c>
      <c r="AR14" s="578">
        <v>4446.1052374399997</v>
      </c>
      <c r="AS14" s="578">
        <v>3964.0156224199995</v>
      </c>
      <c r="AT14" s="579">
        <v>4065.4564175800001</v>
      </c>
      <c r="AU14" s="577">
        <v>3967.6436973599998</v>
      </c>
      <c r="AV14" s="578">
        <v>4035.1850001600001</v>
      </c>
      <c r="AW14" s="578">
        <v>4096.8366844999991</v>
      </c>
      <c r="AX14" s="578">
        <v>4341.6485664000002</v>
      </c>
      <c r="AY14" s="578">
        <v>4345.0783582400009</v>
      </c>
      <c r="AZ14" s="578">
        <v>4386.7198432900004</v>
      </c>
      <c r="BA14" s="578">
        <v>3918.372183049999</v>
      </c>
      <c r="BB14" s="578">
        <v>3990.4444114800003</v>
      </c>
      <c r="BC14" s="578">
        <v>4027.4891306000009</v>
      </c>
      <c r="BD14" s="578">
        <v>4172.0156262500004</v>
      </c>
      <c r="BE14" s="578">
        <v>4787.9968916500011</v>
      </c>
      <c r="BF14" s="579">
        <v>5812.0503544799994</v>
      </c>
      <c r="BG14" s="577">
        <v>5795.1639618099998</v>
      </c>
      <c r="BH14" s="578">
        <v>5353.4330451510259</v>
      </c>
      <c r="BI14" s="578">
        <v>4914.7693358799997</v>
      </c>
      <c r="BJ14" s="578">
        <v>5128.6472279</v>
      </c>
      <c r="BK14" s="578">
        <v>4278.774089173</v>
      </c>
      <c r="BL14" s="578">
        <v>3415.9944370630005</v>
      </c>
      <c r="BM14" s="578">
        <v>3360.0136849830001</v>
      </c>
      <c r="BN14" s="578">
        <v>3327.2235513700002</v>
      </c>
      <c r="BO14" s="578">
        <v>3386.27216967</v>
      </c>
      <c r="BP14" s="578">
        <v>3637.0819345299992</v>
      </c>
      <c r="BQ14" s="578">
        <v>3423.3844143299998</v>
      </c>
      <c r="BR14" s="579">
        <v>3327.4119868879316</v>
      </c>
      <c r="BS14" s="577">
        <v>3417.8236702700005</v>
      </c>
      <c r="BT14" s="578">
        <v>3338.5422145400007</v>
      </c>
      <c r="BU14" s="578">
        <v>3404.8111662000006</v>
      </c>
      <c r="BV14" s="576">
        <v>3387.8110800300001</v>
      </c>
      <c r="BW14" s="576">
        <v>3348.2912506799998</v>
      </c>
      <c r="BX14" s="576">
        <v>3421.7489558800003</v>
      </c>
      <c r="BY14" s="576">
        <v>3546.4359326867443</v>
      </c>
      <c r="BZ14" s="576">
        <v>3557.94818463</v>
      </c>
      <c r="CA14" s="576">
        <v>3671.31934361</v>
      </c>
      <c r="CB14" s="576">
        <v>3841.0914945299996</v>
      </c>
      <c r="CC14" s="576">
        <v>3805.8840976425117</v>
      </c>
      <c r="CD14" s="580">
        <v>3728.4291803971578</v>
      </c>
      <c r="CE14" s="581">
        <v>3822.1696703400007</v>
      </c>
      <c r="CF14" s="576">
        <v>4142.1208526300125</v>
      </c>
      <c r="CG14" s="576">
        <v>4091.7049284800009</v>
      </c>
      <c r="CH14" s="576">
        <v>4075.6289067171547</v>
      </c>
      <c r="CI14" s="576">
        <v>4146.5899123604922</v>
      </c>
      <c r="CJ14" s="576">
        <v>4117.3508621930541</v>
      </c>
      <c r="CK14" s="576">
        <v>4282.7289275409457</v>
      </c>
      <c r="CL14" s="576">
        <v>4338.4391988600009</v>
      </c>
      <c r="CM14" s="576">
        <v>4327.0554632800004</v>
      </c>
      <c r="CN14" s="576">
        <v>4717.6336480400005</v>
      </c>
      <c r="CO14" s="576">
        <v>4673.1878829400011</v>
      </c>
      <c r="CP14" s="580">
        <v>4274.1429471400006</v>
      </c>
      <c r="CQ14" s="581">
        <v>4385.5707006828334</v>
      </c>
      <c r="CR14" s="576">
        <v>4405.3891728200006</v>
      </c>
      <c r="CS14" s="576">
        <v>4925.5450817099991</v>
      </c>
      <c r="CT14" s="576">
        <v>4630.42890076</v>
      </c>
      <c r="CU14" s="576">
        <v>5142.9732158792058</v>
      </c>
      <c r="CV14" s="576">
        <v>4412.6318861700001</v>
      </c>
      <c r="CW14" s="576">
        <v>4401.7309846600001</v>
      </c>
      <c r="CX14" s="576">
        <v>4723.3943783300001</v>
      </c>
      <c r="CY14" s="576">
        <v>4630.3507590400004</v>
      </c>
      <c r="CZ14" s="576">
        <v>4744.2920561699993</v>
      </c>
      <c r="DA14" s="576">
        <v>4734.452995319999</v>
      </c>
      <c r="DB14" s="580">
        <v>4997.6917266600003</v>
      </c>
      <c r="DC14" s="581">
        <v>4426.47012309</v>
      </c>
      <c r="DD14" s="576">
        <v>4478.8752025800013</v>
      </c>
      <c r="DE14" s="576">
        <v>4463.6908197000002</v>
      </c>
      <c r="DF14" s="576">
        <v>4659.7887764303105</v>
      </c>
      <c r="DG14" s="576">
        <v>4661.4576545800001</v>
      </c>
      <c r="DH14" s="576">
        <v>4676.913002549999</v>
      </c>
      <c r="DI14" s="576">
        <v>4578.6007168899996</v>
      </c>
      <c r="DJ14" s="576">
        <v>4722.264583260001</v>
      </c>
      <c r="DK14" s="576">
        <v>4791.7532566443297</v>
      </c>
      <c r="DL14" s="576">
        <v>5092.7932472800003</v>
      </c>
      <c r="DM14" s="576">
        <v>4859.2523821799996</v>
      </c>
      <c r="DN14" s="580">
        <v>4334.9247343500001</v>
      </c>
      <c r="DO14" s="581">
        <v>4594.82494718</v>
      </c>
      <c r="DP14" s="576">
        <v>4767.4528957000002</v>
      </c>
      <c r="DQ14" s="576">
        <v>4954.5584270200006</v>
      </c>
      <c r="DR14" s="576">
        <v>3220.5782749299997</v>
      </c>
      <c r="DS14" s="576">
        <v>3493.7915179000001</v>
      </c>
      <c r="DT14" s="576">
        <v>2992.49416561</v>
      </c>
      <c r="DU14" s="576">
        <v>2949.2597070800002</v>
      </c>
      <c r="DV14" s="576">
        <v>2949.2597070800002</v>
      </c>
      <c r="DW14" s="576">
        <v>3456.6338651699998</v>
      </c>
      <c r="DX14" s="576">
        <v>3429.1196015</v>
      </c>
      <c r="DY14" s="576">
        <v>3008.9217400500002</v>
      </c>
      <c r="DZ14" s="580">
        <v>4594.82494718</v>
      </c>
      <c r="EA14" s="164"/>
    </row>
    <row r="15" spans="1:131" s="592" customFormat="1" ht="44.25" customHeight="1" x14ac:dyDescent="0.5">
      <c r="A15" s="583" t="s">
        <v>293</v>
      </c>
      <c r="B15" s="584">
        <v>27470.026908769996</v>
      </c>
      <c r="C15" s="584">
        <v>28101.939619630004</v>
      </c>
      <c r="D15" s="584">
        <v>29722.043030240002</v>
      </c>
      <c r="E15" s="584">
        <v>27339.939426880006</v>
      </c>
      <c r="F15" s="584">
        <v>29103.546293973828</v>
      </c>
      <c r="G15" s="584">
        <v>28699.70597476</v>
      </c>
      <c r="H15" s="585">
        <v>29257.4910881</v>
      </c>
      <c r="I15" s="585">
        <v>29375.518254759998</v>
      </c>
      <c r="J15" s="585">
        <v>30081.191289810002</v>
      </c>
      <c r="K15" s="586">
        <v>29975.046625400002</v>
      </c>
      <c r="L15" s="587">
        <v>29990.862500639996</v>
      </c>
      <c r="M15" s="587">
        <v>30064.522892589997</v>
      </c>
      <c r="N15" s="587">
        <v>30777.663285019993</v>
      </c>
      <c r="O15" s="587">
        <v>31259.564664499987</v>
      </c>
      <c r="P15" s="587">
        <v>32330.499177020007</v>
      </c>
      <c r="Q15" s="587">
        <v>31988.938654660004</v>
      </c>
      <c r="R15" s="587">
        <v>33878.011052850001</v>
      </c>
      <c r="S15" s="587">
        <v>33688.460321570004</v>
      </c>
      <c r="T15" s="587">
        <v>34178.361309220003</v>
      </c>
      <c r="U15" s="587">
        <v>34429.747015809997</v>
      </c>
      <c r="V15" s="588">
        <v>35269.857759470018</v>
      </c>
      <c r="W15" s="587">
        <v>35123.012931800004</v>
      </c>
      <c r="X15" s="587">
        <v>35827.583475850006</v>
      </c>
      <c r="Y15" s="587">
        <v>35857.430183880002</v>
      </c>
      <c r="Z15" s="587">
        <v>35848.082127309994</v>
      </c>
      <c r="AA15" s="587">
        <v>36377.892782289993</v>
      </c>
      <c r="AB15" s="587">
        <v>37472.416298290002</v>
      </c>
      <c r="AC15" s="587">
        <v>37266.622722269996</v>
      </c>
      <c r="AD15" s="587">
        <v>36823.974183809994</v>
      </c>
      <c r="AE15" s="587">
        <v>37438.207515330003</v>
      </c>
      <c r="AF15" s="587">
        <v>37805.549800290006</v>
      </c>
      <c r="AG15" s="587">
        <v>36718.821662989991</v>
      </c>
      <c r="AH15" s="587">
        <v>37342.324652859992</v>
      </c>
      <c r="AI15" s="589">
        <v>36881.163114169991</v>
      </c>
      <c r="AJ15" s="590">
        <v>34501.091383790001</v>
      </c>
      <c r="AK15" s="590">
        <v>35493.069706109993</v>
      </c>
      <c r="AL15" s="590">
        <v>36116.889232429996</v>
      </c>
      <c r="AM15" s="590">
        <v>36941.714015630001</v>
      </c>
      <c r="AN15" s="590">
        <v>38229.991548329999</v>
      </c>
      <c r="AO15" s="590">
        <v>39324.280889289999</v>
      </c>
      <c r="AP15" s="590">
        <v>33701.270202510001</v>
      </c>
      <c r="AQ15" s="590">
        <v>40739.445700199998</v>
      </c>
      <c r="AR15" s="590">
        <v>41165.600978949995</v>
      </c>
      <c r="AS15" s="590">
        <v>41143.189469550009</v>
      </c>
      <c r="AT15" s="591">
        <v>41876.255621290002</v>
      </c>
      <c r="AU15" s="589">
        <v>41799.356227609998</v>
      </c>
      <c r="AV15" s="590">
        <v>42492.10204243</v>
      </c>
      <c r="AW15" s="590">
        <v>43530.238150910001</v>
      </c>
      <c r="AX15" s="590">
        <v>43839.948252249997</v>
      </c>
      <c r="AY15" s="590">
        <v>44366.301396729999</v>
      </c>
      <c r="AZ15" s="590">
        <v>44867.564557510006</v>
      </c>
      <c r="BA15" s="590">
        <v>38074.722875990003</v>
      </c>
      <c r="BB15" s="590">
        <v>38742.034796990003</v>
      </c>
      <c r="BC15" s="590">
        <v>40029.89238664999</v>
      </c>
      <c r="BD15" s="590">
        <v>41478.455080250002</v>
      </c>
      <c r="BE15" s="590">
        <v>43006.327264069994</v>
      </c>
      <c r="BF15" s="591">
        <v>45051.434322579997</v>
      </c>
      <c r="BG15" s="589">
        <v>46391.777156529999</v>
      </c>
      <c r="BH15" s="590">
        <v>45837.74363386102</v>
      </c>
      <c r="BI15" s="590">
        <v>44759.505275779993</v>
      </c>
      <c r="BJ15" s="590">
        <v>44687.943261170003</v>
      </c>
      <c r="BK15" s="590">
        <v>44992.826300833003</v>
      </c>
      <c r="BL15" s="590">
        <v>44910.715629833001</v>
      </c>
      <c r="BM15" s="590">
        <v>44158.435220372994</v>
      </c>
      <c r="BN15" s="590">
        <v>44913.993037529995</v>
      </c>
      <c r="BO15" s="590">
        <v>45863.762633160004</v>
      </c>
      <c r="BP15" s="590">
        <v>47175.148255429987</v>
      </c>
      <c r="BQ15" s="590">
        <v>47651.343042179993</v>
      </c>
      <c r="BR15" s="591">
        <v>47564.301475855493</v>
      </c>
      <c r="BS15" s="589">
        <v>47146.555307990006</v>
      </c>
      <c r="BT15" s="590">
        <v>47338.06672983824</v>
      </c>
      <c r="BU15" s="590">
        <v>47136.568299079998</v>
      </c>
      <c r="BV15" s="587">
        <v>47697.754922560001</v>
      </c>
      <c r="BW15" s="587">
        <v>48136.412281249308</v>
      </c>
      <c r="BX15" s="587">
        <v>47399.020857300005</v>
      </c>
      <c r="BY15" s="587">
        <v>48214.423332214756</v>
      </c>
      <c r="BZ15" s="587">
        <v>48774.363602000005</v>
      </c>
      <c r="CA15" s="587">
        <v>49954.148584449998</v>
      </c>
      <c r="CB15" s="587">
        <v>51488.2010580071</v>
      </c>
      <c r="CC15" s="587">
        <v>51933.217648389997</v>
      </c>
      <c r="CD15" s="588">
        <v>53685.910371899998</v>
      </c>
      <c r="CE15" s="586">
        <v>54847.251430370001</v>
      </c>
      <c r="CF15" s="587">
        <v>56178.934663820008</v>
      </c>
      <c r="CG15" s="587">
        <v>58915.88144225</v>
      </c>
      <c r="CH15" s="587">
        <v>60136.24164629999</v>
      </c>
      <c r="CI15" s="587">
        <v>61661.995743459636</v>
      </c>
      <c r="CJ15" s="587">
        <v>63297.927793370007</v>
      </c>
      <c r="CK15" s="587">
        <v>64080.85881007032</v>
      </c>
      <c r="CL15" s="587">
        <v>66043.021698769997</v>
      </c>
      <c r="CM15" s="587">
        <v>70854.935107840007</v>
      </c>
      <c r="CN15" s="587">
        <v>80716.480672639998</v>
      </c>
      <c r="CO15" s="587">
        <v>81256.912945680728</v>
      </c>
      <c r="CP15" s="588">
        <v>69507.919348762065</v>
      </c>
      <c r="CQ15" s="586">
        <v>74091.729229845936</v>
      </c>
      <c r="CR15" s="587">
        <v>72865.993964620007</v>
      </c>
      <c r="CS15" s="587">
        <v>72794.33963799999</v>
      </c>
      <c r="CT15" s="587">
        <v>71666.716916239995</v>
      </c>
      <c r="CU15" s="587">
        <v>71952.888871080489</v>
      </c>
      <c r="CV15" s="587">
        <v>72484.602358910008</v>
      </c>
      <c r="CW15" s="587">
        <v>72655.364285829986</v>
      </c>
      <c r="CX15" s="587">
        <v>72359.49393360001</v>
      </c>
      <c r="CY15" s="587">
        <v>72801.34225455999</v>
      </c>
      <c r="CZ15" s="587">
        <v>73446.056825609994</v>
      </c>
      <c r="DA15" s="587">
        <v>74951.795278929974</v>
      </c>
      <c r="DB15" s="588">
        <v>76935.789948139995</v>
      </c>
      <c r="DC15" s="586">
        <v>73698.998629349997</v>
      </c>
      <c r="DD15" s="587">
        <v>74719.410184990003</v>
      </c>
      <c r="DE15" s="587">
        <v>76964.405225940005</v>
      </c>
      <c r="DF15" s="587">
        <v>77871.715055027278</v>
      </c>
      <c r="DG15" s="587">
        <v>81228.359835799987</v>
      </c>
      <c r="DH15" s="587">
        <v>84412.353298080008</v>
      </c>
      <c r="DI15" s="587">
        <v>84705.784468030004</v>
      </c>
      <c r="DJ15" s="587">
        <v>86611.34406552001</v>
      </c>
      <c r="DK15" s="587">
        <v>91472.813030552235</v>
      </c>
      <c r="DL15" s="587">
        <v>94412.431379739995</v>
      </c>
      <c r="DM15" s="587">
        <v>95685.29878836</v>
      </c>
      <c r="DN15" s="588">
        <v>95478.751046959995</v>
      </c>
      <c r="DO15" s="586">
        <v>93594.882397580004</v>
      </c>
      <c r="DP15" s="587">
        <v>93670.265731799984</v>
      </c>
      <c r="DQ15" s="587">
        <v>94386.639997580001</v>
      </c>
      <c r="DR15" s="587">
        <v>91533.922482330003</v>
      </c>
      <c r="DS15" s="587">
        <v>86920.280910510017</v>
      </c>
      <c r="DT15" s="587">
        <v>89164.004610510005</v>
      </c>
      <c r="DU15" s="587">
        <v>89365.245479579986</v>
      </c>
      <c r="DV15" s="587">
        <v>89365.245479579986</v>
      </c>
      <c r="DW15" s="587">
        <v>101163.26781259</v>
      </c>
      <c r="DX15" s="587">
        <f>SUM(DX4:DX14)</f>
        <v>103103.40378882001</v>
      </c>
      <c r="DY15" s="587">
        <f>SUM(DY4:DY14)</f>
        <v>110233.44798030001</v>
      </c>
      <c r="DZ15" s="588">
        <f>SUM(DZ4:DZ14)</f>
        <v>93594.88239757999</v>
      </c>
      <c r="EA15" s="164"/>
    </row>
    <row r="16" spans="1:131" ht="44.25" customHeight="1" x14ac:dyDescent="0.5">
      <c r="A16" s="582" t="s">
        <v>294</v>
      </c>
      <c r="B16" s="571">
        <v>76.948801759999981</v>
      </c>
      <c r="C16" s="571">
        <v>71.596925499999998</v>
      </c>
      <c r="D16" s="571">
        <v>71.174559439999996</v>
      </c>
      <c r="E16" s="571">
        <v>51.516752660000002</v>
      </c>
      <c r="F16" s="571">
        <v>52.296286160000001</v>
      </c>
      <c r="G16" s="571">
        <v>31.03304339</v>
      </c>
      <c r="H16" s="572">
        <v>69.104286200000004</v>
      </c>
      <c r="I16" s="572">
        <v>90.111360310000009</v>
      </c>
      <c r="J16" s="572">
        <v>52.261725100000007</v>
      </c>
      <c r="K16" s="581">
        <v>127.43852409</v>
      </c>
      <c r="L16" s="576">
        <v>128.89091912000001</v>
      </c>
      <c r="M16" s="576">
        <v>122.02760454</v>
      </c>
      <c r="N16" s="576">
        <v>108.36752331999999</v>
      </c>
      <c r="O16" s="576">
        <v>107.91641372999999</v>
      </c>
      <c r="P16" s="576">
        <v>33.600233209999999</v>
      </c>
      <c r="Q16" s="576">
        <v>96.946383210000008</v>
      </c>
      <c r="R16" s="576">
        <v>86.499786399999991</v>
      </c>
      <c r="S16" s="576">
        <v>52.143698839999999</v>
      </c>
      <c r="T16" s="576">
        <v>91.687540749999997</v>
      </c>
      <c r="U16" s="576">
        <v>115.64655791</v>
      </c>
      <c r="V16" s="580">
        <v>139.15040912999999</v>
      </c>
      <c r="W16" s="576">
        <v>141.49928872000001</v>
      </c>
      <c r="X16" s="576">
        <v>148.37365419</v>
      </c>
      <c r="Y16" s="576">
        <v>143.78689890000001</v>
      </c>
      <c r="Z16" s="576">
        <v>126.74116125</v>
      </c>
      <c r="AA16" s="576">
        <v>123.61644005000001</v>
      </c>
      <c r="AB16" s="576">
        <v>123.36584208000001</v>
      </c>
      <c r="AC16" s="576">
        <v>561.15813552999998</v>
      </c>
      <c r="AD16" s="576">
        <v>549.93486323000002</v>
      </c>
      <c r="AE16" s="576">
        <v>538.53081494999992</v>
      </c>
      <c r="AF16" s="576">
        <v>558.97016579000001</v>
      </c>
      <c r="AG16" s="576">
        <v>383.74497443000001</v>
      </c>
      <c r="AH16" s="576">
        <v>487.19260917000003</v>
      </c>
      <c r="AI16" s="577">
        <v>512.26826927000002</v>
      </c>
      <c r="AJ16" s="578">
        <v>515.87265049000007</v>
      </c>
      <c r="AK16" s="578">
        <v>479.41297913</v>
      </c>
      <c r="AL16" s="578">
        <v>470.21177293000005</v>
      </c>
      <c r="AM16" s="578">
        <v>458.2868163</v>
      </c>
      <c r="AN16" s="578">
        <v>440.35297290999995</v>
      </c>
      <c r="AO16" s="578">
        <v>413.19428204999997</v>
      </c>
      <c r="AP16" s="578">
        <v>76.619757190000001</v>
      </c>
      <c r="AQ16" s="578">
        <v>387.17695417000004</v>
      </c>
      <c r="AR16" s="578">
        <v>541.88666728999999</v>
      </c>
      <c r="AS16" s="578">
        <v>599.31735973000002</v>
      </c>
      <c r="AT16" s="579">
        <v>848.10115130000008</v>
      </c>
      <c r="AU16" s="577">
        <v>846.61291967999989</v>
      </c>
      <c r="AV16" s="578">
        <v>1050.2267784800001</v>
      </c>
      <c r="AW16" s="578">
        <v>1036.2134276900001</v>
      </c>
      <c r="AX16" s="578">
        <v>1042.07670143</v>
      </c>
      <c r="AY16" s="578">
        <v>970.98588048000011</v>
      </c>
      <c r="AZ16" s="578">
        <v>906.13275843000008</v>
      </c>
      <c r="BA16" s="578">
        <v>110.39751709000001</v>
      </c>
      <c r="BB16" s="578">
        <v>109.95561203</v>
      </c>
      <c r="BC16" s="578">
        <v>110.34835809</v>
      </c>
      <c r="BD16" s="578">
        <v>116.30745288</v>
      </c>
      <c r="BE16" s="578">
        <v>115.04247721</v>
      </c>
      <c r="BF16" s="579">
        <v>118.58748246</v>
      </c>
      <c r="BG16" s="577">
        <v>68.902251340000007</v>
      </c>
      <c r="BH16" s="578">
        <v>60.736108569999999</v>
      </c>
      <c r="BI16" s="578">
        <v>58.265987869999996</v>
      </c>
      <c r="BJ16" s="578">
        <v>63.186412310000001</v>
      </c>
      <c r="BK16" s="578">
        <v>63.179020629999997</v>
      </c>
      <c r="BL16" s="578">
        <v>58.91064068</v>
      </c>
      <c r="BM16" s="578">
        <v>58.91064068</v>
      </c>
      <c r="BN16" s="578">
        <v>56.966859370000002</v>
      </c>
      <c r="BO16" s="578">
        <v>51.733023179999996</v>
      </c>
      <c r="BP16" s="578">
        <v>188.66278968</v>
      </c>
      <c r="BQ16" s="578">
        <v>194.16678935000002</v>
      </c>
      <c r="BR16" s="579">
        <v>204.74218554000004</v>
      </c>
      <c r="BS16" s="577">
        <v>215.66876043999997</v>
      </c>
      <c r="BT16" s="578">
        <v>225.12402458</v>
      </c>
      <c r="BU16" s="578">
        <v>193.12392699</v>
      </c>
      <c r="BV16" s="576">
        <v>168.58753150999999</v>
      </c>
      <c r="BW16" s="576">
        <v>142.65970751999998</v>
      </c>
      <c r="BX16" s="576">
        <v>139.57999372</v>
      </c>
      <c r="BY16" s="576">
        <v>101.16338827999999</v>
      </c>
      <c r="BZ16" s="576">
        <v>97.338742289999999</v>
      </c>
      <c r="CA16" s="576">
        <v>94.798586749999998</v>
      </c>
      <c r="CB16" s="576">
        <v>91.95550824</v>
      </c>
      <c r="CC16" s="576">
        <v>87.417858680000009</v>
      </c>
      <c r="CD16" s="580">
        <v>81.413851479999991</v>
      </c>
      <c r="CE16" s="581">
        <v>82.834613689999998</v>
      </c>
      <c r="CF16" s="576">
        <v>78.898548250000005</v>
      </c>
      <c r="CG16" s="576">
        <v>75.080250349999986</v>
      </c>
      <c r="CH16" s="576">
        <v>71.41999672</v>
      </c>
      <c r="CI16" s="576">
        <v>68.016908900000004</v>
      </c>
      <c r="CJ16" s="576">
        <v>64.850662189999994</v>
      </c>
      <c r="CK16" s="576">
        <v>61.397104269999993</v>
      </c>
      <c r="CL16" s="576">
        <v>57.913748700000006</v>
      </c>
      <c r="CM16" s="576">
        <v>54.372290939999999</v>
      </c>
      <c r="CN16" s="576">
        <v>509.54892240999999</v>
      </c>
      <c r="CO16" s="576">
        <v>594.56407072000013</v>
      </c>
      <c r="CP16" s="580">
        <v>492.30184675000004</v>
      </c>
      <c r="CQ16" s="581">
        <v>599.00485470000001</v>
      </c>
      <c r="CR16" s="576">
        <v>635.27331452999999</v>
      </c>
      <c r="CS16" s="576">
        <v>698.33871192000004</v>
      </c>
      <c r="CT16" s="576">
        <v>692.26889778999998</v>
      </c>
      <c r="CU16" s="576">
        <v>663.23669512000004</v>
      </c>
      <c r="CV16" s="576">
        <v>640.66914906000011</v>
      </c>
      <c r="CW16" s="576">
        <v>635.1030119400001</v>
      </c>
      <c r="CX16" s="576">
        <v>69.937014730000016</v>
      </c>
      <c r="CY16" s="576">
        <v>115.33931184000001</v>
      </c>
      <c r="CZ16" s="576">
        <v>79.006975260000004</v>
      </c>
      <c r="DA16" s="576">
        <v>78.695481440000009</v>
      </c>
      <c r="DB16" s="580">
        <v>73.878118630000003</v>
      </c>
      <c r="DC16" s="581">
        <v>69.802871769999996</v>
      </c>
      <c r="DD16" s="576">
        <v>69.550068639999992</v>
      </c>
      <c r="DE16" s="576">
        <v>66.873766060000008</v>
      </c>
      <c r="DF16" s="576">
        <v>66.873766060000008</v>
      </c>
      <c r="DG16" s="576">
        <v>59.597230340000003</v>
      </c>
      <c r="DH16" s="576">
        <v>66.356212130000003</v>
      </c>
      <c r="DI16" s="576">
        <v>63.638111790000004</v>
      </c>
      <c r="DJ16" s="576">
        <v>66.034057070000003</v>
      </c>
      <c r="DK16" s="576">
        <v>61.037676100000006</v>
      </c>
      <c r="DL16" s="576">
        <v>64.906649889999997</v>
      </c>
      <c r="DM16" s="576">
        <v>7.2430774099999997</v>
      </c>
      <c r="DN16" s="580">
        <v>61.582415279999999</v>
      </c>
      <c r="DO16" s="581">
        <v>0</v>
      </c>
      <c r="DP16" s="576">
        <v>0</v>
      </c>
      <c r="DQ16" s="576">
        <v>0</v>
      </c>
      <c r="DR16" s="576">
        <v>0</v>
      </c>
      <c r="DS16" s="576">
        <v>0</v>
      </c>
      <c r="DT16" s="576">
        <v>0</v>
      </c>
      <c r="DU16" s="576">
        <v>0</v>
      </c>
      <c r="DV16" s="576">
        <v>0</v>
      </c>
      <c r="DW16" s="576">
        <v>0</v>
      </c>
      <c r="DX16" s="576">
        <v>0</v>
      </c>
      <c r="DY16" s="576">
        <v>0</v>
      </c>
      <c r="DZ16" s="580">
        <v>0</v>
      </c>
      <c r="EA16" s="164"/>
    </row>
    <row r="17" spans="1:131" ht="44.25" customHeight="1" thickBot="1" x14ac:dyDescent="0.55000000000000004">
      <c r="A17" s="593" t="s">
        <v>295</v>
      </c>
      <c r="B17" s="594">
        <v>27546.975710529994</v>
      </c>
      <c r="C17" s="594">
        <v>28173.536545130002</v>
      </c>
      <c r="D17" s="594">
        <v>29793.21758968</v>
      </c>
      <c r="E17" s="594">
        <v>27391.456179540004</v>
      </c>
      <c r="F17" s="594">
        <v>29103.598590259993</v>
      </c>
      <c r="G17" s="594">
        <v>28730.739018149998</v>
      </c>
      <c r="H17" s="594">
        <v>29326.595374300003</v>
      </c>
      <c r="I17" s="594">
        <v>29465.62961507</v>
      </c>
      <c r="J17" s="594">
        <v>30133.453014910003</v>
      </c>
      <c r="K17" s="595">
        <v>30102.485149490003</v>
      </c>
      <c r="L17" s="596">
        <v>30119.753419759996</v>
      </c>
      <c r="M17" s="596">
        <v>30186.55049713</v>
      </c>
      <c r="N17" s="596">
        <v>30886.03080833999</v>
      </c>
      <c r="O17" s="596">
        <v>31367.48107822999</v>
      </c>
      <c r="P17" s="596">
        <v>32364.099410230003</v>
      </c>
      <c r="Q17" s="596">
        <v>32085.885037870001</v>
      </c>
      <c r="R17" s="596">
        <v>33964.510839249997</v>
      </c>
      <c r="S17" s="596">
        <v>33740.604020409999</v>
      </c>
      <c r="T17" s="596">
        <v>34270.04884997</v>
      </c>
      <c r="U17" s="596">
        <v>34545.393573719994</v>
      </c>
      <c r="V17" s="597">
        <v>35409.008168600019</v>
      </c>
      <c r="W17" s="596">
        <v>35264.512220520002</v>
      </c>
      <c r="X17" s="596">
        <v>35975.957130039998</v>
      </c>
      <c r="Y17" s="596">
        <v>36001.217082779993</v>
      </c>
      <c r="Z17" s="596">
        <v>35974.823288559986</v>
      </c>
      <c r="AA17" s="596">
        <v>36501.509222339999</v>
      </c>
      <c r="AB17" s="596">
        <v>37595.78214037</v>
      </c>
      <c r="AC17" s="596">
        <v>37827.780857799989</v>
      </c>
      <c r="AD17" s="596">
        <v>37373.90904703999</v>
      </c>
      <c r="AE17" s="596">
        <v>37976.738330280001</v>
      </c>
      <c r="AF17" s="596">
        <v>38364.519966079999</v>
      </c>
      <c r="AG17" s="596">
        <v>37102.566637419994</v>
      </c>
      <c r="AH17" s="596">
        <v>37829.51726203</v>
      </c>
      <c r="AI17" s="598">
        <v>37393.431383439987</v>
      </c>
      <c r="AJ17" s="599">
        <v>35016.964034280005</v>
      </c>
      <c r="AK17" s="599">
        <v>35972.482685239993</v>
      </c>
      <c r="AL17" s="599">
        <v>36587.101005359997</v>
      </c>
      <c r="AM17" s="599">
        <v>37400.000831929996</v>
      </c>
      <c r="AN17" s="599">
        <v>38670.344521240004</v>
      </c>
      <c r="AO17" s="599">
        <v>39737.475171339996</v>
      </c>
      <c r="AP17" s="599">
        <v>33777.889959699998</v>
      </c>
      <c r="AQ17" s="599">
        <v>41126.622654370003</v>
      </c>
      <c r="AR17" s="599">
        <v>41707.487646239999</v>
      </c>
      <c r="AS17" s="599">
        <v>41742.506829280006</v>
      </c>
      <c r="AT17" s="600">
        <v>42724.356772589999</v>
      </c>
      <c r="AU17" s="598">
        <v>42645.969147290001</v>
      </c>
      <c r="AV17" s="599">
        <v>43542.328820909999</v>
      </c>
      <c r="AW17" s="596">
        <v>44566.451578600005</v>
      </c>
      <c r="AX17" s="596">
        <v>44882.024953679997</v>
      </c>
      <c r="AY17" s="596">
        <v>45337.287277209994</v>
      </c>
      <c r="AZ17" s="596">
        <v>45773.69731594</v>
      </c>
      <c r="BA17" s="596">
        <v>38185.120393080004</v>
      </c>
      <c r="BB17" s="596">
        <v>38851.99040902</v>
      </c>
      <c r="BC17" s="596">
        <v>40140.240744739989</v>
      </c>
      <c r="BD17" s="596">
        <v>41594.762533130008</v>
      </c>
      <c r="BE17" s="596">
        <v>43121.369741279996</v>
      </c>
      <c r="BF17" s="597">
        <v>45170.021805039993</v>
      </c>
      <c r="BG17" s="595">
        <v>46460.679407870004</v>
      </c>
      <c r="BH17" s="596">
        <v>45898.479742431024</v>
      </c>
      <c r="BI17" s="596">
        <v>44817.771263649993</v>
      </c>
      <c r="BJ17" s="596">
        <v>44751.129673479998</v>
      </c>
      <c r="BK17" s="596">
        <v>45056.005321463002</v>
      </c>
      <c r="BL17" s="596">
        <v>44969.626270512999</v>
      </c>
      <c r="BM17" s="596">
        <v>44217.345861053</v>
      </c>
      <c r="BN17" s="596">
        <v>44970.9598969</v>
      </c>
      <c r="BO17" s="596">
        <v>45915.495656340005</v>
      </c>
      <c r="BP17" s="596">
        <v>47363.811045109986</v>
      </c>
      <c r="BQ17" s="596">
        <v>47845.509831529998</v>
      </c>
      <c r="BR17" s="597">
        <v>47769.043661395488</v>
      </c>
      <c r="BS17" s="595">
        <v>47362.224068430005</v>
      </c>
      <c r="BT17" s="596">
        <v>47563.19075441824</v>
      </c>
      <c r="BU17" s="596">
        <v>47329.692226070001</v>
      </c>
      <c r="BV17" s="596">
        <v>47866.34245407</v>
      </c>
      <c r="BW17" s="596">
        <v>48279.071988769305</v>
      </c>
      <c r="BX17" s="596">
        <v>47538.600851020012</v>
      </c>
      <c r="BY17" s="596">
        <v>48315.586720494757</v>
      </c>
      <c r="BZ17" s="596">
        <v>48871.702344290003</v>
      </c>
      <c r="CA17" s="596">
        <v>50048.947171199979</v>
      </c>
      <c r="CB17" s="596">
        <v>51580.156566247097</v>
      </c>
      <c r="CC17" s="596">
        <v>52020.635507070001</v>
      </c>
      <c r="CD17" s="597">
        <v>53767.324223379997</v>
      </c>
      <c r="CE17" s="595">
        <v>54930.086044060001</v>
      </c>
      <c r="CF17" s="596">
        <v>56257.83321207</v>
      </c>
      <c r="CG17" s="596">
        <v>58990.961692599994</v>
      </c>
      <c r="CH17" s="596">
        <v>60207.661643019987</v>
      </c>
      <c r="CI17" s="596">
        <v>61730.012652359634</v>
      </c>
      <c r="CJ17" s="596">
        <v>63362.778455560008</v>
      </c>
      <c r="CK17" s="596">
        <v>64142.25591434032</v>
      </c>
      <c r="CL17" s="596">
        <v>66100.935447470009</v>
      </c>
      <c r="CM17" s="596">
        <v>70909.307398780002</v>
      </c>
      <c r="CN17" s="596">
        <v>81226.029595049986</v>
      </c>
      <c r="CO17" s="596">
        <v>81851.47701640072</v>
      </c>
      <c r="CP17" s="597">
        <v>70000.221195512073</v>
      </c>
      <c r="CQ17" s="595">
        <v>74690.73408454594</v>
      </c>
      <c r="CR17" s="596">
        <v>73501.267279150008</v>
      </c>
      <c r="CS17" s="596">
        <v>73492.678349919996</v>
      </c>
      <c r="CT17" s="596">
        <v>72358.985814029991</v>
      </c>
      <c r="CU17" s="596">
        <v>72616.125566200499</v>
      </c>
      <c r="CV17" s="596">
        <v>73125.271507969999</v>
      </c>
      <c r="CW17" s="596">
        <v>73290.467297769996</v>
      </c>
      <c r="CX17" s="596">
        <v>72429.430948330017</v>
      </c>
      <c r="CY17" s="596">
        <v>72916.681566399988</v>
      </c>
      <c r="CZ17" s="596">
        <v>73525.063800870004</v>
      </c>
      <c r="DA17" s="596">
        <v>75030.490760369968</v>
      </c>
      <c r="DB17" s="597">
        <v>77009.668066769998</v>
      </c>
      <c r="DC17" s="595">
        <v>73768.80150111999</v>
      </c>
      <c r="DD17" s="596">
        <v>74788.960253629994</v>
      </c>
      <c r="DE17" s="596">
        <v>77031.278991999992</v>
      </c>
      <c r="DF17" s="596">
        <v>77938.588821087265</v>
      </c>
      <c r="DG17" s="596">
        <v>81287.957066139992</v>
      </c>
      <c r="DH17" s="596">
        <v>84478.709510210014</v>
      </c>
      <c r="DI17" s="596">
        <v>84769.422579820006</v>
      </c>
      <c r="DJ17" s="596">
        <v>86677.378122590002</v>
      </c>
      <c r="DK17" s="596">
        <v>91533.850706652243</v>
      </c>
      <c r="DL17" s="596">
        <v>94477.338029630002</v>
      </c>
      <c r="DM17" s="596">
        <v>95692.541865769992</v>
      </c>
      <c r="DN17" s="597">
        <v>95540.33346224</v>
      </c>
      <c r="DO17" s="595">
        <v>93594.882397580004</v>
      </c>
      <c r="DP17" s="596">
        <v>93670.265731799984</v>
      </c>
      <c r="DQ17" s="596">
        <v>94386.639997580001</v>
      </c>
      <c r="DR17" s="596">
        <v>91533.922482330003</v>
      </c>
      <c r="DS17" s="596">
        <v>86920.280910510017</v>
      </c>
      <c r="DT17" s="596">
        <v>89164.004610510005</v>
      </c>
      <c r="DU17" s="596">
        <v>89365.245479579986</v>
      </c>
      <c r="DV17" s="596">
        <v>89365.245479579986</v>
      </c>
      <c r="DW17" s="596">
        <v>101163.26781259</v>
      </c>
      <c r="DX17" s="596">
        <f>DX15</f>
        <v>103103.40378882001</v>
      </c>
      <c r="DY17" s="596">
        <f>DY15</f>
        <v>110233.44798030001</v>
      </c>
      <c r="DZ17" s="597">
        <f>DZ15</f>
        <v>93594.88239757999</v>
      </c>
      <c r="EA17" s="164"/>
    </row>
    <row r="18" spans="1:131" ht="19" thickTop="1" x14ac:dyDescent="0.45">
      <c r="A18" s="601"/>
      <c r="E18" s="602"/>
      <c r="F18" s="602"/>
      <c r="G18" s="602"/>
      <c r="H18" s="602"/>
      <c r="I18" s="602"/>
      <c r="J18" s="602"/>
      <c r="K18" s="603"/>
      <c r="L18" s="602"/>
      <c r="M18" s="602"/>
      <c r="N18" s="602"/>
      <c r="O18" s="602"/>
      <c r="P18" s="602"/>
      <c r="Q18" s="602"/>
      <c r="R18" s="602"/>
      <c r="S18" s="602"/>
      <c r="T18" s="602"/>
      <c r="U18" s="602"/>
      <c r="V18" s="602"/>
      <c r="W18" s="602"/>
      <c r="X18" s="602"/>
      <c r="Y18" s="602"/>
      <c r="Z18" s="602"/>
      <c r="AA18" s="602"/>
      <c r="AB18" s="602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EA18" s="164"/>
    </row>
    <row r="19" spans="1:131" ht="24" customHeight="1" x14ac:dyDescent="0.45">
      <c r="A19" s="601"/>
    </row>
    <row r="20" spans="1:131" ht="24" customHeight="1" x14ac:dyDescent="0.45">
      <c r="A20" s="601"/>
    </row>
    <row r="39" spans="1:1" x14ac:dyDescent="0.45">
      <c r="A39" s="37" t="s">
        <v>1535</v>
      </c>
    </row>
    <row r="40" spans="1:1" x14ac:dyDescent="0.45">
      <c r="A40" s="37" t="s">
        <v>1536</v>
      </c>
    </row>
  </sheetData>
  <mergeCells count="11">
    <mergeCell ref="BG2:BR2"/>
    <mergeCell ref="B2:J2"/>
    <mergeCell ref="K2:V2"/>
    <mergeCell ref="W2:AH2"/>
    <mergeCell ref="AI2:AT2"/>
    <mergeCell ref="AU2:BF2"/>
    <mergeCell ref="BS2:CD2"/>
    <mergeCell ref="CE2:CP2"/>
    <mergeCell ref="CQ2:DB2"/>
    <mergeCell ref="DC2:DN2"/>
    <mergeCell ref="DO2:DZ2"/>
  </mergeCells>
  <printOptions horizontalCentered="1"/>
  <pageMargins left="0" right="0" top="0.51181102362204722" bottom="1.2204724409448819" header="0.51181102362204722" footer="0.51181102362204722"/>
  <pageSetup paperSize="9" scale="48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182E1-665B-4340-8427-A9426F18A96C}">
  <dimension ref="A1:GM52"/>
  <sheetViews>
    <sheetView showGridLines="0" view="pageBreakPreview" zoomScale="60" zoomScaleNormal="100" workbookViewId="0">
      <pane xSplit="3" topLeftCell="GA1" activePane="topRight" state="frozen"/>
      <selection activeCell="A40" sqref="A40"/>
      <selection pane="topRight" activeCell="A40" sqref="A40"/>
    </sheetView>
  </sheetViews>
  <sheetFormatPr defaultColWidth="9.1796875" defaultRowHeight="32.25" customHeight="1" x14ac:dyDescent="0.45"/>
  <cols>
    <col min="1" max="1" width="61.6328125" style="289" customWidth="1"/>
    <col min="2" max="2" width="10.1796875" style="289" hidden="1" customWidth="1"/>
    <col min="3" max="3" width="9.81640625" style="289" hidden="1" customWidth="1"/>
    <col min="4" max="4" width="0.1796875" style="289" hidden="1" customWidth="1"/>
    <col min="5" max="5" width="11.1796875" style="289" hidden="1" customWidth="1"/>
    <col min="6" max="6" width="9.54296875" style="289" hidden="1" customWidth="1"/>
    <col min="7" max="15" width="9.1796875" style="289" hidden="1" customWidth="1"/>
    <col min="16" max="17" width="10.453125" style="289" hidden="1" customWidth="1"/>
    <col min="18" max="18" width="10.81640625" style="289" hidden="1" customWidth="1"/>
    <col min="19" max="20" width="10.453125" style="289" hidden="1" customWidth="1"/>
    <col min="21" max="21" width="2.453125" style="289" hidden="1" customWidth="1"/>
    <col min="22" max="22" width="10.453125" style="289" hidden="1" customWidth="1"/>
    <col min="23" max="23" width="10.54296875" style="289" hidden="1" customWidth="1"/>
    <col min="24" max="24" width="10.453125" style="289" hidden="1" customWidth="1"/>
    <col min="25" max="25" width="10.54296875" style="289" hidden="1" customWidth="1"/>
    <col min="26" max="26" width="10.1796875" style="289" hidden="1" customWidth="1"/>
    <col min="27" max="27" width="10.453125" style="289" hidden="1" customWidth="1"/>
    <col min="28" max="28" width="10.81640625" style="289" hidden="1" customWidth="1"/>
    <col min="29" max="30" width="12.81640625" style="289" hidden="1" customWidth="1"/>
    <col min="31" max="31" width="10.453125" style="289" hidden="1" customWidth="1"/>
    <col min="32" max="32" width="3.54296875" style="289" hidden="1" customWidth="1"/>
    <col min="33" max="33" width="10.81640625" style="289" hidden="1" customWidth="1"/>
    <col min="34" max="34" width="11.54296875" style="289" hidden="1" customWidth="1"/>
    <col min="35" max="35" width="10.81640625" style="289" hidden="1" customWidth="1"/>
    <col min="36" max="36" width="11" style="289" hidden="1" customWidth="1"/>
    <col min="37" max="38" width="10.81640625" style="289" hidden="1" customWidth="1"/>
    <col min="39" max="39" width="11.1796875" style="289" hidden="1" customWidth="1"/>
    <col min="40" max="40" width="11" style="289" hidden="1" customWidth="1"/>
    <col min="41" max="41" width="10.453125" style="289" hidden="1" customWidth="1"/>
    <col min="42" max="43" width="12" style="289" hidden="1" customWidth="1"/>
    <col min="44" max="44" width="10.453125" style="289" hidden="1" customWidth="1"/>
    <col min="45" max="45" width="9.453125" style="289" hidden="1" customWidth="1"/>
    <col min="46" max="49" width="10.453125" style="289" hidden="1" customWidth="1"/>
    <col min="50" max="51" width="12.81640625" style="289" hidden="1" customWidth="1"/>
    <col min="52" max="52" width="12.54296875" style="289" hidden="1" customWidth="1"/>
    <col min="53" max="56" width="10.453125" style="289" hidden="1" customWidth="1"/>
    <col min="57" max="57" width="1.54296875" style="289" hidden="1" customWidth="1"/>
    <col min="58" max="62" width="10.453125" style="289" hidden="1" customWidth="1"/>
    <col min="63" max="67" width="10.54296875" style="289" hidden="1" customWidth="1"/>
    <col min="68" max="90" width="11.54296875" style="289" hidden="1" customWidth="1"/>
    <col min="91" max="99" width="12.1796875" style="289" hidden="1" customWidth="1"/>
    <col min="100" max="146" width="13.453125" style="289" hidden="1" customWidth="1"/>
    <col min="147" max="152" width="13.54296875" style="289" hidden="1" customWidth="1"/>
    <col min="153" max="159" width="13.453125" style="289" hidden="1" customWidth="1"/>
    <col min="160" max="167" width="14.453125" style="289" hidden="1" customWidth="1"/>
    <col min="168" max="182" width="13.453125" style="289" hidden="1" customWidth="1"/>
    <col min="183" max="195" width="13.453125" style="289" customWidth="1"/>
    <col min="196" max="16384" width="9.1796875" style="289"/>
  </cols>
  <sheetData>
    <row r="1" spans="1:195" ht="39" customHeight="1" thickBot="1" x14ac:dyDescent="0.5">
      <c r="A1" s="437" t="s">
        <v>296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  <c r="AA1" s="389"/>
      <c r="AB1" s="389"/>
      <c r="AC1" s="389"/>
      <c r="AD1" s="389"/>
      <c r="AE1" s="389"/>
      <c r="AF1" s="389"/>
    </row>
    <row r="2" spans="1:195" ht="32.25" customHeight="1" thickTop="1" thickBot="1" x14ac:dyDescent="0.5">
      <c r="A2" s="2913" t="s">
        <v>184</v>
      </c>
      <c r="B2" s="2929" t="s">
        <v>225</v>
      </c>
      <c r="C2" s="2929" t="s">
        <v>226</v>
      </c>
      <c r="D2" s="2929" t="s">
        <v>227</v>
      </c>
      <c r="E2" s="2929" t="s">
        <v>258</v>
      </c>
      <c r="F2" s="2929" t="s">
        <v>297</v>
      </c>
      <c r="G2" s="2929" t="s">
        <v>298</v>
      </c>
      <c r="H2" s="2929" t="s">
        <v>299</v>
      </c>
      <c r="I2" s="2929" t="s">
        <v>300</v>
      </c>
      <c r="J2" s="2929" t="s">
        <v>301</v>
      </c>
      <c r="K2" s="2929" t="s">
        <v>302</v>
      </c>
      <c r="L2" s="2929" t="s">
        <v>303</v>
      </c>
      <c r="M2" s="2929" t="s">
        <v>304</v>
      </c>
      <c r="N2" s="2929" t="s">
        <v>305</v>
      </c>
      <c r="O2" s="2929" t="s">
        <v>306</v>
      </c>
      <c r="P2" s="2929" t="s">
        <v>307</v>
      </c>
      <c r="Q2" s="2929" t="s">
        <v>308</v>
      </c>
      <c r="R2" s="299">
        <v>2010</v>
      </c>
      <c r="S2" s="300">
        <v>2011</v>
      </c>
      <c r="T2" s="300"/>
      <c r="U2" s="300"/>
      <c r="V2" s="300"/>
      <c r="W2" s="308"/>
      <c r="X2" s="308"/>
      <c r="Y2" s="308"/>
      <c r="Z2" s="308"/>
      <c r="AA2" s="308"/>
      <c r="AB2" s="308"/>
      <c r="AC2" s="308"/>
      <c r="AD2" s="308"/>
      <c r="AE2" s="321">
        <v>2011</v>
      </c>
      <c r="AF2" s="302"/>
      <c r="AG2" s="2908">
        <v>2012</v>
      </c>
      <c r="AH2" s="2908"/>
      <c r="AI2" s="2908"/>
      <c r="AJ2" s="2908"/>
      <c r="AK2" s="2908"/>
      <c r="AL2" s="2908"/>
      <c r="AM2" s="2908"/>
      <c r="AN2" s="2908"/>
      <c r="AO2" s="2908"/>
      <c r="AP2" s="2908"/>
      <c r="AQ2" s="2908"/>
      <c r="AR2" s="2908"/>
      <c r="AS2" s="2931">
        <v>2013</v>
      </c>
      <c r="AT2" s="2931"/>
      <c r="AU2" s="2931"/>
      <c r="AV2" s="2931"/>
      <c r="AW2" s="2931"/>
      <c r="AX2" s="2931"/>
      <c r="AY2" s="2931"/>
      <c r="AZ2" s="2931"/>
      <c r="BA2" s="2931"/>
      <c r="BB2" s="2931"/>
      <c r="BC2" s="2931"/>
      <c r="BD2" s="2931"/>
      <c r="BE2" s="302"/>
      <c r="BF2" s="2908">
        <v>2014</v>
      </c>
      <c r="BG2" s="2908"/>
      <c r="BH2" s="2908"/>
      <c r="BI2" s="2908"/>
      <c r="BJ2" s="2908"/>
      <c r="BK2" s="2909"/>
      <c r="BL2" s="2908">
        <v>2015</v>
      </c>
      <c r="BM2" s="2908"/>
      <c r="BN2" s="2908"/>
      <c r="BO2" s="2908"/>
      <c r="BP2" s="2908"/>
      <c r="BQ2" s="2908"/>
      <c r="BR2" s="2908"/>
      <c r="BS2" s="2908"/>
      <c r="BT2" s="2908"/>
      <c r="BU2" s="305"/>
      <c r="BV2" s="305"/>
      <c r="BW2" s="306"/>
      <c r="BX2" s="2907">
        <v>2016</v>
      </c>
      <c r="BY2" s="2908"/>
      <c r="BZ2" s="2908"/>
      <c r="CA2" s="2908"/>
      <c r="CB2" s="2908"/>
      <c r="CC2" s="2908"/>
      <c r="CD2" s="2908"/>
      <c r="CE2" s="2908"/>
      <c r="CF2" s="2908"/>
      <c r="CG2" s="2908"/>
      <c r="CH2" s="2908"/>
      <c r="CI2" s="2908"/>
      <c r="CJ2" s="2907">
        <v>2017</v>
      </c>
      <c r="CK2" s="2908"/>
      <c r="CL2" s="2908"/>
      <c r="CM2" s="2908"/>
      <c r="CN2" s="2908"/>
      <c r="CO2" s="2908"/>
      <c r="CP2" s="2908"/>
      <c r="CQ2" s="2908"/>
      <c r="CR2" s="2908"/>
      <c r="CS2" s="2908"/>
      <c r="CT2" s="2908"/>
      <c r="CU2" s="2908"/>
      <c r="CV2" s="2907">
        <v>2018</v>
      </c>
      <c r="CW2" s="2908"/>
      <c r="CX2" s="2908"/>
      <c r="CY2" s="2908"/>
      <c r="CZ2" s="2908"/>
      <c r="DA2" s="2908"/>
      <c r="DB2" s="2908"/>
      <c r="DC2" s="2908"/>
      <c r="DD2" s="2908"/>
      <c r="DE2" s="2908"/>
      <c r="DF2" s="2908"/>
      <c r="DG2" s="2909"/>
      <c r="DH2" s="2907">
        <v>2019</v>
      </c>
      <c r="DI2" s="2908"/>
      <c r="DJ2" s="2908"/>
      <c r="DK2" s="2908"/>
      <c r="DL2" s="2908"/>
      <c r="DM2" s="2908"/>
      <c r="DN2" s="2908"/>
      <c r="DO2" s="2908"/>
      <c r="DP2" s="2908"/>
      <c r="DQ2" s="2908"/>
      <c r="DR2" s="2908"/>
      <c r="DS2" s="2909"/>
      <c r="DT2" s="2907">
        <v>2020</v>
      </c>
      <c r="DU2" s="2908"/>
      <c r="DV2" s="2908"/>
      <c r="DW2" s="2908"/>
      <c r="DX2" s="2908"/>
      <c r="DY2" s="2908"/>
      <c r="DZ2" s="2908"/>
      <c r="EA2" s="2908"/>
      <c r="EB2" s="2908"/>
      <c r="EC2" s="2908"/>
      <c r="ED2" s="2908"/>
      <c r="EE2" s="2909"/>
      <c r="EF2" s="2907">
        <v>2021</v>
      </c>
      <c r="EG2" s="2908"/>
      <c r="EH2" s="2908"/>
      <c r="EI2" s="2908"/>
      <c r="EJ2" s="2908"/>
      <c r="EK2" s="2908"/>
      <c r="EL2" s="2908"/>
      <c r="EM2" s="2908"/>
      <c r="EN2" s="2908"/>
      <c r="EO2" s="2908"/>
      <c r="EP2" s="2908"/>
      <c r="EQ2" s="2909"/>
      <c r="ER2" s="2907">
        <v>2022</v>
      </c>
      <c r="ES2" s="2908"/>
      <c r="ET2" s="2908"/>
      <c r="EU2" s="2908"/>
      <c r="EV2" s="2908"/>
      <c r="EW2" s="2908"/>
      <c r="EX2" s="2908"/>
      <c r="EY2" s="2908"/>
      <c r="EZ2" s="2908"/>
      <c r="FA2" s="2908"/>
      <c r="FB2" s="2908"/>
      <c r="FC2" s="2909"/>
      <c r="FD2" s="2907">
        <v>2023</v>
      </c>
      <c r="FE2" s="2908"/>
      <c r="FF2" s="2908"/>
      <c r="FG2" s="2908"/>
      <c r="FH2" s="2908"/>
      <c r="FI2" s="2908"/>
      <c r="FJ2" s="2908"/>
      <c r="FK2" s="2908"/>
      <c r="FL2" s="2908"/>
      <c r="FM2" s="2908"/>
      <c r="FN2" s="2908"/>
      <c r="FO2" s="2909"/>
      <c r="FP2" s="2907">
        <v>2024</v>
      </c>
      <c r="FQ2" s="2908"/>
      <c r="FR2" s="2908"/>
      <c r="FS2" s="2908"/>
      <c r="FT2" s="2908"/>
      <c r="FU2" s="2908"/>
      <c r="FV2" s="2908"/>
      <c r="FW2" s="2908"/>
      <c r="FX2" s="2908"/>
      <c r="FY2" s="2908"/>
      <c r="FZ2" s="2908"/>
      <c r="GA2" s="2909"/>
      <c r="GB2" s="2907">
        <v>2025</v>
      </c>
      <c r="GC2" s="2908"/>
      <c r="GD2" s="2908"/>
      <c r="GE2" s="2908"/>
      <c r="GF2" s="2908"/>
      <c r="GG2" s="2908"/>
      <c r="GH2" s="2908"/>
      <c r="GI2" s="2908"/>
      <c r="GJ2" s="2908"/>
      <c r="GK2" s="2908"/>
      <c r="GL2" s="2908"/>
      <c r="GM2" s="2909"/>
    </row>
    <row r="3" spans="1:195" ht="32.25" customHeight="1" thickTop="1" thickBot="1" x14ac:dyDescent="0.5">
      <c r="A3" s="2914"/>
      <c r="B3" s="2930"/>
      <c r="C3" s="2930"/>
      <c r="D3" s="2930"/>
      <c r="E3" s="2930"/>
      <c r="F3" s="2930"/>
      <c r="G3" s="2930"/>
      <c r="H3" s="2930"/>
      <c r="I3" s="2930"/>
      <c r="J3" s="2930"/>
      <c r="K3" s="2930"/>
      <c r="L3" s="2930"/>
      <c r="M3" s="2930"/>
      <c r="N3" s="2930"/>
      <c r="O3" s="2930"/>
      <c r="P3" s="2930"/>
      <c r="Q3" s="2930"/>
      <c r="R3" s="314" t="s">
        <v>137</v>
      </c>
      <c r="S3" s="315" t="s">
        <v>126</v>
      </c>
      <c r="T3" s="315" t="s">
        <v>127</v>
      </c>
      <c r="U3" s="315"/>
      <c r="V3" s="315" t="s">
        <v>128</v>
      </c>
      <c r="W3" s="316" t="s">
        <v>129</v>
      </c>
      <c r="X3" s="316" t="s">
        <v>130</v>
      </c>
      <c r="Y3" s="316" t="s">
        <v>131</v>
      </c>
      <c r="Z3" s="316" t="s">
        <v>132</v>
      </c>
      <c r="AA3" s="316" t="s">
        <v>133</v>
      </c>
      <c r="AB3" s="316" t="s">
        <v>134</v>
      </c>
      <c r="AC3" s="316" t="s">
        <v>135</v>
      </c>
      <c r="AD3" s="316" t="s">
        <v>136</v>
      </c>
      <c r="AE3" s="315" t="s">
        <v>137</v>
      </c>
      <c r="AF3" s="315"/>
      <c r="AG3" s="315" t="s">
        <v>126</v>
      </c>
      <c r="AH3" s="315" t="s">
        <v>127</v>
      </c>
      <c r="AI3" s="315" t="s">
        <v>128</v>
      </c>
      <c r="AJ3" s="315" t="s">
        <v>129</v>
      </c>
      <c r="AK3" s="315" t="s">
        <v>130</v>
      </c>
      <c r="AL3" s="315" t="s">
        <v>131</v>
      </c>
      <c r="AM3" s="315" t="s">
        <v>132</v>
      </c>
      <c r="AN3" s="315" t="s">
        <v>133</v>
      </c>
      <c r="AO3" s="315" t="s">
        <v>134</v>
      </c>
      <c r="AP3" s="315" t="s">
        <v>135</v>
      </c>
      <c r="AQ3" s="315" t="s">
        <v>136</v>
      </c>
      <c r="AR3" s="397" t="s">
        <v>137</v>
      </c>
      <c r="AS3" s="315" t="s">
        <v>126</v>
      </c>
      <c r="AT3" s="315" t="s">
        <v>127</v>
      </c>
      <c r="AU3" s="315" t="s">
        <v>128</v>
      </c>
      <c r="AV3" s="315" t="s">
        <v>129</v>
      </c>
      <c r="AW3" s="315" t="s">
        <v>130</v>
      </c>
      <c r="AX3" s="315" t="s">
        <v>131</v>
      </c>
      <c r="AY3" s="315" t="s">
        <v>138</v>
      </c>
      <c r="AZ3" s="315" t="s">
        <v>133</v>
      </c>
      <c r="BA3" s="316" t="s">
        <v>134</v>
      </c>
      <c r="BB3" s="316" t="s">
        <v>135</v>
      </c>
      <c r="BC3" s="316" t="s">
        <v>136</v>
      </c>
      <c r="BD3" s="316" t="s">
        <v>137</v>
      </c>
      <c r="BE3" s="315"/>
      <c r="BF3" s="315" t="s">
        <v>126</v>
      </c>
      <c r="BG3" s="315" t="s">
        <v>127</v>
      </c>
      <c r="BH3" s="315" t="s">
        <v>128</v>
      </c>
      <c r="BI3" s="315" t="s">
        <v>129</v>
      </c>
      <c r="BJ3" s="315" t="s">
        <v>130</v>
      </c>
      <c r="BK3" s="317" t="s">
        <v>137</v>
      </c>
      <c r="BL3" s="315" t="s">
        <v>126</v>
      </c>
      <c r="BM3" s="315" t="s">
        <v>127</v>
      </c>
      <c r="BN3" s="315" t="s">
        <v>128</v>
      </c>
      <c r="BO3" s="315" t="s">
        <v>129</v>
      </c>
      <c r="BP3" s="315" t="s">
        <v>130</v>
      </c>
      <c r="BQ3" s="315" t="s">
        <v>131</v>
      </c>
      <c r="BR3" s="315" t="s">
        <v>132</v>
      </c>
      <c r="BS3" s="315" t="s">
        <v>133</v>
      </c>
      <c r="BT3" s="315" t="s">
        <v>134</v>
      </c>
      <c r="BU3" s="315" t="s">
        <v>135</v>
      </c>
      <c r="BV3" s="315" t="s">
        <v>136</v>
      </c>
      <c r="BW3" s="317" t="s">
        <v>137</v>
      </c>
      <c r="BX3" s="315" t="s">
        <v>126</v>
      </c>
      <c r="BY3" s="315" t="s">
        <v>127</v>
      </c>
      <c r="BZ3" s="315" t="s">
        <v>128</v>
      </c>
      <c r="CA3" s="315" t="s">
        <v>129</v>
      </c>
      <c r="CB3" s="315" t="s">
        <v>130</v>
      </c>
      <c r="CC3" s="315" t="s">
        <v>131</v>
      </c>
      <c r="CD3" s="316" t="s">
        <v>132</v>
      </c>
      <c r="CE3" s="316" t="s">
        <v>133</v>
      </c>
      <c r="CF3" s="316" t="s">
        <v>134</v>
      </c>
      <c r="CG3" s="316" t="s">
        <v>135</v>
      </c>
      <c r="CH3" s="316" t="s">
        <v>136</v>
      </c>
      <c r="CI3" s="316" t="s">
        <v>137</v>
      </c>
      <c r="CJ3" s="318" t="s">
        <v>126</v>
      </c>
      <c r="CK3" s="316" t="s">
        <v>127</v>
      </c>
      <c r="CL3" s="316" t="s">
        <v>128</v>
      </c>
      <c r="CM3" s="316" t="s">
        <v>129</v>
      </c>
      <c r="CN3" s="316" t="s">
        <v>130</v>
      </c>
      <c r="CO3" s="316" t="s">
        <v>131</v>
      </c>
      <c r="CP3" s="316" t="s">
        <v>132</v>
      </c>
      <c r="CQ3" s="316" t="s">
        <v>133</v>
      </c>
      <c r="CR3" s="316" t="s">
        <v>134</v>
      </c>
      <c r="CS3" s="316" t="s">
        <v>135</v>
      </c>
      <c r="CT3" s="316" t="s">
        <v>136</v>
      </c>
      <c r="CU3" s="316" t="s">
        <v>137</v>
      </c>
      <c r="CV3" s="318" t="s">
        <v>126</v>
      </c>
      <c r="CW3" s="316" t="s">
        <v>127</v>
      </c>
      <c r="CX3" s="316" t="s">
        <v>128</v>
      </c>
      <c r="CY3" s="316" t="s">
        <v>129</v>
      </c>
      <c r="CZ3" s="316" t="s">
        <v>130</v>
      </c>
      <c r="DA3" s="316" t="s">
        <v>131</v>
      </c>
      <c r="DB3" s="316" t="s">
        <v>132</v>
      </c>
      <c r="DC3" s="316" t="s">
        <v>133</v>
      </c>
      <c r="DD3" s="316" t="s">
        <v>134</v>
      </c>
      <c r="DE3" s="316" t="s">
        <v>135</v>
      </c>
      <c r="DF3" s="316" t="s">
        <v>136</v>
      </c>
      <c r="DG3" s="319" t="s">
        <v>137</v>
      </c>
      <c r="DH3" s="318" t="s">
        <v>126</v>
      </c>
      <c r="DI3" s="316" t="s">
        <v>127</v>
      </c>
      <c r="DJ3" s="316" t="s">
        <v>128</v>
      </c>
      <c r="DK3" s="316" t="s">
        <v>129</v>
      </c>
      <c r="DL3" s="316" t="s">
        <v>130</v>
      </c>
      <c r="DM3" s="316" t="s">
        <v>131</v>
      </c>
      <c r="DN3" s="316" t="s">
        <v>132</v>
      </c>
      <c r="DO3" s="316" t="s">
        <v>133</v>
      </c>
      <c r="DP3" s="316" t="s">
        <v>134</v>
      </c>
      <c r="DQ3" s="316" t="s">
        <v>135</v>
      </c>
      <c r="DR3" s="316" t="s">
        <v>136</v>
      </c>
      <c r="DS3" s="319" t="s">
        <v>137</v>
      </c>
      <c r="DT3" s="318" t="s">
        <v>126</v>
      </c>
      <c r="DU3" s="316" t="s">
        <v>127</v>
      </c>
      <c r="DV3" s="316" t="s">
        <v>128</v>
      </c>
      <c r="DW3" s="316" t="s">
        <v>129</v>
      </c>
      <c r="DX3" s="316" t="s">
        <v>130</v>
      </c>
      <c r="DY3" s="316" t="s">
        <v>131</v>
      </c>
      <c r="DZ3" s="316" t="s">
        <v>132</v>
      </c>
      <c r="EA3" s="316" t="s">
        <v>133</v>
      </c>
      <c r="EB3" s="316" t="s">
        <v>134</v>
      </c>
      <c r="EC3" s="316" t="s">
        <v>135</v>
      </c>
      <c r="ED3" s="316" t="s">
        <v>136</v>
      </c>
      <c r="EE3" s="319" t="s">
        <v>137</v>
      </c>
      <c r="EF3" s="318" t="s">
        <v>126</v>
      </c>
      <c r="EG3" s="316" t="s">
        <v>127</v>
      </c>
      <c r="EH3" s="316" t="s">
        <v>128</v>
      </c>
      <c r="EI3" s="316" t="s">
        <v>129</v>
      </c>
      <c r="EJ3" s="316" t="s">
        <v>130</v>
      </c>
      <c r="EK3" s="316" t="s">
        <v>131</v>
      </c>
      <c r="EL3" s="316" t="s">
        <v>132</v>
      </c>
      <c r="EM3" s="316" t="s">
        <v>133</v>
      </c>
      <c r="EN3" s="316" t="s">
        <v>134</v>
      </c>
      <c r="EO3" s="316" t="s">
        <v>135</v>
      </c>
      <c r="EP3" s="316" t="s">
        <v>136</v>
      </c>
      <c r="EQ3" s="319" t="s">
        <v>137</v>
      </c>
      <c r="ER3" s="318" t="s">
        <v>126</v>
      </c>
      <c r="ES3" s="316" t="s">
        <v>127</v>
      </c>
      <c r="ET3" s="316" t="s">
        <v>128</v>
      </c>
      <c r="EU3" s="316" t="s">
        <v>129</v>
      </c>
      <c r="EV3" s="316" t="s">
        <v>130</v>
      </c>
      <c r="EW3" s="316" t="s">
        <v>131</v>
      </c>
      <c r="EX3" s="316" t="s">
        <v>132</v>
      </c>
      <c r="EY3" s="316" t="s">
        <v>133</v>
      </c>
      <c r="EZ3" s="316" t="s">
        <v>134</v>
      </c>
      <c r="FA3" s="316" t="s">
        <v>135</v>
      </c>
      <c r="FB3" s="316" t="s">
        <v>136</v>
      </c>
      <c r="FC3" s="319" t="s">
        <v>137</v>
      </c>
      <c r="FD3" s="318" t="s">
        <v>126</v>
      </c>
      <c r="FE3" s="316" t="s">
        <v>127</v>
      </c>
      <c r="FF3" s="316" t="s">
        <v>128</v>
      </c>
      <c r="FG3" s="316" t="s">
        <v>129</v>
      </c>
      <c r="FH3" s="316" t="s">
        <v>130</v>
      </c>
      <c r="FI3" s="316" t="s">
        <v>131</v>
      </c>
      <c r="FJ3" s="316" t="s">
        <v>132</v>
      </c>
      <c r="FK3" s="316" t="s">
        <v>133</v>
      </c>
      <c r="FL3" s="316" t="s">
        <v>134</v>
      </c>
      <c r="FM3" s="316" t="s">
        <v>135</v>
      </c>
      <c r="FN3" s="316" t="s">
        <v>136</v>
      </c>
      <c r="FO3" s="319" t="s">
        <v>137</v>
      </c>
      <c r="FP3" s="318" t="s">
        <v>126</v>
      </c>
      <c r="FQ3" s="316" t="s">
        <v>127</v>
      </c>
      <c r="FR3" s="316" t="s">
        <v>128</v>
      </c>
      <c r="FS3" s="316" t="s">
        <v>129</v>
      </c>
      <c r="FT3" s="316" t="s">
        <v>130</v>
      </c>
      <c r="FU3" s="316" t="s">
        <v>131</v>
      </c>
      <c r="FV3" s="316" t="s">
        <v>132</v>
      </c>
      <c r="FW3" s="316" t="s">
        <v>133</v>
      </c>
      <c r="FX3" s="316" t="s">
        <v>134</v>
      </c>
      <c r="FY3" s="316" t="s">
        <v>135</v>
      </c>
      <c r="FZ3" s="316" t="s">
        <v>136</v>
      </c>
      <c r="GA3" s="319" t="s">
        <v>137</v>
      </c>
      <c r="GB3" s="318" t="s">
        <v>126</v>
      </c>
      <c r="GC3" s="316" t="s">
        <v>127</v>
      </c>
      <c r="GD3" s="316" t="s">
        <v>128</v>
      </c>
      <c r="GE3" s="316" t="s">
        <v>129</v>
      </c>
      <c r="GF3" s="316" t="s">
        <v>130</v>
      </c>
      <c r="GG3" s="316" t="s">
        <v>131</v>
      </c>
      <c r="GH3" s="316" t="s">
        <v>132</v>
      </c>
      <c r="GI3" s="316" t="s">
        <v>133</v>
      </c>
      <c r="GJ3" s="316" t="s">
        <v>134</v>
      </c>
      <c r="GK3" s="316" t="s">
        <v>135</v>
      </c>
      <c r="GL3" s="316" t="s">
        <v>136</v>
      </c>
      <c r="GM3" s="319" t="s">
        <v>137</v>
      </c>
    </row>
    <row r="4" spans="1:195" ht="36.75" customHeight="1" thickTop="1" x14ac:dyDescent="0.45">
      <c r="A4" s="604" t="s">
        <v>309</v>
      </c>
      <c r="B4" s="605" t="e">
        <f>B2+B3</f>
        <v>#VALUE!</v>
      </c>
      <c r="C4" s="605">
        <v>325.5</v>
      </c>
      <c r="D4" s="2804">
        <f>SUM(D2:D3)</f>
        <v>0</v>
      </c>
      <c r="E4" s="2805">
        <v>763.8</v>
      </c>
      <c r="F4" s="2805">
        <v>972.94520000000011</v>
      </c>
      <c r="G4" s="2805">
        <v>1027</v>
      </c>
      <c r="H4" s="606">
        <v>1014.9</v>
      </c>
      <c r="I4" s="606">
        <v>1040.5999999999999</v>
      </c>
      <c r="J4" s="606">
        <v>1126.9000000000001</v>
      </c>
      <c r="K4" s="606">
        <v>1108.2</v>
      </c>
      <c r="L4" s="606">
        <v>1146.0999999999999</v>
      </c>
      <c r="M4" s="606">
        <f>SUM(M2:M3)</f>
        <v>0</v>
      </c>
      <c r="N4" s="606">
        <f>SUM(N2:N3)</f>
        <v>0</v>
      </c>
      <c r="O4" s="606">
        <f>SUM(O2:O3)</f>
        <v>0</v>
      </c>
      <c r="P4" s="606">
        <v>1176.7</v>
      </c>
      <c r="Q4" s="606">
        <v>1182.7</v>
      </c>
      <c r="R4" s="607">
        <v>1186.8</v>
      </c>
      <c r="S4" s="608">
        <v>1242</v>
      </c>
      <c r="T4" s="608">
        <v>1334.3</v>
      </c>
      <c r="U4" s="608"/>
      <c r="V4" s="608">
        <v>1271.5999999999999</v>
      </c>
      <c r="W4" s="608">
        <v>1306.7</v>
      </c>
      <c r="X4" s="609">
        <v>1349.1</v>
      </c>
      <c r="Y4" s="608">
        <v>1404.4</v>
      </c>
      <c r="Z4" s="608">
        <v>1408.7</v>
      </c>
      <c r="AA4" s="609">
        <v>1484.1</v>
      </c>
      <c r="AB4" s="609">
        <v>1466.9</v>
      </c>
      <c r="AC4" s="608">
        <v>1601.6</v>
      </c>
      <c r="AD4" s="608">
        <v>1910</v>
      </c>
      <c r="AE4" s="608">
        <v>1910</v>
      </c>
      <c r="AF4" s="608"/>
      <c r="AG4" s="608">
        <v>1692.6639200000002</v>
      </c>
      <c r="AH4" s="608">
        <v>1761.3562019999999</v>
      </c>
      <c r="AI4" s="608">
        <v>1816.0649950000002</v>
      </c>
      <c r="AJ4" s="608">
        <v>1830.4895425</v>
      </c>
      <c r="AK4" s="608">
        <v>2088.6945489658056</v>
      </c>
      <c r="AL4" s="608">
        <v>2165.6566159130689</v>
      </c>
      <c r="AM4" s="608">
        <v>2237.1538110684733</v>
      </c>
      <c r="AN4" s="608">
        <v>2206.6077313947872</v>
      </c>
      <c r="AO4" s="608">
        <v>2191.0630067226607</v>
      </c>
      <c r="AP4" s="608">
        <v>2232.8366940000001</v>
      </c>
      <c r="AQ4" s="608">
        <v>2362.4898674999995</v>
      </c>
      <c r="AR4" s="608">
        <v>2474.0666174999997</v>
      </c>
      <c r="AS4" s="608">
        <v>2440.8694950462659</v>
      </c>
      <c r="AT4" s="608">
        <v>2550.6665450535488</v>
      </c>
      <c r="AU4" s="608">
        <v>2635.7447139413912</v>
      </c>
      <c r="AV4" s="608">
        <v>2616.2249886271838</v>
      </c>
      <c r="AW4" s="608">
        <v>2912.3053936849337</v>
      </c>
      <c r="AX4" s="608">
        <v>2449.1438519848193</v>
      </c>
      <c r="AY4" s="608">
        <v>2547.3902493382616</v>
      </c>
      <c r="AZ4" s="608">
        <v>2503.0504516686224</v>
      </c>
      <c r="BA4" s="608">
        <v>2462.8432330091878</v>
      </c>
      <c r="BB4" s="608">
        <v>2588.2327014000002</v>
      </c>
      <c r="BC4" s="608">
        <v>2678.0034575000004</v>
      </c>
      <c r="BD4" s="608">
        <v>2641.3736549999999</v>
      </c>
      <c r="BE4" s="608"/>
      <c r="BF4" s="608">
        <v>2784.5771759999998</v>
      </c>
      <c r="BG4" s="608">
        <v>2907.1195449999996</v>
      </c>
      <c r="BH4" s="608">
        <v>2823.5958824999998</v>
      </c>
      <c r="BI4" s="608">
        <v>3159.3384620000002</v>
      </c>
      <c r="BJ4" s="608">
        <v>3471.8559575000004</v>
      </c>
      <c r="BK4" s="608">
        <v>4033.3125460000001</v>
      </c>
      <c r="BL4" s="608">
        <v>4232.7070549999999</v>
      </c>
      <c r="BM4" s="608">
        <v>4103.3609724999997</v>
      </c>
      <c r="BN4" s="608">
        <v>4209.2538825000001</v>
      </c>
      <c r="BO4" s="407">
        <v>4495.9404319999994</v>
      </c>
      <c r="BP4" s="407">
        <v>4655.5624925000002</v>
      </c>
      <c r="BQ4" s="407">
        <v>4782.1673650000002</v>
      </c>
      <c r="BR4" s="407">
        <v>4758.3280139999997</v>
      </c>
      <c r="BS4" s="407">
        <v>4475.9254124999998</v>
      </c>
      <c r="BT4" s="407">
        <v>4618.0347039999997</v>
      </c>
      <c r="BU4" s="368">
        <v>4822.7158079999999</v>
      </c>
      <c r="BV4" s="368">
        <v>4887.7733475000005</v>
      </c>
      <c r="BW4" s="368">
        <v>5051.4591399999999</v>
      </c>
      <c r="BX4" s="610">
        <v>5258.5809100000006</v>
      </c>
      <c r="BY4" s="610">
        <v>5079.8581275000006</v>
      </c>
      <c r="BZ4" s="610">
        <v>5084.6049039999998</v>
      </c>
      <c r="CA4" s="243">
        <v>5053.5783200000005</v>
      </c>
      <c r="CB4" s="243">
        <v>5228.9380650000003</v>
      </c>
      <c r="CC4" s="243">
        <v>5203.9827000000005</v>
      </c>
      <c r="CD4" s="243">
        <v>5118.9804299999996</v>
      </c>
      <c r="CE4" s="243">
        <v>5299.6939660000007</v>
      </c>
      <c r="CF4" s="243">
        <v>5406.5073874999998</v>
      </c>
      <c r="CG4" s="243">
        <v>5554.2368575</v>
      </c>
      <c r="CH4" s="243">
        <v>5629.8762000000006</v>
      </c>
      <c r="CI4" s="243">
        <v>6029.9922499999993</v>
      </c>
      <c r="CJ4" s="243">
        <v>6267.3024999999998</v>
      </c>
      <c r="CK4" s="243">
        <v>6431.4</v>
      </c>
      <c r="CL4" s="243">
        <v>6399.1820000000007</v>
      </c>
      <c r="CM4" s="243">
        <v>6698.67</v>
      </c>
      <c r="CN4" s="243">
        <v>6397.1540000000005</v>
      </c>
      <c r="CO4" s="243">
        <v>6184.2824999999993</v>
      </c>
      <c r="CP4" s="243">
        <v>6097.5744887717847</v>
      </c>
      <c r="CQ4" s="243">
        <v>6488.506728271188</v>
      </c>
      <c r="CR4" s="243">
        <v>6419.4174999999996</v>
      </c>
      <c r="CS4" s="243">
        <v>6408.03</v>
      </c>
      <c r="CT4" s="243">
        <v>6867.512326</v>
      </c>
      <c r="CU4" s="243">
        <v>6955.8060274999998</v>
      </c>
      <c r="CV4" s="331">
        <v>6982.300174</v>
      </c>
      <c r="CW4" s="243">
        <v>7265.6955142499992</v>
      </c>
      <c r="CX4" s="243">
        <v>7029.0671130000001</v>
      </c>
      <c r="CY4" s="243">
        <v>6981.7847700000002</v>
      </c>
      <c r="CZ4" s="243">
        <v>7093.0526248000006</v>
      </c>
      <c r="DA4" s="243">
        <v>6957.6542740000004</v>
      </c>
      <c r="DB4" s="243">
        <v>7029.7701367499994</v>
      </c>
      <c r="DC4" s="243">
        <v>7171.5277385999998</v>
      </c>
      <c r="DD4" s="243">
        <v>7555.8707675000005</v>
      </c>
      <c r="DE4" s="243">
        <v>8126.4664274000006</v>
      </c>
      <c r="DF4" s="243">
        <v>7696.0199764999998</v>
      </c>
      <c r="DG4" s="244">
        <v>7430.0378657500005</v>
      </c>
      <c r="DH4" s="331">
        <v>7425.4976491999987</v>
      </c>
      <c r="DI4" s="243">
        <v>7609.9355409999998</v>
      </c>
      <c r="DJ4" s="243">
        <v>7790.8098409749991</v>
      </c>
      <c r="DK4" s="243">
        <v>7812.6468852500002</v>
      </c>
      <c r="DL4" s="243">
        <v>7756.463832200001</v>
      </c>
      <c r="DM4" s="243">
        <v>8102.7655917499997</v>
      </c>
      <c r="DN4" s="243">
        <v>8228.4144185999994</v>
      </c>
      <c r="DO4" s="243">
        <v>8358.7804605000001</v>
      </c>
      <c r="DP4" s="243">
        <v>8271.5892960000001</v>
      </c>
      <c r="DQ4" s="243">
        <v>8896.9804430000004</v>
      </c>
      <c r="DR4" s="243">
        <v>8428.843492</v>
      </c>
      <c r="DS4" s="244">
        <v>9106.8764012499996</v>
      </c>
      <c r="DT4" s="331">
        <v>9253.1214177500005</v>
      </c>
      <c r="DU4" s="243">
        <v>8895.2799500000001</v>
      </c>
      <c r="DV4" s="243">
        <v>8967.5956687500002</v>
      </c>
      <c r="DW4" s="243">
        <v>8133.0385879999994</v>
      </c>
      <c r="DX4" s="243">
        <v>8743.3769792499988</v>
      </c>
      <c r="DY4" s="243">
        <v>9036.8326172500001</v>
      </c>
      <c r="DZ4" s="243">
        <v>9128.2641442800013</v>
      </c>
      <c r="EA4" s="243">
        <v>9088.2365580000005</v>
      </c>
      <c r="EB4" s="243">
        <v>10014.564464999999</v>
      </c>
      <c r="EC4" s="243">
        <v>9840.547136000001</v>
      </c>
      <c r="ED4" s="243">
        <v>10842.66205375</v>
      </c>
      <c r="EE4" s="244">
        <v>11069.293279200001</v>
      </c>
      <c r="EF4" s="331">
        <v>11467.376816249998</v>
      </c>
      <c r="EG4" s="243">
        <v>11544.372032499999</v>
      </c>
      <c r="EH4" s="243">
        <v>12090.351719600001</v>
      </c>
      <c r="EI4" s="243">
        <v>11917.687539999999</v>
      </c>
      <c r="EJ4" s="243">
        <v>12499.73193975</v>
      </c>
      <c r="EK4" s="243">
        <v>13762.691468000001</v>
      </c>
      <c r="EL4" s="243">
        <v>14444.45962</v>
      </c>
      <c r="EM4" s="243">
        <v>14575.136177</v>
      </c>
      <c r="EN4" s="243">
        <v>14693.118894000001</v>
      </c>
      <c r="EO4" s="243">
        <v>16094.612405249998</v>
      </c>
      <c r="EP4" s="243">
        <v>15584.945040000001</v>
      </c>
      <c r="EQ4" s="244">
        <v>17628.012279400002</v>
      </c>
      <c r="ER4" s="331">
        <v>14923.819798</v>
      </c>
      <c r="ES4" s="243">
        <v>15417.042191</v>
      </c>
      <c r="ET4" s="243">
        <v>15416.574269000001</v>
      </c>
      <c r="EU4" s="243">
        <v>18632.395114999999</v>
      </c>
      <c r="EV4" s="243">
        <v>18999.465016000002</v>
      </c>
      <c r="EW4" s="243">
        <v>18980.696813999999</v>
      </c>
      <c r="EX4" s="243">
        <v>20646.361727749998</v>
      </c>
      <c r="EY4" s="243">
        <v>22336.805945599997</v>
      </c>
      <c r="EZ4" s="243">
        <v>24253.140084999999</v>
      </c>
      <c r="FA4" s="243">
        <v>27748.766324999997</v>
      </c>
      <c r="FB4" s="243">
        <v>35423.2895412</v>
      </c>
      <c r="FC4" s="244">
        <v>32672.231135500002</v>
      </c>
      <c r="FD4" s="331">
        <f>FD5+FD6</f>
        <v>31381.694791500006</v>
      </c>
      <c r="FE4" s="243">
        <f t="shared" ref="FE4:GM4" si="0">FE5+FE6</f>
        <v>33173.023962499996</v>
      </c>
      <c r="FF4" s="243">
        <f t="shared" si="0"/>
        <v>28788.815502400001</v>
      </c>
      <c r="FG4" s="243">
        <f t="shared" si="0"/>
        <v>29872.551825000002</v>
      </c>
      <c r="FH4" s="243">
        <f t="shared" si="0"/>
        <v>32806.551862</v>
      </c>
      <c r="FI4" s="243">
        <f t="shared" si="0"/>
        <v>29375.254464999998</v>
      </c>
      <c r="FJ4" s="243">
        <f t="shared" si="0"/>
        <v>30808.631205000002</v>
      </c>
      <c r="FK4" s="243">
        <f t="shared" si="0"/>
        <v>34139.827934000001</v>
      </c>
      <c r="FL4" s="243">
        <f t="shared" si="0"/>
        <v>31164.229232500002</v>
      </c>
      <c r="FM4" s="243">
        <f t="shared" si="0"/>
        <v>31106.839887499998</v>
      </c>
      <c r="FN4" s="243">
        <f t="shared" si="0"/>
        <v>31892.318047999997</v>
      </c>
      <c r="FO4" s="244">
        <f t="shared" si="0"/>
        <v>43815.811552500003</v>
      </c>
      <c r="FP4" s="332">
        <f t="shared" si="0"/>
        <v>45092.511469999998</v>
      </c>
      <c r="FQ4" s="333">
        <f t="shared" si="0"/>
        <v>44795.79176</v>
      </c>
      <c r="FR4" s="333">
        <f t="shared" si="0"/>
        <v>46688.841684999999</v>
      </c>
      <c r="FS4" s="333">
        <f t="shared" si="0"/>
        <v>59185.021212500011</v>
      </c>
      <c r="FT4" s="333">
        <f t="shared" si="0"/>
        <v>64208.708666000006</v>
      </c>
      <c r="FU4" s="333">
        <f t="shared" si="0"/>
        <v>67744.213337499998</v>
      </c>
      <c r="FV4" s="333">
        <f t="shared" si="0"/>
        <v>66426.024221999993</v>
      </c>
      <c r="FW4" s="333">
        <f t="shared" si="0"/>
        <v>68416.602350000001</v>
      </c>
      <c r="FX4" s="333">
        <f t="shared" si="0"/>
        <v>71285.614727499997</v>
      </c>
      <c r="FY4" s="333">
        <f t="shared" si="0"/>
        <v>71693.667561999988</v>
      </c>
      <c r="FZ4" s="333">
        <f t="shared" si="0"/>
        <v>72074.230030000006</v>
      </c>
      <c r="GA4" s="536">
        <f t="shared" si="0"/>
        <v>70323.136892499999</v>
      </c>
      <c r="GB4" s="331">
        <f t="shared" si="0"/>
        <v>70422.350987999991</v>
      </c>
      <c r="GC4" s="243">
        <f t="shared" si="0"/>
        <v>72357.489842499999</v>
      </c>
      <c r="GD4" s="243">
        <f t="shared" si="0"/>
        <v>73634.002970000001</v>
      </c>
      <c r="GE4" s="243">
        <f t="shared" si="0"/>
        <v>74381.739534862005</v>
      </c>
      <c r="GF4" s="243">
        <f t="shared" si="0"/>
        <v>70008.082910750003</v>
      </c>
      <c r="GG4" s="243">
        <f t="shared" si="0"/>
        <v>63866.260991392504</v>
      </c>
      <c r="GH4" s="243">
        <f t="shared" si="0"/>
        <v>77018.700049999999</v>
      </c>
      <c r="GI4" s="243">
        <f t="shared" si="0"/>
        <v>64324.081209999997</v>
      </c>
      <c r="GJ4" s="243">
        <f t="shared" si="0"/>
        <v>65810.865520000007</v>
      </c>
      <c r="GK4" s="243">
        <f t="shared" si="0"/>
        <v>66390.047999999995</v>
      </c>
      <c r="GL4" s="243">
        <f t="shared" si="0"/>
        <v>66137.001942500006</v>
      </c>
      <c r="GM4" s="244">
        <f t="shared" si="0"/>
        <v>68953.788201427509</v>
      </c>
    </row>
    <row r="5" spans="1:195" ht="36.75" customHeight="1" x14ac:dyDescent="0.45">
      <c r="A5" s="611" t="s">
        <v>310</v>
      </c>
      <c r="B5" s="605">
        <v>166.94</v>
      </c>
      <c r="C5" s="605">
        <v>232.84</v>
      </c>
      <c r="D5" s="605">
        <v>366.3</v>
      </c>
      <c r="E5" s="605">
        <v>426.5</v>
      </c>
      <c r="F5" s="605">
        <v>486.77514000000002</v>
      </c>
      <c r="G5" s="605">
        <v>511.9</v>
      </c>
      <c r="H5" s="605">
        <v>520</v>
      </c>
      <c r="I5" s="605">
        <v>565.20000000000005</v>
      </c>
      <c r="J5" s="605">
        <v>673.7</v>
      </c>
      <c r="K5" s="605">
        <v>658.3</v>
      </c>
      <c r="L5" s="605">
        <v>693.5</v>
      </c>
      <c r="M5" s="605">
        <v>681.73833250000007</v>
      </c>
      <c r="N5" s="605">
        <v>694.13907500000005</v>
      </c>
      <c r="O5" s="605">
        <v>674.41554199999996</v>
      </c>
      <c r="P5" s="605">
        <v>794.2</v>
      </c>
      <c r="Q5" s="605">
        <v>806.2</v>
      </c>
      <c r="R5" s="156">
        <v>820.7</v>
      </c>
      <c r="S5" s="155">
        <v>871.1</v>
      </c>
      <c r="T5" s="155">
        <v>935.3</v>
      </c>
      <c r="U5" s="155"/>
      <c r="V5" s="155">
        <v>859.1</v>
      </c>
      <c r="W5" s="155">
        <v>909.5</v>
      </c>
      <c r="X5" s="158">
        <v>929.6</v>
      </c>
      <c r="Y5" s="155">
        <v>981</v>
      </c>
      <c r="Z5" s="155">
        <v>981.9</v>
      </c>
      <c r="AA5" s="158">
        <v>1017.3</v>
      </c>
      <c r="AB5" s="158">
        <v>994</v>
      </c>
      <c r="AC5" s="155">
        <v>1100.5999999999999</v>
      </c>
      <c r="AD5" s="155">
        <v>1222</v>
      </c>
      <c r="AE5" s="155">
        <v>1391.5</v>
      </c>
      <c r="AF5" s="155"/>
      <c r="AG5" s="155">
        <v>1164.8050775000002</v>
      </c>
      <c r="AH5" s="155">
        <v>1138.486208</v>
      </c>
      <c r="AI5" s="155">
        <v>1135.8875950000001</v>
      </c>
      <c r="AJ5" s="155">
        <v>1164.7291574999999</v>
      </c>
      <c r="AK5" s="155">
        <v>1594.4183345434017</v>
      </c>
      <c r="AL5" s="155">
        <v>1753.6827630784846</v>
      </c>
      <c r="AM5" s="155">
        <v>1821.7906735094848</v>
      </c>
      <c r="AN5" s="155">
        <v>1796.9499496578348</v>
      </c>
      <c r="AO5" s="155">
        <v>1770.8960239662006</v>
      </c>
      <c r="AP5" s="155">
        <v>1874.0271580000001</v>
      </c>
      <c r="AQ5" s="155">
        <v>2028.6393574999997</v>
      </c>
      <c r="AR5" s="155">
        <v>2044.8220449999999</v>
      </c>
      <c r="AS5" s="155">
        <v>2060.080814680005</v>
      </c>
      <c r="AT5" s="155">
        <v>2071.6032562629061</v>
      </c>
      <c r="AU5" s="155">
        <v>2259.4287072397733</v>
      </c>
      <c r="AV5" s="155">
        <v>2265.1075690318398</v>
      </c>
      <c r="AW5" s="155">
        <v>2514.4952493003057</v>
      </c>
      <c r="AX5" s="155">
        <v>1926.0562929035939</v>
      </c>
      <c r="AY5" s="155">
        <v>1979.9756877912739</v>
      </c>
      <c r="AZ5" s="155">
        <v>1968.3604848410423</v>
      </c>
      <c r="BA5" s="155">
        <v>1935.5673174226204</v>
      </c>
      <c r="BB5" s="155">
        <v>2067.3607594</v>
      </c>
      <c r="BC5" s="155">
        <v>2173.7071125000002</v>
      </c>
      <c r="BD5" s="155">
        <v>2146.0592824999999</v>
      </c>
      <c r="BE5" s="155"/>
      <c r="BF5" s="155">
        <v>2270.095566</v>
      </c>
      <c r="BG5" s="155">
        <v>2301.5837149999998</v>
      </c>
      <c r="BH5" s="155">
        <v>2283.9408149999999</v>
      </c>
      <c r="BI5" s="155">
        <v>2604.1182060000001</v>
      </c>
      <c r="BJ5" s="155">
        <v>2873.9330400000003</v>
      </c>
      <c r="BK5" s="155">
        <v>3096.2306699999999</v>
      </c>
      <c r="BL5" s="155">
        <v>3284.40337</v>
      </c>
      <c r="BM5" s="155">
        <v>3186.5685100000001</v>
      </c>
      <c r="BN5" s="155">
        <v>3308.1059049999999</v>
      </c>
      <c r="BO5" s="39">
        <v>3429.0795019999996</v>
      </c>
      <c r="BP5" s="39">
        <v>3557.8550775000003</v>
      </c>
      <c r="BQ5" s="39">
        <v>3548.0512625000001</v>
      </c>
      <c r="BR5" s="39">
        <v>3670.4331179999999</v>
      </c>
      <c r="BS5" s="39">
        <v>3391.4384399999999</v>
      </c>
      <c r="BT5" s="39">
        <v>3533.0509659999998</v>
      </c>
      <c r="BU5" s="343">
        <v>3705.7906075000001</v>
      </c>
      <c r="BV5" s="343">
        <v>3704.3100825000001</v>
      </c>
      <c r="BW5" s="343">
        <v>3923.5686820000001</v>
      </c>
      <c r="BX5" s="612">
        <v>4178.8272450000004</v>
      </c>
      <c r="BY5" s="612">
        <v>3986.2796200000003</v>
      </c>
      <c r="BZ5" s="612">
        <v>3987.9795899999999</v>
      </c>
      <c r="CA5" s="344">
        <v>3993.5494400000002</v>
      </c>
      <c r="CB5" s="344">
        <v>4086.4095900000002</v>
      </c>
      <c r="CC5" s="344">
        <v>4238.8299540000007</v>
      </c>
      <c r="CD5" s="344">
        <v>4200.0948124999995</v>
      </c>
      <c r="CE5" s="344">
        <v>4291.6864720000003</v>
      </c>
      <c r="CF5" s="344">
        <v>4442.0523599999997</v>
      </c>
      <c r="CG5" s="344">
        <v>4700.3001574999998</v>
      </c>
      <c r="CH5" s="344">
        <v>4739.8256000000001</v>
      </c>
      <c r="CI5" s="344">
        <v>4979.9542499999998</v>
      </c>
      <c r="CJ5" s="344">
        <v>5095.3675000000003</v>
      </c>
      <c r="CK5" s="344">
        <v>5037.9624999999996</v>
      </c>
      <c r="CL5" s="344">
        <v>4908.2300000000005</v>
      </c>
      <c r="CM5" s="342">
        <v>5275.5625</v>
      </c>
      <c r="CN5" s="342">
        <v>4999.1060000000007</v>
      </c>
      <c r="CO5" s="342">
        <v>4862.2524999999996</v>
      </c>
      <c r="CP5" s="342">
        <v>4853.9746961354704</v>
      </c>
      <c r="CQ5" s="342">
        <v>5018.825690327144</v>
      </c>
      <c r="CR5" s="342">
        <v>5017.03</v>
      </c>
      <c r="CS5" s="342">
        <v>5161.4724999999999</v>
      </c>
      <c r="CT5" s="342">
        <v>5551.5466939999997</v>
      </c>
      <c r="CU5" s="342">
        <v>5512.89923</v>
      </c>
      <c r="CV5" s="417">
        <v>5551.8987059999999</v>
      </c>
      <c r="CW5" s="342">
        <v>5950.1095642499995</v>
      </c>
      <c r="CX5" s="342">
        <v>5713.1437742500002</v>
      </c>
      <c r="CY5" s="342">
        <v>5616.7233699999997</v>
      </c>
      <c r="CZ5" s="342">
        <v>5380.1285379999999</v>
      </c>
      <c r="DA5" s="342">
        <v>5405.7142275000006</v>
      </c>
      <c r="DB5" s="342">
        <v>5417.5603929999997</v>
      </c>
      <c r="DC5" s="342">
        <v>5539.7918563999992</v>
      </c>
      <c r="DD5" s="342">
        <v>5877.6023842499999</v>
      </c>
      <c r="DE5" s="342">
        <v>6144.106095000001</v>
      </c>
      <c r="DF5" s="342">
        <v>5861.4874259999997</v>
      </c>
      <c r="DG5" s="418">
        <v>5636.7678937500004</v>
      </c>
      <c r="DH5" s="417">
        <v>5647.5548151999992</v>
      </c>
      <c r="DI5" s="342">
        <v>5896.96100725</v>
      </c>
      <c r="DJ5" s="342">
        <v>5937.7297307499994</v>
      </c>
      <c r="DK5" s="342">
        <v>5910.9557599999998</v>
      </c>
      <c r="DL5" s="342">
        <v>5895.8859810000013</v>
      </c>
      <c r="DM5" s="342">
        <v>6063.0666322500001</v>
      </c>
      <c r="DN5" s="342">
        <v>6164.5628316000002</v>
      </c>
      <c r="DO5" s="342">
        <v>6326.35864425</v>
      </c>
      <c r="DP5" s="342">
        <v>6438.6918859999996</v>
      </c>
      <c r="DQ5" s="342">
        <v>6822.9438301999999</v>
      </c>
      <c r="DR5" s="342">
        <v>6743.1007282499995</v>
      </c>
      <c r="DS5" s="418">
        <v>7092.9230457499998</v>
      </c>
      <c r="DT5" s="417">
        <v>7144.5721395</v>
      </c>
      <c r="DU5" s="342">
        <v>6981.9717939999991</v>
      </c>
      <c r="DV5" s="342">
        <v>6995.3716409999997</v>
      </c>
      <c r="DW5" s="342">
        <v>6098.9544805999994</v>
      </c>
      <c r="DX5" s="342">
        <v>6465.1818122499999</v>
      </c>
      <c r="DY5" s="342">
        <v>6681.3112762500004</v>
      </c>
      <c r="DZ5" s="342">
        <v>6622.4363638800005</v>
      </c>
      <c r="EA5" s="342">
        <v>6758.1824087499999</v>
      </c>
      <c r="EB5" s="342">
        <v>7498.7123932000004</v>
      </c>
      <c r="EC5" s="342">
        <v>7312.0601290000004</v>
      </c>
      <c r="ED5" s="342">
        <v>8059.364638</v>
      </c>
      <c r="EE5" s="418">
        <v>8178.6394954000007</v>
      </c>
      <c r="EF5" s="417">
        <v>8536.3019349999995</v>
      </c>
      <c r="EG5" s="342">
        <v>8324.7857662499991</v>
      </c>
      <c r="EH5" s="342">
        <v>8850.8686006000007</v>
      </c>
      <c r="EI5" s="342">
        <v>8884.8357925</v>
      </c>
      <c r="EJ5" s="342">
        <v>9313.4467179999992</v>
      </c>
      <c r="EK5" s="342">
        <v>10153.119906</v>
      </c>
      <c r="EL5" s="342">
        <v>10508.6583075</v>
      </c>
      <c r="EM5" s="342">
        <v>10868.727095</v>
      </c>
      <c r="EN5" s="342">
        <v>10892.189052000002</v>
      </c>
      <c r="EO5" s="342">
        <v>11808.234506249999</v>
      </c>
      <c r="EP5" s="342">
        <v>11673.6890425</v>
      </c>
      <c r="EQ5" s="418">
        <v>13523.883496</v>
      </c>
      <c r="ER5" s="417">
        <v>11349.472545000001</v>
      </c>
      <c r="ES5" s="342">
        <v>11696.894925000001</v>
      </c>
      <c r="ET5" s="342">
        <v>11431.95383</v>
      </c>
      <c r="EU5" s="342">
        <v>14453.653162500001</v>
      </c>
      <c r="EV5" s="342">
        <v>14788.64539</v>
      </c>
      <c r="EW5" s="342">
        <v>14372.401261999999</v>
      </c>
      <c r="EX5" s="342">
        <v>15266.536129999999</v>
      </c>
      <c r="EY5" s="342">
        <v>16863.128814</v>
      </c>
      <c r="EZ5" s="342">
        <v>17992.441589999999</v>
      </c>
      <c r="FA5" s="342">
        <v>19788.381859999998</v>
      </c>
      <c r="FB5" s="342">
        <v>26059.122510000001</v>
      </c>
      <c r="FC5" s="418">
        <v>24967.933252500003</v>
      </c>
      <c r="FD5" s="417">
        <v>24175.915942500003</v>
      </c>
      <c r="FE5" s="342">
        <v>24458.46632</v>
      </c>
      <c r="FF5" s="342">
        <v>18251.494264000001</v>
      </c>
      <c r="FG5" s="342">
        <v>18529.330652500001</v>
      </c>
      <c r="FH5" s="342">
        <v>21653.084619999998</v>
      </c>
      <c r="FI5" s="342">
        <v>17735.798012499999</v>
      </c>
      <c r="FJ5" s="342">
        <v>18973.837460000002</v>
      </c>
      <c r="FK5" s="342">
        <v>22216.674542000001</v>
      </c>
      <c r="FL5" s="342">
        <v>19163.87141</v>
      </c>
      <c r="FM5" s="342">
        <v>18791.691967499999</v>
      </c>
      <c r="FN5" s="342">
        <v>19091.855786</v>
      </c>
      <c r="FO5" s="418">
        <v>30451.111440000001</v>
      </c>
      <c r="FP5" s="417">
        <v>31905.800167999998</v>
      </c>
      <c r="FQ5" s="342">
        <v>31444.70246</v>
      </c>
      <c r="FR5" s="342">
        <v>32874.113237500002</v>
      </c>
      <c r="FS5" s="342">
        <v>45501.067662500005</v>
      </c>
      <c r="FT5" s="342">
        <v>50355.280064000006</v>
      </c>
      <c r="FU5" s="342">
        <v>52067.724504999998</v>
      </c>
      <c r="FV5" s="342">
        <v>51384.045083999998</v>
      </c>
      <c r="FW5" s="342">
        <v>52738.244787499993</v>
      </c>
      <c r="FX5" s="342">
        <v>55129.079612499998</v>
      </c>
      <c r="FY5" s="342">
        <v>56278.553533999991</v>
      </c>
      <c r="FZ5" s="342">
        <v>57328.818144999997</v>
      </c>
      <c r="GA5" s="418">
        <v>56776.681085000004</v>
      </c>
      <c r="GB5" s="417">
        <v>57564.145701999994</v>
      </c>
      <c r="GC5" s="342">
        <v>59139.897712500002</v>
      </c>
      <c r="GD5" s="342">
        <v>60274.840530000001</v>
      </c>
      <c r="GE5" s="342">
        <v>62369.391829510001</v>
      </c>
      <c r="GF5" s="342">
        <v>60557.585525000002</v>
      </c>
      <c r="GG5" s="342">
        <v>48810.857822122503</v>
      </c>
      <c r="GH5" s="342">
        <v>59264.666720000001</v>
      </c>
      <c r="GI5" s="342">
        <v>46571.761749999998</v>
      </c>
      <c r="GJ5" s="342">
        <v>45518.714220000002</v>
      </c>
      <c r="GK5" s="342">
        <v>45488.62</v>
      </c>
      <c r="GL5" s="342">
        <v>46417.651035000003</v>
      </c>
      <c r="GM5" s="418">
        <v>48233.220141912505</v>
      </c>
    </row>
    <row r="6" spans="1:195" ht="36.75" customHeight="1" x14ac:dyDescent="0.45">
      <c r="A6" s="611" t="s">
        <v>311</v>
      </c>
      <c r="B6" s="605">
        <v>82</v>
      </c>
      <c r="C6" s="605">
        <v>92.73</v>
      </c>
      <c r="D6" s="605">
        <v>214.5</v>
      </c>
      <c r="E6" s="605">
        <v>337.3</v>
      </c>
      <c r="F6" s="605">
        <v>486.17006000000003</v>
      </c>
      <c r="G6" s="605">
        <v>515.1</v>
      </c>
      <c r="H6" s="605">
        <v>494.9</v>
      </c>
      <c r="I6" s="605">
        <v>475.3</v>
      </c>
      <c r="J6" s="605">
        <v>453.1</v>
      </c>
      <c r="K6" s="605">
        <v>449.9</v>
      </c>
      <c r="L6" s="605">
        <v>452.6</v>
      </c>
      <c r="M6" s="605">
        <v>431.60927500000003</v>
      </c>
      <c r="N6" s="605">
        <v>414.21984750000001</v>
      </c>
      <c r="O6" s="605">
        <v>395.79726999999997</v>
      </c>
      <c r="P6" s="605">
        <v>382.5</v>
      </c>
      <c r="Q6" s="605">
        <v>376.5</v>
      </c>
      <c r="R6" s="156">
        <v>366</v>
      </c>
      <c r="S6" s="155">
        <v>370.9</v>
      </c>
      <c r="T6" s="155">
        <v>399.1</v>
      </c>
      <c r="U6" s="155"/>
      <c r="V6" s="155">
        <v>412.5</v>
      </c>
      <c r="W6" s="155">
        <v>397.2</v>
      </c>
      <c r="X6" s="158">
        <v>419.5</v>
      </c>
      <c r="Y6" s="155">
        <v>423.4</v>
      </c>
      <c r="Z6" s="155">
        <v>426.8</v>
      </c>
      <c r="AA6" s="158">
        <v>466.8</v>
      </c>
      <c r="AB6" s="158">
        <v>472.9</v>
      </c>
      <c r="AC6" s="155">
        <v>501.1</v>
      </c>
      <c r="AD6" s="155">
        <v>518.5</v>
      </c>
      <c r="AE6" s="155">
        <v>518.5</v>
      </c>
      <c r="AF6" s="155"/>
      <c r="AG6" s="155">
        <v>527.85884250000004</v>
      </c>
      <c r="AH6" s="155">
        <v>622.86999400000002</v>
      </c>
      <c r="AI6" s="155">
        <v>680.17740000000003</v>
      </c>
      <c r="AJ6" s="155">
        <v>665.76038500000004</v>
      </c>
      <c r="AK6" s="155">
        <v>494.27621442240371</v>
      </c>
      <c r="AL6" s="155">
        <v>411.97385283458425</v>
      </c>
      <c r="AM6" s="155">
        <v>415.36313755898829</v>
      </c>
      <c r="AN6" s="155">
        <v>409.65778173695207</v>
      </c>
      <c r="AO6" s="155">
        <v>420.16698275645996</v>
      </c>
      <c r="AP6" s="155">
        <v>358.80953599999998</v>
      </c>
      <c r="AQ6" s="155">
        <v>333.85050999999999</v>
      </c>
      <c r="AR6" s="155">
        <v>429.2445725</v>
      </c>
      <c r="AS6" s="155">
        <v>380.78868036626079</v>
      </c>
      <c r="AT6" s="155">
        <v>479.06328879064273</v>
      </c>
      <c r="AU6" s="155">
        <v>376.31600670161794</v>
      </c>
      <c r="AV6" s="155">
        <v>351.11741959534396</v>
      </c>
      <c r="AW6" s="155">
        <v>397.81014438462802</v>
      </c>
      <c r="AX6" s="155">
        <v>523.08755908122532</v>
      </c>
      <c r="AY6" s="155">
        <v>567.41456154698767</v>
      </c>
      <c r="AZ6" s="155">
        <v>534.68996682758029</v>
      </c>
      <c r="BA6" s="155">
        <v>527.27591558656741</v>
      </c>
      <c r="BB6" s="155">
        <v>520.87194199999999</v>
      </c>
      <c r="BC6" s="155">
        <v>504.29634500000003</v>
      </c>
      <c r="BD6" s="155">
        <v>495.31437249999999</v>
      </c>
      <c r="BE6" s="155"/>
      <c r="BF6" s="155">
        <v>514.48161000000005</v>
      </c>
      <c r="BG6" s="155">
        <v>605.53583000000003</v>
      </c>
      <c r="BH6" s="155">
        <v>539.65506750000009</v>
      </c>
      <c r="BI6" s="155">
        <v>555.22025599999995</v>
      </c>
      <c r="BJ6" s="155">
        <v>597.92291750000004</v>
      </c>
      <c r="BK6" s="155">
        <v>937.08187599999997</v>
      </c>
      <c r="BL6" s="155">
        <v>948.30368500000009</v>
      </c>
      <c r="BM6" s="155">
        <v>916.79246249999994</v>
      </c>
      <c r="BN6" s="155">
        <v>901.14797749999991</v>
      </c>
      <c r="BO6" s="39">
        <v>1066.8609300000001</v>
      </c>
      <c r="BP6" s="39">
        <v>1097.7074149999999</v>
      </c>
      <c r="BQ6" s="39">
        <v>1234.1161024999999</v>
      </c>
      <c r="BR6" s="39">
        <v>1087.894896</v>
      </c>
      <c r="BS6" s="39">
        <v>1084.4869725000001</v>
      </c>
      <c r="BT6" s="39">
        <v>1084.9837380000001</v>
      </c>
      <c r="BU6" s="344">
        <v>1116.9252005000001</v>
      </c>
      <c r="BV6" s="344">
        <v>1183.4632650000001</v>
      </c>
      <c r="BW6" s="344">
        <v>1127.8904580000001</v>
      </c>
      <c r="BX6" s="612">
        <v>1079.7536650000002</v>
      </c>
      <c r="BY6" s="612">
        <v>1093.5785075000001</v>
      </c>
      <c r="BZ6" s="612">
        <v>1096.6253140000001</v>
      </c>
      <c r="CA6" s="344">
        <v>1060.0288800000001</v>
      </c>
      <c r="CB6" s="344">
        <v>1142.5284750000001</v>
      </c>
      <c r="CC6" s="344">
        <v>965.15274600000009</v>
      </c>
      <c r="CD6" s="344">
        <v>918.88561749999997</v>
      </c>
      <c r="CE6" s="344">
        <v>1008.0074940000001</v>
      </c>
      <c r="CF6" s="344">
        <v>964.45502749999991</v>
      </c>
      <c r="CG6" s="344">
        <v>853.93669999999997</v>
      </c>
      <c r="CH6" s="344">
        <v>890.05060000000014</v>
      </c>
      <c r="CI6" s="344">
        <v>1050.038</v>
      </c>
      <c r="CJ6" s="344">
        <v>1171.9349999999999</v>
      </c>
      <c r="CK6" s="344">
        <v>1393.4375</v>
      </c>
      <c r="CL6" s="344">
        <v>1490.952</v>
      </c>
      <c r="CM6" s="342">
        <v>1423.1075000000001</v>
      </c>
      <c r="CN6" s="342">
        <v>1398.048</v>
      </c>
      <c r="CO6" s="342">
        <v>1322.03</v>
      </c>
      <c r="CP6" s="342">
        <v>1243.5997926363143</v>
      </c>
      <c r="CQ6" s="342">
        <v>1469.6810379440442</v>
      </c>
      <c r="CR6" s="342">
        <v>1402.3875</v>
      </c>
      <c r="CS6" s="342">
        <v>1246.5574999999999</v>
      </c>
      <c r="CT6" s="342">
        <v>1315.9656319999999</v>
      </c>
      <c r="CU6" s="342">
        <v>1442.9067975</v>
      </c>
      <c r="CV6" s="417">
        <v>1430.401468</v>
      </c>
      <c r="CW6" s="342">
        <v>1315.5859500000001</v>
      </c>
      <c r="CX6" s="342">
        <v>1315.9233387500001</v>
      </c>
      <c r="CY6" s="342">
        <v>1365.0614</v>
      </c>
      <c r="CZ6" s="342">
        <v>1712.9240868000002</v>
      </c>
      <c r="DA6" s="342">
        <v>1551.9400464999999</v>
      </c>
      <c r="DB6" s="342">
        <v>1612.2097437499999</v>
      </c>
      <c r="DC6" s="342">
        <v>1631.7358822000001</v>
      </c>
      <c r="DD6" s="342">
        <v>1678.2683832500002</v>
      </c>
      <c r="DE6" s="342">
        <v>1982.3603324000001</v>
      </c>
      <c r="DF6" s="342">
        <v>1834.5325505000001</v>
      </c>
      <c r="DG6" s="418">
        <v>1793.2699720000001</v>
      </c>
      <c r="DH6" s="417">
        <v>1777.9428339999999</v>
      </c>
      <c r="DI6" s="342">
        <v>1712.9745337500001</v>
      </c>
      <c r="DJ6" s="342">
        <v>1853.080110225</v>
      </c>
      <c r="DK6" s="342">
        <v>1901.6911252499999</v>
      </c>
      <c r="DL6" s="342">
        <v>1860.5778511999997</v>
      </c>
      <c r="DM6" s="342">
        <v>2039.6989595</v>
      </c>
      <c r="DN6" s="342">
        <v>2063.8515869999997</v>
      </c>
      <c r="DO6" s="342">
        <v>2032.4218162500001</v>
      </c>
      <c r="DP6" s="342">
        <v>1832.8974099999998</v>
      </c>
      <c r="DQ6" s="342">
        <v>2074.0366127999996</v>
      </c>
      <c r="DR6" s="342">
        <v>1685.74276375</v>
      </c>
      <c r="DS6" s="418">
        <v>2013.9533555</v>
      </c>
      <c r="DT6" s="417">
        <v>2108.5492782499996</v>
      </c>
      <c r="DU6" s="342">
        <v>1913.3081560000001</v>
      </c>
      <c r="DV6" s="342">
        <v>1972.22402775</v>
      </c>
      <c r="DW6" s="342">
        <v>2034.0841073999995</v>
      </c>
      <c r="DX6" s="342">
        <v>2278.1951669999999</v>
      </c>
      <c r="DY6" s="342">
        <v>2355.5213410000001</v>
      </c>
      <c r="DZ6" s="342">
        <v>2505.8277803999999</v>
      </c>
      <c r="EA6" s="342">
        <v>2330.0541492499997</v>
      </c>
      <c r="EB6" s="342">
        <v>2515.8520718</v>
      </c>
      <c r="EC6" s="342">
        <v>2528.4870070000002</v>
      </c>
      <c r="ED6" s="342">
        <v>2783.2974157499998</v>
      </c>
      <c r="EE6" s="418">
        <v>2890.6537837999999</v>
      </c>
      <c r="EF6" s="417">
        <v>2931.0748812499996</v>
      </c>
      <c r="EG6" s="342">
        <v>3219.5862662500003</v>
      </c>
      <c r="EH6" s="342">
        <v>3239.483119</v>
      </c>
      <c r="EI6" s="342">
        <v>3032.8517474999999</v>
      </c>
      <c r="EJ6" s="342">
        <v>3186.2852217500003</v>
      </c>
      <c r="EK6" s="342">
        <v>3609.5715620000001</v>
      </c>
      <c r="EL6" s="342">
        <v>3935.8013125000002</v>
      </c>
      <c r="EM6" s="342">
        <v>3706.4090820000001</v>
      </c>
      <c r="EN6" s="342">
        <v>3800.929842</v>
      </c>
      <c r="EO6" s="342">
        <v>4286.3778990000001</v>
      </c>
      <c r="EP6" s="342">
        <v>3911.2559975000004</v>
      </c>
      <c r="EQ6" s="418">
        <v>4104.1287834000004</v>
      </c>
      <c r="ER6" s="417">
        <v>3574.3472529999999</v>
      </c>
      <c r="ES6" s="342">
        <v>3720.1472659999999</v>
      </c>
      <c r="ET6" s="342">
        <v>3984.6204390000003</v>
      </c>
      <c r="EU6" s="342">
        <v>4178.7419524999996</v>
      </c>
      <c r="EV6" s="342">
        <v>4210.8196260000004</v>
      </c>
      <c r="EW6" s="342">
        <v>4608.2955520000005</v>
      </c>
      <c r="EX6" s="342">
        <v>5379.8255977500003</v>
      </c>
      <c r="EY6" s="342">
        <v>5473.6771315999995</v>
      </c>
      <c r="EZ6" s="342">
        <v>6260.6984950000005</v>
      </c>
      <c r="FA6" s="342">
        <v>7960.3844650000001</v>
      </c>
      <c r="FB6" s="342">
        <v>9364.1670312000006</v>
      </c>
      <c r="FC6" s="418">
        <v>7704.2978830000002</v>
      </c>
      <c r="FD6" s="417">
        <v>7205.7788490000003</v>
      </c>
      <c r="FE6" s="342">
        <v>8714.5576424999999</v>
      </c>
      <c r="FF6" s="342">
        <v>10537.321238399998</v>
      </c>
      <c r="FG6" s="342">
        <v>11343.2211725</v>
      </c>
      <c r="FH6" s="342">
        <v>11153.467242000001</v>
      </c>
      <c r="FI6" s="342">
        <v>11639.456452500001</v>
      </c>
      <c r="FJ6" s="342">
        <v>11834.793744999999</v>
      </c>
      <c r="FK6" s="342">
        <v>11923.153391999998</v>
      </c>
      <c r="FL6" s="342">
        <v>12000.3578225</v>
      </c>
      <c r="FM6" s="342">
        <v>12315.147919999999</v>
      </c>
      <c r="FN6" s="342">
        <v>12800.462261999997</v>
      </c>
      <c r="FO6" s="418">
        <v>13364.700112499999</v>
      </c>
      <c r="FP6" s="417">
        <v>13186.711302</v>
      </c>
      <c r="FQ6" s="342">
        <v>13351.0893</v>
      </c>
      <c r="FR6" s="342">
        <v>13814.7284475</v>
      </c>
      <c r="FS6" s="342">
        <v>13683.953550000002</v>
      </c>
      <c r="FT6" s="342">
        <v>13853.428602</v>
      </c>
      <c r="FU6" s="342">
        <v>15676.488832499999</v>
      </c>
      <c r="FV6" s="342">
        <v>15041.979137999999</v>
      </c>
      <c r="FW6" s="342">
        <v>15678.357562500001</v>
      </c>
      <c r="FX6" s="342">
        <v>16156.535114999999</v>
      </c>
      <c r="FY6" s="342">
        <v>15415.114028</v>
      </c>
      <c r="FZ6" s="342">
        <v>14745.411885000001</v>
      </c>
      <c r="GA6" s="418">
        <v>13546.455807499999</v>
      </c>
      <c r="GB6" s="417">
        <v>12858.205286</v>
      </c>
      <c r="GC6" s="342">
        <v>13217.592129999999</v>
      </c>
      <c r="GD6" s="342">
        <v>13359.16244</v>
      </c>
      <c r="GE6" s="342">
        <v>12012.347705352</v>
      </c>
      <c r="GF6" s="342">
        <v>9450.4973857500008</v>
      </c>
      <c r="GG6" s="342">
        <v>15055.403169270001</v>
      </c>
      <c r="GH6" s="342">
        <v>17754.033329999998</v>
      </c>
      <c r="GI6" s="342">
        <v>17752.319459999999</v>
      </c>
      <c r="GJ6" s="342">
        <v>20292.151300000001</v>
      </c>
      <c r="GK6" s="342">
        <v>20901.427999999996</v>
      </c>
      <c r="GL6" s="342">
        <v>19719.350907499997</v>
      </c>
      <c r="GM6" s="418">
        <v>20720.568059515001</v>
      </c>
    </row>
    <row r="7" spans="1:195" ht="40.5" customHeight="1" x14ac:dyDescent="0.45">
      <c r="A7" s="604" t="s">
        <v>312</v>
      </c>
      <c r="B7" s="605">
        <v>2210.61</v>
      </c>
      <c r="C7" s="605">
        <v>3295.58</v>
      </c>
      <c r="D7" s="605">
        <f>+D5+D6</f>
        <v>580.79999999999995</v>
      </c>
      <c r="E7" s="606">
        <v>6098</v>
      </c>
      <c r="F7" s="606">
        <v>8279.3765000000003</v>
      </c>
      <c r="G7" s="606">
        <v>8612.1</v>
      </c>
      <c r="H7" s="606">
        <v>8776.2999999999993</v>
      </c>
      <c r="I7" s="606">
        <v>8998.7999999999993</v>
      </c>
      <c r="J7" s="606">
        <v>9392.5</v>
      </c>
      <c r="K7" s="606">
        <v>9348.1</v>
      </c>
      <c r="L7" s="606">
        <v>9465.4</v>
      </c>
      <c r="M7" s="606">
        <v>9598.1091574999991</v>
      </c>
      <c r="N7" s="606">
        <v>9724.891959999999</v>
      </c>
      <c r="O7" s="606">
        <v>9558.6037799999995</v>
      </c>
      <c r="P7" s="606">
        <v>10042.1</v>
      </c>
      <c r="Q7" s="606">
        <v>10798.8</v>
      </c>
      <c r="R7" s="607">
        <v>10842</v>
      </c>
      <c r="S7" s="608">
        <v>11721.1</v>
      </c>
      <c r="T7" s="608">
        <v>12059.9</v>
      </c>
      <c r="U7" s="608"/>
      <c r="V7" s="608">
        <v>12100.5</v>
      </c>
      <c r="W7" s="608">
        <v>12723.3</v>
      </c>
      <c r="X7" s="609">
        <v>12929.2</v>
      </c>
      <c r="Y7" s="608">
        <v>13309.1</v>
      </c>
      <c r="Z7" s="608">
        <v>13398.3</v>
      </c>
      <c r="AA7" s="609">
        <v>13422.5</v>
      </c>
      <c r="AB7" s="609">
        <v>13699.5</v>
      </c>
      <c r="AC7" s="608">
        <v>14348.4</v>
      </c>
      <c r="AD7" s="608">
        <v>14424.2</v>
      </c>
      <c r="AE7" s="608">
        <v>14864.1</v>
      </c>
      <c r="AF7" s="608"/>
      <c r="AG7" s="608">
        <v>13504.03106275</v>
      </c>
      <c r="AH7" s="608">
        <v>15385.449626000001</v>
      </c>
      <c r="AI7" s="608">
        <v>15610.979714999999</v>
      </c>
      <c r="AJ7" s="608">
        <v>16396.948254999999</v>
      </c>
      <c r="AK7" s="608">
        <v>17592.698306492624</v>
      </c>
      <c r="AL7" s="608">
        <v>16868.933543291161</v>
      </c>
      <c r="AM7" s="608">
        <v>17362.99296117308</v>
      </c>
      <c r="AN7" s="608">
        <v>17268.796968965427</v>
      </c>
      <c r="AO7" s="608">
        <v>17408.003456969531</v>
      </c>
      <c r="AP7" s="608">
        <v>17543.626772</v>
      </c>
      <c r="AQ7" s="608">
        <v>18025.891407499999</v>
      </c>
      <c r="AR7" s="608">
        <v>18457.4805375</v>
      </c>
      <c r="AS7" s="608">
        <v>19134.284484240408</v>
      </c>
      <c r="AT7" s="608">
        <v>18963.735858748278</v>
      </c>
      <c r="AU7" s="608">
        <v>19206.853772881987</v>
      </c>
      <c r="AV7" s="608">
        <v>20093.799192431048</v>
      </c>
      <c r="AW7" s="608">
        <v>20560.711710502012</v>
      </c>
      <c r="AX7" s="608">
        <v>20020.938229296076</v>
      </c>
      <c r="AY7" s="608">
        <v>20398.887371743724</v>
      </c>
      <c r="AZ7" s="608">
        <v>20333.225060795136</v>
      </c>
      <c r="BA7" s="608">
        <v>20337.715868893396</v>
      </c>
      <c r="BB7" s="608">
        <v>21010.1528602</v>
      </c>
      <c r="BC7" s="608">
        <v>21978.216937500001</v>
      </c>
      <c r="BD7" s="608">
        <v>22227.517369999998</v>
      </c>
      <c r="BE7" s="608"/>
      <c r="BF7" s="608">
        <v>23529.965179999999</v>
      </c>
      <c r="BG7" s="608">
        <v>24135.915950000002</v>
      </c>
      <c r="BH7" s="608">
        <v>24612.708382500001</v>
      </c>
      <c r="BI7" s="608">
        <v>25154.227948</v>
      </c>
      <c r="BJ7" s="608">
        <v>25864.918037499996</v>
      </c>
      <c r="BK7" s="608">
        <v>30055.546368000003</v>
      </c>
      <c r="BL7" s="608">
        <v>31798.238187499999</v>
      </c>
      <c r="BM7" s="608">
        <v>31220.448207500001</v>
      </c>
      <c r="BN7" s="608">
        <v>32301.104852500001</v>
      </c>
      <c r="BO7" s="407">
        <v>33871.766508000001</v>
      </c>
      <c r="BP7" s="407">
        <v>34565.587370000001</v>
      </c>
      <c r="BQ7" s="407">
        <v>34598.563147499997</v>
      </c>
      <c r="BR7" s="407">
        <v>34438.676456000001</v>
      </c>
      <c r="BS7" s="407">
        <v>33424.900414999996</v>
      </c>
      <c r="BT7" s="407">
        <v>34286.47726</v>
      </c>
      <c r="BU7" s="368">
        <v>35414.448765000001</v>
      </c>
      <c r="BV7" s="368">
        <v>36006.159525000003</v>
      </c>
      <c r="BW7" s="368">
        <v>38049.325421999994</v>
      </c>
      <c r="BX7" s="610">
        <v>41310.835717499998</v>
      </c>
      <c r="BY7" s="610">
        <v>39169.743277500005</v>
      </c>
      <c r="BZ7" s="610">
        <v>38487.255260000005</v>
      </c>
      <c r="CA7" s="243">
        <v>39358.553015000005</v>
      </c>
      <c r="CB7" s="243">
        <v>40137.031155000004</v>
      </c>
      <c r="CC7" s="243">
        <v>41141.773952000003</v>
      </c>
      <c r="CD7" s="243">
        <v>40683.587602500003</v>
      </c>
      <c r="CE7" s="243">
        <v>41412.210763999996</v>
      </c>
      <c r="CF7" s="243">
        <v>43212.907350000001</v>
      </c>
      <c r="CG7" s="243">
        <v>44778.408685000002</v>
      </c>
      <c r="CH7" s="243">
        <v>45896.567199999998</v>
      </c>
      <c r="CI7" s="243">
        <v>47191.433250000002</v>
      </c>
      <c r="CJ7" s="243">
        <v>49605.597500000003</v>
      </c>
      <c r="CK7" s="243">
        <v>50705.007499999992</v>
      </c>
      <c r="CL7" s="243">
        <v>50711.747999999992</v>
      </c>
      <c r="CM7" s="367">
        <v>50810.625</v>
      </c>
      <c r="CN7" s="367">
        <v>50798.90600000001</v>
      </c>
      <c r="CO7" s="367">
        <v>51173.02</v>
      </c>
      <c r="CP7" s="367">
        <v>52050.352861946776</v>
      </c>
      <c r="CQ7" s="367">
        <v>51840.573395820313</v>
      </c>
      <c r="CR7" s="367">
        <v>51873.355000000003</v>
      </c>
      <c r="CS7" s="367">
        <v>51767.0625</v>
      </c>
      <c r="CT7" s="367">
        <v>53828.802844499995</v>
      </c>
      <c r="CU7" s="367">
        <v>55102.765850000003</v>
      </c>
      <c r="CV7" s="409">
        <v>56386.750394000002</v>
      </c>
      <c r="CW7" s="367">
        <v>58066.857549999993</v>
      </c>
      <c r="CX7" s="367">
        <v>57922.439007499997</v>
      </c>
      <c r="CY7" s="367">
        <v>58035.3626525</v>
      </c>
      <c r="CZ7" s="367">
        <v>57539.423580000002</v>
      </c>
      <c r="DA7" s="367">
        <v>58303.105165000001</v>
      </c>
      <c r="DB7" s="367">
        <v>58578.130060000003</v>
      </c>
      <c r="DC7" s="367">
        <v>62533.034138000003</v>
      </c>
      <c r="DD7" s="367">
        <v>66031.524125000011</v>
      </c>
      <c r="DE7" s="367">
        <v>66608.845629999996</v>
      </c>
      <c r="DF7" s="367">
        <v>65098.825727499992</v>
      </c>
      <c r="DG7" s="410">
        <v>65942.84454250001</v>
      </c>
      <c r="DH7" s="409">
        <v>66059.677074000007</v>
      </c>
      <c r="DI7" s="367">
        <v>68119.125287500006</v>
      </c>
      <c r="DJ7" s="613">
        <v>69686.074757499999</v>
      </c>
      <c r="DK7" s="613">
        <v>70914.29435750001</v>
      </c>
      <c r="DL7" s="613">
        <v>70464.661432000008</v>
      </c>
      <c r="DM7" s="613">
        <v>71244.231102499994</v>
      </c>
      <c r="DN7" s="613">
        <v>72165.682557999986</v>
      </c>
      <c r="DO7" s="613">
        <v>73288.244802500005</v>
      </c>
      <c r="DP7" s="613">
        <v>74812.916070000007</v>
      </c>
      <c r="DQ7" s="613">
        <v>77579.183082000003</v>
      </c>
      <c r="DR7" s="613">
        <v>76948.504312500008</v>
      </c>
      <c r="DS7" s="614">
        <v>79081.072437499999</v>
      </c>
      <c r="DT7" s="615">
        <v>80450.371652500005</v>
      </c>
      <c r="DU7" s="613">
        <v>79949.388284999994</v>
      </c>
      <c r="DV7" s="613">
        <v>80739.377357499994</v>
      </c>
      <c r="DW7" s="613">
        <v>81529.50178999998</v>
      </c>
      <c r="DX7" s="613">
        <v>83171.917329999997</v>
      </c>
      <c r="DY7" s="613">
        <v>85939.559512500011</v>
      </c>
      <c r="DZ7" s="613">
        <v>87676.048573999986</v>
      </c>
      <c r="EA7" s="613">
        <v>88971.645829999994</v>
      </c>
      <c r="EB7" s="613">
        <v>90940.045761999994</v>
      </c>
      <c r="EC7" s="613">
        <v>95902.873447499995</v>
      </c>
      <c r="ED7" s="613">
        <v>98176.193077500007</v>
      </c>
      <c r="EE7" s="614">
        <v>100608.55078000001</v>
      </c>
      <c r="EF7" s="615">
        <v>102436.73848999999</v>
      </c>
      <c r="EG7" s="613">
        <v>101825.76541000001</v>
      </c>
      <c r="EH7" s="613">
        <v>102309.73006199999</v>
      </c>
      <c r="EI7" s="613">
        <v>103610.11709749998</v>
      </c>
      <c r="EJ7" s="613">
        <v>103964.8325325</v>
      </c>
      <c r="EK7" s="613">
        <v>104801.609968</v>
      </c>
      <c r="EL7" s="613">
        <v>107228.68252</v>
      </c>
      <c r="EM7" s="613">
        <v>108900.59748500001</v>
      </c>
      <c r="EN7" s="613">
        <v>110661.90071000002</v>
      </c>
      <c r="EO7" s="613">
        <v>110725.4579825</v>
      </c>
      <c r="EP7" s="613">
        <v>114965.81316000001</v>
      </c>
      <c r="EQ7" s="614">
        <v>123194.399892</v>
      </c>
      <c r="ER7" s="615">
        <v>118333.88251499999</v>
      </c>
      <c r="ES7" s="613">
        <v>119286.614225</v>
      </c>
      <c r="ET7" s="613">
        <v>122425.74483000001</v>
      </c>
      <c r="EU7" s="613">
        <v>125366.71601</v>
      </c>
      <c r="EV7" s="613">
        <v>126845.55956249998</v>
      </c>
      <c r="EW7" s="613">
        <v>124918.46079000001</v>
      </c>
      <c r="EX7" s="613">
        <v>127866.57876500001</v>
      </c>
      <c r="EY7" s="613">
        <v>131554.50204599998</v>
      </c>
      <c r="EZ7" s="613">
        <v>133891.80409250001</v>
      </c>
      <c r="FA7" s="613">
        <v>142734.95527749998</v>
      </c>
      <c r="FB7" s="613">
        <v>165675.171676</v>
      </c>
      <c r="FC7" s="614">
        <v>162185.61036749999</v>
      </c>
      <c r="FD7" s="615">
        <f>FD8+FD9</f>
        <v>155877.58749249997</v>
      </c>
      <c r="FE7" s="613">
        <f t="shared" ref="FE7:FV7" si="1">FE8+FE9</f>
        <v>169214.35686</v>
      </c>
      <c r="FF7" s="613">
        <f t="shared" si="1"/>
        <v>174632.128814</v>
      </c>
      <c r="FG7" s="613">
        <f t="shared" si="1"/>
        <v>178266.43494000001</v>
      </c>
      <c r="FH7" s="613">
        <f t="shared" si="1"/>
        <v>178108.16275600001</v>
      </c>
      <c r="FI7" s="613">
        <f t="shared" si="1"/>
        <v>179552.24477750002</v>
      </c>
      <c r="FJ7" s="613">
        <f t="shared" si="1"/>
        <v>183812.97346499999</v>
      </c>
      <c r="FK7" s="613">
        <f t="shared" si="1"/>
        <v>184426.34781400001</v>
      </c>
      <c r="FL7" s="613">
        <f t="shared" si="1"/>
        <v>187240.18377499998</v>
      </c>
      <c r="FM7" s="613">
        <f t="shared" si="1"/>
        <v>191977.39731999999</v>
      </c>
      <c r="FN7" s="613">
        <f t="shared" si="1"/>
        <v>197500.04489600001</v>
      </c>
      <c r="FO7" s="614">
        <f t="shared" si="1"/>
        <v>203139.62045750002</v>
      </c>
      <c r="FP7" s="615">
        <f t="shared" si="1"/>
        <v>212192.09567000001</v>
      </c>
      <c r="FQ7" s="613">
        <f t="shared" si="1"/>
        <v>214177.5924925</v>
      </c>
      <c r="FR7" s="613">
        <f t="shared" si="1"/>
        <v>219646.373555</v>
      </c>
      <c r="FS7" s="613">
        <f t="shared" si="1"/>
        <v>224935.83487000002</v>
      </c>
      <c r="FT7" s="613">
        <f t="shared" si="1"/>
        <v>231587.105262</v>
      </c>
      <c r="FU7" s="613">
        <f t="shared" si="1"/>
        <v>234625.47592999999</v>
      </c>
      <c r="FV7" s="613">
        <f t="shared" si="1"/>
        <v>237794.104544</v>
      </c>
      <c r="FW7" s="613">
        <f>FW8+FW9</f>
        <v>244236.127935</v>
      </c>
      <c r="FX7" s="613">
        <f t="shared" ref="FX7:GM7" si="2">FX8+FX9</f>
        <v>252417.09692750001</v>
      </c>
      <c r="FY7" s="613">
        <f t="shared" si="2"/>
        <v>261737.04922199994</v>
      </c>
      <c r="FZ7" s="613">
        <f t="shared" si="2"/>
        <v>271660.10347000003</v>
      </c>
      <c r="GA7" s="614">
        <f t="shared" si="2"/>
        <v>269331.66057000001</v>
      </c>
      <c r="GB7" s="615">
        <f t="shared" si="2"/>
        <v>273014.66652600002</v>
      </c>
      <c r="GC7" s="613">
        <f t="shared" si="2"/>
        <v>271756.38063249999</v>
      </c>
      <c r="GD7" s="613">
        <f t="shared" si="2"/>
        <v>278441.15642249997</v>
      </c>
      <c r="GE7" s="613">
        <f t="shared" si="2"/>
        <v>279338.519564708</v>
      </c>
      <c r="GF7" s="613">
        <f t="shared" si="2"/>
        <v>272529.43768999999</v>
      </c>
      <c r="GG7" s="613">
        <f t="shared" si="2"/>
        <v>261919.93684610751</v>
      </c>
      <c r="GH7" s="613">
        <f t="shared" si="2"/>
        <v>267250.79307999997</v>
      </c>
      <c r="GI7" s="613">
        <f t="shared" si="2"/>
        <v>280867.82701000001</v>
      </c>
      <c r="GJ7" s="613">
        <f t="shared" si="2"/>
        <v>284433.65191000002</v>
      </c>
      <c r="GK7" s="613">
        <f t="shared" si="2"/>
        <v>291025.457926</v>
      </c>
      <c r="GL7" s="613">
        <f t="shared" si="2"/>
        <v>290857.0266475</v>
      </c>
      <c r="GM7" s="614">
        <f t="shared" si="2"/>
        <v>298139.43121940002</v>
      </c>
    </row>
    <row r="8" spans="1:195" ht="40.5" customHeight="1" x14ac:dyDescent="0.45">
      <c r="A8" s="611" t="s">
        <v>313</v>
      </c>
      <c r="B8" s="605">
        <v>1624.34</v>
      </c>
      <c r="C8" s="605">
        <v>2391.21</v>
      </c>
      <c r="D8" s="605">
        <v>3670.8</v>
      </c>
      <c r="E8" s="605">
        <v>4551.8999999999996</v>
      </c>
      <c r="F8" s="605">
        <v>6017.0271999999995</v>
      </c>
      <c r="G8" s="605">
        <v>6236.2</v>
      </c>
      <c r="H8" s="605">
        <v>6373.5</v>
      </c>
      <c r="I8" s="605">
        <v>6639.1</v>
      </c>
      <c r="J8" s="605">
        <v>7032.5</v>
      </c>
      <c r="K8" s="605">
        <v>6939.2</v>
      </c>
      <c r="L8" s="605">
        <v>7123</v>
      </c>
      <c r="M8" s="605">
        <v>7169.3618274999999</v>
      </c>
      <c r="N8" s="605">
        <v>7240.9679049999995</v>
      </c>
      <c r="O8" s="605">
        <v>7118.4085339999992</v>
      </c>
      <c r="P8" s="605">
        <v>7478.4</v>
      </c>
      <c r="Q8" s="605">
        <v>8121</v>
      </c>
      <c r="R8" s="156">
        <v>8401.7999999999993</v>
      </c>
      <c r="S8" s="155">
        <v>8854.5</v>
      </c>
      <c r="T8" s="155">
        <v>8973.6</v>
      </c>
      <c r="U8" s="155"/>
      <c r="V8" s="155">
        <v>8751.5</v>
      </c>
      <c r="W8" s="155">
        <v>9253.1</v>
      </c>
      <c r="X8" s="158">
        <v>9364.5</v>
      </c>
      <c r="Y8" s="155">
        <v>9710</v>
      </c>
      <c r="Z8" s="155">
        <v>9619.5</v>
      </c>
      <c r="AA8" s="158">
        <v>9556</v>
      </c>
      <c r="AB8" s="158">
        <v>9744.7999999999993</v>
      </c>
      <c r="AC8" s="155">
        <v>10517.5</v>
      </c>
      <c r="AD8" s="155">
        <v>10837.4</v>
      </c>
      <c r="AE8" s="155">
        <v>10837.4</v>
      </c>
      <c r="AF8" s="155"/>
      <c r="AG8" s="155">
        <v>9392.0055077500001</v>
      </c>
      <c r="AH8" s="155">
        <v>11064.881332000001</v>
      </c>
      <c r="AI8" s="155">
        <v>11069.9385525</v>
      </c>
      <c r="AJ8" s="155">
        <v>11428.719932499998</v>
      </c>
      <c r="AK8" s="155">
        <v>11341.764398187379</v>
      </c>
      <c r="AL8" s="155">
        <v>11492.044849578589</v>
      </c>
      <c r="AM8" s="155">
        <v>11959.449591430302</v>
      </c>
      <c r="AN8" s="155">
        <v>11947.687266237324</v>
      </c>
      <c r="AO8" s="155">
        <v>12058.937642543504</v>
      </c>
      <c r="AP8" s="155">
        <v>12225.76663</v>
      </c>
      <c r="AQ8" s="155">
        <v>12797.4285925</v>
      </c>
      <c r="AR8" s="155">
        <v>13156.008259999999</v>
      </c>
      <c r="AS8" s="155">
        <v>13788.024337774661</v>
      </c>
      <c r="AT8" s="155">
        <v>13605.539609838177</v>
      </c>
      <c r="AU8" s="155">
        <v>13697.734143527734</v>
      </c>
      <c r="AV8" s="155">
        <v>14295.319403255588</v>
      </c>
      <c r="AW8" s="155">
        <v>14645.684730827992</v>
      </c>
      <c r="AX8" s="155">
        <v>14293.103631827429</v>
      </c>
      <c r="AY8" s="155">
        <v>14633.129386046296</v>
      </c>
      <c r="AZ8" s="155">
        <v>14645.870930550791</v>
      </c>
      <c r="BA8" s="155">
        <v>14669.835048977755</v>
      </c>
      <c r="BB8" s="155">
        <v>15269.212955999999</v>
      </c>
      <c r="BC8" s="155">
        <v>16073.316885</v>
      </c>
      <c r="BD8" s="155">
        <v>16199.876877499999</v>
      </c>
      <c r="BE8" s="155"/>
      <c r="BF8" s="155">
        <v>16748.465078000001</v>
      </c>
      <c r="BG8" s="155">
        <v>17035.438977500002</v>
      </c>
      <c r="BH8" s="155">
        <v>17308.203292500002</v>
      </c>
      <c r="BI8" s="155">
        <v>17452.841789999999</v>
      </c>
      <c r="BJ8" s="155">
        <v>17932.584617499997</v>
      </c>
      <c r="BK8" s="155">
        <v>20211.543168</v>
      </c>
      <c r="BL8" s="155">
        <v>21652.6047975</v>
      </c>
      <c r="BM8" s="155">
        <v>21277.726480000001</v>
      </c>
      <c r="BN8" s="155">
        <v>21567.263295000001</v>
      </c>
      <c r="BO8" s="39">
        <v>21827.834842</v>
      </c>
      <c r="BP8" s="39">
        <v>22115.675137500002</v>
      </c>
      <c r="BQ8" s="39">
        <v>21242.074442500001</v>
      </c>
      <c r="BR8" s="39">
        <v>21538.419502000004</v>
      </c>
      <c r="BS8" s="39">
        <v>21561.278064999999</v>
      </c>
      <c r="BT8" s="39">
        <v>21666.333084000002</v>
      </c>
      <c r="BU8" s="343">
        <v>23168.863555</v>
      </c>
      <c r="BV8" s="343">
        <v>23736.622482500003</v>
      </c>
      <c r="BW8" s="343">
        <v>25670.342435999999</v>
      </c>
      <c r="BX8" s="612">
        <v>28689.100937499999</v>
      </c>
      <c r="BY8" s="612">
        <v>26458.3871425</v>
      </c>
      <c r="BZ8" s="612">
        <v>25711.301508</v>
      </c>
      <c r="CA8" s="344">
        <v>26469.253997500004</v>
      </c>
      <c r="CB8" s="344">
        <v>27329.733872500001</v>
      </c>
      <c r="CC8" s="344">
        <v>27959.837919999998</v>
      </c>
      <c r="CD8" s="344">
        <v>27454.467985000003</v>
      </c>
      <c r="CE8" s="344">
        <v>28175.065133999997</v>
      </c>
      <c r="CF8" s="344">
        <v>29981.736594999998</v>
      </c>
      <c r="CG8" s="344">
        <v>31402.583352499998</v>
      </c>
      <c r="CH8" s="344">
        <v>32474.540399999998</v>
      </c>
      <c r="CI8" s="344">
        <v>33495.002500000002</v>
      </c>
      <c r="CJ8" s="344">
        <v>35158.207500000004</v>
      </c>
      <c r="CK8" s="344">
        <v>35432.692499999997</v>
      </c>
      <c r="CL8" s="344">
        <v>34053.481999999996</v>
      </c>
      <c r="CM8" s="342">
        <v>34768.967499999999</v>
      </c>
      <c r="CN8" s="342">
        <v>35434.642000000007</v>
      </c>
      <c r="CO8" s="342">
        <v>35286.832499999997</v>
      </c>
      <c r="CP8" s="342">
        <v>35936.23656414084</v>
      </c>
      <c r="CQ8" s="342">
        <v>35957.808140400361</v>
      </c>
      <c r="CR8" s="342">
        <v>35670.200000000004</v>
      </c>
      <c r="CS8" s="342">
        <v>36020.450000000004</v>
      </c>
      <c r="CT8" s="342">
        <v>37628.823931999999</v>
      </c>
      <c r="CU8" s="342">
        <v>39161.468840000001</v>
      </c>
      <c r="CV8" s="417">
        <v>40548.639404000001</v>
      </c>
      <c r="CW8" s="342">
        <v>41630.045224999994</v>
      </c>
      <c r="CX8" s="342">
        <v>41407.839967499996</v>
      </c>
      <c r="CY8" s="342">
        <v>41704.994442499999</v>
      </c>
      <c r="CZ8" s="342">
        <v>41651.335416000002</v>
      </c>
      <c r="DA8" s="342">
        <v>41826.481052499999</v>
      </c>
      <c r="DB8" s="342">
        <v>41525.377285000002</v>
      </c>
      <c r="DC8" s="342">
        <v>44435.269198000002</v>
      </c>
      <c r="DD8" s="342">
        <v>47184.760067500007</v>
      </c>
      <c r="DE8" s="342">
        <v>47592.916402000003</v>
      </c>
      <c r="DF8" s="342">
        <v>47109.561967499998</v>
      </c>
      <c r="DG8" s="418">
        <v>47713.427100000001</v>
      </c>
      <c r="DH8" s="417">
        <v>47638.771767999999</v>
      </c>
      <c r="DI8" s="342">
        <v>49016.679434999998</v>
      </c>
      <c r="DJ8" s="616">
        <v>49446.100482499998</v>
      </c>
      <c r="DK8" s="616">
        <v>50484.237837500004</v>
      </c>
      <c r="DL8" s="616">
        <v>50217.551430000007</v>
      </c>
      <c r="DM8" s="616">
        <v>50038.782172499996</v>
      </c>
      <c r="DN8" s="616">
        <v>50466.841925999986</v>
      </c>
      <c r="DO8" s="616">
        <v>51299.024647500002</v>
      </c>
      <c r="DP8" s="616">
        <v>52443.551852500001</v>
      </c>
      <c r="DQ8" s="616">
        <v>54744.138641999998</v>
      </c>
      <c r="DR8" s="616">
        <v>54504.86651</v>
      </c>
      <c r="DS8" s="617">
        <v>55428.634964999997</v>
      </c>
      <c r="DT8" s="618">
        <v>55673.418302500002</v>
      </c>
      <c r="DU8" s="616">
        <v>55122.012657500003</v>
      </c>
      <c r="DV8" s="616">
        <v>56626.9651275</v>
      </c>
      <c r="DW8" s="616">
        <v>57483.27554599999</v>
      </c>
      <c r="DX8" s="616">
        <v>58419.6174875</v>
      </c>
      <c r="DY8" s="616">
        <v>60743.984645000004</v>
      </c>
      <c r="DZ8" s="616">
        <v>62382.600087999992</v>
      </c>
      <c r="EA8" s="616">
        <v>63585.455187500003</v>
      </c>
      <c r="EB8" s="616">
        <v>65309.435967999998</v>
      </c>
      <c r="EC8" s="616">
        <v>69601.467579999997</v>
      </c>
      <c r="ED8" s="616">
        <v>71738.424402500008</v>
      </c>
      <c r="EE8" s="617">
        <v>73936.768744000001</v>
      </c>
      <c r="EF8" s="618">
        <v>74847.304879999996</v>
      </c>
      <c r="EG8" s="616">
        <v>73685.019375000003</v>
      </c>
      <c r="EH8" s="616">
        <v>73630.523457999996</v>
      </c>
      <c r="EI8" s="616">
        <v>74468.919452499991</v>
      </c>
      <c r="EJ8" s="616">
        <v>74638.665840000001</v>
      </c>
      <c r="EK8" s="616">
        <v>75348.648635999998</v>
      </c>
      <c r="EL8" s="616">
        <v>77624.299274999998</v>
      </c>
      <c r="EM8" s="616">
        <v>79054.280729999999</v>
      </c>
      <c r="EN8" s="616">
        <v>80429.328804000004</v>
      </c>
      <c r="EO8" s="616">
        <v>80745.317222500002</v>
      </c>
      <c r="EP8" s="616">
        <v>84582.728932500002</v>
      </c>
      <c r="EQ8" s="617">
        <v>86779.689727999998</v>
      </c>
      <c r="ER8" s="618">
        <v>86558.996782499991</v>
      </c>
      <c r="ES8" s="616">
        <v>86998.104197499997</v>
      </c>
      <c r="ET8" s="616">
        <v>86282.303602500004</v>
      </c>
      <c r="EU8" s="616">
        <v>85336.9394225</v>
      </c>
      <c r="EV8" s="616">
        <v>85356.571427499992</v>
      </c>
      <c r="EW8" s="616">
        <v>84468.149346000006</v>
      </c>
      <c r="EX8" s="616">
        <v>85578.624962500005</v>
      </c>
      <c r="EY8" s="616">
        <v>86635.184781999997</v>
      </c>
      <c r="EZ8" s="616">
        <v>87119.169807500002</v>
      </c>
      <c r="FA8" s="616">
        <v>87936.794085000001</v>
      </c>
      <c r="FB8" s="616">
        <v>94899.894035999998</v>
      </c>
      <c r="FC8" s="617">
        <v>99154.420427500008</v>
      </c>
      <c r="FD8" s="618">
        <v>105805.34434999998</v>
      </c>
      <c r="FE8" s="616">
        <v>108691.815475</v>
      </c>
      <c r="FF8" s="616">
        <v>112834.01806</v>
      </c>
      <c r="FG8" s="616">
        <v>116647.67172499999</v>
      </c>
      <c r="FH8" s="616">
        <v>116615.57647999999</v>
      </c>
      <c r="FI8" s="616">
        <v>117402.07127500001</v>
      </c>
      <c r="FJ8" s="616">
        <v>119638.047775</v>
      </c>
      <c r="FK8" s="616">
        <v>121029.01132000001</v>
      </c>
      <c r="FL8" s="616">
        <v>124265.171175</v>
      </c>
      <c r="FM8" s="616">
        <v>126474.5961</v>
      </c>
      <c r="FN8" s="616">
        <v>131265.51200000002</v>
      </c>
      <c r="FO8" s="617">
        <v>136340.01232500002</v>
      </c>
      <c r="FP8" s="618">
        <v>144116.88204</v>
      </c>
      <c r="FQ8" s="616">
        <v>145105.52987500001</v>
      </c>
      <c r="FR8" s="616">
        <v>147033.20597499999</v>
      </c>
      <c r="FS8" s="616">
        <v>149423.50602500001</v>
      </c>
      <c r="FT8" s="616">
        <v>151673.53571999999</v>
      </c>
      <c r="FU8" s="616">
        <v>151615.80804999999</v>
      </c>
      <c r="FV8" s="616">
        <v>152945.19098000001</v>
      </c>
      <c r="FW8" s="616">
        <v>158440.71322500001</v>
      </c>
      <c r="FX8" s="616">
        <v>165046.2599</v>
      </c>
      <c r="FY8" s="616">
        <v>171256.22163999997</v>
      </c>
      <c r="FZ8" s="616">
        <v>176767.56410000002</v>
      </c>
      <c r="GA8" s="617">
        <v>180048.17455</v>
      </c>
      <c r="GB8" s="618">
        <v>184235.13663999998</v>
      </c>
      <c r="GC8" s="616">
        <v>180004.45097499999</v>
      </c>
      <c r="GD8" s="616">
        <v>185371.72382499999</v>
      </c>
      <c r="GE8" s="616">
        <v>186905.579860764</v>
      </c>
      <c r="GF8" s="616">
        <v>192362.4008</v>
      </c>
      <c r="GG8" s="616">
        <v>199743.3174281375</v>
      </c>
      <c r="GH8" s="616">
        <v>204232.7819</v>
      </c>
      <c r="GI8" s="616">
        <v>215622.43340000001</v>
      </c>
      <c r="GJ8" s="616">
        <v>211854.7689</v>
      </c>
      <c r="GK8" s="616">
        <v>213977.85381599999</v>
      </c>
      <c r="GL8" s="616">
        <v>219160.7691</v>
      </c>
      <c r="GM8" s="617">
        <v>224452.79334565002</v>
      </c>
    </row>
    <row r="9" spans="1:195" ht="40.5" customHeight="1" x14ac:dyDescent="0.45">
      <c r="A9" s="611" t="s">
        <v>314</v>
      </c>
      <c r="B9" s="605">
        <v>586.28</v>
      </c>
      <c r="C9" s="605">
        <v>904.37</v>
      </c>
      <c r="D9" s="605">
        <v>1076.8</v>
      </c>
      <c r="E9" s="605">
        <v>1546.1</v>
      </c>
      <c r="F9" s="605">
        <v>2262.3493000000003</v>
      </c>
      <c r="G9" s="605">
        <v>2375.9</v>
      </c>
      <c r="H9" s="605">
        <v>2402.8000000000002</v>
      </c>
      <c r="I9" s="605">
        <v>2359.6999999999998</v>
      </c>
      <c r="J9" s="605">
        <v>2360</v>
      </c>
      <c r="K9" s="605">
        <v>2408.9</v>
      </c>
      <c r="L9" s="605">
        <v>2342.3000000000002</v>
      </c>
      <c r="M9" s="605">
        <v>2428.7473299999997</v>
      </c>
      <c r="N9" s="605">
        <v>2483.924055</v>
      </c>
      <c r="O9" s="605">
        <v>2440.1952460000002</v>
      </c>
      <c r="P9" s="605">
        <v>2564</v>
      </c>
      <c r="Q9" s="605">
        <v>2677.8</v>
      </c>
      <c r="R9" s="156">
        <v>2440.1999999999998</v>
      </c>
      <c r="S9" s="155">
        <v>2866.7</v>
      </c>
      <c r="T9" s="155">
        <v>3086.2</v>
      </c>
      <c r="U9" s="155"/>
      <c r="V9" s="155">
        <v>3348.9</v>
      </c>
      <c r="W9" s="155">
        <v>3470.2</v>
      </c>
      <c r="X9" s="158">
        <v>3564.7</v>
      </c>
      <c r="Y9" s="155">
        <v>3599.1</v>
      </c>
      <c r="Z9" s="155">
        <v>3778.8</v>
      </c>
      <c r="AA9" s="158">
        <v>3866.5</v>
      </c>
      <c r="AB9" s="158">
        <v>3954.7</v>
      </c>
      <c r="AC9" s="155">
        <v>3830.9</v>
      </c>
      <c r="AD9" s="155">
        <v>3815.2</v>
      </c>
      <c r="AE9" s="155">
        <v>4026.7</v>
      </c>
      <c r="AF9" s="155"/>
      <c r="AG9" s="155">
        <v>4112.0255550000002</v>
      </c>
      <c r="AH9" s="155">
        <v>4320.5682939999997</v>
      </c>
      <c r="AI9" s="155">
        <v>4541.0411624999997</v>
      </c>
      <c r="AJ9" s="155">
        <v>4968.2283225000001</v>
      </c>
      <c r="AK9" s="155">
        <v>6250.9339083052446</v>
      </c>
      <c r="AL9" s="155">
        <v>5376.8886937125699</v>
      </c>
      <c r="AM9" s="155">
        <v>5403.543369742777</v>
      </c>
      <c r="AN9" s="155">
        <v>5321.1097027281021</v>
      </c>
      <c r="AO9" s="155">
        <v>5349.065814426026</v>
      </c>
      <c r="AP9" s="155">
        <v>5317.8601419999995</v>
      </c>
      <c r="AQ9" s="155">
        <v>5228.4628150000008</v>
      </c>
      <c r="AR9" s="155">
        <v>5301.4722775</v>
      </c>
      <c r="AS9" s="155">
        <v>5346.2601464657464</v>
      </c>
      <c r="AT9" s="155">
        <v>5358.1962489101015</v>
      </c>
      <c r="AU9" s="155">
        <v>5509.1196293542516</v>
      </c>
      <c r="AV9" s="155">
        <v>5798.4797891754588</v>
      </c>
      <c r="AW9" s="155">
        <v>5915.0269796740195</v>
      </c>
      <c r="AX9" s="155">
        <v>5727.8345974686463</v>
      </c>
      <c r="AY9" s="155">
        <v>5765.7579856974298</v>
      </c>
      <c r="AZ9" s="155">
        <v>5687.3541302443427</v>
      </c>
      <c r="BA9" s="155">
        <v>5667.880819915641</v>
      </c>
      <c r="BB9" s="155">
        <v>5740.9399042000005</v>
      </c>
      <c r="BC9" s="155">
        <v>5904.9000525000001</v>
      </c>
      <c r="BD9" s="155">
        <v>6027.6404924999997</v>
      </c>
      <c r="BE9" s="155"/>
      <c r="BF9" s="155">
        <v>6781.500102</v>
      </c>
      <c r="BG9" s="155">
        <v>7100.4769725000006</v>
      </c>
      <c r="BH9" s="155">
        <v>7304.5050899999997</v>
      </c>
      <c r="BI9" s="155">
        <v>7701.3861580000012</v>
      </c>
      <c r="BJ9" s="155">
        <v>7932.3334199999999</v>
      </c>
      <c r="BK9" s="155">
        <v>9844.003200000001</v>
      </c>
      <c r="BL9" s="155">
        <v>10145.633389999999</v>
      </c>
      <c r="BM9" s="155">
        <v>9942.7217275000003</v>
      </c>
      <c r="BN9" s="155">
        <v>10733.841557500002</v>
      </c>
      <c r="BO9" s="39">
        <v>12043.931666</v>
      </c>
      <c r="BP9" s="39">
        <v>12449.912232499999</v>
      </c>
      <c r="BQ9" s="39">
        <v>13356.488705</v>
      </c>
      <c r="BR9" s="39">
        <v>12900.256954</v>
      </c>
      <c r="BS9" s="39">
        <v>11863.62235</v>
      </c>
      <c r="BT9" s="39">
        <v>12620.144176000002</v>
      </c>
      <c r="BU9" s="343">
        <v>12245.585210000001</v>
      </c>
      <c r="BV9" s="343">
        <v>12269.5370425</v>
      </c>
      <c r="BW9" s="343">
        <v>12378.982985999999</v>
      </c>
      <c r="BX9" s="612">
        <v>12621.734779999999</v>
      </c>
      <c r="BY9" s="612">
        <v>12711.356135000002</v>
      </c>
      <c r="BZ9" s="612">
        <v>12775.953752000001</v>
      </c>
      <c r="CA9" s="344">
        <v>12889.2990175</v>
      </c>
      <c r="CB9" s="344">
        <v>12807.2972825</v>
      </c>
      <c r="CC9" s="344">
        <v>13181.936032000001</v>
      </c>
      <c r="CD9" s="344">
        <v>13229.1196175</v>
      </c>
      <c r="CE9" s="344">
        <v>13237.145629999999</v>
      </c>
      <c r="CF9" s="344">
        <v>13231.170755000001</v>
      </c>
      <c r="CG9" s="344">
        <v>13375.825332500001</v>
      </c>
      <c r="CH9" s="344">
        <v>13422.026800000001</v>
      </c>
      <c r="CI9" s="344">
        <v>13696.430750000001</v>
      </c>
      <c r="CJ9" s="344">
        <v>14447.39</v>
      </c>
      <c r="CK9" s="344">
        <v>15272.314999999999</v>
      </c>
      <c r="CL9" s="344">
        <v>16658.266</v>
      </c>
      <c r="CM9" s="342">
        <v>16041.657500000001</v>
      </c>
      <c r="CN9" s="342">
        <v>15364.264000000001</v>
      </c>
      <c r="CO9" s="342">
        <v>15886.1875</v>
      </c>
      <c r="CP9" s="342">
        <v>16114.116297805935</v>
      </c>
      <c r="CQ9" s="342">
        <v>15882.765255419954</v>
      </c>
      <c r="CR9" s="342">
        <v>16203.154999999999</v>
      </c>
      <c r="CS9" s="342">
        <v>15746.612499999999</v>
      </c>
      <c r="CT9" s="342">
        <v>16199.978912499999</v>
      </c>
      <c r="CU9" s="342">
        <v>15941.29701</v>
      </c>
      <c r="CV9" s="417">
        <v>15838.110989999997</v>
      </c>
      <c r="CW9" s="342">
        <v>16436.812324999999</v>
      </c>
      <c r="CX9" s="342">
        <v>16514.599040000001</v>
      </c>
      <c r="CY9" s="342">
        <v>16330.368210000001</v>
      </c>
      <c r="CZ9" s="342">
        <v>15888.088163999997</v>
      </c>
      <c r="DA9" s="342">
        <v>16476.624112499998</v>
      </c>
      <c r="DB9" s="342">
        <v>17052.752775000001</v>
      </c>
      <c r="DC9" s="342">
        <v>18097.764940000001</v>
      </c>
      <c r="DD9" s="342">
        <v>18846.7640575</v>
      </c>
      <c r="DE9" s="342">
        <v>19015.929228000001</v>
      </c>
      <c r="DF9" s="342">
        <v>17989.263759999998</v>
      </c>
      <c r="DG9" s="418">
        <v>18229.417442500002</v>
      </c>
      <c r="DH9" s="417">
        <v>18420.905306000001</v>
      </c>
      <c r="DI9" s="342">
        <v>19102.445852500001</v>
      </c>
      <c r="DJ9" s="616">
        <v>20239.974274999997</v>
      </c>
      <c r="DK9" s="616">
        <v>20430.056519999998</v>
      </c>
      <c r="DL9" s="616">
        <v>20247.110001999998</v>
      </c>
      <c r="DM9" s="616">
        <v>21205.448929999999</v>
      </c>
      <c r="DN9" s="616">
        <v>21698.840631999999</v>
      </c>
      <c r="DO9" s="616">
        <v>21989.220154999999</v>
      </c>
      <c r="DP9" s="616">
        <v>22369.364217499999</v>
      </c>
      <c r="DQ9" s="616">
        <v>22835.044440000005</v>
      </c>
      <c r="DR9" s="616">
        <v>22443.637802500001</v>
      </c>
      <c r="DS9" s="617">
        <v>23652.437472500002</v>
      </c>
      <c r="DT9" s="618">
        <v>24776.953349999996</v>
      </c>
      <c r="DU9" s="616">
        <v>24827.375627499998</v>
      </c>
      <c r="DV9" s="616">
        <v>24112.412230000002</v>
      </c>
      <c r="DW9" s="616">
        <v>24046.226243999998</v>
      </c>
      <c r="DX9" s="616">
        <v>24752.299842500001</v>
      </c>
      <c r="DY9" s="616">
        <v>25195.5748675</v>
      </c>
      <c r="DZ9" s="616">
        <v>25293.448486000001</v>
      </c>
      <c r="EA9" s="616">
        <v>25386.190642499998</v>
      </c>
      <c r="EB9" s="616">
        <v>25630.609794000004</v>
      </c>
      <c r="EC9" s="616">
        <v>26301.405867499998</v>
      </c>
      <c r="ED9" s="616">
        <v>26437.768674999999</v>
      </c>
      <c r="EE9" s="617">
        <v>26671.782036000001</v>
      </c>
      <c r="EF9" s="618">
        <v>27589.43361</v>
      </c>
      <c r="EG9" s="616">
        <v>28140.746035</v>
      </c>
      <c r="EH9" s="616">
        <v>28679.206603999999</v>
      </c>
      <c r="EI9" s="616">
        <v>29141.197645</v>
      </c>
      <c r="EJ9" s="616">
        <v>29326.166692500003</v>
      </c>
      <c r="EK9" s="616">
        <v>29452.961331999999</v>
      </c>
      <c r="EL9" s="616">
        <v>29604.383244999997</v>
      </c>
      <c r="EM9" s="616">
        <v>29846.316755</v>
      </c>
      <c r="EN9" s="616">
        <v>30232.571906000005</v>
      </c>
      <c r="EO9" s="616">
        <v>29980.140760000002</v>
      </c>
      <c r="EP9" s="616">
        <v>30383.0842275</v>
      </c>
      <c r="EQ9" s="617">
        <v>36414.710164000004</v>
      </c>
      <c r="ER9" s="618">
        <v>31774.885732500003</v>
      </c>
      <c r="ES9" s="616">
        <v>32288.5100275</v>
      </c>
      <c r="ET9" s="616">
        <v>36143.4412275</v>
      </c>
      <c r="EU9" s="616">
        <v>40029.776587500004</v>
      </c>
      <c r="EV9" s="616">
        <v>41488.988135</v>
      </c>
      <c r="EW9" s="616">
        <v>40450.311443999999</v>
      </c>
      <c r="EX9" s="616">
        <v>42287.9538025</v>
      </c>
      <c r="EY9" s="616">
        <v>44919.317263999998</v>
      </c>
      <c r="EZ9" s="616">
        <v>46772.634285</v>
      </c>
      <c r="FA9" s="616">
        <v>54798.161192499967</v>
      </c>
      <c r="FB9" s="616">
        <v>70775.27764</v>
      </c>
      <c r="FC9" s="617">
        <v>63031.189939999997</v>
      </c>
      <c r="FD9" s="618">
        <v>50072.243142499996</v>
      </c>
      <c r="FE9" s="616">
        <v>60522.541385000004</v>
      </c>
      <c r="FF9" s="616">
        <v>61798.110754000001</v>
      </c>
      <c r="FG9" s="616">
        <v>61618.763215000006</v>
      </c>
      <c r="FH9" s="616">
        <v>61492.586276000002</v>
      </c>
      <c r="FI9" s="616">
        <v>62150.173502500002</v>
      </c>
      <c r="FJ9" s="616">
        <v>64174.925689999996</v>
      </c>
      <c r="FK9" s="616">
        <v>63397.336494000003</v>
      </c>
      <c r="FL9" s="616">
        <v>62975.012600000002</v>
      </c>
      <c r="FM9" s="616">
        <v>65502.801219999994</v>
      </c>
      <c r="FN9" s="616">
        <v>66234.532896000004</v>
      </c>
      <c r="FO9" s="617">
        <v>66799.608132499998</v>
      </c>
      <c r="FP9" s="618">
        <v>68075.213629999998</v>
      </c>
      <c r="FQ9" s="616">
        <v>69072.062617499992</v>
      </c>
      <c r="FR9" s="616">
        <v>72613.167580000008</v>
      </c>
      <c r="FS9" s="616">
        <v>75512.328845000011</v>
      </c>
      <c r="FT9" s="616">
        <v>79913.569541999997</v>
      </c>
      <c r="FU9" s="616">
        <v>83009.667879999994</v>
      </c>
      <c r="FV9" s="616">
        <v>84848.913564000002</v>
      </c>
      <c r="FW9" s="616">
        <v>85795.414709999997</v>
      </c>
      <c r="FX9" s="616">
        <v>87370.837027500005</v>
      </c>
      <c r="FY9" s="616">
        <v>90480.827581999984</v>
      </c>
      <c r="FZ9" s="616">
        <v>94892.539370000013</v>
      </c>
      <c r="GA9" s="617">
        <v>89283.486019999997</v>
      </c>
      <c r="GB9" s="618">
        <v>88779.529886000004</v>
      </c>
      <c r="GC9" s="616">
        <v>91751.929657500004</v>
      </c>
      <c r="GD9" s="616">
        <v>93069.432597499996</v>
      </c>
      <c r="GE9" s="616">
        <v>92432.939703943994</v>
      </c>
      <c r="GF9" s="616">
        <v>80167.036889999988</v>
      </c>
      <c r="GG9" s="616">
        <v>62176.619417970003</v>
      </c>
      <c r="GH9" s="289">
        <v>63018.011180000001</v>
      </c>
      <c r="GI9" s="616">
        <v>65245.393609999999</v>
      </c>
      <c r="GJ9" s="289">
        <v>72578.883010000005</v>
      </c>
      <c r="GK9" s="616">
        <v>77047.60411</v>
      </c>
      <c r="GL9" s="616">
        <v>71696.257547500005</v>
      </c>
      <c r="GM9" s="617">
        <v>73686.637873750005</v>
      </c>
    </row>
    <row r="10" spans="1:195" s="288" customFormat="1" ht="30.75" customHeight="1" thickBot="1" x14ac:dyDescent="0.5">
      <c r="A10" s="619" t="s">
        <v>315</v>
      </c>
      <c r="B10" s="620">
        <v>10.3</v>
      </c>
      <c r="C10" s="620">
        <v>9.6999999999999993</v>
      </c>
      <c r="D10" s="620">
        <v>10</v>
      </c>
      <c r="E10" s="620">
        <v>9.4</v>
      </c>
      <c r="F10" s="620">
        <v>8.0899607699961873</v>
      </c>
      <c r="G10" s="620">
        <v>8.1999999999999993</v>
      </c>
      <c r="H10" s="620">
        <v>8.1999999999999993</v>
      </c>
      <c r="I10" s="620">
        <v>8.5</v>
      </c>
      <c r="J10" s="620">
        <v>9.6</v>
      </c>
      <c r="K10" s="620">
        <v>9.5</v>
      </c>
      <c r="L10" s="620">
        <v>9.6999999999999993</v>
      </c>
      <c r="M10" s="620">
        <v>9.5090518361761411</v>
      </c>
      <c r="N10" s="620">
        <v>9.5862747094996283</v>
      </c>
      <c r="O10" s="620">
        <v>9.4742460871521548</v>
      </c>
      <c r="P10" s="620">
        <v>10.6</v>
      </c>
      <c r="Q10" s="620">
        <v>9.9</v>
      </c>
      <c r="R10" s="621">
        <v>9.8000000000000007</v>
      </c>
      <c r="S10" s="622">
        <v>9.8000000000000007</v>
      </c>
      <c r="T10" s="622">
        <v>10.4</v>
      </c>
      <c r="U10" s="622"/>
      <c r="V10" s="622">
        <v>9.8000000000000007</v>
      </c>
      <c r="W10" s="622">
        <v>9.8000000000000007</v>
      </c>
      <c r="X10" s="622">
        <v>9.9</v>
      </c>
      <c r="Y10" s="622">
        <v>10.1</v>
      </c>
      <c r="Z10" s="622">
        <v>10.199999999999999</v>
      </c>
      <c r="AA10" s="622">
        <v>10.6</v>
      </c>
      <c r="AB10" s="622">
        <v>10.199999999999999</v>
      </c>
      <c r="AC10" s="622">
        <v>10.5</v>
      </c>
      <c r="AD10" s="622">
        <v>11.5</v>
      </c>
      <c r="AE10" s="623">
        <v>12.8</v>
      </c>
      <c r="AF10" s="622"/>
      <c r="AG10" s="622">
        <v>10.428793801747201</v>
      </c>
      <c r="AH10" s="622">
        <v>10.289185739951085</v>
      </c>
      <c r="AI10" s="622">
        <v>10.261018094523575</v>
      </c>
      <c r="AJ10" s="622">
        <v>10.191247702096929</v>
      </c>
      <c r="AK10" s="622">
        <v>9.7562625772574609</v>
      </c>
      <c r="AL10" s="622">
        <v>10.395931422348827</v>
      </c>
      <c r="AM10" s="622">
        <v>10.492376956177091</v>
      </c>
      <c r="AN10" s="622">
        <v>10.405762215687888</v>
      </c>
      <c r="AO10" s="622">
        <v>10.172884136708461</v>
      </c>
      <c r="AP10" s="622">
        <v>10.682096708708983</v>
      </c>
      <c r="AQ10" s="622">
        <v>11.254030586559219</v>
      </c>
      <c r="AR10" s="622">
        <v>11.078554523438571</v>
      </c>
      <c r="AS10" s="622">
        <v>10.921654547648568</v>
      </c>
      <c r="AT10" s="622">
        <v>10.924025057723513</v>
      </c>
      <c r="AU10" s="622">
        <v>11.763599506530349</v>
      </c>
      <c r="AV10" s="622">
        <v>11.27278111452959</v>
      </c>
      <c r="AW10" s="622">
        <v>12.229611918212182</v>
      </c>
      <c r="AX10" s="622">
        <v>9.1835768874552937</v>
      </c>
      <c r="AY10" s="622">
        <v>13.530774146501557</v>
      </c>
      <c r="AZ10" s="622">
        <v>9.6999999999999993</v>
      </c>
      <c r="BA10" s="622">
        <v>9.5</v>
      </c>
      <c r="BB10" s="622">
        <v>9.8398177926456096</v>
      </c>
      <c r="BC10" s="622">
        <v>9.8902796286041976</v>
      </c>
      <c r="BD10" s="622">
        <v>9.6549661699803231</v>
      </c>
      <c r="BE10" s="622"/>
      <c r="BF10" s="622">
        <v>11.834174656436954</v>
      </c>
      <c r="BG10" s="622">
        <v>12.044786495869445</v>
      </c>
      <c r="BH10" s="622">
        <v>11.472105542466908</v>
      </c>
      <c r="BI10" s="622">
        <v>10.352606374496389</v>
      </c>
      <c r="BJ10" s="622">
        <v>11.111317019575537</v>
      </c>
      <c r="BK10" s="622">
        <v>10.301694842242302</v>
      </c>
      <c r="BL10" s="624">
        <v>10.328884734535734</v>
      </c>
      <c r="BM10" s="624">
        <v>10.206671245784676</v>
      </c>
      <c r="BN10" s="625">
        <v>10.241463628275747</v>
      </c>
      <c r="BO10" s="430">
        <v>10.123710262321579</v>
      </c>
      <c r="BP10" s="430">
        <v>10.293055458354274</v>
      </c>
      <c r="BQ10" s="430">
        <v>10.254909278671514</v>
      </c>
      <c r="BR10" s="430">
        <v>10.657880893562991</v>
      </c>
      <c r="BS10" s="430">
        <v>10.146442914989311</v>
      </c>
      <c r="BT10" s="430">
        <v>10.304502673775124</v>
      </c>
      <c r="BU10" s="381">
        <v>10.46406406630963</v>
      </c>
      <c r="BV10" s="381">
        <v>10.287989975515167</v>
      </c>
      <c r="BW10" s="381">
        <v>10.311795645479185</v>
      </c>
      <c r="BX10" s="626">
        <v>10.115571792293167</v>
      </c>
      <c r="BY10" s="626">
        <v>10.176935783722152</v>
      </c>
      <c r="BZ10" s="626">
        <v>10.361818641156068</v>
      </c>
      <c r="CA10" s="382">
        <v>10.146586025350098</v>
      </c>
      <c r="CB10" s="382">
        <v>10.181145621406886</v>
      </c>
      <c r="CC10" s="382">
        <v>10.302982946105903</v>
      </c>
      <c r="CD10" s="382">
        <v>10.323806379951369</v>
      </c>
      <c r="CE10" s="382">
        <v>10.363335820097779</v>
      </c>
      <c r="CF10" s="382">
        <v>10.279457302009094</v>
      </c>
      <c r="CG10" s="382">
        <v>10.496800345373861</v>
      </c>
      <c r="CH10" s="382">
        <v>10.327189785993408</v>
      </c>
      <c r="CI10" s="382">
        <v>10.552665827330005</v>
      </c>
      <c r="CJ10" s="382">
        <v>10.271759149761275</v>
      </c>
      <c r="CK10" s="382">
        <v>9.9358283301703487</v>
      </c>
      <c r="CL10" s="382">
        <v>9.6786843159103917</v>
      </c>
      <c r="CM10" s="382">
        <v>10.382793953036398</v>
      </c>
      <c r="CN10" s="382">
        <v>9.8409717721086345</v>
      </c>
      <c r="CO10" s="382">
        <v>9.5015938086124283</v>
      </c>
      <c r="CP10" s="382">
        <v>9.3255365799530203</v>
      </c>
      <c r="CQ10" s="382">
        <v>9.6812696341275242</v>
      </c>
      <c r="CR10" s="382">
        <v>9.6716898299714753</v>
      </c>
      <c r="CS10" s="382">
        <v>9.9705725044761806</v>
      </c>
      <c r="CT10" s="382">
        <v>10.313338585733073</v>
      </c>
      <c r="CU10" s="382">
        <v>10.00475955237372</v>
      </c>
      <c r="CV10" s="384">
        <v>9.8461050995248804</v>
      </c>
      <c r="CW10" s="382">
        <v>10.246997711433757</v>
      </c>
      <c r="CX10" s="382">
        <v>9.8634378526605957</v>
      </c>
      <c r="CY10" s="382">
        <v>9.6781050609288251</v>
      </c>
      <c r="CZ10" s="382">
        <v>9.350334437257148</v>
      </c>
      <c r="DA10" s="382">
        <v>9.2717432668493807</v>
      </c>
      <c r="DB10" s="382">
        <v>9.2484351880999593</v>
      </c>
      <c r="DC10" s="382">
        <v>8.8589845875295303</v>
      </c>
      <c r="DD10" s="382">
        <v>8.9012066011432527</v>
      </c>
      <c r="DE10" s="382">
        <v>9.2241593993827653</v>
      </c>
      <c r="DF10" s="382">
        <v>9.0039833445473416</v>
      </c>
      <c r="DG10" s="385">
        <v>8.5479598777652299</v>
      </c>
      <c r="DH10" s="384">
        <v>8.5491710909721998</v>
      </c>
      <c r="DI10" s="382">
        <v>8.6568360682284098</v>
      </c>
      <c r="DJ10" s="382">
        <v>8.5206832949232059</v>
      </c>
      <c r="DK10" s="382">
        <v>8.3353515868057801</v>
      </c>
      <c r="DL10" s="382">
        <v>8.3671529262787487</v>
      </c>
      <c r="DM10" s="382">
        <v>8.5102562529266237</v>
      </c>
      <c r="DN10" s="382">
        <v>8.5422358842729782</v>
      </c>
      <c r="DO10" s="382">
        <v>8.6321601251312767</v>
      </c>
      <c r="DP10" s="382">
        <v>8.6063907467201588</v>
      </c>
      <c r="DQ10" s="382">
        <v>8.7948126793088992</v>
      </c>
      <c r="DR10" s="382">
        <v>8.7631342395756047</v>
      </c>
      <c r="DS10" s="385">
        <v>8.969179131145113</v>
      </c>
      <c r="DT10" s="384">
        <v>8.8807198683438049</v>
      </c>
      <c r="DU10" s="382">
        <v>8.7329896372827509</v>
      </c>
      <c r="DV10" s="382">
        <v>8.6641387015231786</v>
      </c>
      <c r="DW10" s="382">
        <v>7.4806718386546898</v>
      </c>
      <c r="DX10" s="382">
        <v>7.7732749463959001</v>
      </c>
      <c r="DY10" s="382">
        <v>7.7744304417550518</v>
      </c>
      <c r="DZ10" s="382">
        <v>7.5533015818916134</v>
      </c>
      <c r="EA10" s="382">
        <v>7.595883324068212</v>
      </c>
      <c r="EB10" s="382">
        <v>8.2457759179327308</v>
      </c>
      <c r="EC10" s="382">
        <v>7.6244432165036571</v>
      </c>
      <c r="ED10" s="382">
        <v>8.2090824520339272</v>
      </c>
      <c r="EE10" s="385">
        <v>8.1291693717805096</v>
      </c>
      <c r="EF10" s="384">
        <v>8.3332426049793895</v>
      </c>
      <c r="EG10" s="382">
        <v>8.1755199508988383</v>
      </c>
      <c r="EH10" s="382">
        <v>8.6510526371600704</v>
      </c>
      <c r="EI10" s="382">
        <v>8.575258904629095</v>
      </c>
      <c r="EJ10" s="382">
        <v>8.9582664552348152</v>
      </c>
      <c r="EK10" s="382">
        <v>9.6879426843730165</v>
      </c>
      <c r="EL10" s="382">
        <v>9.8002307410052829</v>
      </c>
      <c r="EM10" s="382">
        <v>9.9804108939779344</v>
      </c>
      <c r="EN10" s="382">
        <v>9.8427633920223503</v>
      </c>
      <c r="EO10" s="382">
        <v>10.664425978817151</v>
      </c>
      <c r="EP10" s="382">
        <v>10.154052514945043</v>
      </c>
      <c r="EQ10" s="385">
        <v>10.977677157286282</v>
      </c>
      <c r="ER10" s="384">
        <v>9.5910590473200639</v>
      </c>
      <c r="ES10" s="382">
        <v>9.8057061984651188</v>
      </c>
      <c r="ET10" s="382">
        <v>9.3378674933727179</v>
      </c>
      <c r="EU10" s="382">
        <v>11.529099287682618</v>
      </c>
      <c r="EV10" s="382">
        <v>11.658780520979343</v>
      </c>
      <c r="EW10" s="382">
        <v>11.505426156476098</v>
      </c>
      <c r="EX10" s="382">
        <v>11.939426453301492</v>
      </c>
      <c r="EY10" s="382">
        <v>12.81835935048696</v>
      </c>
      <c r="EZ10" s="382">
        <v>13.438045526348876</v>
      </c>
      <c r="FA10" s="382">
        <v>13.863725127126822</v>
      </c>
      <c r="FB10" s="382">
        <v>15.729045122682662</v>
      </c>
      <c r="FC10" s="385">
        <v>15.394666145735497</v>
      </c>
      <c r="FD10" s="384">
        <v>15.509552291257538</v>
      </c>
      <c r="FE10" s="382">
        <v>14.454131891560351</v>
      </c>
      <c r="FF10" s="382">
        <v>16.17552452514337</v>
      </c>
      <c r="FG10" s="382">
        <v>15.884869692198739</v>
      </c>
      <c r="FH10" s="382">
        <v>18.567918003401189</v>
      </c>
      <c r="FI10" s="382">
        <v>15.106886803518194</v>
      </c>
      <c r="FJ10" s="382">
        <v>15.859367327427124</v>
      </c>
      <c r="FK10" s="382">
        <v>18.35648684533929</v>
      </c>
      <c r="FL10" s="382">
        <v>15.42175593434135</v>
      </c>
      <c r="FM10" s="382">
        <v>14.858076283273459</v>
      </c>
      <c r="FN10" s="382">
        <v>14.544456876075717</v>
      </c>
      <c r="FO10" s="385">
        <v>14.990237439362966</v>
      </c>
      <c r="FP10" s="384">
        <v>15.036281190049475</v>
      </c>
      <c r="FQ10" s="382">
        <v>14.681602353477347</v>
      </c>
      <c r="FR10" s="382">
        <v>14.966836331248711</v>
      </c>
      <c r="FS10" s="382">
        <v>20.228465459404017</v>
      </c>
      <c r="FT10" s="382">
        <v>21.743559515989407</v>
      </c>
      <c r="FU10" s="382">
        <v>22.191846089439281</v>
      </c>
      <c r="FV10" s="382">
        <v>21.608628684270933</v>
      </c>
      <c r="FW10" s="382">
        <v>21.593138260665324</v>
      </c>
      <c r="FX10" s="382">
        <v>21.840469716017033</v>
      </c>
      <c r="FY10" s="382">
        <v>21.50194391710502</v>
      </c>
      <c r="FZ10" s="382">
        <v>21.103142276956003</v>
      </c>
      <c r="GA10" s="385">
        <v>21.080581824223966</v>
      </c>
      <c r="GB10" s="384">
        <v>21.084634915215439</v>
      </c>
      <c r="GC10" s="382">
        <v>21.762100884201768</v>
      </c>
      <c r="GD10" s="382">
        <v>21.64724543757475</v>
      </c>
      <c r="GE10" s="382">
        <v>22.327530025826711</v>
      </c>
      <c r="GF10" s="382">
        <v>22.220566716863726</v>
      </c>
      <c r="GG10" s="382">
        <v>24.38</v>
      </c>
      <c r="GH10" s="382">
        <v>28.8188</v>
      </c>
      <c r="GI10" s="382">
        <v>22.901900000000001</v>
      </c>
      <c r="GJ10" s="382">
        <v>23.137499999999999</v>
      </c>
      <c r="GK10" s="382">
        <v>22.812453753403666</v>
      </c>
      <c r="GL10" s="382">
        <v>22.738663976873351</v>
      </c>
      <c r="GM10" s="385">
        <v>23.128033725496913</v>
      </c>
    </row>
    <row r="11" spans="1:195" ht="27" customHeight="1" thickTop="1" x14ac:dyDescent="0.45">
      <c r="A11" s="627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628"/>
      <c r="AT11" s="628"/>
      <c r="AU11" s="628"/>
      <c r="AV11" s="628"/>
      <c r="AW11" s="628"/>
      <c r="AX11" s="628"/>
      <c r="AY11" s="628"/>
      <c r="AZ11" s="628"/>
      <c r="BA11" s="628"/>
      <c r="BB11" s="628"/>
      <c r="BC11" s="628"/>
      <c r="BD11" s="628"/>
      <c r="BE11" s="628"/>
      <c r="BX11" s="629"/>
      <c r="BY11" s="629"/>
      <c r="BZ11" s="629"/>
      <c r="DT11" s="344"/>
      <c r="DU11" s="344"/>
      <c r="DV11" s="344"/>
      <c r="DW11" s="344"/>
      <c r="DX11" s="344"/>
      <c r="DY11" s="344"/>
      <c r="DZ11" s="344"/>
      <c r="EA11" s="344"/>
      <c r="EB11" s="344"/>
      <c r="EC11" s="344"/>
      <c r="ED11" s="344"/>
      <c r="EE11" s="344"/>
      <c r="EF11" s="344"/>
      <c r="EG11" s="344"/>
      <c r="EH11" s="344"/>
      <c r="EI11" s="344"/>
      <c r="EJ11" s="344"/>
      <c r="EK11" s="344"/>
      <c r="EL11" s="344"/>
      <c r="EM11" s="344"/>
      <c r="EN11" s="344"/>
      <c r="EO11" s="344"/>
      <c r="EP11" s="344"/>
      <c r="EQ11" s="344"/>
      <c r="ER11" s="344"/>
      <c r="ES11" s="344"/>
      <c r="ET11" s="344"/>
      <c r="EU11" s="344"/>
      <c r="EV11" s="344"/>
      <c r="EW11" s="344"/>
      <c r="EX11" s="344"/>
      <c r="EY11" s="344"/>
      <c r="EZ11" s="344"/>
      <c r="FA11" s="344"/>
      <c r="FB11" s="344"/>
      <c r="FC11" s="344"/>
      <c r="FD11" s="344"/>
      <c r="FE11" s="344"/>
      <c r="FF11" s="344"/>
      <c r="FG11" s="344"/>
      <c r="FH11" s="344"/>
      <c r="FI11" s="344"/>
      <c r="FJ11" s="344"/>
      <c r="FK11" s="344"/>
      <c r="FL11" s="344"/>
      <c r="FM11" s="344"/>
      <c r="FN11" s="344"/>
      <c r="FO11" s="344"/>
      <c r="FP11" s="344"/>
      <c r="FQ11" s="344"/>
      <c r="FR11" s="344"/>
      <c r="FS11" s="344"/>
      <c r="FT11" s="344"/>
      <c r="FU11" s="344"/>
      <c r="FV11" s="344"/>
      <c r="FW11" s="344"/>
      <c r="FX11" s="344"/>
      <c r="FY11" s="344"/>
      <c r="FZ11" s="344"/>
      <c r="GA11" s="344"/>
      <c r="GB11" s="344"/>
      <c r="GC11" s="344"/>
      <c r="GD11" s="344"/>
      <c r="GE11" s="344"/>
      <c r="GF11" s="344"/>
      <c r="GG11" s="344"/>
      <c r="GH11" s="344"/>
      <c r="GI11" s="344"/>
      <c r="GJ11" s="344"/>
      <c r="GK11" s="344"/>
      <c r="GL11" s="344"/>
      <c r="GM11" s="344"/>
    </row>
    <row r="12" spans="1:195" ht="18.5" x14ac:dyDescent="0.45">
      <c r="A12" s="630"/>
      <c r="DV12" s="631"/>
    </row>
    <row r="13" spans="1:195" ht="18.5" x14ac:dyDescent="0.45">
      <c r="DT13" s="344"/>
    </row>
    <row r="14" spans="1:195" ht="18.5" x14ac:dyDescent="0.45"/>
    <row r="15" spans="1:195" ht="18.5" x14ac:dyDescent="0.45">
      <c r="EB15" s="632"/>
    </row>
    <row r="16" spans="1:195" ht="18.5" x14ac:dyDescent="0.45"/>
    <row r="17" ht="18.5" x14ac:dyDescent="0.45"/>
    <row r="18" ht="18.5" x14ac:dyDescent="0.45"/>
    <row r="19" ht="18.5" x14ac:dyDescent="0.45"/>
    <row r="20" ht="18.5" x14ac:dyDescent="0.45"/>
    <row r="21" ht="18.5" x14ac:dyDescent="0.45"/>
    <row r="22" ht="18.5" x14ac:dyDescent="0.45"/>
    <row r="23" ht="18.5" x14ac:dyDescent="0.45"/>
    <row r="24" ht="18.5" x14ac:dyDescent="0.45"/>
    <row r="25" ht="18.5" x14ac:dyDescent="0.45"/>
    <row r="26" ht="18.5" x14ac:dyDescent="0.45"/>
    <row r="27" ht="18.5" x14ac:dyDescent="0.45"/>
    <row r="28" ht="18.5" x14ac:dyDescent="0.45"/>
    <row r="29" ht="18.5" x14ac:dyDescent="0.45"/>
    <row r="30" ht="18.5" x14ac:dyDescent="0.45"/>
    <row r="31" ht="18.5" x14ac:dyDescent="0.45"/>
    <row r="32" ht="18.5" x14ac:dyDescent="0.45"/>
    <row r="33" spans="1:1" ht="18.5" x14ac:dyDescent="0.45"/>
    <row r="34" spans="1:1" ht="18.5" x14ac:dyDescent="0.45"/>
    <row r="35" spans="1:1" ht="18.5" x14ac:dyDescent="0.45"/>
    <row r="36" spans="1:1" ht="18.5" x14ac:dyDescent="0.45"/>
    <row r="37" spans="1:1" ht="18.5" x14ac:dyDescent="0.45"/>
    <row r="38" spans="1:1" ht="18.5" x14ac:dyDescent="0.45"/>
    <row r="39" spans="1:1" ht="18.5" x14ac:dyDescent="0.45">
      <c r="A39" s="289" t="s">
        <v>1535</v>
      </c>
    </row>
    <row r="40" spans="1:1" ht="18.5" x14ac:dyDescent="0.45">
      <c r="A40" s="289" t="s">
        <v>1536</v>
      </c>
    </row>
    <row r="41" spans="1:1" ht="18.5" x14ac:dyDescent="0.45"/>
    <row r="42" spans="1:1" ht="18.5" x14ac:dyDescent="0.45"/>
    <row r="43" spans="1:1" ht="18.5" x14ac:dyDescent="0.45"/>
    <row r="44" spans="1:1" ht="18.5" x14ac:dyDescent="0.45"/>
    <row r="45" spans="1:1" ht="18.5" x14ac:dyDescent="0.45"/>
    <row r="46" spans="1:1" ht="18.5" x14ac:dyDescent="0.45"/>
    <row r="47" spans="1:1" ht="18.5" x14ac:dyDescent="0.45"/>
    <row r="48" spans="1:1" ht="18.5" x14ac:dyDescent="0.45"/>
    <row r="49" ht="18.5" x14ac:dyDescent="0.45"/>
    <row r="50" ht="18.5" x14ac:dyDescent="0.45"/>
    <row r="51" ht="18.5" x14ac:dyDescent="0.45"/>
    <row r="52" ht="18.5" x14ac:dyDescent="0.45"/>
  </sheetData>
  <mergeCells count="31">
    <mergeCell ref="L2:L3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CV2:DG2"/>
    <mergeCell ref="M2:M3"/>
    <mergeCell ref="N2:N3"/>
    <mergeCell ref="O2:O3"/>
    <mergeCell ref="P2:P3"/>
    <mergeCell ref="Q2:Q3"/>
    <mergeCell ref="AG2:AR2"/>
    <mergeCell ref="AS2:BD2"/>
    <mergeCell ref="BF2:BK2"/>
    <mergeCell ref="BL2:BT2"/>
    <mergeCell ref="BX2:CI2"/>
    <mergeCell ref="CJ2:CU2"/>
    <mergeCell ref="GB2:GM2"/>
    <mergeCell ref="DH2:DS2"/>
    <mergeCell ref="DT2:EE2"/>
    <mergeCell ref="EF2:EQ2"/>
    <mergeCell ref="ER2:FC2"/>
    <mergeCell ref="FD2:FO2"/>
    <mergeCell ref="FP2:GA2"/>
  </mergeCells>
  <printOptions horizontalCentered="1"/>
  <pageMargins left="0" right="0" top="0.55118110236220474" bottom="1.2204724409448819" header="0.51181102362204722" footer="0.51181102362204722"/>
  <pageSetup scale="56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EF7F0-C36C-4150-83F1-6DAD4E6FDC95}">
  <dimension ref="A1:BV235"/>
  <sheetViews>
    <sheetView showGridLines="0" view="pageBreakPreview" zoomScale="90" zoomScaleNormal="100" zoomScaleSheetLayoutView="90" workbookViewId="0">
      <pane xSplit="1" ySplit="4" topLeftCell="B220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15.5" x14ac:dyDescent="0.35"/>
  <cols>
    <col min="1" max="1" width="17.90625" style="721" customWidth="1"/>
    <col min="2" max="2" width="15.1796875" style="554" customWidth="1"/>
    <col min="3" max="3" width="11.1796875" style="554" customWidth="1"/>
    <col min="4" max="4" width="17.54296875" style="554" bestFit="1" customWidth="1"/>
    <col min="5" max="5" width="15.81640625" style="554" bestFit="1" customWidth="1"/>
    <col min="6" max="6" width="15.453125" style="554" customWidth="1"/>
    <col min="7" max="7" width="4.81640625" style="554" customWidth="1"/>
    <col min="8" max="8" width="12.1796875" style="554" customWidth="1"/>
    <col min="9" max="9" width="16.54296875" style="554" bestFit="1" customWidth="1"/>
    <col min="10" max="10" width="9.1796875" style="554"/>
    <col min="11" max="11" width="12.1796875" style="554" bestFit="1" customWidth="1"/>
    <col min="12" max="16384" width="9.1796875" style="554"/>
  </cols>
  <sheetData>
    <row r="1" spans="1:74" ht="25.5" customHeight="1" thickBot="1" x14ac:dyDescent="0.45">
      <c r="A1" s="2932" t="s">
        <v>316</v>
      </c>
      <c r="B1" s="2932"/>
      <c r="C1" s="2932"/>
      <c r="D1" s="2932"/>
      <c r="E1" s="2932"/>
      <c r="F1" s="2932"/>
      <c r="BV1" s="4"/>
    </row>
    <row r="2" spans="1:74" ht="16.5" customHeight="1" thickTop="1" x14ac:dyDescent="0.35">
      <c r="A2" s="2933" t="s">
        <v>1528</v>
      </c>
      <c r="B2" s="2936" t="s">
        <v>317</v>
      </c>
      <c r="C2" s="2939" t="s">
        <v>318</v>
      </c>
      <c r="D2" s="2940"/>
      <c r="E2" s="2942" t="s">
        <v>319</v>
      </c>
      <c r="F2" s="2943"/>
    </row>
    <row r="3" spans="1:74" x14ac:dyDescent="0.35">
      <c r="A3" s="2934"/>
      <c r="B3" s="2937"/>
      <c r="C3" s="2941"/>
      <c r="D3" s="2941"/>
      <c r="E3" s="2944" t="s">
        <v>320</v>
      </c>
      <c r="F3" s="2945"/>
    </row>
    <row r="4" spans="1:74" ht="16" thickBot="1" x14ac:dyDescent="0.4">
      <c r="A4" s="2935"/>
      <c r="B4" s="2938"/>
      <c r="C4" s="633" t="s">
        <v>321</v>
      </c>
      <c r="D4" s="633" t="s">
        <v>322</v>
      </c>
      <c r="E4" s="633" t="s">
        <v>321</v>
      </c>
      <c r="F4" s="634" t="s">
        <v>322</v>
      </c>
    </row>
    <row r="5" spans="1:74" ht="16" hidden="1" thickTop="1" x14ac:dyDescent="0.35">
      <c r="A5" s="635">
        <v>38718</v>
      </c>
      <c r="B5" s="636">
        <v>21</v>
      </c>
      <c r="C5" s="637">
        <v>403895</v>
      </c>
      <c r="D5" s="638">
        <v>1074444.325</v>
      </c>
      <c r="E5" s="637">
        <v>19233.095238095237</v>
      </c>
      <c r="F5" s="639">
        <v>51164.015476190471</v>
      </c>
    </row>
    <row r="6" spans="1:74" ht="16" hidden="1" thickTop="1" x14ac:dyDescent="0.35">
      <c r="A6" s="635">
        <v>38749</v>
      </c>
      <c r="B6" s="640">
        <v>20</v>
      </c>
      <c r="C6" s="637">
        <v>305460</v>
      </c>
      <c r="D6" s="638">
        <v>793611.22900000005</v>
      </c>
      <c r="E6" s="637">
        <v>15273</v>
      </c>
      <c r="F6" s="639">
        <v>39680.561450000001</v>
      </c>
    </row>
    <row r="7" spans="1:74" ht="16" hidden="1" thickTop="1" x14ac:dyDescent="0.35">
      <c r="A7" s="635">
        <v>38777</v>
      </c>
      <c r="B7" s="640">
        <v>22</v>
      </c>
      <c r="C7" s="637">
        <v>437342</v>
      </c>
      <c r="D7" s="638">
        <v>1123389.3999999999</v>
      </c>
      <c r="E7" s="637">
        <v>19879</v>
      </c>
      <c r="F7" s="639">
        <v>51063.199999999997</v>
      </c>
    </row>
    <row r="8" spans="1:74" ht="16" hidden="1" thickTop="1" x14ac:dyDescent="0.35">
      <c r="A8" s="635">
        <v>38808</v>
      </c>
      <c r="B8" s="640">
        <v>18</v>
      </c>
      <c r="C8" s="637">
        <v>358324</v>
      </c>
      <c r="D8" s="638">
        <v>1022421.8</v>
      </c>
      <c r="E8" s="637">
        <v>19907</v>
      </c>
      <c r="F8" s="639">
        <v>56801.2</v>
      </c>
    </row>
    <row r="9" spans="1:74" ht="17.5" hidden="1" thickTop="1" x14ac:dyDescent="0.4">
      <c r="A9" s="635">
        <v>38838</v>
      </c>
      <c r="B9" s="640">
        <v>21</v>
      </c>
      <c r="C9" s="637">
        <v>458314</v>
      </c>
      <c r="D9" s="638">
        <v>1180849.1000000001</v>
      </c>
      <c r="E9" s="637">
        <v>21824</v>
      </c>
      <c r="F9" s="639">
        <v>56230.9</v>
      </c>
      <c r="BV9" s="4"/>
    </row>
    <row r="10" spans="1:74" ht="16" hidden="1" thickTop="1" x14ac:dyDescent="0.35">
      <c r="A10" s="635">
        <v>38869</v>
      </c>
      <c r="B10" s="640">
        <v>22</v>
      </c>
      <c r="C10" s="637">
        <v>430086</v>
      </c>
      <c r="D10" s="638">
        <v>1197834.2</v>
      </c>
      <c r="E10" s="637">
        <v>19549</v>
      </c>
      <c r="F10" s="639">
        <v>54447</v>
      </c>
    </row>
    <row r="11" spans="1:74" ht="16" hidden="1" thickTop="1" x14ac:dyDescent="0.35">
      <c r="A11" s="635">
        <v>38899</v>
      </c>
      <c r="B11" s="640">
        <v>21</v>
      </c>
      <c r="C11" s="637">
        <v>407463</v>
      </c>
      <c r="D11" s="638">
        <v>1171103</v>
      </c>
      <c r="E11" s="637">
        <v>19403</v>
      </c>
      <c r="F11" s="639">
        <v>55766.8</v>
      </c>
    </row>
    <row r="12" spans="1:74" ht="16" hidden="1" thickTop="1" x14ac:dyDescent="0.35">
      <c r="A12" s="635">
        <v>38930</v>
      </c>
      <c r="B12" s="640">
        <v>23</v>
      </c>
      <c r="C12" s="637">
        <v>441184</v>
      </c>
      <c r="D12" s="638">
        <v>1295235.2</v>
      </c>
      <c r="E12" s="637">
        <v>19182</v>
      </c>
      <c r="F12" s="639">
        <v>56314.6</v>
      </c>
    </row>
    <row r="13" spans="1:74" ht="16" hidden="1" thickTop="1" x14ac:dyDescent="0.35">
      <c r="A13" s="635">
        <v>38961</v>
      </c>
      <c r="B13" s="640">
        <v>21</v>
      </c>
      <c r="C13" s="637">
        <v>395534</v>
      </c>
      <c r="D13" s="638">
        <v>1029263.6</v>
      </c>
      <c r="E13" s="637">
        <v>18835</v>
      </c>
      <c r="F13" s="639">
        <v>49012.6</v>
      </c>
    </row>
    <row r="14" spans="1:74" ht="16" hidden="1" thickTop="1" x14ac:dyDescent="0.35">
      <c r="A14" s="635">
        <v>38991</v>
      </c>
      <c r="B14" s="640">
        <v>22</v>
      </c>
      <c r="C14" s="637">
        <v>438030</v>
      </c>
      <c r="D14" s="638">
        <v>1193485</v>
      </c>
      <c r="E14" s="637">
        <v>19910</v>
      </c>
      <c r="F14" s="639">
        <v>54249.3</v>
      </c>
    </row>
    <row r="15" spans="1:74" ht="16" hidden="1" thickTop="1" x14ac:dyDescent="0.35">
      <c r="A15" s="635">
        <v>39022</v>
      </c>
      <c r="B15" s="640">
        <v>22</v>
      </c>
      <c r="C15" s="637">
        <v>453343</v>
      </c>
      <c r="D15" s="638">
        <v>1390024.3</v>
      </c>
      <c r="E15" s="637">
        <v>20607</v>
      </c>
      <c r="F15" s="639">
        <v>63182.9</v>
      </c>
    </row>
    <row r="16" spans="1:74" ht="16" hidden="1" thickTop="1" x14ac:dyDescent="0.35">
      <c r="A16" s="635">
        <v>39052</v>
      </c>
      <c r="B16" s="640">
        <v>18</v>
      </c>
      <c r="C16" s="637">
        <v>432876</v>
      </c>
      <c r="D16" s="638">
        <v>1431183.1</v>
      </c>
      <c r="E16" s="637">
        <v>24049</v>
      </c>
      <c r="F16" s="639">
        <v>79510.2</v>
      </c>
    </row>
    <row r="17" spans="1:6" ht="16" hidden="1" thickTop="1" x14ac:dyDescent="0.35">
      <c r="A17" s="641">
        <v>39083</v>
      </c>
      <c r="B17" s="636">
        <v>22</v>
      </c>
      <c r="C17" s="642">
        <v>471228</v>
      </c>
      <c r="D17" s="643">
        <v>1408680</v>
      </c>
      <c r="E17" s="642">
        <v>21419.454545454544</v>
      </c>
      <c r="F17" s="644">
        <v>64030.909090909088</v>
      </c>
    </row>
    <row r="18" spans="1:6" ht="16" hidden="1" thickTop="1" x14ac:dyDescent="0.35">
      <c r="A18" s="635">
        <v>39114</v>
      </c>
      <c r="B18" s="640">
        <v>20</v>
      </c>
      <c r="C18" s="637">
        <v>424399</v>
      </c>
      <c r="D18" s="638">
        <v>1269277</v>
      </c>
      <c r="E18" s="637">
        <v>21219.95</v>
      </c>
      <c r="F18" s="639">
        <v>63463.85</v>
      </c>
    </row>
    <row r="19" spans="1:6" ht="16" hidden="1" thickTop="1" x14ac:dyDescent="0.35">
      <c r="A19" s="635">
        <v>39142</v>
      </c>
      <c r="B19" s="640">
        <v>21</v>
      </c>
      <c r="C19" s="637">
        <v>449680</v>
      </c>
      <c r="D19" s="638">
        <v>1330182</v>
      </c>
      <c r="E19" s="637">
        <v>21413.333333333332</v>
      </c>
      <c r="F19" s="639">
        <v>63342</v>
      </c>
    </row>
    <row r="20" spans="1:6" ht="16" hidden="1" thickTop="1" x14ac:dyDescent="0.35">
      <c r="A20" s="635">
        <v>39173</v>
      </c>
      <c r="B20" s="640">
        <v>19</v>
      </c>
      <c r="C20" s="637">
        <v>420396</v>
      </c>
      <c r="D20" s="638">
        <v>1320166</v>
      </c>
      <c r="E20" s="637">
        <v>22126.105263157893</v>
      </c>
      <c r="F20" s="639">
        <v>69482.421052631573</v>
      </c>
    </row>
    <row r="21" spans="1:6" ht="16" hidden="1" thickTop="1" x14ac:dyDescent="0.35">
      <c r="A21" s="635">
        <v>39203</v>
      </c>
      <c r="B21" s="640">
        <v>21</v>
      </c>
      <c r="C21" s="637">
        <v>482977</v>
      </c>
      <c r="D21" s="638">
        <v>1491024</v>
      </c>
      <c r="E21" s="637">
        <v>22998.904761904763</v>
      </c>
      <c r="F21" s="639">
        <v>71001.142857142855</v>
      </c>
    </row>
    <row r="22" spans="1:6" ht="16" hidden="1" thickTop="1" x14ac:dyDescent="0.35">
      <c r="A22" s="635">
        <v>39234</v>
      </c>
      <c r="B22" s="640">
        <v>21</v>
      </c>
      <c r="C22" s="637">
        <v>480005</v>
      </c>
      <c r="D22" s="638">
        <v>1488247.8</v>
      </c>
      <c r="E22" s="637">
        <v>22857.380952380954</v>
      </c>
      <c r="F22" s="639">
        <v>70868.942857142858</v>
      </c>
    </row>
    <row r="23" spans="1:6" ht="16" hidden="1" thickTop="1" x14ac:dyDescent="0.35">
      <c r="A23" s="635">
        <v>39264</v>
      </c>
      <c r="B23" s="640">
        <v>21</v>
      </c>
      <c r="C23" s="637">
        <v>423390</v>
      </c>
      <c r="D23" s="638">
        <v>1627141</v>
      </c>
      <c r="E23" s="637">
        <v>20161.428571428572</v>
      </c>
      <c r="F23" s="639">
        <v>77482.904761904763</v>
      </c>
    </row>
    <row r="24" spans="1:6" ht="16" hidden="1" thickTop="1" x14ac:dyDescent="0.35">
      <c r="A24" s="635">
        <v>39295</v>
      </c>
      <c r="B24" s="640">
        <v>23</v>
      </c>
      <c r="C24" s="637">
        <v>462184</v>
      </c>
      <c r="D24" s="638">
        <v>1753273</v>
      </c>
      <c r="E24" s="637">
        <v>20094.956521739132</v>
      </c>
      <c r="F24" s="639">
        <v>76229.260869565216</v>
      </c>
    </row>
    <row r="25" spans="1:6" ht="16" hidden="1" thickTop="1" x14ac:dyDescent="0.35">
      <c r="A25" s="635">
        <v>39326</v>
      </c>
      <c r="B25" s="640">
        <v>20</v>
      </c>
      <c r="C25" s="637">
        <v>417856</v>
      </c>
      <c r="D25" s="638">
        <v>1403175</v>
      </c>
      <c r="E25" s="637">
        <v>20892.8</v>
      </c>
      <c r="F25" s="639">
        <v>70158.75</v>
      </c>
    </row>
    <row r="26" spans="1:6" ht="16" hidden="1" thickTop="1" x14ac:dyDescent="0.35">
      <c r="A26" s="635">
        <v>39356</v>
      </c>
      <c r="B26" s="640">
        <v>23</v>
      </c>
      <c r="C26" s="637">
        <v>526630</v>
      </c>
      <c r="D26" s="638">
        <v>1855063</v>
      </c>
      <c r="E26" s="637">
        <v>22896.956521739132</v>
      </c>
      <c r="F26" s="639">
        <v>80654.913043478256</v>
      </c>
    </row>
    <row r="27" spans="1:6" ht="16" hidden="1" thickTop="1" x14ac:dyDescent="0.35">
      <c r="A27" s="635">
        <v>39387</v>
      </c>
      <c r="B27" s="640">
        <v>22</v>
      </c>
      <c r="C27" s="637">
        <v>459601</v>
      </c>
      <c r="D27" s="638">
        <v>1763628</v>
      </c>
      <c r="E27" s="637">
        <v>20890.954545454544</v>
      </c>
      <c r="F27" s="639">
        <v>80164.909090909088</v>
      </c>
    </row>
    <row r="28" spans="1:6" ht="16.5" hidden="1" thickTop="1" thickBot="1" x14ac:dyDescent="0.4">
      <c r="A28" s="645">
        <v>39417</v>
      </c>
      <c r="B28" s="646">
        <v>18</v>
      </c>
      <c r="C28" s="647">
        <v>449087</v>
      </c>
      <c r="D28" s="648">
        <v>1889618</v>
      </c>
      <c r="E28" s="647">
        <v>24949.277777777777</v>
      </c>
      <c r="F28" s="649">
        <v>104978.77777777778</v>
      </c>
    </row>
    <row r="29" spans="1:6" s="655" customFormat="1" ht="16.5" hidden="1" thickTop="1" thickBot="1" x14ac:dyDescent="0.4">
      <c r="A29" s="650">
        <v>39783</v>
      </c>
      <c r="B29" s="651">
        <v>20</v>
      </c>
      <c r="C29" s="652">
        <v>474705</v>
      </c>
      <c r="D29" s="653">
        <v>2640171</v>
      </c>
      <c r="E29" s="652">
        <v>23735</v>
      </c>
      <c r="F29" s="654">
        <v>132009</v>
      </c>
    </row>
    <row r="30" spans="1:6" ht="16" hidden="1" thickTop="1" x14ac:dyDescent="0.35">
      <c r="A30" s="656">
        <v>39814</v>
      </c>
      <c r="B30" s="657">
        <v>21</v>
      </c>
      <c r="C30" s="642">
        <v>459233</v>
      </c>
      <c r="D30" s="643">
        <v>2269997</v>
      </c>
      <c r="E30" s="642">
        <v>21868</v>
      </c>
      <c r="F30" s="644">
        <v>108095</v>
      </c>
    </row>
    <row r="31" spans="1:6" ht="16" hidden="1" thickTop="1" x14ac:dyDescent="0.35">
      <c r="A31" s="658">
        <v>39845</v>
      </c>
      <c r="B31" s="659">
        <v>20</v>
      </c>
      <c r="C31" s="637">
        <v>434839</v>
      </c>
      <c r="D31" s="638">
        <v>2043870</v>
      </c>
      <c r="E31" s="637">
        <v>21742</v>
      </c>
      <c r="F31" s="639">
        <v>102194</v>
      </c>
    </row>
    <row r="32" spans="1:6" ht="16" hidden="1" thickTop="1" x14ac:dyDescent="0.35">
      <c r="A32" s="658">
        <v>39873</v>
      </c>
      <c r="B32" s="659">
        <v>21</v>
      </c>
      <c r="C32" s="637">
        <v>483280</v>
      </c>
      <c r="D32" s="638">
        <v>2308892</v>
      </c>
      <c r="E32" s="637">
        <v>23013</v>
      </c>
      <c r="F32" s="639">
        <v>109947</v>
      </c>
    </row>
    <row r="33" spans="1:6" ht="16" hidden="1" thickTop="1" x14ac:dyDescent="0.35">
      <c r="A33" s="658">
        <v>39904</v>
      </c>
      <c r="B33" s="659">
        <v>20</v>
      </c>
      <c r="C33" s="637">
        <v>433872</v>
      </c>
      <c r="D33" s="638">
        <v>2308891.7220000001</v>
      </c>
      <c r="E33" s="637">
        <v>21694</v>
      </c>
      <c r="F33" s="639">
        <v>115444.586</v>
      </c>
    </row>
    <row r="34" spans="1:6" ht="16" hidden="1" thickTop="1" x14ac:dyDescent="0.35">
      <c r="A34" s="658">
        <v>39934</v>
      </c>
      <c r="B34" s="659">
        <v>19</v>
      </c>
      <c r="C34" s="637">
        <v>327949</v>
      </c>
      <c r="D34" s="638">
        <v>1578800.39</v>
      </c>
      <c r="E34" s="637">
        <v>17260</v>
      </c>
      <c r="F34" s="639">
        <v>83094.756999999998</v>
      </c>
    </row>
    <row r="35" spans="1:6" ht="16" hidden="1" thickTop="1" x14ac:dyDescent="0.35">
      <c r="A35" s="658">
        <v>39965</v>
      </c>
      <c r="B35" s="659">
        <v>22</v>
      </c>
      <c r="C35" s="637">
        <v>486280</v>
      </c>
      <c r="D35" s="638">
        <v>2381532.7450000001</v>
      </c>
      <c r="E35" s="637">
        <v>22104</v>
      </c>
      <c r="F35" s="639">
        <v>108251.488</v>
      </c>
    </row>
    <row r="36" spans="1:6" ht="16" hidden="1" thickTop="1" x14ac:dyDescent="0.35">
      <c r="A36" s="658">
        <v>39995</v>
      </c>
      <c r="B36" s="659">
        <v>22</v>
      </c>
      <c r="C36" s="637">
        <v>471483</v>
      </c>
      <c r="D36" s="638">
        <v>2371603</v>
      </c>
      <c r="E36" s="637">
        <v>21431</v>
      </c>
      <c r="F36" s="639">
        <v>107800</v>
      </c>
    </row>
    <row r="37" spans="1:6" ht="16" hidden="1" thickTop="1" x14ac:dyDescent="0.35">
      <c r="A37" s="658">
        <v>40026</v>
      </c>
      <c r="B37" s="659">
        <v>21</v>
      </c>
      <c r="C37" s="637">
        <v>468705</v>
      </c>
      <c r="D37" s="638">
        <v>2358315</v>
      </c>
      <c r="E37" s="637">
        <v>22319</v>
      </c>
      <c r="F37" s="639">
        <v>112301</v>
      </c>
    </row>
    <row r="38" spans="1:6" ht="16" hidden="1" thickTop="1" x14ac:dyDescent="0.35">
      <c r="A38" s="658">
        <v>40057</v>
      </c>
      <c r="B38" s="659">
        <v>21</v>
      </c>
      <c r="C38" s="637">
        <v>494162</v>
      </c>
      <c r="D38" s="638">
        <v>2255940</v>
      </c>
      <c r="E38" s="637">
        <v>23532</v>
      </c>
      <c r="F38" s="639">
        <v>107426</v>
      </c>
    </row>
    <row r="39" spans="1:6" ht="16" hidden="1" thickTop="1" x14ac:dyDescent="0.35">
      <c r="A39" s="658" t="s">
        <v>1535</v>
      </c>
      <c r="B39" s="659">
        <v>22</v>
      </c>
      <c r="C39" s="637">
        <v>476068</v>
      </c>
      <c r="D39" s="638">
        <v>2517108</v>
      </c>
      <c r="E39" s="637">
        <v>21639</v>
      </c>
      <c r="F39" s="639">
        <v>114414</v>
      </c>
    </row>
    <row r="40" spans="1:6" ht="16.5" hidden="1" thickTop="1" thickBot="1" x14ac:dyDescent="0.4">
      <c r="A40" s="660" t="s">
        <v>1536</v>
      </c>
      <c r="B40" s="661">
        <v>20</v>
      </c>
      <c r="C40" s="647">
        <v>505651</v>
      </c>
      <c r="D40" s="648">
        <v>3288557</v>
      </c>
      <c r="E40" s="647">
        <v>25283</v>
      </c>
      <c r="F40" s="649">
        <v>164428</v>
      </c>
    </row>
    <row r="41" spans="1:6" ht="16" hidden="1" thickTop="1" x14ac:dyDescent="0.35">
      <c r="A41" s="658">
        <v>40179</v>
      </c>
      <c r="B41" s="659">
        <v>20</v>
      </c>
      <c r="C41" s="637">
        <v>454478</v>
      </c>
      <c r="D41" s="638">
        <v>2849038</v>
      </c>
      <c r="E41" s="637">
        <v>22724</v>
      </c>
      <c r="F41" s="639">
        <v>142451.894</v>
      </c>
    </row>
    <row r="42" spans="1:6" ht="16" hidden="1" thickTop="1" x14ac:dyDescent="0.35">
      <c r="A42" s="658">
        <v>40210</v>
      </c>
      <c r="B42" s="659">
        <v>20</v>
      </c>
      <c r="C42" s="637">
        <v>468012</v>
      </c>
      <c r="D42" s="638">
        <v>2590980</v>
      </c>
      <c r="E42" s="637">
        <v>23401</v>
      </c>
      <c r="F42" s="639">
        <v>129548.997</v>
      </c>
    </row>
    <row r="43" spans="1:6" ht="16" hidden="1" thickTop="1" x14ac:dyDescent="0.35">
      <c r="A43" s="658">
        <v>40238</v>
      </c>
      <c r="B43" s="659">
        <v>22</v>
      </c>
      <c r="C43" s="637">
        <v>499347</v>
      </c>
      <c r="D43" s="638">
        <v>2801340</v>
      </c>
      <c r="E43" s="637">
        <v>22698</v>
      </c>
      <c r="F43" s="639">
        <v>127333.639</v>
      </c>
    </row>
    <row r="44" spans="1:6" ht="16" hidden="1" thickTop="1" x14ac:dyDescent="0.35">
      <c r="A44" s="658">
        <v>40269</v>
      </c>
      <c r="B44" s="659">
        <v>20</v>
      </c>
      <c r="C44" s="637">
        <v>451642</v>
      </c>
      <c r="D44" s="638">
        <v>2791079</v>
      </c>
      <c r="E44" s="637">
        <v>22582</v>
      </c>
      <c r="F44" s="639">
        <v>139553.94699999999</v>
      </c>
    </row>
    <row r="45" spans="1:6" ht="16" hidden="1" thickTop="1" x14ac:dyDescent="0.35">
      <c r="A45" s="658">
        <v>40299</v>
      </c>
      <c r="B45" s="659">
        <v>21</v>
      </c>
      <c r="C45" s="637">
        <v>539062</v>
      </c>
      <c r="D45" s="638">
        <v>2927010</v>
      </c>
      <c r="E45" s="637">
        <v>25670</v>
      </c>
      <c r="F45" s="639">
        <v>139381.451</v>
      </c>
    </row>
    <row r="46" spans="1:6" ht="16" hidden="1" thickTop="1" x14ac:dyDescent="0.35">
      <c r="A46" s="658">
        <v>40330</v>
      </c>
      <c r="B46" s="659">
        <v>22</v>
      </c>
      <c r="C46" s="637">
        <v>521200</v>
      </c>
      <c r="D46" s="638">
        <v>2905871</v>
      </c>
      <c r="E46" s="637">
        <v>23691</v>
      </c>
      <c r="F46" s="639">
        <v>132085.04999999999</v>
      </c>
    </row>
    <row r="47" spans="1:6" ht="16" hidden="1" thickTop="1" x14ac:dyDescent="0.35">
      <c r="A47" s="658">
        <v>40360</v>
      </c>
      <c r="B47" s="659">
        <v>21</v>
      </c>
      <c r="C47" s="637">
        <v>494521</v>
      </c>
      <c r="D47" s="638">
        <v>3166600</v>
      </c>
      <c r="E47" s="637">
        <v>23549</v>
      </c>
      <c r="F47" s="639">
        <v>150790.46</v>
      </c>
    </row>
    <row r="48" spans="1:6" ht="16" hidden="1" thickTop="1" x14ac:dyDescent="0.35">
      <c r="A48" s="658">
        <v>40391</v>
      </c>
      <c r="B48" s="659">
        <v>22</v>
      </c>
      <c r="C48" s="637">
        <v>502283</v>
      </c>
      <c r="D48" s="638">
        <v>3147113</v>
      </c>
      <c r="E48" s="637">
        <v>22831</v>
      </c>
      <c r="F48" s="639">
        <v>143050.57</v>
      </c>
    </row>
    <row r="49" spans="1:6" ht="16" hidden="1" thickTop="1" x14ac:dyDescent="0.35">
      <c r="A49" s="658">
        <v>40422</v>
      </c>
      <c r="B49" s="659">
        <v>21</v>
      </c>
      <c r="C49" s="637">
        <v>496627</v>
      </c>
      <c r="D49" s="638">
        <v>3180297</v>
      </c>
      <c r="E49" s="637">
        <v>23649</v>
      </c>
      <c r="F49" s="639">
        <v>151442.73199999999</v>
      </c>
    </row>
    <row r="50" spans="1:6" ht="16" hidden="1" thickTop="1" x14ac:dyDescent="0.35">
      <c r="A50" s="658">
        <v>40452</v>
      </c>
      <c r="B50" s="659">
        <v>21</v>
      </c>
      <c r="C50" s="637">
        <v>597459</v>
      </c>
      <c r="D50" s="638">
        <v>4270370</v>
      </c>
      <c r="E50" s="637">
        <v>28450</v>
      </c>
      <c r="F50" s="639">
        <v>203350.93</v>
      </c>
    </row>
    <row r="51" spans="1:6" ht="16" hidden="1" thickTop="1" x14ac:dyDescent="0.35">
      <c r="A51" s="658">
        <v>40483</v>
      </c>
      <c r="B51" s="659">
        <v>22</v>
      </c>
      <c r="C51" s="637">
        <v>537558</v>
      </c>
      <c r="D51" s="638">
        <v>3856249</v>
      </c>
      <c r="E51" s="637">
        <v>24434</v>
      </c>
      <c r="F51" s="639">
        <v>175284.04300000001</v>
      </c>
    </row>
    <row r="52" spans="1:6" ht="16" hidden="1" thickTop="1" x14ac:dyDescent="0.35">
      <c r="A52" s="658">
        <v>40513</v>
      </c>
      <c r="B52" s="659">
        <v>21</v>
      </c>
      <c r="C52" s="637">
        <v>552906</v>
      </c>
      <c r="D52" s="638">
        <v>4295620</v>
      </c>
      <c r="E52" s="637">
        <v>26329</v>
      </c>
      <c r="F52" s="639">
        <v>204553.34099999999</v>
      </c>
    </row>
    <row r="53" spans="1:6" ht="16" hidden="1" thickTop="1" x14ac:dyDescent="0.35">
      <c r="A53" s="656">
        <v>40544</v>
      </c>
      <c r="B53" s="657">
        <v>20</v>
      </c>
      <c r="C53" s="642">
        <v>518294</v>
      </c>
      <c r="D53" s="643">
        <v>3938746.43365</v>
      </c>
      <c r="E53" s="642">
        <v>25915</v>
      </c>
      <c r="F53" s="644">
        <v>196937.32199999999</v>
      </c>
    </row>
    <row r="54" spans="1:6" ht="16" hidden="1" thickTop="1" x14ac:dyDescent="0.35">
      <c r="A54" s="658">
        <v>40575</v>
      </c>
      <c r="B54" s="659">
        <v>20</v>
      </c>
      <c r="C54" s="637">
        <v>496382</v>
      </c>
      <c r="D54" s="638">
        <v>3862139.5218000002</v>
      </c>
      <c r="E54" s="637">
        <v>24816</v>
      </c>
      <c r="F54" s="639">
        <v>193106.976</v>
      </c>
    </row>
    <row r="55" spans="1:6" ht="16" hidden="1" thickTop="1" x14ac:dyDescent="0.35">
      <c r="A55" s="658">
        <v>40603</v>
      </c>
      <c r="B55" s="659">
        <v>22</v>
      </c>
      <c r="C55" s="637">
        <v>571160</v>
      </c>
      <c r="D55" s="638">
        <v>4082221.8553999998</v>
      </c>
      <c r="E55" s="637">
        <v>25962</v>
      </c>
      <c r="F55" s="639">
        <v>185555.53899999999</v>
      </c>
    </row>
    <row r="56" spans="1:6" ht="16" hidden="1" thickTop="1" x14ac:dyDescent="0.35">
      <c r="A56" s="658">
        <v>40634</v>
      </c>
      <c r="B56" s="659">
        <v>19</v>
      </c>
      <c r="C56" s="637">
        <v>476777</v>
      </c>
      <c r="D56" s="638">
        <v>3664053.6834</v>
      </c>
      <c r="E56" s="637">
        <v>25094</v>
      </c>
      <c r="F56" s="639">
        <v>192844.93100000001</v>
      </c>
    </row>
    <row r="57" spans="1:6" ht="16" hidden="1" thickTop="1" x14ac:dyDescent="0.35">
      <c r="A57" s="658">
        <v>40664</v>
      </c>
      <c r="B57" s="659">
        <v>20</v>
      </c>
      <c r="C57" s="637">
        <v>563097</v>
      </c>
      <c r="D57" s="638">
        <v>4240101.82534</v>
      </c>
      <c r="E57" s="637">
        <v>28155</v>
      </c>
      <c r="F57" s="639">
        <v>212005.09099999999</v>
      </c>
    </row>
    <row r="58" spans="1:6" ht="16" hidden="1" thickTop="1" x14ac:dyDescent="0.35">
      <c r="A58" s="658">
        <v>40695</v>
      </c>
      <c r="B58" s="659">
        <v>22</v>
      </c>
      <c r="C58" s="637">
        <v>559769</v>
      </c>
      <c r="D58" s="638">
        <v>4267670.0443299999</v>
      </c>
      <c r="E58" s="637">
        <v>25444</v>
      </c>
      <c r="F58" s="639">
        <v>193985.00200000001</v>
      </c>
    </row>
    <row r="59" spans="1:6" ht="16" hidden="1" thickTop="1" x14ac:dyDescent="0.35">
      <c r="A59" s="658">
        <v>40725</v>
      </c>
      <c r="B59" s="659">
        <v>20</v>
      </c>
      <c r="C59" s="637">
        <v>511851</v>
      </c>
      <c r="D59" s="638">
        <v>4183112.9628699999</v>
      </c>
      <c r="E59" s="637">
        <v>25593</v>
      </c>
      <c r="F59" s="639">
        <v>209155.64799999999</v>
      </c>
    </row>
    <row r="60" spans="1:6" ht="16" hidden="1" thickTop="1" x14ac:dyDescent="0.35">
      <c r="A60" s="658">
        <v>40756</v>
      </c>
      <c r="B60" s="659">
        <v>23</v>
      </c>
      <c r="C60" s="637">
        <v>524848</v>
      </c>
      <c r="D60" s="638">
        <v>4183023.7469899999</v>
      </c>
      <c r="E60" s="637">
        <v>22819</v>
      </c>
      <c r="F60" s="639">
        <v>181870.598</v>
      </c>
    </row>
    <row r="61" spans="1:6" ht="16" hidden="1" thickTop="1" x14ac:dyDescent="0.35">
      <c r="A61" s="658">
        <v>40787</v>
      </c>
      <c r="B61" s="659">
        <v>21</v>
      </c>
      <c r="C61" s="637">
        <v>574944</v>
      </c>
      <c r="D61" s="638">
        <v>4592538.8624999998</v>
      </c>
      <c r="E61" s="637">
        <v>27378</v>
      </c>
      <c r="F61" s="639">
        <v>218692.32699999999</v>
      </c>
    </row>
    <row r="62" spans="1:6" ht="16" hidden="1" thickTop="1" x14ac:dyDescent="0.35">
      <c r="A62" s="658">
        <v>40817</v>
      </c>
      <c r="B62" s="659">
        <v>20</v>
      </c>
      <c r="C62" s="637">
        <v>575515</v>
      </c>
      <c r="D62" s="662">
        <v>5369816.6547900001</v>
      </c>
      <c r="E62" s="637">
        <v>28775.75</v>
      </c>
      <c r="F62" s="663">
        <v>268490.83273949998</v>
      </c>
    </row>
    <row r="63" spans="1:6" ht="16" hidden="1" thickTop="1" x14ac:dyDescent="0.35">
      <c r="A63" s="658">
        <v>40848</v>
      </c>
      <c r="B63" s="659">
        <v>22</v>
      </c>
      <c r="C63" s="637">
        <v>575216</v>
      </c>
      <c r="D63" s="662">
        <v>5002317.3234099997</v>
      </c>
      <c r="E63" s="637">
        <v>26146.18181818182</v>
      </c>
      <c r="F63" s="663">
        <v>227378.06015500001</v>
      </c>
    </row>
    <row r="64" spans="1:6" ht="16.5" hidden="1" thickTop="1" thickBot="1" x14ac:dyDescent="0.4">
      <c r="A64" s="660">
        <v>40878</v>
      </c>
      <c r="B64" s="661">
        <v>19</v>
      </c>
      <c r="C64" s="647">
        <v>582066</v>
      </c>
      <c r="D64" s="664">
        <v>5959063.6436299998</v>
      </c>
      <c r="E64" s="647">
        <v>30635.052631578947</v>
      </c>
      <c r="F64" s="665">
        <v>313634.92861210526</v>
      </c>
    </row>
    <row r="65" spans="1:11" ht="16" hidden="1" thickTop="1" x14ac:dyDescent="0.35">
      <c r="A65" s="658">
        <v>40909</v>
      </c>
      <c r="B65" s="659">
        <v>21</v>
      </c>
      <c r="C65" s="637">
        <v>581355</v>
      </c>
      <c r="D65" s="638">
        <v>5806496.8261499992</v>
      </c>
      <c r="E65" s="637">
        <v>27683.571428571428</v>
      </c>
      <c r="F65" s="639">
        <v>276499.84886428568</v>
      </c>
      <c r="G65" s="662"/>
    </row>
    <row r="66" spans="1:11" ht="16" hidden="1" thickTop="1" x14ac:dyDescent="0.35">
      <c r="A66" s="658">
        <v>40940</v>
      </c>
      <c r="B66" s="659">
        <v>21</v>
      </c>
      <c r="C66" s="637">
        <v>535715</v>
      </c>
      <c r="D66" s="638">
        <v>5048638.2750699995</v>
      </c>
      <c r="E66" s="637">
        <v>25510.238095238095</v>
      </c>
      <c r="F66" s="639">
        <v>240411.34643190473</v>
      </c>
    </row>
    <row r="67" spans="1:11" ht="16" hidden="1" thickTop="1" x14ac:dyDescent="0.35">
      <c r="A67" s="658">
        <v>40969</v>
      </c>
      <c r="B67" s="659">
        <v>21</v>
      </c>
      <c r="C67" s="637">
        <v>552798</v>
      </c>
      <c r="D67" s="638">
        <v>5094772.6350400001</v>
      </c>
      <c r="E67" s="637">
        <v>26323.714285714286</v>
      </c>
      <c r="F67" s="639">
        <v>242608.2207161905</v>
      </c>
    </row>
    <row r="68" spans="1:11" ht="16" hidden="1" thickTop="1" x14ac:dyDescent="0.35">
      <c r="A68" s="658">
        <v>41000</v>
      </c>
      <c r="B68" s="659">
        <v>19</v>
      </c>
      <c r="C68" s="637">
        <v>499116</v>
      </c>
      <c r="D68" s="666">
        <v>4913515.1945900004</v>
      </c>
      <c r="E68" s="637">
        <v>26269.263157894737</v>
      </c>
      <c r="F68" s="667">
        <v>258606.06287315788</v>
      </c>
      <c r="I68" s="668"/>
      <c r="J68" s="669"/>
      <c r="K68" s="669"/>
    </row>
    <row r="69" spans="1:11" ht="16" hidden="1" thickTop="1" x14ac:dyDescent="0.35">
      <c r="A69" s="658">
        <v>41030</v>
      </c>
      <c r="B69" s="659">
        <v>21</v>
      </c>
      <c r="C69" s="637">
        <v>579601</v>
      </c>
      <c r="D69" s="666">
        <v>5240355.0476899995</v>
      </c>
      <c r="E69" s="637">
        <v>27600.047619047618</v>
      </c>
      <c r="F69" s="667">
        <v>249540.71655666665</v>
      </c>
      <c r="I69" s="668"/>
      <c r="J69" s="669"/>
      <c r="K69" s="669"/>
    </row>
    <row r="70" spans="1:11" ht="16" hidden="1" thickTop="1" x14ac:dyDescent="0.35">
      <c r="A70" s="658">
        <v>41061</v>
      </c>
      <c r="B70" s="659">
        <v>21</v>
      </c>
      <c r="C70" s="637">
        <v>546076</v>
      </c>
      <c r="D70" s="666">
        <v>5709357.5741699999</v>
      </c>
      <c r="E70" s="637">
        <v>26003.619047619046</v>
      </c>
      <c r="F70" s="667">
        <v>271874.17019857146</v>
      </c>
      <c r="I70" s="668"/>
      <c r="J70" s="669"/>
      <c r="K70" s="669"/>
    </row>
    <row r="71" spans="1:11" ht="16" hidden="1" thickTop="1" x14ac:dyDescent="0.35">
      <c r="A71" s="658">
        <v>41091</v>
      </c>
      <c r="B71" s="659">
        <v>21</v>
      </c>
      <c r="C71" s="637">
        <v>570559</v>
      </c>
      <c r="D71" s="670">
        <v>5874732.1200699992</v>
      </c>
      <c r="E71" s="637">
        <v>27169.476190476191</v>
      </c>
      <c r="F71" s="671">
        <v>279749.14857476187</v>
      </c>
      <c r="I71" s="672"/>
      <c r="J71" s="672"/>
      <c r="K71" s="672"/>
    </row>
    <row r="72" spans="1:11" ht="16" hidden="1" thickTop="1" x14ac:dyDescent="0.35">
      <c r="A72" s="658">
        <v>41122</v>
      </c>
      <c r="B72" s="659">
        <v>23</v>
      </c>
      <c r="C72" s="637">
        <v>529840</v>
      </c>
      <c r="D72" s="670">
        <v>5489378.9126000004</v>
      </c>
      <c r="E72" s="637">
        <v>23036.521739130436</v>
      </c>
      <c r="F72" s="671">
        <v>238668.64837391305</v>
      </c>
      <c r="I72" s="672"/>
      <c r="J72" s="672"/>
      <c r="K72" s="672"/>
    </row>
    <row r="73" spans="1:11" ht="16" hidden="1" thickTop="1" x14ac:dyDescent="0.35">
      <c r="A73" s="658">
        <v>41153</v>
      </c>
      <c r="B73" s="659">
        <v>16</v>
      </c>
      <c r="C73" s="637">
        <v>530102</v>
      </c>
      <c r="D73" s="670">
        <v>5171490.9578900002</v>
      </c>
      <c r="E73" s="637">
        <v>33131.375</v>
      </c>
      <c r="F73" s="671">
        <v>323218.18486812501</v>
      </c>
      <c r="I73" s="672"/>
      <c r="J73" s="672"/>
      <c r="K73" s="672"/>
    </row>
    <row r="74" spans="1:11" ht="16" hidden="1" thickTop="1" x14ac:dyDescent="0.35">
      <c r="A74" s="658">
        <v>41183</v>
      </c>
      <c r="B74" s="659">
        <v>23</v>
      </c>
      <c r="C74" s="637">
        <v>649224</v>
      </c>
      <c r="D74" s="670">
        <v>6610043.5393599998</v>
      </c>
      <c r="E74" s="637">
        <v>28227.130434782608</v>
      </c>
      <c r="F74" s="671">
        <v>287393.19736347802</v>
      </c>
    </row>
    <row r="75" spans="1:11" ht="16" hidden="1" thickTop="1" x14ac:dyDescent="0.35">
      <c r="A75" s="658">
        <v>41214</v>
      </c>
      <c r="B75" s="659">
        <v>22</v>
      </c>
      <c r="C75" s="637">
        <v>567089</v>
      </c>
      <c r="D75" s="670">
        <v>7095788.66335</v>
      </c>
      <c r="E75" s="637">
        <v>25776.772727272728</v>
      </c>
      <c r="F75" s="671">
        <v>322535.84833409102</v>
      </c>
    </row>
    <row r="76" spans="1:11" ht="16" hidden="1" thickTop="1" x14ac:dyDescent="0.35">
      <c r="A76" s="658">
        <v>41244</v>
      </c>
      <c r="B76" s="659">
        <v>21</v>
      </c>
      <c r="C76" s="637">
        <v>522028</v>
      </c>
      <c r="D76" s="670">
        <v>6726047.1351000005</v>
      </c>
      <c r="E76" s="637">
        <v>24858.476190476191</v>
      </c>
      <c r="F76" s="671">
        <v>320287.95881428599</v>
      </c>
    </row>
    <row r="77" spans="1:11" ht="16" hidden="1" thickTop="1" x14ac:dyDescent="0.35">
      <c r="A77" s="656">
        <v>41275</v>
      </c>
      <c r="B77" s="657">
        <v>22</v>
      </c>
      <c r="C77" s="642">
        <v>584536</v>
      </c>
      <c r="D77" s="673">
        <v>6615040.3860900002</v>
      </c>
      <c r="E77" s="642">
        <v>26569.81818181818</v>
      </c>
      <c r="F77" s="674">
        <v>300683.65391318203</v>
      </c>
    </row>
    <row r="78" spans="1:11" ht="16" hidden="1" thickTop="1" x14ac:dyDescent="0.35">
      <c r="A78" s="658">
        <v>41306</v>
      </c>
      <c r="B78" s="659">
        <v>20</v>
      </c>
      <c r="C78" s="637">
        <v>530816</v>
      </c>
      <c r="D78" s="670">
        <v>5354781.6064300006</v>
      </c>
      <c r="E78" s="637">
        <v>26540.799999999999</v>
      </c>
      <c r="F78" s="671">
        <v>267739.08032150002</v>
      </c>
    </row>
    <row r="79" spans="1:11" ht="16" hidden="1" thickTop="1" x14ac:dyDescent="0.35">
      <c r="A79" s="658">
        <v>41334</v>
      </c>
      <c r="B79" s="659">
        <v>19</v>
      </c>
      <c r="C79" s="637">
        <v>529016</v>
      </c>
      <c r="D79" s="670">
        <v>5521695.9059100002</v>
      </c>
      <c r="E79" s="637">
        <v>27842.947368421053</v>
      </c>
      <c r="F79" s="671">
        <v>290615.57399526297</v>
      </c>
    </row>
    <row r="80" spans="1:11" ht="16" hidden="1" thickTop="1" x14ac:dyDescent="0.35">
      <c r="A80" s="658">
        <v>41365</v>
      </c>
      <c r="B80" s="659">
        <v>20</v>
      </c>
      <c r="C80" s="637">
        <v>556753</v>
      </c>
      <c r="D80" s="670">
        <f>6280721812.99/1000</f>
        <v>6280721.8129899995</v>
      </c>
      <c r="E80" s="637">
        <v>27837.65</v>
      </c>
      <c r="F80" s="671">
        <f>314036090.6495/1000</f>
        <v>314036.09064950002</v>
      </c>
    </row>
    <row r="81" spans="1:9" ht="16" hidden="1" thickTop="1" x14ac:dyDescent="0.35">
      <c r="A81" s="658">
        <v>41395</v>
      </c>
      <c r="B81" s="659">
        <v>21</v>
      </c>
      <c r="C81" s="637">
        <v>567410</v>
      </c>
      <c r="D81" s="670">
        <f>6054339225/1000</f>
        <v>6054339.2249999996</v>
      </c>
      <c r="E81" s="637">
        <v>27019.523809523809</v>
      </c>
      <c r="F81" s="671">
        <f>288301867.857143/1000</f>
        <v>288301.86785714299</v>
      </c>
    </row>
    <row r="82" spans="1:9" ht="16" hidden="1" thickTop="1" x14ac:dyDescent="0.35">
      <c r="A82" s="658">
        <v>41426</v>
      </c>
      <c r="B82" s="659">
        <v>20</v>
      </c>
      <c r="C82" s="637">
        <v>524953</v>
      </c>
      <c r="D82" s="670">
        <f>5658621127.77/1000</f>
        <v>5658621.1277700001</v>
      </c>
      <c r="E82" s="637">
        <v>26247.65</v>
      </c>
      <c r="F82" s="671">
        <f>282931056.3885/1000</f>
        <v>282931.05638849997</v>
      </c>
    </row>
    <row r="83" spans="1:9" ht="16" hidden="1" thickTop="1" x14ac:dyDescent="0.35">
      <c r="A83" s="658">
        <v>41456</v>
      </c>
      <c r="B83" s="659">
        <v>22</v>
      </c>
      <c r="C83" s="637">
        <v>565556</v>
      </c>
      <c r="D83" s="670">
        <v>6497937.1653900016</v>
      </c>
      <c r="E83" s="637">
        <v>25707.045454545456</v>
      </c>
      <c r="F83" s="671">
        <v>295360.78024500009</v>
      </c>
    </row>
    <row r="84" spans="1:9" ht="16" hidden="1" thickTop="1" x14ac:dyDescent="0.35">
      <c r="A84" s="658">
        <v>41487</v>
      </c>
      <c r="B84" s="659">
        <v>22</v>
      </c>
      <c r="C84" s="637">
        <v>513625</v>
      </c>
      <c r="D84" s="670">
        <v>5805618.5463900007</v>
      </c>
      <c r="E84" s="637">
        <v>23346.590909090908</v>
      </c>
      <c r="F84" s="671">
        <v>263891.75210863637</v>
      </c>
    </row>
    <row r="85" spans="1:9" ht="16" hidden="1" thickTop="1" x14ac:dyDescent="0.35">
      <c r="A85" s="658">
        <v>41518</v>
      </c>
      <c r="B85" s="659">
        <v>21</v>
      </c>
      <c r="C85" s="637">
        <v>508920</v>
      </c>
      <c r="D85" s="670">
        <v>5599047.7182000019</v>
      </c>
      <c r="E85" s="637">
        <v>24234.285714285714</v>
      </c>
      <c r="F85" s="671">
        <v>266621.31991428579</v>
      </c>
    </row>
    <row r="86" spans="1:9" ht="16" hidden="1" thickTop="1" x14ac:dyDescent="0.35">
      <c r="A86" s="658">
        <v>41548</v>
      </c>
      <c r="B86" s="659">
        <v>23</v>
      </c>
      <c r="C86" s="675">
        <v>627281</v>
      </c>
      <c r="D86" s="670">
        <f>8019276046.32/1000</f>
        <v>8019276.0463199997</v>
      </c>
      <c r="E86" s="637">
        <v>27273.08695652174</v>
      </c>
      <c r="F86" s="671">
        <v>348664.17592695652</v>
      </c>
    </row>
    <row r="87" spans="1:9" ht="16" hidden="1" thickTop="1" x14ac:dyDescent="0.35">
      <c r="A87" s="658">
        <v>41579</v>
      </c>
      <c r="B87" s="659">
        <v>21</v>
      </c>
      <c r="C87" s="675">
        <v>552979</v>
      </c>
      <c r="D87" s="670">
        <f>7616515930.55/1000</f>
        <v>7616515.9305500006</v>
      </c>
      <c r="E87" s="637">
        <v>26332.333333333332</v>
      </c>
      <c r="F87" s="671">
        <v>362691.23478809523</v>
      </c>
    </row>
    <row r="88" spans="1:9" ht="16.5" hidden="1" thickTop="1" thickBot="1" x14ac:dyDescent="0.4">
      <c r="A88" s="660">
        <v>41609</v>
      </c>
      <c r="B88" s="661">
        <v>19</v>
      </c>
      <c r="C88" s="676">
        <v>562891</v>
      </c>
      <c r="D88" s="677">
        <f>7777575001.03/1000</f>
        <v>7777575.0010299999</v>
      </c>
      <c r="E88" s="647">
        <v>29625.842105263157</v>
      </c>
      <c r="F88" s="678">
        <v>409346.05268578947</v>
      </c>
    </row>
    <row r="89" spans="1:9" ht="16" hidden="1" thickTop="1" x14ac:dyDescent="0.35">
      <c r="A89" s="658">
        <v>41640</v>
      </c>
      <c r="B89" s="659">
        <v>22</v>
      </c>
      <c r="C89" s="675">
        <v>610465</v>
      </c>
      <c r="D89" s="670">
        <v>8504360</v>
      </c>
      <c r="E89" s="637">
        <v>27748.409090909092</v>
      </c>
      <c r="F89" s="671">
        <v>386561.818181818</v>
      </c>
      <c r="G89" s="638"/>
      <c r="H89" s="672"/>
      <c r="I89" s="679"/>
    </row>
    <row r="90" spans="1:9" ht="16" hidden="1" thickTop="1" x14ac:dyDescent="0.35">
      <c r="A90" s="658">
        <v>41671</v>
      </c>
      <c r="B90" s="659">
        <v>20</v>
      </c>
      <c r="C90" s="675">
        <v>571929</v>
      </c>
      <c r="D90" s="670">
        <v>7558940</v>
      </c>
      <c r="E90" s="637">
        <v>28596.45</v>
      </c>
      <c r="F90" s="671">
        <v>377947</v>
      </c>
      <c r="G90" s="638"/>
      <c r="H90" s="672"/>
      <c r="I90" s="679"/>
    </row>
    <row r="91" spans="1:9" ht="16" hidden="1" thickTop="1" x14ac:dyDescent="0.35">
      <c r="A91" s="658">
        <v>41699</v>
      </c>
      <c r="B91" s="659">
        <v>20</v>
      </c>
      <c r="C91" s="675">
        <v>591885</v>
      </c>
      <c r="D91" s="670">
        <v>8033770</v>
      </c>
      <c r="E91" s="637">
        <v>29594.25</v>
      </c>
      <c r="F91" s="671">
        <v>401688.50000000006</v>
      </c>
      <c r="G91" s="638"/>
      <c r="H91" s="672"/>
      <c r="I91" s="679"/>
    </row>
    <row r="92" spans="1:9" ht="16" hidden="1" thickTop="1" x14ac:dyDescent="0.35">
      <c r="A92" s="658">
        <v>41730</v>
      </c>
      <c r="B92" s="659">
        <v>20</v>
      </c>
      <c r="C92" s="675">
        <v>598208</v>
      </c>
      <c r="D92" s="670">
        <v>8899950</v>
      </c>
      <c r="E92" s="637">
        <v>29910.400000000001</v>
      </c>
      <c r="F92" s="671">
        <v>444997.50000000006</v>
      </c>
      <c r="G92" s="638"/>
      <c r="H92" s="672"/>
      <c r="I92" s="679"/>
    </row>
    <row r="93" spans="1:9" ht="16" hidden="1" thickTop="1" x14ac:dyDescent="0.35">
      <c r="A93" s="658">
        <v>41760</v>
      </c>
      <c r="B93" s="659">
        <v>21</v>
      </c>
      <c r="C93" s="675">
        <v>618190</v>
      </c>
      <c r="D93" s="670">
        <v>8880750</v>
      </c>
      <c r="E93" s="637">
        <v>29437.619047619046</v>
      </c>
      <c r="F93" s="671">
        <v>422892.85714285716</v>
      </c>
      <c r="G93" s="638"/>
      <c r="H93" s="672"/>
      <c r="I93" s="679"/>
    </row>
    <row r="94" spans="1:9" ht="16" hidden="1" thickTop="1" x14ac:dyDescent="0.35">
      <c r="A94" s="658">
        <v>41791</v>
      </c>
      <c r="B94" s="659">
        <v>21</v>
      </c>
      <c r="C94" s="675">
        <v>596519</v>
      </c>
      <c r="D94" s="670">
        <v>9547700</v>
      </c>
      <c r="E94" s="637">
        <v>28405.666666666668</v>
      </c>
      <c r="F94" s="671">
        <v>454652.38095238101</v>
      </c>
      <c r="G94" s="638"/>
      <c r="H94" s="672"/>
      <c r="I94" s="679"/>
    </row>
    <row r="95" spans="1:9" ht="16" hidden="1" thickTop="1" x14ac:dyDescent="0.35">
      <c r="A95" s="658">
        <v>41821</v>
      </c>
      <c r="B95" s="659">
        <v>21</v>
      </c>
      <c r="C95" s="675">
        <v>628402</v>
      </c>
      <c r="D95" s="670">
        <v>10700820</v>
      </c>
      <c r="E95" s="637">
        <v>29923.904761904763</v>
      </c>
      <c r="F95" s="671">
        <v>509562.8571428571</v>
      </c>
      <c r="G95" s="638"/>
      <c r="H95" s="672"/>
      <c r="I95" s="679"/>
    </row>
    <row r="96" spans="1:9" ht="16" hidden="1" thickTop="1" x14ac:dyDescent="0.35">
      <c r="A96" s="658">
        <v>41852</v>
      </c>
      <c r="B96" s="659">
        <v>21</v>
      </c>
      <c r="C96" s="675">
        <v>567285</v>
      </c>
      <c r="D96" s="670">
        <v>15386790</v>
      </c>
      <c r="E96" s="637">
        <v>27013.571428571428</v>
      </c>
      <c r="F96" s="671">
        <v>732704.2857142858</v>
      </c>
      <c r="G96" s="638"/>
      <c r="H96" s="672"/>
      <c r="I96" s="679"/>
    </row>
    <row r="97" spans="1:9" ht="16" hidden="1" thickTop="1" x14ac:dyDescent="0.35">
      <c r="A97" s="658">
        <v>41883</v>
      </c>
      <c r="B97" s="659">
        <v>22</v>
      </c>
      <c r="C97" s="675">
        <v>608977</v>
      </c>
      <c r="D97" s="670">
        <v>9972160</v>
      </c>
      <c r="E97" s="637">
        <v>27680.772727272728</v>
      </c>
      <c r="F97" s="671">
        <v>453280</v>
      </c>
      <c r="G97" s="638"/>
      <c r="H97" s="672"/>
      <c r="I97" s="679"/>
    </row>
    <row r="98" spans="1:9" ht="16" hidden="1" thickTop="1" x14ac:dyDescent="0.35">
      <c r="A98" s="658">
        <v>41913</v>
      </c>
      <c r="B98" s="659">
        <v>23</v>
      </c>
      <c r="C98" s="675">
        <v>685975</v>
      </c>
      <c r="D98" s="670">
        <v>10686140</v>
      </c>
      <c r="E98" s="675">
        <v>29825</v>
      </c>
      <c r="F98" s="671">
        <v>464614.78260869568</v>
      </c>
      <c r="G98" s="638"/>
      <c r="H98" s="672"/>
      <c r="I98" s="679"/>
    </row>
    <row r="99" spans="1:9" ht="16" hidden="1" thickTop="1" x14ac:dyDescent="0.35">
      <c r="A99" s="658">
        <v>41944</v>
      </c>
      <c r="B99" s="659">
        <v>20</v>
      </c>
      <c r="C99" s="675">
        <v>579591</v>
      </c>
      <c r="D99" s="670">
        <v>10494270</v>
      </c>
      <c r="E99" s="675">
        <v>28980</v>
      </c>
      <c r="F99" s="671">
        <v>524713.5</v>
      </c>
      <c r="G99" s="638"/>
      <c r="H99" s="672"/>
      <c r="I99" s="679"/>
    </row>
    <row r="100" spans="1:9" ht="16" hidden="1" thickTop="1" x14ac:dyDescent="0.35">
      <c r="A100" s="658">
        <v>41974</v>
      </c>
      <c r="B100" s="659">
        <v>20</v>
      </c>
      <c r="C100" s="675">
        <v>664847</v>
      </c>
      <c r="D100" s="670">
        <v>12930950</v>
      </c>
      <c r="E100" s="675">
        <v>33242</v>
      </c>
      <c r="F100" s="671">
        <v>646547.5</v>
      </c>
      <c r="G100" s="638"/>
      <c r="H100" s="672"/>
      <c r="I100" s="679"/>
    </row>
    <row r="101" spans="1:9" ht="16" hidden="1" thickTop="1" x14ac:dyDescent="0.35">
      <c r="A101" s="656">
        <v>42005</v>
      </c>
      <c r="B101" s="657">
        <v>22</v>
      </c>
      <c r="C101" s="680">
        <v>577412</v>
      </c>
      <c r="D101" s="673">
        <v>10531390.88225</v>
      </c>
      <c r="E101" s="680">
        <v>26246</v>
      </c>
      <c r="F101" s="674">
        <v>478699.58555681817</v>
      </c>
      <c r="G101" s="638"/>
      <c r="H101" s="672"/>
      <c r="I101" s="679"/>
    </row>
    <row r="102" spans="1:9" ht="16" hidden="1" thickTop="1" x14ac:dyDescent="0.35">
      <c r="A102" s="658">
        <v>42036</v>
      </c>
      <c r="B102" s="659">
        <v>20</v>
      </c>
      <c r="C102" s="675">
        <v>562418</v>
      </c>
      <c r="D102" s="670">
        <v>9542144.4451299999</v>
      </c>
      <c r="E102" s="675">
        <v>28120.9</v>
      </c>
      <c r="F102" s="671">
        <v>477107.22225649998</v>
      </c>
      <c r="G102" s="638"/>
      <c r="H102" s="672"/>
      <c r="I102" s="679"/>
    </row>
    <row r="103" spans="1:9" ht="16" hidden="1" thickTop="1" x14ac:dyDescent="0.35">
      <c r="A103" s="658">
        <v>42064</v>
      </c>
      <c r="B103" s="659">
        <v>20</v>
      </c>
      <c r="C103" s="675">
        <v>618111</v>
      </c>
      <c r="D103" s="670">
        <v>10160958.058139998</v>
      </c>
      <c r="E103" s="675">
        <v>30905.55</v>
      </c>
      <c r="F103" s="671">
        <v>508047.90290699992</v>
      </c>
      <c r="G103" s="638"/>
      <c r="H103" s="672"/>
      <c r="I103" s="679"/>
    </row>
    <row r="104" spans="1:9" ht="16" hidden="1" thickTop="1" x14ac:dyDescent="0.35">
      <c r="A104" s="658">
        <v>42095</v>
      </c>
      <c r="B104" s="659">
        <v>20</v>
      </c>
      <c r="C104" s="675">
        <v>576348</v>
      </c>
      <c r="D104" s="670">
        <v>10196792.640670002</v>
      </c>
      <c r="E104" s="675">
        <v>28817.4</v>
      </c>
      <c r="F104" s="671">
        <v>509839.63203350006</v>
      </c>
      <c r="G104" s="638"/>
      <c r="H104" s="672"/>
      <c r="I104" s="679"/>
    </row>
    <row r="105" spans="1:9" ht="16" hidden="1" thickTop="1" x14ac:dyDescent="0.35">
      <c r="A105" s="658">
        <v>42125</v>
      </c>
      <c r="B105" s="659">
        <v>19</v>
      </c>
      <c r="C105" s="675">
        <v>584222</v>
      </c>
      <c r="D105" s="670">
        <v>9973060.5920800008</v>
      </c>
      <c r="E105" s="675">
        <v>30748.526315789473</v>
      </c>
      <c r="F105" s="671">
        <v>524897.9258989474</v>
      </c>
      <c r="G105" s="638"/>
      <c r="H105" s="672"/>
      <c r="I105" s="679"/>
    </row>
    <row r="106" spans="1:9" ht="16" hidden="1" thickTop="1" x14ac:dyDescent="0.35">
      <c r="A106" s="658">
        <v>42156</v>
      </c>
      <c r="B106" s="659">
        <v>22</v>
      </c>
      <c r="C106" s="675">
        <v>609310</v>
      </c>
      <c r="D106" s="670">
        <v>11194401.386639999</v>
      </c>
      <c r="E106" s="675">
        <v>27695.909090909092</v>
      </c>
      <c r="F106" s="671">
        <v>508836.42666545458</v>
      </c>
      <c r="G106" s="638"/>
      <c r="H106" s="672"/>
      <c r="I106" s="679"/>
    </row>
    <row r="107" spans="1:9" ht="16" hidden="1" thickTop="1" x14ac:dyDescent="0.35">
      <c r="A107" s="658">
        <v>42186</v>
      </c>
      <c r="B107" s="659">
        <v>22</v>
      </c>
      <c r="C107" s="675">
        <v>596862</v>
      </c>
      <c r="D107" s="670">
        <v>10809100</v>
      </c>
      <c r="E107" s="675">
        <v>27130.090909090908</v>
      </c>
      <c r="F107" s="671">
        <v>491322.72727272724</v>
      </c>
      <c r="G107" s="638"/>
      <c r="H107" s="672"/>
      <c r="I107" s="679"/>
    </row>
    <row r="108" spans="1:9" ht="16" hidden="1" thickTop="1" x14ac:dyDescent="0.35">
      <c r="A108" s="658">
        <v>42217</v>
      </c>
      <c r="B108" s="659">
        <v>21</v>
      </c>
      <c r="C108" s="675">
        <v>541690</v>
      </c>
      <c r="D108" s="670">
        <v>10412000</v>
      </c>
      <c r="E108" s="675">
        <v>25794.761904761905</v>
      </c>
      <c r="F108" s="671">
        <v>495809.52380952379</v>
      </c>
      <c r="G108" s="638"/>
      <c r="H108" s="672"/>
      <c r="I108" s="679"/>
    </row>
    <row r="109" spans="1:9" ht="16" hidden="1" thickTop="1" x14ac:dyDescent="0.35">
      <c r="A109" s="658">
        <v>42248</v>
      </c>
      <c r="B109" s="659">
        <v>20</v>
      </c>
      <c r="C109" s="675">
        <v>586020</v>
      </c>
      <c r="D109" s="670">
        <v>11021800</v>
      </c>
      <c r="E109" s="675">
        <v>29301</v>
      </c>
      <c r="F109" s="671">
        <v>551089.99999999988</v>
      </c>
      <c r="G109" s="638"/>
      <c r="H109" s="672"/>
      <c r="I109" s="679"/>
    </row>
    <row r="110" spans="1:9" ht="16" hidden="1" thickTop="1" x14ac:dyDescent="0.35">
      <c r="A110" s="658">
        <v>42278</v>
      </c>
      <c r="B110" s="659">
        <v>22</v>
      </c>
      <c r="C110" s="675">
        <v>644068</v>
      </c>
      <c r="D110" s="681">
        <v>12284007</v>
      </c>
      <c r="E110" s="675">
        <v>29275.81818181818</v>
      </c>
      <c r="F110" s="682">
        <v>558363.95454545447</v>
      </c>
      <c r="G110" s="638"/>
      <c r="H110" s="672"/>
      <c r="I110" s="679"/>
    </row>
    <row r="111" spans="1:9" ht="16" hidden="1" thickTop="1" x14ac:dyDescent="0.35">
      <c r="A111" s="658">
        <v>42309</v>
      </c>
      <c r="B111" s="659">
        <v>21</v>
      </c>
      <c r="C111" s="675">
        <v>603287</v>
      </c>
      <c r="D111" s="681">
        <v>11995156</v>
      </c>
      <c r="E111" s="675">
        <v>28727.952380952382</v>
      </c>
      <c r="F111" s="682">
        <v>571197.90476190485</v>
      </c>
      <c r="G111" s="638"/>
      <c r="H111" s="672"/>
      <c r="I111" s="679"/>
    </row>
    <row r="112" spans="1:9" ht="16.5" hidden="1" thickTop="1" thickBot="1" x14ac:dyDescent="0.4">
      <c r="A112" s="660">
        <v>42339</v>
      </c>
      <c r="B112" s="661">
        <v>21</v>
      </c>
      <c r="C112" s="676">
        <v>646511</v>
      </c>
      <c r="D112" s="683">
        <v>13068902</v>
      </c>
      <c r="E112" s="676">
        <v>30786.238095238095</v>
      </c>
      <c r="F112" s="684">
        <v>622328.66666666663</v>
      </c>
      <c r="G112" s="638"/>
      <c r="H112" s="672"/>
      <c r="I112" s="679"/>
    </row>
    <row r="113" spans="1:9" ht="16" hidden="1" thickTop="1" x14ac:dyDescent="0.35">
      <c r="A113" s="658">
        <v>42370</v>
      </c>
      <c r="B113" s="685">
        <v>20</v>
      </c>
      <c r="C113" s="686">
        <v>567178</v>
      </c>
      <c r="D113" s="687">
        <v>11823070</v>
      </c>
      <c r="E113" s="688">
        <v>28358.9</v>
      </c>
      <c r="F113" s="689">
        <v>591153.5</v>
      </c>
      <c r="G113" s="638"/>
      <c r="H113" s="672"/>
      <c r="I113" s="679"/>
    </row>
    <row r="114" spans="1:9" ht="16" hidden="1" thickTop="1" x14ac:dyDescent="0.35">
      <c r="A114" s="658">
        <v>42401</v>
      </c>
      <c r="B114" s="685">
        <v>21</v>
      </c>
      <c r="C114" s="686">
        <v>600466</v>
      </c>
      <c r="D114" s="687">
        <v>11372620</v>
      </c>
      <c r="E114" s="688">
        <v>28593.619047619046</v>
      </c>
      <c r="F114" s="689">
        <v>541553.33333333337</v>
      </c>
      <c r="G114" s="638"/>
      <c r="H114" s="672"/>
      <c r="I114" s="679"/>
    </row>
    <row r="115" spans="1:9" ht="16" hidden="1" thickTop="1" x14ac:dyDescent="0.35">
      <c r="A115" s="658">
        <v>42430</v>
      </c>
      <c r="B115" s="685">
        <v>20</v>
      </c>
      <c r="C115" s="686">
        <v>610024</v>
      </c>
      <c r="D115" s="687">
        <v>11316400</v>
      </c>
      <c r="E115" s="688">
        <v>30501.200000000001</v>
      </c>
      <c r="F115" s="689">
        <v>565819.99999999988</v>
      </c>
      <c r="G115" s="690"/>
      <c r="H115" s="669"/>
      <c r="I115" s="679"/>
    </row>
    <row r="116" spans="1:9" ht="16.5" hidden="1" customHeight="1" x14ac:dyDescent="0.35">
      <c r="A116" s="658">
        <v>42461</v>
      </c>
      <c r="B116" s="659">
        <v>21</v>
      </c>
      <c r="C116" s="669">
        <v>615368</v>
      </c>
      <c r="D116" s="691">
        <v>11833154.838410001</v>
      </c>
      <c r="E116" s="669">
        <v>29303.238095238095</v>
      </c>
      <c r="F116" s="682">
        <v>563483.56373380951</v>
      </c>
      <c r="H116" s="669"/>
    </row>
    <row r="117" spans="1:9" ht="16.5" hidden="1" customHeight="1" x14ac:dyDescent="0.35">
      <c r="A117" s="658">
        <v>42491</v>
      </c>
      <c r="B117" s="659">
        <v>20</v>
      </c>
      <c r="C117" s="669">
        <v>618986</v>
      </c>
      <c r="D117" s="691">
        <v>12008492.688099999</v>
      </c>
      <c r="E117" s="669">
        <v>30949.3</v>
      </c>
      <c r="F117" s="682">
        <v>600424.63440500002</v>
      </c>
      <c r="H117" s="669"/>
    </row>
    <row r="118" spans="1:9" ht="16" hidden="1" thickTop="1" x14ac:dyDescent="0.35">
      <c r="A118" s="658">
        <v>42522</v>
      </c>
      <c r="B118" s="659">
        <v>22</v>
      </c>
      <c r="C118" s="669">
        <v>617232</v>
      </c>
      <c r="D118" s="691">
        <v>12995533.902999999</v>
      </c>
      <c r="E118" s="669">
        <v>28056</v>
      </c>
      <c r="F118" s="682">
        <v>590706.08649999998</v>
      </c>
    </row>
    <row r="119" spans="1:9" ht="16.5" hidden="1" customHeight="1" x14ac:dyDescent="0.35">
      <c r="A119" s="658">
        <v>42552</v>
      </c>
      <c r="B119" s="659">
        <v>20</v>
      </c>
      <c r="C119" s="669">
        <v>569599</v>
      </c>
      <c r="D119" s="691">
        <v>12476100</v>
      </c>
      <c r="E119" s="669">
        <v>28479.95</v>
      </c>
      <c r="F119" s="682">
        <v>623805.00000000012</v>
      </c>
      <c r="H119" s="669"/>
    </row>
    <row r="120" spans="1:9" ht="16.5" hidden="1" customHeight="1" x14ac:dyDescent="0.35">
      <c r="A120" s="658">
        <v>42583</v>
      </c>
      <c r="B120" s="659">
        <v>23</v>
      </c>
      <c r="C120" s="669">
        <v>626567</v>
      </c>
      <c r="D120" s="691">
        <v>12868000</v>
      </c>
      <c r="E120" s="669">
        <v>27242.043478260868</v>
      </c>
      <c r="F120" s="682">
        <v>559478.2608695653</v>
      </c>
      <c r="H120" s="669"/>
    </row>
    <row r="121" spans="1:9" ht="16" hidden="1" thickTop="1" x14ac:dyDescent="0.35">
      <c r="A121" s="658">
        <v>42614</v>
      </c>
      <c r="B121" s="659">
        <v>21</v>
      </c>
      <c r="C121" s="669">
        <v>611532</v>
      </c>
      <c r="D121" s="691">
        <v>12860500</v>
      </c>
      <c r="E121" s="669">
        <v>29120.571428571428</v>
      </c>
      <c r="F121" s="682">
        <v>612404.76190476189</v>
      </c>
    </row>
    <row r="122" spans="1:9" ht="16" hidden="1" thickTop="1" x14ac:dyDescent="0.35">
      <c r="A122" s="658">
        <v>42644</v>
      </c>
      <c r="B122" s="659">
        <v>20</v>
      </c>
      <c r="C122" s="669">
        <v>631720</v>
      </c>
      <c r="D122" s="691">
        <v>13585453.37772</v>
      </c>
      <c r="E122" s="669">
        <v>31586</v>
      </c>
      <c r="F122" s="682">
        <v>679272.66888600006</v>
      </c>
    </row>
    <row r="123" spans="1:9" ht="16" hidden="1" thickTop="1" x14ac:dyDescent="0.35">
      <c r="A123" s="658">
        <v>42675</v>
      </c>
      <c r="B123" s="659">
        <v>22</v>
      </c>
      <c r="C123" s="669">
        <v>647534</v>
      </c>
      <c r="D123" s="691">
        <v>14685504.272790002</v>
      </c>
      <c r="E123" s="669">
        <v>29433.363636363636</v>
      </c>
      <c r="F123" s="682">
        <v>667522.9214904547</v>
      </c>
    </row>
    <row r="124" spans="1:9" ht="16.5" hidden="1" thickTop="1" thickBot="1" x14ac:dyDescent="0.4">
      <c r="A124" s="658">
        <v>42705</v>
      </c>
      <c r="B124" s="661">
        <v>20</v>
      </c>
      <c r="C124" s="692">
        <v>593200</v>
      </c>
      <c r="D124" s="693">
        <v>14565579.67051</v>
      </c>
      <c r="E124" s="692">
        <v>29660</v>
      </c>
      <c r="F124" s="684">
        <v>728278.98352550005</v>
      </c>
    </row>
    <row r="125" spans="1:9" ht="16" hidden="1" thickTop="1" x14ac:dyDescent="0.35">
      <c r="A125" s="656">
        <v>42736</v>
      </c>
      <c r="B125" s="657">
        <v>21</v>
      </c>
      <c r="C125" s="694">
        <v>614968</v>
      </c>
      <c r="D125" s="695">
        <v>14954971.406919999</v>
      </c>
      <c r="E125" s="694">
        <v>29284.190476190477</v>
      </c>
      <c r="F125" s="696">
        <v>712141.49556761899</v>
      </c>
    </row>
    <row r="126" spans="1:9" ht="16" hidden="1" thickTop="1" x14ac:dyDescent="0.35">
      <c r="A126" s="658">
        <v>42767</v>
      </c>
      <c r="B126" s="659">
        <v>20</v>
      </c>
      <c r="C126" s="669">
        <v>566397</v>
      </c>
      <c r="D126" s="691">
        <v>12274120.86132</v>
      </c>
      <c r="E126" s="669">
        <v>28319.85</v>
      </c>
      <c r="F126" s="682">
        <v>613706.04306599998</v>
      </c>
    </row>
    <row r="127" spans="1:9" ht="16" hidden="1" thickTop="1" x14ac:dyDescent="0.35">
      <c r="A127" s="658">
        <v>42795</v>
      </c>
      <c r="B127" s="659">
        <v>22</v>
      </c>
      <c r="C127" s="669">
        <v>648892</v>
      </c>
      <c r="D127" s="691">
        <v>13929842.07567</v>
      </c>
      <c r="E127" s="669">
        <v>29495.090909090908</v>
      </c>
      <c r="F127" s="697">
        <v>633174.63980318175</v>
      </c>
    </row>
    <row r="128" spans="1:9" ht="16" hidden="1" thickTop="1" x14ac:dyDescent="0.35">
      <c r="A128" s="658">
        <v>42826</v>
      </c>
      <c r="B128" s="659">
        <v>18</v>
      </c>
      <c r="C128" s="669">
        <v>541585</v>
      </c>
      <c r="D128" s="691">
        <v>12789331.107839998</v>
      </c>
      <c r="E128" s="669">
        <v>30088.055555555555</v>
      </c>
      <c r="F128" s="697">
        <v>710518.39487999992</v>
      </c>
    </row>
    <row r="129" spans="1:8" ht="16" hidden="1" thickTop="1" x14ac:dyDescent="0.35">
      <c r="A129" s="658">
        <v>42856</v>
      </c>
      <c r="B129" s="659">
        <v>21</v>
      </c>
      <c r="C129" s="669">
        <v>662512</v>
      </c>
      <c r="D129" s="691">
        <v>15214827.809879996</v>
      </c>
      <c r="E129" s="669">
        <v>31548.190476190477</v>
      </c>
      <c r="F129" s="697">
        <v>724515.60999428562</v>
      </c>
      <c r="H129" s="662"/>
    </row>
    <row r="130" spans="1:8" ht="16" hidden="1" thickTop="1" x14ac:dyDescent="0.35">
      <c r="A130" s="658">
        <v>42887</v>
      </c>
      <c r="B130" s="659">
        <v>21</v>
      </c>
      <c r="C130" s="669">
        <v>603775</v>
      </c>
      <c r="D130" s="691">
        <v>15034119.336189995</v>
      </c>
      <c r="E130" s="669">
        <v>28751.190476190477</v>
      </c>
      <c r="F130" s="697">
        <v>715910.44458047603</v>
      </c>
      <c r="H130" s="662"/>
    </row>
    <row r="131" spans="1:8" ht="16" hidden="1" thickTop="1" x14ac:dyDescent="0.35">
      <c r="A131" s="658">
        <v>42917</v>
      </c>
      <c r="B131" s="659">
        <v>20</v>
      </c>
      <c r="C131" s="669">
        <v>602562</v>
      </c>
      <c r="D131" s="691">
        <v>15188609.485200001</v>
      </c>
      <c r="E131" s="669">
        <v>30128.1</v>
      </c>
      <c r="F131" s="697">
        <v>759430.47425999993</v>
      </c>
      <c r="H131" s="662"/>
    </row>
    <row r="132" spans="1:8" ht="16" hidden="1" thickTop="1" x14ac:dyDescent="0.35">
      <c r="A132" s="658">
        <v>42948</v>
      </c>
      <c r="B132" s="659">
        <v>23</v>
      </c>
      <c r="C132" s="669">
        <v>634626</v>
      </c>
      <c r="D132" s="691">
        <v>16332075.628969999</v>
      </c>
      <c r="E132" s="669">
        <v>27592.434782608696</v>
      </c>
      <c r="F132" s="697">
        <v>710090.24473782594</v>
      </c>
      <c r="H132" s="662"/>
    </row>
    <row r="133" spans="1:8" ht="16" hidden="1" thickTop="1" x14ac:dyDescent="0.35">
      <c r="A133" s="658">
        <v>42979</v>
      </c>
      <c r="B133" s="659">
        <v>20</v>
      </c>
      <c r="C133" s="669">
        <v>592436</v>
      </c>
      <c r="D133" s="691">
        <v>14207147.324830001</v>
      </c>
      <c r="E133" s="669">
        <v>29621.8</v>
      </c>
      <c r="F133" s="697">
        <v>710357.36624150001</v>
      </c>
      <c r="H133" s="662"/>
    </row>
    <row r="134" spans="1:8" ht="16" hidden="1" thickTop="1" x14ac:dyDescent="0.35">
      <c r="A134" s="658">
        <v>43009</v>
      </c>
      <c r="B134" s="659">
        <v>22</v>
      </c>
      <c r="C134" s="669">
        <v>657871</v>
      </c>
      <c r="D134" s="691">
        <v>16065458.343020003</v>
      </c>
      <c r="E134" s="669">
        <v>29903.227272727272</v>
      </c>
      <c r="F134" s="697">
        <v>730248.1065009092</v>
      </c>
      <c r="H134" s="662"/>
    </row>
    <row r="135" spans="1:8" ht="16" hidden="1" thickTop="1" x14ac:dyDescent="0.35">
      <c r="A135" s="658">
        <v>43040</v>
      </c>
      <c r="B135" s="659">
        <v>22</v>
      </c>
      <c r="C135" s="669">
        <v>620916</v>
      </c>
      <c r="D135" s="691">
        <v>16761213.766799999</v>
      </c>
      <c r="E135" s="669">
        <v>28223.454545454544</v>
      </c>
      <c r="F135" s="697">
        <v>761873.35303636361</v>
      </c>
      <c r="H135" s="662"/>
    </row>
    <row r="136" spans="1:8" ht="16.5" hidden="1" thickTop="1" thickBot="1" x14ac:dyDescent="0.4">
      <c r="A136" s="660">
        <v>43070</v>
      </c>
      <c r="B136" s="661">
        <v>18</v>
      </c>
      <c r="C136" s="692">
        <v>587920</v>
      </c>
      <c r="D136" s="693">
        <v>16803753.263880003</v>
      </c>
      <c r="E136" s="692">
        <v>32662.222222222223</v>
      </c>
      <c r="F136" s="698">
        <v>933541.84799333359</v>
      </c>
      <c r="H136" s="662"/>
    </row>
    <row r="137" spans="1:8" ht="16" hidden="1" thickTop="1" x14ac:dyDescent="0.35">
      <c r="A137" s="658">
        <v>43101</v>
      </c>
      <c r="B137" s="657">
        <v>22</v>
      </c>
      <c r="C137" s="694">
        <v>626003</v>
      </c>
      <c r="D137" s="695">
        <v>18070.214985459999</v>
      </c>
      <c r="E137" s="694">
        <v>28454.68181818182</v>
      </c>
      <c r="F137" s="699">
        <v>821.37340842999993</v>
      </c>
      <c r="H137" s="662"/>
    </row>
    <row r="138" spans="1:8" ht="16" hidden="1" thickTop="1" x14ac:dyDescent="0.35">
      <c r="A138" s="658">
        <v>43132</v>
      </c>
      <c r="B138" s="659">
        <v>20</v>
      </c>
      <c r="C138" s="669">
        <v>566352</v>
      </c>
      <c r="D138" s="691">
        <v>15111.047817449997</v>
      </c>
      <c r="E138" s="669">
        <v>28317.599999999999</v>
      </c>
      <c r="F138" s="697">
        <v>755.55239087249981</v>
      </c>
      <c r="H138" s="662"/>
    </row>
    <row r="139" spans="1:8" ht="16" hidden="1" thickTop="1" x14ac:dyDescent="0.35">
      <c r="A139" s="658">
        <v>43160</v>
      </c>
      <c r="B139" s="659">
        <v>20</v>
      </c>
      <c r="C139" s="669">
        <v>604760</v>
      </c>
      <c r="D139" s="691">
        <v>15679.437939929991</v>
      </c>
      <c r="E139" s="669">
        <v>30238</v>
      </c>
      <c r="F139" s="697">
        <v>783.97189699649948</v>
      </c>
      <c r="H139" s="662"/>
    </row>
    <row r="140" spans="1:8" ht="16" hidden="1" thickTop="1" x14ac:dyDescent="0.35">
      <c r="A140" s="658">
        <v>43191</v>
      </c>
      <c r="B140" s="659">
        <v>20</v>
      </c>
      <c r="C140" s="669">
        <v>613488</v>
      </c>
      <c r="D140" s="691">
        <v>16702.156138930004</v>
      </c>
      <c r="E140" s="669">
        <v>30674.400000000001</v>
      </c>
      <c r="F140" s="697">
        <v>835.1078069465002</v>
      </c>
      <c r="H140" s="662"/>
    </row>
    <row r="141" spans="1:8" ht="16" hidden="1" thickTop="1" x14ac:dyDescent="0.35">
      <c r="A141" s="658">
        <v>43221</v>
      </c>
      <c r="B141" s="659">
        <v>21</v>
      </c>
      <c r="C141" s="669">
        <v>644144</v>
      </c>
      <c r="D141" s="691">
        <v>17457.819944719995</v>
      </c>
      <c r="E141" s="669">
        <v>30673.523809523809</v>
      </c>
      <c r="F141" s="697">
        <v>831.3247592723809</v>
      </c>
      <c r="H141" s="662"/>
    </row>
    <row r="142" spans="1:8" ht="18.75" hidden="1" customHeight="1" x14ac:dyDescent="0.35">
      <c r="A142" s="658">
        <v>43252</v>
      </c>
      <c r="B142" s="659">
        <v>21</v>
      </c>
      <c r="C142" s="669">
        <v>584183</v>
      </c>
      <c r="D142" s="691">
        <v>16353.852417639995</v>
      </c>
      <c r="E142" s="669">
        <v>27818.238095238095</v>
      </c>
      <c r="F142" s="697">
        <v>778.754877030476</v>
      </c>
      <c r="H142" s="662"/>
    </row>
    <row r="143" spans="1:8" ht="18.75" hidden="1" customHeight="1" x14ac:dyDescent="0.35">
      <c r="A143" s="658">
        <v>43282</v>
      </c>
      <c r="B143" s="659">
        <v>21</v>
      </c>
      <c r="C143" s="669">
        <v>607664</v>
      </c>
      <c r="D143" s="691">
        <v>17226.573673369992</v>
      </c>
      <c r="E143" s="669">
        <v>28936.380952380954</v>
      </c>
      <c r="F143" s="697">
        <v>820.31303206523773</v>
      </c>
      <c r="H143" s="662"/>
    </row>
    <row r="144" spans="1:8" ht="18.75" hidden="1" customHeight="1" x14ac:dyDescent="0.35">
      <c r="A144" s="658">
        <v>43313</v>
      </c>
      <c r="B144" s="659">
        <v>23</v>
      </c>
      <c r="C144" s="669">
        <v>613795</v>
      </c>
      <c r="D144" s="691">
        <v>18178.814352470003</v>
      </c>
      <c r="E144" s="669">
        <v>26686.739130434784</v>
      </c>
      <c r="F144" s="697">
        <v>790.38323271608704</v>
      </c>
      <c r="H144" s="662"/>
    </row>
    <row r="145" spans="1:8" ht="18.75" hidden="1" customHeight="1" x14ac:dyDescent="0.35">
      <c r="A145" s="658">
        <v>43344</v>
      </c>
      <c r="B145" s="659">
        <v>19</v>
      </c>
      <c r="C145" s="669">
        <v>562001</v>
      </c>
      <c r="D145" s="691">
        <v>15544.924874780003</v>
      </c>
      <c r="E145" s="669">
        <v>29579</v>
      </c>
      <c r="F145" s="697">
        <v>818.15394077789495</v>
      </c>
      <c r="H145" s="662"/>
    </row>
    <row r="146" spans="1:8" ht="18.75" hidden="1" customHeight="1" x14ac:dyDescent="0.35">
      <c r="A146" s="658">
        <v>43374</v>
      </c>
      <c r="B146" s="659">
        <v>23</v>
      </c>
      <c r="C146" s="669">
        <v>662353</v>
      </c>
      <c r="D146" s="691">
        <v>17800.329188659998</v>
      </c>
      <c r="E146" s="669">
        <v>28797.956521739132</v>
      </c>
      <c r="F146" s="697">
        <v>773.92735602869561</v>
      </c>
      <c r="H146" s="662"/>
    </row>
    <row r="147" spans="1:8" ht="18.75" hidden="1" customHeight="1" x14ac:dyDescent="0.35">
      <c r="A147" s="658">
        <v>43405</v>
      </c>
      <c r="B147" s="659">
        <v>22</v>
      </c>
      <c r="C147" s="669">
        <v>600724</v>
      </c>
      <c r="D147" s="691">
        <v>18166.371820750002</v>
      </c>
      <c r="E147" s="669">
        <v>26118.434782608696</v>
      </c>
      <c r="F147" s="697">
        <v>789.84225307608699</v>
      </c>
      <c r="H147" s="662"/>
    </row>
    <row r="148" spans="1:8" ht="18.75" hidden="1" customHeight="1" thickBot="1" x14ac:dyDescent="0.4">
      <c r="A148" s="658">
        <v>43435</v>
      </c>
      <c r="B148" s="661">
        <v>18</v>
      </c>
      <c r="C148" s="692">
        <v>569753</v>
      </c>
      <c r="D148" s="693">
        <v>17173.777333649999</v>
      </c>
      <c r="E148" s="692">
        <v>31652.944444444445</v>
      </c>
      <c r="F148" s="698">
        <v>954.09874075833341</v>
      </c>
      <c r="H148" s="662"/>
    </row>
    <row r="149" spans="1:8" ht="18.75" hidden="1" customHeight="1" thickTop="1" x14ac:dyDescent="0.35">
      <c r="A149" s="656">
        <v>43466</v>
      </c>
      <c r="B149" s="657">
        <v>22</v>
      </c>
      <c r="C149" s="680">
        <v>573724</v>
      </c>
      <c r="D149" s="700">
        <v>17273.944064269999</v>
      </c>
      <c r="E149" s="680">
        <v>26078.363636363636</v>
      </c>
      <c r="F149" s="701">
        <v>785.17927564863635</v>
      </c>
      <c r="H149" s="668"/>
    </row>
    <row r="150" spans="1:8" ht="18.75" hidden="1" customHeight="1" x14ac:dyDescent="0.35">
      <c r="A150" s="658">
        <v>43497</v>
      </c>
      <c r="B150" s="659">
        <v>20</v>
      </c>
      <c r="C150" s="675">
        <v>540547</v>
      </c>
      <c r="D150" s="702">
        <v>13020.036464130004</v>
      </c>
      <c r="E150" s="675">
        <v>27027.35</v>
      </c>
      <c r="F150" s="703">
        <v>651.00182320650015</v>
      </c>
      <c r="H150" s="668"/>
    </row>
    <row r="151" spans="1:8" ht="18.75" hidden="1" customHeight="1" x14ac:dyDescent="0.35">
      <c r="A151" s="658">
        <v>43525</v>
      </c>
      <c r="B151" s="659">
        <v>20</v>
      </c>
      <c r="C151" s="675">
        <v>562089</v>
      </c>
      <c r="D151" s="702">
        <v>13624.16284069</v>
      </c>
      <c r="E151" s="675">
        <v>28104.45</v>
      </c>
      <c r="F151" s="703">
        <v>681.20814203450004</v>
      </c>
      <c r="H151" s="668"/>
    </row>
    <row r="152" spans="1:8" ht="18.75" hidden="1" customHeight="1" x14ac:dyDescent="0.35">
      <c r="A152" s="658">
        <v>43556</v>
      </c>
      <c r="B152" s="659">
        <v>21</v>
      </c>
      <c r="C152" s="675">
        <v>562833</v>
      </c>
      <c r="D152" s="702">
        <v>14044.003052460001</v>
      </c>
      <c r="E152" s="675">
        <v>26801.571428571428</v>
      </c>
      <c r="F152" s="703">
        <v>668.76205011714285</v>
      </c>
      <c r="H152" s="668"/>
    </row>
    <row r="153" spans="1:8" ht="18.75" hidden="1" customHeight="1" x14ac:dyDescent="0.35">
      <c r="A153" s="658">
        <v>43586</v>
      </c>
      <c r="B153" s="659">
        <v>22</v>
      </c>
      <c r="C153" s="675">
        <v>597361</v>
      </c>
      <c r="D153" s="702">
        <v>14232.330904450002</v>
      </c>
      <c r="E153" s="675">
        <v>27152.772727272728</v>
      </c>
      <c r="F153" s="703">
        <v>646.92413202045452</v>
      </c>
      <c r="H153" s="668"/>
    </row>
    <row r="154" spans="1:8" ht="18.75" hidden="1" customHeight="1" x14ac:dyDescent="0.35">
      <c r="A154" s="658">
        <v>43617</v>
      </c>
      <c r="B154" s="659">
        <v>19</v>
      </c>
      <c r="C154" s="675">
        <v>518197</v>
      </c>
      <c r="D154" s="702">
        <v>12310.090211620001</v>
      </c>
      <c r="E154" s="675">
        <v>27273.526315789473</v>
      </c>
      <c r="F154" s="703">
        <v>647.89948482210536</v>
      </c>
      <c r="H154" s="668"/>
    </row>
    <row r="155" spans="1:8" ht="18.75" hidden="1" customHeight="1" x14ac:dyDescent="0.35">
      <c r="A155" s="658">
        <v>43647</v>
      </c>
      <c r="B155" s="659">
        <v>22</v>
      </c>
      <c r="C155" s="675">
        <v>611316</v>
      </c>
      <c r="D155" s="702">
        <v>14754.489115890001</v>
      </c>
      <c r="E155" s="675">
        <v>27787.090909090908</v>
      </c>
      <c r="F155" s="703">
        <v>670.65859617681815</v>
      </c>
      <c r="H155" s="668"/>
    </row>
    <row r="156" spans="1:8" ht="18.75" hidden="1" customHeight="1" x14ac:dyDescent="0.35">
      <c r="A156" s="658">
        <v>43678</v>
      </c>
      <c r="B156" s="659">
        <v>21</v>
      </c>
      <c r="C156" s="675">
        <v>544821</v>
      </c>
      <c r="D156" s="702">
        <v>13331.380499839999</v>
      </c>
      <c r="E156" s="675">
        <v>25943.857142857141</v>
      </c>
      <c r="F156" s="703">
        <v>634.82764284952373</v>
      </c>
      <c r="H156" s="668"/>
    </row>
    <row r="157" spans="1:8" ht="18" hidden="1" customHeight="1" x14ac:dyDescent="0.35">
      <c r="A157" s="658">
        <v>43709</v>
      </c>
      <c r="B157" s="659">
        <v>20</v>
      </c>
      <c r="C157" s="675">
        <v>552487</v>
      </c>
      <c r="D157" s="702">
        <v>13373.683333259998</v>
      </c>
      <c r="E157" s="675">
        <v>27624.35</v>
      </c>
      <c r="F157" s="703">
        <v>668.68416666299993</v>
      </c>
      <c r="H157" s="662"/>
    </row>
    <row r="158" spans="1:8" ht="18" hidden="1" customHeight="1" x14ac:dyDescent="0.35">
      <c r="A158" s="658">
        <v>43739</v>
      </c>
      <c r="B158" s="659">
        <v>23</v>
      </c>
      <c r="C158" s="675">
        <v>608872</v>
      </c>
      <c r="D158" s="702">
        <v>15542.11497298</v>
      </c>
      <c r="E158" s="675">
        <v>26472.695652173912</v>
      </c>
      <c r="F158" s="703">
        <v>675.74412926000002</v>
      </c>
      <c r="H158" s="662"/>
    </row>
    <row r="159" spans="1:8" ht="18" hidden="1" customHeight="1" x14ac:dyDescent="0.35">
      <c r="A159" s="658">
        <v>43770</v>
      </c>
      <c r="B159" s="659">
        <v>21</v>
      </c>
      <c r="C159" s="675">
        <v>559698</v>
      </c>
      <c r="D159" s="702">
        <v>15202.54844316</v>
      </c>
      <c r="E159" s="675">
        <v>26652.285714285714</v>
      </c>
      <c r="F159" s="703">
        <v>723.93087824571433</v>
      </c>
      <c r="H159" s="662"/>
    </row>
    <row r="160" spans="1:8" ht="18" hidden="1" customHeight="1" thickBot="1" x14ac:dyDescent="0.4">
      <c r="A160" s="660">
        <v>43800</v>
      </c>
      <c r="B160" s="661">
        <v>18</v>
      </c>
      <c r="C160" s="676">
        <v>599472</v>
      </c>
      <c r="D160" s="704">
        <v>16914.466621389998</v>
      </c>
      <c r="E160" s="676">
        <v>27248.727272727272</v>
      </c>
      <c r="F160" s="705">
        <v>768.83939188136367</v>
      </c>
      <c r="H160" s="662"/>
    </row>
    <row r="161" spans="1:8" ht="20.5" hidden="1" customHeight="1" thickTop="1" x14ac:dyDescent="0.35">
      <c r="A161" s="658">
        <v>43831</v>
      </c>
      <c r="B161" s="706">
        <v>21</v>
      </c>
      <c r="C161" s="707">
        <v>543522</v>
      </c>
      <c r="D161" s="708">
        <v>15541.02651944</v>
      </c>
      <c r="E161" s="707">
        <v>25882</v>
      </c>
      <c r="F161" s="709">
        <v>740.04888187809524</v>
      </c>
      <c r="H161" s="662"/>
    </row>
    <row r="162" spans="1:8" ht="20.5" hidden="1" customHeight="1" x14ac:dyDescent="0.35">
      <c r="A162" s="658">
        <v>43862</v>
      </c>
      <c r="B162" s="710">
        <v>20</v>
      </c>
      <c r="C162" s="711">
        <v>535626</v>
      </c>
      <c r="D162" s="712">
        <v>13971.96353617</v>
      </c>
      <c r="E162" s="711">
        <v>26781.3</v>
      </c>
      <c r="F162" s="713">
        <v>698.59817680850006</v>
      </c>
      <c r="H162" s="662"/>
    </row>
    <row r="163" spans="1:8" ht="20.5" hidden="1" customHeight="1" thickTop="1" x14ac:dyDescent="0.35">
      <c r="A163" s="658">
        <v>43891</v>
      </c>
      <c r="B163" s="710">
        <v>21</v>
      </c>
      <c r="C163" s="711">
        <v>561824</v>
      </c>
      <c r="D163" s="712">
        <v>15062.337448390001</v>
      </c>
      <c r="E163" s="711">
        <v>26753.523809523809</v>
      </c>
      <c r="F163" s="713">
        <v>717.25416420904764</v>
      </c>
      <c r="H163" s="662"/>
    </row>
    <row r="164" spans="1:8" ht="20.5" hidden="1" customHeight="1" x14ac:dyDescent="0.35">
      <c r="A164" s="658">
        <v>43922</v>
      </c>
      <c r="B164" s="710">
        <v>20</v>
      </c>
      <c r="C164" s="711">
        <v>326280</v>
      </c>
      <c r="D164" s="712">
        <v>10852.78</v>
      </c>
      <c r="E164" s="711">
        <v>16314</v>
      </c>
      <c r="F164" s="713">
        <v>542.63900000000001</v>
      </c>
      <c r="H164" s="662"/>
    </row>
    <row r="165" spans="1:8" ht="20.5" hidden="1" customHeight="1" x14ac:dyDescent="0.35">
      <c r="A165" s="658">
        <v>43952</v>
      </c>
      <c r="B165" s="710">
        <v>20</v>
      </c>
      <c r="C165" s="711">
        <v>428847</v>
      </c>
      <c r="D165" s="712">
        <v>13138.76</v>
      </c>
      <c r="E165" s="711">
        <v>21442.35</v>
      </c>
      <c r="F165" s="713">
        <v>656.93799999999999</v>
      </c>
      <c r="H165" s="662"/>
    </row>
    <row r="166" spans="1:8" ht="20.5" hidden="1" customHeight="1" x14ac:dyDescent="0.35">
      <c r="A166" s="658">
        <v>43983</v>
      </c>
      <c r="B166" s="710">
        <v>22</v>
      </c>
      <c r="C166" s="711">
        <v>475915</v>
      </c>
      <c r="D166" s="712">
        <v>14343.33</v>
      </c>
      <c r="E166" s="711">
        <v>21632.5</v>
      </c>
      <c r="F166" s="713">
        <v>651.96954545454548</v>
      </c>
      <c r="H166" s="662"/>
    </row>
    <row r="167" spans="1:8" ht="20.5" hidden="1" customHeight="1" x14ac:dyDescent="0.35">
      <c r="A167" s="658">
        <v>44013</v>
      </c>
      <c r="B167" s="710">
        <v>22</v>
      </c>
      <c r="C167" s="711">
        <v>493973</v>
      </c>
      <c r="D167" s="712">
        <v>14583.01</v>
      </c>
      <c r="E167" s="711">
        <v>22453.31818181818</v>
      </c>
      <c r="F167" s="713">
        <v>662.86409090909092</v>
      </c>
      <c r="H167" s="662"/>
    </row>
    <row r="168" spans="1:8" ht="20.5" hidden="1" customHeight="1" x14ac:dyDescent="0.35">
      <c r="A168" s="658">
        <v>44044</v>
      </c>
      <c r="B168" s="710">
        <v>20</v>
      </c>
      <c r="C168" s="711">
        <v>485520</v>
      </c>
      <c r="D168" s="712">
        <v>14015.37</v>
      </c>
      <c r="E168" s="711">
        <v>24276</v>
      </c>
      <c r="F168" s="713">
        <v>700.76850000000002</v>
      </c>
      <c r="H168" s="662"/>
    </row>
    <row r="169" spans="1:8" ht="20.5" hidden="1" customHeight="1" x14ac:dyDescent="0.35">
      <c r="A169" s="658">
        <v>44075</v>
      </c>
      <c r="B169" s="710">
        <v>21</v>
      </c>
      <c r="C169" s="711">
        <v>501644</v>
      </c>
      <c r="D169" s="712">
        <v>15129.18</v>
      </c>
      <c r="E169" s="711">
        <v>23887.809523809523</v>
      </c>
      <c r="F169" s="713">
        <v>720.43714285714282</v>
      </c>
      <c r="H169" s="662"/>
    </row>
    <row r="170" spans="1:8" ht="20.5" hidden="1" customHeight="1" x14ac:dyDescent="0.35">
      <c r="A170" s="658">
        <v>44105</v>
      </c>
      <c r="B170" s="710">
        <v>22</v>
      </c>
      <c r="C170" s="711">
        <v>523547</v>
      </c>
      <c r="D170" s="712">
        <v>16396.240000000002</v>
      </c>
      <c r="E170" s="711">
        <v>23797.590909090908</v>
      </c>
      <c r="F170" s="713">
        <v>745.28363636363645</v>
      </c>
      <c r="H170" s="662"/>
    </row>
    <row r="171" spans="1:8" ht="20.5" hidden="1" customHeight="1" x14ac:dyDescent="0.35">
      <c r="A171" s="658">
        <v>44136</v>
      </c>
      <c r="B171" s="710">
        <v>21</v>
      </c>
      <c r="C171" s="711">
        <v>506145</v>
      </c>
      <c r="D171" s="712">
        <v>17577.580000000002</v>
      </c>
      <c r="E171" s="711">
        <v>24102.142857142859</v>
      </c>
      <c r="F171" s="713">
        <v>837.02761904761917</v>
      </c>
      <c r="H171" s="662"/>
    </row>
    <row r="172" spans="1:8" ht="20.5" hidden="1" customHeight="1" thickBot="1" x14ac:dyDescent="0.4">
      <c r="A172" s="660">
        <v>44166</v>
      </c>
      <c r="B172" s="714">
        <v>21</v>
      </c>
      <c r="C172" s="715">
        <v>520488</v>
      </c>
      <c r="D172" s="716">
        <v>17013.419999999998</v>
      </c>
      <c r="E172" s="715">
        <v>24785.142857142859</v>
      </c>
      <c r="F172" s="717">
        <v>810.16285714285709</v>
      </c>
      <c r="H172" s="662"/>
    </row>
    <row r="173" spans="1:8" ht="20.5" hidden="1" customHeight="1" thickTop="1" x14ac:dyDescent="0.35">
      <c r="A173" s="658">
        <v>44197</v>
      </c>
      <c r="B173" s="706">
        <v>19</v>
      </c>
      <c r="C173" s="707">
        <v>448683</v>
      </c>
      <c r="D173" s="708">
        <v>16967.36</v>
      </c>
      <c r="E173" s="707">
        <v>23614.894736842107</v>
      </c>
      <c r="F173" s="709">
        <v>893.0189473684211</v>
      </c>
      <c r="H173" s="662"/>
    </row>
    <row r="174" spans="1:8" ht="20.5" hidden="1" customHeight="1" x14ac:dyDescent="0.35">
      <c r="A174" s="658">
        <v>44228</v>
      </c>
      <c r="B174" s="710">
        <v>20</v>
      </c>
      <c r="C174" s="711">
        <v>482129</v>
      </c>
      <c r="D174" s="712">
        <v>15482.01</v>
      </c>
      <c r="E174" s="711">
        <v>24106.45</v>
      </c>
      <c r="F174" s="713">
        <v>774.10050000000001</v>
      </c>
      <c r="H174" s="662"/>
    </row>
    <row r="175" spans="1:8" ht="20.5" hidden="1" customHeight="1" x14ac:dyDescent="0.35">
      <c r="A175" s="658">
        <v>44256</v>
      </c>
      <c r="B175" s="710">
        <v>22</v>
      </c>
      <c r="C175" s="711">
        <v>559042</v>
      </c>
      <c r="D175" s="712">
        <v>18311.73</v>
      </c>
      <c r="E175" s="711">
        <v>25411</v>
      </c>
      <c r="F175" s="713">
        <v>832.35136363636366</v>
      </c>
      <c r="H175" s="662"/>
    </row>
    <row r="176" spans="1:8" ht="20.5" hidden="1" customHeight="1" x14ac:dyDescent="0.35">
      <c r="A176" s="658">
        <v>44287</v>
      </c>
      <c r="B176" s="710">
        <v>20</v>
      </c>
      <c r="C176" s="711">
        <v>507089</v>
      </c>
      <c r="D176" s="712">
        <v>17531.87</v>
      </c>
      <c r="E176" s="711">
        <v>25354.45</v>
      </c>
      <c r="F176" s="713">
        <v>876.59349999999995</v>
      </c>
      <c r="H176" s="662"/>
    </row>
    <row r="177" spans="1:9" ht="20.5" hidden="1" customHeight="1" x14ac:dyDescent="0.35">
      <c r="A177" s="658">
        <v>44317</v>
      </c>
      <c r="B177" s="710">
        <v>19</v>
      </c>
      <c r="C177" s="711">
        <v>495822</v>
      </c>
      <c r="D177" s="712">
        <v>15658.16</v>
      </c>
      <c r="E177" s="711">
        <v>26095.894736842107</v>
      </c>
      <c r="F177" s="713">
        <v>824.11368421052634</v>
      </c>
    </row>
    <row r="178" spans="1:9" ht="20.5" hidden="1" customHeight="1" x14ac:dyDescent="0.35">
      <c r="A178" s="658">
        <v>44348</v>
      </c>
      <c r="B178" s="710">
        <v>22</v>
      </c>
      <c r="C178" s="711">
        <v>513760</v>
      </c>
      <c r="D178" s="712">
        <v>17850.23</v>
      </c>
      <c r="E178" s="711">
        <v>23352.727272727272</v>
      </c>
      <c r="F178" s="713">
        <v>811.37409090909091</v>
      </c>
    </row>
    <row r="179" spans="1:9" ht="20.5" hidden="1" customHeight="1" x14ac:dyDescent="0.35">
      <c r="A179" s="658">
        <v>44378</v>
      </c>
      <c r="B179" s="710">
        <v>21</v>
      </c>
      <c r="C179" s="711">
        <v>494211</v>
      </c>
      <c r="D179" s="712">
        <v>16415.240000000002</v>
      </c>
      <c r="E179" s="711">
        <v>23533.857142857141</v>
      </c>
      <c r="F179" s="713">
        <v>781.67809523809535</v>
      </c>
    </row>
    <row r="180" spans="1:9" ht="20.5" hidden="1" customHeight="1" x14ac:dyDescent="0.35">
      <c r="A180" s="658">
        <v>44409</v>
      </c>
      <c r="B180" s="710">
        <v>21</v>
      </c>
      <c r="C180" s="711">
        <v>493299</v>
      </c>
      <c r="D180" s="712">
        <v>16418.09</v>
      </c>
      <c r="E180" s="711">
        <v>23490.428571428572</v>
      </c>
      <c r="F180" s="713">
        <v>781.81380952380948</v>
      </c>
    </row>
    <row r="181" spans="1:9" ht="20.5" hidden="1" customHeight="1" thickTop="1" x14ac:dyDescent="0.35">
      <c r="A181" s="658">
        <v>44440</v>
      </c>
      <c r="B181" s="710">
        <v>21</v>
      </c>
      <c r="C181" s="711">
        <v>483619</v>
      </c>
      <c r="D181" s="712">
        <v>15598.54</v>
      </c>
      <c r="E181" s="711">
        <v>23029.476190476191</v>
      </c>
      <c r="F181" s="713">
        <v>742.78761904761905</v>
      </c>
    </row>
    <row r="182" spans="1:9" ht="20.5" hidden="1" customHeight="1" x14ac:dyDescent="0.35">
      <c r="A182" s="658">
        <v>44470</v>
      </c>
      <c r="B182" s="710">
        <v>21</v>
      </c>
      <c r="C182" s="711">
        <v>473912</v>
      </c>
      <c r="D182" s="712">
        <v>16229.17</v>
      </c>
      <c r="E182" s="711">
        <v>22567.238095238095</v>
      </c>
      <c r="F182" s="713">
        <v>772.81761904761902</v>
      </c>
    </row>
    <row r="183" spans="1:9" ht="20.5" hidden="1" customHeight="1" x14ac:dyDescent="0.35">
      <c r="A183" s="658">
        <v>44501</v>
      </c>
      <c r="B183" s="710">
        <v>22</v>
      </c>
      <c r="C183" s="711">
        <v>507497</v>
      </c>
      <c r="D183" s="712">
        <v>18504.349999999999</v>
      </c>
      <c r="E183" s="711">
        <v>23068.045454545456</v>
      </c>
      <c r="F183" s="713">
        <v>841.10681818181808</v>
      </c>
    </row>
    <row r="184" spans="1:9" ht="20.5" hidden="1" customHeight="1" thickTop="1" thickBot="1" x14ac:dyDescent="0.4">
      <c r="A184" s="658">
        <v>44531</v>
      </c>
      <c r="B184" s="714">
        <v>20</v>
      </c>
      <c r="C184" s="715">
        <v>516687</v>
      </c>
      <c r="D184" s="716">
        <v>18887.07</v>
      </c>
      <c r="E184" s="715">
        <v>25834.35</v>
      </c>
      <c r="F184" s="717">
        <v>944.35349999999994</v>
      </c>
    </row>
    <row r="185" spans="1:9" ht="20.5" hidden="1" customHeight="1" thickTop="1" x14ac:dyDescent="0.35">
      <c r="A185" s="656">
        <v>44562</v>
      </c>
      <c r="B185" s="718">
        <v>19</v>
      </c>
      <c r="C185" s="707">
        <v>435661</v>
      </c>
      <c r="D185" s="708">
        <v>16140.3</v>
      </c>
      <c r="E185" s="707">
        <f>C185/B185</f>
        <v>22929.526315789473</v>
      </c>
      <c r="F185" s="709">
        <f>D185/B185</f>
        <v>849.48947368421045</v>
      </c>
    </row>
    <row r="186" spans="1:9" ht="20.5" hidden="1" customHeight="1" x14ac:dyDescent="0.35">
      <c r="A186" s="658">
        <v>44593</v>
      </c>
      <c r="B186" s="719">
        <v>20</v>
      </c>
      <c r="C186" s="711">
        <v>452432</v>
      </c>
      <c r="D186" s="712">
        <v>16807.87</v>
      </c>
      <c r="E186" s="711">
        <f t="shared" ref="E186:E227" si="0">C186/B186</f>
        <v>22621.599999999999</v>
      </c>
      <c r="F186" s="713">
        <f t="shared" ref="F186:F232" si="1">D186/B186</f>
        <v>840.3934999999999</v>
      </c>
    </row>
    <row r="187" spans="1:9" ht="20.5" hidden="1" customHeight="1" thickTop="1" x14ac:dyDescent="0.35">
      <c r="A187" s="658">
        <v>44621</v>
      </c>
      <c r="B187" s="719">
        <v>22</v>
      </c>
      <c r="C187" s="711">
        <v>532088</v>
      </c>
      <c r="D187" s="712">
        <v>21760.68</v>
      </c>
      <c r="E187" s="711">
        <f t="shared" si="0"/>
        <v>24185.81818181818</v>
      </c>
      <c r="F187" s="713">
        <f t="shared" si="1"/>
        <v>989.12181818181818</v>
      </c>
    </row>
    <row r="188" spans="1:9" ht="20.5" hidden="1" customHeight="1" x14ac:dyDescent="0.35">
      <c r="A188" s="658">
        <v>44652</v>
      </c>
      <c r="B188" s="719">
        <v>19</v>
      </c>
      <c r="C188" s="711">
        <v>450926</v>
      </c>
      <c r="D188" s="712">
        <v>18250.330000000002</v>
      </c>
      <c r="E188" s="711">
        <f t="shared" si="0"/>
        <v>23732.947368421053</v>
      </c>
      <c r="F188" s="713">
        <f t="shared" si="1"/>
        <v>960.54368421052641</v>
      </c>
    </row>
    <row r="189" spans="1:9" ht="20.5" hidden="1" customHeight="1" x14ac:dyDescent="0.35">
      <c r="A189" s="658">
        <v>44682</v>
      </c>
      <c r="B189" s="719">
        <v>20</v>
      </c>
      <c r="C189" s="711">
        <v>491571</v>
      </c>
      <c r="D189" s="712">
        <v>20279.93</v>
      </c>
      <c r="E189" s="711">
        <f t="shared" si="0"/>
        <v>24578.55</v>
      </c>
      <c r="F189" s="713">
        <f t="shared" si="1"/>
        <v>1013.9965</v>
      </c>
    </row>
    <row r="190" spans="1:9" ht="20.5" hidden="1" customHeight="1" thickTop="1" x14ac:dyDescent="0.35">
      <c r="A190" s="658">
        <v>44713</v>
      </c>
      <c r="B190" s="719">
        <v>22</v>
      </c>
      <c r="C190" s="711">
        <v>490797</v>
      </c>
      <c r="D190" s="712">
        <v>20040.04</v>
      </c>
      <c r="E190" s="711">
        <f t="shared" si="0"/>
        <v>22308.954545454544</v>
      </c>
      <c r="F190" s="713">
        <f t="shared" si="1"/>
        <v>910.91090909090917</v>
      </c>
    </row>
    <row r="191" spans="1:9" ht="20.5" hidden="1" customHeight="1" x14ac:dyDescent="0.35">
      <c r="A191" s="658">
        <v>44743</v>
      </c>
      <c r="B191" s="719">
        <v>20</v>
      </c>
      <c r="C191" s="711">
        <v>468294</v>
      </c>
      <c r="D191" s="712">
        <v>19847.16</v>
      </c>
      <c r="E191" s="711">
        <f t="shared" si="0"/>
        <v>23414.7</v>
      </c>
      <c r="F191" s="713">
        <f t="shared" si="1"/>
        <v>992.35799999999995</v>
      </c>
      <c r="H191" s="672"/>
      <c r="I191" s="672"/>
    </row>
    <row r="192" spans="1:9" ht="20.5" hidden="1" customHeight="1" x14ac:dyDescent="0.35">
      <c r="A192" s="658">
        <v>44774</v>
      </c>
      <c r="B192" s="719">
        <v>22</v>
      </c>
      <c r="C192" s="711">
        <v>521126</v>
      </c>
      <c r="D192" s="712">
        <v>23589.07</v>
      </c>
      <c r="E192" s="711">
        <f t="shared" si="0"/>
        <v>23687.545454545456</v>
      </c>
      <c r="F192" s="713">
        <f t="shared" si="1"/>
        <v>1072.2304545454544</v>
      </c>
      <c r="H192" s="672"/>
      <c r="I192" s="672"/>
    </row>
    <row r="193" spans="1:9" ht="20.5" hidden="1" customHeight="1" x14ac:dyDescent="0.35">
      <c r="A193" s="658">
        <v>44805</v>
      </c>
      <c r="B193" s="719">
        <v>21</v>
      </c>
      <c r="C193" s="711">
        <v>475398</v>
      </c>
      <c r="D193" s="712">
        <v>21003.87</v>
      </c>
      <c r="E193" s="711">
        <f t="shared" si="0"/>
        <v>22638</v>
      </c>
      <c r="F193" s="713">
        <f t="shared" si="1"/>
        <v>1000.1842857142857</v>
      </c>
      <c r="H193" s="672"/>
      <c r="I193" s="672"/>
    </row>
    <row r="194" spans="1:9" ht="20.5" hidden="1" customHeight="1" x14ac:dyDescent="0.35">
      <c r="A194" s="658">
        <v>44835</v>
      </c>
      <c r="B194" s="719">
        <v>21</v>
      </c>
      <c r="C194" s="711">
        <v>479475</v>
      </c>
      <c r="D194" s="712">
        <v>22522.15</v>
      </c>
      <c r="E194" s="711">
        <f t="shared" si="0"/>
        <v>22832.142857142859</v>
      </c>
      <c r="F194" s="713">
        <f t="shared" si="1"/>
        <v>1072.4833333333333</v>
      </c>
      <c r="H194" s="672"/>
      <c r="I194" s="672"/>
    </row>
    <row r="195" spans="1:9" ht="20.5" hidden="1" customHeight="1" x14ac:dyDescent="0.35">
      <c r="A195" s="658">
        <v>44866</v>
      </c>
      <c r="B195" s="719">
        <v>22</v>
      </c>
      <c r="C195" s="711">
        <v>492180</v>
      </c>
      <c r="D195" s="712">
        <v>27566.400000000001</v>
      </c>
      <c r="E195" s="711">
        <f t="shared" si="0"/>
        <v>22371.81818181818</v>
      </c>
      <c r="F195" s="713">
        <f t="shared" si="1"/>
        <v>1253.0181818181818</v>
      </c>
      <c r="H195" s="672"/>
      <c r="I195" s="672"/>
    </row>
    <row r="196" spans="1:9" ht="20.5" hidden="1" customHeight="1" thickBot="1" x14ac:dyDescent="0.4">
      <c r="A196" s="660">
        <v>44896</v>
      </c>
      <c r="B196" s="719">
        <v>19</v>
      </c>
      <c r="C196" s="711">
        <v>480645</v>
      </c>
      <c r="D196" s="712">
        <v>26631.19</v>
      </c>
      <c r="E196" s="711">
        <f t="shared" si="0"/>
        <v>25297.105263157893</v>
      </c>
      <c r="F196" s="713">
        <f t="shared" si="1"/>
        <v>1401.6415789473683</v>
      </c>
      <c r="H196" s="672"/>
      <c r="I196" s="672"/>
    </row>
    <row r="197" spans="1:9" ht="20.5" hidden="1" customHeight="1" thickTop="1" x14ac:dyDescent="0.35">
      <c r="A197" s="656">
        <v>44927</v>
      </c>
      <c r="B197" s="718">
        <v>20</v>
      </c>
      <c r="C197" s="707">
        <v>434712</v>
      </c>
      <c r="D197" s="708">
        <v>25077.27</v>
      </c>
      <c r="E197" s="707">
        <f>C197/B197</f>
        <v>21735.599999999999</v>
      </c>
      <c r="F197" s="709">
        <f t="shared" si="1"/>
        <v>1253.8634999999999</v>
      </c>
      <c r="H197" s="672"/>
      <c r="I197" s="672"/>
    </row>
    <row r="198" spans="1:9" ht="20.5" hidden="1" customHeight="1" x14ac:dyDescent="0.35">
      <c r="A198" s="658">
        <v>44958</v>
      </c>
      <c r="B198" s="719">
        <v>20</v>
      </c>
      <c r="C198" s="711">
        <v>449176</v>
      </c>
      <c r="D198" s="712">
        <v>24262.34</v>
      </c>
      <c r="E198" s="711">
        <f t="shared" si="0"/>
        <v>22458.799999999999</v>
      </c>
      <c r="F198" s="713">
        <f t="shared" si="1"/>
        <v>1213.117</v>
      </c>
      <c r="H198" s="672"/>
      <c r="I198" s="672"/>
    </row>
    <row r="199" spans="1:9" ht="20.5" hidden="1" customHeight="1" x14ac:dyDescent="0.35">
      <c r="A199" s="658">
        <v>44986</v>
      </c>
      <c r="B199" s="719">
        <v>22</v>
      </c>
      <c r="C199" s="711">
        <v>497415</v>
      </c>
      <c r="D199" s="712">
        <v>26843</v>
      </c>
      <c r="E199" s="711">
        <f t="shared" si="0"/>
        <v>22609.772727272728</v>
      </c>
      <c r="F199" s="713">
        <f t="shared" si="1"/>
        <v>1220.1363636363637</v>
      </c>
      <c r="H199" s="672"/>
      <c r="I199" s="672"/>
    </row>
    <row r="200" spans="1:9" ht="20.5" hidden="1" customHeight="1" x14ac:dyDescent="0.35">
      <c r="A200" s="658">
        <v>45017</v>
      </c>
      <c r="B200" s="719">
        <v>17</v>
      </c>
      <c r="C200" s="711">
        <v>406259</v>
      </c>
      <c r="D200" s="712">
        <v>21428.14</v>
      </c>
      <c r="E200" s="711">
        <f t="shared" si="0"/>
        <v>23897.588235294119</v>
      </c>
      <c r="F200" s="713">
        <f t="shared" si="1"/>
        <v>1260.4788235294118</v>
      </c>
      <c r="H200" s="672"/>
      <c r="I200" s="672"/>
    </row>
    <row r="201" spans="1:9" ht="20.5" hidden="1" customHeight="1" x14ac:dyDescent="0.35">
      <c r="A201" s="658">
        <v>45047</v>
      </c>
      <c r="B201" s="719">
        <v>22</v>
      </c>
      <c r="C201" s="711">
        <v>501603</v>
      </c>
      <c r="D201" s="712">
        <v>25294.69</v>
      </c>
      <c r="E201" s="711">
        <f t="shared" si="0"/>
        <v>22800.136363636364</v>
      </c>
      <c r="F201" s="713">
        <f t="shared" si="1"/>
        <v>1149.7586363636362</v>
      </c>
      <c r="H201" s="672"/>
      <c r="I201" s="672"/>
    </row>
    <row r="202" spans="1:9" ht="20.5" hidden="1" customHeight="1" x14ac:dyDescent="0.35">
      <c r="A202" s="658">
        <v>45078</v>
      </c>
      <c r="B202" s="719">
        <v>21</v>
      </c>
      <c r="C202" s="711">
        <v>455097</v>
      </c>
      <c r="D202" s="712">
        <v>23091.62</v>
      </c>
      <c r="E202" s="711">
        <f t="shared" si="0"/>
        <v>21671.285714285714</v>
      </c>
      <c r="F202" s="713">
        <f t="shared" si="1"/>
        <v>1099.6009523809523</v>
      </c>
      <c r="H202" s="672"/>
      <c r="I202" s="672"/>
    </row>
    <row r="203" spans="1:9" ht="20.5" hidden="1" customHeight="1" x14ac:dyDescent="0.35">
      <c r="A203" s="658">
        <v>45108</v>
      </c>
      <c r="B203" s="719">
        <v>21</v>
      </c>
      <c r="C203" s="711">
        <v>461094</v>
      </c>
      <c r="D203" s="712">
        <v>23820.85</v>
      </c>
      <c r="E203" s="711">
        <f t="shared" si="0"/>
        <v>21956.857142857141</v>
      </c>
      <c r="F203" s="713">
        <f t="shared" si="1"/>
        <v>1134.3261904761905</v>
      </c>
      <c r="H203" s="672"/>
      <c r="I203" s="672"/>
    </row>
    <row r="204" spans="1:9" ht="20.5" hidden="1" customHeight="1" x14ac:dyDescent="0.35">
      <c r="A204" s="658">
        <v>45139</v>
      </c>
      <c r="B204" s="719">
        <v>22</v>
      </c>
      <c r="C204" s="711">
        <v>486644</v>
      </c>
      <c r="D204" s="712">
        <v>24704.76</v>
      </c>
      <c r="E204" s="711">
        <f t="shared" si="0"/>
        <v>22120.18181818182</v>
      </c>
      <c r="F204" s="713">
        <f t="shared" si="1"/>
        <v>1122.9436363636362</v>
      </c>
      <c r="H204" s="672"/>
      <c r="I204" s="672"/>
    </row>
    <row r="205" spans="1:9" ht="20.5" hidden="1" customHeight="1" x14ac:dyDescent="0.35">
      <c r="A205" s="658">
        <v>45170</v>
      </c>
      <c r="B205" s="719">
        <v>20</v>
      </c>
      <c r="C205" s="711">
        <v>431136</v>
      </c>
      <c r="D205" s="712">
        <v>22845.79</v>
      </c>
      <c r="E205" s="711">
        <f t="shared" si="0"/>
        <v>21556.799999999999</v>
      </c>
      <c r="F205" s="713">
        <f t="shared" si="1"/>
        <v>1142.2895000000001</v>
      </c>
      <c r="H205" s="672"/>
      <c r="I205" s="672"/>
    </row>
    <row r="206" spans="1:9" ht="20.5" hidden="1" customHeight="1" x14ac:dyDescent="0.35">
      <c r="A206" s="658">
        <v>45200</v>
      </c>
      <c r="B206" s="719">
        <v>22</v>
      </c>
      <c r="C206" s="711">
        <v>473408</v>
      </c>
      <c r="D206" s="712">
        <v>25767.81</v>
      </c>
      <c r="E206" s="711">
        <f t="shared" si="0"/>
        <v>21518.545454545456</v>
      </c>
      <c r="F206" s="713">
        <f t="shared" si="1"/>
        <v>1171.264090909091</v>
      </c>
      <c r="H206" s="672"/>
      <c r="I206" s="672"/>
    </row>
    <row r="207" spans="1:9" ht="20.5" hidden="1" customHeight="1" x14ac:dyDescent="0.35">
      <c r="A207" s="658">
        <v>45231</v>
      </c>
      <c r="B207" s="719">
        <v>22</v>
      </c>
      <c r="C207" s="711">
        <v>474969</v>
      </c>
      <c r="D207" s="712">
        <v>25662.03</v>
      </c>
      <c r="E207" s="711">
        <f t="shared" si="0"/>
        <v>21589.5</v>
      </c>
      <c r="F207" s="713">
        <f t="shared" si="1"/>
        <v>1166.455909090909</v>
      </c>
      <c r="H207" s="672"/>
      <c r="I207" s="672"/>
    </row>
    <row r="208" spans="1:9" ht="20.5" customHeight="1" thickTop="1" thickBot="1" x14ac:dyDescent="0.4">
      <c r="A208" s="660">
        <v>45261</v>
      </c>
      <c r="B208" s="720">
        <v>18</v>
      </c>
      <c r="C208" s="715">
        <v>454085</v>
      </c>
      <c r="D208" s="716">
        <v>25126.75</v>
      </c>
      <c r="E208" s="715">
        <f t="shared" si="0"/>
        <v>25226.944444444445</v>
      </c>
      <c r="F208" s="717">
        <f t="shared" si="1"/>
        <v>1395.9305555555557</v>
      </c>
      <c r="H208" s="672"/>
      <c r="I208" s="672"/>
    </row>
    <row r="209" spans="1:9" ht="20.5" customHeight="1" thickTop="1" x14ac:dyDescent="0.35">
      <c r="A209" s="656">
        <v>45292</v>
      </c>
      <c r="B209" s="718">
        <v>21</v>
      </c>
      <c r="C209" s="707">
        <v>444059</v>
      </c>
      <c r="D209" s="708">
        <v>30832.9</v>
      </c>
      <c r="E209" s="707">
        <f t="shared" si="0"/>
        <v>21145.666666666668</v>
      </c>
      <c r="F209" s="709">
        <f t="shared" si="1"/>
        <v>1468.2333333333333</v>
      </c>
      <c r="H209" s="672"/>
      <c r="I209" s="672"/>
    </row>
    <row r="210" spans="1:9" ht="20.5" customHeight="1" x14ac:dyDescent="0.35">
      <c r="A210" s="658">
        <v>45323</v>
      </c>
      <c r="B210" s="719">
        <v>21</v>
      </c>
      <c r="C210" s="711">
        <v>449942</v>
      </c>
      <c r="D210" s="712">
        <v>26388.84</v>
      </c>
      <c r="E210" s="711">
        <f t="shared" si="0"/>
        <v>21425.809523809523</v>
      </c>
      <c r="F210" s="713">
        <f t="shared" si="1"/>
        <v>1256.6114285714286</v>
      </c>
      <c r="H210" s="672"/>
      <c r="I210" s="672"/>
    </row>
    <row r="211" spans="1:9" ht="20.5" customHeight="1" x14ac:dyDescent="0.35">
      <c r="A211" s="658">
        <v>45352</v>
      </c>
      <c r="B211" s="719">
        <v>19</v>
      </c>
      <c r="C211" s="711">
        <v>428172</v>
      </c>
      <c r="D211" s="712">
        <v>26724.13</v>
      </c>
      <c r="E211" s="711">
        <f t="shared" si="0"/>
        <v>22535.36842105263</v>
      </c>
      <c r="F211" s="713">
        <f t="shared" si="1"/>
        <v>1406.5331578947369</v>
      </c>
      <c r="H211" s="672"/>
      <c r="I211" s="672"/>
    </row>
    <row r="212" spans="1:9" ht="20.5" customHeight="1" x14ac:dyDescent="0.35">
      <c r="A212" s="658">
        <v>45383</v>
      </c>
      <c r="B212" s="719">
        <v>20</v>
      </c>
      <c r="C212" s="711">
        <v>464600</v>
      </c>
      <c r="D212" s="712">
        <v>31320.41</v>
      </c>
      <c r="E212" s="711">
        <f t="shared" si="0"/>
        <v>23230</v>
      </c>
      <c r="F212" s="713">
        <f t="shared" si="1"/>
        <v>1566.0205000000001</v>
      </c>
      <c r="H212" s="672"/>
      <c r="I212" s="672"/>
    </row>
    <row r="213" spans="1:9" ht="20.5" customHeight="1" x14ac:dyDescent="0.35">
      <c r="A213" s="658">
        <v>45413</v>
      </c>
      <c r="B213" s="719">
        <v>22</v>
      </c>
      <c r="C213" s="711">
        <v>493519</v>
      </c>
      <c r="D213" s="712">
        <v>33505.21</v>
      </c>
      <c r="E213" s="711">
        <f t="shared" si="0"/>
        <v>22432.68181818182</v>
      </c>
      <c r="F213" s="713">
        <f t="shared" si="1"/>
        <v>1522.9640909090908</v>
      </c>
      <c r="H213" s="672"/>
      <c r="I213" s="672"/>
    </row>
    <row r="214" spans="1:9" ht="20.5" customHeight="1" x14ac:dyDescent="0.35">
      <c r="A214" s="658">
        <v>45444</v>
      </c>
      <c r="B214" s="719">
        <v>19</v>
      </c>
      <c r="C214" s="711">
        <v>417614</v>
      </c>
      <c r="D214" s="712">
        <v>28177.1</v>
      </c>
      <c r="E214" s="711">
        <f t="shared" si="0"/>
        <v>21979.684210526317</v>
      </c>
      <c r="F214" s="713">
        <f t="shared" si="1"/>
        <v>1483.0052631578947</v>
      </c>
      <c r="H214" s="672"/>
      <c r="I214" s="672"/>
    </row>
    <row r="215" spans="1:9" ht="20.5" customHeight="1" x14ac:dyDescent="0.35">
      <c r="A215" s="658">
        <v>45474</v>
      </c>
      <c r="B215" s="719">
        <v>23</v>
      </c>
      <c r="C215" s="711">
        <v>498549</v>
      </c>
      <c r="D215" s="712">
        <v>33707.46</v>
      </c>
      <c r="E215" s="711">
        <f t="shared" si="0"/>
        <v>21676.043478260868</v>
      </c>
      <c r="F215" s="713">
        <f t="shared" si="1"/>
        <v>1465.5417391304347</v>
      </c>
      <c r="H215" s="672"/>
      <c r="I215" s="672"/>
    </row>
    <row r="216" spans="1:9" ht="20.5" customHeight="1" x14ac:dyDescent="0.35">
      <c r="A216" s="658">
        <v>45505</v>
      </c>
      <c r="B216" s="719">
        <v>21</v>
      </c>
      <c r="C216" s="711">
        <v>433294</v>
      </c>
      <c r="D216" s="712">
        <v>30194.16</v>
      </c>
      <c r="E216" s="711">
        <f t="shared" si="0"/>
        <v>20633.047619047618</v>
      </c>
      <c r="F216" s="713">
        <f t="shared" si="1"/>
        <v>1437.8171428571429</v>
      </c>
      <c r="H216" s="672"/>
      <c r="I216" s="672"/>
    </row>
    <row r="217" spans="1:9" ht="20.5" customHeight="1" x14ac:dyDescent="0.35">
      <c r="A217" s="658">
        <v>45536</v>
      </c>
      <c r="B217" s="719">
        <v>20</v>
      </c>
      <c r="C217" s="711">
        <v>451688</v>
      </c>
      <c r="D217" s="712">
        <v>32763.56</v>
      </c>
      <c r="E217" s="711">
        <f t="shared" si="0"/>
        <v>22584.400000000001</v>
      </c>
      <c r="F217" s="713">
        <f t="shared" si="1"/>
        <v>1638.1780000000001</v>
      </c>
      <c r="H217" s="672"/>
      <c r="I217" s="672"/>
    </row>
    <row r="218" spans="1:9" ht="20.5" customHeight="1" x14ac:dyDescent="0.35">
      <c r="A218" s="658">
        <v>45566</v>
      </c>
      <c r="B218" s="719">
        <v>23</v>
      </c>
      <c r="C218" s="711">
        <v>505870</v>
      </c>
      <c r="D218" s="712">
        <v>38021.120000000003</v>
      </c>
      <c r="E218" s="711">
        <f t="shared" si="0"/>
        <v>21994.347826086956</v>
      </c>
      <c r="F218" s="713">
        <f t="shared" si="1"/>
        <v>1653.0921739130436</v>
      </c>
      <c r="H218" s="672"/>
      <c r="I218" s="672"/>
    </row>
    <row r="219" spans="1:9" ht="20.5" customHeight="1" x14ac:dyDescent="0.35">
      <c r="A219" s="658">
        <v>45597</v>
      </c>
      <c r="B219" s="719">
        <v>21</v>
      </c>
      <c r="C219" s="711">
        <v>455260</v>
      </c>
      <c r="D219" s="712">
        <v>35152.400000000001</v>
      </c>
      <c r="E219" s="711">
        <f t="shared" si="0"/>
        <v>21679.047619047618</v>
      </c>
      <c r="F219" s="713">
        <f t="shared" si="1"/>
        <v>1673.9238095238095</v>
      </c>
      <c r="H219" s="672"/>
      <c r="I219" s="672"/>
    </row>
    <row r="220" spans="1:9" ht="20.5" customHeight="1" thickBot="1" x14ac:dyDescent="0.4">
      <c r="A220" s="660">
        <v>45627</v>
      </c>
      <c r="B220" s="720">
        <v>19</v>
      </c>
      <c r="C220" s="715">
        <v>474681</v>
      </c>
      <c r="D220" s="716">
        <v>38175.94</v>
      </c>
      <c r="E220" s="715">
        <f t="shared" si="0"/>
        <v>24983.21052631579</v>
      </c>
      <c r="F220" s="717">
        <f t="shared" si="1"/>
        <v>2009.2600000000002</v>
      </c>
      <c r="H220" s="672"/>
      <c r="I220" s="672"/>
    </row>
    <row r="221" spans="1:9" ht="20.5" customHeight="1" thickTop="1" x14ac:dyDescent="0.35">
      <c r="A221" s="658">
        <v>45658</v>
      </c>
      <c r="B221" s="719">
        <v>21</v>
      </c>
      <c r="C221" s="711">
        <v>431573</v>
      </c>
      <c r="D221" s="712">
        <v>37670.82</v>
      </c>
      <c r="E221" s="711">
        <f t="shared" si="0"/>
        <v>20551.095238095237</v>
      </c>
      <c r="F221" s="713">
        <f t="shared" si="1"/>
        <v>1793.8485714285714</v>
      </c>
      <c r="H221" s="672"/>
      <c r="I221" s="672"/>
    </row>
    <row r="222" spans="1:9" ht="20.5" customHeight="1" x14ac:dyDescent="0.35">
      <c r="A222" s="658">
        <v>45689</v>
      </c>
      <c r="B222" s="719">
        <v>20</v>
      </c>
      <c r="C222" s="711">
        <v>428388</v>
      </c>
      <c r="D222" s="712">
        <v>33172.83</v>
      </c>
      <c r="E222" s="711">
        <f t="shared" si="0"/>
        <v>21419.4</v>
      </c>
      <c r="F222" s="713">
        <f t="shared" si="1"/>
        <v>1658.6415000000002</v>
      </c>
      <c r="H222" s="672"/>
      <c r="I222" s="672"/>
    </row>
    <row r="223" spans="1:9" ht="20.5" customHeight="1" x14ac:dyDescent="0.35">
      <c r="A223" s="658">
        <v>45717</v>
      </c>
      <c r="B223" s="719">
        <v>19</v>
      </c>
      <c r="C223" s="711">
        <v>420828</v>
      </c>
      <c r="D223" s="712">
        <v>33070.230000000003</v>
      </c>
      <c r="E223" s="711">
        <f t="shared" si="0"/>
        <v>22148.842105263157</v>
      </c>
      <c r="F223" s="713">
        <f t="shared" si="1"/>
        <v>1740.5384210526317</v>
      </c>
      <c r="H223" s="672"/>
      <c r="I223" s="672"/>
    </row>
    <row r="224" spans="1:9" ht="20.5" customHeight="1" x14ac:dyDescent="0.35">
      <c r="A224" s="658">
        <v>45748</v>
      </c>
      <c r="B224" s="719">
        <v>20</v>
      </c>
      <c r="C224" s="711">
        <v>441140</v>
      </c>
      <c r="D224" s="712">
        <v>36352.253915649999</v>
      </c>
      <c r="E224" s="711">
        <f t="shared" si="0"/>
        <v>22057</v>
      </c>
      <c r="F224" s="713">
        <f t="shared" si="1"/>
        <v>1817.6126957824999</v>
      </c>
      <c r="H224" s="672"/>
      <c r="I224" s="672"/>
    </row>
    <row r="225" spans="1:9" ht="20.5" customHeight="1" x14ac:dyDescent="0.35">
      <c r="A225" s="658">
        <v>45778</v>
      </c>
      <c r="B225" s="719">
        <v>21</v>
      </c>
      <c r="C225" s="711">
        <v>451009</v>
      </c>
      <c r="D225" s="712">
        <v>35047.86</v>
      </c>
      <c r="E225" s="711">
        <f t="shared" si="0"/>
        <v>21476.619047619046</v>
      </c>
      <c r="F225" s="713">
        <f t="shared" si="1"/>
        <v>1668.9457142857143</v>
      </c>
      <c r="H225" s="672"/>
      <c r="I225" s="672"/>
    </row>
    <row r="226" spans="1:9" ht="20.5" customHeight="1" x14ac:dyDescent="0.35">
      <c r="A226" s="658">
        <v>45809</v>
      </c>
      <c r="B226" s="719">
        <v>20</v>
      </c>
      <c r="C226" s="711">
        <v>414183</v>
      </c>
      <c r="D226" s="712">
        <v>32882.01</v>
      </c>
      <c r="E226" s="711">
        <f t="shared" si="0"/>
        <v>20709.150000000001</v>
      </c>
      <c r="F226" s="713">
        <f t="shared" si="1"/>
        <v>1644.1005</v>
      </c>
      <c r="H226" s="672"/>
      <c r="I226" s="672"/>
    </row>
    <row r="227" spans="1:9" ht="20.5" customHeight="1" x14ac:dyDescent="0.35">
      <c r="A227" s="658">
        <v>45839</v>
      </c>
      <c r="B227" s="719">
        <v>22</v>
      </c>
      <c r="C227" s="711">
        <v>456942</v>
      </c>
      <c r="D227" s="712">
        <v>37424.17</v>
      </c>
      <c r="E227" s="711">
        <f t="shared" si="0"/>
        <v>20770.090909090908</v>
      </c>
      <c r="F227" s="713">
        <f t="shared" si="1"/>
        <v>1701.0986363636364</v>
      </c>
      <c r="H227" s="672"/>
      <c r="I227" s="672"/>
    </row>
    <row r="228" spans="1:9" ht="20.5" customHeight="1" x14ac:dyDescent="0.35">
      <c r="A228" s="658">
        <v>45870</v>
      </c>
      <c r="B228" s="719">
        <v>22</v>
      </c>
      <c r="C228" s="711">
        <v>443122</v>
      </c>
      <c r="D228" s="712">
        <v>32998.15</v>
      </c>
      <c r="E228" s="711">
        <f>C228/B228</f>
        <v>20141.909090909092</v>
      </c>
      <c r="F228" s="713">
        <f t="shared" si="1"/>
        <v>1499.9159090909091</v>
      </c>
      <c r="H228" s="672"/>
      <c r="I228" s="672"/>
    </row>
    <row r="229" spans="1:9" ht="20.5" customHeight="1" x14ac:dyDescent="0.35">
      <c r="A229" s="658">
        <v>45901</v>
      </c>
      <c r="B229" s="719">
        <v>21</v>
      </c>
      <c r="C229" s="711">
        <v>436759</v>
      </c>
      <c r="D229" s="712">
        <v>33714.01</v>
      </c>
      <c r="E229" s="711">
        <f t="shared" ref="E229" si="2">C229/B229</f>
        <v>20798.047619047618</v>
      </c>
      <c r="F229" s="713">
        <f t="shared" si="1"/>
        <v>1605.4290476190477</v>
      </c>
      <c r="H229" s="672"/>
      <c r="I229" s="672"/>
    </row>
    <row r="230" spans="1:9" ht="20.5" customHeight="1" x14ac:dyDescent="0.35">
      <c r="A230" s="658">
        <v>45931</v>
      </c>
      <c r="B230" s="719">
        <v>23</v>
      </c>
      <c r="C230" s="711">
        <v>453309</v>
      </c>
      <c r="D230" s="712">
        <v>34511</v>
      </c>
      <c r="E230" s="711">
        <v>19709.08695652174</v>
      </c>
      <c r="F230" s="713">
        <f t="shared" si="1"/>
        <v>1500.4782608695652</v>
      </c>
      <c r="H230" s="672"/>
      <c r="I230" s="672"/>
    </row>
    <row r="231" spans="1:9" ht="20.5" customHeight="1" x14ac:dyDescent="0.35">
      <c r="A231" s="658">
        <v>45962</v>
      </c>
      <c r="B231" s="719">
        <v>20</v>
      </c>
      <c r="C231" s="711">
        <v>412459</v>
      </c>
      <c r="D231" s="712">
        <v>31078.880000000001</v>
      </c>
      <c r="E231" s="711">
        <v>20622.95</v>
      </c>
      <c r="F231" s="713">
        <f t="shared" si="1"/>
        <v>1553.944</v>
      </c>
      <c r="H231" s="672"/>
      <c r="I231" s="672"/>
    </row>
    <row r="232" spans="1:9" ht="20.5" customHeight="1" thickBot="1" x14ac:dyDescent="0.4">
      <c r="A232" s="660">
        <v>45992</v>
      </c>
      <c r="B232" s="720">
        <v>20</v>
      </c>
      <c r="C232" s="715">
        <v>461895</v>
      </c>
      <c r="D232" s="716">
        <v>37308.300000000003</v>
      </c>
      <c r="E232" s="715">
        <v>23094.75</v>
      </c>
      <c r="F232" s="717">
        <f t="shared" si="1"/>
        <v>1865.4150000000002</v>
      </c>
      <c r="H232" s="672"/>
      <c r="I232" s="672"/>
    </row>
    <row r="233" spans="1:9" ht="16" thickTop="1" x14ac:dyDescent="0.35">
      <c r="D233" s="722"/>
      <c r="E233" s="723"/>
    </row>
    <row r="234" spans="1:9" x14ac:dyDescent="0.35">
      <c r="B234" s="724"/>
      <c r="C234" s="724"/>
      <c r="D234" s="724"/>
      <c r="E234" s="724"/>
      <c r="F234" s="724"/>
    </row>
    <row r="235" spans="1:9" x14ac:dyDescent="0.35">
      <c r="D235" s="725"/>
      <c r="E235" s="723"/>
    </row>
  </sheetData>
  <mergeCells count="6">
    <mergeCell ref="A1:F1"/>
    <mergeCell ref="A2:A4"/>
    <mergeCell ref="B2:B4"/>
    <mergeCell ref="C2:D3"/>
    <mergeCell ref="E2:F2"/>
    <mergeCell ref="E3:F3"/>
  </mergeCells>
  <printOptions horizontalCentered="1"/>
  <pageMargins left="0" right="0" top="0.55118110236220474" bottom="0.39370078740157483" header="0.31496062992125984" footer="0.31496062992125984"/>
  <pageSetup paperSize="9" scale="80" orientation="portrait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E5EFD-E206-4852-9607-2B6B9B052E20}">
  <dimension ref="A1:GG52"/>
  <sheetViews>
    <sheetView showGridLines="0" tabSelected="1" view="pageBreakPreview" zoomScale="70" zoomScaleNormal="100" zoomScaleSheetLayoutView="70" workbookViewId="0">
      <pane xSplit="1" ySplit="3" topLeftCell="EU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15.5" x14ac:dyDescent="0.35"/>
  <cols>
    <col min="1" max="1" width="58" style="774" customWidth="1"/>
    <col min="2" max="2" width="9.1796875" style="774" hidden="1" customWidth="1"/>
    <col min="3" max="3" width="8.81640625" style="774" hidden="1" customWidth="1"/>
    <col min="4" max="5" width="8.54296875" style="774" hidden="1" customWidth="1"/>
    <col min="6" max="9" width="8.81640625" style="774" hidden="1" customWidth="1"/>
    <col min="10" max="10" width="2.54296875" style="774" hidden="1" customWidth="1"/>
    <col min="11" max="11" width="9.1796875" style="774" hidden="1" customWidth="1"/>
    <col min="12" max="12" width="9.81640625" style="774" hidden="1" customWidth="1"/>
    <col min="13" max="13" width="9.453125" style="774" hidden="1" customWidth="1"/>
    <col min="14" max="14" width="9.54296875" style="774" hidden="1" customWidth="1"/>
    <col min="15" max="15" width="2.54296875" style="774" hidden="1" customWidth="1"/>
    <col min="16" max="16" width="10" style="774" hidden="1" customWidth="1"/>
    <col min="17" max="18" width="9.81640625" style="774" hidden="1" customWidth="1"/>
    <col min="19" max="19" width="10" style="774" hidden="1" customWidth="1"/>
    <col min="20" max="20" width="4" style="774" hidden="1" customWidth="1"/>
    <col min="21" max="23" width="9.453125" style="774" hidden="1" customWidth="1"/>
    <col min="24" max="24" width="9.1796875" style="774" hidden="1" customWidth="1"/>
    <col min="25" max="25" width="1.81640625" style="774" hidden="1" customWidth="1"/>
    <col min="26" max="26" width="10.1796875" style="774" hidden="1" customWidth="1"/>
    <col min="27" max="27" width="10.81640625" style="774" hidden="1" customWidth="1"/>
    <col min="28" max="28" width="5.1796875" style="774" hidden="1" customWidth="1"/>
    <col min="29" max="29" width="6" style="774" hidden="1" customWidth="1"/>
    <col min="30" max="33" width="11.81640625" style="774" hidden="1" customWidth="1"/>
    <col min="34" max="34" width="11.1796875" style="774" hidden="1" customWidth="1"/>
    <col min="35" max="35" width="9.81640625" style="774" hidden="1" customWidth="1"/>
    <col min="36" max="36" width="10.453125" style="774" hidden="1" customWidth="1"/>
    <col min="37" max="37" width="11.1796875" style="774" hidden="1" customWidth="1"/>
    <col min="38" max="38" width="10.1796875" style="774" hidden="1" customWidth="1"/>
    <col min="39" max="39" width="10.54296875" style="774" hidden="1" customWidth="1"/>
    <col min="40" max="40" width="10.453125" style="777" hidden="1" customWidth="1"/>
    <col min="41" max="42" width="9.1796875" style="774" hidden="1" customWidth="1"/>
    <col min="43" max="43" width="10.54296875" style="774" hidden="1" customWidth="1"/>
    <col min="44" max="45" width="10.453125" style="774" hidden="1" customWidth="1"/>
    <col min="46" max="49" width="10.54296875" style="774" hidden="1" customWidth="1"/>
    <col min="50" max="50" width="10.54296875" style="777" hidden="1" customWidth="1"/>
    <col min="51" max="66" width="10.54296875" style="728" hidden="1" customWidth="1"/>
    <col min="67" max="82" width="9.1796875" style="777" hidden="1" customWidth="1"/>
    <col min="83" max="94" width="10.1796875" style="777" hidden="1" customWidth="1"/>
    <col min="95" max="95" width="12.453125" style="777" hidden="1" customWidth="1"/>
    <col min="96" max="96" width="12.54296875" style="777" hidden="1" customWidth="1"/>
    <col min="97" max="98" width="12.1796875" style="777" hidden="1" customWidth="1"/>
    <col min="99" max="99" width="12" style="777" hidden="1" customWidth="1"/>
    <col min="100" max="100" width="11.54296875" style="777" hidden="1" customWidth="1"/>
    <col min="101" max="101" width="13" style="777" hidden="1" customWidth="1"/>
    <col min="102" max="102" width="11.81640625" style="777" hidden="1" customWidth="1"/>
    <col min="103" max="103" width="12.54296875" style="777" hidden="1" customWidth="1"/>
    <col min="104" max="104" width="11.81640625" style="777" hidden="1" customWidth="1"/>
    <col min="105" max="105" width="13.1796875" style="777" hidden="1" customWidth="1"/>
    <col min="106" max="106" width="12" style="777" hidden="1" customWidth="1"/>
    <col min="107" max="150" width="13.1796875" style="777" hidden="1" customWidth="1"/>
    <col min="151" max="163" width="13.1796875" style="777" customWidth="1"/>
    <col min="164" max="164" width="4" style="728" customWidth="1"/>
    <col min="165" max="16384" width="9.1796875" style="728"/>
  </cols>
  <sheetData>
    <row r="1" spans="1:189" ht="36" customHeight="1" thickBot="1" x14ac:dyDescent="0.5">
      <c r="A1" s="726" t="s">
        <v>323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 s="514"/>
      <c r="AD1" s="514"/>
      <c r="AE1" s="514"/>
      <c r="AF1" s="514"/>
      <c r="AG1" s="514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515"/>
      <c r="AZ1" s="515"/>
      <c r="BA1" s="515"/>
      <c r="BB1" s="515"/>
      <c r="BC1" s="515"/>
      <c r="BD1" s="515"/>
      <c r="BE1" s="515"/>
      <c r="BF1" s="515"/>
      <c r="BG1" s="515"/>
      <c r="BH1" s="515"/>
      <c r="BI1" s="515"/>
      <c r="BJ1" s="515"/>
      <c r="BK1" s="515"/>
      <c r="BL1" s="515"/>
      <c r="BM1" s="515"/>
      <c r="BN1" s="515"/>
      <c r="BO1" s="727"/>
      <c r="BP1" s="727"/>
      <c r="BQ1" s="727"/>
      <c r="BR1" s="727"/>
      <c r="BS1" s="727"/>
      <c r="BT1" s="727"/>
      <c r="BU1" s="727"/>
      <c r="BV1" s="727"/>
      <c r="BW1" s="727"/>
      <c r="BX1" s="727"/>
      <c r="BY1" s="727"/>
      <c r="BZ1" s="727"/>
      <c r="CA1" s="727"/>
      <c r="CB1" s="727"/>
      <c r="CC1" s="727"/>
      <c r="CD1" s="727"/>
      <c r="CE1" s="727"/>
      <c r="CF1" s="727"/>
      <c r="CG1" s="727"/>
      <c r="CH1" s="727"/>
      <c r="CI1" s="727"/>
      <c r="CJ1" s="727"/>
      <c r="CK1" s="727"/>
      <c r="CL1" s="727"/>
      <c r="CM1" s="727"/>
      <c r="CN1" s="727"/>
      <c r="CO1" s="727"/>
      <c r="CP1" s="727"/>
      <c r="CQ1" s="727"/>
      <c r="CR1" s="727"/>
      <c r="CS1" s="727"/>
      <c r="CT1" s="727"/>
      <c r="CU1" s="727"/>
      <c r="CV1" s="727"/>
      <c r="CW1" s="727"/>
      <c r="CX1" s="727"/>
      <c r="CY1" s="727"/>
      <c r="CZ1" s="727"/>
      <c r="DA1" s="727"/>
      <c r="DB1" s="727"/>
      <c r="DC1" s="727"/>
      <c r="DD1" s="727"/>
      <c r="DE1" s="727"/>
      <c r="DF1" s="727"/>
      <c r="DG1" s="727"/>
      <c r="DH1" s="727"/>
      <c r="DI1" s="727"/>
      <c r="DJ1" s="727"/>
      <c r="DK1" s="727"/>
      <c r="DL1" s="727"/>
      <c r="DM1" s="727"/>
      <c r="DN1" s="727"/>
      <c r="DO1" s="727"/>
      <c r="DP1" s="727"/>
      <c r="DQ1" s="727"/>
      <c r="DR1" s="727"/>
      <c r="DS1" s="727"/>
      <c r="DT1" s="727"/>
      <c r="DU1" s="727"/>
      <c r="DV1" s="727"/>
      <c r="DW1" s="727"/>
      <c r="DX1" s="727"/>
      <c r="DY1" s="727"/>
      <c r="DZ1" s="727"/>
      <c r="EA1" s="727"/>
      <c r="EB1" s="727"/>
      <c r="EC1" s="727"/>
      <c r="ED1" s="727"/>
      <c r="EE1" s="727"/>
      <c r="EF1" s="727"/>
      <c r="EG1" s="727"/>
      <c r="EH1" s="727"/>
      <c r="EI1" s="727"/>
      <c r="EJ1" s="727"/>
      <c r="EK1" s="727"/>
      <c r="EL1" s="727"/>
      <c r="EM1" s="727"/>
      <c r="EN1" s="727"/>
      <c r="EO1" s="727"/>
      <c r="EP1" s="727"/>
      <c r="EQ1" s="727"/>
      <c r="ER1" s="727"/>
      <c r="ES1" s="727"/>
      <c r="ET1" s="727"/>
      <c r="EU1" s="727"/>
      <c r="EV1" s="727"/>
      <c r="EW1" s="727"/>
      <c r="EX1" s="727"/>
      <c r="EY1" s="727"/>
      <c r="EZ1" s="727"/>
      <c r="FA1" s="727"/>
      <c r="FB1" s="727"/>
      <c r="FC1" s="727"/>
      <c r="FD1" s="727"/>
      <c r="FE1" s="727"/>
      <c r="FF1" s="727"/>
      <c r="FG1" s="727"/>
    </row>
    <row r="2" spans="1:189" ht="33" customHeight="1" thickTop="1" thickBot="1" x14ac:dyDescent="0.5">
      <c r="A2" s="2949"/>
      <c r="B2" s="2951" t="s">
        <v>324</v>
      </c>
      <c r="C2" s="2951"/>
      <c r="D2" s="2951"/>
      <c r="E2" s="2951"/>
      <c r="F2" s="2951" t="s">
        <v>325</v>
      </c>
      <c r="G2" s="2951"/>
      <c r="H2" s="2951"/>
      <c r="I2" s="2951"/>
      <c r="J2" s="729"/>
      <c r="K2" s="2947" t="s">
        <v>326</v>
      </c>
      <c r="L2" s="2947"/>
      <c r="M2" s="2947"/>
      <c r="N2" s="2947"/>
      <c r="O2" s="730"/>
      <c r="P2" s="2947" t="s">
        <v>327</v>
      </c>
      <c r="Q2" s="2947"/>
      <c r="R2" s="2947"/>
      <c r="S2" s="2947"/>
      <c r="T2" s="729"/>
      <c r="U2" s="2947" t="s">
        <v>328</v>
      </c>
      <c r="V2" s="2947"/>
      <c r="W2" s="2947"/>
      <c r="X2" s="2947"/>
      <c r="Y2" s="729"/>
      <c r="Z2" s="2947">
        <v>2011</v>
      </c>
      <c r="AA2" s="2947"/>
      <c r="AB2" s="2947"/>
      <c r="AC2" s="2947"/>
      <c r="AD2" s="731">
        <v>2012</v>
      </c>
      <c r="AE2" s="732"/>
      <c r="AF2" s="2947">
        <v>2015</v>
      </c>
      <c r="AG2" s="2947"/>
      <c r="AH2" s="2947"/>
      <c r="AI2" s="2947"/>
      <c r="AJ2" s="2947"/>
      <c r="AK2" s="2947"/>
      <c r="AL2" s="2947"/>
      <c r="AM2" s="2947"/>
      <c r="AN2" s="2947"/>
      <c r="AO2" s="2947"/>
      <c r="AP2" s="2947"/>
      <c r="AQ2" s="2947"/>
      <c r="AR2" s="2946">
        <v>2016</v>
      </c>
      <c r="AS2" s="2947"/>
      <c r="AT2" s="2947"/>
      <c r="AU2" s="2947"/>
      <c r="AV2" s="2947"/>
      <c r="AW2" s="2947"/>
      <c r="AX2" s="2947"/>
      <c r="AY2" s="2947"/>
      <c r="AZ2" s="2947"/>
      <c r="BA2" s="2947"/>
      <c r="BB2" s="2947"/>
      <c r="BC2" s="2947"/>
      <c r="BD2" s="2946">
        <v>2017</v>
      </c>
      <c r="BE2" s="2947"/>
      <c r="BF2" s="2947"/>
      <c r="BG2" s="2947"/>
      <c r="BH2" s="2947"/>
      <c r="BI2" s="2947"/>
      <c r="BJ2" s="2947"/>
      <c r="BK2" s="2947"/>
      <c r="BL2" s="2947"/>
      <c r="BM2" s="2947"/>
      <c r="BN2" s="2947"/>
      <c r="BO2" s="2947"/>
      <c r="BP2" s="2946">
        <v>2018</v>
      </c>
      <c r="BQ2" s="2947"/>
      <c r="BR2" s="2947"/>
      <c r="BS2" s="2947"/>
      <c r="BT2" s="2947"/>
      <c r="BU2" s="2947"/>
      <c r="BV2" s="2947"/>
      <c r="BW2" s="2947"/>
      <c r="BX2" s="2947"/>
      <c r="BY2" s="2947"/>
      <c r="BZ2" s="2947"/>
      <c r="CA2" s="2948"/>
      <c r="CB2" s="2946">
        <v>2019</v>
      </c>
      <c r="CC2" s="2947"/>
      <c r="CD2" s="2947"/>
      <c r="CE2" s="2947"/>
      <c r="CF2" s="2947"/>
      <c r="CG2" s="2947"/>
      <c r="CH2" s="2947"/>
      <c r="CI2" s="2947"/>
      <c r="CJ2" s="2947"/>
      <c r="CK2" s="2947"/>
      <c r="CL2" s="2947"/>
      <c r="CM2" s="2948"/>
      <c r="CN2" s="2946">
        <v>2020</v>
      </c>
      <c r="CO2" s="2947"/>
      <c r="CP2" s="2947"/>
      <c r="CQ2" s="2947"/>
      <c r="CR2" s="2947"/>
      <c r="CS2" s="2947"/>
      <c r="CT2" s="2947"/>
      <c r="CU2" s="2947"/>
      <c r="CV2" s="2947"/>
      <c r="CW2" s="2947"/>
      <c r="CX2" s="2947"/>
      <c r="CY2" s="2948"/>
      <c r="CZ2" s="2946">
        <v>2021</v>
      </c>
      <c r="DA2" s="2947"/>
      <c r="DB2" s="2947"/>
      <c r="DC2" s="2947"/>
      <c r="DD2" s="2947"/>
      <c r="DE2" s="2947"/>
      <c r="DF2" s="2947"/>
      <c r="DG2" s="2947"/>
      <c r="DH2" s="2947"/>
      <c r="DI2" s="2947"/>
      <c r="DJ2" s="2947"/>
      <c r="DK2" s="2948"/>
      <c r="DL2" s="2946">
        <v>2022</v>
      </c>
      <c r="DM2" s="2947"/>
      <c r="DN2" s="2947"/>
      <c r="DO2" s="2947"/>
      <c r="DP2" s="2947"/>
      <c r="DQ2" s="2947"/>
      <c r="DR2" s="2947"/>
      <c r="DS2" s="2947"/>
      <c r="DT2" s="2947"/>
      <c r="DU2" s="2947"/>
      <c r="DV2" s="2947"/>
      <c r="DW2" s="2948"/>
      <c r="DX2" s="2946">
        <v>2023</v>
      </c>
      <c r="DY2" s="2947"/>
      <c r="DZ2" s="2947"/>
      <c r="EA2" s="2947"/>
      <c r="EB2" s="2947"/>
      <c r="EC2" s="2947"/>
      <c r="ED2" s="2947"/>
      <c r="EE2" s="2947"/>
      <c r="EF2" s="2947"/>
      <c r="EG2" s="2947"/>
      <c r="EH2" s="2947"/>
      <c r="EI2" s="2948"/>
      <c r="EJ2" s="2946">
        <v>2024</v>
      </c>
      <c r="EK2" s="2947"/>
      <c r="EL2" s="2947"/>
      <c r="EM2" s="2947"/>
      <c r="EN2" s="2947"/>
      <c r="EO2" s="2947"/>
      <c r="EP2" s="2947"/>
      <c r="EQ2" s="2947"/>
      <c r="ER2" s="2947"/>
      <c r="ES2" s="2947"/>
      <c r="ET2" s="2947"/>
      <c r="EU2" s="2948"/>
      <c r="EV2" s="2946">
        <v>2025</v>
      </c>
      <c r="EW2" s="2947"/>
      <c r="EX2" s="2947"/>
      <c r="EY2" s="2947"/>
      <c r="EZ2" s="2947"/>
      <c r="FA2" s="2947"/>
      <c r="FB2" s="2947"/>
      <c r="FC2" s="2947"/>
      <c r="FD2" s="2947"/>
      <c r="FE2" s="2947"/>
      <c r="FF2" s="2947"/>
      <c r="FG2" s="2948"/>
    </row>
    <row r="3" spans="1:189" ht="33" customHeight="1" thickTop="1" thickBot="1" x14ac:dyDescent="0.5">
      <c r="A3" s="2950"/>
      <c r="B3" s="733" t="s">
        <v>178</v>
      </c>
      <c r="C3" s="733" t="s">
        <v>179</v>
      </c>
      <c r="D3" s="733" t="s">
        <v>180</v>
      </c>
      <c r="E3" s="733" t="s">
        <v>181</v>
      </c>
      <c r="F3" s="733" t="s">
        <v>178</v>
      </c>
      <c r="G3" s="733" t="s">
        <v>179</v>
      </c>
      <c r="H3" s="733" t="s">
        <v>180</v>
      </c>
      <c r="I3" s="733" t="s">
        <v>181</v>
      </c>
      <c r="J3" s="733"/>
      <c r="K3" s="734" t="s">
        <v>178</v>
      </c>
      <c r="L3" s="734" t="s">
        <v>179</v>
      </c>
      <c r="M3" s="734" t="s">
        <v>180</v>
      </c>
      <c r="N3" s="734" t="s">
        <v>181</v>
      </c>
      <c r="O3" s="734"/>
      <c r="P3" s="734" t="s">
        <v>178</v>
      </c>
      <c r="Q3" s="734" t="s">
        <v>179</v>
      </c>
      <c r="R3" s="734" t="s">
        <v>180</v>
      </c>
      <c r="S3" s="734" t="s">
        <v>181</v>
      </c>
      <c r="T3" s="734"/>
      <c r="U3" s="734" t="s">
        <v>178</v>
      </c>
      <c r="V3" s="734" t="s">
        <v>179</v>
      </c>
      <c r="W3" s="734" t="s">
        <v>180</v>
      </c>
      <c r="X3" s="733" t="s">
        <v>181</v>
      </c>
      <c r="Y3" s="734"/>
      <c r="Z3" s="734" t="s">
        <v>178</v>
      </c>
      <c r="AA3" s="734" t="s">
        <v>179</v>
      </c>
      <c r="AB3" s="734" t="s">
        <v>180</v>
      </c>
      <c r="AC3" s="734" t="s">
        <v>181</v>
      </c>
      <c r="AD3" s="734" t="s">
        <v>178</v>
      </c>
      <c r="AE3" s="734" t="s">
        <v>178</v>
      </c>
      <c r="AF3" s="734" t="s">
        <v>126</v>
      </c>
      <c r="AG3" s="734" t="s">
        <v>127</v>
      </c>
      <c r="AH3" s="734" t="s">
        <v>128</v>
      </c>
      <c r="AI3" s="734" t="s">
        <v>129</v>
      </c>
      <c r="AJ3" s="734" t="s">
        <v>130</v>
      </c>
      <c r="AK3" s="734" t="s">
        <v>131</v>
      </c>
      <c r="AL3" s="734" t="s">
        <v>132</v>
      </c>
      <c r="AM3" s="734" t="s">
        <v>133</v>
      </c>
      <c r="AN3" s="734" t="s">
        <v>134</v>
      </c>
      <c r="AO3" s="734" t="s">
        <v>135</v>
      </c>
      <c r="AP3" s="734" t="s">
        <v>136</v>
      </c>
      <c r="AQ3" s="734" t="s">
        <v>137</v>
      </c>
      <c r="AR3" s="735" t="s">
        <v>126</v>
      </c>
      <c r="AS3" s="734" t="s">
        <v>127</v>
      </c>
      <c r="AT3" s="734" t="s">
        <v>128</v>
      </c>
      <c r="AU3" s="734" t="s">
        <v>129</v>
      </c>
      <c r="AV3" s="734" t="s">
        <v>130</v>
      </c>
      <c r="AW3" s="734" t="s">
        <v>131</v>
      </c>
      <c r="AX3" s="734" t="s">
        <v>132</v>
      </c>
      <c r="AY3" s="734" t="s">
        <v>133</v>
      </c>
      <c r="AZ3" s="734" t="s">
        <v>134</v>
      </c>
      <c r="BA3" s="736" t="s">
        <v>135</v>
      </c>
      <c r="BB3" s="736" t="s">
        <v>136</v>
      </c>
      <c r="BC3" s="736" t="s">
        <v>137</v>
      </c>
      <c r="BD3" s="737" t="s">
        <v>126</v>
      </c>
      <c r="BE3" s="734" t="s">
        <v>127</v>
      </c>
      <c r="BF3" s="736" t="s">
        <v>128</v>
      </c>
      <c r="BG3" s="736" t="s">
        <v>129</v>
      </c>
      <c r="BH3" s="736" t="s">
        <v>130</v>
      </c>
      <c r="BI3" s="736" t="s">
        <v>131</v>
      </c>
      <c r="BJ3" s="736" t="s">
        <v>132</v>
      </c>
      <c r="BK3" s="736" t="s">
        <v>133</v>
      </c>
      <c r="BL3" s="736" t="s">
        <v>134</v>
      </c>
      <c r="BM3" s="736" t="s">
        <v>135</v>
      </c>
      <c r="BN3" s="736" t="s">
        <v>136</v>
      </c>
      <c r="BO3" s="736" t="s">
        <v>137</v>
      </c>
      <c r="BP3" s="735" t="s">
        <v>126</v>
      </c>
      <c r="BQ3" s="736" t="s">
        <v>127</v>
      </c>
      <c r="BR3" s="736" t="s">
        <v>128</v>
      </c>
      <c r="BS3" s="736" t="s">
        <v>129</v>
      </c>
      <c r="BT3" s="736" t="s">
        <v>130</v>
      </c>
      <c r="BU3" s="736" t="s">
        <v>131</v>
      </c>
      <c r="BV3" s="736" t="s">
        <v>132</v>
      </c>
      <c r="BW3" s="736" t="s">
        <v>133</v>
      </c>
      <c r="BX3" s="736" t="s">
        <v>134</v>
      </c>
      <c r="BY3" s="736" t="s">
        <v>135</v>
      </c>
      <c r="BZ3" s="736" t="s">
        <v>136</v>
      </c>
      <c r="CA3" s="738" t="s">
        <v>137</v>
      </c>
      <c r="CB3" s="735" t="s">
        <v>126</v>
      </c>
      <c r="CC3" s="736" t="s">
        <v>127</v>
      </c>
      <c r="CD3" s="736" t="s">
        <v>128</v>
      </c>
      <c r="CE3" s="736" t="s">
        <v>129</v>
      </c>
      <c r="CF3" s="736" t="s">
        <v>130</v>
      </c>
      <c r="CG3" s="736" t="s">
        <v>131</v>
      </c>
      <c r="CH3" s="736" t="s">
        <v>132</v>
      </c>
      <c r="CI3" s="736" t="s">
        <v>133</v>
      </c>
      <c r="CJ3" s="736" t="s">
        <v>134</v>
      </c>
      <c r="CK3" s="736" t="s">
        <v>135</v>
      </c>
      <c r="CL3" s="736" t="s">
        <v>136</v>
      </c>
      <c r="CM3" s="738" t="s">
        <v>137</v>
      </c>
      <c r="CN3" s="735" t="s">
        <v>126</v>
      </c>
      <c r="CO3" s="736" t="s">
        <v>127</v>
      </c>
      <c r="CP3" s="736" t="s">
        <v>128</v>
      </c>
      <c r="CQ3" s="736" t="s">
        <v>129</v>
      </c>
      <c r="CR3" s="736" t="s">
        <v>130</v>
      </c>
      <c r="CS3" s="736" t="s">
        <v>131</v>
      </c>
      <c r="CT3" s="736" t="s">
        <v>132</v>
      </c>
      <c r="CU3" s="736" t="s">
        <v>133</v>
      </c>
      <c r="CV3" s="736" t="s">
        <v>134</v>
      </c>
      <c r="CW3" s="736" t="s">
        <v>135</v>
      </c>
      <c r="CX3" s="736" t="s">
        <v>136</v>
      </c>
      <c r="CY3" s="738" t="s">
        <v>137</v>
      </c>
      <c r="CZ3" s="735" t="s">
        <v>126</v>
      </c>
      <c r="DA3" s="736" t="s">
        <v>127</v>
      </c>
      <c r="DB3" s="736" t="s">
        <v>128</v>
      </c>
      <c r="DC3" s="736" t="s">
        <v>129</v>
      </c>
      <c r="DD3" s="736" t="s">
        <v>130</v>
      </c>
      <c r="DE3" s="736" t="s">
        <v>131</v>
      </c>
      <c r="DF3" s="736" t="s">
        <v>132</v>
      </c>
      <c r="DG3" s="736" t="s">
        <v>133</v>
      </c>
      <c r="DH3" s="736" t="s">
        <v>134</v>
      </c>
      <c r="DI3" s="736" t="s">
        <v>135</v>
      </c>
      <c r="DJ3" s="736" t="s">
        <v>136</v>
      </c>
      <c r="DK3" s="738" t="s">
        <v>137</v>
      </c>
      <c r="DL3" s="735" t="s">
        <v>126</v>
      </c>
      <c r="DM3" s="736" t="s">
        <v>127</v>
      </c>
      <c r="DN3" s="736" t="s">
        <v>128</v>
      </c>
      <c r="DO3" s="736" t="s">
        <v>129</v>
      </c>
      <c r="DP3" s="736" t="s">
        <v>130</v>
      </c>
      <c r="DQ3" s="736" t="s">
        <v>131</v>
      </c>
      <c r="DR3" s="736" t="s">
        <v>132</v>
      </c>
      <c r="DS3" s="736" t="s">
        <v>133</v>
      </c>
      <c r="DT3" s="736" t="s">
        <v>134</v>
      </c>
      <c r="DU3" s="736" t="s">
        <v>135</v>
      </c>
      <c r="DV3" s="736" t="s">
        <v>136</v>
      </c>
      <c r="DW3" s="738" t="s">
        <v>137</v>
      </c>
      <c r="DX3" s="735" t="s">
        <v>126</v>
      </c>
      <c r="DY3" s="736" t="s">
        <v>127</v>
      </c>
      <c r="DZ3" s="736" t="s">
        <v>128</v>
      </c>
      <c r="EA3" s="736" t="s">
        <v>129</v>
      </c>
      <c r="EB3" s="736" t="s">
        <v>130</v>
      </c>
      <c r="EC3" s="736" t="s">
        <v>131</v>
      </c>
      <c r="ED3" s="736" t="s">
        <v>132</v>
      </c>
      <c r="EE3" s="736" t="s">
        <v>133</v>
      </c>
      <c r="EF3" s="736" t="s">
        <v>134</v>
      </c>
      <c r="EG3" s="736" t="s">
        <v>135</v>
      </c>
      <c r="EH3" s="736" t="s">
        <v>136</v>
      </c>
      <c r="EI3" s="738" t="s">
        <v>137</v>
      </c>
      <c r="EJ3" s="735" t="s">
        <v>126</v>
      </c>
      <c r="EK3" s="736" t="s">
        <v>127</v>
      </c>
      <c r="EL3" s="736" t="s">
        <v>128</v>
      </c>
      <c r="EM3" s="736" t="s">
        <v>129</v>
      </c>
      <c r="EN3" s="736" t="s">
        <v>130</v>
      </c>
      <c r="EO3" s="736" t="s">
        <v>131</v>
      </c>
      <c r="EP3" s="736" t="s">
        <v>132</v>
      </c>
      <c r="EQ3" s="736" t="s">
        <v>133</v>
      </c>
      <c r="ER3" s="736" t="s">
        <v>134</v>
      </c>
      <c r="ES3" s="736" t="s">
        <v>135</v>
      </c>
      <c r="ET3" s="736" t="s">
        <v>136</v>
      </c>
      <c r="EU3" s="738" t="s">
        <v>137</v>
      </c>
      <c r="EV3" s="735" t="s">
        <v>126</v>
      </c>
      <c r="EW3" s="736" t="s">
        <v>127</v>
      </c>
      <c r="EX3" s="736" t="s">
        <v>128</v>
      </c>
      <c r="EY3" s="736" t="s">
        <v>129</v>
      </c>
      <c r="EZ3" s="736" t="s">
        <v>130</v>
      </c>
      <c r="FA3" s="736" t="s">
        <v>131</v>
      </c>
      <c r="FB3" s="736" t="s">
        <v>132</v>
      </c>
      <c r="FC3" s="736" t="s">
        <v>133</v>
      </c>
      <c r="FD3" s="736" t="s">
        <v>134</v>
      </c>
      <c r="FE3" s="736" t="s">
        <v>135</v>
      </c>
      <c r="FF3" s="736" t="s">
        <v>136</v>
      </c>
      <c r="FG3" s="738" t="s">
        <v>137</v>
      </c>
    </row>
    <row r="4" spans="1:189" ht="33" customHeight="1" thickTop="1" x14ac:dyDescent="0.45">
      <c r="A4" s="487" t="s">
        <v>195</v>
      </c>
      <c r="B4" s="258">
        <v>237.77199999999999</v>
      </c>
      <c r="C4" s="258">
        <v>254.745</v>
      </c>
      <c r="D4" s="2803">
        <v>272.11</v>
      </c>
      <c r="E4" s="2803">
        <v>296.67199999999997</v>
      </c>
      <c r="F4" s="2803">
        <v>322.87700000000001</v>
      </c>
      <c r="G4" s="2803">
        <v>339.786</v>
      </c>
      <c r="H4" s="258">
        <v>355.7</v>
      </c>
      <c r="I4" s="258">
        <v>386.1</v>
      </c>
      <c r="J4" s="258"/>
      <c r="K4" s="739">
        <v>404.34</v>
      </c>
      <c r="L4" s="739">
        <v>416.06</v>
      </c>
      <c r="M4" s="739">
        <v>442.63</v>
      </c>
      <c r="N4" s="739">
        <v>461.96</v>
      </c>
      <c r="O4" s="739"/>
      <c r="P4" s="739">
        <v>496.75673273899997</v>
      </c>
      <c r="Q4" s="739">
        <v>532.21856627</v>
      </c>
      <c r="R4" s="739">
        <v>546.5</v>
      </c>
      <c r="S4" s="739">
        <v>610.33000000000004</v>
      </c>
      <c r="T4" s="739"/>
      <c r="U4" s="739">
        <v>625.57000000000005</v>
      </c>
      <c r="V4" s="739">
        <v>674.03</v>
      </c>
      <c r="W4" s="739">
        <v>666.2</v>
      </c>
      <c r="X4" s="740">
        <v>859.12932465000006</v>
      </c>
      <c r="Y4" s="741"/>
      <c r="Z4" s="740">
        <f>SUM(Z1:Z3)</f>
        <v>2011</v>
      </c>
      <c r="AA4" s="740">
        <f>SUM(AA1:AA3)</f>
        <v>0</v>
      </c>
      <c r="AB4" s="741" t="s">
        <v>174</v>
      </c>
      <c r="AC4" s="742" t="s">
        <v>174</v>
      </c>
      <c r="AD4" s="743">
        <v>1280.5820815500008</v>
      </c>
      <c r="AE4" s="743">
        <v>1864.5535926</v>
      </c>
      <c r="AF4" s="743">
        <v>2123.3404938900007</v>
      </c>
      <c r="AG4" s="743">
        <v>2160.5865294199998</v>
      </c>
      <c r="AH4" s="743">
        <v>2149.6848592900005</v>
      </c>
      <c r="AI4" s="744">
        <v>2177.8331881700001</v>
      </c>
      <c r="AJ4" s="745">
        <v>2194.9955490699995</v>
      </c>
      <c r="AK4" s="745">
        <v>2263.0081739799998</v>
      </c>
      <c r="AL4" s="745">
        <v>2249.1556372199989</v>
      </c>
      <c r="AM4" s="493">
        <v>2254.1722421199997</v>
      </c>
      <c r="AN4" s="493">
        <v>2284.7604816399994</v>
      </c>
      <c r="AO4" s="493">
        <v>2403.3386190700012</v>
      </c>
      <c r="AP4" s="493">
        <v>2508.4377927799997</v>
      </c>
      <c r="AQ4" s="493">
        <v>2551.4775004600001</v>
      </c>
      <c r="AR4" s="493">
        <v>2614.4308847000002</v>
      </c>
      <c r="AS4" s="493">
        <v>2672.5251341299986</v>
      </c>
      <c r="AT4" s="493">
        <v>2663.4293214600007</v>
      </c>
      <c r="AU4" s="493">
        <v>2690.2358144399977</v>
      </c>
      <c r="AV4" s="493">
        <v>2732.4776598799986</v>
      </c>
      <c r="AW4" s="493">
        <v>2784.1468411899991</v>
      </c>
      <c r="AX4" s="246">
        <v>2750.7117635199993</v>
      </c>
      <c r="AY4" s="746">
        <v>2738.1471151400006</v>
      </c>
      <c r="AZ4" s="746">
        <v>2756.3047170500013</v>
      </c>
      <c r="BA4" s="746">
        <v>2895.1543768099987</v>
      </c>
      <c r="BB4" s="746">
        <v>2979.2540704899993</v>
      </c>
      <c r="BC4" s="746">
        <v>3054.2558947800007</v>
      </c>
      <c r="BD4" s="746">
        <v>3212.6557994199989</v>
      </c>
      <c r="BE4" s="746">
        <v>3275.2468898399998</v>
      </c>
      <c r="BF4" s="746">
        <v>3315.5865940400004</v>
      </c>
      <c r="BG4" s="746">
        <v>3232.4629046999985</v>
      </c>
      <c r="BH4" s="746">
        <v>3423.3026115500015</v>
      </c>
      <c r="BI4" s="746">
        <v>3438.2378673000003</v>
      </c>
      <c r="BJ4" s="746">
        <v>3450.1728966999999</v>
      </c>
      <c r="BK4" s="746">
        <v>3419.4066594600004</v>
      </c>
      <c r="BL4" s="746">
        <v>3499.4379150900031</v>
      </c>
      <c r="BM4" s="746">
        <v>3556.7461937499979</v>
      </c>
      <c r="BN4" s="746">
        <v>3567.8377785600001</v>
      </c>
      <c r="BO4" s="493">
        <v>3643.964932830002</v>
      </c>
      <c r="BP4" s="494">
        <v>3709.2576868000019</v>
      </c>
      <c r="BQ4" s="493">
        <v>3760.374457400002</v>
      </c>
      <c r="BR4" s="493">
        <v>3856.3248316300028</v>
      </c>
      <c r="BS4" s="493">
        <v>3833.6477835899982</v>
      </c>
      <c r="BT4" s="493">
        <v>3807.9019554200022</v>
      </c>
      <c r="BU4" s="493">
        <v>3881.2958105899993</v>
      </c>
      <c r="BV4" s="493">
        <v>3926.0901897800009</v>
      </c>
      <c r="BW4" s="493">
        <v>3882.5037677100008</v>
      </c>
      <c r="BX4" s="493">
        <v>3934.8504870400011</v>
      </c>
      <c r="BY4" s="493">
        <v>4083.9313917499985</v>
      </c>
      <c r="BZ4" s="493">
        <v>4096.0325197499988</v>
      </c>
      <c r="CA4" s="495">
        <v>4144.1763749799993</v>
      </c>
      <c r="CB4" s="494">
        <v>4205.9856868800007</v>
      </c>
      <c r="CC4" s="493">
        <v>4222.4170980599993</v>
      </c>
      <c r="CD4" s="493">
        <v>4255.0576032400004</v>
      </c>
      <c r="CE4" s="493">
        <v>4290.3470939899989</v>
      </c>
      <c r="CF4" s="493">
        <v>4280.5825383699994</v>
      </c>
      <c r="CG4" s="493">
        <v>4327.6646021999995</v>
      </c>
      <c r="CH4" s="493">
        <v>4327.1482282899997</v>
      </c>
      <c r="CI4" s="493">
        <v>4271.980173429999</v>
      </c>
      <c r="CJ4" s="493">
        <v>4286.9831320599997</v>
      </c>
      <c r="CK4" s="493">
        <v>4459.8684249399985</v>
      </c>
      <c r="CL4" s="493">
        <v>4671.4146150699999</v>
      </c>
      <c r="CM4" s="495">
        <v>4688.3235238399993</v>
      </c>
      <c r="CN4" s="494">
        <v>4756.2633741900027</v>
      </c>
      <c r="CO4" s="493">
        <v>4776.2470737500016</v>
      </c>
      <c r="CP4" s="493">
        <v>4865.7640454700004</v>
      </c>
      <c r="CQ4" s="493">
        <v>4861.7907499100002</v>
      </c>
      <c r="CR4" s="493">
        <v>5109.0277220900034</v>
      </c>
      <c r="CS4" s="493">
        <v>5129.1880457599991</v>
      </c>
      <c r="CT4" s="493">
        <v>5240.9790128599971</v>
      </c>
      <c r="CU4" s="493">
        <v>5379.0565891100014</v>
      </c>
      <c r="CV4" s="493">
        <v>5674.0715169719997</v>
      </c>
      <c r="CW4" s="493">
        <v>5878.637988100998</v>
      </c>
      <c r="CX4" s="493">
        <v>5958.1427457300024</v>
      </c>
      <c r="CY4" s="495">
        <v>6170.8848271300012</v>
      </c>
      <c r="CZ4" s="494">
        <v>6130.8879853299959</v>
      </c>
      <c r="DA4" s="493">
        <v>6327.4784335189979</v>
      </c>
      <c r="DB4" s="493">
        <v>6408.4788378879966</v>
      </c>
      <c r="DC4" s="493">
        <v>6445.6627903070012</v>
      </c>
      <c r="DD4" s="493">
        <v>6512.0476938600013</v>
      </c>
      <c r="DE4" s="493">
        <v>6531.86991201</v>
      </c>
      <c r="DF4" s="493">
        <v>6502.8209017229983</v>
      </c>
      <c r="DG4" s="493">
        <v>6618.8380858600021</v>
      </c>
      <c r="DH4" s="493">
        <v>6703.7611262399987</v>
      </c>
      <c r="DI4" s="493">
        <v>6756.0520594199988</v>
      </c>
      <c r="DJ4" s="493">
        <v>6960.9762078199974</v>
      </c>
      <c r="DK4" s="495">
        <v>6758.8104408699965</v>
      </c>
      <c r="DL4" s="494">
        <v>6905.76</v>
      </c>
      <c r="DM4" s="493">
        <v>6945.44</v>
      </c>
      <c r="DN4" s="493">
        <v>7144.3336422400007</v>
      </c>
      <c r="DO4" s="493">
        <v>7238.8690883129957</v>
      </c>
      <c r="DP4" s="493">
        <v>7322.6956347060004</v>
      </c>
      <c r="DQ4" s="493">
        <v>7389.474961936</v>
      </c>
      <c r="DR4" s="493">
        <v>7321.277322339999</v>
      </c>
      <c r="DS4" s="493">
        <v>7460.9299278900016</v>
      </c>
      <c r="DT4" s="493">
        <v>7689.7059271760008</v>
      </c>
      <c r="DU4" s="493">
        <v>7835.6897664199978</v>
      </c>
      <c r="DV4" s="493">
        <v>8528.1242580800026</v>
      </c>
      <c r="DW4" s="495">
        <v>8548.0981932900013</v>
      </c>
      <c r="DX4" s="494">
        <v>8645.26</v>
      </c>
      <c r="DY4" s="3085">
        <v>9014.8116926399998</v>
      </c>
      <c r="DZ4" s="3085">
        <v>9298.353000000001</v>
      </c>
      <c r="EA4" s="3085">
        <v>9288.90899919</v>
      </c>
      <c r="EB4" s="3085">
        <v>9523.9010175700005</v>
      </c>
      <c r="EC4" s="3085">
        <v>9732.2509997099987</v>
      </c>
      <c r="ED4" s="3085">
        <v>10053.866626469999</v>
      </c>
      <c r="EE4" s="3085">
        <v>10159.626082459999</v>
      </c>
      <c r="EF4" s="3085">
        <v>10346.9616314</v>
      </c>
      <c r="EG4" s="3085">
        <v>10596.963757469999</v>
      </c>
      <c r="EH4" s="3085">
        <v>11025.518320360001</v>
      </c>
      <c r="EI4" s="495">
        <v>10874.16610382</v>
      </c>
      <c r="EJ4" s="494">
        <v>11128.005879</v>
      </c>
      <c r="EK4" s="3085">
        <v>11818.567541</v>
      </c>
      <c r="EL4" s="3085">
        <v>12003.669187</v>
      </c>
      <c r="EM4" s="3085">
        <v>12599.102355000001</v>
      </c>
      <c r="EN4" s="3085">
        <v>13098.459675</v>
      </c>
      <c r="EO4" s="3085">
        <v>13794.280095</v>
      </c>
      <c r="EP4" s="3085">
        <v>14368.037425</v>
      </c>
      <c r="EQ4" s="3085">
        <v>14984.421971</v>
      </c>
      <c r="ER4" s="3085">
        <v>16350.683456000001</v>
      </c>
      <c r="ES4" s="3085">
        <v>17182.817793999999</v>
      </c>
      <c r="ET4" s="3085">
        <v>18239.650341</v>
      </c>
      <c r="EU4" s="495">
        <v>18573.783224999999</v>
      </c>
      <c r="EV4" s="494">
        <v>19018.47091557</v>
      </c>
      <c r="EW4" s="3085">
        <v>19653.28538687</v>
      </c>
      <c r="EX4" s="3085">
        <v>20273.94255231</v>
      </c>
      <c r="EY4" s="3085">
        <v>20868.379894099999</v>
      </c>
      <c r="EZ4" s="3085">
        <v>21005.535207910001</v>
      </c>
      <c r="FA4" s="3085">
        <v>20733.907023039999</v>
      </c>
      <c r="FB4" s="3085">
        <v>21011.05047151</v>
      </c>
      <c r="FC4" s="3085">
        <v>21138.049672109999</v>
      </c>
      <c r="FD4" s="3085">
        <v>22072.845837389999</v>
      </c>
      <c r="FE4" s="3085">
        <v>23062.73800936</v>
      </c>
      <c r="FF4" s="3085">
        <v>23425.664824110001</v>
      </c>
      <c r="FG4" s="495">
        <v>24881.920826609999</v>
      </c>
    </row>
    <row r="5" spans="1:189" ht="33" customHeight="1" x14ac:dyDescent="0.45">
      <c r="A5" s="747" t="s">
        <v>329</v>
      </c>
      <c r="B5" s="259">
        <v>40.373000000000005</v>
      </c>
      <c r="C5" s="259">
        <v>46.841000000000001</v>
      </c>
      <c r="D5" s="259">
        <v>45.634</v>
      </c>
      <c r="E5" s="259">
        <v>53.948</v>
      </c>
      <c r="F5" s="259">
        <v>52.664000000000001</v>
      </c>
      <c r="G5" s="259">
        <v>52.712000000000003</v>
      </c>
      <c r="H5" s="259">
        <v>55</v>
      </c>
      <c r="I5" s="259">
        <v>66.5</v>
      </c>
      <c r="J5" s="259"/>
      <c r="K5" s="748">
        <v>60.87</v>
      </c>
      <c r="L5" s="748">
        <v>58.13</v>
      </c>
      <c r="M5" s="748">
        <v>61.87</v>
      </c>
      <c r="N5" s="748">
        <v>69.69</v>
      </c>
      <c r="O5" s="748"/>
      <c r="P5" s="748">
        <v>85.047617340000016</v>
      </c>
      <c r="Q5" s="748">
        <v>82.252576619999985</v>
      </c>
      <c r="R5" s="748">
        <v>80.680000000000007</v>
      </c>
      <c r="S5" s="748">
        <v>91.29</v>
      </c>
      <c r="T5" s="748"/>
      <c r="U5" s="748">
        <v>85.91</v>
      </c>
      <c r="V5" s="748">
        <v>97.86</v>
      </c>
      <c r="W5" s="748">
        <v>97.29</v>
      </c>
      <c r="X5" s="748">
        <v>136.45855070000002</v>
      </c>
      <c r="Y5" s="741"/>
      <c r="Z5" s="748">
        <v>99.744745669999986</v>
      </c>
      <c r="AA5" s="748">
        <v>140.10782693000002</v>
      </c>
      <c r="AB5" s="741" t="s">
        <v>174</v>
      </c>
      <c r="AC5" s="742" t="s">
        <v>174</v>
      </c>
      <c r="AD5" s="749">
        <v>188.18481225000002</v>
      </c>
      <c r="AE5" s="749">
        <v>251.09603954999997</v>
      </c>
      <c r="AF5" s="749">
        <v>291.4778810200001</v>
      </c>
      <c r="AG5" s="749">
        <v>297.82893998999992</v>
      </c>
      <c r="AH5" s="749">
        <v>286.31087767999998</v>
      </c>
      <c r="AI5" s="750">
        <v>309.03007222999997</v>
      </c>
      <c r="AJ5" s="231">
        <v>276.56284855000013</v>
      </c>
      <c r="AK5" s="231">
        <v>317.6430365500002</v>
      </c>
      <c r="AL5" s="231">
        <v>296.25292989000013</v>
      </c>
      <c r="AM5" s="751">
        <v>309.4160853300001</v>
      </c>
      <c r="AN5" s="751">
        <v>335.80049328000007</v>
      </c>
      <c r="AO5" s="751">
        <v>395.41855662000017</v>
      </c>
      <c r="AP5" s="751">
        <v>386.7811369399999</v>
      </c>
      <c r="AQ5" s="751">
        <v>346.51791894999997</v>
      </c>
      <c r="AR5" s="751">
        <v>355.68138814000002</v>
      </c>
      <c r="AS5" s="751">
        <v>370.7717893099998</v>
      </c>
      <c r="AT5" s="751">
        <v>354.55436867999987</v>
      </c>
      <c r="AU5" s="751">
        <v>338.04449709000039</v>
      </c>
      <c r="AV5" s="751">
        <v>385.72550291000005</v>
      </c>
      <c r="AW5" s="751">
        <v>369.56358752000006</v>
      </c>
      <c r="AX5" s="752">
        <v>366.96949762000014</v>
      </c>
      <c r="AY5" s="753">
        <v>330.26269186000002</v>
      </c>
      <c r="AZ5" s="753">
        <v>358.23681804000012</v>
      </c>
      <c r="BA5" s="753">
        <v>442.79239373000001</v>
      </c>
      <c r="BB5" s="753">
        <v>454.81876620999998</v>
      </c>
      <c r="BC5" s="753">
        <v>413.58292345999996</v>
      </c>
      <c r="BD5" s="753">
        <v>448.08773360999993</v>
      </c>
      <c r="BE5" s="753">
        <v>469.62710445999994</v>
      </c>
      <c r="BF5" s="753">
        <v>435.07203593999992</v>
      </c>
      <c r="BG5" s="753">
        <v>369.73816205999981</v>
      </c>
      <c r="BH5" s="753">
        <v>448.38148504999987</v>
      </c>
      <c r="BI5" s="753">
        <v>447.52072902999987</v>
      </c>
      <c r="BJ5" s="753">
        <v>431.40710582999992</v>
      </c>
      <c r="BK5" s="753">
        <v>392.58435129000014</v>
      </c>
      <c r="BL5" s="753">
        <v>447.73346107000003</v>
      </c>
      <c r="BM5" s="753">
        <v>494.82552273000022</v>
      </c>
      <c r="BN5" s="753">
        <v>448.9842335400001</v>
      </c>
      <c r="BO5" s="751">
        <v>452.28863307000012</v>
      </c>
      <c r="BP5" s="754">
        <v>484.29043789999986</v>
      </c>
      <c r="BQ5" s="751">
        <v>475.74323246999978</v>
      </c>
      <c r="BR5" s="751">
        <v>493.27524120999976</v>
      </c>
      <c r="BS5" s="751">
        <v>489.6029299999999</v>
      </c>
      <c r="BT5" s="751">
        <v>506.67899923999988</v>
      </c>
      <c r="BU5" s="751">
        <v>468.28539889999996</v>
      </c>
      <c r="BV5" s="751">
        <v>475.18039723000004</v>
      </c>
      <c r="BW5" s="751">
        <v>446.03922637999989</v>
      </c>
      <c r="BX5" s="751">
        <v>505.51806985000002</v>
      </c>
      <c r="BY5" s="751">
        <v>592.60950702000014</v>
      </c>
      <c r="BZ5" s="751">
        <v>595.49269812000011</v>
      </c>
      <c r="CA5" s="755">
        <v>542.03167893999967</v>
      </c>
      <c r="CB5" s="754">
        <v>576.93578073000015</v>
      </c>
      <c r="CC5" s="751">
        <v>568.81506632000003</v>
      </c>
      <c r="CD5" s="751">
        <v>588.59013888999993</v>
      </c>
      <c r="CE5" s="751">
        <v>592.20684008999979</v>
      </c>
      <c r="CF5" s="751">
        <v>589.60115627000005</v>
      </c>
      <c r="CG5" s="751">
        <v>617.91755768999985</v>
      </c>
      <c r="CH5" s="751">
        <v>598.92733550000003</v>
      </c>
      <c r="CI5" s="751">
        <v>530.86282463999964</v>
      </c>
      <c r="CJ5" s="751">
        <v>588.06916601000012</v>
      </c>
      <c r="CK5" s="751">
        <v>653.19080389999988</v>
      </c>
      <c r="CL5" s="751">
        <v>725.99063417000025</v>
      </c>
      <c r="CM5" s="755">
        <v>683.21396555999991</v>
      </c>
      <c r="CN5" s="754">
        <v>673.48662818999969</v>
      </c>
      <c r="CO5" s="751">
        <v>681.45926034999968</v>
      </c>
      <c r="CP5" s="751">
        <v>681.9198685800003</v>
      </c>
      <c r="CQ5" s="751">
        <v>679.70503623999991</v>
      </c>
      <c r="CR5" s="751">
        <v>811.08268992000103</v>
      </c>
      <c r="CS5" s="751">
        <v>820.79371684</v>
      </c>
      <c r="CT5" s="751">
        <v>788.94122709999976</v>
      </c>
      <c r="CU5" s="751">
        <v>806.42358426999976</v>
      </c>
      <c r="CV5" s="751">
        <v>950.98500577999994</v>
      </c>
      <c r="CW5" s="751">
        <v>891.03690640499974</v>
      </c>
      <c r="CX5" s="751">
        <v>1019.0284229200004</v>
      </c>
      <c r="CY5" s="755">
        <v>870.45651940000005</v>
      </c>
      <c r="CZ5" s="754">
        <v>851.95439860000022</v>
      </c>
      <c r="DA5" s="751">
        <v>940.33975991000023</v>
      </c>
      <c r="DB5" s="751">
        <v>886.36203113000067</v>
      </c>
      <c r="DC5" s="751">
        <v>875.9268135599998</v>
      </c>
      <c r="DD5" s="751">
        <v>893.0725982700003</v>
      </c>
      <c r="DE5" s="751">
        <v>883.62202094000043</v>
      </c>
      <c r="DF5" s="751">
        <v>851.15036003</v>
      </c>
      <c r="DG5" s="751">
        <v>924.63733230999946</v>
      </c>
      <c r="DH5" s="751">
        <v>945.22253944999966</v>
      </c>
      <c r="DI5" s="751">
        <v>975.26390405000018</v>
      </c>
      <c r="DJ5" s="751">
        <v>1074.1211535700004</v>
      </c>
      <c r="DK5" s="755">
        <v>869.3691711200006</v>
      </c>
      <c r="DL5" s="754">
        <v>1008.37</v>
      </c>
      <c r="DM5" s="751">
        <v>931.37</v>
      </c>
      <c r="DN5" s="751">
        <v>943.29755156999954</v>
      </c>
      <c r="DO5" s="751">
        <v>1032.0179503330003</v>
      </c>
      <c r="DP5" s="751">
        <v>1089.7837159360001</v>
      </c>
      <c r="DQ5" s="751">
        <v>1037.4455532230006</v>
      </c>
      <c r="DR5" s="751">
        <v>985.36822024000026</v>
      </c>
      <c r="DS5" s="751">
        <v>1035.9172060199996</v>
      </c>
      <c r="DT5" s="751">
        <v>1172.0581831260001</v>
      </c>
      <c r="DU5" s="751">
        <v>1163.1779486200001</v>
      </c>
      <c r="DV5" s="751">
        <v>1637.5035407200005</v>
      </c>
      <c r="DW5" s="755">
        <v>1401.3494178400001</v>
      </c>
      <c r="DX5" s="754">
        <v>1017.23</v>
      </c>
      <c r="DY5" s="3086">
        <v>1122.32133423</v>
      </c>
      <c r="DZ5" s="3086">
        <v>1018.474</v>
      </c>
      <c r="EA5" s="3086">
        <v>1039.5242648999999</v>
      </c>
      <c r="EB5" s="3086">
        <v>1151.20246286</v>
      </c>
      <c r="EC5" s="3086">
        <v>1071.2597619800001</v>
      </c>
      <c r="ED5" s="3086">
        <v>1145.75051454</v>
      </c>
      <c r="EE5" s="3086">
        <v>1092.1970578599999</v>
      </c>
      <c r="EF5" s="3086">
        <v>1118.9892044100002</v>
      </c>
      <c r="EG5" s="3086">
        <v>1253.33584354</v>
      </c>
      <c r="EH5" s="3086">
        <v>1170.80915476</v>
      </c>
      <c r="EI5" s="755">
        <v>1156.25637975</v>
      </c>
      <c r="EJ5" s="754">
        <v>1219.786108</v>
      </c>
      <c r="EK5" s="3086">
        <v>1292.1534799999999</v>
      </c>
      <c r="EL5" s="3086">
        <v>1318.136853</v>
      </c>
      <c r="EM5" s="3086">
        <v>1459.9999029999999</v>
      </c>
      <c r="EN5" s="3086">
        <v>1477.5425009999999</v>
      </c>
      <c r="EO5" s="3086">
        <v>1712.073482</v>
      </c>
      <c r="EP5" s="3086">
        <v>1664.8984539999999</v>
      </c>
      <c r="EQ5" s="3086">
        <v>1710.4172759999999</v>
      </c>
      <c r="ER5" s="3086">
        <v>2235.1954449999998</v>
      </c>
      <c r="ES5" s="3086">
        <v>2040.464324</v>
      </c>
      <c r="ET5" s="3086">
        <v>2041.4354900000001</v>
      </c>
      <c r="EU5" s="755">
        <v>1955.8313659999999</v>
      </c>
      <c r="EV5" s="754">
        <v>1985.89819928</v>
      </c>
      <c r="EW5" s="3086">
        <v>2106.2004106300001</v>
      </c>
      <c r="EX5" s="3086">
        <v>2017.1028163599999</v>
      </c>
      <c r="EY5" s="3086">
        <v>2306.94341867</v>
      </c>
      <c r="EZ5" s="3086">
        <v>2149.5469733200002</v>
      </c>
      <c r="FA5" s="3086">
        <v>2120.9121449300001</v>
      </c>
      <c r="FB5" s="3086">
        <v>2346.6573453200003</v>
      </c>
      <c r="FC5" s="3086">
        <v>2201.9718440000001</v>
      </c>
      <c r="FD5" s="3086">
        <v>2648.42312825</v>
      </c>
      <c r="FE5" s="3086">
        <v>2350.7742452399998</v>
      </c>
      <c r="FF5" s="3086">
        <v>2473.6190058000002</v>
      </c>
      <c r="FG5" s="755">
        <v>2722.8285056599998</v>
      </c>
    </row>
    <row r="6" spans="1:189" ht="33" customHeight="1" x14ac:dyDescent="0.45">
      <c r="A6" s="747" t="s">
        <v>330</v>
      </c>
      <c r="B6" s="259">
        <v>89.14</v>
      </c>
      <c r="C6" s="259">
        <v>90.503</v>
      </c>
      <c r="D6" s="259">
        <v>91.010999999999996</v>
      </c>
      <c r="E6" s="259">
        <v>93.74</v>
      </c>
      <c r="F6" s="259">
        <v>103.684</v>
      </c>
      <c r="G6" s="259">
        <v>105.56</v>
      </c>
      <c r="H6" s="259">
        <v>99.1</v>
      </c>
      <c r="I6" s="259">
        <v>103.8</v>
      </c>
      <c r="J6" s="259"/>
      <c r="K6" s="748">
        <v>114.74</v>
      </c>
      <c r="L6" s="748">
        <v>108.64</v>
      </c>
      <c r="M6" s="748">
        <v>107.28</v>
      </c>
      <c r="N6" s="748">
        <v>110.82</v>
      </c>
      <c r="O6" s="748"/>
      <c r="P6" s="748">
        <v>122.97697377999999</v>
      </c>
      <c r="Q6" s="748">
        <v>139.11873015999998</v>
      </c>
      <c r="R6" s="748">
        <v>146.63999999999999</v>
      </c>
      <c r="S6" s="748">
        <v>186.35</v>
      </c>
      <c r="T6" s="748"/>
      <c r="U6" s="748">
        <v>202.9</v>
      </c>
      <c r="V6" s="748">
        <v>213.27</v>
      </c>
      <c r="W6" s="748">
        <v>195.26</v>
      </c>
      <c r="X6" s="748">
        <v>289.37401754999996</v>
      </c>
      <c r="Y6" s="741"/>
      <c r="Z6" s="748">
        <v>240.96290941999999</v>
      </c>
      <c r="AA6" s="748">
        <v>313.63491274</v>
      </c>
      <c r="AB6" s="741" t="s">
        <v>174</v>
      </c>
      <c r="AC6" s="742" t="s">
        <v>174</v>
      </c>
      <c r="AD6" s="749">
        <v>384.6972371</v>
      </c>
      <c r="AE6" s="749">
        <v>558.57299138999986</v>
      </c>
      <c r="AF6" s="749">
        <v>672.45542227999988</v>
      </c>
      <c r="AG6" s="749">
        <v>686.52347689999999</v>
      </c>
      <c r="AH6" s="749">
        <v>683.77155034000009</v>
      </c>
      <c r="AI6" s="750">
        <v>680.82949845999997</v>
      </c>
      <c r="AJ6" s="231">
        <v>696.41536610999981</v>
      </c>
      <c r="AK6" s="231">
        <v>712.93558919000009</v>
      </c>
      <c r="AL6" s="231">
        <v>719.95096769000008</v>
      </c>
      <c r="AM6" s="751">
        <v>706.84729731000004</v>
      </c>
      <c r="AN6" s="751">
        <v>703.59404516000006</v>
      </c>
      <c r="AO6" s="751">
        <v>743.93467109000005</v>
      </c>
      <c r="AP6" s="751">
        <v>830.46830583000008</v>
      </c>
      <c r="AQ6" s="751">
        <v>913.96345225000039</v>
      </c>
      <c r="AR6" s="751">
        <v>956.94372986999974</v>
      </c>
      <c r="AS6" s="751">
        <v>980.50300607000008</v>
      </c>
      <c r="AT6" s="751">
        <v>975.64917277000029</v>
      </c>
      <c r="AU6" s="751">
        <v>969.8142053700002</v>
      </c>
      <c r="AV6" s="751">
        <v>960.58218661999979</v>
      </c>
      <c r="AW6" s="751">
        <v>999.93639085000007</v>
      </c>
      <c r="AX6" s="751">
        <v>975.67215614999986</v>
      </c>
      <c r="AY6" s="753">
        <v>966.38353259999997</v>
      </c>
      <c r="AZ6" s="753">
        <v>944.63950031999991</v>
      </c>
      <c r="BA6" s="753">
        <v>969.59040046999996</v>
      </c>
      <c r="BB6" s="753">
        <v>1054.02756694</v>
      </c>
      <c r="BC6" s="753">
        <v>1150.0223352299997</v>
      </c>
      <c r="BD6" s="753">
        <v>1261.7509665900002</v>
      </c>
      <c r="BE6" s="753">
        <v>1283.6539072199996</v>
      </c>
      <c r="BF6" s="753">
        <v>1324.37265054</v>
      </c>
      <c r="BG6" s="753">
        <v>1277.1693469300001</v>
      </c>
      <c r="BH6" s="753">
        <v>1309.9507262099996</v>
      </c>
      <c r="BI6" s="753">
        <v>1335.4419114299994</v>
      </c>
      <c r="BJ6" s="753">
        <v>1331.3109361299994</v>
      </c>
      <c r="BK6" s="753">
        <v>1302.12878183</v>
      </c>
      <c r="BL6" s="753">
        <v>1275.9938969899999</v>
      </c>
      <c r="BM6" s="753">
        <v>1276.9446426599995</v>
      </c>
      <c r="BN6" s="753">
        <v>1331.8529975799995</v>
      </c>
      <c r="BO6" s="751">
        <v>1414.5721491200002</v>
      </c>
      <c r="BP6" s="754">
        <v>1411.6794710900001</v>
      </c>
      <c r="BQ6" s="751">
        <v>1476.7937950999999</v>
      </c>
      <c r="BR6" s="751">
        <v>1509.0623958900007</v>
      </c>
      <c r="BS6" s="751">
        <v>1474.3741849300002</v>
      </c>
      <c r="BT6" s="751">
        <v>1421.9437501400002</v>
      </c>
      <c r="BU6" s="751">
        <v>1475.6493354600002</v>
      </c>
      <c r="BV6" s="751">
        <v>1473.3645025700002</v>
      </c>
      <c r="BW6" s="751">
        <v>1431.7421302</v>
      </c>
      <c r="BX6" s="751">
        <v>1422.9021219900003</v>
      </c>
      <c r="BY6" s="751">
        <v>1464.5268923800002</v>
      </c>
      <c r="BZ6" s="751">
        <v>1473.2406116700001</v>
      </c>
      <c r="CA6" s="755">
        <v>1600.4053117000005</v>
      </c>
      <c r="CB6" s="754">
        <v>1611.2090149100002</v>
      </c>
      <c r="CC6" s="751">
        <v>1636.6109511000002</v>
      </c>
      <c r="CD6" s="751">
        <v>1614.9751979500002</v>
      </c>
      <c r="CE6" s="751">
        <v>1595.6874628499995</v>
      </c>
      <c r="CF6" s="751">
        <v>1571.9363178699991</v>
      </c>
      <c r="CG6" s="751">
        <v>1581.3942011399995</v>
      </c>
      <c r="CH6" s="751">
        <v>1579.0312336199995</v>
      </c>
      <c r="CI6" s="751">
        <v>1574.1623369799995</v>
      </c>
      <c r="CJ6" s="751">
        <v>1539.5265818400003</v>
      </c>
      <c r="CK6" s="751">
        <v>1625.9810371200001</v>
      </c>
      <c r="CL6" s="751">
        <v>1766.1107601499998</v>
      </c>
      <c r="CM6" s="755">
        <v>1829.6039578999996</v>
      </c>
      <c r="CN6" s="754">
        <v>1897.1972608100007</v>
      </c>
      <c r="CO6" s="751">
        <v>1911.97314633</v>
      </c>
      <c r="CP6" s="751">
        <v>1956.3185004100001</v>
      </c>
      <c r="CQ6" s="751">
        <v>1957.6771430400004</v>
      </c>
      <c r="CR6" s="751">
        <v>1971.540883110001</v>
      </c>
      <c r="CS6" s="751">
        <v>2026.5754665300005</v>
      </c>
      <c r="CT6" s="751">
        <v>2123.1095704700006</v>
      </c>
      <c r="CU6" s="751">
        <v>2205.8906116499998</v>
      </c>
      <c r="CV6" s="751">
        <v>2286.0859634099997</v>
      </c>
      <c r="CW6" s="751">
        <v>2469.6225774599998</v>
      </c>
      <c r="CX6" s="751">
        <v>2579.2409456899991</v>
      </c>
      <c r="CY6" s="755">
        <v>2894.4524223500007</v>
      </c>
      <c r="CZ6" s="754">
        <v>2917.5530648499994</v>
      </c>
      <c r="DA6" s="751">
        <v>2961.2622914899994</v>
      </c>
      <c r="DB6" s="751">
        <v>2989.8392126999984</v>
      </c>
      <c r="DC6" s="751">
        <v>3004.6932071499996</v>
      </c>
      <c r="DD6" s="751">
        <v>3034.1803116300007</v>
      </c>
      <c r="DE6" s="751">
        <v>3042.049410770001</v>
      </c>
      <c r="DF6" s="751">
        <v>3004.3769177899999</v>
      </c>
      <c r="DG6" s="751">
        <v>3018.8449963300004</v>
      </c>
      <c r="DH6" s="751">
        <v>3039.8518711800016</v>
      </c>
      <c r="DI6" s="751">
        <v>3042.9132362700011</v>
      </c>
      <c r="DJ6" s="751">
        <v>3107.7126590700004</v>
      </c>
      <c r="DK6" s="755">
        <v>3128.1710415000002</v>
      </c>
      <c r="DL6" s="754">
        <v>3127.64</v>
      </c>
      <c r="DM6" s="751">
        <v>3195.21</v>
      </c>
      <c r="DN6" s="751">
        <v>3280.5988489799997</v>
      </c>
      <c r="DO6" s="751">
        <v>3297.7430414099999</v>
      </c>
      <c r="DP6" s="751">
        <v>3322.2775934099996</v>
      </c>
      <c r="DQ6" s="751">
        <v>3372.4846897100001</v>
      </c>
      <c r="DR6" s="751">
        <v>3335.6019730200001</v>
      </c>
      <c r="DS6" s="751">
        <v>3364.0307066400001</v>
      </c>
      <c r="DT6" s="751">
        <v>3435.9587974599999</v>
      </c>
      <c r="DU6" s="751">
        <v>3531.9758604899994</v>
      </c>
      <c r="DV6" s="751">
        <v>3770.4247427100008</v>
      </c>
      <c r="DW6" s="755">
        <v>4025.0463134300003</v>
      </c>
      <c r="DX6" s="754">
        <v>4529.29</v>
      </c>
      <c r="DY6" s="3086">
        <v>4736.2198284799997</v>
      </c>
      <c r="DZ6" s="3086">
        <v>4926.7929999999997</v>
      </c>
      <c r="EA6" s="3086">
        <v>4935.1591639399994</v>
      </c>
      <c r="EB6" s="3086">
        <v>5004.25484409</v>
      </c>
      <c r="EC6" s="3086">
        <v>5195.4496441700003</v>
      </c>
      <c r="ED6" s="3086">
        <v>5297.1025379599996</v>
      </c>
      <c r="EE6" s="3086">
        <v>5380.7855438100005</v>
      </c>
      <c r="EF6" s="3086">
        <v>5458.4200785600005</v>
      </c>
      <c r="EG6" s="3086">
        <v>5579.2990486099998</v>
      </c>
      <c r="EH6" s="3086">
        <v>5971.3063121000005</v>
      </c>
      <c r="EI6" s="755">
        <v>5879.0246494700004</v>
      </c>
      <c r="EJ6" s="754">
        <v>6109.1750860000002</v>
      </c>
      <c r="EK6" s="3086">
        <v>6501.3421129999997</v>
      </c>
      <c r="EL6" s="3086">
        <v>6547.35268</v>
      </c>
      <c r="EM6" s="3086">
        <v>6887.6970069999998</v>
      </c>
      <c r="EN6" s="3086">
        <v>7255.7412359999998</v>
      </c>
      <c r="EO6" s="3086">
        <v>7620.7686640000002</v>
      </c>
      <c r="EP6" s="3086">
        <v>8189.8825850000003</v>
      </c>
      <c r="EQ6" s="3086">
        <v>8561.0294840000006</v>
      </c>
      <c r="ER6" s="3086">
        <v>9230.7449959999994</v>
      </c>
      <c r="ES6" s="3086">
        <v>10164.017323</v>
      </c>
      <c r="ET6" s="3086">
        <v>10999.442718</v>
      </c>
      <c r="EU6" s="755">
        <v>11326.290741999999</v>
      </c>
      <c r="EV6" s="754">
        <v>11616.49025873</v>
      </c>
      <c r="EW6" s="3086">
        <v>11842.2343191</v>
      </c>
      <c r="EX6" s="3086">
        <v>12282.909097809999</v>
      </c>
      <c r="EY6" s="3086">
        <v>12421.2169808</v>
      </c>
      <c r="EZ6" s="3086">
        <v>12468.498747080001</v>
      </c>
      <c r="FA6" s="3086">
        <v>12012.71872644</v>
      </c>
      <c r="FB6" s="3086">
        <v>11671.33283863</v>
      </c>
      <c r="FC6" s="3086">
        <v>11682.972467989999</v>
      </c>
      <c r="FD6" s="3086">
        <v>11972.103238239999</v>
      </c>
      <c r="FE6" s="3086">
        <v>13022.52176286</v>
      </c>
      <c r="FF6" s="3086">
        <v>13359.998334309999</v>
      </c>
      <c r="FG6" s="755">
        <v>14203.982197559999</v>
      </c>
    </row>
    <row r="7" spans="1:189" ht="33" customHeight="1" x14ac:dyDescent="0.45">
      <c r="A7" s="747" t="s">
        <v>331</v>
      </c>
      <c r="B7" s="259">
        <v>77.296000000000006</v>
      </c>
      <c r="C7" s="259">
        <v>84.030999999999992</v>
      </c>
      <c r="D7" s="259">
        <v>98.573000000000008</v>
      </c>
      <c r="E7" s="259">
        <v>107.18699999999998</v>
      </c>
      <c r="F7" s="259">
        <v>121.124</v>
      </c>
      <c r="G7" s="259">
        <v>135.78699999999998</v>
      </c>
      <c r="H7" s="259">
        <v>150.5</v>
      </c>
      <c r="I7" s="259">
        <v>161.5</v>
      </c>
      <c r="J7" s="259"/>
      <c r="K7" s="748">
        <v>170.41</v>
      </c>
      <c r="L7" s="748">
        <v>183.48</v>
      </c>
      <c r="M7" s="748">
        <v>202.28</v>
      </c>
      <c r="N7" s="748">
        <v>209.76</v>
      </c>
      <c r="O7" s="748"/>
      <c r="P7" s="748">
        <v>212.19194897000006</v>
      </c>
      <c r="Q7" s="748">
        <v>223.97172279999998</v>
      </c>
      <c r="R7" s="748">
        <v>230.86</v>
      </c>
      <c r="S7" s="748">
        <v>239.38</v>
      </c>
      <c r="T7" s="748"/>
      <c r="U7" s="748">
        <v>242.03</v>
      </c>
      <c r="V7" s="748">
        <v>259.83</v>
      </c>
      <c r="W7" s="748">
        <v>272.60000000000002</v>
      </c>
      <c r="X7" s="748">
        <v>311.06342596000007</v>
      </c>
      <c r="Y7" s="741"/>
      <c r="Z7" s="748">
        <v>268.15064884400005</v>
      </c>
      <c r="AA7" s="748">
        <v>356.46862493799995</v>
      </c>
      <c r="AB7" s="741" t="s">
        <v>174</v>
      </c>
      <c r="AC7" s="742" t="s">
        <v>174</v>
      </c>
      <c r="AD7" s="749">
        <v>507.6400093699998</v>
      </c>
      <c r="AE7" s="749">
        <v>715.62822304000008</v>
      </c>
      <c r="AF7" s="749">
        <v>786.15561395999976</v>
      </c>
      <c r="AG7" s="749">
        <v>787.72520996000003</v>
      </c>
      <c r="AH7" s="749">
        <v>796.86050336000017</v>
      </c>
      <c r="AI7" s="750">
        <v>804.65345461999993</v>
      </c>
      <c r="AJ7" s="231">
        <v>819.02941089000012</v>
      </c>
      <c r="AK7" s="231">
        <v>823.80495313999984</v>
      </c>
      <c r="AL7" s="231">
        <v>833.75510014999998</v>
      </c>
      <c r="AM7" s="751">
        <v>840.84645684000031</v>
      </c>
      <c r="AN7" s="751">
        <v>847.90884016999996</v>
      </c>
      <c r="AO7" s="751">
        <v>853.42866857999979</v>
      </c>
      <c r="AP7" s="751">
        <v>863.68933068000024</v>
      </c>
      <c r="AQ7" s="751">
        <v>871.62807644999975</v>
      </c>
      <c r="AR7" s="751">
        <v>859.61090157000001</v>
      </c>
      <c r="AS7" s="751">
        <v>870.54877599999998</v>
      </c>
      <c r="AT7" s="751">
        <v>887.76802894000002</v>
      </c>
      <c r="AU7" s="751">
        <v>911.69846216999974</v>
      </c>
      <c r="AV7" s="237">
        <v>916.7366342700002</v>
      </c>
      <c r="AW7" s="751">
        <v>946.5628336499999</v>
      </c>
      <c r="AX7" s="751">
        <v>939.9313747499998</v>
      </c>
      <c r="AY7" s="753">
        <v>976.31275394000011</v>
      </c>
      <c r="AZ7" s="753">
        <v>981.47831516999997</v>
      </c>
      <c r="BA7" s="753">
        <v>991.7240402900004</v>
      </c>
      <c r="BB7" s="753">
        <v>975.27258502999973</v>
      </c>
      <c r="BC7" s="753">
        <v>988.97235342999988</v>
      </c>
      <c r="BD7" s="753">
        <v>988.83932668999989</v>
      </c>
      <c r="BE7" s="753">
        <v>992.37044185000036</v>
      </c>
      <c r="BF7" s="753">
        <v>1019.3003306600003</v>
      </c>
      <c r="BG7" s="753">
        <v>1029.9153256700004</v>
      </c>
      <c r="BH7" s="753">
        <v>1064.0619471100003</v>
      </c>
      <c r="BI7" s="753">
        <v>1076.6886612000001</v>
      </c>
      <c r="BJ7" s="753">
        <v>1107.0971019200003</v>
      </c>
      <c r="BK7" s="753">
        <v>1142.7919926400004</v>
      </c>
      <c r="BL7" s="753">
        <v>1176.8306902800002</v>
      </c>
      <c r="BM7" s="753">
        <v>1182.2754790100005</v>
      </c>
      <c r="BN7" s="753">
        <v>1167.0620551400004</v>
      </c>
      <c r="BO7" s="751">
        <v>1160.9125338800004</v>
      </c>
      <c r="BP7" s="754">
        <v>1155.75821918</v>
      </c>
      <c r="BQ7" s="751">
        <v>1169.8353785099996</v>
      </c>
      <c r="BR7" s="751">
        <v>1211.2910040700006</v>
      </c>
      <c r="BS7" s="751">
        <v>1227.4489901500001</v>
      </c>
      <c r="BT7" s="751">
        <v>1241.78296604</v>
      </c>
      <c r="BU7" s="751">
        <v>1289.8990758599994</v>
      </c>
      <c r="BV7" s="751">
        <v>1318.3076326500002</v>
      </c>
      <c r="BW7" s="751">
        <v>1345.8619540700004</v>
      </c>
      <c r="BX7" s="751">
        <v>1347.6450539199998</v>
      </c>
      <c r="BY7" s="751">
        <v>1343.5512768499996</v>
      </c>
      <c r="BZ7" s="751">
        <v>1345.3949852499998</v>
      </c>
      <c r="CA7" s="755">
        <v>1340.8131271299997</v>
      </c>
      <c r="CB7" s="754">
        <v>1320.2781128699999</v>
      </c>
      <c r="CC7" s="751">
        <v>1327.7449671299998</v>
      </c>
      <c r="CD7" s="751">
        <v>1349.0424237999998</v>
      </c>
      <c r="CE7" s="751">
        <v>1399.05788869</v>
      </c>
      <c r="CF7" s="751">
        <v>1426.53690796</v>
      </c>
      <c r="CG7" s="751">
        <v>1443.96062295</v>
      </c>
      <c r="CH7" s="751">
        <v>1470.6679206399995</v>
      </c>
      <c r="CI7" s="751">
        <v>1493.0928462799995</v>
      </c>
      <c r="CJ7" s="751">
        <v>1488.1566808500006</v>
      </c>
      <c r="CK7" s="751">
        <v>1507.0913897599994</v>
      </c>
      <c r="CL7" s="751">
        <v>1501.9082951600003</v>
      </c>
      <c r="CM7" s="755">
        <v>1499.16287371</v>
      </c>
      <c r="CN7" s="754">
        <v>1475.4336098999993</v>
      </c>
      <c r="CO7" s="751">
        <v>1479.4698531699996</v>
      </c>
      <c r="CP7" s="751">
        <v>1499.1672072699996</v>
      </c>
      <c r="CQ7" s="751">
        <v>1494.1478128400006</v>
      </c>
      <c r="CR7" s="751">
        <v>1578.3823768400002</v>
      </c>
      <c r="CS7" s="751">
        <v>1545.1607667200005</v>
      </c>
      <c r="CT7" s="751">
        <v>1599.3849113700001</v>
      </c>
      <c r="CU7" s="751">
        <v>1633.9363381299991</v>
      </c>
      <c r="CV7" s="751">
        <v>1706.2357218989994</v>
      </c>
      <c r="CW7" s="751">
        <v>1771.9865093489996</v>
      </c>
      <c r="CX7" s="751">
        <v>1644.8798973500002</v>
      </c>
      <c r="CY7" s="755">
        <v>1688.7578817199992</v>
      </c>
      <c r="CZ7" s="754">
        <v>1648.4673090699994</v>
      </c>
      <c r="DA7" s="751">
        <v>1715.0863051859992</v>
      </c>
      <c r="DB7" s="751">
        <v>1804.9655987799999</v>
      </c>
      <c r="DC7" s="751">
        <v>1850.5024025069999</v>
      </c>
      <c r="DD7" s="751">
        <v>1874.1816238799988</v>
      </c>
      <c r="DE7" s="751">
        <v>1910.1246088299993</v>
      </c>
      <c r="DF7" s="751">
        <v>1945.4060427499994</v>
      </c>
      <c r="DG7" s="751">
        <v>1966.9933885799996</v>
      </c>
      <c r="DH7" s="751">
        <v>2003.5592426399996</v>
      </c>
      <c r="DI7" s="751">
        <v>2006.2924946399999</v>
      </c>
      <c r="DJ7" s="751">
        <v>2049.8825397699998</v>
      </c>
      <c r="DK7" s="755">
        <v>2050.3281573000004</v>
      </c>
      <c r="DL7" s="754">
        <v>2041.87</v>
      </c>
      <c r="DM7" s="751">
        <v>2082.58</v>
      </c>
      <c r="DN7" s="751">
        <v>2181.08243816</v>
      </c>
      <c r="DO7" s="751">
        <v>2154.7175804100007</v>
      </c>
      <c r="DP7" s="751">
        <v>2185.6648318999992</v>
      </c>
      <c r="DQ7" s="751">
        <v>2241.9832281500007</v>
      </c>
      <c r="DR7" s="751">
        <v>2275.1124231799995</v>
      </c>
      <c r="DS7" s="751">
        <v>2331.5288284799999</v>
      </c>
      <c r="DT7" s="751">
        <v>2333.4927471499996</v>
      </c>
      <c r="DU7" s="751">
        <v>2387.24300515</v>
      </c>
      <c r="DV7" s="751">
        <v>2310.361710109999</v>
      </c>
      <c r="DW7" s="755">
        <v>2367.8690418399992</v>
      </c>
      <c r="DX7" s="754">
        <v>2273.8200000000002</v>
      </c>
      <c r="DY7" s="3086">
        <v>2387.50570849</v>
      </c>
      <c r="DZ7" s="3086">
        <v>2552.5410000000002</v>
      </c>
      <c r="EA7" s="3086">
        <v>2528.6371526599996</v>
      </c>
      <c r="EB7" s="3086">
        <v>2598.83776782</v>
      </c>
      <c r="EC7" s="3086">
        <v>2662.6922400500002</v>
      </c>
      <c r="ED7" s="3086">
        <v>2778.3347152199999</v>
      </c>
      <c r="EE7" s="3086">
        <v>2846.4574392499999</v>
      </c>
      <c r="EF7" s="3086">
        <v>2905.59520883</v>
      </c>
      <c r="EG7" s="3086">
        <v>2912.96474059</v>
      </c>
      <c r="EH7" s="3086">
        <v>3027.1108469299998</v>
      </c>
      <c r="EI7" s="755">
        <v>2980.9341704899998</v>
      </c>
      <c r="EJ7" s="754">
        <v>2896.5708279999999</v>
      </c>
      <c r="EK7" s="3086">
        <v>3086.8571099999999</v>
      </c>
      <c r="EL7" s="3086">
        <v>3180.215772</v>
      </c>
      <c r="EM7" s="3086">
        <v>3300.0581459999999</v>
      </c>
      <c r="EN7" s="3086">
        <v>3408.2148189999998</v>
      </c>
      <c r="EO7" s="3086">
        <v>3495.5851090000001</v>
      </c>
      <c r="EP7" s="3086">
        <v>3542.255592</v>
      </c>
      <c r="EQ7" s="3086">
        <v>3709.4025799999999</v>
      </c>
      <c r="ER7" s="3086">
        <v>3804.2132499999998</v>
      </c>
      <c r="ES7" s="3086">
        <v>3912.0835830000001</v>
      </c>
      <c r="ET7" s="3086">
        <v>4084.1526210000002</v>
      </c>
      <c r="EU7" s="755">
        <v>4152.1757790000001</v>
      </c>
      <c r="EV7" s="754">
        <v>4192.1269113099997</v>
      </c>
      <c r="EW7" s="3086">
        <v>4463.1530302399997</v>
      </c>
      <c r="EX7" s="3086">
        <v>4670.7209029700007</v>
      </c>
      <c r="EY7" s="3086">
        <v>4858.4431079200003</v>
      </c>
      <c r="EZ7" s="3086">
        <v>5159.5968289799994</v>
      </c>
      <c r="FA7" s="3086">
        <v>5349.00671169</v>
      </c>
      <c r="FB7" s="3086">
        <v>5697.38215236</v>
      </c>
      <c r="FC7" s="3086">
        <v>5905.0234246299997</v>
      </c>
      <c r="FD7" s="3086">
        <v>6046.55051809</v>
      </c>
      <c r="FE7" s="3086">
        <v>6290.4921263799997</v>
      </c>
      <c r="FF7" s="3086">
        <v>6237.9990036999998</v>
      </c>
      <c r="FG7" s="755">
        <v>6484.8260449199997</v>
      </c>
    </row>
    <row r="8" spans="1:189" ht="33" customHeight="1" x14ac:dyDescent="0.45">
      <c r="A8" s="747" t="s">
        <v>223</v>
      </c>
      <c r="B8" s="259">
        <v>30.963000000000001</v>
      </c>
      <c r="C8" s="259">
        <v>33.369999999999997</v>
      </c>
      <c r="D8" s="259">
        <v>36.892000000000003</v>
      </c>
      <c r="E8" s="259">
        <v>41.797000000000004</v>
      </c>
      <c r="F8" s="259">
        <v>45.405999999999999</v>
      </c>
      <c r="G8" s="259">
        <v>45.720999999999997</v>
      </c>
      <c r="H8" s="259">
        <v>51.2</v>
      </c>
      <c r="I8" s="259">
        <v>54.3</v>
      </c>
      <c r="J8" s="259"/>
      <c r="K8" s="748">
        <v>58.31</v>
      </c>
      <c r="L8" s="748">
        <v>65.81</v>
      </c>
      <c r="M8" s="748">
        <v>71.2</v>
      </c>
      <c r="N8" s="748">
        <v>71.69</v>
      </c>
      <c r="O8" s="748"/>
      <c r="P8" s="748">
        <v>76.540192648999991</v>
      </c>
      <c r="Q8" s="748">
        <v>86.875536690000004</v>
      </c>
      <c r="R8" s="748">
        <v>88.32</v>
      </c>
      <c r="S8" s="748">
        <v>93.31</v>
      </c>
      <c r="T8" s="748"/>
      <c r="U8" s="748">
        <v>94.73</v>
      </c>
      <c r="V8" s="748">
        <v>103.07</v>
      </c>
      <c r="W8" s="748">
        <v>101.04</v>
      </c>
      <c r="X8" s="748">
        <v>122.23333044000005</v>
      </c>
      <c r="Y8" s="741"/>
      <c r="Z8" s="748">
        <v>112.83619843000001</v>
      </c>
      <c r="AA8" s="748">
        <v>153.11270387900001</v>
      </c>
      <c r="AB8" s="741" t="s">
        <v>174</v>
      </c>
      <c r="AC8" s="742" t="s">
        <v>174</v>
      </c>
      <c r="AD8" s="749">
        <v>200.06002283000097</v>
      </c>
      <c r="AE8" s="749">
        <v>339.25633862000012</v>
      </c>
      <c r="AF8" s="749">
        <v>373.25157662999999</v>
      </c>
      <c r="AG8" s="749">
        <v>388.50890257000015</v>
      </c>
      <c r="AH8" s="749">
        <v>382.74192791000007</v>
      </c>
      <c r="AI8" s="750">
        <v>383.32016286000004</v>
      </c>
      <c r="AJ8" s="231">
        <v>402.98792351999981</v>
      </c>
      <c r="AK8" s="231">
        <v>408.62459509999991</v>
      </c>
      <c r="AL8" s="231">
        <v>399.19663949000005</v>
      </c>
      <c r="AM8" s="751">
        <v>397.06240263999996</v>
      </c>
      <c r="AN8" s="751">
        <v>397.45710302999987</v>
      </c>
      <c r="AO8" s="751">
        <v>417.10480177999995</v>
      </c>
      <c r="AP8" s="751">
        <v>427.48393832999989</v>
      </c>
      <c r="AQ8" s="751">
        <v>419.36626881000007</v>
      </c>
      <c r="AR8" s="751">
        <v>442.19262312000001</v>
      </c>
      <c r="AS8" s="751">
        <v>450.69932074999997</v>
      </c>
      <c r="AT8" s="751">
        <v>445.45775106999992</v>
      </c>
      <c r="AU8" s="751">
        <v>470.67864980999997</v>
      </c>
      <c r="AV8" s="751">
        <v>469.43333608</v>
      </c>
      <c r="AW8" s="751">
        <v>468.08402916999989</v>
      </c>
      <c r="AX8" s="751">
        <v>468.13873499999988</v>
      </c>
      <c r="AY8" s="753">
        <v>465.18813674000012</v>
      </c>
      <c r="AZ8" s="753">
        <v>471.95008351999991</v>
      </c>
      <c r="BA8" s="753">
        <v>491.04754231999982</v>
      </c>
      <c r="BB8" s="753">
        <v>495.13515230999991</v>
      </c>
      <c r="BC8" s="753">
        <v>501.67828265999992</v>
      </c>
      <c r="BD8" s="753">
        <v>513.97777252999981</v>
      </c>
      <c r="BE8" s="753">
        <v>529.59543630999997</v>
      </c>
      <c r="BF8" s="753">
        <v>536.84157689999995</v>
      </c>
      <c r="BG8" s="753">
        <v>555.64007003999973</v>
      </c>
      <c r="BH8" s="753">
        <v>600.90845317999992</v>
      </c>
      <c r="BI8" s="753">
        <v>578.58656563999978</v>
      </c>
      <c r="BJ8" s="753">
        <v>580.35775282000009</v>
      </c>
      <c r="BK8" s="753">
        <v>581.90153370000007</v>
      </c>
      <c r="BL8" s="753">
        <v>598.87986675000002</v>
      </c>
      <c r="BM8" s="483">
        <v>602.70054935000007</v>
      </c>
      <c r="BN8" s="483">
        <v>619.93849230000001</v>
      </c>
      <c r="BO8" s="751">
        <v>616.1916167600001</v>
      </c>
      <c r="BP8" s="754">
        <v>657.52955862999977</v>
      </c>
      <c r="BQ8" s="751">
        <v>638.00205131999996</v>
      </c>
      <c r="BR8" s="751">
        <v>642.69619046000014</v>
      </c>
      <c r="BS8" s="751">
        <v>642.22167850999972</v>
      </c>
      <c r="BT8" s="751">
        <v>637.49624000000006</v>
      </c>
      <c r="BU8" s="751">
        <v>647.46200036999994</v>
      </c>
      <c r="BV8" s="751">
        <v>659.23765732999959</v>
      </c>
      <c r="BW8" s="751">
        <v>658.86045705999982</v>
      </c>
      <c r="BX8" s="751">
        <v>658.78524128000004</v>
      </c>
      <c r="BY8" s="751">
        <v>683.24371549999989</v>
      </c>
      <c r="BZ8" s="751">
        <v>681.90422470999988</v>
      </c>
      <c r="CA8" s="755">
        <v>660.9262572099999</v>
      </c>
      <c r="CB8" s="754">
        <v>697.56277837000005</v>
      </c>
      <c r="CC8" s="751">
        <v>689.24611350999987</v>
      </c>
      <c r="CD8" s="751">
        <v>702.44984259999944</v>
      </c>
      <c r="CE8" s="751">
        <v>703.39490236000017</v>
      </c>
      <c r="CF8" s="751">
        <v>692.5081562700002</v>
      </c>
      <c r="CG8" s="751">
        <v>684.39222042000006</v>
      </c>
      <c r="CH8" s="751">
        <v>678.52173852999988</v>
      </c>
      <c r="CI8" s="751">
        <v>673.86216553000008</v>
      </c>
      <c r="CJ8" s="751">
        <v>671.23070336000001</v>
      </c>
      <c r="CK8" s="751">
        <v>673.60519415999988</v>
      </c>
      <c r="CL8" s="751">
        <v>677.40492558999983</v>
      </c>
      <c r="CM8" s="755">
        <v>676.34272667000005</v>
      </c>
      <c r="CN8" s="754">
        <v>710.14587528999994</v>
      </c>
      <c r="CO8" s="751">
        <v>703.34481389999996</v>
      </c>
      <c r="CP8" s="751">
        <v>728.35846921000007</v>
      </c>
      <c r="CQ8" s="751">
        <v>730.26075778999996</v>
      </c>
      <c r="CR8" s="751">
        <v>748.02177222000012</v>
      </c>
      <c r="CS8" s="751">
        <v>736.65809566999997</v>
      </c>
      <c r="CT8" s="751">
        <v>729.5433039200002</v>
      </c>
      <c r="CU8" s="751">
        <v>732.80605506000018</v>
      </c>
      <c r="CV8" s="751">
        <v>730.76482588300019</v>
      </c>
      <c r="CW8" s="751">
        <v>745.99199488700003</v>
      </c>
      <c r="CX8" s="751">
        <v>714.99347977000002</v>
      </c>
      <c r="CY8" s="755">
        <v>717.21800365999968</v>
      </c>
      <c r="CZ8" s="754">
        <v>712.91321281</v>
      </c>
      <c r="DA8" s="751">
        <v>710.79007693299991</v>
      </c>
      <c r="DB8" s="751">
        <v>727.31199527799981</v>
      </c>
      <c r="DC8" s="751">
        <v>714.54036708999979</v>
      </c>
      <c r="DD8" s="751">
        <v>710.61316008000017</v>
      </c>
      <c r="DE8" s="751">
        <v>696.07387146999997</v>
      </c>
      <c r="DF8" s="751">
        <v>701.88758115300016</v>
      </c>
      <c r="DG8" s="751">
        <v>708.36236863999977</v>
      </c>
      <c r="DH8" s="751">
        <v>715.12747297000021</v>
      </c>
      <c r="DI8" s="751">
        <v>731.58242446000008</v>
      </c>
      <c r="DJ8" s="751">
        <v>729.25985541000045</v>
      </c>
      <c r="DK8" s="755">
        <v>710.94207095000002</v>
      </c>
      <c r="DL8" s="754">
        <v>727.89</v>
      </c>
      <c r="DM8" s="751">
        <v>736.28</v>
      </c>
      <c r="DN8" s="751">
        <v>739.35480353000025</v>
      </c>
      <c r="DO8" s="751">
        <v>754.39051615999983</v>
      </c>
      <c r="DP8" s="751">
        <v>724.96949345999997</v>
      </c>
      <c r="DQ8" s="751">
        <v>737.56149085300001</v>
      </c>
      <c r="DR8" s="751">
        <v>725.19470589999992</v>
      </c>
      <c r="DS8" s="751">
        <v>729.45318675000021</v>
      </c>
      <c r="DT8" s="751">
        <v>748.19619944000021</v>
      </c>
      <c r="DU8" s="751">
        <v>753.29295216000037</v>
      </c>
      <c r="DV8" s="751">
        <v>809.83426454000005</v>
      </c>
      <c r="DW8" s="755">
        <v>753.83342017999996</v>
      </c>
      <c r="DX8" s="754">
        <v>824.92000000000007</v>
      </c>
      <c r="DY8" s="3086">
        <v>768.76482144000011</v>
      </c>
      <c r="DZ8" s="3086">
        <v>800.54500000000007</v>
      </c>
      <c r="EA8" s="3086">
        <v>785.58841769000003</v>
      </c>
      <c r="EB8" s="3086">
        <v>769.60594279999998</v>
      </c>
      <c r="EC8" s="3086">
        <v>802.84935351000001</v>
      </c>
      <c r="ED8" s="3086">
        <v>832.67885875000002</v>
      </c>
      <c r="EE8" s="3086">
        <v>840.18604153999991</v>
      </c>
      <c r="EF8" s="3086">
        <v>863.9571396</v>
      </c>
      <c r="EG8" s="3086">
        <v>851.36412473000007</v>
      </c>
      <c r="EH8" s="3086">
        <v>856.2920065699999</v>
      </c>
      <c r="EI8" s="755">
        <v>857.95090411000001</v>
      </c>
      <c r="EJ8" s="754">
        <v>902.47385799999995</v>
      </c>
      <c r="EK8" s="3086">
        <v>938.21483799999999</v>
      </c>
      <c r="EL8" s="3086">
        <v>957.96388200000001</v>
      </c>
      <c r="EM8" s="3086">
        <v>951.34730000000002</v>
      </c>
      <c r="EN8" s="3086">
        <v>956.96111900000005</v>
      </c>
      <c r="EO8" s="3086">
        <v>965.85284000000001</v>
      </c>
      <c r="EP8" s="3086">
        <v>971.00079400000004</v>
      </c>
      <c r="EQ8" s="3086">
        <v>1003.572631</v>
      </c>
      <c r="ER8" s="3086">
        <v>1080.5297639999999</v>
      </c>
      <c r="ES8" s="3086">
        <v>1066.252565</v>
      </c>
      <c r="ET8" s="3086">
        <v>1114.6195130000001</v>
      </c>
      <c r="EU8" s="755">
        <v>1139.4853370000001</v>
      </c>
      <c r="EV8" s="754">
        <v>1223.95554625</v>
      </c>
      <c r="EW8" s="3086">
        <v>1241.6976269000002</v>
      </c>
      <c r="EX8" s="3086">
        <v>1303.2097351700002</v>
      </c>
      <c r="EY8" s="3086">
        <v>1281.77638671</v>
      </c>
      <c r="EZ8" s="3086">
        <v>1227.8926585300001</v>
      </c>
      <c r="FA8" s="3086">
        <v>1251.26943998</v>
      </c>
      <c r="FB8" s="3086">
        <v>1295.6781351999998</v>
      </c>
      <c r="FC8" s="3086">
        <v>1348.08193549</v>
      </c>
      <c r="FD8" s="3086">
        <v>1405.76895281</v>
      </c>
      <c r="FE8" s="3086">
        <v>1398.9498748800002</v>
      </c>
      <c r="FF8" s="3086">
        <v>1354.0484802999999</v>
      </c>
      <c r="FG8" s="755">
        <v>1470.2840784699999</v>
      </c>
    </row>
    <row r="9" spans="1:189" ht="33" customHeight="1" x14ac:dyDescent="0.45">
      <c r="A9" s="487" t="s">
        <v>201</v>
      </c>
      <c r="B9" s="258">
        <v>237.77199999999999</v>
      </c>
      <c r="C9" s="258">
        <v>254.745</v>
      </c>
      <c r="D9" s="258">
        <v>272.11</v>
      </c>
      <c r="E9" s="258">
        <v>296.67199999999997</v>
      </c>
      <c r="F9" s="258">
        <v>322.87700000000001</v>
      </c>
      <c r="G9" s="258">
        <v>339.786</v>
      </c>
      <c r="H9" s="258">
        <v>355.7</v>
      </c>
      <c r="I9" s="258">
        <v>386.1</v>
      </c>
      <c r="J9" s="258"/>
      <c r="K9" s="739">
        <v>404.34</v>
      </c>
      <c r="L9" s="739">
        <v>416.06</v>
      </c>
      <c r="M9" s="739">
        <v>442.63</v>
      </c>
      <c r="N9" s="739">
        <v>461.96</v>
      </c>
      <c r="O9" s="739"/>
      <c r="P9" s="739">
        <v>496.75673273899997</v>
      </c>
      <c r="Q9" s="739">
        <v>532.21856627399995</v>
      </c>
      <c r="R9" s="739">
        <v>546.5</v>
      </c>
      <c r="S9" s="739">
        <v>610.33000000000004</v>
      </c>
      <c r="T9" s="739"/>
      <c r="U9" s="739">
        <v>625.57000000000005</v>
      </c>
      <c r="V9" s="739">
        <v>674.03</v>
      </c>
      <c r="W9" s="739">
        <v>666.2</v>
      </c>
      <c r="X9" s="740">
        <v>859.12932513900012</v>
      </c>
      <c r="Y9" s="741"/>
      <c r="Z9" s="740">
        <f>SUM(Z6:Z8)</f>
        <v>621.94975669400003</v>
      </c>
      <c r="AA9" s="740">
        <f>SUM(AA6:AA8)</f>
        <v>823.21624155699999</v>
      </c>
      <c r="AB9" s="741" t="s">
        <v>174</v>
      </c>
      <c r="AC9" s="742" t="s">
        <v>174</v>
      </c>
      <c r="AD9" s="743">
        <v>1280.5820815500008</v>
      </c>
      <c r="AE9" s="743">
        <v>1864.5465317199994</v>
      </c>
      <c r="AF9" s="743">
        <v>2123.3404938900007</v>
      </c>
      <c r="AG9" s="743">
        <v>2160.5865294199998</v>
      </c>
      <c r="AH9" s="743">
        <v>2149.6848592900005</v>
      </c>
      <c r="AI9" s="744">
        <v>2177.8331881700001</v>
      </c>
      <c r="AJ9" s="745">
        <v>2194.0897666999999</v>
      </c>
      <c r="AK9" s="745">
        <v>2263.0081739799998</v>
      </c>
      <c r="AL9" s="756">
        <v>2249.1556372199989</v>
      </c>
      <c r="AM9" s="493">
        <v>2254.1722421199997</v>
      </c>
      <c r="AN9" s="493">
        <v>2284.7604816399994</v>
      </c>
      <c r="AO9" s="493">
        <v>2403.3386190700012</v>
      </c>
      <c r="AP9" s="493">
        <v>2508.4377927799997</v>
      </c>
      <c r="AQ9" s="493">
        <v>2551.4775004600001</v>
      </c>
      <c r="AR9" s="493">
        <v>2614.4308847000002</v>
      </c>
      <c r="AS9" s="493">
        <v>2672.5251341299986</v>
      </c>
      <c r="AT9" s="493">
        <v>2663.4293214600007</v>
      </c>
      <c r="AU9" s="493">
        <v>2690.2358144399977</v>
      </c>
      <c r="AV9" s="493">
        <v>2732.4776598799986</v>
      </c>
      <c r="AW9" s="493">
        <v>2784.1468411899991</v>
      </c>
      <c r="AX9" s="246">
        <v>2750.7117635199993</v>
      </c>
      <c r="AY9" s="746">
        <v>2738.1471151400006</v>
      </c>
      <c r="AZ9" s="746">
        <v>2756.3047170500013</v>
      </c>
      <c r="BA9" s="746">
        <v>2895.1543768099987</v>
      </c>
      <c r="BB9" s="746">
        <v>2979.2540704899993</v>
      </c>
      <c r="BC9" s="746">
        <v>3054.2558947800007</v>
      </c>
      <c r="BD9" s="746">
        <v>3212.6557994199989</v>
      </c>
      <c r="BE9" s="746">
        <v>3275.2468898399998</v>
      </c>
      <c r="BF9" s="746">
        <v>3315.5865940400004</v>
      </c>
      <c r="BG9" s="746">
        <v>3232.4629046999985</v>
      </c>
      <c r="BH9" s="746">
        <v>3423.3026115500015</v>
      </c>
      <c r="BI9" s="746">
        <v>3438.2378673000003</v>
      </c>
      <c r="BJ9" s="746">
        <v>3450.1728966999999</v>
      </c>
      <c r="BK9" s="746">
        <v>3419.4066594600004</v>
      </c>
      <c r="BL9" s="746">
        <v>3499.4379150900031</v>
      </c>
      <c r="BM9" s="746">
        <v>3556.7461937499979</v>
      </c>
      <c r="BN9" s="746">
        <v>3567.8377785600001</v>
      </c>
      <c r="BO9" s="493">
        <v>3643.964932830002</v>
      </c>
      <c r="BP9" s="494">
        <v>3709.2576868000019</v>
      </c>
      <c r="BQ9" s="493">
        <v>3760.374457400002</v>
      </c>
      <c r="BR9" s="493">
        <v>3856.3248316300028</v>
      </c>
      <c r="BS9" s="493">
        <v>3833.6477835899982</v>
      </c>
      <c r="BT9" s="493">
        <v>3807.9019554200022</v>
      </c>
      <c r="BU9" s="493">
        <v>3881.2958105899993</v>
      </c>
      <c r="BV9" s="493">
        <v>3926.0901897800009</v>
      </c>
      <c r="BW9" s="493">
        <v>3882.5037677100008</v>
      </c>
      <c r="BX9" s="493">
        <v>3934.8504870400011</v>
      </c>
      <c r="BY9" s="493">
        <v>4083.9313917499985</v>
      </c>
      <c r="BZ9" s="493">
        <v>4096.0325197499988</v>
      </c>
      <c r="CA9" s="495">
        <v>4144.1763749799993</v>
      </c>
      <c r="CB9" s="494">
        <v>4205.9856868800007</v>
      </c>
      <c r="CC9" s="493">
        <v>4222.4170980599993</v>
      </c>
      <c r="CD9" s="493">
        <v>4255.0576032400004</v>
      </c>
      <c r="CE9" s="493">
        <v>4290.3470939899989</v>
      </c>
      <c r="CF9" s="493">
        <v>4280.5825383699994</v>
      </c>
      <c r="CG9" s="493">
        <v>4327.6646021999995</v>
      </c>
      <c r="CH9" s="493">
        <v>4327.1482282899997</v>
      </c>
      <c r="CI9" s="493">
        <v>4271.980173429999</v>
      </c>
      <c r="CJ9" s="493">
        <v>4286.9831320599997</v>
      </c>
      <c r="CK9" s="493">
        <v>4459.8684249399985</v>
      </c>
      <c r="CL9" s="493">
        <v>4671.4146150699999</v>
      </c>
      <c r="CM9" s="495">
        <v>4688.3235238399993</v>
      </c>
      <c r="CN9" s="494">
        <v>4756.2633741900027</v>
      </c>
      <c r="CO9" s="493">
        <v>4776.2470737500016</v>
      </c>
      <c r="CP9" s="493">
        <v>4865.7640454680004</v>
      </c>
      <c r="CQ9" s="493">
        <v>4861.7907499100002</v>
      </c>
      <c r="CR9" s="493">
        <v>5109.0277220900034</v>
      </c>
      <c r="CS9" s="493">
        <v>5129.1880457629995</v>
      </c>
      <c r="CT9" s="493">
        <v>5240.9790128599971</v>
      </c>
      <c r="CU9" s="493">
        <v>5379.0565891100014</v>
      </c>
      <c r="CV9" s="493">
        <v>5674.0715169700006</v>
      </c>
      <c r="CW9" s="493">
        <v>5878.6379881099983</v>
      </c>
      <c r="CX9" s="493">
        <v>5958.1427457300024</v>
      </c>
      <c r="CY9" s="495">
        <v>6170.8848271300012</v>
      </c>
      <c r="CZ9" s="494">
        <v>6130.8879853299968</v>
      </c>
      <c r="DA9" s="493">
        <v>6327.4784335199984</v>
      </c>
      <c r="DB9" s="493">
        <v>6408.4788378909971</v>
      </c>
      <c r="DC9" s="493">
        <v>6445.6627903100016</v>
      </c>
      <c r="DD9" s="493">
        <v>6512.0476938600013</v>
      </c>
      <c r="DE9" s="493">
        <v>6531.86991201</v>
      </c>
      <c r="DF9" s="493">
        <v>6502.8209017199997</v>
      </c>
      <c r="DG9" s="493">
        <v>6618.8380858560031</v>
      </c>
      <c r="DH9" s="493">
        <v>6703.7611262429991</v>
      </c>
      <c r="DI9" s="493">
        <v>6756.0520594199979</v>
      </c>
      <c r="DJ9" s="493">
        <v>6960.9762078199974</v>
      </c>
      <c r="DK9" s="495">
        <v>6758.8104408739964</v>
      </c>
      <c r="DL9" s="494">
        <v>6905.76</v>
      </c>
      <c r="DM9" s="493">
        <v>6945.44</v>
      </c>
      <c r="DN9" s="493">
        <v>7144.3336422509992</v>
      </c>
      <c r="DO9" s="493">
        <v>7238.8690883169966</v>
      </c>
      <c r="DP9" s="493">
        <v>7322.6956347060004</v>
      </c>
      <c r="DQ9" s="493">
        <v>7389.4749619396407</v>
      </c>
      <c r="DR9" s="493">
        <v>7321.2773223500062</v>
      </c>
      <c r="DS9" s="493">
        <v>7460.9299279059996</v>
      </c>
      <c r="DT9" s="493">
        <v>7689.7059271760027</v>
      </c>
      <c r="DU9" s="493">
        <v>7835.689766429</v>
      </c>
      <c r="DV9" s="493">
        <v>8528.1246580830011</v>
      </c>
      <c r="DW9" s="495">
        <v>8548.0981932960058</v>
      </c>
      <c r="DX9" s="494">
        <v>8645.2558250300008</v>
      </c>
      <c r="DY9" s="3085">
        <v>9014.8116926399998</v>
      </c>
      <c r="DZ9" s="3085">
        <v>9298.3499999999985</v>
      </c>
      <c r="EA9" s="3085">
        <v>9288.90899919</v>
      </c>
      <c r="EB9" s="3085">
        <v>9523.9010175700005</v>
      </c>
      <c r="EC9" s="3085">
        <v>9732.2509997099987</v>
      </c>
      <c r="ED9" s="3085">
        <v>10053.866626469999</v>
      </c>
      <c r="EE9" s="3085">
        <v>10159.626082459999</v>
      </c>
      <c r="EF9" s="3085">
        <v>10346.9616314</v>
      </c>
      <c r="EG9" s="3085">
        <v>10596.963757469999</v>
      </c>
      <c r="EH9" s="3085">
        <v>11025.518320360001</v>
      </c>
      <c r="EI9" s="495">
        <v>10874.16610382</v>
      </c>
      <c r="EJ9" s="494">
        <v>11128.005879</v>
      </c>
      <c r="EK9" s="3085">
        <v>11818.567541</v>
      </c>
      <c r="EL9" s="3085">
        <v>12003.669187</v>
      </c>
      <c r="EM9" s="3085">
        <v>12599.102355000001</v>
      </c>
      <c r="EN9" s="3085">
        <v>13098.459675</v>
      </c>
      <c r="EO9" s="3085">
        <v>13794.280095</v>
      </c>
      <c r="EP9" s="3085">
        <v>14368.037425</v>
      </c>
      <c r="EQ9" s="3085">
        <v>14984.421971</v>
      </c>
      <c r="ER9" s="3085">
        <v>16350.683456000001</v>
      </c>
      <c r="ES9" s="3085">
        <v>17182.817793999999</v>
      </c>
      <c r="ET9" s="3085">
        <v>18239.650341</v>
      </c>
      <c r="EU9" s="495">
        <v>18573.783224999999</v>
      </c>
      <c r="EV9" s="494">
        <v>19018.47091557</v>
      </c>
      <c r="EW9" s="3085">
        <v>19653.28538687</v>
      </c>
      <c r="EX9" s="3085">
        <v>20273.94255231</v>
      </c>
      <c r="EY9" s="3085">
        <v>20868.379894099999</v>
      </c>
      <c r="EZ9" s="3085">
        <v>21005.535207910001</v>
      </c>
      <c r="FA9" s="3085">
        <v>20733.907023039999</v>
      </c>
      <c r="FB9" s="3085">
        <v>21011.05047151</v>
      </c>
      <c r="FC9" s="3085">
        <v>21138.049672109999</v>
      </c>
      <c r="FD9" s="3085">
        <v>22072.845837389999</v>
      </c>
      <c r="FE9" s="3085">
        <v>23062.73800936</v>
      </c>
      <c r="FF9" s="3085">
        <v>23425.664824110001</v>
      </c>
      <c r="FG9" s="495">
        <v>24881.920826609999</v>
      </c>
    </row>
    <row r="10" spans="1:189" ht="33" customHeight="1" x14ac:dyDescent="0.45">
      <c r="A10" s="747" t="s">
        <v>229</v>
      </c>
      <c r="B10" s="259">
        <v>177.095</v>
      </c>
      <c r="C10" s="259">
        <v>193.322</v>
      </c>
      <c r="D10" s="259">
        <v>204.82600000000002</v>
      </c>
      <c r="E10" s="259">
        <v>224.47300000000001</v>
      </c>
      <c r="F10" s="259">
        <v>245.33</v>
      </c>
      <c r="G10" s="259">
        <v>261.28699999999998</v>
      </c>
      <c r="H10" s="259">
        <v>259.39999999999998</v>
      </c>
      <c r="I10" s="259">
        <v>291.60000000000002</v>
      </c>
      <c r="J10" s="259"/>
      <c r="K10" s="748">
        <v>305.18</v>
      </c>
      <c r="L10" s="748">
        <v>311.33999999999997</v>
      </c>
      <c r="M10" s="748">
        <v>324.32</v>
      </c>
      <c r="N10" s="748">
        <v>343.72</v>
      </c>
      <c r="O10" s="748"/>
      <c r="P10" s="748">
        <v>372.46852626000009</v>
      </c>
      <c r="Q10" s="748">
        <v>383.2123703699998</v>
      </c>
      <c r="R10" s="748">
        <v>394.1</v>
      </c>
      <c r="S10" s="748">
        <v>445.73</v>
      </c>
      <c r="T10" s="748"/>
      <c r="U10" s="748">
        <v>459.71</v>
      </c>
      <c r="V10" s="748">
        <v>498.78</v>
      </c>
      <c r="W10" s="748">
        <v>492.95</v>
      </c>
      <c r="X10" s="748">
        <v>667.31125080900006</v>
      </c>
      <c r="Y10" s="741"/>
      <c r="Z10" s="748">
        <v>547.95407581100005</v>
      </c>
      <c r="AA10" s="748">
        <v>738.82613456999979</v>
      </c>
      <c r="AB10" s="741" t="s">
        <v>174</v>
      </c>
      <c r="AC10" s="742" t="s">
        <v>174</v>
      </c>
      <c r="AD10" s="749">
        <v>991.8848717799998</v>
      </c>
      <c r="AE10" s="748">
        <v>1402.2830008899996</v>
      </c>
      <c r="AF10" s="749">
        <v>1624.9303125099998</v>
      </c>
      <c r="AG10" s="748">
        <v>1654.0947562200004</v>
      </c>
      <c r="AH10" s="541">
        <v>1636.5926625199991</v>
      </c>
      <c r="AI10" s="757">
        <v>1661.7708222500007</v>
      </c>
      <c r="AJ10" s="751">
        <v>1680.6627407000003</v>
      </c>
      <c r="AK10" s="751">
        <v>1735.8742935199996</v>
      </c>
      <c r="AL10" s="231">
        <v>1723.5017332800007</v>
      </c>
      <c r="AM10" s="751">
        <v>1727.2999770299996</v>
      </c>
      <c r="AN10" s="751">
        <v>1744.0416146299995</v>
      </c>
      <c r="AO10" s="751">
        <v>1831.7520145400001</v>
      </c>
      <c r="AP10" s="751">
        <v>1945.3379680999992</v>
      </c>
      <c r="AQ10" s="751">
        <v>1993.4011052700007</v>
      </c>
      <c r="AR10" s="751">
        <v>2044.7723490899996</v>
      </c>
      <c r="AS10" s="751">
        <v>2083.5689628199998</v>
      </c>
      <c r="AT10" s="751">
        <v>2070.3005228199995</v>
      </c>
      <c r="AU10" s="751">
        <v>2072.5624791300002</v>
      </c>
      <c r="AV10" s="751">
        <v>2109.6578931600002</v>
      </c>
      <c r="AW10" s="751">
        <v>2149.0600363900007</v>
      </c>
      <c r="AX10" s="237">
        <v>2127.53833244</v>
      </c>
      <c r="AY10" s="753">
        <v>2103.3511800199994</v>
      </c>
      <c r="AZ10" s="753">
        <v>2116.0861019900003</v>
      </c>
      <c r="BA10" s="753">
        <v>2222.5804550399994</v>
      </c>
      <c r="BB10" s="753">
        <v>2314.6780048200003</v>
      </c>
      <c r="BC10" s="753">
        <v>2383.3518811400008</v>
      </c>
      <c r="BD10" s="753">
        <v>2510.0753268100016</v>
      </c>
      <c r="BE10" s="753">
        <v>2563.78725622</v>
      </c>
      <c r="BF10" s="753">
        <v>2599.2439701099988</v>
      </c>
      <c r="BG10" s="753">
        <v>2522.2999560899984</v>
      </c>
      <c r="BH10" s="753">
        <v>2659.5710485099999</v>
      </c>
      <c r="BI10" s="753">
        <v>2701.7357588399987</v>
      </c>
      <c r="BJ10" s="753">
        <v>2711.1289360299997</v>
      </c>
      <c r="BK10" s="753">
        <v>2668.1334592400008</v>
      </c>
      <c r="BL10" s="753">
        <v>2713.8182096700016</v>
      </c>
      <c r="BM10" s="753">
        <v>2780.2658272000012</v>
      </c>
      <c r="BN10" s="753">
        <v>2800.8648182100001</v>
      </c>
      <c r="BO10" s="751">
        <v>2880.8870160000015</v>
      </c>
      <c r="BP10" s="754">
        <v>2923.2398503800018</v>
      </c>
      <c r="BQ10" s="751">
        <v>2979.5892090299999</v>
      </c>
      <c r="BR10" s="751">
        <v>3066.3919544399982</v>
      </c>
      <c r="BS10" s="751">
        <v>3051.0808366900001</v>
      </c>
      <c r="BT10" s="751">
        <v>3032.7175815499986</v>
      </c>
      <c r="BU10" s="751">
        <v>3090.2457172200006</v>
      </c>
      <c r="BV10" s="751">
        <v>3123.9167837200002</v>
      </c>
      <c r="BW10" s="751">
        <v>3080.7738868399992</v>
      </c>
      <c r="BX10" s="751">
        <v>3117.2417474600006</v>
      </c>
      <c r="BY10" s="751">
        <v>3241.1742448199993</v>
      </c>
      <c r="BZ10" s="751">
        <v>3259.0767347699989</v>
      </c>
      <c r="CA10" s="755">
        <v>3354.1277007299991</v>
      </c>
      <c r="CB10" s="754">
        <v>3423.9350079800006</v>
      </c>
      <c r="CC10" s="751">
        <v>3446.8954024199998</v>
      </c>
      <c r="CD10" s="751">
        <v>3474.4749666999987</v>
      </c>
      <c r="CE10" s="751">
        <v>3503.0791677999987</v>
      </c>
      <c r="CF10" s="751">
        <v>3500.5448924500001</v>
      </c>
      <c r="CG10" s="751">
        <v>3549.65022064</v>
      </c>
      <c r="CH10" s="751">
        <v>3552.1239937699993</v>
      </c>
      <c r="CI10" s="751">
        <v>3490.3953000500005</v>
      </c>
      <c r="CJ10" s="751">
        <v>3504.2953079300005</v>
      </c>
      <c r="CK10" s="751">
        <v>3658.686083399999</v>
      </c>
      <c r="CL10" s="751">
        <v>3862.2940719699973</v>
      </c>
      <c r="CM10" s="755">
        <v>3908.9851528200006</v>
      </c>
      <c r="CN10" s="754">
        <v>3981.934868650002</v>
      </c>
      <c r="CO10" s="751">
        <v>3988.8637337000018</v>
      </c>
      <c r="CP10" s="751">
        <v>4074.9854561980005</v>
      </c>
      <c r="CQ10" s="751">
        <v>4064.1233833299998</v>
      </c>
      <c r="CR10" s="751">
        <v>4291.955885119999</v>
      </c>
      <c r="CS10" s="751">
        <v>4337.5086552299999</v>
      </c>
      <c r="CT10" s="751">
        <v>4460.5837900700008</v>
      </c>
      <c r="CU10" s="751">
        <v>4588.267073959998</v>
      </c>
      <c r="CV10" s="751">
        <v>4841.0532857700027</v>
      </c>
      <c r="CW10" s="751">
        <v>5039.9262441600031</v>
      </c>
      <c r="CX10" s="751">
        <v>5134.7124713099993</v>
      </c>
      <c r="CY10" s="755">
        <v>5353.1099312200022</v>
      </c>
      <c r="CZ10" s="754">
        <v>5355.6052051599991</v>
      </c>
      <c r="DA10" s="751">
        <v>5517.8792473900003</v>
      </c>
      <c r="DB10" s="751">
        <v>5594.3330012509996</v>
      </c>
      <c r="DC10" s="751">
        <v>5618.036872550002</v>
      </c>
      <c r="DD10" s="751">
        <v>5687.74378445</v>
      </c>
      <c r="DE10" s="751">
        <v>5717.0697877699995</v>
      </c>
      <c r="DF10" s="751">
        <v>5675.7761312100038</v>
      </c>
      <c r="DG10" s="751">
        <v>5761.0240541160047</v>
      </c>
      <c r="DH10" s="751">
        <v>5843.8269186730013</v>
      </c>
      <c r="DI10" s="751">
        <v>5941.1517928800004</v>
      </c>
      <c r="DJ10" s="751">
        <v>6125.318272049999</v>
      </c>
      <c r="DK10" s="755">
        <v>5977.2163322600009</v>
      </c>
      <c r="DL10" s="754">
        <v>6107.96</v>
      </c>
      <c r="DM10" s="751">
        <v>6117.54</v>
      </c>
      <c r="DN10" s="751">
        <v>6295.3816125139974</v>
      </c>
      <c r="DO10" s="751">
        <v>6362.9866936400012</v>
      </c>
      <c r="DP10" s="751">
        <v>6471.5996305400004</v>
      </c>
      <c r="DQ10" s="751">
        <v>6529.559024073641</v>
      </c>
      <c r="DR10" s="751">
        <v>6464.5209340140063</v>
      </c>
      <c r="DS10" s="751">
        <v>6556.5532251999994</v>
      </c>
      <c r="DT10" s="751">
        <v>6765.8646926230022</v>
      </c>
      <c r="DU10" s="751">
        <v>6878.6173903400004</v>
      </c>
      <c r="DV10" s="751">
        <v>7517.9262284000015</v>
      </c>
      <c r="DW10" s="755">
        <v>7527.257762873006</v>
      </c>
      <c r="DX10" s="754">
        <v>7579.05</v>
      </c>
      <c r="DY10" s="3086">
        <v>7885.6903404700006</v>
      </c>
      <c r="DZ10" s="3086">
        <v>8113.8</v>
      </c>
      <c r="EA10" s="3086">
        <v>8117.4975090600001</v>
      </c>
      <c r="EB10" s="3086">
        <v>8352.2361561400012</v>
      </c>
      <c r="EC10" s="3086">
        <v>8535.7323135099996</v>
      </c>
      <c r="ED10" s="3086">
        <v>8814.571768920001</v>
      </c>
      <c r="EE10" s="3086">
        <v>8871.8440591100007</v>
      </c>
      <c r="EF10" s="3086">
        <v>9004.4913866499992</v>
      </c>
      <c r="EG10" s="3086">
        <v>9247.4237161100009</v>
      </c>
      <c r="EH10" s="3086">
        <v>9619.1769925699991</v>
      </c>
      <c r="EI10" s="755">
        <v>9518.5210906800003</v>
      </c>
      <c r="EJ10" s="754">
        <v>9718.3258729999998</v>
      </c>
      <c r="EK10" s="3086">
        <v>10289.614237</v>
      </c>
      <c r="EL10" s="3086">
        <v>10414.691206</v>
      </c>
      <c r="EM10" s="3086">
        <v>10921.259473</v>
      </c>
      <c r="EN10" s="3086">
        <v>11368.553146</v>
      </c>
      <c r="EO10" s="3086">
        <v>12018.647226999999</v>
      </c>
      <c r="EP10" s="3086">
        <v>12530.70458</v>
      </c>
      <c r="EQ10" s="3086">
        <v>13006.076208</v>
      </c>
      <c r="ER10" s="3086">
        <v>14219.921001999999</v>
      </c>
      <c r="ES10" s="3086">
        <v>14932.137642</v>
      </c>
      <c r="ET10" s="3086">
        <v>15857.050389</v>
      </c>
      <c r="EU10" s="755">
        <v>16120.696436</v>
      </c>
      <c r="EV10" s="754">
        <v>16420.56588672</v>
      </c>
      <c r="EW10" s="3086">
        <v>16884.763648020002</v>
      </c>
      <c r="EX10" s="3086">
        <v>17381.863208589999</v>
      </c>
      <c r="EY10" s="3086">
        <v>17906.35675237</v>
      </c>
      <c r="EZ10" s="3086">
        <v>18102.536895740002</v>
      </c>
      <c r="FA10" s="3086">
        <v>17756.495123650002</v>
      </c>
      <c r="FB10" s="3086">
        <v>17945.47382707</v>
      </c>
      <c r="FC10" s="3086">
        <v>17992.472322319998</v>
      </c>
      <c r="FD10" s="3086">
        <v>18761.694005500001</v>
      </c>
      <c r="FE10" s="3086">
        <v>19605.20655214</v>
      </c>
      <c r="FF10" s="3086">
        <v>20038.749857430001</v>
      </c>
      <c r="FG10" s="755">
        <v>21412.502252890001</v>
      </c>
    </row>
    <row r="11" spans="1:189" ht="33" customHeight="1" x14ac:dyDescent="0.45">
      <c r="A11" s="747" t="s">
        <v>332</v>
      </c>
      <c r="B11" s="259">
        <v>33.545999999999999</v>
      </c>
      <c r="C11" s="259">
        <v>34.257999999999996</v>
      </c>
      <c r="D11" s="259">
        <v>35.501999999999995</v>
      </c>
      <c r="E11" s="259">
        <v>38.493000000000002</v>
      </c>
      <c r="F11" s="259">
        <v>41.406999999999996</v>
      </c>
      <c r="G11" s="259">
        <v>43.591000000000001</v>
      </c>
      <c r="H11" s="259">
        <v>47.3</v>
      </c>
      <c r="I11" s="259">
        <v>47.9</v>
      </c>
      <c r="J11" s="259"/>
      <c r="K11" s="748">
        <v>52.46</v>
      </c>
      <c r="L11" s="748">
        <v>52.66</v>
      </c>
      <c r="M11" s="748">
        <v>57.58</v>
      </c>
      <c r="N11" s="748">
        <v>61.64</v>
      </c>
      <c r="O11" s="748"/>
      <c r="P11" s="748">
        <v>66.478818979999986</v>
      </c>
      <c r="Q11" s="748">
        <v>70.354057679999997</v>
      </c>
      <c r="R11" s="748">
        <v>75.260000000000005</v>
      </c>
      <c r="S11" s="748">
        <v>80.78</v>
      </c>
      <c r="T11" s="748"/>
      <c r="U11" s="748">
        <v>86.55</v>
      </c>
      <c r="V11" s="748">
        <v>92.99</v>
      </c>
      <c r="W11" s="748">
        <v>90.02</v>
      </c>
      <c r="X11" s="748">
        <v>104.47351502000005</v>
      </c>
      <c r="Y11" s="741"/>
      <c r="Z11" s="748">
        <v>88.507556155999993</v>
      </c>
      <c r="AA11" s="748">
        <v>114.34512830000003</v>
      </c>
      <c r="AB11" s="741" t="s">
        <v>174</v>
      </c>
      <c r="AC11" s="742" t="s">
        <v>174</v>
      </c>
      <c r="AD11" s="749">
        <v>147.70065167000004</v>
      </c>
      <c r="AE11" s="749">
        <v>255.45875555999996</v>
      </c>
      <c r="AF11" s="749">
        <v>289.80500921000009</v>
      </c>
      <c r="AG11" s="749">
        <v>296.73098340000013</v>
      </c>
      <c r="AH11" s="749">
        <v>302.54184714999997</v>
      </c>
      <c r="AI11" s="750">
        <v>299.94293522999999</v>
      </c>
      <c r="AJ11" s="231">
        <v>303.28138978999993</v>
      </c>
      <c r="AK11" s="231">
        <v>304.96934739999995</v>
      </c>
      <c r="AL11" s="231">
        <v>301.91109199000005</v>
      </c>
      <c r="AM11" s="751">
        <v>302.46432576000001</v>
      </c>
      <c r="AN11" s="751">
        <v>311.52738849999997</v>
      </c>
      <c r="AO11" s="751">
        <v>316.28863191000005</v>
      </c>
      <c r="AP11" s="751">
        <v>329.52980233000005</v>
      </c>
      <c r="AQ11" s="751">
        <v>335.57665060000005</v>
      </c>
      <c r="AR11" s="751">
        <v>341.51502899000002</v>
      </c>
      <c r="AS11" s="751">
        <v>351.5012718800001</v>
      </c>
      <c r="AT11" s="751">
        <v>362.4257365499999</v>
      </c>
      <c r="AU11" s="751">
        <v>377.3506992400001</v>
      </c>
      <c r="AV11" s="751">
        <v>384.93059361000002</v>
      </c>
      <c r="AW11" s="751">
        <v>397.46573315999984</v>
      </c>
      <c r="AX11" s="751">
        <v>384.38550508000003</v>
      </c>
      <c r="AY11" s="753">
        <v>388.91132746999989</v>
      </c>
      <c r="AZ11" s="753">
        <v>392.09942752000012</v>
      </c>
      <c r="BA11" s="753">
        <v>400.59320215999998</v>
      </c>
      <c r="BB11" s="753">
        <v>394.90175445999989</v>
      </c>
      <c r="BC11" s="753">
        <v>405.41118802999995</v>
      </c>
      <c r="BD11" s="753">
        <v>429.58580247999993</v>
      </c>
      <c r="BE11" s="753">
        <v>434.71952544999999</v>
      </c>
      <c r="BF11" s="753">
        <v>446.13690662999988</v>
      </c>
      <c r="BG11" s="753">
        <v>441.96674176999994</v>
      </c>
      <c r="BH11" s="753">
        <v>446.08924237000002</v>
      </c>
      <c r="BI11" s="753">
        <v>447.67292350999998</v>
      </c>
      <c r="BJ11" s="753">
        <v>457.04253219999993</v>
      </c>
      <c r="BK11" s="753">
        <v>461.54067652999993</v>
      </c>
      <c r="BL11" s="753">
        <v>476.96891771999998</v>
      </c>
      <c r="BM11" s="753">
        <v>477.19652984999982</v>
      </c>
      <c r="BN11" s="753">
        <v>466.23091529999994</v>
      </c>
      <c r="BO11" s="751">
        <v>478.20755006000002</v>
      </c>
      <c r="BP11" s="754">
        <v>465.40623570999981</v>
      </c>
      <c r="BQ11" s="751">
        <v>489.01534705000006</v>
      </c>
      <c r="BR11" s="751">
        <v>500.50130753999991</v>
      </c>
      <c r="BS11" s="751">
        <v>498.17200898999999</v>
      </c>
      <c r="BT11" s="751">
        <v>484.96194677000011</v>
      </c>
      <c r="BU11" s="751">
        <v>499.44904519999989</v>
      </c>
      <c r="BV11" s="751">
        <v>502.58255479999974</v>
      </c>
      <c r="BW11" s="751">
        <v>501.20095663000001</v>
      </c>
      <c r="BX11" s="751">
        <v>506.3928326799998</v>
      </c>
      <c r="BY11" s="751">
        <v>506.77483977999992</v>
      </c>
      <c r="BZ11" s="751">
        <v>505.0445319599998</v>
      </c>
      <c r="CA11" s="755">
        <v>504.01333670000008</v>
      </c>
      <c r="CB11" s="754">
        <v>500.12479166999964</v>
      </c>
      <c r="CC11" s="751">
        <v>501.06935476000001</v>
      </c>
      <c r="CD11" s="751">
        <v>498.50783240999988</v>
      </c>
      <c r="CE11" s="751">
        <v>496.86297177999984</v>
      </c>
      <c r="CF11" s="751">
        <v>492.79560174999989</v>
      </c>
      <c r="CG11" s="751">
        <v>465.13943621999988</v>
      </c>
      <c r="CH11" s="751">
        <v>459.34411993999976</v>
      </c>
      <c r="CI11" s="751">
        <v>448.46856921999961</v>
      </c>
      <c r="CJ11" s="751">
        <v>445.28879857999982</v>
      </c>
      <c r="CK11" s="751">
        <v>450.77508636999988</v>
      </c>
      <c r="CL11" s="751">
        <v>449.60902847999989</v>
      </c>
      <c r="CM11" s="755">
        <v>431.01975375999984</v>
      </c>
      <c r="CN11" s="754">
        <v>433.02094288000001</v>
      </c>
      <c r="CO11" s="751">
        <v>438.97317796999999</v>
      </c>
      <c r="CP11" s="751">
        <v>444.53215681999995</v>
      </c>
      <c r="CQ11" s="751">
        <v>429.91196117999999</v>
      </c>
      <c r="CR11" s="751">
        <v>438.18715990000004</v>
      </c>
      <c r="CS11" s="751">
        <v>410.55863182999997</v>
      </c>
      <c r="CT11" s="751">
        <v>400.37301535999978</v>
      </c>
      <c r="CU11" s="751">
        <v>404.1252634999999</v>
      </c>
      <c r="CV11" s="751">
        <v>414.56896533999986</v>
      </c>
      <c r="CW11" s="751">
        <v>404.75620218999995</v>
      </c>
      <c r="CX11" s="751">
        <v>392.90501781</v>
      </c>
      <c r="CY11" s="755">
        <v>377.18465860999987</v>
      </c>
      <c r="CZ11" s="754">
        <v>355.17828806999995</v>
      </c>
      <c r="DA11" s="751">
        <v>376.87819659999997</v>
      </c>
      <c r="DB11" s="751">
        <v>390.84269067999992</v>
      </c>
      <c r="DC11" s="751">
        <v>391.13964448999991</v>
      </c>
      <c r="DD11" s="751">
        <v>378.40926303000003</v>
      </c>
      <c r="DE11" s="751">
        <v>375.67942295000006</v>
      </c>
      <c r="DF11" s="751">
        <v>390.88509003000013</v>
      </c>
      <c r="DG11" s="751">
        <v>411.15645887000011</v>
      </c>
      <c r="DH11" s="751">
        <v>428.11611245</v>
      </c>
      <c r="DI11" s="751">
        <v>416.01526066999998</v>
      </c>
      <c r="DJ11" s="751">
        <v>414.09888868000013</v>
      </c>
      <c r="DK11" s="755">
        <v>388.98997994000007</v>
      </c>
      <c r="DL11" s="754">
        <v>405.96</v>
      </c>
      <c r="DM11" s="751">
        <v>419.26</v>
      </c>
      <c r="DN11" s="751">
        <v>427.41244881300008</v>
      </c>
      <c r="DO11" s="751">
        <v>423.4372632859999</v>
      </c>
      <c r="DP11" s="751">
        <v>415.75139141600005</v>
      </c>
      <c r="DQ11" s="751">
        <v>410.92994995599997</v>
      </c>
      <c r="DR11" s="751">
        <v>416.71941730599997</v>
      </c>
      <c r="DS11" s="751">
        <v>444.79260451599993</v>
      </c>
      <c r="DT11" s="751">
        <v>456.13127504600004</v>
      </c>
      <c r="DU11" s="751">
        <v>470.28688471599992</v>
      </c>
      <c r="DV11" s="751">
        <v>476.467233233</v>
      </c>
      <c r="DW11" s="755">
        <v>473.77246157300004</v>
      </c>
      <c r="DX11" s="754">
        <v>504.94582503000026</v>
      </c>
      <c r="DY11" s="3086">
        <v>546.73923100000002</v>
      </c>
      <c r="DZ11" s="3086">
        <v>578.96</v>
      </c>
      <c r="EA11" s="3086">
        <v>591.73075613000003</v>
      </c>
      <c r="EB11" s="3086">
        <v>589.43108976999997</v>
      </c>
      <c r="EC11" s="3086">
        <v>586.08508467999991</v>
      </c>
      <c r="ED11" s="3086">
        <v>610.83152203999998</v>
      </c>
      <c r="EE11" s="3086">
        <v>642.28048927999998</v>
      </c>
      <c r="EF11" s="3086">
        <v>674.90579455999989</v>
      </c>
      <c r="EG11" s="3086">
        <v>692.04930089000004</v>
      </c>
      <c r="EH11" s="3086">
        <v>744.18457610000007</v>
      </c>
      <c r="EI11" s="755">
        <v>692.93731082000011</v>
      </c>
      <c r="EJ11" s="754">
        <v>729.10220800000002</v>
      </c>
      <c r="EK11" s="3086">
        <v>803.71798799999999</v>
      </c>
      <c r="EL11" s="3086">
        <v>858.34633699999995</v>
      </c>
      <c r="EM11" s="3086">
        <v>891.18639900000005</v>
      </c>
      <c r="EN11" s="3086">
        <v>920.99524199999996</v>
      </c>
      <c r="EO11" s="3086">
        <v>929.97257300000001</v>
      </c>
      <c r="EP11" s="3086">
        <v>971.55454999999995</v>
      </c>
      <c r="EQ11" s="3086">
        <v>1053.745582</v>
      </c>
      <c r="ER11" s="3086">
        <v>1123.0707359999999</v>
      </c>
      <c r="ES11" s="3086">
        <v>1220.0507729999999</v>
      </c>
      <c r="ET11" s="3086">
        <v>1318.5155400000001</v>
      </c>
      <c r="EU11" s="755">
        <v>1381.2176360000001</v>
      </c>
      <c r="EV11" s="754">
        <v>1511.42020303</v>
      </c>
      <c r="EW11" s="3086">
        <v>1639.5989815999999</v>
      </c>
      <c r="EX11" s="3086">
        <v>1758.6089061600001</v>
      </c>
      <c r="EY11" s="3086">
        <v>1817.62770372</v>
      </c>
      <c r="EZ11" s="3086">
        <v>1751.6094527999999</v>
      </c>
      <c r="FA11" s="3086">
        <v>1817.2076830599999</v>
      </c>
      <c r="FB11" s="3086">
        <v>1919.1514272899999</v>
      </c>
      <c r="FC11" s="3086">
        <v>2008.7531007800001</v>
      </c>
      <c r="FD11" s="3086">
        <v>2120.2342817399999</v>
      </c>
      <c r="FE11" s="3086">
        <v>2232.5623338</v>
      </c>
      <c r="FF11" s="3086">
        <v>2242.8169668</v>
      </c>
      <c r="FG11" s="755">
        <v>2354.538532</v>
      </c>
    </row>
    <row r="12" spans="1:189" ht="33" customHeight="1" x14ac:dyDescent="0.45">
      <c r="A12" s="747" t="s">
        <v>235</v>
      </c>
      <c r="B12" s="259">
        <v>27.131999999999998</v>
      </c>
      <c r="C12" s="259">
        <v>27.164999999999999</v>
      </c>
      <c r="D12" s="259">
        <v>31.782</v>
      </c>
      <c r="E12" s="259">
        <v>33.706000000000003</v>
      </c>
      <c r="F12" s="259">
        <v>36.14</v>
      </c>
      <c r="G12" s="259">
        <v>34.908999999999999</v>
      </c>
      <c r="H12" s="259">
        <v>49.1</v>
      </c>
      <c r="I12" s="259">
        <v>46.7</v>
      </c>
      <c r="J12" s="259"/>
      <c r="K12" s="748">
        <v>46.69</v>
      </c>
      <c r="L12" s="748">
        <v>52.06</v>
      </c>
      <c r="M12" s="748">
        <v>60.73</v>
      </c>
      <c r="N12" s="748">
        <v>56.6</v>
      </c>
      <c r="O12" s="748"/>
      <c r="P12" s="748">
        <v>57.809387498999996</v>
      </c>
      <c r="Q12" s="748">
        <v>78.652138224000012</v>
      </c>
      <c r="R12" s="748">
        <v>77.14</v>
      </c>
      <c r="S12" s="748">
        <v>83.82</v>
      </c>
      <c r="T12" s="748"/>
      <c r="U12" s="748">
        <v>79.319999999999993</v>
      </c>
      <c r="V12" s="748">
        <v>82.26</v>
      </c>
      <c r="W12" s="748">
        <v>83.2</v>
      </c>
      <c r="X12" s="748">
        <v>87.344559310000008</v>
      </c>
      <c r="Y12" s="741"/>
      <c r="Z12" s="748">
        <v>85.232870550000001</v>
      </c>
      <c r="AA12" s="748">
        <v>110.15280523999999</v>
      </c>
      <c r="AB12" s="741" t="s">
        <v>174</v>
      </c>
      <c r="AC12" s="742" t="s">
        <v>174</v>
      </c>
      <c r="AD12" s="758">
        <v>140.99655810000093</v>
      </c>
      <c r="AE12" s="758">
        <v>206.80477526999994</v>
      </c>
      <c r="AF12" s="749">
        <v>208.19811128999999</v>
      </c>
      <c r="AG12" s="749">
        <v>209.35372892000001</v>
      </c>
      <c r="AH12" s="749">
        <v>210.14328874000006</v>
      </c>
      <c r="AI12" s="750">
        <v>215.71236981000007</v>
      </c>
      <c r="AJ12" s="231">
        <v>210.17875541000004</v>
      </c>
      <c r="AK12" s="231">
        <v>221.75747218000009</v>
      </c>
      <c r="AL12" s="231">
        <v>223.33575107000001</v>
      </c>
      <c r="AM12" s="751">
        <v>224.00087845000002</v>
      </c>
      <c r="AN12" s="751">
        <v>228.78441763000001</v>
      </c>
      <c r="AO12" s="751">
        <v>249.08233668</v>
      </c>
      <c r="AP12" s="751">
        <v>233.39329248999999</v>
      </c>
      <c r="AQ12" s="751">
        <v>222.28246395000002</v>
      </c>
      <c r="AR12" s="751">
        <v>228.14350661999998</v>
      </c>
      <c r="AS12" s="751">
        <v>237.45489943000001</v>
      </c>
      <c r="AT12" s="751">
        <v>230.70306209</v>
      </c>
      <c r="AU12" s="751">
        <v>240.32263606999996</v>
      </c>
      <c r="AV12" s="751">
        <v>237.88917311000006</v>
      </c>
      <c r="AW12" s="751">
        <v>237.62107164000003</v>
      </c>
      <c r="AX12" s="751">
        <v>238.78792600000006</v>
      </c>
      <c r="AY12" s="753">
        <v>245.88460764999999</v>
      </c>
      <c r="AZ12" s="753">
        <v>248.1191875399999</v>
      </c>
      <c r="BA12" s="753">
        <v>271.98071960999999</v>
      </c>
      <c r="BB12" s="753">
        <v>269.67431121000004</v>
      </c>
      <c r="BC12" s="753">
        <v>265.49282560999995</v>
      </c>
      <c r="BD12" s="753">
        <v>272.99467012999997</v>
      </c>
      <c r="BE12" s="753">
        <v>276.74010817000004</v>
      </c>
      <c r="BF12" s="753">
        <v>270.20571729999995</v>
      </c>
      <c r="BG12" s="753">
        <v>268.19620684</v>
      </c>
      <c r="BH12" s="753">
        <v>317.64232067</v>
      </c>
      <c r="BI12" s="753">
        <v>287.06783084000006</v>
      </c>
      <c r="BJ12" s="753">
        <v>282.00142847000001</v>
      </c>
      <c r="BK12" s="753">
        <v>289.73252368999999</v>
      </c>
      <c r="BL12" s="753">
        <v>308.65078769999991</v>
      </c>
      <c r="BM12" s="753">
        <v>299.28383669999994</v>
      </c>
      <c r="BN12" s="753">
        <v>300.74204504999994</v>
      </c>
      <c r="BO12" s="751">
        <v>284.87036676999998</v>
      </c>
      <c r="BP12" s="754">
        <v>320.61160070999983</v>
      </c>
      <c r="BQ12" s="751">
        <v>291.76990132000003</v>
      </c>
      <c r="BR12" s="751">
        <v>289.43156964999997</v>
      </c>
      <c r="BS12" s="751">
        <v>284.39493791000001</v>
      </c>
      <c r="BT12" s="751">
        <v>290.22242710000006</v>
      </c>
      <c r="BU12" s="751">
        <v>291.60104817000001</v>
      </c>
      <c r="BV12" s="751">
        <v>299.59085126000002</v>
      </c>
      <c r="BW12" s="751">
        <v>300.52892423999992</v>
      </c>
      <c r="BX12" s="751">
        <v>311.21590689999994</v>
      </c>
      <c r="BY12" s="751">
        <v>335.98230714999988</v>
      </c>
      <c r="BZ12" s="751">
        <v>331.91125301999989</v>
      </c>
      <c r="CA12" s="755">
        <v>286.03533755000012</v>
      </c>
      <c r="CB12" s="754">
        <v>281.92588723000011</v>
      </c>
      <c r="CC12" s="751">
        <v>274.45234087999995</v>
      </c>
      <c r="CD12" s="751">
        <v>282.07480412999996</v>
      </c>
      <c r="CE12" s="751">
        <v>290.40495440999996</v>
      </c>
      <c r="CF12" s="751">
        <v>287.24204416999999</v>
      </c>
      <c r="CG12" s="751">
        <v>312.87494534000001</v>
      </c>
      <c r="CH12" s="751">
        <v>315.68011457999995</v>
      </c>
      <c r="CI12" s="751">
        <v>333.11630415999991</v>
      </c>
      <c r="CJ12" s="751">
        <v>337.39902554999998</v>
      </c>
      <c r="CK12" s="751">
        <v>350.40725517000016</v>
      </c>
      <c r="CL12" s="751">
        <v>359.51151462000007</v>
      </c>
      <c r="CM12" s="755">
        <v>348.31861725999994</v>
      </c>
      <c r="CN12" s="754">
        <v>341.30756265999992</v>
      </c>
      <c r="CO12" s="751">
        <v>348.41016207999803</v>
      </c>
      <c r="CP12" s="751">
        <v>346.2464324500001</v>
      </c>
      <c r="CQ12" s="751">
        <v>367.75540539999997</v>
      </c>
      <c r="CR12" s="751">
        <v>378.88467706999995</v>
      </c>
      <c r="CS12" s="751">
        <v>381.12075871300004</v>
      </c>
      <c r="CT12" s="751">
        <v>380.02220742999998</v>
      </c>
      <c r="CU12" s="751">
        <v>386.66425164999993</v>
      </c>
      <c r="CV12" s="751">
        <v>418.44926585999985</v>
      </c>
      <c r="CW12" s="751">
        <v>433.95554176000007</v>
      </c>
      <c r="CX12" s="751">
        <v>430.52525660999987</v>
      </c>
      <c r="CY12" s="755">
        <v>440.59023730000018</v>
      </c>
      <c r="CZ12" s="754">
        <v>420.1044920999999</v>
      </c>
      <c r="DA12" s="751">
        <v>432.72098952999988</v>
      </c>
      <c r="DB12" s="751">
        <v>423.30314595999988</v>
      </c>
      <c r="DC12" s="751">
        <v>436.48627326999991</v>
      </c>
      <c r="DD12" s="751">
        <v>445.89464637999993</v>
      </c>
      <c r="DE12" s="751">
        <v>439.12070129</v>
      </c>
      <c r="DF12" s="751">
        <v>436.15968047999996</v>
      </c>
      <c r="DG12" s="751">
        <v>446.65757287000019</v>
      </c>
      <c r="DH12" s="751">
        <v>431.81809512000007</v>
      </c>
      <c r="DI12" s="751">
        <v>398.88500586999982</v>
      </c>
      <c r="DJ12" s="751">
        <v>421.55904709000021</v>
      </c>
      <c r="DK12" s="755">
        <v>392.60412867400009</v>
      </c>
      <c r="DL12" s="754">
        <v>391.84</v>
      </c>
      <c r="DM12" s="751">
        <v>408.64</v>
      </c>
      <c r="DN12" s="751">
        <v>421.53958092399989</v>
      </c>
      <c r="DO12" s="751">
        <v>452.44513139100002</v>
      </c>
      <c r="DP12" s="751">
        <v>435.34461275000007</v>
      </c>
      <c r="DQ12" s="751">
        <v>448.98598791000012</v>
      </c>
      <c r="DR12" s="751">
        <v>440.0369710299999</v>
      </c>
      <c r="DS12" s="751">
        <v>459.58409818999979</v>
      </c>
      <c r="DT12" s="751">
        <v>467.70995950700001</v>
      </c>
      <c r="DU12" s="751">
        <v>486.78549137299979</v>
      </c>
      <c r="DV12" s="751">
        <v>533.73119644999997</v>
      </c>
      <c r="DW12" s="755">
        <v>547.06796884999994</v>
      </c>
      <c r="DX12" s="754">
        <v>561.26</v>
      </c>
      <c r="DY12" s="3086">
        <v>573.90683645000001</v>
      </c>
      <c r="DZ12" s="3086">
        <v>605.58999999999992</v>
      </c>
      <c r="EA12" s="3086">
        <v>577.71769463999999</v>
      </c>
      <c r="EB12" s="3086">
        <v>581.40185292000012</v>
      </c>
      <c r="EC12" s="3086">
        <v>610.43360152000002</v>
      </c>
      <c r="ED12" s="3086">
        <v>628.46333621999997</v>
      </c>
      <c r="EE12" s="3086">
        <v>645.50153406999993</v>
      </c>
      <c r="EF12" s="3086">
        <v>667.56445019</v>
      </c>
      <c r="EG12" s="3086">
        <v>657.49074046999999</v>
      </c>
      <c r="EH12" s="3086">
        <v>662.15675168999996</v>
      </c>
      <c r="EI12" s="755">
        <v>660.46023874000002</v>
      </c>
      <c r="EJ12" s="754">
        <v>680.57779800000026</v>
      </c>
      <c r="EK12" s="3086">
        <v>725.23531600000024</v>
      </c>
      <c r="EL12" s="3086">
        <v>730.63164400000096</v>
      </c>
      <c r="EM12" s="3086">
        <v>786.65648300000066</v>
      </c>
      <c r="EN12" s="3086">
        <v>808.91128700000081</v>
      </c>
      <c r="EO12" s="3086">
        <v>845.66029499999968</v>
      </c>
      <c r="EP12" s="3086">
        <v>865.77829500000007</v>
      </c>
      <c r="EQ12" s="3086">
        <v>924.60018099999979</v>
      </c>
      <c r="ER12" s="3086">
        <v>1007.6917180000019</v>
      </c>
      <c r="ES12" s="3086">
        <v>1030.6293789999982</v>
      </c>
      <c r="ET12" s="3086">
        <v>1064.0844120000002</v>
      </c>
      <c r="EU12" s="755">
        <v>1071.8691529999996</v>
      </c>
      <c r="EV12" s="754">
        <v>1086.48482582</v>
      </c>
      <c r="EW12" s="3086">
        <v>1128.9227572499985</v>
      </c>
      <c r="EX12" s="3086">
        <v>1133.4704375600013</v>
      </c>
      <c r="EY12" s="3086">
        <v>1144.3954380099967</v>
      </c>
      <c r="EZ12" s="3086">
        <v>1151.3888593699994</v>
      </c>
      <c r="FA12" s="3086">
        <v>1160.2042163299957</v>
      </c>
      <c r="FB12" s="3086">
        <v>1146.4252171500011</v>
      </c>
      <c r="FC12" s="3086">
        <v>1136.8242490100019</v>
      </c>
      <c r="FD12" s="3086">
        <v>1190.9175501499994</v>
      </c>
      <c r="FE12" s="3086">
        <v>1224.96912342</v>
      </c>
      <c r="FF12" s="3086">
        <v>1144.0979998799994</v>
      </c>
      <c r="FG12" s="755">
        <v>1114.88004172</v>
      </c>
    </row>
    <row r="13" spans="1:189" s="543" customFormat="1" ht="33" customHeight="1" thickBot="1" x14ac:dyDescent="0.5">
      <c r="A13" s="545" t="s">
        <v>333</v>
      </c>
      <c r="B13" s="759">
        <v>120</v>
      </c>
      <c r="C13" s="759" t="s">
        <v>334</v>
      </c>
      <c r="D13" s="759" t="s">
        <v>335</v>
      </c>
      <c r="E13" s="759" t="s">
        <v>335</v>
      </c>
      <c r="F13" s="759" t="s">
        <v>335</v>
      </c>
      <c r="G13" s="759">
        <v>123</v>
      </c>
      <c r="H13" s="759">
        <v>124</v>
      </c>
      <c r="I13" s="759">
        <v>124</v>
      </c>
      <c r="J13" s="759"/>
      <c r="K13" s="760">
        <v>125</v>
      </c>
      <c r="L13" s="760">
        <v>125</v>
      </c>
      <c r="M13" s="760">
        <v>126</v>
      </c>
      <c r="N13" s="760">
        <v>128</v>
      </c>
      <c r="O13" s="760"/>
      <c r="P13" s="760">
        <v>128</v>
      </c>
      <c r="Q13" s="760">
        <v>128</v>
      </c>
      <c r="R13" s="760">
        <v>128</v>
      </c>
      <c r="S13" s="760">
        <v>128</v>
      </c>
      <c r="T13" s="760"/>
      <c r="U13" s="760">
        <v>128</v>
      </c>
      <c r="V13" s="761">
        <v>135</v>
      </c>
      <c r="W13" s="761">
        <v>135</v>
      </c>
      <c r="X13" s="761">
        <v>135</v>
      </c>
      <c r="Y13" s="761"/>
      <c r="Z13" s="761">
        <v>135</v>
      </c>
      <c r="AA13" s="761">
        <v>135</v>
      </c>
      <c r="AB13" s="760" t="s">
        <v>174</v>
      </c>
      <c r="AC13" s="762" t="s">
        <v>174</v>
      </c>
      <c r="AD13" s="761">
        <v>132</v>
      </c>
      <c r="AE13" s="763">
        <v>140</v>
      </c>
      <c r="AF13" s="764">
        <v>139</v>
      </c>
      <c r="AG13" s="764">
        <v>139</v>
      </c>
      <c r="AH13" s="764">
        <v>139</v>
      </c>
      <c r="AI13" s="765">
        <v>139</v>
      </c>
      <c r="AJ13" s="764">
        <v>139</v>
      </c>
      <c r="AK13" s="764">
        <v>139</v>
      </c>
      <c r="AL13" s="764">
        <v>139</v>
      </c>
      <c r="AM13" s="764">
        <v>139</v>
      </c>
      <c r="AN13" s="764">
        <v>139</v>
      </c>
      <c r="AO13" s="764">
        <v>139</v>
      </c>
      <c r="AP13" s="764">
        <v>139</v>
      </c>
      <c r="AQ13" s="764">
        <v>139</v>
      </c>
      <c r="AR13" s="764">
        <v>139</v>
      </c>
      <c r="AS13" s="764">
        <v>139</v>
      </c>
      <c r="AT13" s="764">
        <v>139</v>
      </c>
      <c r="AU13" s="764">
        <v>139</v>
      </c>
      <c r="AV13" s="764">
        <v>139</v>
      </c>
      <c r="AW13" s="764">
        <v>139</v>
      </c>
      <c r="AX13" s="764">
        <v>139</v>
      </c>
      <c r="AY13" s="760">
        <v>139</v>
      </c>
      <c r="AZ13" s="760">
        <v>139</v>
      </c>
      <c r="BA13" s="760">
        <v>139</v>
      </c>
      <c r="BB13" s="760">
        <v>139</v>
      </c>
      <c r="BC13" s="760">
        <v>139</v>
      </c>
      <c r="BD13" s="760">
        <v>140</v>
      </c>
      <c r="BE13" s="760">
        <v>140</v>
      </c>
      <c r="BF13" s="760">
        <v>140</v>
      </c>
      <c r="BG13" s="760">
        <v>140</v>
      </c>
      <c r="BH13" s="760">
        <v>140</v>
      </c>
      <c r="BI13" s="760">
        <v>140</v>
      </c>
      <c r="BJ13" s="760">
        <v>141</v>
      </c>
      <c r="BK13" s="766">
        <v>141</v>
      </c>
      <c r="BL13" s="766">
        <v>141</v>
      </c>
      <c r="BM13" s="766">
        <v>141</v>
      </c>
      <c r="BN13" s="766">
        <v>141</v>
      </c>
      <c r="BO13" s="767">
        <v>141</v>
      </c>
      <c r="BP13" s="768">
        <v>141</v>
      </c>
      <c r="BQ13" s="767">
        <v>141</v>
      </c>
      <c r="BR13" s="767">
        <v>141</v>
      </c>
      <c r="BS13" s="767">
        <v>141</v>
      </c>
      <c r="BT13" s="767">
        <v>141</v>
      </c>
      <c r="BU13" s="767">
        <v>141</v>
      </c>
      <c r="BV13" s="767">
        <v>142</v>
      </c>
      <c r="BW13" s="767">
        <v>142</v>
      </c>
      <c r="BX13" s="767">
        <v>143</v>
      </c>
      <c r="BY13" s="767">
        <v>144</v>
      </c>
      <c r="BZ13" s="767">
        <v>144</v>
      </c>
      <c r="CA13" s="769">
        <v>144</v>
      </c>
      <c r="CB13" s="768">
        <v>144</v>
      </c>
      <c r="CC13" s="767">
        <v>144</v>
      </c>
      <c r="CD13" s="767">
        <v>144</v>
      </c>
      <c r="CE13" s="767">
        <v>144</v>
      </c>
      <c r="CF13" s="767">
        <v>144</v>
      </c>
      <c r="CG13" s="767">
        <v>144</v>
      </c>
      <c r="CH13" s="767">
        <v>144</v>
      </c>
      <c r="CI13" s="767">
        <v>144</v>
      </c>
      <c r="CJ13" s="767">
        <v>144</v>
      </c>
      <c r="CK13" s="767">
        <v>144</v>
      </c>
      <c r="CL13" s="767">
        <v>144</v>
      </c>
      <c r="CM13" s="769">
        <v>144</v>
      </c>
      <c r="CN13" s="768">
        <v>144</v>
      </c>
      <c r="CO13" s="767">
        <v>144</v>
      </c>
      <c r="CP13" s="767">
        <v>144</v>
      </c>
      <c r="CQ13" s="767">
        <v>144</v>
      </c>
      <c r="CR13" s="767">
        <v>144</v>
      </c>
      <c r="CS13" s="767">
        <v>144</v>
      </c>
      <c r="CT13" s="767">
        <v>144</v>
      </c>
      <c r="CU13" s="767">
        <v>144</v>
      </c>
      <c r="CV13" s="767">
        <v>145</v>
      </c>
      <c r="CW13" s="767">
        <v>142</v>
      </c>
      <c r="CX13" s="767">
        <v>144</v>
      </c>
      <c r="CY13" s="769">
        <v>145</v>
      </c>
      <c r="CZ13" s="768">
        <v>145</v>
      </c>
      <c r="DA13" s="767">
        <v>145</v>
      </c>
      <c r="DB13" s="767">
        <v>144</v>
      </c>
      <c r="DC13" s="767">
        <v>144</v>
      </c>
      <c r="DD13" s="767">
        <v>144</v>
      </c>
      <c r="DE13" s="767">
        <v>144</v>
      </c>
      <c r="DF13" s="767">
        <v>144</v>
      </c>
      <c r="DG13" s="767">
        <v>145</v>
      </c>
      <c r="DH13" s="767">
        <v>145</v>
      </c>
      <c r="DI13" s="767">
        <v>145</v>
      </c>
      <c r="DJ13" s="767">
        <v>145</v>
      </c>
      <c r="DK13" s="769">
        <v>145</v>
      </c>
      <c r="DL13" s="768">
        <v>145</v>
      </c>
      <c r="DM13" s="767">
        <v>145</v>
      </c>
      <c r="DN13" s="767">
        <v>145</v>
      </c>
      <c r="DO13" s="767">
        <v>145</v>
      </c>
      <c r="DP13" s="767">
        <v>146</v>
      </c>
      <c r="DQ13" s="767">
        <v>146</v>
      </c>
      <c r="DR13" s="767">
        <v>146</v>
      </c>
      <c r="DS13" s="767">
        <v>146</v>
      </c>
      <c r="DT13" s="767">
        <v>146</v>
      </c>
      <c r="DU13" s="767">
        <v>146</v>
      </c>
      <c r="DV13" s="767">
        <v>146</v>
      </c>
      <c r="DW13" s="769">
        <v>146</v>
      </c>
      <c r="DX13" s="768">
        <v>146</v>
      </c>
      <c r="DY13" s="767">
        <v>146</v>
      </c>
      <c r="DZ13" s="767">
        <v>146</v>
      </c>
      <c r="EA13" s="767">
        <v>147</v>
      </c>
      <c r="EB13" s="767">
        <v>147</v>
      </c>
      <c r="EC13" s="767">
        <v>147</v>
      </c>
      <c r="ED13" s="767">
        <v>147</v>
      </c>
      <c r="EE13" s="767">
        <v>147</v>
      </c>
      <c r="EF13" s="767">
        <v>147</v>
      </c>
      <c r="EG13" s="767">
        <v>147</v>
      </c>
      <c r="EH13" s="767">
        <v>147</v>
      </c>
      <c r="EI13" s="769">
        <v>147</v>
      </c>
      <c r="EJ13" s="768">
        <v>146</v>
      </c>
      <c r="EK13" s="767">
        <v>146</v>
      </c>
      <c r="EL13" s="767">
        <v>146</v>
      </c>
      <c r="EM13" s="767">
        <v>146</v>
      </c>
      <c r="EN13" s="767">
        <v>146</v>
      </c>
      <c r="EO13" s="767">
        <v>146</v>
      </c>
      <c r="EP13" s="767">
        <v>146</v>
      </c>
      <c r="EQ13" s="767">
        <v>146</v>
      </c>
      <c r="ER13" s="767">
        <v>146</v>
      </c>
      <c r="ES13" s="767">
        <v>146</v>
      </c>
      <c r="ET13" s="767">
        <v>146</v>
      </c>
      <c r="EU13" s="769">
        <v>146</v>
      </c>
      <c r="EV13" s="768">
        <v>146</v>
      </c>
      <c r="EW13" s="767">
        <v>146</v>
      </c>
      <c r="EX13" s="767">
        <v>146</v>
      </c>
      <c r="EY13" s="767">
        <v>146</v>
      </c>
      <c r="EZ13" s="767">
        <v>146</v>
      </c>
      <c r="FA13" s="767">
        <v>146</v>
      </c>
      <c r="FB13" s="767">
        <v>146</v>
      </c>
      <c r="FC13" s="767">
        <v>146</v>
      </c>
      <c r="FD13" s="767">
        <v>146</v>
      </c>
      <c r="FE13" s="767">
        <v>146</v>
      </c>
      <c r="FF13" s="767">
        <v>146</v>
      </c>
      <c r="FG13" s="769">
        <v>146</v>
      </c>
    </row>
    <row r="14" spans="1:189" ht="32.9" customHeight="1" thickTop="1" x14ac:dyDescent="0.45">
      <c r="A14" s="770"/>
      <c r="B14" s="727"/>
      <c r="C14" s="727"/>
      <c r="D14" s="727"/>
      <c r="E14" s="727"/>
      <c r="F14" s="727"/>
      <c r="G14" s="727"/>
      <c r="H14" s="727"/>
      <c r="I14" s="727"/>
      <c r="J14" s="727"/>
      <c r="K14" s="727"/>
      <c r="L14" s="727"/>
      <c r="M14" s="727"/>
      <c r="N14" s="727"/>
      <c r="O14" s="727"/>
      <c r="P14" s="727"/>
      <c r="Q14" s="727"/>
      <c r="R14" s="727"/>
      <c r="S14" s="727"/>
      <c r="T14" s="727"/>
      <c r="U14" s="727"/>
      <c r="V14" s="727"/>
      <c r="W14" s="727"/>
      <c r="X14" s="727"/>
      <c r="Y14" s="727"/>
      <c r="Z14" s="727"/>
      <c r="AA14" s="727"/>
      <c r="AB14" s="727"/>
      <c r="AC14" s="771"/>
      <c r="AD14" s="771"/>
      <c r="AE14" s="771"/>
      <c r="AF14" s="771"/>
      <c r="AG14" s="771"/>
      <c r="AH14" s="772"/>
      <c r="AI14" s="772"/>
      <c r="AJ14" s="772"/>
      <c r="AK14" s="772"/>
      <c r="AL14" s="772"/>
      <c r="AM14" s="772"/>
      <c r="AN14" s="772"/>
      <c r="AO14" s="772"/>
      <c r="AP14" s="772"/>
      <c r="AQ14" s="772"/>
      <c r="AR14" s="772"/>
      <c r="AS14" s="772"/>
      <c r="AT14" s="772"/>
      <c r="AU14" s="772"/>
      <c r="AV14" s="772"/>
      <c r="AW14" s="772"/>
      <c r="AX14" s="727"/>
      <c r="AY14" s="515"/>
      <c r="AZ14" s="515"/>
      <c r="BA14" s="515"/>
      <c r="BB14" s="515"/>
      <c r="BC14" s="515"/>
      <c r="BD14" s="515"/>
      <c r="BE14" s="515"/>
      <c r="BF14" s="515"/>
      <c r="BG14" s="515"/>
      <c r="BH14" s="515"/>
      <c r="BI14" s="515"/>
      <c r="BJ14" s="515"/>
      <c r="BK14" s="515"/>
      <c r="BL14" s="515"/>
      <c r="BM14" s="515"/>
      <c r="BN14" s="515"/>
      <c r="BO14" s="727"/>
      <c r="BP14" s="727"/>
      <c r="BQ14" s="727"/>
      <c r="BR14" s="727"/>
      <c r="BS14" s="727"/>
      <c r="BT14" s="727"/>
      <c r="BU14" s="727"/>
      <c r="BV14" s="727"/>
      <c r="BW14" s="727"/>
      <c r="BX14" s="727"/>
      <c r="BY14" s="727"/>
      <c r="BZ14" s="727"/>
      <c r="CA14" s="727"/>
      <c r="CB14" s="727"/>
      <c r="CC14" s="727"/>
      <c r="CD14" s="727"/>
      <c r="CE14" s="727"/>
      <c r="CF14" s="727"/>
      <c r="CG14" s="727"/>
      <c r="CH14" s="727"/>
      <c r="CI14" s="727"/>
      <c r="CJ14" s="727"/>
      <c r="CK14" s="727"/>
      <c r="CL14" s="727"/>
      <c r="CM14" s="727"/>
      <c r="CN14" s="727"/>
      <c r="CO14" s="727"/>
      <c r="CP14" s="727"/>
      <c r="CQ14" s="727"/>
      <c r="CR14" s="727"/>
      <c r="CS14" s="727"/>
      <c r="CT14" s="727"/>
      <c r="CU14" s="727"/>
      <c r="CV14" s="727"/>
      <c r="CW14" s="727"/>
      <c r="CX14" s="727"/>
      <c r="CY14" s="727"/>
      <c r="CZ14" s="727"/>
      <c r="DA14" s="727"/>
      <c r="DB14" s="727"/>
      <c r="DC14" s="727"/>
      <c r="DD14" s="727"/>
      <c r="DE14" s="727"/>
      <c r="DF14" s="727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727"/>
      <c r="EV14" s="727"/>
      <c r="EW14" s="727"/>
      <c r="EX14" s="727"/>
      <c r="EY14" s="727"/>
      <c r="EZ14" s="727"/>
      <c r="FA14" s="727"/>
      <c r="FB14" s="727"/>
      <c r="FC14" s="727"/>
      <c r="FD14" s="727"/>
      <c r="FE14" s="727"/>
      <c r="FF14" s="727"/>
      <c r="FG14" s="727"/>
    </row>
    <row r="15" spans="1:189" x14ac:dyDescent="0.35">
      <c r="A15" s="773"/>
      <c r="W15" s="775"/>
      <c r="AC15" s="776"/>
      <c r="AD15" s="776"/>
      <c r="AE15" s="776"/>
      <c r="AF15" s="776"/>
      <c r="AG15" s="776"/>
      <c r="AH15" s="776"/>
      <c r="AI15" s="776"/>
      <c r="AJ15" s="776"/>
      <c r="AK15" s="776"/>
      <c r="AL15" s="776"/>
      <c r="AM15" s="776"/>
      <c r="AN15" s="776"/>
      <c r="AO15" s="776"/>
      <c r="AP15" s="776"/>
      <c r="AQ15" s="776"/>
      <c r="AR15" s="776"/>
      <c r="AS15" s="776"/>
      <c r="AT15" s="776"/>
      <c r="AU15" s="776"/>
      <c r="AV15" s="776"/>
      <c r="AW15" s="776"/>
      <c r="GG15" s="778"/>
    </row>
    <row r="16" spans="1:189" x14ac:dyDescent="0.35">
      <c r="AC16" s="779"/>
      <c r="AD16" s="779"/>
      <c r="AE16" s="779"/>
    </row>
    <row r="17" spans="8:163" x14ac:dyDescent="0.35">
      <c r="U17" s="775"/>
    </row>
    <row r="27" spans="8:163" x14ac:dyDescent="0.35">
      <c r="K27" s="780">
        <v>44013</v>
      </c>
    </row>
    <row r="30" spans="8:163" ht="26" x14ac:dyDescent="0.6">
      <c r="H30" s="781"/>
    </row>
    <row r="31" spans="8:163" x14ac:dyDescent="0.35">
      <c r="BO31" s="728"/>
      <c r="BP31" s="728"/>
      <c r="BQ31" s="728"/>
      <c r="BR31" s="728"/>
      <c r="BS31" s="728"/>
      <c r="BT31" s="728"/>
      <c r="BU31" s="728"/>
      <c r="BV31" s="728"/>
      <c r="BW31" s="728"/>
      <c r="BX31" s="728"/>
      <c r="BY31" s="728"/>
      <c r="BZ31" s="728"/>
      <c r="CA31" s="728"/>
      <c r="CB31" s="728"/>
      <c r="CC31" s="728"/>
      <c r="CD31" s="728"/>
      <c r="CE31" s="728"/>
      <c r="CF31" s="728"/>
      <c r="CG31" s="728"/>
      <c r="CH31" s="728"/>
      <c r="CI31" s="728"/>
      <c r="CJ31" s="728"/>
      <c r="CK31" s="728"/>
      <c r="CL31" s="728"/>
      <c r="CM31" s="728"/>
      <c r="CN31" s="728"/>
      <c r="CO31" s="728"/>
      <c r="CP31" s="728"/>
      <c r="CQ31" s="728"/>
      <c r="CR31" s="728"/>
      <c r="CS31" s="728"/>
      <c r="CT31" s="728"/>
      <c r="CU31" s="728"/>
      <c r="CV31" s="728"/>
      <c r="CW31" s="728"/>
      <c r="CX31" s="728"/>
      <c r="CY31" s="728"/>
      <c r="CZ31" s="728"/>
      <c r="DA31" s="728"/>
      <c r="DB31" s="728"/>
      <c r="DC31" s="728"/>
      <c r="DD31" s="728"/>
      <c r="DE31" s="728"/>
      <c r="DF31" s="728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</row>
    <row r="32" spans="8:163" x14ac:dyDescent="0.35">
      <c r="BO32" s="728"/>
      <c r="BP32" s="728"/>
      <c r="BQ32" s="728"/>
      <c r="BR32" s="728"/>
      <c r="BS32" s="728"/>
      <c r="BT32" s="728"/>
      <c r="BU32" s="728"/>
      <c r="BV32" s="728"/>
      <c r="BW32" s="728"/>
      <c r="BX32" s="728"/>
      <c r="BY32" s="728"/>
      <c r="BZ32" s="728"/>
      <c r="CA32" s="728"/>
      <c r="CB32" s="728"/>
      <c r="CC32" s="728"/>
      <c r="CD32" s="728"/>
      <c r="CE32" s="728"/>
      <c r="CF32" s="728"/>
      <c r="CG32" s="728"/>
      <c r="CH32" s="728"/>
      <c r="CI32" s="728"/>
      <c r="CJ32" s="728"/>
      <c r="CK32" s="728"/>
      <c r="CL32" s="728"/>
      <c r="CM32" s="728"/>
      <c r="CN32" s="728"/>
      <c r="CO32" s="728"/>
      <c r="CP32" s="728"/>
      <c r="CQ32" s="728"/>
      <c r="CR32" s="728"/>
      <c r="CS32" s="728"/>
      <c r="CT32" s="728"/>
      <c r="CU32" s="728"/>
      <c r="CV32" s="728"/>
      <c r="CW32" s="728"/>
      <c r="CX32" s="728"/>
      <c r="CY32" s="728"/>
      <c r="CZ32" s="728"/>
      <c r="DA32" s="728"/>
      <c r="DB32" s="728"/>
      <c r="DC32" s="728"/>
      <c r="DD32" s="728"/>
      <c r="DE32" s="728"/>
      <c r="DF32" s="728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</row>
    <row r="33" spans="1:163" x14ac:dyDescent="0.35">
      <c r="K33" s="774" t="s">
        <v>336</v>
      </c>
      <c r="BO33" s="728"/>
      <c r="BP33" s="728"/>
      <c r="BQ33" s="728"/>
      <c r="BR33" s="728"/>
      <c r="BS33" s="728"/>
      <c r="BT33" s="728"/>
      <c r="BU33" s="728"/>
      <c r="BV33" s="728"/>
      <c r="BW33" s="728"/>
      <c r="BX33" s="728"/>
      <c r="BY33" s="728"/>
      <c r="BZ33" s="728"/>
      <c r="CA33" s="728"/>
      <c r="CB33" s="728"/>
      <c r="CC33" s="728"/>
      <c r="CD33" s="728"/>
      <c r="CE33" s="728"/>
      <c r="CF33" s="728"/>
      <c r="CG33" s="728"/>
      <c r="CH33" s="728"/>
      <c r="CI33" s="728"/>
      <c r="CJ33" s="728"/>
      <c r="CK33" s="728"/>
      <c r="CL33" s="728"/>
      <c r="CM33" s="728"/>
      <c r="CN33" s="728"/>
      <c r="CO33" s="728"/>
      <c r="CP33" s="728"/>
      <c r="CQ33" s="728"/>
      <c r="CR33" s="728"/>
      <c r="CS33" s="728"/>
      <c r="CT33" s="728"/>
      <c r="CU33" s="728"/>
      <c r="CV33" s="728"/>
      <c r="CW33" s="728"/>
      <c r="CX33" s="728"/>
      <c r="CY33" s="728"/>
      <c r="CZ33" s="728"/>
      <c r="DA33" s="728"/>
      <c r="DB33" s="728"/>
      <c r="DC33" s="728"/>
      <c r="DD33" s="728"/>
      <c r="DE33" s="728"/>
      <c r="DF33" s="728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</row>
    <row r="34" spans="1:163" x14ac:dyDescent="0.35">
      <c r="BO34" s="728"/>
      <c r="BP34" s="728"/>
      <c r="BQ34" s="728"/>
      <c r="BR34" s="728"/>
      <c r="BS34" s="728"/>
      <c r="BT34" s="728"/>
      <c r="BU34" s="728"/>
      <c r="BV34" s="728"/>
      <c r="BW34" s="728"/>
      <c r="BX34" s="728"/>
      <c r="BY34" s="728"/>
      <c r="BZ34" s="728"/>
      <c r="CA34" s="728"/>
      <c r="CB34" s="728"/>
      <c r="CC34" s="728"/>
      <c r="CD34" s="728"/>
      <c r="CE34" s="728"/>
      <c r="CF34" s="728"/>
      <c r="CG34" s="728"/>
      <c r="CH34" s="728"/>
      <c r="CI34" s="728"/>
      <c r="CJ34" s="728"/>
      <c r="CK34" s="728"/>
      <c r="CL34" s="728"/>
      <c r="CM34" s="728"/>
      <c r="CN34" s="728"/>
      <c r="CO34" s="728"/>
      <c r="CP34" s="728"/>
      <c r="CQ34" s="728"/>
      <c r="CR34" s="728"/>
      <c r="CS34" s="728"/>
      <c r="CT34" s="728"/>
      <c r="CU34" s="728"/>
      <c r="CV34" s="728"/>
      <c r="CW34" s="728"/>
      <c r="CX34" s="728"/>
      <c r="CY34" s="728"/>
      <c r="CZ34" s="728"/>
      <c r="DA34" s="728"/>
      <c r="DB34" s="728"/>
      <c r="DC34" s="728"/>
      <c r="DD34" s="728"/>
      <c r="DE34" s="728"/>
      <c r="DF34" s="728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</row>
    <row r="35" spans="1:163" x14ac:dyDescent="0.35">
      <c r="BO35" s="728"/>
      <c r="BP35" s="728"/>
      <c r="BQ35" s="728"/>
      <c r="BR35" s="728"/>
      <c r="BS35" s="728"/>
      <c r="BT35" s="728"/>
      <c r="BU35" s="728"/>
      <c r="BV35" s="728"/>
      <c r="BW35" s="728"/>
      <c r="BX35" s="728"/>
      <c r="BY35" s="728"/>
      <c r="BZ35" s="728"/>
      <c r="CA35" s="728"/>
      <c r="CB35" s="728"/>
      <c r="CC35" s="728"/>
      <c r="CD35" s="728"/>
      <c r="CE35" s="728"/>
      <c r="CF35" s="728"/>
      <c r="CG35" s="728"/>
      <c r="CH35" s="728"/>
      <c r="CI35" s="728"/>
      <c r="CJ35" s="728"/>
      <c r="CK35" s="728"/>
      <c r="CL35" s="728"/>
      <c r="CM35" s="728"/>
      <c r="CN35" s="728"/>
      <c r="CO35" s="728"/>
      <c r="CP35" s="728"/>
      <c r="CQ35" s="728"/>
      <c r="CR35" s="728"/>
      <c r="CS35" s="728"/>
      <c r="CT35" s="728"/>
      <c r="CU35" s="728"/>
      <c r="CV35" s="728"/>
      <c r="CW35" s="728"/>
      <c r="CX35" s="728"/>
      <c r="CY35" s="728"/>
      <c r="CZ35" s="728"/>
      <c r="DA35" s="728"/>
      <c r="DB35" s="728"/>
      <c r="DC35" s="728"/>
      <c r="DD35" s="728"/>
      <c r="DE35" s="728"/>
      <c r="DF35" s="728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</row>
    <row r="36" spans="1:163" x14ac:dyDescent="0.35">
      <c r="BO36" s="728"/>
      <c r="BP36" s="728"/>
      <c r="BQ36" s="728"/>
      <c r="BR36" s="728"/>
      <c r="BS36" s="728"/>
      <c r="BT36" s="728"/>
      <c r="BU36" s="728"/>
      <c r="BV36" s="728"/>
      <c r="BW36" s="728"/>
      <c r="BX36" s="728"/>
      <c r="BY36" s="728"/>
      <c r="BZ36" s="728"/>
      <c r="CA36" s="728"/>
      <c r="CB36" s="728"/>
      <c r="CC36" s="728"/>
      <c r="CD36" s="728"/>
      <c r="CE36" s="728"/>
      <c r="CF36" s="728"/>
      <c r="CG36" s="728"/>
      <c r="CH36" s="728"/>
      <c r="CI36" s="728"/>
      <c r="CJ36" s="728"/>
      <c r="CK36" s="728"/>
      <c r="CL36" s="728"/>
      <c r="CM36" s="728"/>
      <c r="CN36" s="728"/>
      <c r="CO36" s="728"/>
      <c r="CP36" s="728"/>
      <c r="CQ36" s="728"/>
      <c r="CR36" s="728"/>
      <c r="CS36" s="728"/>
      <c r="CT36" s="728"/>
      <c r="CU36" s="728"/>
      <c r="CV36" s="728"/>
      <c r="CW36" s="728"/>
      <c r="CX36" s="728"/>
      <c r="CY36" s="728"/>
      <c r="CZ36" s="728"/>
      <c r="DA36" s="728"/>
      <c r="DB36" s="728"/>
      <c r="DC36" s="728"/>
      <c r="DD36" s="728"/>
      <c r="DE36" s="728"/>
      <c r="DF36" s="728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</row>
    <row r="37" spans="1:163" x14ac:dyDescent="0.35">
      <c r="BO37" s="728"/>
      <c r="BP37" s="728"/>
      <c r="BQ37" s="728"/>
      <c r="BR37" s="728"/>
      <c r="BS37" s="728"/>
      <c r="BT37" s="728"/>
      <c r="BU37" s="728"/>
      <c r="BV37" s="728"/>
      <c r="BW37" s="728"/>
      <c r="BX37" s="728"/>
      <c r="BY37" s="728"/>
      <c r="BZ37" s="728"/>
      <c r="CA37" s="728"/>
      <c r="CB37" s="728"/>
      <c r="CC37" s="728"/>
      <c r="CD37" s="728"/>
      <c r="CE37" s="728"/>
      <c r="CF37" s="728"/>
      <c r="CG37" s="728"/>
      <c r="CH37" s="728"/>
      <c r="CI37" s="728"/>
      <c r="CJ37" s="728"/>
      <c r="CK37" s="728"/>
      <c r="CL37" s="728"/>
      <c r="CM37" s="728"/>
      <c r="CN37" s="728"/>
      <c r="CO37" s="728"/>
      <c r="CP37" s="728"/>
      <c r="CQ37" s="728"/>
      <c r="CR37" s="728"/>
      <c r="CS37" s="728"/>
      <c r="CT37" s="728"/>
      <c r="CU37" s="728"/>
      <c r="CV37" s="728"/>
      <c r="CW37" s="728"/>
      <c r="CX37" s="728"/>
      <c r="CY37" s="728"/>
      <c r="CZ37" s="728"/>
      <c r="DA37" s="728"/>
      <c r="DB37" s="728"/>
      <c r="DC37" s="728"/>
      <c r="DD37" s="728"/>
      <c r="DE37" s="728"/>
      <c r="DF37" s="728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</row>
    <row r="38" spans="1:163" x14ac:dyDescent="0.35">
      <c r="BO38" s="728"/>
      <c r="BP38" s="728"/>
      <c r="BQ38" s="728"/>
      <c r="BR38" s="728"/>
      <c r="BS38" s="728"/>
      <c r="BT38" s="728"/>
      <c r="BU38" s="728"/>
      <c r="BV38" s="728"/>
      <c r="BW38" s="728"/>
      <c r="BX38" s="728"/>
      <c r="BY38" s="728"/>
      <c r="BZ38" s="728"/>
      <c r="CA38" s="728"/>
      <c r="CB38" s="728"/>
      <c r="CC38" s="728"/>
      <c r="CD38" s="728"/>
      <c r="CE38" s="728"/>
      <c r="CF38" s="728"/>
      <c r="CG38" s="728"/>
      <c r="CH38" s="728"/>
      <c r="CI38" s="728"/>
      <c r="CJ38" s="728"/>
      <c r="CK38" s="728"/>
      <c r="CL38" s="728"/>
      <c r="CM38" s="728"/>
      <c r="CN38" s="728"/>
      <c r="CO38" s="728"/>
      <c r="CP38" s="728"/>
      <c r="CQ38" s="728"/>
      <c r="CR38" s="728"/>
      <c r="CS38" s="728"/>
      <c r="CT38" s="728"/>
      <c r="CU38" s="728"/>
      <c r="CV38" s="728"/>
      <c r="CW38" s="728"/>
      <c r="CX38" s="728"/>
      <c r="CY38" s="728"/>
      <c r="CZ38" s="728"/>
      <c r="DA38" s="728"/>
      <c r="DB38" s="728"/>
      <c r="DC38" s="728"/>
      <c r="DD38" s="728"/>
      <c r="DE38" s="728"/>
      <c r="DF38" s="728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</row>
    <row r="39" spans="1:163" x14ac:dyDescent="0.35">
      <c r="A39" s="774" t="s">
        <v>1535</v>
      </c>
      <c r="BO39" s="728"/>
      <c r="BP39" s="728"/>
      <c r="BQ39" s="728"/>
      <c r="BR39" s="728"/>
      <c r="BS39" s="728"/>
      <c r="BT39" s="728"/>
      <c r="BU39" s="728"/>
      <c r="BV39" s="728"/>
      <c r="BW39" s="728"/>
      <c r="BX39" s="728"/>
      <c r="BY39" s="728"/>
      <c r="BZ39" s="728"/>
      <c r="CA39" s="728"/>
      <c r="CB39" s="728"/>
      <c r="CC39" s="728"/>
      <c r="CD39" s="728"/>
      <c r="CE39" s="728"/>
      <c r="CF39" s="728"/>
      <c r="CG39" s="728"/>
      <c r="CH39" s="728"/>
      <c r="CI39" s="728"/>
      <c r="CJ39" s="728"/>
      <c r="CK39" s="728"/>
      <c r="CL39" s="728"/>
      <c r="CM39" s="728"/>
      <c r="CN39" s="728"/>
      <c r="CO39" s="728"/>
      <c r="CP39" s="728"/>
      <c r="CQ39" s="728"/>
      <c r="CR39" s="728"/>
      <c r="CS39" s="728"/>
      <c r="CT39" s="728"/>
      <c r="CU39" s="728"/>
      <c r="CV39" s="728"/>
      <c r="CW39" s="728"/>
      <c r="CX39" s="728"/>
      <c r="CY39" s="728"/>
      <c r="CZ39" s="728"/>
      <c r="DA39" s="728"/>
      <c r="DB39" s="728"/>
      <c r="DC39" s="728"/>
      <c r="DD39" s="728"/>
      <c r="DE39" s="728"/>
      <c r="DF39" s="728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</row>
    <row r="40" spans="1:163" x14ac:dyDescent="0.35">
      <c r="A40" s="774" t="s">
        <v>1536</v>
      </c>
      <c r="BO40" s="728"/>
      <c r="BP40" s="728"/>
      <c r="BQ40" s="728"/>
      <c r="BR40" s="728"/>
      <c r="BS40" s="728"/>
      <c r="BT40" s="728"/>
      <c r="BU40" s="728"/>
      <c r="BV40" s="728"/>
      <c r="BW40" s="728"/>
      <c r="BX40" s="728"/>
      <c r="BY40" s="728"/>
      <c r="BZ40" s="728"/>
      <c r="CA40" s="728"/>
      <c r="CB40" s="728"/>
      <c r="CC40" s="728"/>
      <c r="CD40" s="728"/>
      <c r="CE40" s="728"/>
      <c r="CF40" s="728"/>
      <c r="CG40" s="728"/>
      <c r="CH40" s="728"/>
      <c r="CI40" s="728"/>
      <c r="CJ40" s="728"/>
      <c r="CK40" s="728"/>
      <c r="CL40" s="728"/>
      <c r="CM40" s="728"/>
      <c r="CN40" s="728"/>
      <c r="CO40" s="728"/>
      <c r="CP40" s="728"/>
      <c r="CQ40" s="728"/>
      <c r="CR40" s="728"/>
      <c r="CS40" s="728"/>
      <c r="CT40" s="728"/>
      <c r="CU40" s="728"/>
      <c r="CV40" s="728"/>
      <c r="CW40" s="728"/>
      <c r="CX40" s="728"/>
      <c r="CY40" s="728"/>
      <c r="CZ40" s="728"/>
      <c r="DA40" s="728"/>
      <c r="DB40" s="728"/>
      <c r="DC40" s="728"/>
      <c r="DD40" s="728"/>
      <c r="DE40" s="728"/>
      <c r="DF40" s="728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</row>
    <row r="41" spans="1:163" x14ac:dyDescent="0.35">
      <c r="BO41" s="728"/>
      <c r="BP41" s="728"/>
      <c r="BQ41" s="728"/>
      <c r="BR41" s="728"/>
      <c r="BS41" s="728"/>
      <c r="BT41" s="728"/>
      <c r="BU41" s="728"/>
      <c r="BV41" s="728"/>
      <c r="BW41" s="728"/>
      <c r="BX41" s="728"/>
      <c r="BY41" s="728"/>
      <c r="BZ41" s="728"/>
      <c r="CA41" s="728"/>
      <c r="CB41" s="728"/>
      <c r="CC41" s="728"/>
      <c r="CD41" s="728"/>
      <c r="CE41" s="728"/>
      <c r="CF41" s="728"/>
      <c r="CG41" s="728"/>
      <c r="CH41" s="728"/>
      <c r="CI41" s="728"/>
      <c r="CJ41" s="728"/>
      <c r="CK41" s="728"/>
      <c r="CL41" s="728"/>
      <c r="CM41" s="728"/>
      <c r="CN41" s="728"/>
      <c r="CO41" s="728"/>
      <c r="CP41" s="728"/>
      <c r="CQ41" s="728"/>
      <c r="CR41" s="728"/>
      <c r="CS41" s="728"/>
      <c r="CT41" s="728"/>
      <c r="CU41" s="728"/>
      <c r="CV41" s="728"/>
      <c r="CW41" s="728"/>
      <c r="CX41" s="728"/>
      <c r="CY41" s="728"/>
      <c r="CZ41" s="728"/>
      <c r="DA41" s="728"/>
      <c r="DB41" s="728"/>
      <c r="DC41" s="728"/>
      <c r="DD41" s="728"/>
      <c r="DE41" s="728"/>
      <c r="DF41" s="728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</row>
    <row r="42" spans="1:163" x14ac:dyDescent="0.35">
      <c r="BO42" s="728"/>
      <c r="BP42" s="728"/>
      <c r="BQ42" s="728"/>
      <c r="BR42" s="728"/>
      <c r="BS42" s="728"/>
      <c r="BT42" s="728"/>
      <c r="BU42" s="728"/>
      <c r="BV42" s="728"/>
      <c r="BW42" s="728"/>
      <c r="BX42" s="728"/>
      <c r="BY42" s="728"/>
      <c r="BZ42" s="728"/>
      <c r="CA42" s="728"/>
      <c r="CB42" s="728"/>
      <c r="CC42" s="728"/>
      <c r="CD42" s="728"/>
      <c r="CE42" s="728"/>
      <c r="CF42" s="728"/>
      <c r="CG42" s="728"/>
      <c r="CH42" s="728"/>
      <c r="CI42" s="728"/>
      <c r="CJ42" s="728"/>
      <c r="CK42" s="728"/>
      <c r="CL42" s="728"/>
      <c r="CM42" s="728"/>
      <c r="CN42" s="728"/>
      <c r="CO42" s="728"/>
      <c r="CP42" s="728"/>
      <c r="CQ42" s="728"/>
      <c r="CR42" s="728"/>
      <c r="CS42" s="728"/>
      <c r="CT42" s="728"/>
      <c r="CU42" s="728"/>
      <c r="CV42" s="728"/>
      <c r="CW42" s="728"/>
      <c r="CX42" s="728"/>
      <c r="CY42" s="728"/>
      <c r="CZ42" s="728"/>
      <c r="DA42" s="728"/>
      <c r="DB42" s="728"/>
      <c r="DC42" s="728"/>
      <c r="DD42" s="728"/>
      <c r="DE42" s="728"/>
      <c r="DF42" s="728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</row>
    <row r="43" spans="1:163" ht="12.5" x14ac:dyDescent="0.25">
      <c r="A43" s="728"/>
      <c r="B43" s="728"/>
      <c r="C43" s="728"/>
      <c r="D43" s="728"/>
      <c r="E43" s="728"/>
      <c r="F43" s="728"/>
      <c r="G43" s="728"/>
      <c r="H43" s="728"/>
      <c r="I43" s="728"/>
      <c r="J43" s="728"/>
      <c r="K43" s="728"/>
      <c r="L43" s="728"/>
      <c r="M43" s="728"/>
      <c r="N43" s="728"/>
      <c r="O43" s="728"/>
      <c r="P43" s="728"/>
      <c r="Q43" s="728"/>
      <c r="R43" s="728"/>
      <c r="S43" s="728"/>
      <c r="T43" s="728"/>
      <c r="U43" s="728"/>
      <c r="V43" s="728"/>
      <c r="W43" s="728"/>
      <c r="X43" s="728"/>
      <c r="Y43" s="728"/>
      <c r="Z43" s="728"/>
      <c r="AA43" s="728"/>
      <c r="AB43" s="728"/>
      <c r="AC43" s="728"/>
      <c r="AD43" s="728"/>
      <c r="AE43" s="728"/>
      <c r="AF43" s="728"/>
      <c r="AG43" s="728"/>
      <c r="AH43" s="728"/>
      <c r="AI43" s="728"/>
      <c r="AJ43" s="728"/>
      <c r="AK43" s="728"/>
      <c r="AL43" s="728"/>
      <c r="AM43" s="728"/>
      <c r="AN43" s="728"/>
      <c r="AO43" s="728"/>
      <c r="AP43" s="728"/>
      <c r="AQ43" s="728"/>
      <c r="AR43" s="728"/>
      <c r="AS43" s="728"/>
      <c r="AT43" s="728"/>
      <c r="AU43" s="728"/>
      <c r="AV43" s="728"/>
      <c r="AW43" s="728"/>
      <c r="AX43" s="728"/>
      <c r="BO43" s="728"/>
      <c r="BP43" s="728"/>
      <c r="BQ43" s="728"/>
      <c r="BR43" s="728"/>
      <c r="BS43" s="728"/>
      <c r="BT43" s="728"/>
      <c r="BU43" s="728"/>
      <c r="BV43" s="728"/>
      <c r="BW43" s="728"/>
      <c r="BX43" s="728"/>
      <c r="BY43" s="728"/>
      <c r="BZ43" s="728"/>
      <c r="CA43" s="728"/>
      <c r="CB43" s="728"/>
      <c r="CC43" s="728"/>
      <c r="CD43" s="728"/>
      <c r="CE43" s="728"/>
      <c r="CF43" s="728"/>
      <c r="CG43" s="728"/>
      <c r="CH43" s="728"/>
      <c r="CI43" s="728"/>
      <c r="CJ43" s="728"/>
      <c r="CK43" s="728"/>
      <c r="CL43" s="728"/>
      <c r="CM43" s="728"/>
      <c r="CN43" s="728"/>
      <c r="CO43" s="728"/>
      <c r="CP43" s="728"/>
      <c r="CQ43" s="728"/>
      <c r="CR43" s="728"/>
      <c r="CS43" s="728"/>
      <c r="CT43" s="728"/>
      <c r="CU43" s="728"/>
      <c r="CV43" s="728"/>
      <c r="CW43" s="728"/>
      <c r="CX43" s="728"/>
      <c r="CY43" s="728"/>
      <c r="CZ43" s="728"/>
      <c r="DA43" s="728"/>
      <c r="DB43" s="728"/>
      <c r="DC43" s="728"/>
      <c r="DD43" s="728"/>
      <c r="DE43" s="728"/>
      <c r="DF43" s="728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</row>
    <row r="44" spans="1:163" ht="12.5" x14ac:dyDescent="0.25">
      <c r="A44" s="728"/>
      <c r="B44" s="728"/>
      <c r="C44" s="728"/>
      <c r="D44" s="728"/>
      <c r="E44" s="728"/>
      <c r="F44" s="728"/>
      <c r="G44" s="728"/>
      <c r="H44" s="728"/>
      <c r="I44" s="728"/>
      <c r="J44" s="728"/>
      <c r="K44" s="728"/>
      <c r="L44" s="728"/>
      <c r="M44" s="728"/>
      <c r="N44" s="728"/>
      <c r="O44" s="728"/>
      <c r="P44" s="728"/>
      <c r="Q44" s="728"/>
      <c r="R44" s="728"/>
      <c r="S44" s="728"/>
      <c r="T44" s="728"/>
      <c r="U44" s="728"/>
      <c r="V44" s="728"/>
      <c r="W44" s="728"/>
      <c r="X44" s="728"/>
      <c r="Y44" s="728"/>
      <c r="Z44" s="728"/>
      <c r="AA44" s="728"/>
      <c r="AB44" s="728"/>
      <c r="AC44" s="728"/>
      <c r="AD44" s="728"/>
      <c r="AE44" s="728"/>
      <c r="AF44" s="728"/>
      <c r="AG44" s="728"/>
      <c r="AH44" s="728"/>
      <c r="AI44" s="728"/>
      <c r="AJ44" s="728"/>
      <c r="AK44" s="728"/>
      <c r="AL44" s="728"/>
      <c r="AM44" s="728"/>
      <c r="AN44" s="728"/>
      <c r="AO44" s="728"/>
      <c r="AP44" s="728"/>
      <c r="AQ44" s="728"/>
      <c r="AR44" s="728"/>
      <c r="AS44" s="728"/>
      <c r="AT44" s="728"/>
      <c r="AU44" s="728"/>
      <c r="AV44" s="728"/>
      <c r="AW44" s="728"/>
      <c r="AX44" s="728"/>
      <c r="BO44" s="728"/>
      <c r="BP44" s="728"/>
      <c r="BQ44" s="728"/>
      <c r="BR44" s="728"/>
      <c r="BS44" s="728"/>
      <c r="BT44" s="728"/>
      <c r="BU44" s="728"/>
      <c r="BV44" s="728"/>
      <c r="BW44" s="728"/>
      <c r="BX44" s="728"/>
      <c r="BY44" s="728"/>
      <c r="BZ44" s="728"/>
      <c r="CA44" s="728"/>
      <c r="CB44" s="728"/>
      <c r="CC44" s="728"/>
      <c r="CD44" s="728"/>
      <c r="CE44" s="728"/>
      <c r="CF44" s="728"/>
      <c r="CG44" s="728"/>
      <c r="CH44" s="728"/>
      <c r="CI44" s="728"/>
      <c r="CJ44" s="728"/>
      <c r="CK44" s="728"/>
      <c r="CL44" s="728"/>
      <c r="CM44" s="728"/>
      <c r="CN44" s="728"/>
      <c r="CO44" s="728"/>
      <c r="CP44" s="728"/>
      <c r="CQ44" s="728"/>
      <c r="CR44" s="728"/>
      <c r="CS44" s="728"/>
      <c r="CT44" s="728"/>
      <c r="CU44" s="728"/>
      <c r="CV44" s="728"/>
      <c r="CW44" s="728"/>
      <c r="CX44" s="728"/>
      <c r="CY44" s="728"/>
      <c r="CZ44" s="728"/>
      <c r="DA44" s="728"/>
      <c r="DB44" s="728"/>
      <c r="DC44" s="728"/>
      <c r="DD44" s="728"/>
      <c r="DE44" s="728"/>
      <c r="DF44" s="728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</row>
    <row r="45" spans="1:163" ht="12.5" x14ac:dyDescent="0.25">
      <c r="A45" s="728"/>
      <c r="B45" s="728"/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8"/>
      <c r="AD45" s="728"/>
      <c r="AE45" s="728"/>
      <c r="AF45" s="728"/>
      <c r="AG45" s="728"/>
      <c r="AH45" s="728"/>
      <c r="AI45" s="728"/>
      <c r="AJ45" s="728"/>
      <c r="AK45" s="728"/>
      <c r="AL45" s="728"/>
      <c r="AM45" s="728"/>
      <c r="AN45" s="728"/>
      <c r="AO45" s="728"/>
      <c r="AP45" s="728"/>
      <c r="AQ45" s="728"/>
      <c r="AR45" s="728"/>
      <c r="AS45" s="728"/>
      <c r="AT45" s="728"/>
      <c r="AU45" s="728"/>
      <c r="AV45" s="728"/>
      <c r="AW45" s="728"/>
      <c r="AX45" s="728"/>
      <c r="BO45" s="728"/>
      <c r="BP45" s="728"/>
      <c r="BQ45" s="728"/>
      <c r="BR45" s="728"/>
      <c r="BS45" s="728"/>
      <c r="BT45" s="728"/>
      <c r="BU45" s="728"/>
      <c r="BV45" s="728"/>
      <c r="BW45" s="728"/>
      <c r="BX45" s="728"/>
      <c r="BY45" s="728"/>
      <c r="BZ45" s="728"/>
      <c r="CA45" s="728"/>
      <c r="CB45" s="728"/>
      <c r="CC45" s="728"/>
      <c r="CD45" s="728"/>
      <c r="CE45" s="728"/>
      <c r="CF45" s="728"/>
      <c r="CG45" s="728"/>
      <c r="CH45" s="728"/>
      <c r="CI45" s="728"/>
      <c r="CJ45" s="728"/>
      <c r="CK45" s="728"/>
      <c r="CL45" s="728"/>
      <c r="CM45" s="728"/>
      <c r="CN45" s="728"/>
      <c r="CO45" s="728"/>
      <c r="CP45" s="728"/>
      <c r="CQ45" s="728"/>
      <c r="CR45" s="728"/>
      <c r="CS45" s="728"/>
      <c r="CT45" s="728"/>
      <c r="CU45" s="728"/>
      <c r="CV45" s="728"/>
      <c r="CW45" s="728"/>
      <c r="CX45" s="728"/>
      <c r="CY45" s="728"/>
      <c r="CZ45" s="728"/>
      <c r="DA45" s="728"/>
      <c r="DB45" s="728"/>
      <c r="DC45" s="728"/>
      <c r="DD45" s="728"/>
      <c r="DE45" s="728"/>
      <c r="DF45" s="728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</row>
    <row r="46" spans="1:163" ht="12.5" x14ac:dyDescent="0.25">
      <c r="A46" s="728"/>
      <c r="B46" s="728"/>
      <c r="C46" s="728"/>
      <c r="D46" s="728"/>
      <c r="E46" s="728"/>
      <c r="F46" s="728"/>
      <c r="G46" s="728"/>
      <c r="H46" s="728"/>
      <c r="I46" s="728"/>
      <c r="J46" s="728"/>
      <c r="K46" s="728"/>
      <c r="L46" s="728"/>
      <c r="M46" s="728"/>
      <c r="N46" s="728"/>
      <c r="O46" s="728"/>
      <c r="P46" s="728"/>
      <c r="Q46" s="728"/>
      <c r="R46" s="728"/>
      <c r="S46" s="728"/>
      <c r="T46" s="728"/>
      <c r="U46" s="728"/>
      <c r="V46" s="728"/>
      <c r="W46" s="728"/>
      <c r="X46" s="728"/>
      <c r="Y46" s="728"/>
      <c r="Z46" s="728"/>
      <c r="AA46" s="728"/>
      <c r="AB46" s="728"/>
      <c r="AC46" s="728"/>
      <c r="AD46" s="728"/>
      <c r="AE46" s="728"/>
      <c r="AF46" s="728"/>
      <c r="AG46" s="728"/>
      <c r="AH46" s="728"/>
      <c r="AI46" s="728"/>
      <c r="AJ46" s="728"/>
      <c r="AK46" s="728"/>
      <c r="AL46" s="728"/>
      <c r="AM46" s="728"/>
      <c r="AN46" s="728"/>
      <c r="AO46" s="728"/>
      <c r="AP46" s="728"/>
      <c r="AQ46" s="728"/>
      <c r="AR46" s="728"/>
      <c r="AS46" s="728"/>
      <c r="AT46" s="728"/>
      <c r="AU46" s="728"/>
      <c r="AV46" s="728"/>
      <c r="AW46" s="728"/>
      <c r="AX46" s="728"/>
      <c r="BO46" s="728"/>
      <c r="BP46" s="728"/>
      <c r="BQ46" s="728"/>
      <c r="BR46" s="728"/>
      <c r="BS46" s="728"/>
      <c r="BT46" s="728"/>
      <c r="BU46" s="728"/>
      <c r="BV46" s="728"/>
      <c r="BW46" s="728"/>
      <c r="BX46" s="728"/>
      <c r="BY46" s="728"/>
      <c r="BZ46" s="728"/>
      <c r="CA46" s="728"/>
      <c r="CB46" s="728"/>
      <c r="CC46" s="728"/>
      <c r="CD46" s="728"/>
      <c r="CE46" s="728"/>
      <c r="CF46" s="728"/>
      <c r="CG46" s="728"/>
      <c r="CH46" s="728"/>
      <c r="CI46" s="728"/>
      <c r="CJ46" s="728"/>
      <c r="CK46" s="728"/>
      <c r="CL46" s="728"/>
      <c r="CM46" s="728"/>
      <c r="CN46" s="728"/>
      <c r="CO46" s="728"/>
      <c r="CP46" s="728"/>
      <c r="CQ46" s="728"/>
      <c r="CR46" s="728"/>
      <c r="CS46" s="728"/>
      <c r="CT46" s="728"/>
      <c r="CU46" s="728"/>
      <c r="CV46" s="728"/>
      <c r="CW46" s="728"/>
      <c r="CX46" s="728"/>
      <c r="CY46" s="728"/>
      <c r="CZ46" s="728"/>
      <c r="DA46" s="728"/>
      <c r="DB46" s="728"/>
      <c r="DC46" s="728"/>
      <c r="DD46" s="728"/>
      <c r="DE46" s="728"/>
      <c r="DF46" s="728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</row>
    <row r="47" spans="1:163" ht="12.5" x14ac:dyDescent="0.25">
      <c r="A47" s="728"/>
      <c r="B47" s="728"/>
      <c r="C47" s="728"/>
      <c r="D47" s="728"/>
      <c r="E47" s="728"/>
      <c r="F47" s="728"/>
      <c r="G47" s="728"/>
      <c r="H47" s="728"/>
      <c r="I47" s="728"/>
      <c r="J47" s="728"/>
      <c r="K47" s="728"/>
      <c r="L47" s="728"/>
      <c r="M47" s="728"/>
      <c r="N47" s="728"/>
      <c r="O47" s="728"/>
      <c r="P47" s="728"/>
      <c r="Q47" s="728"/>
      <c r="R47" s="728"/>
      <c r="S47" s="728"/>
      <c r="T47" s="728"/>
      <c r="U47" s="728"/>
      <c r="V47" s="728"/>
      <c r="W47" s="728"/>
      <c r="X47" s="728"/>
      <c r="Y47" s="728"/>
      <c r="Z47" s="728"/>
      <c r="AA47" s="728"/>
      <c r="AB47" s="728"/>
      <c r="AC47" s="728"/>
      <c r="AD47" s="728"/>
      <c r="AE47" s="728"/>
      <c r="AF47" s="728"/>
      <c r="AG47" s="728"/>
      <c r="AH47" s="728"/>
      <c r="AI47" s="728"/>
      <c r="AJ47" s="728"/>
      <c r="AK47" s="728"/>
      <c r="AL47" s="728"/>
      <c r="AM47" s="728"/>
      <c r="AN47" s="728"/>
      <c r="AO47" s="728"/>
      <c r="AP47" s="728"/>
      <c r="AQ47" s="728"/>
      <c r="AR47" s="728"/>
      <c r="AS47" s="728"/>
      <c r="AT47" s="728"/>
      <c r="AU47" s="728"/>
      <c r="AV47" s="728"/>
      <c r="AW47" s="728"/>
      <c r="AX47" s="728"/>
      <c r="BO47" s="728"/>
      <c r="BP47" s="728"/>
      <c r="BQ47" s="728"/>
      <c r="BR47" s="728"/>
      <c r="BS47" s="728"/>
      <c r="BT47" s="728"/>
      <c r="BU47" s="728"/>
      <c r="BV47" s="728"/>
      <c r="BW47" s="728"/>
      <c r="BX47" s="728"/>
      <c r="BY47" s="728"/>
      <c r="BZ47" s="728"/>
      <c r="CA47" s="728"/>
      <c r="CB47" s="728"/>
      <c r="CC47" s="728"/>
      <c r="CD47" s="728"/>
      <c r="CE47" s="728"/>
      <c r="CF47" s="728"/>
      <c r="CG47" s="728"/>
      <c r="CH47" s="728"/>
      <c r="CI47" s="728"/>
      <c r="CJ47" s="728"/>
      <c r="CK47" s="728"/>
      <c r="CL47" s="728"/>
      <c r="CM47" s="728"/>
      <c r="CN47" s="728"/>
      <c r="CO47" s="728"/>
      <c r="CP47" s="728"/>
      <c r="CQ47" s="728"/>
      <c r="CR47" s="728"/>
      <c r="CS47" s="728"/>
      <c r="CT47" s="728"/>
      <c r="CU47" s="728"/>
      <c r="CV47" s="728"/>
      <c r="CW47" s="728"/>
      <c r="CX47" s="728"/>
      <c r="CY47" s="728"/>
      <c r="CZ47" s="728"/>
      <c r="DA47" s="728"/>
      <c r="DB47" s="728"/>
      <c r="DC47" s="728"/>
      <c r="DD47" s="728"/>
      <c r="DE47" s="728"/>
      <c r="DF47" s="728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</row>
    <row r="48" spans="1:163" ht="12.5" x14ac:dyDescent="0.25">
      <c r="A48" s="728"/>
      <c r="B48" s="728"/>
      <c r="C48" s="728"/>
      <c r="D48" s="728"/>
      <c r="E48" s="728"/>
      <c r="F48" s="728"/>
      <c r="G48" s="728"/>
      <c r="H48" s="728"/>
      <c r="I48" s="728"/>
      <c r="J48" s="728"/>
      <c r="K48" s="728"/>
      <c r="L48" s="728"/>
      <c r="M48" s="728"/>
      <c r="N48" s="728"/>
      <c r="O48" s="728"/>
      <c r="P48" s="728"/>
      <c r="Q48" s="728"/>
      <c r="R48" s="728"/>
      <c r="S48" s="728"/>
      <c r="T48" s="728"/>
      <c r="U48" s="728"/>
      <c r="V48" s="728"/>
      <c r="W48" s="728"/>
      <c r="X48" s="728"/>
      <c r="Y48" s="728"/>
      <c r="Z48" s="728"/>
      <c r="AA48" s="728"/>
      <c r="AB48" s="728"/>
      <c r="AC48" s="728"/>
      <c r="AD48" s="728"/>
      <c r="AE48" s="728"/>
      <c r="AF48" s="728"/>
      <c r="AG48" s="728"/>
      <c r="AH48" s="728"/>
      <c r="AI48" s="728"/>
      <c r="AJ48" s="728"/>
      <c r="AK48" s="728"/>
      <c r="AL48" s="728"/>
      <c r="AM48" s="728"/>
      <c r="AN48" s="728"/>
      <c r="AO48" s="728"/>
      <c r="AP48" s="728"/>
      <c r="AQ48" s="728"/>
      <c r="AR48" s="728"/>
      <c r="AS48" s="728"/>
      <c r="AT48" s="728"/>
      <c r="AU48" s="728"/>
      <c r="AV48" s="728"/>
      <c r="AW48" s="728"/>
      <c r="AX48" s="728"/>
      <c r="BO48" s="728"/>
      <c r="BP48" s="728"/>
      <c r="BQ48" s="728"/>
      <c r="BR48" s="728"/>
      <c r="BS48" s="728"/>
      <c r="BT48" s="728"/>
      <c r="BU48" s="728"/>
      <c r="BV48" s="728"/>
      <c r="BW48" s="728"/>
      <c r="BX48" s="728"/>
      <c r="BY48" s="728"/>
      <c r="BZ48" s="728"/>
      <c r="CA48" s="728"/>
      <c r="CB48" s="728"/>
      <c r="CC48" s="728"/>
      <c r="CD48" s="728"/>
      <c r="CE48" s="728"/>
      <c r="CF48" s="728"/>
      <c r="CG48" s="728"/>
      <c r="CH48" s="728"/>
      <c r="CI48" s="728"/>
      <c r="CJ48" s="728"/>
      <c r="CK48" s="728"/>
      <c r="CL48" s="728"/>
      <c r="CM48" s="728"/>
      <c r="CN48" s="728"/>
      <c r="CO48" s="728"/>
      <c r="CP48" s="728"/>
      <c r="CQ48" s="728"/>
      <c r="CR48" s="728"/>
      <c r="CS48" s="728"/>
      <c r="CT48" s="728"/>
      <c r="CU48" s="728"/>
      <c r="CV48" s="728"/>
      <c r="CW48" s="728"/>
      <c r="CX48" s="728"/>
      <c r="CY48" s="728"/>
      <c r="CZ48" s="728"/>
      <c r="DA48" s="728"/>
      <c r="DB48" s="728"/>
      <c r="DC48" s="728"/>
      <c r="DD48" s="728"/>
      <c r="DE48" s="728"/>
      <c r="DF48" s="728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</row>
    <row r="49" spans="1:163" ht="12.5" x14ac:dyDescent="0.25">
      <c r="A49" s="728"/>
      <c r="B49" s="728"/>
      <c r="C49" s="728"/>
      <c r="D49" s="728"/>
      <c r="E49" s="728"/>
      <c r="F49" s="728"/>
      <c r="G49" s="728"/>
      <c r="H49" s="728"/>
      <c r="I49" s="728"/>
      <c r="J49" s="728"/>
      <c r="K49" s="728"/>
      <c r="L49" s="728"/>
      <c r="M49" s="728"/>
      <c r="N49" s="728"/>
      <c r="O49" s="728"/>
      <c r="P49" s="728"/>
      <c r="Q49" s="728"/>
      <c r="R49" s="728"/>
      <c r="S49" s="728"/>
      <c r="T49" s="728"/>
      <c r="U49" s="728"/>
      <c r="V49" s="728"/>
      <c r="W49" s="728"/>
      <c r="X49" s="728"/>
      <c r="Y49" s="728"/>
      <c r="Z49" s="728"/>
      <c r="AA49" s="728"/>
      <c r="AB49" s="728"/>
      <c r="AC49" s="728"/>
      <c r="AD49" s="728"/>
      <c r="AE49" s="728"/>
      <c r="AF49" s="728"/>
      <c r="AG49" s="728"/>
      <c r="AH49" s="728"/>
      <c r="AI49" s="728"/>
      <c r="AJ49" s="728"/>
      <c r="AK49" s="728"/>
      <c r="AL49" s="728"/>
      <c r="AM49" s="728"/>
      <c r="AN49" s="728"/>
      <c r="AO49" s="728"/>
      <c r="AP49" s="728"/>
      <c r="AQ49" s="728"/>
      <c r="AR49" s="728"/>
      <c r="AS49" s="728"/>
      <c r="AT49" s="728"/>
      <c r="AU49" s="728"/>
      <c r="AV49" s="728"/>
      <c r="AW49" s="728"/>
      <c r="AX49" s="728"/>
      <c r="BO49" s="728"/>
      <c r="BP49" s="728"/>
      <c r="BQ49" s="728"/>
      <c r="BR49" s="728"/>
      <c r="BS49" s="728"/>
      <c r="BT49" s="728"/>
      <c r="BU49" s="728"/>
      <c r="BV49" s="728"/>
      <c r="BW49" s="728"/>
      <c r="BX49" s="728"/>
      <c r="BY49" s="728"/>
      <c r="BZ49" s="728"/>
      <c r="CA49" s="728"/>
      <c r="CB49" s="728"/>
      <c r="CC49" s="728"/>
      <c r="CD49" s="728"/>
      <c r="CE49" s="728"/>
      <c r="CF49" s="728"/>
      <c r="CG49" s="728"/>
      <c r="CH49" s="728"/>
      <c r="CI49" s="728"/>
      <c r="CJ49" s="728"/>
      <c r="CK49" s="728"/>
      <c r="CL49" s="728"/>
      <c r="CM49" s="728"/>
      <c r="CN49" s="728"/>
      <c r="CO49" s="728"/>
      <c r="CP49" s="728"/>
      <c r="CQ49" s="728"/>
      <c r="CR49" s="728"/>
      <c r="CS49" s="728"/>
      <c r="CT49" s="728"/>
      <c r="CU49" s="728"/>
      <c r="CV49" s="728"/>
      <c r="CW49" s="728"/>
      <c r="CX49" s="728"/>
      <c r="CY49" s="728"/>
      <c r="CZ49" s="728"/>
      <c r="DA49" s="728"/>
      <c r="DB49" s="728"/>
      <c r="DC49" s="728"/>
      <c r="DD49" s="728"/>
      <c r="DE49" s="728"/>
      <c r="DF49" s="728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</row>
    <row r="50" spans="1:163" x14ac:dyDescent="0.35">
      <c r="BO50" s="728"/>
      <c r="BP50" s="728"/>
      <c r="BQ50" s="728"/>
      <c r="BR50" s="728"/>
      <c r="BS50" s="728"/>
      <c r="BT50" s="728"/>
      <c r="BU50" s="728"/>
      <c r="BV50" s="728"/>
      <c r="BW50" s="728"/>
      <c r="BX50" s="728"/>
      <c r="BY50" s="728"/>
      <c r="BZ50" s="728"/>
      <c r="CA50" s="728"/>
      <c r="CB50" s="728"/>
      <c r="CC50" s="728"/>
      <c r="CD50" s="728"/>
      <c r="CE50" s="728"/>
      <c r="CF50" s="728"/>
      <c r="CG50" s="728"/>
      <c r="CH50" s="728"/>
      <c r="CI50" s="728"/>
      <c r="CJ50" s="728"/>
      <c r="CK50" s="728"/>
      <c r="CL50" s="728"/>
      <c r="CM50" s="728"/>
      <c r="CN50" s="728"/>
      <c r="CO50" s="728"/>
      <c r="CP50" s="728"/>
      <c r="CQ50" s="728"/>
      <c r="CR50" s="728"/>
      <c r="CS50" s="728"/>
      <c r="CT50" s="728"/>
      <c r="CU50" s="728"/>
      <c r="CV50" s="728"/>
      <c r="CW50" s="728"/>
      <c r="CX50" s="728"/>
      <c r="CY50" s="728"/>
      <c r="CZ50" s="728"/>
      <c r="DA50" s="728"/>
      <c r="DB50" s="728"/>
      <c r="DC50" s="728"/>
      <c r="DD50" s="728"/>
      <c r="DE50" s="728"/>
      <c r="DF50" s="728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</row>
    <row r="51" spans="1:163" x14ac:dyDescent="0.35">
      <c r="BO51" s="728"/>
      <c r="BP51" s="728"/>
      <c r="BQ51" s="728"/>
      <c r="BR51" s="728"/>
      <c r="BS51" s="728"/>
      <c r="BT51" s="728"/>
      <c r="BU51" s="728"/>
      <c r="BV51" s="728"/>
      <c r="BW51" s="728"/>
      <c r="BX51" s="728"/>
      <c r="BY51" s="728"/>
      <c r="BZ51" s="728"/>
      <c r="CA51" s="728"/>
      <c r="CB51" s="728"/>
      <c r="CC51" s="728"/>
      <c r="CD51" s="728"/>
      <c r="CE51" s="728"/>
      <c r="CF51" s="728"/>
      <c r="CG51" s="728"/>
      <c r="CH51" s="728"/>
      <c r="CI51" s="728"/>
      <c r="CJ51" s="728"/>
      <c r="CK51" s="728"/>
      <c r="CL51" s="728"/>
      <c r="CM51" s="728"/>
      <c r="CN51" s="728"/>
      <c r="CO51" s="728"/>
      <c r="CP51" s="728"/>
      <c r="CQ51" s="728"/>
      <c r="CR51" s="728"/>
      <c r="CS51" s="728"/>
      <c r="CT51" s="728"/>
      <c r="CU51" s="728"/>
      <c r="CV51" s="728"/>
      <c r="CW51" s="728"/>
      <c r="CX51" s="728"/>
      <c r="CY51" s="728"/>
      <c r="CZ51" s="728"/>
      <c r="DA51" s="728"/>
      <c r="DB51" s="728"/>
      <c r="DC51" s="728"/>
      <c r="DD51" s="728"/>
      <c r="DE51" s="728"/>
      <c r="DF51" s="728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</row>
    <row r="52" spans="1:163" x14ac:dyDescent="0.35">
      <c r="BO52" s="728"/>
      <c r="BP52" s="728"/>
      <c r="BQ52" s="728"/>
      <c r="BR52" s="728"/>
      <c r="BS52" s="728"/>
      <c r="BT52" s="728"/>
      <c r="BU52" s="728"/>
      <c r="BV52" s="728"/>
      <c r="BW52" s="728"/>
      <c r="BX52" s="728"/>
      <c r="BY52" s="728"/>
      <c r="BZ52" s="728"/>
      <c r="CA52" s="728"/>
      <c r="CB52" s="728"/>
      <c r="CC52" s="728"/>
      <c r="CD52" s="728"/>
      <c r="CE52" s="728"/>
      <c r="CF52" s="728"/>
      <c r="CG52" s="728"/>
      <c r="CH52" s="728"/>
      <c r="CI52" s="728"/>
      <c r="CJ52" s="728"/>
      <c r="CK52" s="728"/>
      <c r="CL52" s="728"/>
      <c r="CM52" s="728"/>
      <c r="CN52" s="728"/>
      <c r="CO52" s="728"/>
      <c r="CP52" s="728"/>
      <c r="CQ52" s="728"/>
      <c r="CR52" s="728"/>
      <c r="CS52" s="728"/>
      <c r="CT52" s="728"/>
      <c r="CU52" s="728"/>
      <c r="CV52" s="728"/>
      <c r="CW52" s="728"/>
      <c r="CX52" s="728"/>
      <c r="CY52" s="728"/>
      <c r="CZ52" s="728"/>
      <c r="DA52" s="728"/>
      <c r="DB52" s="728"/>
      <c r="DC52" s="728"/>
      <c r="DD52" s="728"/>
      <c r="DE52" s="728"/>
      <c r="DF52" s="728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</row>
  </sheetData>
  <mergeCells count="18">
    <mergeCell ref="EJ2:EU2"/>
    <mergeCell ref="EV2:FG2"/>
    <mergeCell ref="U2:X2"/>
    <mergeCell ref="A2:A3"/>
    <mergeCell ref="B2:E2"/>
    <mergeCell ref="F2:I2"/>
    <mergeCell ref="K2:N2"/>
    <mergeCell ref="P2:S2"/>
    <mergeCell ref="CN2:CY2"/>
    <mergeCell ref="CZ2:DK2"/>
    <mergeCell ref="DL2:DW2"/>
    <mergeCell ref="Z2:AC2"/>
    <mergeCell ref="AF2:AQ2"/>
    <mergeCell ref="AR2:BC2"/>
    <mergeCell ref="BD2:BO2"/>
    <mergeCell ref="BP2:CA2"/>
    <mergeCell ref="CB2:CM2"/>
    <mergeCell ref="DX2:EI2"/>
  </mergeCells>
  <printOptions horizontalCentered="1"/>
  <pageMargins left="0" right="0" top="0.39370078740157483" bottom="1.7322834645669292" header="0.51181102362204722" footer="1.3385826771653544"/>
  <pageSetup paperSize="9" scale="65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34D96-04CA-4760-B465-00762D033266}">
  <dimension ref="A1:EL40"/>
  <sheetViews>
    <sheetView showGridLines="0" view="pageBreakPreview" zoomScale="70" zoomScaleNormal="90" zoomScaleSheetLayoutView="70" workbookViewId="0">
      <pane xSplit="1" ySplit="3" topLeftCell="DQ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18.5" x14ac:dyDescent="0.45"/>
  <cols>
    <col min="1" max="1" width="49.7265625" style="289" customWidth="1"/>
    <col min="2" max="4" width="13.1796875" style="289" hidden="1" customWidth="1"/>
    <col min="5" max="6" width="13.81640625" style="289" hidden="1" customWidth="1"/>
    <col min="7" max="7" width="14" style="289" hidden="1" customWidth="1"/>
    <col min="8" max="8" width="14.1796875" style="289" hidden="1" customWidth="1"/>
    <col min="9" max="9" width="13" style="289" hidden="1" customWidth="1"/>
    <col min="10" max="120" width="13.81640625" style="289" hidden="1" customWidth="1"/>
    <col min="121" max="133" width="13.81640625" style="289" customWidth="1"/>
    <col min="134" max="134" width="4.453125" style="289" customWidth="1"/>
    <col min="135" max="16384" width="9.1796875" style="289"/>
  </cols>
  <sheetData>
    <row r="1" spans="1:133" ht="32.5" customHeight="1" thickBot="1" x14ac:dyDescent="0.5">
      <c r="A1" s="782" t="s">
        <v>337</v>
      </c>
    </row>
    <row r="2" spans="1:133" ht="33" customHeight="1" thickTop="1" thickBot="1" x14ac:dyDescent="0.5">
      <c r="A2" s="783"/>
      <c r="B2" s="2907">
        <v>2015</v>
      </c>
      <c r="C2" s="2908"/>
      <c r="D2" s="2908"/>
      <c r="E2" s="2908"/>
      <c r="F2" s="2908"/>
      <c r="G2" s="2908"/>
      <c r="H2" s="2908"/>
      <c r="I2" s="2908"/>
      <c r="J2" s="2908"/>
      <c r="K2" s="305"/>
      <c r="L2" s="305"/>
      <c r="M2" s="305"/>
      <c r="N2" s="2907">
        <v>2016</v>
      </c>
      <c r="O2" s="2908"/>
      <c r="P2" s="2908"/>
      <c r="Q2" s="2908"/>
      <c r="R2" s="2908"/>
      <c r="S2" s="2908"/>
      <c r="T2" s="2908"/>
      <c r="U2" s="2908"/>
      <c r="V2" s="2908"/>
      <c r="W2" s="2908"/>
      <c r="X2" s="2908"/>
      <c r="Y2" s="2909"/>
      <c r="Z2" s="2907">
        <v>2017</v>
      </c>
      <c r="AA2" s="2908"/>
      <c r="AB2" s="2908"/>
      <c r="AC2" s="2908"/>
      <c r="AD2" s="2908"/>
      <c r="AE2" s="2908"/>
      <c r="AF2" s="2908"/>
      <c r="AG2" s="2908"/>
      <c r="AH2" s="2908"/>
      <c r="AI2" s="2908"/>
      <c r="AJ2" s="2908"/>
      <c r="AK2" s="2909"/>
      <c r="AL2" s="2907">
        <v>2018</v>
      </c>
      <c r="AM2" s="2908"/>
      <c r="AN2" s="2908"/>
      <c r="AO2" s="2908"/>
      <c r="AP2" s="2908"/>
      <c r="AQ2" s="2908"/>
      <c r="AR2" s="2908"/>
      <c r="AS2" s="2908"/>
      <c r="AT2" s="2908"/>
      <c r="AU2" s="2908"/>
      <c r="AV2" s="2908"/>
      <c r="AW2" s="2909"/>
      <c r="AX2" s="2907">
        <v>2019</v>
      </c>
      <c r="AY2" s="2908"/>
      <c r="AZ2" s="2908"/>
      <c r="BA2" s="2908"/>
      <c r="BB2" s="2908"/>
      <c r="BC2" s="2908"/>
      <c r="BD2" s="2908"/>
      <c r="BE2" s="2908"/>
      <c r="BF2" s="2908"/>
      <c r="BG2" s="2908"/>
      <c r="BH2" s="2908"/>
      <c r="BI2" s="2909"/>
      <c r="BJ2" s="2907">
        <v>2020</v>
      </c>
      <c r="BK2" s="2908"/>
      <c r="BL2" s="2908"/>
      <c r="BM2" s="2908"/>
      <c r="BN2" s="2908"/>
      <c r="BO2" s="2908"/>
      <c r="BP2" s="2908"/>
      <c r="BQ2" s="2908"/>
      <c r="BR2" s="2908"/>
      <c r="BS2" s="2908"/>
      <c r="BT2" s="2908"/>
      <c r="BU2" s="2909"/>
      <c r="BV2" s="2907">
        <v>2021</v>
      </c>
      <c r="BW2" s="2908"/>
      <c r="BX2" s="2908"/>
      <c r="BY2" s="2908"/>
      <c r="BZ2" s="2908"/>
      <c r="CA2" s="2908"/>
      <c r="CB2" s="2908"/>
      <c r="CC2" s="2908"/>
      <c r="CD2" s="2908"/>
      <c r="CE2" s="2908"/>
      <c r="CF2" s="2908"/>
      <c r="CG2" s="2909"/>
      <c r="CH2" s="2907">
        <v>2022</v>
      </c>
      <c r="CI2" s="2908"/>
      <c r="CJ2" s="2908"/>
      <c r="CK2" s="2908"/>
      <c r="CL2" s="2908"/>
      <c r="CM2" s="2908"/>
      <c r="CN2" s="2908"/>
      <c r="CO2" s="2908"/>
      <c r="CP2" s="2908"/>
      <c r="CQ2" s="2908"/>
      <c r="CR2" s="2908"/>
      <c r="CS2" s="2909"/>
      <c r="CT2" s="2907">
        <v>2023</v>
      </c>
      <c r="CU2" s="2908"/>
      <c r="CV2" s="2908"/>
      <c r="CW2" s="2908"/>
      <c r="CX2" s="2908"/>
      <c r="CY2" s="2908"/>
      <c r="CZ2" s="2908"/>
      <c r="DA2" s="2908"/>
      <c r="DB2" s="2908"/>
      <c r="DC2" s="2908"/>
      <c r="DD2" s="2908"/>
      <c r="DE2" s="2909"/>
      <c r="DF2" s="2907">
        <v>2024</v>
      </c>
      <c r="DG2" s="2908"/>
      <c r="DH2" s="2908"/>
      <c r="DI2" s="2908"/>
      <c r="DJ2" s="2908"/>
      <c r="DK2" s="2908"/>
      <c r="DL2" s="2908"/>
      <c r="DM2" s="2908"/>
      <c r="DN2" s="2908"/>
      <c r="DO2" s="2908"/>
      <c r="DP2" s="2908"/>
      <c r="DQ2" s="2909"/>
      <c r="DR2" s="2907">
        <v>2025</v>
      </c>
      <c r="DS2" s="2908"/>
      <c r="DT2" s="2908"/>
      <c r="DU2" s="2908"/>
      <c r="DV2" s="2908"/>
      <c r="DW2" s="2908"/>
      <c r="DX2" s="2908"/>
      <c r="DY2" s="2908"/>
      <c r="DZ2" s="2908"/>
      <c r="EA2" s="2908"/>
      <c r="EB2" s="2908"/>
      <c r="EC2" s="2909"/>
    </row>
    <row r="3" spans="1:133" ht="33" customHeight="1" thickTop="1" thickBot="1" x14ac:dyDescent="0.5">
      <c r="A3" s="784"/>
      <c r="B3" s="316" t="s">
        <v>126</v>
      </c>
      <c r="C3" s="316" t="s">
        <v>127</v>
      </c>
      <c r="D3" s="316" t="s">
        <v>128</v>
      </c>
      <c r="E3" s="316" t="s">
        <v>129</v>
      </c>
      <c r="F3" s="316" t="s">
        <v>130</v>
      </c>
      <c r="G3" s="316" t="s">
        <v>131</v>
      </c>
      <c r="H3" s="316" t="s">
        <v>132</v>
      </c>
      <c r="I3" s="316" t="s">
        <v>133</v>
      </c>
      <c r="J3" s="316" t="s">
        <v>134</v>
      </c>
      <c r="K3" s="315" t="s">
        <v>135</v>
      </c>
      <c r="L3" s="315" t="s">
        <v>136</v>
      </c>
      <c r="M3" s="315" t="s">
        <v>137</v>
      </c>
      <c r="N3" s="318" t="s">
        <v>126</v>
      </c>
      <c r="O3" s="316" t="s">
        <v>127</v>
      </c>
      <c r="P3" s="316" t="s">
        <v>128</v>
      </c>
      <c r="Q3" s="316" t="s">
        <v>129</v>
      </c>
      <c r="R3" s="316" t="s">
        <v>130</v>
      </c>
      <c r="S3" s="316" t="s">
        <v>131</v>
      </c>
      <c r="T3" s="316" t="s">
        <v>132</v>
      </c>
      <c r="U3" s="316" t="s">
        <v>133</v>
      </c>
      <c r="V3" s="316" t="s">
        <v>134</v>
      </c>
      <c r="W3" s="316" t="s">
        <v>135</v>
      </c>
      <c r="X3" s="316" t="s">
        <v>136</v>
      </c>
      <c r="Y3" s="316" t="s">
        <v>137</v>
      </c>
      <c r="Z3" s="318" t="s">
        <v>126</v>
      </c>
      <c r="AA3" s="316" t="s">
        <v>127</v>
      </c>
      <c r="AB3" s="316" t="s">
        <v>128</v>
      </c>
      <c r="AC3" s="316" t="s">
        <v>129</v>
      </c>
      <c r="AD3" s="316" t="s">
        <v>130</v>
      </c>
      <c r="AE3" s="316" t="s">
        <v>131</v>
      </c>
      <c r="AF3" s="316" t="s">
        <v>132</v>
      </c>
      <c r="AG3" s="316" t="s">
        <v>133</v>
      </c>
      <c r="AH3" s="316" t="s">
        <v>134</v>
      </c>
      <c r="AI3" s="316" t="s">
        <v>135</v>
      </c>
      <c r="AJ3" s="316" t="s">
        <v>136</v>
      </c>
      <c r="AK3" s="316" t="s">
        <v>137</v>
      </c>
      <c r="AL3" s="318" t="s">
        <v>126</v>
      </c>
      <c r="AM3" s="316" t="s">
        <v>127</v>
      </c>
      <c r="AN3" s="316" t="s">
        <v>128</v>
      </c>
      <c r="AO3" s="316" t="s">
        <v>129</v>
      </c>
      <c r="AP3" s="316" t="s">
        <v>130</v>
      </c>
      <c r="AQ3" s="316" t="s">
        <v>131</v>
      </c>
      <c r="AR3" s="316" t="s">
        <v>132</v>
      </c>
      <c r="AS3" s="316" t="s">
        <v>133</v>
      </c>
      <c r="AT3" s="316" t="s">
        <v>134</v>
      </c>
      <c r="AU3" s="316" t="s">
        <v>135</v>
      </c>
      <c r="AV3" s="316" t="s">
        <v>136</v>
      </c>
      <c r="AW3" s="319" t="s">
        <v>137</v>
      </c>
      <c r="AX3" s="318" t="s">
        <v>126</v>
      </c>
      <c r="AY3" s="316" t="s">
        <v>127</v>
      </c>
      <c r="AZ3" s="316" t="s">
        <v>128</v>
      </c>
      <c r="BA3" s="316" t="s">
        <v>129</v>
      </c>
      <c r="BB3" s="316" t="s">
        <v>130</v>
      </c>
      <c r="BC3" s="316" t="s">
        <v>131</v>
      </c>
      <c r="BD3" s="316" t="s">
        <v>132</v>
      </c>
      <c r="BE3" s="316" t="s">
        <v>133</v>
      </c>
      <c r="BF3" s="316" t="s">
        <v>134</v>
      </c>
      <c r="BG3" s="316" t="s">
        <v>135</v>
      </c>
      <c r="BH3" s="316" t="s">
        <v>136</v>
      </c>
      <c r="BI3" s="319" t="s">
        <v>137</v>
      </c>
      <c r="BJ3" s="318" t="s">
        <v>126</v>
      </c>
      <c r="BK3" s="316" t="s">
        <v>127</v>
      </c>
      <c r="BL3" s="316" t="s">
        <v>128</v>
      </c>
      <c r="BM3" s="316" t="s">
        <v>129</v>
      </c>
      <c r="BN3" s="316" t="s">
        <v>130</v>
      </c>
      <c r="BO3" s="316" t="s">
        <v>131</v>
      </c>
      <c r="BP3" s="316" t="s">
        <v>132</v>
      </c>
      <c r="BQ3" s="316" t="s">
        <v>133</v>
      </c>
      <c r="BR3" s="316" t="s">
        <v>134</v>
      </c>
      <c r="BS3" s="316" t="s">
        <v>135</v>
      </c>
      <c r="BT3" s="316" t="s">
        <v>136</v>
      </c>
      <c r="BU3" s="319" t="s">
        <v>137</v>
      </c>
      <c r="BV3" s="318" t="s">
        <v>126</v>
      </c>
      <c r="BW3" s="316" t="s">
        <v>127</v>
      </c>
      <c r="BX3" s="316" t="s">
        <v>128</v>
      </c>
      <c r="BY3" s="316" t="s">
        <v>129</v>
      </c>
      <c r="BZ3" s="316" t="s">
        <v>130</v>
      </c>
      <c r="CA3" s="316" t="s">
        <v>131</v>
      </c>
      <c r="CB3" s="316" t="s">
        <v>132</v>
      </c>
      <c r="CC3" s="316" t="s">
        <v>133</v>
      </c>
      <c r="CD3" s="316" t="s">
        <v>134</v>
      </c>
      <c r="CE3" s="316" t="s">
        <v>135</v>
      </c>
      <c r="CF3" s="316" t="s">
        <v>136</v>
      </c>
      <c r="CG3" s="319" t="s">
        <v>137</v>
      </c>
      <c r="CH3" s="318" t="s">
        <v>126</v>
      </c>
      <c r="CI3" s="316" t="s">
        <v>127</v>
      </c>
      <c r="CJ3" s="316" t="s">
        <v>128</v>
      </c>
      <c r="CK3" s="316" t="s">
        <v>129</v>
      </c>
      <c r="CL3" s="316" t="s">
        <v>130</v>
      </c>
      <c r="CM3" s="316" t="s">
        <v>131</v>
      </c>
      <c r="CN3" s="316" t="s">
        <v>132</v>
      </c>
      <c r="CO3" s="316" t="s">
        <v>133</v>
      </c>
      <c r="CP3" s="316" t="s">
        <v>134</v>
      </c>
      <c r="CQ3" s="316" t="s">
        <v>135</v>
      </c>
      <c r="CR3" s="316" t="s">
        <v>136</v>
      </c>
      <c r="CS3" s="319" t="s">
        <v>137</v>
      </c>
      <c r="CT3" s="318" t="s">
        <v>126</v>
      </c>
      <c r="CU3" s="316" t="s">
        <v>127</v>
      </c>
      <c r="CV3" s="316" t="s">
        <v>128</v>
      </c>
      <c r="CW3" s="316" t="s">
        <v>129</v>
      </c>
      <c r="CX3" s="316" t="s">
        <v>130</v>
      </c>
      <c r="CY3" s="316" t="s">
        <v>131</v>
      </c>
      <c r="CZ3" s="316" t="s">
        <v>132</v>
      </c>
      <c r="DA3" s="316" t="s">
        <v>133</v>
      </c>
      <c r="DB3" s="316" t="s">
        <v>134</v>
      </c>
      <c r="DC3" s="316" t="s">
        <v>135</v>
      </c>
      <c r="DD3" s="316" t="s">
        <v>136</v>
      </c>
      <c r="DE3" s="319" t="s">
        <v>137</v>
      </c>
      <c r="DF3" s="318" t="s">
        <v>126</v>
      </c>
      <c r="DG3" s="316" t="s">
        <v>127</v>
      </c>
      <c r="DH3" s="316" t="s">
        <v>128</v>
      </c>
      <c r="DI3" s="316" t="s">
        <v>129</v>
      </c>
      <c r="DJ3" s="316" t="s">
        <v>130</v>
      </c>
      <c r="DK3" s="316" t="s">
        <v>131</v>
      </c>
      <c r="DL3" s="316" t="s">
        <v>132</v>
      </c>
      <c r="DM3" s="316" t="s">
        <v>133</v>
      </c>
      <c r="DN3" s="316" t="s">
        <v>134</v>
      </c>
      <c r="DO3" s="316" t="s">
        <v>135</v>
      </c>
      <c r="DP3" s="316" t="s">
        <v>136</v>
      </c>
      <c r="DQ3" s="319" t="s">
        <v>137</v>
      </c>
      <c r="DR3" s="318" t="s">
        <v>126</v>
      </c>
      <c r="DS3" s="316" t="s">
        <v>127</v>
      </c>
      <c r="DT3" s="316" t="s">
        <v>128</v>
      </c>
      <c r="DU3" s="316" t="s">
        <v>129</v>
      </c>
      <c r="DV3" s="316" t="s">
        <v>130</v>
      </c>
      <c r="DW3" s="316" t="s">
        <v>131</v>
      </c>
      <c r="DX3" s="316" t="s">
        <v>132</v>
      </c>
      <c r="DY3" s="316" t="s">
        <v>133</v>
      </c>
      <c r="DZ3" s="316" t="s">
        <v>134</v>
      </c>
      <c r="EA3" s="316" t="s">
        <v>135</v>
      </c>
      <c r="EB3" s="316" t="s">
        <v>136</v>
      </c>
      <c r="EC3" s="319" t="s">
        <v>137</v>
      </c>
    </row>
    <row r="4" spans="1:133" s="288" customFormat="1" ht="33" customHeight="1" thickTop="1" x14ac:dyDescent="0.45">
      <c r="A4" s="785" t="s">
        <v>338</v>
      </c>
      <c r="B4" s="786">
        <v>23.445999999999998</v>
      </c>
      <c r="C4" s="786">
        <v>22.895</v>
      </c>
      <c r="D4" s="787">
        <v>23.012500000000003</v>
      </c>
      <c r="E4" s="787">
        <v>23.197999999999997</v>
      </c>
      <c r="F4" s="787">
        <v>23.612500000000001</v>
      </c>
      <c r="G4" s="787">
        <v>24.1175</v>
      </c>
      <c r="H4" s="788">
        <v>24.571999999999996</v>
      </c>
      <c r="I4" s="788">
        <v>24.91</v>
      </c>
      <c r="J4" s="788">
        <v>24.932500000000001</v>
      </c>
      <c r="K4" s="788">
        <v>24.994</v>
      </c>
      <c r="L4" s="788">
        <v>24.94</v>
      </c>
      <c r="M4" s="788">
        <v>25.247999999999998</v>
      </c>
      <c r="N4" s="788">
        <v>25.305</v>
      </c>
      <c r="O4" s="788">
        <v>25.36</v>
      </c>
      <c r="P4" s="788">
        <v>25.39</v>
      </c>
      <c r="Q4" s="788">
        <v>25.43</v>
      </c>
      <c r="R4" s="788">
        <v>25.49</v>
      </c>
      <c r="S4" s="788">
        <v>25.5</v>
      </c>
      <c r="T4" s="325">
        <v>25.5</v>
      </c>
      <c r="U4" s="325">
        <v>25.502000000000002</v>
      </c>
      <c r="V4" s="325">
        <v>25.51</v>
      </c>
      <c r="W4" s="325">
        <v>25.51</v>
      </c>
      <c r="X4" s="325">
        <v>25.462499999999999</v>
      </c>
      <c r="Y4" s="325">
        <v>25.26</v>
      </c>
      <c r="Z4" s="325">
        <v>25.227499999999999</v>
      </c>
      <c r="AA4" s="325">
        <v>25.205000000000002</v>
      </c>
      <c r="AB4" s="325">
        <v>24.847999999999999</v>
      </c>
      <c r="AC4" s="325">
        <v>23.339999999999996</v>
      </c>
      <c r="AD4" s="325">
        <v>23.1325</v>
      </c>
      <c r="AE4" s="325">
        <v>22.111999999999998</v>
      </c>
      <c r="AF4" s="325">
        <v>21.907500000000002</v>
      </c>
      <c r="AG4" s="325">
        <v>20.986000000000001</v>
      </c>
      <c r="AH4" s="325">
        <v>20.939999999999998</v>
      </c>
      <c r="AI4" s="325">
        <v>20.8825</v>
      </c>
      <c r="AJ4" s="325">
        <v>20.723999999999997</v>
      </c>
      <c r="AK4" s="325">
        <v>19.335000000000001</v>
      </c>
      <c r="AL4" s="326">
        <v>19.162500000000001</v>
      </c>
      <c r="AM4" s="325">
        <v>18.28</v>
      </c>
      <c r="AN4" s="325">
        <v>18.089999999999996</v>
      </c>
      <c r="AO4" s="325">
        <v>17.5</v>
      </c>
      <c r="AP4" s="325">
        <v>17.245000000000001</v>
      </c>
      <c r="AQ4" s="325">
        <v>16.384</v>
      </c>
      <c r="AR4" s="325">
        <v>16.23</v>
      </c>
      <c r="AS4" s="325">
        <v>16.23</v>
      </c>
      <c r="AT4" s="325">
        <v>16.23</v>
      </c>
      <c r="AU4" s="325">
        <v>16.192499999999999</v>
      </c>
      <c r="AV4" s="325">
        <v>16.126000000000001</v>
      </c>
      <c r="AW4" s="330">
        <v>16.12</v>
      </c>
      <c r="AX4" s="326">
        <v>16.12</v>
      </c>
      <c r="AY4" s="325">
        <v>15.625000000000002</v>
      </c>
      <c r="AZ4" s="325">
        <v>15.218</v>
      </c>
      <c r="BA4" s="325">
        <v>15.21</v>
      </c>
      <c r="BB4" s="325">
        <v>15.202000000000002</v>
      </c>
      <c r="BC4" s="325">
        <v>15.2</v>
      </c>
      <c r="BD4" s="325">
        <v>15.2</v>
      </c>
      <c r="BE4" s="325">
        <v>15.2</v>
      </c>
      <c r="BF4" s="325">
        <v>15.2</v>
      </c>
      <c r="BG4" s="325">
        <v>15.2</v>
      </c>
      <c r="BH4" s="325">
        <v>15.191999999999998</v>
      </c>
      <c r="BI4" s="330">
        <v>15.202500000000001</v>
      </c>
      <c r="BJ4" s="326">
        <v>15.437999999999999</v>
      </c>
      <c r="BK4" s="325">
        <v>15.857500000000002</v>
      </c>
      <c r="BL4" s="325">
        <v>15.7125</v>
      </c>
      <c r="BM4" s="325">
        <v>13.978</v>
      </c>
      <c r="BN4" s="325">
        <v>13.9025</v>
      </c>
      <c r="BO4" s="325">
        <v>13.822500000000002</v>
      </c>
      <c r="BP4" s="325">
        <v>13.693999999999999</v>
      </c>
      <c r="BQ4" s="325">
        <v>13.6325</v>
      </c>
      <c r="BR4" s="325">
        <v>13.5825</v>
      </c>
      <c r="BS4" s="325">
        <v>13.55</v>
      </c>
      <c r="BT4" s="325">
        <v>13.55</v>
      </c>
      <c r="BU4" s="330">
        <v>13.558000000000002</v>
      </c>
      <c r="BV4" s="326">
        <v>13.5625</v>
      </c>
      <c r="BW4" s="325">
        <v>13.5625</v>
      </c>
      <c r="BX4" s="325">
        <v>13.574999999999999</v>
      </c>
      <c r="BY4" s="325">
        <v>13.570000000000002</v>
      </c>
      <c r="BZ4" s="325">
        <v>13.57</v>
      </c>
      <c r="CA4" s="325">
        <v>12.875</v>
      </c>
      <c r="CB4" s="325">
        <v>12.648000000000001</v>
      </c>
      <c r="CC4" s="325">
        <v>12.61</v>
      </c>
      <c r="CD4" s="325">
        <v>12.6075</v>
      </c>
      <c r="CE4" s="325">
        <v>12.658000000000001</v>
      </c>
      <c r="CF4" s="325">
        <v>12.64</v>
      </c>
      <c r="CG4" s="330">
        <v>12.684000000000001</v>
      </c>
      <c r="CH4" s="326">
        <v>12.807500000000001</v>
      </c>
      <c r="CI4" s="325">
        <v>12.9575</v>
      </c>
      <c r="CJ4" s="325">
        <v>13.3225</v>
      </c>
      <c r="CK4" s="325">
        <v>16.458000000000002</v>
      </c>
      <c r="CL4" s="325">
        <v>18.425000000000001</v>
      </c>
      <c r="CM4" s="325">
        <v>19.920000000000002</v>
      </c>
      <c r="CN4" s="325">
        <v>21.247999999999998</v>
      </c>
      <c r="CO4" s="325">
        <v>21.927499999999998</v>
      </c>
      <c r="CP4" s="325">
        <v>22.052</v>
      </c>
      <c r="CQ4" s="325">
        <v>23.977499999999999</v>
      </c>
      <c r="CR4" s="325">
        <v>25.8</v>
      </c>
      <c r="CS4" s="330">
        <v>25.507999999999999</v>
      </c>
      <c r="CT4" s="326">
        <v>25.2425</v>
      </c>
      <c r="CU4" s="325">
        <v>25.73</v>
      </c>
      <c r="CV4" s="325">
        <v>25.869999999999997</v>
      </c>
      <c r="CW4" s="325">
        <v>25.89</v>
      </c>
      <c r="CX4" s="325">
        <v>25.895</v>
      </c>
      <c r="CY4" s="325">
        <v>26.01</v>
      </c>
      <c r="CZ4" s="325">
        <v>26.2425</v>
      </c>
      <c r="DA4" s="325">
        <v>26.587499999999999</v>
      </c>
      <c r="DB4" s="325">
        <v>27.312000000000001</v>
      </c>
      <c r="DC4" s="325">
        <v>28.49</v>
      </c>
      <c r="DD4" s="325">
        <v>29.139999999999997</v>
      </c>
      <c r="DE4" s="330">
        <v>30.189999999999998</v>
      </c>
      <c r="DF4" s="326">
        <v>29.925000000000001</v>
      </c>
      <c r="DG4" s="325">
        <v>29.189999999999998</v>
      </c>
      <c r="DH4" s="325">
        <v>28.474999999999998</v>
      </c>
      <c r="DI4" s="325">
        <v>28.674999999999997</v>
      </c>
      <c r="DJ4" s="325">
        <v>28.74</v>
      </c>
      <c r="DK4" s="325">
        <v>28.8</v>
      </c>
      <c r="DL4" s="325">
        <v>28.83</v>
      </c>
      <c r="DM4" s="325">
        <v>28.838000000000001</v>
      </c>
      <c r="DN4" s="325">
        <v>28.835000000000001</v>
      </c>
      <c r="DO4" s="325">
        <v>27.687500000000004</v>
      </c>
      <c r="DP4" s="325">
        <v>27.03</v>
      </c>
      <c r="DQ4" s="330">
        <v>27.027499999999996</v>
      </c>
      <c r="DR4" s="326">
        <v>27.064</v>
      </c>
      <c r="DS4" s="325">
        <v>27.035</v>
      </c>
      <c r="DT4" s="325">
        <v>26.282499999999999</v>
      </c>
      <c r="DU4" s="325">
        <v>26.917499999999997</v>
      </c>
      <c r="DV4" s="325">
        <v>27.02</v>
      </c>
      <c r="DW4" s="325">
        <v>27.02</v>
      </c>
      <c r="DX4" s="325">
        <v>22.762499999999999</v>
      </c>
      <c r="DY4" s="325">
        <v>23.279999999999998</v>
      </c>
      <c r="DZ4" s="325">
        <v>23.134999999999998</v>
      </c>
      <c r="EA4" s="325">
        <v>20.995000000000001</v>
      </c>
      <c r="EB4" s="325">
        <v>20.5075</v>
      </c>
      <c r="EC4" s="330">
        <v>16.287500000000001</v>
      </c>
    </row>
    <row r="5" spans="1:133" s="288" customFormat="1" ht="33" customHeight="1" x14ac:dyDescent="0.45">
      <c r="A5" s="487" t="s">
        <v>339</v>
      </c>
      <c r="B5" s="788"/>
      <c r="C5" s="788"/>
      <c r="D5" s="788"/>
      <c r="E5" s="788"/>
      <c r="F5" s="788"/>
      <c r="G5" s="788"/>
      <c r="H5" s="788"/>
      <c r="I5" s="788"/>
      <c r="J5" s="788"/>
      <c r="K5" s="788"/>
      <c r="L5" s="788"/>
      <c r="M5" s="788"/>
      <c r="N5" s="788"/>
      <c r="O5" s="788"/>
      <c r="P5" s="788"/>
      <c r="Q5" s="788"/>
      <c r="R5" s="788"/>
      <c r="S5" s="788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325"/>
      <c r="AG5" s="325"/>
      <c r="AH5" s="329"/>
      <c r="AI5" s="329"/>
      <c r="AJ5" s="329"/>
      <c r="AK5" s="329"/>
      <c r="AL5" s="789"/>
      <c r="AM5" s="329"/>
      <c r="AN5" s="325"/>
      <c r="AO5" s="325">
        <v>16.82</v>
      </c>
      <c r="AP5" s="325">
        <v>16.739999999999998</v>
      </c>
      <c r="AQ5" s="325">
        <v>16.190000000000001</v>
      </c>
      <c r="AR5" s="325">
        <v>16.11</v>
      </c>
      <c r="AS5" s="325">
        <v>16.100000000000001</v>
      </c>
      <c r="AT5" s="325">
        <v>16.12</v>
      </c>
      <c r="AU5" s="325">
        <v>16.14</v>
      </c>
      <c r="AV5" s="325">
        <v>16.350000000000001</v>
      </c>
      <c r="AW5" s="330">
        <v>16.61</v>
      </c>
      <c r="AX5" s="326">
        <v>16.66</v>
      </c>
      <c r="AY5" s="325">
        <v>16.27</v>
      </c>
      <c r="AZ5" s="325">
        <v>16.13</v>
      </c>
      <c r="BA5" s="325">
        <v>16.14</v>
      </c>
      <c r="BB5" s="325">
        <v>16.11</v>
      </c>
      <c r="BC5" s="325">
        <v>16.18</v>
      </c>
      <c r="BD5" s="325">
        <v>16.14</v>
      </c>
      <c r="BE5" s="325">
        <v>16.13</v>
      </c>
      <c r="BF5" s="325">
        <v>16.11</v>
      </c>
      <c r="BG5" s="325">
        <v>16.12</v>
      </c>
      <c r="BH5" s="788">
        <v>16.12</v>
      </c>
      <c r="BI5" s="790">
        <v>16.11</v>
      </c>
      <c r="BJ5" s="791">
        <v>16.13</v>
      </c>
      <c r="BK5" s="788">
        <v>16.18</v>
      </c>
      <c r="BL5" s="788">
        <v>16.32</v>
      </c>
      <c r="BM5" s="788">
        <v>15.12</v>
      </c>
      <c r="BN5" s="788">
        <v>14.77</v>
      </c>
      <c r="BO5" s="788">
        <v>14.8</v>
      </c>
      <c r="BP5" s="788">
        <v>14.75</v>
      </c>
      <c r="BQ5" s="788">
        <v>14.74</v>
      </c>
      <c r="BR5" s="788">
        <v>14.77</v>
      </c>
      <c r="BS5" s="788">
        <v>14.75</v>
      </c>
      <c r="BT5" s="788">
        <v>14.76</v>
      </c>
      <c r="BU5" s="790">
        <v>14.77</v>
      </c>
      <c r="BV5" s="791">
        <v>14.77</v>
      </c>
      <c r="BW5" s="788">
        <v>14.77</v>
      </c>
      <c r="BX5" s="788">
        <v>14.34</v>
      </c>
      <c r="BY5" s="788">
        <v>14.24</v>
      </c>
      <c r="BZ5" s="788">
        <v>14.19</v>
      </c>
      <c r="CA5" s="788">
        <v>13.8</v>
      </c>
      <c r="CB5" s="788">
        <v>13.55</v>
      </c>
      <c r="CC5" s="788">
        <v>13.51</v>
      </c>
      <c r="CD5" s="788">
        <v>13.46</v>
      </c>
      <c r="CE5" s="788">
        <v>13.47</v>
      </c>
      <c r="CF5" s="788">
        <v>13.47</v>
      </c>
      <c r="CG5" s="790">
        <v>13.89</v>
      </c>
      <c r="CH5" s="791">
        <v>13.9</v>
      </c>
      <c r="CI5" s="788">
        <v>14.01</v>
      </c>
      <c r="CJ5" s="788">
        <v>14.1837</v>
      </c>
      <c r="CK5" s="788">
        <v>14.5</v>
      </c>
      <c r="CL5" s="788">
        <v>18.04</v>
      </c>
      <c r="CM5" s="788">
        <v>20.8</v>
      </c>
      <c r="CN5" s="788">
        <v>23.66</v>
      </c>
      <c r="CO5" s="788">
        <v>24.23</v>
      </c>
      <c r="CP5" s="788">
        <v>26.5</v>
      </c>
      <c r="CQ5" s="788">
        <v>27.44</v>
      </c>
      <c r="CR5" s="788">
        <v>30.56</v>
      </c>
      <c r="CS5" s="790">
        <v>32.83</v>
      </c>
      <c r="CT5" s="791">
        <v>32.72</v>
      </c>
      <c r="CU5" s="788">
        <v>33.25</v>
      </c>
      <c r="CV5" s="788">
        <v>32.909999999999997</v>
      </c>
      <c r="CW5" s="788">
        <v>25.76</v>
      </c>
      <c r="CX5" s="788">
        <v>26.45</v>
      </c>
      <c r="CY5" s="788">
        <v>26.89</v>
      </c>
      <c r="CZ5" s="788">
        <v>27.98</v>
      </c>
      <c r="DA5" s="788">
        <v>29.28</v>
      </c>
      <c r="DB5" s="788">
        <v>30.29</v>
      </c>
      <c r="DC5" s="788">
        <v>31.09</v>
      </c>
      <c r="DD5" s="788">
        <v>32</v>
      </c>
      <c r="DE5" s="790">
        <v>32.159999999999997</v>
      </c>
      <c r="DF5" s="791">
        <v>32.17</v>
      </c>
      <c r="DG5" s="788">
        <v>31.31</v>
      </c>
      <c r="DH5" s="788">
        <v>30.45</v>
      </c>
      <c r="DI5" s="788">
        <v>29.82</v>
      </c>
      <c r="DJ5" s="788">
        <v>29.66</v>
      </c>
      <c r="DK5" s="788">
        <v>29.44</v>
      </c>
      <c r="DL5" s="788">
        <v>29.35</v>
      </c>
      <c r="DM5" s="788">
        <v>29.31</v>
      </c>
      <c r="DN5" s="788">
        <v>29.31</v>
      </c>
      <c r="DO5" s="788">
        <v>28.91</v>
      </c>
      <c r="DP5" s="788">
        <v>29.31</v>
      </c>
      <c r="DQ5" s="790">
        <v>28.84</v>
      </c>
      <c r="DR5" s="791">
        <v>29.72</v>
      </c>
      <c r="DS5" s="788">
        <v>29.96</v>
      </c>
      <c r="DT5" s="788">
        <v>27.9</v>
      </c>
      <c r="DU5" s="788">
        <v>23.99</v>
      </c>
      <c r="DV5" s="788">
        <v>23.99</v>
      </c>
      <c r="DW5" s="788">
        <v>23.8</v>
      </c>
      <c r="DX5" s="788">
        <v>23.69</v>
      </c>
      <c r="DY5" s="788">
        <v>19.670000000000002</v>
      </c>
      <c r="DZ5" s="788">
        <v>19.86</v>
      </c>
      <c r="EA5" s="788">
        <v>17.86</v>
      </c>
      <c r="EB5" s="788">
        <v>17.93</v>
      </c>
      <c r="EC5" s="790">
        <v>15.9</v>
      </c>
    </row>
    <row r="6" spans="1:133" ht="33" customHeight="1" x14ac:dyDescent="0.45">
      <c r="A6" s="487" t="s">
        <v>340</v>
      </c>
      <c r="B6" s="515"/>
      <c r="C6" s="515"/>
      <c r="D6" s="628"/>
      <c r="E6" s="628"/>
      <c r="F6" s="628"/>
      <c r="G6" s="628"/>
      <c r="H6" s="792"/>
      <c r="I6" s="628"/>
      <c r="J6" s="628"/>
      <c r="K6" s="628"/>
      <c r="L6" s="792"/>
      <c r="M6" s="628"/>
      <c r="N6" s="628"/>
      <c r="O6" s="628"/>
      <c r="P6" s="628"/>
      <c r="Q6" s="792"/>
      <c r="R6" s="792"/>
      <c r="S6" s="628"/>
      <c r="AL6" s="793"/>
      <c r="AW6" s="794"/>
      <c r="AX6" s="793"/>
      <c r="BI6" s="794"/>
      <c r="BJ6" s="793"/>
      <c r="BU6" s="794"/>
      <c r="BV6" s="793"/>
      <c r="CG6" s="794"/>
      <c r="CH6" s="793"/>
      <c r="CS6" s="794"/>
      <c r="CT6" s="793"/>
      <c r="DE6" s="794"/>
      <c r="DF6" s="793"/>
      <c r="DQ6" s="794"/>
      <c r="DR6" s="793"/>
      <c r="EC6" s="794"/>
    </row>
    <row r="7" spans="1:133" ht="33" customHeight="1" x14ac:dyDescent="0.45">
      <c r="A7" s="537" t="s">
        <v>341</v>
      </c>
      <c r="B7" s="795">
        <v>3.5</v>
      </c>
      <c r="C7" s="795">
        <v>3.25</v>
      </c>
      <c r="D7" s="796">
        <v>3.25</v>
      </c>
      <c r="E7" s="796">
        <v>3.5</v>
      </c>
      <c r="F7" s="796">
        <v>3.5</v>
      </c>
      <c r="G7" s="796">
        <v>3.5</v>
      </c>
      <c r="H7" s="796">
        <v>3.5</v>
      </c>
      <c r="I7" s="796">
        <v>3.5</v>
      </c>
      <c r="J7" s="796">
        <v>3.5</v>
      </c>
      <c r="K7" s="792">
        <v>3.5</v>
      </c>
      <c r="L7" s="792">
        <v>3.5</v>
      </c>
      <c r="M7" s="792">
        <v>3.5</v>
      </c>
      <c r="N7" s="792">
        <v>3.5</v>
      </c>
      <c r="O7" s="792">
        <v>3.5</v>
      </c>
      <c r="P7" s="792">
        <v>3.625</v>
      </c>
      <c r="Q7" s="792">
        <v>3.625</v>
      </c>
      <c r="R7" s="792">
        <v>3.625</v>
      </c>
      <c r="S7" s="792">
        <v>3.625</v>
      </c>
      <c r="T7" s="631">
        <v>3.625</v>
      </c>
      <c r="U7" s="631">
        <v>3.625</v>
      </c>
      <c r="V7" s="631">
        <v>3.625</v>
      </c>
      <c r="W7" s="631">
        <v>3.625</v>
      </c>
      <c r="X7" s="631">
        <v>3.625</v>
      </c>
      <c r="Y7" s="631">
        <v>3.75</v>
      </c>
      <c r="Z7" s="631">
        <v>3.625</v>
      </c>
      <c r="AA7" s="631">
        <v>3.625</v>
      </c>
      <c r="AB7" s="631">
        <v>3.625</v>
      </c>
      <c r="AC7" s="631">
        <v>3.625</v>
      </c>
      <c r="AD7" s="631">
        <v>3.625</v>
      </c>
      <c r="AE7" s="631">
        <v>3.625</v>
      </c>
      <c r="AF7" s="631">
        <v>6.125</v>
      </c>
      <c r="AG7" s="631">
        <v>6.125</v>
      </c>
      <c r="AH7" s="631">
        <v>3.375</v>
      </c>
      <c r="AI7" s="631">
        <v>3.375</v>
      </c>
      <c r="AJ7" s="631">
        <v>3.375</v>
      </c>
      <c r="AK7" s="631">
        <v>3.375</v>
      </c>
      <c r="AL7" s="797">
        <v>3.375</v>
      </c>
      <c r="AM7" s="631">
        <v>3.375</v>
      </c>
      <c r="AN7" s="631">
        <v>5.125</v>
      </c>
      <c r="AO7" s="631">
        <v>5.8250000000000002</v>
      </c>
      <c r="AP7" s="631">
        <v>5.8250000000000002</v>
      </c>
      <c r="AQ7" s="631">
        <v>5.8250000000000002</v>
      </c>
      <c r="AR7" s="631">
        <v>5.75</v>
      </c>
      <c r="AS7" s="631">
        <v>2.8</v>
      </c>
      <c r="AT7" s="631">
        <v>2.8</v>
      </c>
      <c r="AU7" s="631">
        <v>2.8</v>
      </c>
      <c r="AV7" s="631">
        <v>2.8</v>
      </c>
      <c r="AW7" s="798">
        <v>2.8</v>
      </c>
      <c r="AX7" s="797">
        <v>2.8</v>
      </c>
      <c r="AY7" s="631">
        <v>2.8</v>
      </c>
      <c r="AZ7" s="631">
        <v>2.8</v>
      </c>
      <c r="BA7" s="631">
        <v>2.8</v>
      </c>
      <c r="BB7" s="631">
        <v>2.8</v>
      </c>
      <c r="BC7" s="631">
        <v>2.8</v>
      </c>
      <c r="BD7" s="631">
        <v>2.8</v>
      </c>
      <c r="BE7" s="631">
        <v>2.8</v>
      </c>
      <c r="BF7" s="631">
        <v>2.8</v>
      </c>
      <c r="BG7" s="631">
        <v>2.8</v>
      </c>
      <c r="BH7" s="631">
        <v>2.8</v>
      </c>
      <c r="BI7" s="798">
        <v>2.8</v>
      </c>
      <c r="BJ7" s="797">
        <v>2.8</v>
      </c>
      <c r="BK7" s="631">
        <v>2.8</v>
      </c>
      <c r="BL7" s="631">
        <v>2.8</v>
      </c>
      <c r="BM7" s="631">
        <v>2.8</v>
      </c>
      <c r="BN7" s="631">
        <v>2.8</v>
      </c>
      <c r="BO7" s="631">
        <v>2.8</v>
      </c>
      <c r="BP7" s="799">
        <v>2.88</v>
      </c>
      <c r="BQ7" s="799">
        <v>2.88</v>
      </c>
      <c r="BR7" s="799">
        <v>2.625</v>
      </c>
      <c r="BS7" s="799">
        <v>2.625</v>
      </c>
      <c r="BT7" s="799">
        <v>2.625</v>
      </c>
      <c r="BU7" s="800">
        <v>2.625</v>
      </c>
      <c r="BV7" s="801">
        <v>2.625</v>
      </c>
      <c r="BW7" s="799">
        <v>2.625</v>
      </c>
      <c r="BX7" s="799">
        <v>2.625</v>
      </c>
      <c r="BY7" s="799">
        <v>2.625</v>
      </c>
      <c r="BZ7" s="799">
        <v>2.625</v>
      </c>
      <c r="CA7" s="799">
        <v>2.625</v>
      </c>
      <c r="CB7" s="799">
        <v>2.625</v>
      </c>
      <c r="CC7" s="799">
        <v>2.625</v>
      </c>
      <c r="CD7" s="799">
        <v>2.625</v>
      </c>
      <c r="CE7" s="799">
        <v>2.625</v>
      </c>
      <c r="CF7" s="799">
        <v>2.625</v>
      </c>
      <c r="CG7" s="800">
        <v>2.625</v>
      </c>
      <c r="CH7" s="801">
        <v>2.625</v>
      </c>
      <c r="CI7" s="799">
        <v>2.625</v>
      </c>
      <c r="CJ7" s="799">
        <v>2.625</v>
      </c>
      <c r="CK7" s="799">
        <v>2.625</v>
      </c>
      <c r="CL7" s="799">
        <v>2.625</v>
      </c>
      <c r="CM7" s="799">
        <v>2.625</v>
      </c>
      <c r="CN7" s="799">
        <v>2.625</v>
      </c>
      <c r="CO7" s="799">
        <v>2.625</v>
      </c>
      <c r="CP7" s="799">
        <v>2.625</v>
      </c>
      <c r="CQ7" s="799">
        <v>2.625</v>
      </c>
      <c r="CR7" s="799">
        <v>2.625</v>
      </c>
      <c r="CS7" s="800">
        <v>2.625</v>
      </c>
      <c r="CT7" s="801">
        <v>2.625</v>
      </c>
      <c r="CU7" s="799">
        <v>2.625</v>
      </c>
      <c r="CV7" s="799">
        <v>2.625</v>
      </c>
      <c r="CW7" s="799">
        <v>2.625</v>
      </c>
      <c r="CX7" s="799">
        <v>2.625</v>
      </c>
      <c r="CY7" s="799">
        <v>2.625</v>
      </c>
      <c r="CZ7" s="799">
        <v>2.625</v>
      </c>
      <c r="DA7" s="799">
        <v>2.625</v>
      </c>
      <c r="DB7" s="799">
        <v>2.625</v>
      </c>
      <c r="DC7" s="799">
        <v>2.625</v>
      </c>
      <c r="DD7" s="799">
        <v>2.625</v>
      </c>
      <c r="DE7" s="800">
        <v>2.625</v>
      </c>
      <c r="DF7" s="801">
        <v>2.625</v>
      </c>
      <c r="DG7" s="799">
        <v>2.625</v>
      </c>
      <c r="DH7" s="799">
        <v>2.625</v>
      </c>
      <c r="DI7" s="799">
        <v>2.625</v>
      </c>
      <c r="DJ7" s="799">
        <v>2.625</v>
      </c>
      <c r="DK7" s="799">
        <v>2.625</v>
      </c>
      <c r="DL7" s="799">
        <v>2.625</v>
      </c>
      <c r="DM7" s="799">
        <v>2.625</v>
      </c>
      <c r="DN7" s="799">
        <v>2.625</v>
      </c>
      <c r="DO7" s="799">
        <v>2.625</v>
      </c>
      <c r="DP7" s="799">
        <v>2.625</v>
      </c>
      <c r="DQ7" s="800">
        <v>2.625</v>
      </c>
      <c r="DR7" s="801">
        <v>2.625</v>
      </c>
      <c r="DS7" s="799">
        <v>2.625</v>
      </c>
      <c r="DT7" s="799">
        <v>2.625</v>
      </c>
      <c r="DU7" s="799">
        <v>2.625</v>
      </c>
      <c r="DV7" s="799">
        <v>2.625</v>
      </c>
      <c r="DW7" s="799">
        <v>2.625</v>
      </c>
      <c r="DX7" s="799">
        <v>2.625</v>
      </c>
      <c r="DY7" s="799">
        <v>2.625</v>
      </c>
      <c r="DZ7" s="799">
        <v>1.1299999999999999</v>
      </c>
      <c r="EA7" s="799">
        <v>1.1299999999999999</v>
      </c>
      <c r="EB7" s="799">
        <v>1.1299999999999999</v>
      </c>
      <c r="EC7" s="800">
        <v>1.1299999999999999</v>
      </c>
    </row>
    <row r="8" spans="1:133" ht="33" customHeight="1" x14ac:dyDescent="0.45">
      <c r="A8" s="537" t="s">
        <v>342</v>
      </c>
      <c r="B8" s="795">
        <v>5</v>
      </c>
      <c r="C8" s="795">
        <v>4.75</v>
      </c>
      <c r="D8" s="796">
        <v>4.75</v>
      </c>
      <c r="E8" s="796">
        <v>4.75</v>
      </c>
      <c r="F8" s="796">
        <v>5</v>
      </c>
      <c r="G8" s="796">
        <v>5</v>
      </c>
      <c r="H8" s="796">
        <v>5</v>
      </c>
      <c r="I8" s="796">
        <v>5</v>
      </c>
      <c r="J8" s="796">
        <v>5</v>
      </c>
      <c r="K8" s="792">
        <v>6.25</v>
      </c>
      <c r="L8" s="792">
        <v>6.25</v>
      </c>
      <c r="M8" s="792">
        <v>6.0750000000000002</v>
      </c>
      <c r="N8" s="792">
        <v>6.0750000000000002</v>
      </c>
      <c r="O8" s="792">
        <v>6.0750000000000002</v>
      </c>
      <c r="P8" s="792">
        <v>6.125</v>
      </c>
      <c r="Q8" s="792">
        <v>6.5</v>
      </c>
      <c r="R8" s="792">
        <v>6.5</v>
      </c>
      <c r="S8" s="792">
        <v>6.5</v>
      </c>
      <c r="T8" s="631">
        <v>6.5</v>
      </c>
      <c r="U8" s="631">
        <v>6.5</v>
      </c>
      <c r="V8" s="631">
        <v>6.5</v>
      </c>
      <c r="W8" s="631">
        <v>6.5</v>
      </c>
      <c r="X8" s="631">
        <v>6.05</v>
      </c>
      <c r="Y8" s="631">
        <v>6.05</v>
      </c>
      <c r="Z8" s="631">
        <v>6.05</v>
      </c>
      <c r="AA8" s="631">
        <v>6.05</v>
      </c>
      <c r="AB8" s="631">
        <v>6.05</v>
      </c>
      <c r="AC8" s="631">
        <v>7.55</v>
      </c>
      <c r="AD8" s="631">
        <v>7.55</v>
      </c>
      <c r="AE8" s="631">
        <v>7.55</v>
      </c>
      <c r="AF8" s="631">
        <v>7.75</v>
      </c>
      <c r="AG8" s="631">
        <v>7.55</v>
      </c>
      <c r="AH8" s="631">
        <v>7.55</v>
      </c>
      <c r="AI8" s="631">
        <v>7.55</v>
      </c>
      <c r="AJ8" s="631">
        <v>7.55</v>
      </c>
      <c r="AK8" s="631">
        <v>7.55</v>
      </c>
      <c r="AL8" s="797">
        <v>7.55</v>
      </c>
      <c r="AM8" s="631">
        <v>7.55</v>
      </c>
      <c r="AN8" s="631">
        <v>7.55</v>
      </c>
      <c r="AO8" s="631">
        <v>7.55</v>
      </c>
      <c r="AP8" s="631">
        <v>7.55</v>
      </c>
      <c r="AQ8" s="631">
        <v>7.55</v>
      </c>
      <c r="AR8" s="631">
        <v>7.55</v>
      </c>
      <c r="AS8" s="631">
        <v>7.55</v>
      </c>
      <c r="AT8" s="631">
        <v>7.55</v>
      </c>
      <c r="AU8" s="631">
        <v>7.55</v>
      </c>
      <c r="AV8" s="631">
        <v>7.55</v>
      </c>
      <c r="AW8" s="798">
        <v>7.55</v>
      </c>
      <c r="AX8" s="797">
        <v>7.55</v>
      </c>
      <c r="AY8" s="631">
        <v>7.55</v>
      </c>
      <c r="AZ8" s="631">
        <v>7.55</v>
      </c>
      <c r="BA8" s="631">
        <v>7.55</v>
      </c>
      <c r="BB8" s="631">
        <v>7.55</v>
      </c>
      <c r="BC8" s="631">
        <v>7.55</v>
      </c>
      <c r="BD8" s="631">
        <v>7.55</v>
      </c>
      <c r="BE8" s="631">
        <v>7.55</v>
      </c>
      <c r="BF8" s="631">
        <v>7.55</v>
      </c>
      <c r="BG8" s="631">
        <v>7.55</v>
      </c>
      <c r="BH8" s="631">
        <v>7.55</v>
      </c>
      <c r="BI8" s="798">
        <v>7.55</v>
      </c>
      <c r="BJ8" s="797">
        <v>7.55</v>
      </c>
      <c r="BK8" s="631">
        <v>7.55</v>
      </c>
      <c r="BL8" s="631">
        <v>7.55</v>
      </c>
      <c r="BM8" s="631">
        <v>7.55</v>
      </c>
      <c r="BN8" s="631">
        <v>7.55</v>
      </c>
      <c r="BO8" s="631">
        <v>7.55</v>
      </c>
      <c r="BP8" s="631">
        <v>7.625</v>
      </c>
      <c r="BQ8" s="631">
        <v>7.625</v>
      </c>
      <c r="BR8" s="631">
        <v>7.625</v>
      </c>
      <c r="BS8" s="631">
        <v>7.625</v>
      </c>
      <c r="BT8" s="631">
        <v>7.625</v>
      </c>
      <c r="BU8" s="798">
        <v>7.625</v>
      </c>
      <c r="BV8" s="797">
        <v>7.625</v>
      </c>
      <c r="BW8" s="631">
        <v>7.625</v>
      </c>
      <c r="BX8" s="631">
        <v>7.625</v>
      </c>
      <c r="BY8" s="631">
        <v>7.625</v>
      </c>
      <c r="BZ8" s="631">
        <v>7.625</v>
      </c>
      <c r="CA8" s="631">
        <v>7.625</v>
      </c>
      <c r="CB8" s="631">
        <v>7.625</v>
      </c>
      <c r="CC8" s="631">
        <v>7.625</v>
      </c>
      <c r="CD8" s="631">
        <v>7.625</v>
      </c>
      <c r="CE8" s="631">
        <v>7.625</v>
      </c>
      <c r="CF8" s="631">
        <v>7.625</v>
      </c>
      <c r="CG8" s="798">
        <v>7.625</v>
      </c>
      <c r="CH8" s="797">
        <v>7.625</v>
      </c>
      <c r="CI8" s="631">
        <v>7.625</v>
      </c>
      <c r="CJ8" s="631">
        <v>7.625</v>
      </c>
      <c r="CK8" s="631">
        <v>7.625</v>
      </c>
      <c r="CL8" s="631">
        <v>7.625</v>
      </c>
      <c r="CM8" s="631">
        <v>7.625</v>
      </c>
      <c r="CN8" s="631">
        <v>7.625</v>
      </c>
      <c r="CO8" s="631">
        <v>7.625</v>
      </c>
      <c r="CP8" s="631">
        <v>7.625</v>
      </c>
      <c r="CQ8" s="631">
        <v>7.625</v>
      </c>
      <c r="CR8" s="631">
        <v>7.625</v>
      </c>
      <c r="CS8" s="798">
        <v>7.625</v>
      </c>
      <c r="CT8" s="797">
        <v>7.625</v>
      </c>
      <c r="CU8" s="631">
        <v>7.625</v>
      </c>
      <c r="CV8" s="631">
        <v>6.25</v>
      </c>
      <c r="CW8" s="631">
        <v>6.25</v>
      </c>
      <c r="CX8" s="631">
        <v>6.25</v>
      </c>
      <c r="CY8" s="631">
        <v>5</v>
      </c>
      <c r="CZ8" s="631">
        <v>5</v>
      </c>
      <c r="DA8" s="631">
        <v>5</v>
      </c>
      <c r="DB8" s="631">
        <v>5</v>
      </c>
      <c r="DC8" s="631">
        <v>5</v>
      </c>
      <c r="DD8" s="631">
        <v>5</v>
      </c>
      <c r="DE8" s="798">
        <v>5</v>
      </c>
      <c r="DF8" s="797">
        <v>5</v>
      </c>
      <c r="DG8" s="631">
        <v>5</v>
      </c>
      <c r="DH8" s="631">
        <v>5</v>
      </c>
      <c r="DI8" s="631">
        <v>5</v>
      </c>
      <c r="DJ8" s="631">
        <v>5</v>
      </c>
      <c r="DK8" s="631">
        <v>5</v>
      </c>
      <c r="DL8" s="631">
        <v>5</v>
      </c>
      <c r="DM8" s="631">
        <v>5</v>
      </c>
      <c r="DN8" s="631">
        <v>5</v>
      </c>
      <c r="DO8" s="631">
        <v>5</v>
      </c>
      <c r="DP8" s="631">
        <v>5</v>
      </c>
      <c r="DQ8" s="798">
        <v>5</v>
      </c>
      <c r="DR8" s="797">
        <v>5</v>
      </c>
      <c r="DS8" s="631">
        <v>5</v>
      </c>
      <c r="DT8" s="631">
        <v>5</v>
      </c>
      <c r="DU8" s="631">
        <v>5</v>
      </c>
      <c r="DV8" s="631">
        <v>5</v>
      </c>
      <c r="DW8" s="631">
        <v>5</v>
      </c>
      <c r="DX8" s="631">
        <v>5</v>
      </c>
      <c r="DY8" s="631">
        <v>5</v>
      </c>
      <c r="DZ8" s="631">
        <v>5</v>
      </c>
      <c r="EA8" s="631">
        <v>5</v>
      </c>
      <c r="EB8" s="631">
        <v>5</v>
      </c>
      <c r="EC8" s="798">
        <v>5</v>
      </c>
    </row>
    <row r="9" spans="1:133" ht="33" customHeight="1" x14ac:dyDescent="0.45">
      <c r="A9" s="537" t="s">
        <v>343</v>
      </c>
      <c r="B9" s="515"/>
      <c r="C9" s="515"/>
      <c r="D9" s="628"/>
      <c r="E9" s="628"/>
      <c r="F9" s="628"/>
      <c r="G9" s="628"/>
      <c r="H9" s="628"/>
      <c r="I9" s="628"/>
      <c r="J9" s="628"/>
      <c r="K9" s="792"/>
      <c r="L9" s="792"/>
      <c r="M9" s="792"/>
      <c r="N9" s="628"/>
      <c r="O9" s="628"/>
      <c r="P9" s="628"/>
      <c r="Q9" s="792"/>
      <c r="R9" s="792"/>
      <c r="S9" s="628"/>
      <c r="AL9" s="793"/>
      <c r="AN9" s="631"/>
      <c r="AO9" s="631"/>
      <c r="AP9" s="631"/>
      <c r="AQ9" s="631"/>
      <c r="AR9" s="631"/>
      <c r="AS9" s="631"/>
      <c r="AT9" s="631"/>
      <c r="AU9" s="631"/>
      <c r="AV9" s="631"/>
      <c r="AW9" s="798"/>
      <c r="AX9" s="797"/>
      <c r="AY9" s="631"/>
      <c r="AZ9" s="631"/>
      <c r="BA9" s="631"/>
      <c r="BB9" s="631"/>
      <c r="BC9" s="631"/>
      <c r="BD9" s="631"/>
      <c r="BE9" s="631"/>
      <c r="BF9" s="631"/>
      <c r="BG9" s="631"/>
      <c r="BH9" s="631"/>
      <c r="BI9" s="798"/>
      <c r="BJ9" s="797"/>
      <c r="BL9" s="631"/>
      <c r="BM9" s="631"/>
      <c r="BN9" s="631"/>
      <c r="BO9" s="631"/>
      <c r="BP9" s="631"/>
      <c r="BQ9" s="631"/>
      <c r="BR9" s="631"/>
      <c r="BS9" s="631"/>
      <c r="BT9" s="631"/>
      <c r="BU9" s="798"/>
      <c r="BV9" s="797"/>
      <c r="BW9" s="631"/>
      <c r="BX9" s="631"/>
      <c r="BY9" s="631"/>
      <c r="BZ9" s="631"/>
      <c r="CA9" s="631"/>
      <c r="CB9" s="631"/>
      <c r="CC9" s="631"/>
      <c r="CD9" s="631"/>
      <c r="CE9" s="631"/>
      <c r="CF9" s="631"/>
      <c r="CG9" s="798"/>
      <c r="CH9" s="797"/>
      <c r="CI9" s="631"/>
      <c r="CJ9" s="631"/>
      <c r="CK9" s="631"/>
      <c r="CL9" s="631"/>
      <c r="CM9" s="631"/>
      <c r="CN9" s="631"/>
      <c r="CO9" s="631"/>
      <c r="CP9" s="631"/>
      <c r="CQ9" s="631"/>
      <c r="CR9" s="631"/>
      <c r="CS9" s="798"/>
      <c r="CT9" s="797"/>
      <c r="CU9" s="631"/>
      <c r="CV9" s="631"/>
      <c r="CW9" s="631"/>
      <c r="CX9" s="631"/>
      <c r="CY9" s="631"/>
      <c r="CZ9" s="631"/>
      <c r="DA9" s="631"/>
      <c r="DB9" s="631"/>
      <c r="DC9" s="631"/>
      <c r="DD9" s="631"/>
      <c r="DE9" s="798"/>
      <c r="DF9" s="797"/>
      <c r="DG9" s="631"/>
      <c r="DH9" s="631"/>
      <c r="DI9" s="631"/>
      <c r="DJ9" s="631"/>
      <c r="DK9" s="631"/>
      <c r="DL9" s="631"/>
      <c r="DM9" s="631"/>
      <c r="DN9" s="631"/>
      <c r="DO9" s="631"/>
      <c r="DP9" s="631"/>
      <c r="DQ9" s="798"/>
      <c r="DR9" s="797"/>
      <c r="DS9" s="631"/>
      <c r="DT9" s="631"/>
      <c r="DU9" s="631"/>
      <c r="DV9" s="631"/>
      <c r="DW9" s="631"/>
      <c r="DX9" s="631"/>
      <c r="DY9" s="631"/>
      <c r="DZ9" s="631"/>
      <c r="EA9" s="631"/>
      <c r="EB9" s="631"/>
      <c r="EC9" s="798"/>
    </row>
    <row r="10" spans="1:133" ht="33" customHeight="1" x14ac:dyDescent="0.45">
      <c r="A10" s="537" t="s">
        <v>344</v>
      </c>
      <c r="B10" s="515"/>
      <c r="C10" s="515"/>
      <c r="D10" s="628"/>
      <c r="E10" s="628"/>
      <c r="F10" s="628"/>
      <c r="G10" s="628"/>
      <c r="H10" s="628"/>
      <c r="I10" s="628"/>
      <c r="J10" s="628"/>
      <c r="K10" s="792"/>
      <c r="L10" s="792"/>
      <c r="M10" s="792"/>
      <c r="N10" s="628"/>
      <c r="O10" s="628"/>
      <c r="P10" s="628">
        <v>10.35</v>
      </c>
      <c r="Q10" s="792">
        <v>11</v>
      </c>
      <c r="R10" s="792">
        <v>11.5</v>
      </c>
      <c r="S10" s="628">
        <v>12.2</v>
      </c>
      <c r="T10" s="289">
        <v>12.2</v>
      </c>
      <c r="U10" s="289">
        <v>12.2</v>
      </c>
      <c r="V10" s="289">
        <v>12.45</v>
      </c>
      <c r="W10" s="289">
        <v>12.2</v>
      </c>
      <c r="X10" s="289">
        <v>12.45</v>
      </c>
      <c r="Y10" s="289">
        <v>12.45</v>
      </c>
      <c r="Z10" s="289">
        <v>12.2</v>
      </c>
      <c r="AA10" s="289">
        <v>12.2</v>
      </c>
      <c r="AB10" s="289">
        <v>12.2</v>
      </c>
      <c r="AC10" s="289">
        <v>11.5</v>
      </c>
      <c r="AD10" s="289">
        <v>11.25</v>
      </c>
      <c r="AE10" s="289">
        <v>10.75</v>
      </c>
      <c r="AF10" s="289">
        <v>10.75</v>
      </c>
      <c r="AG10" s="289">
        <v>10.375</v>
      </c>
      <c r="AH10" s="289">
        <v>9.25</v>
      </c>
      <c r="AI10" s="631">
        <v>9</v>
      </c>
      <c r="AJ10" s="631">
        <v>9</v>
      </c>
      <c r="AK10" s="631">
        <v>9</v>
      </c>
      <c r="AL10" s="797">
        <v>8.75</v>
      </c>
      <c r="AM10" s="631">
        <v>8.75</v>
      </c>
      <c r="AN10" s="631">
        <v>8.5</v>
      </c>
      <c r="AO10" s="631">
        <v>8.5</v>
      </c>
      <c r="AP10" s="631">
        <v>9.5</v>
      </c>
      <c r="AQ10" s="631">
        <v>9.5</v>
      </c>
      <c r="AR10" s="631">
        <v>8.5</v>
      </c>
      <c r="AS10" s="631">
        <v>8.5</v>
      </c>
      <c r="AT10" s="631">
        <v>8.5</v>
      </c>
      <c r="AU10" s="631">
        <v>8.5</v>
      </c>
      <c r="AV10" s="631">
        <v>8.5</v>
      </c>
      <c r="AW10" s="798">
        <v>8.875</v>
      </c>
      <c r="AX10" s="797">
        <v>8.125</v>
      </c>
      <c r="AY10" s="631">
        <v>7.75</v>
      </c>
      <c r="AZ10" s="631">
        <v>7.75</v>
      </c>
      <c r="BA10" s="631">
        <v>7.75</v>
      </c>
      <c r="BB10" s="631">
        <v>7.75</v>
      </c>
      <c r="BC10" s="631">
        <v>7.75</v>
      </c>
      <c r="BD10" s="631">
        <v>7.75</v>
      </c>
      <c r="BE10" s="631">
        <v>7.75</v>
      </c>
      <c r="BF10" s="631">
        <v>7.75</v>
      </c>
      <c r="BG10" s="631">
        <v>7.75</v>
      </c>
      <c r="BH10" s="631">
        <v>7.75</v>
      </c>
      <c r="BI10" s="798">
        <v>7.75</v>
      </c>
      <c r="BJ10" s="797">
        <v>7.75</v>
      </c>
      <c r="BK10" s="631">
        <v>7.75</v>
      </c>
      <c r="BL10" s="631">
        <v>8.125</v>
      </c>
      <c r="BM10" s="631">
        <v>8.125</v>
      </c>
      <c r="BN10" s="631">
        <v>8</v>
      </c>
      <c r="BO10" s="631">
        <v>8</v>
      </c>
      <c r="BP10" s="631">
        <v>7.4</v>
      </c>
      <c r="BQ10" s="631">
        <v>7.4</v>
      </c>
      <c r="BR10" s="631">
        <v>7.4</v>
      </c>
      <c r="BS10" s="631">
        <v>7.4</v>
      </c>
      <c r="BT10" s="631">
        <v>7.4</v>
      </c>
      <c r="BU10" s="798">
        <v>7.4</v>
      </c>
      <c r="BV10" s="797">
        <v>7.4</v>
      </c>
      <c r="BW10" s="631">
        <v>7.4</v>
      </c>
      <c r="BX10" s="631">
        <v>7.4</v>
      </c>
      <c r="BY10" s="631">
        <v>7.4</v>
      </c>
      <c r="BZ10" s="631">
        <v>7.4</v>
      </c>
      <c r="CA10" s="631">
        <v>7.4</v>
      </c>
      <c r="CB10" s="631">
        <v>7.4</v>
      </c>
      <c r="CC10" s="631">
        <v>7.4</v>
      </c>
      <c r="CD10" s="631">
        <v>7.4</v>
      </c>
      <c r="CE10" s="631">
        <v>7.25</v>
      </c>
      <c r="CF10" s="631">
        <v>7.25</v>
      </c>
      <c r="CG10" s="798">
        <v>7.4</v>
      </c>
      <c r="CH10" s="797">
        <v>7.4</v>
      </c>
      <c r="CI10" s="631">
        <v>7.4</v>
      </c>
      <c r="CJ10" s="631">
        <v>7.4</v>
      </c>
      <c r="CK10" s="631">
        <v>7.4</v>
      </c>
      <c r="CL10" s="631">
        <v>7.4</v>
      </c>
      <c r="CM10" s="631">
        <v>7.4</v>
      </c>
      <c r="CN10" s="631">
        <v>7.4</v>
      </c>
      <c r="CO10" s="631">
        <v>9.9</v>
      </c>
      <c r="CP10" s="631">
        <v>10.75</v>
      </c>
      <c r="CQ10" s="631">
        <v>10.75</v>
      </c>
      <c r="CR10" s="631">
        <v>11.75</v>
      </c>
      <c r="CS10" s="798">
        <v>11.75</v>
      </c>
      <c r="CT10" s="797">
        <v>11.75</v>
      </c>
      <c r="CU10" s="631">
        <v>11.75</v>
      </c>
      <c r="CV10" s="631">
        <v>10.5</v>
      </c>
      <c r="CW10" s="631">
        <v>10.5</v>
      </c>
      <c r="CX10" s="631">
        <v>10.375</v>
      </c>
      <c r="CY10" s="631">
        <v>8.375</v>
      </c>
      <c r="CZ10" s="631">
        <v>8.375</v>
      </c>
      <c r="DA10" s="631">
        <v>8.375</v>
      </c>
      <c r="DB10" s="631">
        <v>8.375</v>
      </c>
      <c r="DC10" s="631">
        <v>8.375</v>
      </c>
      <c r="DD10" s="631">
        <v>8.375</v>
      </c>
      <c r="DE10" s="798">
        <v>8.375</v>
      </c>
      <c r="DF10" s="797">
        <v>8.375</v>
      </c>
      <c r="DG10" s="631">
        <v>8.375</v>
      </c>
      <c r="DH10" s="631">
        <v>8.375</v>
      </c>
      <c r="DI10" s="631">
        <v>8.375</v>
      </c>
      <c r="DJ10" s="631">
        <v>8.375</v>
      </c>
      <c r="DK10" s="631">
        <v>8.375</v>
      </c>
      <c r="DL10" s="631">
        <v>8.375</v>
      </c>
      <c r="DM10" s="631">
        <v>8.375</v>
      </c>
      <c r="DN10" s="631">
        <v>8.375</v>
      </c>
      <c r="DO10" s="631">
        <v>8.375</v>
      </c>
      <c r="DP10" s="631">
        <v>8.375</v>
      </c>
      <c r="DQ10" s="798">
        <v>8.375</v>
      </c>
      <c r="DR10" s="797">
        <v>8.375</v>
      </c>
      <c r="DS10" s="631">
        <v>8.375</v>
      </c>
      <c r="DT10" s="631">
        <v>8.375</v>
      </c>
      <c r="DU10" s="631">
        <v>8.375</v>
      </c>
      <c r="DV10" s="631">
        <v>8.375</v>
      </c>
      <c r="DW10" s="631">
        <v>8.375</v>
      </c>
      <c r="DX10" s="631">
        <v>8.375</v>
      </c>
      <c r="DY10" s="631">
        <v>8.375</v>
      </c>
      <c r="DZ10" s="631">
        <v>8</v>
      </c>
      <c r="EA10" s="631">
        <v>8</v>
      </c>
      <c r="EB10" s="631">
        <v>8</v>
      </c>
      <c r="EC10" s="798">
        <v>8</v>
      </c>
    </row>
    <row r="11" spans="1:133" ht="33" customHeight="1" x14ac:dyDescent="0.45">
      <c r="A11" s="537" t="s">
        <v>345</v>
      </c>
      <c r="B11" s="795">
        <v>13.85</v>
      </c>
      <c r="C11" s="795">
        <v>13.85</v>
      </c>
      <c r="D11" s="796">
        <v>13</v>
      </c>
      <c r="E11" s="796">
        <v>13.5</v>
      </c>
      <c r="F11" s="796">
        <v>13</v>
      </c>
      <c r="G11" s="796">
        <v>13</v>
      </c>
      <c r="H11" s="796">
        <v>13.6</v>
      </c>
      <c r="I11" s="796">
        <v>13.6</v>
      </c>
      <c r="J11" s="796">
        <v>13</v>
      </c>
      <c r="K11" s="792">
        <v>13</v>
      </c>
      <c r="L11" s="792">
        <v>13.67</v>
      </c>
      <c r="M11" s="792">
        <v>13</v>
      </c>
      <c r="N11" s="792">
        <v>13.5</v>
      </c>
      <c r="O11" s="792">
        <v>13</v>
      </c>
      <c r="P11" s="792">
        <v>13</v>
      </c>
      <c r="Q11" s="792">
        <v>13</v>
      </c>
      <c r="R11" s="792">
        <v>13</v>
      </c>
      <c r="S11" s="792">
        <v>13</v>
      </c>
      <c r="T11" s="631">
        <v>13</v>
      </c>
      <c r="U11" s="631">
        <v>13</v>
      </c>
      <c r="V11" s="631">
        <v>13</v>
      </c>
      <c r="W11" s="631">
        <v>13</v>
      </c>
      <c r="X11" s="631">
        <v>13</v>
      </c>
      <c r="Y11" s="631">
        <v>13</v>
      </c>
      <c r="Z11" s="631">
        <v>13</v>
      </c>
      <c r="AA11" s="631">
        <v>15</v>
      </c>
      <c r="AB11" s="631">
        <v>15</v>
      </c>
      <c r="AC11" s="631">
        <v>15.25</v>
      </c>
      <c r="AD11" s="631">
        <v>15</v>
      </c>
      <c r="AE11" s="631">
        <v>14.5</v>
      </c>
      <c r="AF11" s="631">
        <v>14.5</v>
      </c>
      <c r="AG11" s="631">
        <v>14.5</v>
      </c>
      <c r="AH11" s="631">
        <v>13</v>
      </c>
      <c r="AI11" s="631">
        <v>13</v>
      </c>
      <c r="AJ11" s="631">
        <v>13</v>
      </c>
      <c r="AK11" s="631">
        <v>13</v>
      </c>
      <c r="AL11" s="797">
        <v>13</v>
      </c>
      <c r="AM11" s="631">
        <v>13</v>
      </c>
      <c r="AN11" s="631">
        <v>13</v>
      </c>
      <c r="AO11" s="631">
        <v>11.5</v>
      </c>
      <c r="AP11" s="631">
        <v>12.75</v>
      </c>
      <c r="AQ11" s="631">
        <v>12.75</v>
      </c>
      <c r="AR11" s="631">
        <v>11.5</v>
      </c>
      <c r="AS11" s="631">
        <v>11.5</v>
      </c>
      <c r="AT11" s="631">
        <v>11.5</v>
      </c>
      <c r="AU11" s="631">
        <v>11.5</v>
      </c>
      <c r="AV11" s="631">
        <v>11.5</v>
      </c>
      <c r="AW11" s="798">
        <v>11.5</v>
      </c>
      <c r="AX11" s="797">
        <v>11.5</v>
      </c>
      <c r="AY11" s="631">
        <v>11.5</v>
      </c>
      <c r="AZ11" s="631">
        <v>11.5</v>
      </c>
      <c r="BA11" s="631">
        <v>11.5</v>
      </c>
      <c r="BB11" s="631">
        <v>11.5</v>
      </c>
      <c r="BC11" s="631">
        <v>11.5</v>
      </c>
      <c r="BD11" s="631">
        <v>11.5</v>
      </c>
      <c r="BE11" s="631">
        <v>11.5</v>
      </c>
      <c r="BF11" s="631">
        <v>11.5</v>
      </c>
      <c r="BG11" s="631">
        <v>11.5</v>
      </c>
      <c r="BH11" s="631">
        <v>11.5</v>
      </c>
      <c r="BI11" s="798">
        <v>11.5</v>
      </c>
      <c r="BJ11" s="797">
        <v>11.5</v>
      </c>
      <c r="BK11" s="631">
        <v>11.5</v>
      </c>
      <c r="BL11" s="631">
        <v>11.5</v>
      </c>
      <c r="BM11" s="631">
        <v>11.5</v>
      </c>
      <c r="BN11" s="631">
        <v>11.5</v>
      </c>
      <c r="BO11" s="631">
        <v>11.5</v>
      </c>
      <c r="BP11" s="631">
        <v>11.5</v>
      </c>
      <c r="BQ11" s="631">
        <v>11.5</v>
      </c>
      <c r="BR11" s="631">
        <v>11.5</v>
      </c>
      <c r="BS11" s="631">
        <v>11.5</v>
      </c>
      <c r="BT11" s="631">
        <v>11.5</v>
      </c>
      <c r="BU11" s="798">
        <v>11.5</v>
      </c>
      <c r="BV11" s="797">
        <v>11.5</v>
      </c>
      <c r="BW11" s="631">
        <v>11.5</v>
      </c>
      <c r="BX11" s="631">
        <v>11.5</v>
      </c>
      <c r="BY11" s="631">
        <v>11.5</v>
      </c>
      <c r="BZ11" s="631">
        <v>11.5</v>
      </c>
      <c r="CA11" s="631">
        <v>11.5</v>
      </c>
      <c r="CB11" s="631">
        <v>11.5</v>
      </c>
      <c r="CC11" s="631">
        <v>11.5</v>
      </c>
      <c r="CD11" s="631">
        <v>11.5</v>
      </c>
      <c r="CE11" s="631">
        <v>11.5</v>
      </c>
      <c r="CF11" s="631">
        <v>11.5</v>
      </c>
      <c r="CG11" s="798">
        <v>11.5</v>
      </c>
      <c r="CH11" s="797">
        <v>11.5</v>
      </c>
      <c r="CI11" s="631">
        <v>11.5</v>
      </c>
      <c r="CJ11" s="631">
        <v>11.5</v>
      </c>
      <c r="CK11" s="631">
        <v>11.5</v>
      </c>
      <c r="CL11" s="631">
        <v>11.5</v>
      </c>
      <c r="CM11" s="631">
        <v>11.5</v>
      </c>
      <c r="CN11" s="631">
        <v>11.5</v>
      </c>
      <c r="CO11" s="631">
        <v>11.5</v>
      </c>
      <c r="CP11" s="631">
        <v>11.5</v>
      </c>
      <c r="CQ11" s="631">
        <v>13.125</v>
      </c>
      <c r="CR11" s="631">
        <v>14</v>
      </c>
      <c r="CS11" s="798">
        <v>14</v>
      </c>
      <c r="CT11" s="797">
        <v>14</v>
      </c>
      <c r="CU11" s="631">
        <v>14</v>
      </c>
      <c r="CV11" s="631">
        <v>12.5</v>
      </c>
      <c r="CW11" s="631">
        <v>11.5</v>
      </c>
      <c r="CX11" s="631">
        <v>11.5</v>
      </c>
      <c r="CY11" s="631">
        <v>10.5</v>
      </c>
      <c r="CZ11" s="631">
        <v>10.5</v>
      </c>
      <c r="DA11" s="631">
        <v>10.5</v>
      </c>
      <c r="DB11" s="631">
        <v>10.5</v>
      </c>
      <c r="DC11" s="631">
        <v>10.5</v>
      </c>
      <c r="DD11" s="631">
        <v>10.5</v>
      </c>
      <c r="DE11" s="798">
        <v>10.5</v>
      </c>
      <c r="DF11" s="797">
        <v>10.5</v>
      </c>
      <c r="DG11" s="631">
        <v>10.5</v>
      </c>
      <c r="DH11" s="631">
        <v>10.5</v>
      </c>
      <c r="DI11" s="631">
        <v>10.5</v>
      </c>
      <c r="DJ11" s="631">
        <v>10.5</v>
      </c>
      <c r="DK11" s="631">
        <v>10.5</v>
      </c>
      <c r="DL11" s="631">
        <v>10.5</v>
      </c>
      <c r="DM11" s="631">
        <v>10.5</v>
      </c>
      <c r="DN11" s="631">
        <v>10.5</v>
      </c>
      <c r="DO11" s="631">
        <v>10.5</v>
      </c>
      <c r="DP11" s="631">
        <v>10.5</v>
      </c>
      <c r="DQ11" s="798">
        <v>10.5</v>
      </c>
      <c r="DR11" s="797">
        <v>10.5</v>
      </c>
      <c r="DS11" s="631">
        <v>10.5</v>
      </c>
      <c r="DT11" s="631">
        <v>10.5</v>
      </c>
      <c r="DU11" s="631">
        <v>10.5</v>
      </c>
      <c r="DV11" s="631">
        <v>10.5</v>
      </c>
      <c r="DW11" s="631">
        <v>10.5</v>
      </c>
      <c r="DX11" s="631">
        <v>10.5</v>
      </c>
      <c r="DY11" s="631">
        <v>10.5</v>
      </c>
      <c r="DZ11" s="631">
        <v>10.5</v>
      </c>
      <c r="EA11" s="631">
        <v>10.5</v>
      </c>
      <c r="EB11" s="631">
        <v>10.5</v>
      </c>
      <c r="EC11" s="798">
        <v>10.5</v>
      </c>
    </row>
    <row r="12" spans="1:133" ht="33" customHeight="1" x14ac:dyDescent="0.45">
      <c r="A12" s="537" t="s">
        <v>346</v>
      </c>
      <c r="B12" s="795">
        <v>13.75</v>
      </c>
      <c r="C12" s="795">
        <v>13.75</v>
      </c>
      <c r="D12" s="796">
        <v>13.75</v>
      </c>
      <c r="E12" s="796">
        <v>14.25</v>
      </c>
      <c r="F12" s="796">
        <v>14</v>
      </c>
      <c r="G12" s="796">
        <v>14</v>
      </c>
      <c r="H12" s="796">
        <v>13.9</v>
      </c>
      <c r="I12" s="796">
        <v>13.9</v>
      </c>
      <c r="J12" s="796">
        <v>13.75</v>
      </c>
      <c r="K12" s="792">
        <v>13.75</v>
      </c>
      <c r="L12" s="792">
        <v>13.75</v>
      </c>
      <c r="M12" s="792">
        <v>13.75</v>
      </c>
      <c r="N12" s="792">
        <v>14</v>
      </c>
      <c r="O12" s="792">
        <v>14</v>
      </c>
      <c r="P12" s="792">
        <v>14</v>
      </c>
      <c r="Q12" s="792">
        <v>14</v>
      </c>
      <c r="R12" s="792">
        <v>14</v>
      </c>
      <c r="S12" s="792">
        <v>14</v>
      </c>
      <c r="T12" s="631">
        <v>14</v>
      </c>
      <c r="U12" s="631">
        <v>14</v>
      </c>
      <c r="V12" s="631">
        <v>14</v>
      </c>
      <c r="W12" s="631">
        <v>14</v>
      </c>
      <c r="X12" s="631">
        <v>14.5</v>
      </c>
      <c r="Y12" s="631">
        <v>14.5</v>
      </c>
      <c r="Z12" s="631">
        <v>14.5</v>
      </c>
      <c r="AA12" s="631">
        <v>17</v>
      </c>
      <c r="AB12" s="631">
        <v>17</v>
      </c>
      <c r="AC12" s="631">
        <v>17</v>
      </c>
      <c r="AD12" s="631">
        <v>16.5</v>
      </c>
      <c r="AE12" s="631">
        <v>16.5</v>
      </c>
      <c r="AF12" s="631">
        <v>16.5</v>
      </c>
      <c r="AG12" s="631">
        <v>16.5</v>
      </c>
      <c r="AH12" s="631">
        <v>14.5</v>
      </c>
      <c r="AI12" s="631">
        <v>14.5</v>
      </c>
      <c r="AJ12" s="631">
        <v>14.5</v>
      </c>
      <c r="AK12" s="631">
        <v>14.5</v>
      </c>
      <c r="AL12" s="797">
        <v>12.5</v>
      </c>
      <c r="AM12" s="631">
        <v>12.5</v>
      </c>
      <c r="AN12" s="631">
        <v>11</v>
      </c>
      <c r="AO12" s="631">
        <v>11.5</v>
      </c>
      <c r="AP12" s="631">
        <v>13.25</v>
      </c>
      <c r="AQ12" s="631">
        <v>13.25</v>
      </c>
      <c r="AR12" s="631">
        <v>11.5</v>
      </c>
      <c r="AS12" s="631">
        <v>10.5</v>
      </c>
      <c r="AT12" s="631">
        <v>10.5</v>
      </c>
      <c r="AU12" s="631">
        <v>10.5</v>
      </c>
      <c r="AV12" s="631">
        <v>10.5</v>
      </c>
      <c r="AW12" s="798">
        <v>10.5</v>
      </c>
      <c r="AX12" s="797">
        <v>10.5</v>
      </c>
      <c r="AY12" s="631">
        <v>10.5</v>
      </c>
      <c r="AZ12" s="631">
        <v>10.5</v>
      </c>
      <c r="BA12" s="631">
        <v>10.5</v>
      </c>
      <c r="BB12" s="631">
        <v>10.5</v>
      </c>
      <c r="BC12" s="631">
        <v>10.5</v>
      </c>
      <c r="BD12" s="631">
        <v>10.5</v>
      </c>
      <c r="BE12" s="631">
        <v>10.5</v>
      </c>
      <c r="BF12" s="631">
        <v>10.5</v>
      </c>
      <c r="BG12" s="631">
        <v>10.5</v>
      </c>
      <c r="BH12" s="631">
        <v>10.5</v>
      </c>
      <c r="BI12" s="798">
        <v>10.5</v>
      </c>
      <c r="BJ12" s="797">
        <v>10.5</v>
      </c>
      <c r="BK12" s="631">
        <v>11.5</v>
      </c>
      <c r="BL12" s="631">
        <v>10.5</v>
      </c>
      <c r="BM12" s="631">
        <v>10.5</v>
      </c>
      <c r="BN12" s="631">
        <v>10.5</v>
      </c>
      <c r="BO12" s="631">
        <v>10.5</v>
      </c>
      <c r="BP12" s="631">
        <v>10</v>
      </c>
      <c r="BQ12" s="631">
        <v>10</v>
      </c>
      <c r="BR12" s="631">
        <v>10</v>
      </c>
      <c r="BS12" s="631">
        <v>10</v>
      </c>
      <c r="BT12" s="631">
        <v>10</v>
      </c>
      <c r="BU12" s="798">
        <v>10</v>
      </c>
      <c r="BV12" s="797">
        <v>10</v>
      </c>
      <c r="BW12" s="631">
        <v>10</v>
      </c>
      <c r="BX12" s="631">
        <v>10</v>
      </c>
      <c r="BY12" s="631">
        <v>10</v>
      </c>
      <c r="BZ12" s="631">
        <v>10</v>
      </c>
      <c r="CA12" s="631">
        <v>10</v>
      </c>
      <c r="CB12" s="631">
        <v>10</v>
      </c>
      <c r="CC12" s="631">
        <v>10</v>
      </c>
      <c r="CD12" s="631">
        <v>10</v>
      </c>
      <c r="CE12" s="631">
        <v>10</v>
      </c>
      <c r="CF12" s="631">
        <v>10</v>
      </c>
      <c r="CG12" s="798">
        <v>10</v>
      </c>
      <c r="CH12" s="797">
        <v>10</v>
      </c>
      <c r="CI12" s="631">
        <v>10</v>
      </c>
      <c r="CJ12" s="631">
        <v>10</v>
      </c>
      <c r="CK12" s="631">
        <v>10</v>
      </c>
      <c r="CL12" s="631">
        <v>10</v>
      </c>
      <c r="CM12" s="631">
        <v>10</v>
      </c>
      <c r="CN12" s="631">
        <v>11.5</v>
      </c>
      <c r="CO12" s="631">
        <v>11.5</v>
      </c>
      <c r="CP12" s="631">
        <v>12</v>
      </c>
      <c r="CQ12" s="631">
        <v>13.375</v>
      </c>
      <c r="CR12" s="631">
        <v>14.25</v>
      </c>
      <c r="CS12" s="798">
        <v>14.25</v>
      </c>
      <c r="CT12" s="797">
        <v>14.25</v>
      </c>
      <c r="CU12" s="631">
        <v>14.25</v>
      </c>
      <c r="CV12" s="631">
        <v>13</v>
      </c>
      <c r="CW12" s="631">
        <v>12</v>
      </c>
      <c r="CX12" s="631">
        <v>12</v>
      </c>
      <c r="CY12" s="631">
        <v>11</v>
      </c>
      <c r="CZ12" s="631">
        <v>11</v>
      </c>
      <c r="DA12" s="631">
        <v>11</v>
      </c>
      <c r="DB12" s="631">
        <v>11</v>
      </c>
      <c r="DC12" s="631">
        <v>11</v>
      </c>
      <c r="DD12" s="631">
        <v>11</v>
      </c>
      <c r="DE12" s="798">
        <v>11</v>
      </c>
      <c r="DF12" s="797">
        <v>11</v>
      </c>
      <c r="DG12" s="631">
        <v>11</v>
      </c>
      <c r="DH12" s="631">
        <v>11</v>
      </c>
      <c r="DI12" s="631">
        <v>11</v>
      </c>
      <c r="DJ12" s="631">
        <v>11</v>
      </c>
      <c r="DK12" s="631">
        <v>11</v>
      </c>
      <c r="DL12" s="631">
        <v>11</v>
      </c>
      <c r="DM12" s="631">
        <v>11</v>
      </c>
      <c r="DN12" s="631">
        <v>10.5</v>
      </c>
      <c r="DO12" s="631">
        <v>10.5</v>
      </c>
      <c r="DP12" s="631">
        <v>10.5</v>
      </c>
      <c r="DQ12" s="798">
        <v>10.5</v>
      </c>
      <c r="DR12" s="797">
        <v>10.5</v>
      </c>
      <c r="DS12" s="631">
        <v>10.5</v>
      </c>
      <c r="DT12" s="631">
        <v>10.5</v>
      </c>
      <c r="DU12" s="631">
        <v>10.5</v>
      </c>
      <c r="DV12" s="631">
        <v>10.5</v>
      </c>
      <c r="DW12" s="631">
        <v>10.5</v>
      </c>
      <c r="DX12" s="631">
        <v>10.5</v>
      </c>
      <c r="DY12" s="631">
        <v>10.5</v>
      </c>
      <c r="DZ12" s="631">
        <v>10.5</v>
      </c>
      <c r="EA12" s="631">
        <v>10.5</v>
      </c>
      <c r="EB12" s="631">
        <v>10.5</v>
      </c>
      <c r="EC12" s="798">
        <v>10.5</v>
      </c>
    </row>
    <row r="13" spans="1:133" ht="33" customHeight="1" x14ac:dyDescent="0.45">
      <c r="A13" s="537" t="s">
        <v>347</v>
      </c>
      <c r="B13" s="795">
        <v>12.25</v>
      </c>
      <c r="C13" s="795">
        <v>12.25</v>
      </c>
      <c r="D13" s="796">
        <v>12.25</v>
      </c>
      <c r="E13" s="796">
        <v>15.75</v>
      </c>
      <c r="F13" s="796">
        <v>15.7</v>
      </c>
      <c r="G13" s="796">
        <v>15.7</v>
      </c>
      <c r="H13" s="796">
        <v>16.45</v>
      </c>
      <c r="I13" s="796">
        <v>16.45</v>
      </c>
      <c r="J13" s="796">
        <v>16.5</v>
      </c>
      <c r="K13" s="796">
        <v>16.5</v>
      </c>
      <c r="L13" s="792">
        <v>16.5</v>
      </c>
      <c r="M13" s="792">
        <v>16.5</v>
      </c>
      <c r="N13" s="792">
        <v>16</v>
      </c>
      <c r="O13" s="792">
        <v>16</v>
      </c>
      <c r="P13" s="792">
        <v>16</v>
      </c>
      <c r="Q13" s="792">
        <v>16</v>
      </c>
      <c r="R13" s="792">
        <v>16</v>
      </c>
      <c r="S13" s="792">
        <v>16</v>
      </c>
      <c r="T13" s="631">
        <v>16</v>
      </c>
      <c r="U13" s="631">
        <v>16</v>
      </c>
      <c r="V13" s="631">
        <v>16</v>
      </c>
      <c r="W13" s="631">
        <v>16.149999999999999</v>
      </c>
      <c r="X13" s="631">
        <v>16.149999999999999</v>
      </c>
      <c r="Y13" s="631">
        <v>15</v>
      </c>
      <c r="Z13" s="631">
        <v>15</v>
      </c>
      <c r="AA13" s="631">
        <v>17.5</v>
      </c>
      <c r="AB13" s="631">
        <v>17.7</v>
      </c>
      <c r="AC13" s="631">
        <v>17.7</v>
      </c>
      <c r="AD13" s="631">
        <v>17.7</v>
      </c>
      <c r="AE13" s="631">
        <v>17.7</v>
      </c>
      <c r="AF13" s="631">
        <v>17.7</v>
      </c>
      <c r="AG13" s="631">
        <v>17.7</v>
      </c>
      <c r="AH13" s="631">
        <v>15</v>
      </c>
      <c r="AI13" s="631">
        <v>15</v>
      </c>
      <c r="AJ13" s="631">
        <v>15</v>
      </c>
      <c r="AK13" s="631">
        <v>15</v>
      </c>
      <c r="AL13" s="797">
        <v>12</v>
      </c>
      <c r="AM13" s="631">
        <v>12</v>
      </c>
      <c r="AN13" s="631">
        <v>12</v>
      </c>
      <c r="AO13" s="631">
        <v>12</v>
      </c>
      <c r="AP13" s="631">
        <v>12.5</v>
      </c>
      <c r="AQ13" s="631">
        <v>12.5</v>
      </c>
      <c r="AR13" s="631">
        <v>12</v>
      </c>
      <c r="AS13" s="631">
        <v>12</v>
      </c>
      <c r="AT13" s="631">
        <v>14.7</v>
      </c>
      <c r="AU13" s="631">
        <v>14.7</v>
      </c>
      <c r="AV13" s="631">
        <v>14.7</v>
      </c>
      <c r="AW13" s="798">
        <v>14.7</v>
      </c>
      <c r="AX13" s="797">
        <v>14.7</v>
      </c>
      <c r="AY13" s="631">
        <v>14.7</v>
      </c>
      <c r="AZ13" s="631">
        <v>14.7</v>
      </c>
      <c r="BA13" s="631">
        <v>14.7</v>
      </c>
      <c r="BB13" s="631">
        <v>14.7</v>
      </c>
      <c r="BC13" s="631">
        <v>14.7</v>
      </c>
      <c r="BD13" s="631">
        <v>14.7</v>
      </c>
      <c r="BE13" s="631">
        <v>14.7</v>
      </c>
      <c r="BF13" s="631">
        <v>14.7</v>
      </c>
      <c r="BG13" s="631">
        <v>14.7</v>
      </c>
      <c r="BH13" s="631">
        <v>14.7</v>
      </c>
      <c r="BI13" s="798">
        <v>14.7</v>
      </c>
      <c r="BJ13" s="797">
        <v>12</v>
      </c>
      <c r="BK13" s="631">
        <v>10.5</v>
      </c>
      <c r="BL13" s="631">
        <v>14.7</v>
      </c>
      <c r="BM13" s="631">
        <v>12</v>
      </c>
      <c r="BN13" s="631">
        <v>12</v>
      </c>
      <c r="BO13" s="631">
        <v>12</v>
      </c>
      <c r="BP13" s="631">
        <v>10.125</v>
      </c>
      <c r="BQ13" s="631">
        <v>10.125</v>
      </c>
      <c r="BR13" s="631">
        <v>10.125</v>
      </c>
      <c r="BS13" s="631">
        <v>10.125</v>
      </c>
      <c r="BT13" s="631">
        <v>10.125</v>
      </c>
      <c r="BU13" s="798">
        <v>10.125</v>
      </c>
      <c r="BV13" s="797">
        <v>10.125</v>
      </c>
      <c r="BW13" s="631">
        <v>10.125</v>
      </c>
      <c r="BX13" s="631">
        <v>10.125</v>
      </c>
      <c r="BY13" s="631">
        <v>10.125</v>
      </c>
      <c r="BZ13" s="631">
        <v>10.125</v>
      </c>
      <c r="CA13" s="631">
        <v>10.125</v>
      </c>
      <c r="CB13" s="631">
        <v>10.125</v>
      </c>
      <c r="CC13" s="631">
        <v>10.125</v>
      </c>
      <c r="CD13" s="631">
        <v>10.125</v>
      </c>
      <c r="CE13" s="631">
        <v>10.125</v>
      </c>
      <c r="CF13" s="631">
        <v>10.125</v>
      </c>
      <c r="CG13" s="798">
        <v>10.125</v>
      </c>
      <c r="CH13" s="797">
        <v>10.130000000000001</v>
      </c>
      <c r="CI13" s="631">
        <v>10.127500000000001</v>
      </c>
      <c r="CJ13" s="631">
        <v>10.125</v>
      </c>
      <c r="CK13" s="631">
        <v>10.125</v>
      </c>
      <c r="CL13" s="631">
        <v>10.125</v>
      </c>
      <c r="CM13" s="631">
        <v>10.125</v>
      </c>
      <c r="CN13" s="631">
        <v>12.725</v>
      </c>
      <c r="CO13" s="631">
        <v>12.725</v>
      </c>
      <c r="CP13" s="631">
        <v>12.725</v>
      </c>
      <c r="CQ13" s="631">
        <v>13.625</v>
      </c>
      <c r="CR13" s="631">
        <v>14.75</v>
      </c>
      <c r="CS13" s="798">
        <v>14.75</v>
      </c>
      <c r="CT13" s="797">
        <v>14.75</v>
      </c>
      <c r="CU13" s="631">
        <v>14.75</v>
      </c>
      <c r="CV13" s="631">
        <v>12.875</v>
      </c>
      <c r="CW13" s="631">
        <v>12.5</v>
      </c>
      <c r="CX13" s="631">
        <v>12.5</v>
      </c>
      <c r="CY13" s="631">
        <v>11</v>
      </c>
      <c r="CZ13" s="631">
        <v>11</v>
      </c>
      <c r="DA13" s="631">
        <v>11</v>
      </c>
      <c r="DB13" s="631">
        <v>11</v>
      </c>
      <c r="DC13" s="631">
        <v>11</v>
      </c>
      <c r="DD13" s="631">
        <v>11</v>
      </c>
      <c r="DE13" s="798">
        <v>11</v>
      </c>
      <c r="DF13" s="797">
        <v>11</v>
      </c>
      <c r="DG13" s="631">
        <v>11</v>
      </c>
      <c r="DH13" s="631">
        <v>11</v>
      </c>
      <c r="DI13" s="631">
        <v>11</v>
      </c>
      <c r="DJ13" s="631">
        <v>11</v>
      </c>
      <c r="DK13" s="631">
        <v>11</v>
      </c>
      <c r="DL13" s="631">
        <v>11</v>
      </c>
      <c r="DM13" s="631">
        <v>11</v>
      </c>
      <c r="DN13" s="631">
        <v>11</v>
      </c>
      <c r="DO13" s="631">
        <v>11</v>
      </c>
      <c r="DP13" s="631">
        <v>11</v>
      </c>
      <c r="DQ13" s="798">
        <v>11</v>
      </c>
      <c r="DR13" s="797">
        <v>11</v>
      </c>
      <c r="DS13" s="631">
        <v>11</v>
      </c>
      <c r="DT13" s="631">
        <v>11</v>
      </c>
      <c r="DU13" s="631">
        <v>11</v>
      </c>
      <c r="DV13" s="631">
        <v>11</v>
      </c>
      <c r="DW13" s="631">
        <v>11</v>
      </c>
      <c r="DX13" s="631">
        <v>11</v>
      </c>
      <c r="DY13" s="631">
        <v>11</v>
      </c>
      <c r="DZ13" s="631">
        <v>10.5</v>
      </c>
      <c r="EA13" s="631">
        <v>10.5</v>
      </c>
      <c r="EB13" s="631">
        <v>10.5</v>
      </c>
      <c r="EC13" s="798">
        <v>10.5</v>
      </c>
    </row>
    <row r="14" spans="1:133" ht="32.25" customHeight="1" x14ac:dyDescent="0.45">
      <c r="A14" s="537" t="s">
        <v>348</v>
      </c>
      <c r="B14" s="795">
        <v>13.5</v>
      </c>
      <c r="C14" s="795">
        <v>13.9</v>
      </c>
      <c r="D14" s="796">
        <v>13.9</v>
      </c>
      <c r="E14" s="796">
        <v>18</v>
      </c>
      <c r="F14" s="796">
        <v>13.9</v>
      </c>
      <c r="G14" s="796">
        <v>13.9</v>
      </c>
      <c r="H14" s="796">
        <v>13.9</v>
      </c>
      <c r="I14" s="796">
        <v>13.9</v>
      </c>
      <c r="J14" s="796">
        <v>13.9</v>
      </c>
      <c r="K14" s="792">
        <v>15</v>
      </c>
      <c r="L14" s="792">
        <v>13.7</v>
      </c>
      <c r="M14" s="792">
        <v>13.7</v>
      </c>
      <c r="N14" s="792">
        <v>11</v>
      </c>
      <c r="O14" s="792">
        <v>11.25</v>
      </c>
      <c r="P14" s="792">
        <v>11.25</v>
      </c>
      <c r="Q14" s="792">
        <v>11.25</v>
      </c>
      <c r="R14" s="792">
        <v>11.25</v>
      </c>
      <c r="S14" s="792">
        <v>15.15</v>
      </c>
      <c r="T14" s="631">
        <v>15.15</v>
      </c>
      <c r="U14" s="631">
        <v>15.15</v>
      </c>
      <c r="V14" s="631">
        <v>15.15</v>
      </c>
      <c r="W14" s="631">
        <v>15.15</v>
      </c>
      <c r="X14" s="631">
        <v>15.15</v>
      </c>
      <c r="Y14" s="631">
        <v>15.9</v>
      </c>
      <c r="Z14" s="631">
        <v>15.15</v>
      </c>
      <c r="AA14" s="631">
        <v>15.15</v>
      </c>
      <c r="AB14" s="631">
        <v>15.15</v>
      </c>
      <c r="AC14" s="631">
        <v>15.15</v>
      </c>
      <c r="AD14" s="631">
        <v>15.15</v>
      </c>
      <c r="AE14" s="631">
        <v>14.15</v>
      </c>
      <c r="AF14" s="631">
        <v>14.15</v>
      </c>
      <c r="AG14" s="631">
        <v>13.9</v>
      </c>
      <c r="AH14" s="631">
        <v>13.9</v>
      </c>
      <c r="AI14" s="631">
        <v>13.9</v>
      </c>
      <c r="AJ14" s="631">
        <v>13.9</v>
      </c>
      <c r="AK14" s="631">
        <v>13.9</v>
      </c>
      <c r="AL14" s="797">
        <v>13.9</v>
      </c>
      <c r="AM14" s="631">
        <v>13.9</v>
      </c>
      <c r="AN14" s="631">
        <v>13.9</v>
      </c>
      <c r="AO14" s="631">
        <v>13.9</v>
      </c>
      <c r="AP14" s="631">
        <v>13.9</v>
      </c>
      <c r="AQ14" s="631">
        <v>13.9</v>
      </c>
      <c r="AR14" s="631">
        <v>13.9</v>
      </c>
      <c r="AS14" s="631">
        <v>13.9</v>
      </c>
      <c r="AT14" s="631">
        <v>13.4</v>
      </c>
      <c r="AU14" s="631">
        <v>13.4</v>
      </c>
      <c r="AV14" s="631">
        <v>13.4</v>
      </c>
      <c r="AW14" s="798">
        <v>13.4</v>
      </c>
      <c r="AX14" s="797">
        <v>13.4</v>
      </c>
      <c r="AY14" s="631">
        <v>13.4</v>
      </c>
      <c r="AZ14" s="631">
        <v>13.4</v>
      </c>
      <c r="BA14" s="631">
        <v>13.4</v>
      </c>
      <c r="BB14" s="631">
        <v>12.4</v>
      </c>
      <c r="BC14" s="631">
        <v>12.4</v>
      </c>
      <c r="BD14" s="631">
        <v>12.4</v>
      </c>
      <c r="BE14" s="631">
        <v>12.4</v>
      </c>
      <c r="BF14" s="631">
        <v>12.4</v>
      </c>
      <c r="BG14" s="631">
        <v>13.4</v>
      </c>
      <c r="BH14" s="631">
        <v>13.4</v>
      </c>
      <c r="BI14" s="798">
        <v>12.4</v>
      </c>
      <c r="BJ14" s="797">
        <v>12.4</v>
      </c>
      <c r="BK14" s="631">
        <v>14.7</v>
      </c>
      <c r="BL14" s="631">
        <v>11.9</v>
      </c>
      <c r="BM14" s="631">
        <v>11.9</v>
      </c>
      <c r="BN14" s="631">
        <v>11.9</v>
      </c>
      <c r="BO14" s="631">
        <v>11.9</v>
      </c>
      <c r="BP14" s="631">
        <v>13.125</v>
      </c>
      <c r="BQ14" s="631">
        <v>13.125</v>
      </c>
      <c r="BR14" s="631">
        <v>13.125</v>
      </c>
      <c r="BS14" s="631">
        <v>13.125</v>
      </c>
      <c r="BT14" s="631">
        <v>13.125</v>
      </c>
      <c r="BU14" s="798">
        <v>13.125</v>
      </c>
      <c r="BV14" s="797">
        <v>13.125</v>
      </c>
      <c r="BW14" s="631">
        <v>13.125</v>
      </c>
      <c r="BX14" s="631">
        <v>13.125</v>
      </c>
      <c r="BY14" s="631">
        <v>13.125</v>
      </c>
      <c r="BZ14" s="631">
        <v>13.125</v>
      </c>
      <c r="CA14" s="631">
        <v>13.125</v>
      </c>
      <c r="CB14" s="631">
        <v>13.125</v>
      </c>
      <c r="CC14" s="631">
        <v>13.125</v>
      </c>
      <c r="CD14" s="631">
        <v>13.125</v>
      </c>
      <c r="CE14" s="631">
        <v>13.125</v>
      </c>
      <c r="CF14" s="631">
        <v>13.125</v>
      </c>
      <c r="CG14" s="798">
        <v>13.125</v>
      </c>
      <c r="CH14" s="797">
        <v>13.125</v>
      </c>
      <c r="CI14" s="631">
        <v>13.125</v>
      </c>
      <c r="CJ14" s="631">
        <v>13.125</v>
      </c>
      <c r="CK14" s="631">
        <v>13.125</v>
      </c>
      <c r="CL14" s="631">
        <v>13.125</v>
      </c>
      <c r="CM14" s="631">
        <v>12</v>
      </c>
      <c r="CN14" s="631">
        <v>12</v>
      </c>
      <c r="CO14" s="631">
        <v>12</v>
      </c>
      <c r="CP14" s="631">
        <v>11</v>
      </c>
      <c r="CQ14" s="631">
        <v>11</v>
      </c>
      <c r="CR14" s="631">
        <v>12</v>
      </c>
      <c r="CS14" s="798">
        <v>12</v>
      </c>
      <c r="CT14" s="797">
        <v>12</v>
      </c>
      <c r="CU14" s="631">
        <v>12</v>
      </c>
      <c r="CV14" s="631">
        <v>17.75</v>
      </c>
      <c r="CW14" s="631">
        <v>17.75</v>
      </c>
      <c r="CX14" s="631">
        <v>17.75</v>
      </c>
      <c r="CY14" s="631">
        <v>14.25</v>
      </c>
      <c r="CZ14" s="631">
        <v>14.25</v>
      </c>
      <c r="DA14" s="631">
        <v>14.25</v>
      </c>
      <c r="DB14" s="631">
        <v>14.25</v>
      </c>
      <c r="DC14" s="631">
        <v>12.75</v>
      </c>
      <c r="DD14" s="631">
        <v>12.75</v>
      </c>
      <c r="DE14" s="798">
        <v>12.75</v>
      </c>
      <c r="DF14" s="797">
        <v>12.75</v>
      </c>
      <c r="DG14" s="631">
        <v>12.75</v>
      </c>
      <c r="DH14" s="631">
        <v>12.75</v>
      </c>
      <c r="DI14" s="631">
        <v>12.75</v>
      </c>
      <c r="DJ14" s="631">
        <v>12.75</v>
      </c>
      <c r="DK14" s="631">
        <v>12.75</v>
      </c>
      <c r="DL14" s="631">
        <v>12.75</v>
      </c>
      <c r="DM14" s="631">
        <v>12.75</v>
      </c>
      <c r="DN14" s="631">
        <v>12.75</v>
      </c>
      <c r="DO14" s="631">
        <v>11</v>
      </c>
      <c r="DP14" s="631">
        <v>11</v>
      </c>
      <c r="DQ14" s="798">
        <v>11</v>
      </c>
      <c r="DR14" s="797">
        <v>11</v>
      </c>
      <c r="DS14" s="631">
        <v>11</v>
      </c>
      <c r="DT14" s="631">
        <v>11</v>
      </c>
      <c r="DU14" s="631">
        <v>11</v>
      </c>
      <c r="DV14" s="631">
        <v>11</v>
      </c>
      <c r="DW14" s="631">
        <v>12</v>
      </c>
      <c r="DX14" s="631">
        <v>12</v>
      </c>
      <c r="DY14" s="631">
        <v>12</v>
      </c>
      <c r="DZ14" s="631">
        <v>11.5</v>
      </c>
      <c r="EA14" s="631">
        <v>11.5</v>
      </c>
      <c r="EB14" s="631">
        <v>11.5</v>
      </c>
      <c r="EC14" s="798">
        <v>11.5</v>
      </c>
    </row>
    <row r="15" spans="1:133" ht="33" customHeight="1" x14ac:dyDescent="0.45">
      <c r="A15" s="537" t="s">
        <v>349</v>
      </c>
      <c r="B15" s="795"/>
      <c r="C15" s="795"/>
      <c r="D15" s="796"/>
      <c r="E15" s="796"/>
      <c r="F15" s="796"/>
      <c r="G15" s="796"/>
      <c r="H15" s="796"/>
      <c r="I15" s="796"/>
      <c r="J15" s="796"/>
      <c r="K15" s="792"/>
      <c r="L15" s="792"/>
      <c r="M15" s="792"/>
      <c r="N15" s="792"/>
      <c r="O15" s="792"/>
      <c r="P15" s="792">
        <v>11.25</v>
      </c>
      <c r="Q15" s="792">
        <v>11.25</v>
      </c>
      <c r="R15" s="792">
        <v>11.25</v>
      </c>
      <c r="S15" s="792">
        <v>15.15</v>
      </c>
      <c r="T15" s="631">
        <v>15.15</v>
      </c>
      <c r="U15" s="631">
        <v>15.15</v>
      </c>
      <c r="V15" s="631">
        <v>15.15</v>
      </c>
      <c r="W15" s="631">
        <v>15.15</v>
      </c>
      <c r="X15" s="631">
        <v>15.15</v>
      </c>
      <c r="Y15" s="631">
        <v>15.15</v>
      </c>
      <c r="Z15" s="631">
        <v>15.15</v>
      </c>
      <c r="AA15" s="631">
        <v>15.15</v>
      </c>
      <c r="AB15" s="631">
        <v>15.15</v>
      </c>
      <c r="AC15" s="631">
        <v>15.15</v>
      </c>
      <c r="AD15" s="631">
        <v>15.15</v>
      </c>
      <c r="AE15" s="631">
        <v>14.15</v>
      </c>
      <c r="AF15" s="631">
        <v>14.15</v>
      </c>
      <c r="AG15" s="631">
        <v>13.9</v>
      </c>
      <c r="AH15" s="631">
        <v>13.9</v>
      </c>
      <c r="AI15" s="631">
        <v>13.9</v>
      </c>
      <c r="AJ15" s="631">
        <v>13.9</v>
      </c>
      <c r="AK15" s="631">
        <v>13.9</v>
      </c>
      <c r="AL15" s="797">
        <v>13.9</v>
      </c>
      <c r="AM15" s="631">
        <v>13.9</v>
      </c>
      <c r="AN15" s="631">
        <v>13.9</v>
      </c>
      <c r="AO15" s="631">
        <v>13.9</v>
      </c>
      <c r="AP15" s="631">
        <v>13.9</v>
      </c>
      <c r="AQ15" s="631">
        <v>13.9</v>
      </c>
      <c r="AR15" s="631">
        <v>13.9</v>
      </c>
      <c r="AS15" s="631">
        <v>13.9</v>
      </c>
      <c r="AT15" s="631">
        <v>12.4</v>
      </c>
      <c r="AU15" s="631">
        <v>12.4</v>
      </c>
      <c r="AV15" s="631">
        <v>12.4</v>
      </c>
      <c r="AW15" s="798">
        <v>12.4</v>
      </c>
      <c r="AX15" s="797">
        <v>12.4</v>
      </c>
      <c r="AY15" s="631">
        <v>12.4</v>
      </c>
      <c r="AZ15" s="631">
        <v>12.4</v>
      </c>
      <c r="BA15" s="631">
        <v>12.4</v>
      </c>
      <c r="BB15" s="631">
        <v>12.4</v>
      </c>
      <c r="BC15" s="631">
        <v>12.4</v>
      </c>
      <c r="BD15" s="631">
        <v>12.4</v>
      </c>
      <c r="BE15" s="631">
        <v>12.4</v>
      </c>
      <c r="BF15" s="631">
        <v>12.4</v>
      </c>
      <c r="BG15" s="631">
        <v>12.4</v>
      </c>
      <c r="BH15" s="631">
        <v>12.4</v>
      </c>
      <c r="BI15" s="798">
        <v>12.4</v>
      </c>
      <c r="BJ15" s="797">
        <v>12.4</v>
      </c>
      <c r="BK15" s="631">
        <v>12.4</v>
      </c>
      <c r="BL15" s="631">
        <v>11.9</v>
      </c>
      <c r="BM15" s="631">
        <v>11.9</v>
      </c>
      <c r="BN15" s="631">
        <v>11.9</v>
      </c>
      <c r="BO15" s="631">
        <v>11.9</v>
      </c>
      <c r="BP15" s="631">
        <v>13.125</v>
      </c>
      <c r="BQ15" s="631">
        <v>13.125</v>
      </c>
      <c r="BR15" s="631">
        <v>13.125</v>
      </c>
      <c r="BS15" s="631">
        <v>13.125</v>
      </c>
      <c r="BT15" s="631">
        <v>13.125</v>
      </c>
      <c r="BU15" s="798">
        <v>13.125</v>
      </c>
      <c r="BV15" s="797">
        <v>13.125</v>
      </c>
      <c r="BW15" s="631">
        <v>13.125</v>
      </c>
      <c r="BX15" s="631">
        <v>13.125</v>
      </c>
      <c r="BY15" s="631">
        <v>13.125</v>
      </c>
      <c r="BZ15" s="631">
        <v>13.125</v>
      </c>
      <c r="CA15" s="631">
        <v>13.125</v>
      </c>
      <c r="CB15" s="631">
        <v>13.125</v>
      </c>
      <c r="CC15" s="631">
        <v>13.125</v>
      </c>
      <c r="CD15" s="631">
        <v>13.125</v>
      </c>
      <c r="CE15" s="631">
        <v>13.125</v>
      </c>
      <c r="CF15" s="631">
        <v>13.125</v>
      </c>
      <c r="CG15" s="798">
        <v>13.125</v>
      </c>
      <c r="CH15" s="797">
        <v>13.125</v>
      </c>
      <c r="CI15" s="631">
        <v>13.125</v>
      </c>
      <c r="CJ15" s="631">
        <v>13.125</v>
      </c>
      <c r="CK15" s="631">
        <v>13.125</v>
      </c>
      <c r="CL15" s="631">
        <v>13.125</v>
      </c>
      <c r="CM15" s="631">
        <v>13.125</v>
      </c>
      <c r="CN15" s="631">
        <v>12.75</v>
      </c>
      <c r="CO15" s="631">
        <v>12.75</v>
      </c>
      <c r="CP15" s="631">
        <v>10.75</v>
      </c>
      <c r="CQ15" s="631">
        <v>10.75</v>
      </c>
      <c r="CR15" s="631">
        <v>10.75</v>
      </c>
      <c r="CS15" s="798">
        <v>10.75</v>
      </c>
      <c r="CT15" s="797">
        <v>10.75</v>
      </c>
      <c r="CU15" s="631">
        <v>10.75</v>
      </c>
      <c r="CV15" s="631">
        <v>12.25</v>
      </c>
      <c r="CW15" s="631">
        <v>12.25</v>
      </c>
      <c r="CX15" s="631">
        <v>12.25</v>
      </c>
      <c r="CY15" s="631">
        <v>12.25</v>
      </c>
      <c r="CZ15" s="631">
        <v>12.25</v>
      </c>
      <c r="DA15" s="631">
        <v>12.25</v>
      </c>
      <c r="DB15" s="631">
        <v>12.25</v>
      </c>
      <c r="DC15" s="631">
        <v>12.25</v>
      </c>
      <c r="DD15" s="631">
        <v>12.25</v>
      </c>
      <c r="DE15" s="798">
        <v>12.25</v>
      </c>
      <c r="DF15" s="797">
        <v>12.25</v>
      </c>
      <c r="DG15" s="631">
        <v>12.25</v>
      </c>
      <c r="DH15" s="631">
        <v>12.25</v>
      </c>
      <c r="DI15" s="631">
        <v>12.25</v>
      </c>
      <c r="DJ15" s="631">
        <v>12.25</v>
      </c>
      <c r="DK15" s="631">
        <v>12.25</v>
      </c>
      <c r="DL15" s="631">
        <v>12.25</v>
      </c>
      <c r="DM15" s="631">
        <v>12.25</v>
      </c>
      <c r="DN15" s="631">
        <v>12.25</v>
      </c>
      <c r="DO15" s="631">
        <v>12.75</v>
      </c>
      <c r="DP15" s="631">
        <v>12.75</v>
      </c>
      <c r="DQ15" s="798">
        <v>12.75</v>
      </c>
      <c r="DR15" s="797">
        <v>12.75</v>
      </c>
      <c r="DS15" s="631">
        <v>12.75</v>
      </c>
      <c r="DT15" s="631">
        <v>12.75</v>
      </c>
      <c r="DU15" s="631">
        <v>12.75</v>
      </c>
      <c r="DV15" s="631">
        <v>12.75</v>
      </c>
      <c r="DW15" s="631">
        <v>12.75</v>
      </c>
      <c r="DX15" s="631">
        <v>12.75</v>
      </c>
      <c r="DY15" s="631">
        <v>12.75</v>
      </c>
      <c r="DZ15" s="631">
        <v>11.5</v>
      </c>
      <c r="EA15" s="631">
        <v>11.5</v>
      </c>
      <c r="EB15" s="631">
        <v>11.5</v>
      </c>
      <c r="EC15" s="798">
        <v>11.5</v>
      </c>
    </row>
    <row r="16" spans="1:133" ht="33" customHeight="1" x14ac:dyDescent="0.45">
      <c r="A16" s="537" t="s">
        <v>350</v>
      </c>
      <c r="B16" s="795">
        <v>11.5</v>
      </c>
      <c r="C16" s="795">
        <v>11.5</v>
      </c>
      <c r="D16" s="796">
        <v>11.5</v>
      </c>
      <c r="E16" s="796">
        <v>11.5</v>
      </c>
      <c r="F16" s="796">
        <v>11.5</v>
      </c>
      <c r="G16" s="796">
        <v>12.5</v>
      </c>
      <c r="H16" s="796">
        <v>12.5</v>
      </c>
      <c r="I16" s="796">
        <v>12.5</v>
      </c>
      <c r="J16" s="796">
        <v>14.6</v>
      </c>
      <c r="K16" s="792">
        <v>14.6</v>
      </c>
      <c r="L16" s="792">
        <v>13.7</v>
      </c>
      <c r="M16" s="792">
        <v>13.7</v>
      </c>
      <c r="N16" s="792">
        <v>13.75</v>
      </c>
      <c r="O16" s="792">
        <v>10</v>
      </c>
      <c r="P16" s="792">
        <v>10</v>
      </c>
      <c r="Q16" s="792">
        <v>13.75</v>
      </c>
      <c r="R16" s="792">
        <v>12.75</v>
      </c>
      <c r="S16" s="792">
        <v>12.75</v>
      </c>
      <c r="T16" s="631">
        <v>12.75</v>
      </c>
      <c r="U16" s="631">
        <v>12.75</v>
      </c>
      <c r="V16" s="631">
        <v>14.15</v>
      </c>
      <c r="W16" s="631">
        <v>14.15</v>
      </c>
      <c r="X16" s="631">
        <v>14.15</v>
      </c>
      <c r="Y16" s="631">
        <v>12.75</v>
      </c>
      <c r="Z16" s="631">
        <v>12.75</v>
      </c>
      <c r="AA16" s="631">
        <v>12.75</v>
      </c>
      <c r="AB16" s="799">
        <v>8</v>
      </c>
      <c r="AC16" s="799">
        <v>8</v>
      </c>
      <c r="AD16" s="799">
        <v>12.75</v>
      </c>
      <c r="AE16" s="799">
        <v>12.75</v>
      </c>
      <c r="AF16" s="799">
        <v>8</v>
      </c>
      <c r="AG16" s="799">
        <v>12.75</v>
      </c>
      <c r="AH16" s="799">
        <v>12.75</v>
      </c>
      <c r="AI16" s="799">
        <v>12.75</v>
      </c>
      <c r="AJ16" s="799">
        <v>12.75</v>
      </c>
      <c r="AK16" s="799">
        <v>12.75</v>
      </c>
      <c r="AL16" s="801">
        <v>12.75</v>
      </c>
      <c r="AM16" s="799">
        <v>12.75</v>
      </c>
      <c r="AN16" s="631">
        <v>12.75</v>
      </c>
      <c r="AO16" s="631">
        <v>12.75</v>
      </c>
      <c r="AP16" s="631">
        <v>11.25</v>
      </c>
      <c r="AQ16" s="631">
        <v>11.25</v>
      </c>
      <c r="AR16" s="631">
        <v>11.25</v>
      </c>
      <c r="AS16" s="631">
        <v>11.25</v>
      </c>
      <c r="AT16" s="631">
        <v>11.25</v>
      </c>
      <c r="AU16" s="631">
        <v>11.25</v>
      </c>
      <c r="AV16" s="631">
        <v>11.25</v>
      </c>
      <c r="AW16" s="798">
        <v>11.25</v>
      </c>
      <c r="AX16" s="797">
        <v>11.25</v>
      </c>
      <c r="AY16" s="631">
        <v>11.25</v>
      </c>
      <c r="AZ16" s="631">
        <v>11.25</v>
      </c>
      <c r="BA16" s="631">
        <v>12.75</v>
      </c>
      <c r="BB16" s="631">
        <v>12.75</v>
      </c>
      <c r="BC16" s="631">
        <v>8</v>
      </c>
      <c r="BD16" s="631">
        <v>8</v>
      </c>
      <c r="BE16" s="631">
        <v>8</v>
      </c>
      <c r="BF16" s="631">
        <v>8</v>
      </c>
      <c r="BG16" s="631">
        <v>8</v>
      </c>
      <c r="BH16" s="631">
        <v>8</v>
      </c>
      <c r="BI16" s="798">
        <v>8</v>
      </c>
      <c r="BJ16" s="797">
        <v>8</v>
      </c>
      <c r="BK16" s="631">
        <v>8</v>
      </c>
      <c r="BL16" s="631">
        <v>8</v>
      </c>
      <c r="BM16" s="631">
        <v>8</v>
      </c>
      <c r="BN16" s="631">
        <v>8</v>
      </c>
      <c r="BO16" s="631">
        <v>8</v>
      </c>
      <c r="BP16" s="631">
        <v>10.5</v>
      </c>
      <c r="BQ16" s="631">
        <v>10.5</v>
      </c>
      <c r="BR16" s="631">
        <v>10.5</v>
      </c>
      <c r="BS16" s="631">
        <v>10.5</v>
      </c>
      <c r="BT16" s="631">
        <v>10.5</v>
      </c>
      <c r="BU16" s="798">
        <v>10.5</v>
      </c>
      <c r="BV16" s="797">
        <v>10.5</v>
      </c>
      <c r="BW16" s="631">
        <v>10.5</v>
      </c>
      <c r="BX16" s="631">
        <v>10.5</v>
      </c>
      <c r="BY16" s="631">
        <v>9.6750000000000007</v>
      </c>
      <c r="BZ16" s="631">
        <v>9.6750000000000007</v>
      </c>
      <c r="CA16" s="631">
        <v>9.6750000000000007</v>
      </c>
      <c r="CB16" s="631">
        <v>9.6750000000000007</v>
      </c>
      <c r="CC16" s="631">
        <v>9.6750000000000007</v>
      </c>
      <c r="CD16" s="631">
        <v>9.6750000000000007</v>
      </c>
      <c r="CE16" s="631">
        <v>9.6750000000000007</v>
      </c>
      <c r="CF16" s="631">
        <v>9.6750000000000007</v>
      </c>
      <c r="CG16" s="798">
        <v>9.6750000000000007</v>
      </c>
      <c r="CH16" s="797">
        <v>9.0500000000000007</v>
      </c>
      <c r="CI16" s="631">
        <v>7.43</v>
      </c>
      <c r="CJ16" s="631">
        <v>7.4249999999999998</v>
      </c>
      <c r="CK16" s="631">
        <v>7.4249999999999998</v>
      </c>
      <c r="CL16" s="631">
        <v>7.4249999999999998</v>
      </c>
      <c r="CM16" s="631">
        <v>7.4249999999999998</v>
      </c>
      <c r="CN16" s="631">
        <v>15.625</v>
      </c>
      <c r="CO16" s="631">
        <v>15.625</v>
      </c>
      <c r="CP16" s="631">
        <v>15.625</v>
      </c>
      <c r="CQ16" s="631">
        <v>15.625</v>
      </c>
      <c r="CR16" s="631">
        <v>17.149999999999999</v>
      </c>
      <c r="CS16" s="798">
        <v>17.149999999999999</v>
      </c>
      <c r="CT16" s="797">
        <v>17.149999999999999</v>
      </c>
      <c r="CU16" s="631">
        <v>17.149999999999999</v>
      </c>
      <c r="CV16" s="631">
        <v>11.15</v>
      </c>
      <c r="CW16" s="631">
        <v>6.75</v>
      </c>
      <c r="CX16" s="631">
        <v>6.75</v>
      </c>
      <c r="CY16" s="631">
        <v>6.75</v>
      </c>
      <c r="CZ16" s="631">
        <v>6.75</v>
      </c>
      <c r="DA16" s="631">
        <v>6.75</v>
      </c>
      <c r="DB16" s="631">
        <v>6.75</v>
      </c>
      <c r="DC16" s="631">
        <v>6.75</v>
      </c>
      <c r="DD16" s="631">
        <v>6.75</v>
      </c>
      <c r="DE16" s="798">
        <v>6.75</v>
      </c>
      <c r="DF16" s="797">
        <v>6.75</v>
      </c>
      <c r="DG16" s="631">
        <v>6.5</v>
      </c>
      <c r="DH16" s="631">
        <v>6.5</v>
      </c>
      <c r="DI16" s="631">
        <v>6.5</v>
      </c>
      <c r="DJ16" s="631">
        <v>6.5</v>
      </c>
      <c r="DK16" s="631">
        <v>6.5</v>
      </c>
      <c r="DL16" s="631">
        <v>6.5</v>
      </c>
      <c r="DM16" s="631">
        <v>6.5</v>
      </c>
      <c r="DN16" s="631">
        <v>6.5</v>
      </c>
      <c r="DO16" s="631">
        <v>6.5</v>
      </c>
      <c r="DP16" s="631">
        <v>6.5</v>
      </c>
      <c r="DQ16" s="798">
        <v>6.5</v>
      </c>
      <c r="DR16" s="797">
        <v>6.5</v>
      </c>
      <c r="DS16" s="631">
        <v>6.5</v>
      </c>
      <c r="DT16" s="631">
        <v>6.5</v>
      </c>
      <c r="DU16" s="631">
        <v>6.5</v>
      </c>
      <c r="DV16" s="631">
        <v>6.5</v>
      </c>
      <c r="DW16" s="631">
        <v>6.5</v>
      </c>
      <c r="DX16" s="631">
        <v>6.5</v>
      </c>
      <c r="DY16" s="631">
        <v>6.5</v>
      </c>
      <c r="DZ16" s="631">
        <v>9.25</v>
      </c>
      <c r="EA16" s="631">
        <v>9.25</v>
      </c>
      <c r="EB16" s="631">
        <v>9.25</v>
      </c>
      <c r="EC16" s="798">
        <v>9.25</v>
      </c>
    </row>
    <row r="17" spans="1:142" ht="33" customHeight="1" x14ac:dyDescent="0.45">
      <c r="A17" s="537" t="s">
        <v>351</v>
      </c>
      <c r="B17" s="792">
        <v>8</v>
      </c>
      <c r="C17" s="792">
        <v>8.5</v>
      </c>
      <c r="D17" s="792">
        <v>8.5</v>
      </c>
      <c r="E17" s="792">
        <v>8.5</v>
      </c>
      <c r="F17" s="792">
        <v>8.5</v>
      </c>
      <c r="G17" s="792">
        <v>8.75</v>
      </c>
      <c r="H17" s="792">
        <v>8.5</v>
      </c>
      <c r="I17" s="792">
        <v>8.5</v>
      </c>
      <c r="J17" s="792">
        <v>8.5</v>
      </c>
      <c r="K17" s="792">
        <v>8.5</v>
      </c>
      <c r="L17" s="792">
        <v>8.5</v>
      </c>
      <c r="M17" s="792">
        <v>8.5</v>
      </c>
      <c r="N17" s="792">
        <v>8.5</v>
      </c>
      <c r="O17" s="792">
        <v>8.5</v>
      </c>
      <c r="P17" s="792">
        <v>8.5</v>
      </c>
      <c r="Q17" s="792">
        <v>8.5</v>
      </c>
      <c r="R17" s="792">
        <v>8.5</v>
      </c>
      <c r="S17" s="792">
        <v>8.5</v>
      </c>
      <c r="T17" s="631">
        <v>8.5</v>
      </c>
      <c r="U17" s="631">
        <v>8.75</v>
      </c>
      <c r="V17" s="631">
        <v>8.5</v>
      </c>
      <c r="W17" s="631">
        <v>8.5</v>
      </c>
      <c r="X17" s="631">
        <v>8.5</v>
      </c>
      <c r="Y17" s="631">
        <v>8.5</v>
      </c>
      <c r="Z17" s="631">
        <v>8.5</v>
      </c>
      <c r="AA17" s="631">
        <v>8.5</v>
      </c>
      <c r="AB17" s="631">
        <v>8.5</v>
      </c>
      <c r="AC17" s="631">
        <v>8.5</v>
      </c>
      <c r="AD17" s="631">
        <v>8.5</v>
      </c>
      <c r="AE17" s="631">
        <v>8.5</v>
      </c>
      <c r="AF17" s="631">
        <v>8.5</v>
      </c>
      <c r="AG17" s="631">
        <v>8.5</v>
      </c>
      <c r="AH17" s="631">
        <v>8.5</v>
      </c>
      <c r="AI17" s="631">
        <v>8.5</v>
      </c>
      <c r="AJ17" s="631">
        <v>8.5</v>
      </c>
      <c r="AK17" s="631">
        <v>8.5</v>
      </c>
      <c r="AL17" s="797">
        <v>8.5</v>
      </c>
      <c r="AM17" s="631">
        <v>8.5</v>
      </c>
      <c r="AN17" s="799">
        <v>8.5</v>
      </c>
      <c r="AO17" s="799">
        <v>9.5</v>
      </c>
      <c r="AP17" s="799">
        <v>9.5</v>
      </c>
      <c r="AQ17" s="799">
        <v>9.5</v>
      </c>
      <c r="AR17" s="799">
        <v>9.5</v>
      </c>
      <c r="AS17" s="799">
        <v>9</v>
      </c>
      <c r="AT17" s="799">
        <v>9.5</v>
      </c>
      <c r="AU17" s="799">
        <v>9.5</v>
      </c>
      <c r="AV17" s="799">
        <v>9.5</v>
      </c>
      <c r="AW17" s="800">
        <v>9.5</v>
      </c>
      <c r="AX17" s="801">
        <v>9.5</v>
      </c>
      <c r="AY17" s="799">
        <v>8.5</v>
      </c>
      <c r="AZ17" s="799">
        <v>9.5</v>
      </c>
      <c r="BA17" s="799">
        <v>9.5</v>
      </c>
      <c r="BB17" s="799">
        <v>9.5</v>
      </c>
      <c r="BC17" s="799">
        <v>9.5</v>
      </c>
      <c r="BD17" s="799">
        <v>9.5</v>
      </c>
      <c r="BE17" s="799">
        <v>9.5</v>
      </c>
      <c r="BF17" s="799">
        <v>9.5</v>
      </c>
      <c r="BG17" s="799">
        <v>9.5</v>
      </c>
      <c r="BH17" s="799">
        <v>9.5</v>
      </c>
      <c r="BI17" s="800">
        <v>9.5</v>
      </c>
      <c r="BJ17" s="801">
        <v>8.5</v>
      </c>
      <c r="BK17" s="631">
        <v>9.5</v>
      </c>
      <c r="BL17" s="631">
        <v>8.5</v>
      </c>
      <c r="BM17" s="631">
        <v>8.5</v>
      </c>
      <c r="BN17" s="631">
        <v>8.5</v>
      </c>
      <c r="BO17" s="631">
        <v>8.5</v>
      </c>
      <c r="BP17" s="631">
        <v>8.5</v>
      </c>
      <c r="BQ17" s="631">
        <v>8.5</v>
      </c>
      <c r="BR17" s="631">
        <v>8.5</v>
      </c>
      <c r="BS17" s="631">
        <v>8.5</v>
      </c>
      <c r="BT17" s="631">
        <v>8.5</v>
      </c>
      <c r="BU17" s="798">
        <v>8.5</v>
      </c>
      <c r="BV17" s="797">
        <v>8.5</v>
      </c>
      <c r="BW17" s="631">
        <v>8.5</v>
      </c>
      <c r="BX17" s="631">
        <v>8.5</v>
      </c>
      <c r="BY17" s="631">
        <v>8.5</v>
      </c>
      <c r="BZ17" s="631">
        <v>8.5</v>
      </c>
      <c r="CA17" s="631">
        <v>8.5</v>
      </c>
      <c r="CB17" s="631">
        <v>8.5</v>
      </c>
      <c r="CC17" s="631">
        <v>8.5</v>
      </c>
      <c r="CD17" s="631">
        <v>8.5</v>
      </c>
      <c r="CE17" s="631">
        <v>8.5</v>
      </c>
      <c r="CF17" s="631">
        <v>8.5</v>
      </c>
      <c r="CG17" s="798">
        <v>8.5</v>
      </c>
      <c r="CH17" s="797">
        <v>8.5</v>
      </c>
      <c r="CI17" s="631">
        <v>8.5</v>
      </c>
      <c r="CJ17" s="631">
        <v>8.5</v>
      </c>
      <c r="CK17" s="631">
        <v>8.5</v>
      </c>
      <c r="CL17" s="631">
        <v>8.5</v>
      </c>
      <c r="CM17" s="631">
        <v>8.5</v>
      </c>
      <c r="CN17" s="631">
        <v>8.5</v>
      </c>
      <c r="CO17" s="631">
        <v>8.5</v>
      </c>
      <c r="CP17" s="631">
        <v>8.5</v>
      </c>
      <c r="CQ17" s="631">
        <v>8.5</v>
      </c>
      <c r="CR17" s="631">
        <v>8.5</v>
      </c>
      <c r="CS17" s="798">
        <v>8.5</v>
      </c>
      <c r="CT17" s="797">
        <v>8.5</v>
      </c>
      <c r="CU17" s="631">
        <v>8.5</v>
      </c>
      <c r="CV17" s="631">
        <v>9.5</v>
      </c>
      <c r="CW17" s="631">
        <v>9.5</v>
      </c>
      <c r="CX17" s="631">
        <v>9.1750000000000007</v>
      </c>
      <c r="CY17" s="631">
        <v>9.1750000000000007</v>
      </c>
      <c r="CZ17" s="631">
        <v>9.1750000000000007</v>
      </c>
      <c r="DA17" s="631">
        <v>9.1750000000000007</v>
      </c>
      <c r="DB17" s="631">
        <v>9.1750000000000007</v>
      </c>
      <c r="DC17" s="631">
        <v>9.1750000000000007</v>
      </c>
      <c r="DD17" s="631">
        <v>9.1750000000000007</v>
      </c>
      <c r="DE17" s="798">
        <v>9.1750000000000007</v>
      </c>
      <c r="DF17" s="797">
        <v>9.1750000000000007</v>
      </c>
      <c r="DG17" s="631">
        <v>9.1750000000000007</v>
      </c>
      <c r="DH17" s="631">
        <v>9.1750000000000007</v>
      </c>
      <c r="DI17" s="631">
        <v>9.1750000000000007</v>
      </c>
      <c r="DJ17" s="631">
        <v>9.1750000000000007</v>
      </c>
      <c r="DK17" s="631">
        <v>9.18</v>
      </c>
      <c r="DL17" s="631">
        <v>9.1750000000000007</v>
      </c>
      <c r="DM17" s="631">
        <v>9.1750000000000007</v>
      </c>
      <c r="DN17" s="631">
        <v>9.1750000000000007</v>
      </c>
      <c r="DO17" s="631">
        <v>9.1750000000000007</v>
      </c>
      <c r="DP17" s="631">
        <v>9.1750000000000007</v>
      </c>
      <c r="DQ17" s="798">
        <v>9.1750000000000007</v>
      </c>
      <c r="DR17" s="797">
        <v>9.1750000000000007</v>
      </c>
      <c r="DS17" s="631">
        <v>9.1750000000000007</v>
      </c>
      <c r="DT17" s="631">
        <v>9.1750000000000007</v>
      </c>
      <c r="DU17" s="631">
        <v>9.1750000000000007</v>
      </c>
      <c r="DV17" s="631">
        <v>9.1750000000000007</v>
      </c>
      <c r="DW17" s="631">
        <v>9.1750000000000007</v>
      </c>
      <c r="DX17" s="631">
        <v>9.1750000000000007</v>
      </c>
      <c r="DY17" s="631">
        <v>9.1750000000000007</v>
      </c>
      <c r="DZ17" s="631">
        <v>9.1750000000000007</v>
      </c>
      <c r="EA17" s="631">
        <v>9.1750000000000007</v>
      </c>
      <c r="EB17" s="631">
        <v>9.1750000000000007</v>
      </c>
      <c r="EC17" s="798">
        <v>9.1750000000000007</v>
      </c>
    </row>
    <row r="18" spans="1:142" ht="33" customHeight="1" x14ac:dyDescent="0.45">
      <c r="A18" s="537" t="s">
        <v>352</v>
      </c>
      <c r="B18" s="792">
        <v>10.5</v>
      </c>
      <c r="C18" s="792">
        <v>10.5</v>
      </c>
      <c r="D18" s="792">
        <v>10</v>
      </c>
      <c r="E18" s="792">
        <v>10</v>
      </c>
      <c r="F18" s="792">
        <v>10</v>
      </c>
      <c r="G18" s="792">
        <v>10</v>
      </c>
      <c r="H18" s="792">
        <v>10.5</v>
      </c>
      <c r="I18" s="792">
        <v>10.5</v>
      </c>
      <c r="J18" s="792">
        <v>12.115</v>
      </c>
      <c r="K18" s="792">
        <v>12.115</v>
      </c>
      <c r="L18" s="792">
        <v>13.105</v>
      </c>
      <c r="M18" s="792">
        <v>10.555</v>
      </c>
      <c r="N18" s="792">
        <v>10</v>
      </c>
      <c r="O18" s="792">
        <v>10.5</v>
      </c>
      <c r="P18" s="792">
        <v>10.5</v>
      </c>
      <c r="Q18" s="792">
        <v>10.5</v>
      </c>
      <c r="R18" s="792">
        <v>10.904999999999999</v>
      </c>
      <c r="S18" s="792">
        <v>10.404999999999999</v>
      </c>
      <c r="T18" s="631">
        <v>12.4</v>
      </c>
      <c r="U18" s="631">
        <v>12.4</v>
      </c>
      <c r="V18" s="631">
        <v>12.4</v>
      </c>
      <c r="W18" s="631">
        <v>12.4</v>
      </c>
      <c r="X18" s="631">
        <v>12.42</v>
      </c>
      <c r="Y18" s="631">
        <v>11.435</v>
      </c>
      <c r="Z18" s="631">
        <v>11.425000000000001</v>
      </c>
      <c r="AA18" s="631">
        <v>11.425000000000001</v>
      </c>
      <c r="AB18" s="631">
        <v>11.425000000000001</v>
      </c>
      <c r="AC18" s="631">
        <v>12.42</v>
      </c>
      <c r="AD18" s="631">
        <v>12.42</v>
      </c>
      <c r="AE18" s="631">
        <v>12.42</v>
      </c>
      <c r="AF18" s="631">
        <v>12.42</v>
      </c>
      <c r="AG18" s="631">
        <v>12.4</v>
      </c>
      <c r="AH18" s="799">
        <v>12.4</v>
      </c>
      <c r="AI18" s="799">
        <v>12.4</v>
      </c>
      <c r="AJ18" s="799">
        <v>12.4</v>
      </c>
      <c r="AK18" s="799">
        <v>12.4</v>
      </c>
      <c r="AL18" s="801">
        <v>12.4</v>
      </c>
      <c r="AM18" s="799">
        <v>12.4</v>
      </c>
      <c r="AN18" s="631">
        <v>12.4</v>
      </c>
      <c r="AO18" s="631">
        <v>12.4</v>
      </c>
      <c r="AP18" s="631">
        <v>15.37</v>
      </c>
      <c r="AQ18" s="631">
        <v>15.37</v>
      </c>
      <c r="AR18" s="631">
        <v>15.055</v>
      </c>
      <c r="AS18" s="631">
        <v>15.05</v>
      </c>
      <c r="AT18" s="631">
        <v>12.4</v>
      </c>
      <c r="AU18" s="631">
        <v>12.4</v>
      </c>
      <c r="AV18" s="631">
        <v>12.4</v>
      </c>
      <c r="AW18" s="798">
        <v>12.4</v>
      </c>
      <c r="AX18" s="797">
        <v>12.4</v>
      </c>
      <c r="AY18" s="631">
        <v>12.4</v>
      </c>
      <c r="AZ18" s="631">
        <v>12.4</v>
      </c>
      <c r="BA18" s="631">
        <v>12.4</v>
      </c>
      <c r="BB18" s="631">
        <v>12.4</v>
      </c>
      <c r="BC18" s="631">
        <v>12.4</v>
      </c>
      <c r="BD18" s="631">
        <v>12.4</v>
      </c>
      <c r="BE18" s="631">
        <v>12.4</v>
      </c>
      <c r="BF18" s="631">
        <v>12.4</v>
      </c>
      <c r="BG18" s="631">
        <v>12.4</v>
      </c>
      <c r="BH18" s="631">
        <v>12.4</v>
      </c>
      <c r="BI18" s="798">
        <v>12.4</v>
      </c>
      <c r="BJ18" s="797">
        <v>12.4</v>
      </c>
      <c r="BK18" s="799">
        <v>12.4</v>
      </c>
      <c r="BL18" s="799">
        <v>12.4</v>
      </c>
      <c r="BM18" s="799">
        <v>12.4</v>
      </c>
      <c r="BN18" s="799">
        <v>12.4</v>
      </c>
      <c r="BO18" s="799">
        <v>12.4</v>
      </c>
      <c r="BP18" s="799">
        <v>12.9</v>
      </c>
      <c r="BQ18" s="799">
        <v>12.9</v>
      </c>
      <c r="BR18" s="799">
        <v>9.1</v>
      </c>
      <c r="BS18" s="799">
        <v>9.1</v>
      </c>
      <c r="BT18" s="799">
        <v>9.1</v>
      </c>
      <c r="BU18" s="800">
        <v>9.1</v>
      </c>
      <c r="BV18" s="801">
        <v>9.1</v>
      </c>
      <c r="BW18" s="799">
        <v>9.1</v>
      </c>
      <c r="BX18" s="799">
        <v>9</v>
      </c>
      <c r="BY18" s="799">
        <v>9</v>
      </c>
      <c r="BZ18" s="799">
        <v>9</v>
      </c>
      <c r="CA18" s="799">
        <v>9</v>
      </c>
      <c r="CB18" s="799">
        <v>9</v>
      </c>
      <c r="CC18" s="799">
        <v>8.85</v>
      </c>
      <c r="CD18" s="799">
        <v>8.85</v>
      </c>
      <c r="CE18" s="799">
        <v>8.85</v>
      </c>
      <c r="CF18" s="799">
        <v>8.85</v>
      </c>
      <c r="CG18" s="800">
        <v>8.85</v>
      </c>
      <c r="CH18" s="801">
        <v>8.7249999999999996</v>
      </c>
      <c r="CI18" s="799">
        <v>8.73</v>
      </c>
      <c r="CJ18" s="799">
        <v>8.7249999999999996</v>
      </c>
      <c r="CK18" s="799">
        <v>8.7249999999999996</v>
      </c>
      <c r="CL18" s="799">
        <v>8.7249999999999996</v>
      </c>
      <c r="CM18" s="799">
        <v>8.7249999999999996</v>
      </c>
      <c r="CN18" s="799">
        <v>14.195</v>
      </c>
      <c r="CO18" s="799">
        <v>14.195</v>
      </c>
      <c r="CP18" s="799">
        <v>14.195</v>
      </c>
      <c r="CQ18" s="799">
        <v>14.195</v>
      </c>
      <c r="CR18" s="799">
        <v>16.43</v>
      </c>
      <c r="CS18" s="800">
        <v>16.43</v>
      </c>
      <c r="CT18" s="801">
        <v>16.427599999999998</v>
      </c>
      <c r="CU18" s="799">
        <v>16.427599999999998</v>
      </c>
      <c r="CV18" s="799">
        <v>15.555</v>
      </c>
      <c r="CW18" s="799">
        <v>15.555</v>
      </c>
      <c r="CX18" s="799">
        <v>15.555</v>
      </c>
      <c r="CY18" s="799">
        <v>16.375</v>
      </c>
      <c r="CZ18" s="799">
        <v>16.375</v>
      </c>
      <c r="DA18" s="799">
        <v>16.375</v>
      </c>
      <c r="DB18" s="799">
        <v>16.375</v>
      </c>
      <c r="DC18" s="799">
        <v>16.375</v>
      </c>
      <c r="DD18" s="799">
        <v>16.375</v>
      </c>
      <c r="DE18" s="800">
        <v>16.375</v>
      </c>
      <c r="DF18" s="801">
        <v>16.375</v>
      </c>
      <c r="DG18" s="799">
        <v>16.375</v>
      </c>
      <c r="DH18" s="799">
        <v>16.375</v>
      </c>
      <c r="DI18" s="799">
        <v>16.375</v>
      </c>
      <c r="DJ18" s="799">
        <v>16.375</v>
      </c>
      <c r="DK18" s="799">
        <v>16.375</v>
      </c>
      <c r="DL18" s="799">
        <v>16.375</v>
      </c>
      <c r="DM18" s="799">
        <v>16.375</v>
      </c>
      <c r="DN18" s="799">
        <v>16.375</v>
      </c>
      <c r="DO18" s="799">
        <v>16.375</v>
      </c>
      <c r="DP18" s="799">
        <v>16.375</v>
      </c>
      <c r="DQ18" s="800">
        <v>16.375</v>
      </c>
      <c r="DR18" s="801">
        <v>16.375</v>
      </c>
      <c r="DS18" s="799">
        <v>16.375</v>
      </c>
      <c r="DT18" s="799">
        <v>16.375</v>
      </c>
      <c r="DU18" s="799">
        <v>16.375</v>
      </c>
      <c r="DV18" s="799">
        <v>16.375</v>
      </c>
      <c r="DW18" s="799">
        <v>16.375</v>
      </c>
      <c r="DX18" s="799">
        <v>16.375</v>
      </c>
      <c r="DY18" s="799">
        <v>16.375</v>
      </c>
      <c r="DZ18" s="799">
        <v>16.375</v>
      </c>
      <c r="EA18" s="799">
        <v>16.375</v>
      </c>
      <c r="EB18" s="799">
        <v>16.375</v>
      </c>
      <c r="EC18" s="800">
        <v>16.375</v>
      </c>
      <c r="EL18" s="632"/>
    </row>
    <row r="19" spans="1:142" s="288" customFormat="1" ht="33" customHeight="1" thickBot="1" x14ac:dyDescent="0.5">
      <c r="A19" s="545" t="s">
        <v>353</v>
      </c>
      <c r="B19" s="802">
        <v>28.98</v>
      </c>
      <c r="C19" s="802">
        <v>28.98</v>
      </c>
      <c r="D19" s="428">
        <v>28.98</v>
      </c>
      <c r="E19" s="428">
        <v>28.98</v>
      </c>
      <c r="F19" s="428">
        <v>28.98</v>
      </c>
      <c r="G19" s="428">
        <v>28.98</v>
      </c>
      <c r="H19" s="428">
        <v>27.87</v>
      </c>
      <c r="I19" s="428">
        <v>27.87</v>
      </c>
      <c r="J19" s="428">
        <v>28.98</v>
      </c>
      <c r="K19" s="428">
        <v>28.155000000000001</v>
      </c>
      <c r="L19" s="428">
        <v>29.215</v>
      </c>
      <c r="M19" s="428">
        <v>27.5</v>
      </c>
      <c r="N19" s="428">
        <v>28.811455331763391</v>
      </c>
      <c r="O19" s="428">
        <v>28.024044882969445</v>
      </c>
      <c r="P19" s="428">
        <v>27.966899658781507</v>
      </c>
      <c r="Q19" s="428">
        <v>27.984939413956358</v>
      </c>
      <c r="R19" s="428">
        <v>28.220623967106771</v>
      </c>
      <c r="S19" s="428">
        <v>27.897475699894937</v>
      </c>
      <c r="T19" s="380">
        <v>28.512541137541078</v>
      </c>
      <c r="U19" s="380">
        <v>28.148361115566569</v>
      </c>
      <c r="V19" s="380">
        <v>27.822420700987944</v>
      </c>
      <c r="W19" s="380">
        <v>27.961916341222526</v>
      </c>
      <c r="X19" s="380">
        <v>28.209128549170604</v>
      </c>
      <c r="Y19" s="380">
        <v>28.094314075814665</v>
      </c>
      <c r="Z19" s="380">
        <v>27.646475878612609</v>
      </c>
      <c r="AA19" s="380">
        <v>27.571845089964551</v>
      </c>
      <c r="AB19" s="380">
        <v>27.71658024499003</v>
      </c>
      <c r="AC19" s="380">
        <v>27.516446000396567</v>
      </c>
      <c r="AD19" s="380">
        <v>27.288733569967995</v>
      </c>
      <c r="AE19" s="380">
        <v>27.283966888042542</v>
      </c>
      <c r="AF19" s="380">
        <v>27.218073482111425</v>
      </c>
      <c r="AG19" s="380">
        <v>27.172699938295157</v>
      </c>
      <c r="AH19" s="380">
        <v>26.72986426743195</v>
      </c>
      <c r="AI19" s="380">
        <v>26.707819021968383</v>
      </c>
      <c r="AJ19" s="380">
        <v>26.424812265287787</v>
      </c>
      <c r="AK19" s="380">
        <v>26.222846626597946</v>
      </c>
      <c r="AL19" s="549">
        <v>25.637949661170953</v>
      </c>
      <c r="AM19" s="380">
        <v>25.380376720997265</v>
      </c>
      <c r="AN19" s="803">
        <v>25.466740371890626</v>
      </c>
      <c r="AO19" s="803">
        <v>25.016505896141794</v>
      </c>
      <c r="AP19" s="803">
        <v>24.739388731957249</v>
      </c>
      <c r="AQ19" s="803">
        <v>24.13727819643648</v>
      </c>
      <c r="AR19" s="803">
        <v>23.939034323496877</v>
      </c>
      <c r="AS19" s="803">
        <v>23.701578476843437</v>
      </c>
      <c r="AT19" s="803">
        <v>24.039042143051294</v>
      </c>
      <c r="AU19" s="803">
        <v>23.897331226103571</v>
      </c>
      <c r="AV19" s="803">
        <v>23.759105857793855</v>
      </c>
      <c r="AW19" s="804">
        <v>23.960021140243636</v>
      </c>
      <c r="AX19" s="805">
        <v>23.7312529722746</v>
      </c>
      <c r="AY19" s="803">
        <v>23.495137345137799</v>
      </c>
      <c r="AZ19" s="803">
        <v>23.263052231777216</v>
      </c>
      <c r="BA19" s="803">
        <v>23.089560845241589</v>
      </c>
      <c r="BB19" s="803">
        <v>23.082944231711139</v>
      </c>
      <c r="BC19" s="803">
        <v>23.105588985714004</v>
      </c>
      <c r="BD19" s="803">
        <v>24.101304347826083</v>
      </c>
      <c r="BE19" s="803">
        <v>23.960869565217394</v>
      </c>
      <c r="BF19" s="803">
        <v>23.682031141368817</v>
      </c>
      <c r="BG19" s="803">
        <v>23.652651705369635</v>
      </c>
      <c r="BH19" s="803">
        <v>23.53</v>
      </c>
      <c r="BI19" s="804">
        <v>23.59</v>
      </c>
      <c r="BJ19" s="806">
        <v>23.061956521739138</v>
      </c>
      <c r="BK19" s="807">
        <v>23.371799130434784</v>
      </c>
      <c r="BL19" s="807">
        <v>23.400434782608691</v>
      </c>
      <c r="BM19" s="807">
        <v>22.381739130434781</v>
      </c>
      <c r="BN19" s="807">
        <v>22.109130434782607</v>
      </c>
      <c r="BO19" s="807">
        <v>21.953043478260874</v>
      </c>
      <c r="BP19" s="807">
        <v>21.294347826086955</v>
      </c>
      <c r="BQ19" s="807">
        <v>21.365217391304348</v>
      </c>
      <c r="BR19" s="807">
        <v>21.301304347826083</v>
      </c>
      <c r="BS19" s="807">
        <v>21.262173913043476</v>
      </c>
      <c r="BT19" s="807">
        <v>20.948260869565214</v>
      </c>
      <c r="BU19" s="808">
        <v>21.1</v>
      </c>
      <c r="BV19" s="809">
        <v>20.966521739130439</v>
      </c>
      <c r="BW19" s="807">
        <v>21.018260869565214</v>
      </c>
      <c r="BX19" s="807">
        <v>20.963478260869561</v>
      </c>
      <c r="BY19" s="807">
        <v>20.933913043478263</v>
      </c>
      <c r="BZ19" s="807">
        <v>20.85</v>
      </c>
      <c r="CA19" s="807">
        <v>20.613478260869563</v>
      </c>
      <c r="CB19" s="807">
        <v>20.67</v>
      </c>
      <c r="CC19" s="807">
        <v>20.51</v>
      </c>
      <c r="CD19" s="807">
        <v>20.23</v>
      </c>
      <c r="CE19" s="807">
        <v>20.336521739130433</v>
      </c>
      <c r="CF19" s="807">
        <v>20.166956521739131</v>
      </c>
      <c r="CG19" s="808">
        <v>20.044347826086959</v>
      </c>
      <c r="CH19" s="809">
        <v>20.159565217391304</v>
      </c>
      <c r="CI19" s="807">
        <v>20.52</v>
      </c>
      <c r="CJ19" s="807">
        <v>20.569130434782604</v>
      </c>
      <c r="CK19" s="807">
        <v>21.61</v>
      </c>
      <c r="CL19" s="807">
        <v>22.53</v>
      </c>
      <c r="CM19" s="807">
        <v>24.273913043478263</v>
      </c>
      <c r="CN19" s="807">
        <v>26.46</v>
      </c>
      <c r="CO19" s="807">
        <v>27.963913043478261</v>
      </c>
      <c r="CP19" s="807">
        <v>29.814347826086951</v>
      </c>
      <c r="CQ19" s="807">
        <v>31.395652173913039</v>
      </c>
      <c r="CR19" s="807">
        <v>33.866086956521734</v>
      </c>
      <c r="CS19" s="808">
        <v>35.58</v>
      </c>
      <c r="CT19" s="809">
        <v>35.85</v>
      </c>
      <c r="CU19" s="807">
        <v>36.64</v>
      </c>
      <c r="CV19" s="807">
        <v>35.867391304347827</v>
      </c>
      <c r="CW19" s="807">
        <v>31.662608695652178</v>
      </c>
      <c r="CX19" s="807">
        <v>30.935217391304349</v>
      </c>
      <c r="CY19" s="807">
        <v>31.153478260869559</v>
      </c>
      <c r="CZ19" s="807">
        <v>31.517391304347825</v>
      </c>
      <c r="DA19" s="807">
        <v>31.78</v>
      </c>
      <c r="DB19" s="807">
        <v>32.479999999999997</v>
      </c>
      <c r="DC19" s="807">
        <v>32.687391304347827</v>
      </c>
      <c r="DD19" s="807">
        <v>33.270000000000003</v>
      </c>
      <c r="DE19" s="808">
        <v>33.754782608695699</v>
      </c>
      <c r="DF19" s="809">
        <v>32.942173913043483</v>
      </c>
      <c r="DG19" s="807">
        <v>32.767826086956518</v>
      </c>
      <c r="DH19" s="807">
        <v>32.367826086956519</v>
      </c>
      <c r="DI19" s="807">
        <v>31.25</v>
      </c>
      <c r="DJ19" s="807">
        <v>31.069565217391304</v>
      </c>
      <c r="DK19" s="807">
        <v>31.100869565217387</v>
      </c>
      <c r="DL19" s="807">
        <v>30.708695652173915</v>
      </c>
      <c r="DM19" s="807">
        <v>30.785217391304347</v>
      </c>
      <c r="DN19" s="807">
        <v>30.615217391304355</v>
      </c>
      <c r="DO19" s="807">
        <v>30.45</v>
      </c>
      <c r="DP19" s="807">
        <v>30.07</v>
      </c>
      <c r="DQ19" s="808">
        <v>30.25</v>
      </c>
      <c r="DR19" s="809">
        <v>30.069130434782604</v>
      </c>
      <c r="DS19" s="807">
        <v>30.118695652173916</v>
      </c>
      <c r="DT19" s="807">
        <v>29.178260869565218</v>
      </c>
      <c r="DU19" s="807">
        <v>27.400869565217384</v>
      </c>
      <c r="DV19" s="807">
        <v>26.895217391304346</v>
      </c>
      <c r="DW19" s="807">
        <v>27</v>
      </c>
      <c r="DX19" s="807">
        <v>26.59</v>
      </c>
      <c r="DY19" s="807">
        <v>24.15</v>
      </c>
      <c r="DZ19" s="807">
        <v>22.71</v>
      </c>
      <c r="EA19" s="807">
        <v>22.22</v>
      </c>
      <c r="EB19" s="807">
        <v>21.71</v>
      </c>
      <c r="EC19" s="808">
        <v>20.45</v>
      </c>
    </row>
    <row r="20" spans="1:142" ht="21" hidden="1" customHeight="1" thickBot="1" x14ac:dyDescent="0.5">
      <c r="A20" s="810" t="s">
        <v>354</v>
      </c>
      <c r="B20" s="811" t="s">
        <v>355</v>
      </c>
      <c r="C20" s="811" t="s">
        <v>355</v>
      </c>
      <c r="D20" s="811" t="s">
        <v>355</v>
      </c>
      <c r="E20" s="811" t="s">
        <v>355</v>
      </c>
      <c r="F20" s="811" t="s">
        <v>355</v>
      </c>
      <c r="G20" s="811" t="s">
        <v>356</v>
      </c>
      <c r="H20" s="811" t="s">
        <v>357</v>
      </c>
      <c r="I20" s="811" t="s">
        <v>357</v>
      </c>
      <c r="J20" s="811" t="s">
        <v>355</v>
      </c>
      <c r="K20" s="628" t="s">
        <v>358</v>
      </c>
      <c r="L20" s="628" t="s">
        <v>358</v>
      </c>
      <c r="M20" s="628" t="s">
        <v>359</v>
      </c>
      <c r="N20" s="628" t="s">
        <v>360</v>
      </c>
      <c r="O20" s="628" t="s">
        <v>361</v>
      </c>
      <c r="P20" s="628" t="s">
        <v>362</v>
      </c>
      <c r="Q20" s="415" t="s">
        <v>363</v>
      </c>
      <c r="R20" s="415" t="s">
        <v>364</v>
      </c>
      <c r="S20" s="812" t="s">
        <v>365</v>
      </c>
      <c r="T20" s="628" t="s">
        <v>366</v>
      </c>
      <c r="U20" s="812" t="s">
        <v>366</v>
      </c>
      <c r="V20" s="812" t="s">
        <v>367</v>
      </c>
      <c r="W20" s="812" t="s">
        <v>368</v>
      </c>
      <c r="X20" s="811" t="s">
        <v>369</v>
      </c>
      <c r="Y20" s="811" t="s">
        <v>370</v>
      </c>
      <c r="Z20" s="811" t="s">
        <v>371</v>
      </c>
      <c r="AA20" s="811" t="s">
        <v>372</v>
      </c>
      <c r="AB20" s="811" t="s">
        <v>373</v>
      </c>
      <c r="AC20" s="811" t="s">
        <v>374</v>
      </c>
      <c r="AD20" s="811" t="s">
        <v>375</v>
      </c>
      <c r="AE20" s="811" t="s">
        <v>376</v>
      </c>
      <c r="AF20" s="811" t="s">
        <v>377</v>
      </c>
      <c r="AG20" s="811" t="s">
        <v>378</v>
      </c>
      <c r="AH20" s="811" t="s">
        <v>379</v>
      </c>
      <c r="AI20" s="811" t="s">
        <v>380</v>
      </c>
      <c r="AJ20" s="811" t="s">
        <v>381</v>
      </c>
      <c r="AK20" s="811" t="s">
        <v>381</v>
      </c>
      <c r="AL20" s="813" t="s">
        <v>381</v>
      </c>
      <c r="AM20" s="811" t="s">
        <v>381</v>
      </c>
      <c r="AN20" s="811" t="s">
        <v>382</v>
      </c>
      <c r="AO20" s="811" t="s">
        <v>383</v>
      </c>
      <c r="AP20" s="811" t="s">
        <v>384</v>
      </c>
      <c r="AQ20" s="811" t="s">
        <v>385</v>
      </c>
      <c r="AR20" s="811" t="s">
        <v>386</v>
      </c>
      <c r="AS20" s="811" t="s">
        <v>387</v>
      </c>
      <c r="AT20" s="811" t="s">
        <v>388</v>
      </c>
      <c r="AU20" s="811" t="s">
        <v>389</v>
      </c>
      <c r="AV20" s="811" t="s">
        <v>389</v>
      </c>
      <c r="AW20" s="814" t="s">
        <v>389</v>
      </c>
      <c r="AX20" s="813" t="s">
        <v>390</v>
      </c>
      <c r="AY20" s="811" t="s">
        <v>391</v>
      </c>
      <c r="AZ20" s="811" t="s">
        <v>392</v>
      </c>
      <c r="BA20" s="811" t="s">
        <v>393</v>
      </c>
      <c r="BB20" s="811" t="s">
        <v>394</v>
      </c>
      <c r="BC20" s="811" t="s">
        <v>395</v>
      </c>
      <c r="BD20" s="811" t="s">
        <v>396</v>
      </c>
      <c r="BE20" s="811" t="s">
        <v>396</v>
      </c>
      <c r="BF20" s="814"/>
      <c r="BG20" s="811"/>
      <c r="BH20" s="811"/>
      <c r="BI20" s="811"/>
      <c r="BJ20" s="811"/>
      <c r="BK20" s="811"/>
      <c r="BL20" s="811"/>
      <c r="BM20" s="811"/>
      <c r="BN20" s="811"/>
      <c r="BO20" s="811"/>
      <c r="BP20" s="811"/>
      <c r="BQ20" s="811"/>
      <c r="BR20" s="811"/>
      <c r="BS20" s="811"/>
      <c r="BT20" s="811"/>
      <c r="BU20" s="811"/>
      <c r="BV20" s="811"/>
      <c r="BW20" s="811"/>
      <c r="BX20" s="811"/>
      <c r="BY20" s="811"/>
      <c r="BZ20" s="811"/>
      <c r="CA20" s="811"/>
      <c r="CB20" s="811"/>
      <c r="CC20" s="811"/>
      <c r="CD20" s="811"/>
      <c r="CE20" s="811"/>
      <c r="CF20" s="811"/>
      <c r="CG20" s="811"/>
      <c r="CH20" s="811"/>
      <c r="CI20" s="811"/>
      <c r="CJ20" s="811"/>
      <c r="CK20" s="811"/>
      <c r="CL20" s="811"/>
      <c r="CM20" s="811"/>
      <c r="CN20" s="811"/>
      <c r="CO20" s="811"/>
      <c r="CP20" s="811"/>
      <c r="CQ20" s="811"/>
      <c r="CR20" s="811"/>
      <c r="CS20" s="811"/>
      <c r="CT20" s="811"/>
      <c r="CU20" s="811"/>
      <c r="CV20" s="811"/>
      <c r="CW20" s="811"/>
      <c r="CX20" s="811"/>
      <c r="CY20" s="811"/>
      <c r="CZ20" s="811"/>
      <c r="DA20" s="811"/>
      <c r="DB20" s="811"/>
      <c r="DC20" s="811"/>
      <c r="DD20" s="811"/>
      <c r="DE20" s="811"/>
      <c r="DF20" s="811"/>
      <c r="DG20" s="811"/>
      <c r="DH20" s="811"/>
      <c r="DI20" s="811"/>
      <c r="DJ20" s="811"/>
      <c r="DK20" s="811"/>
      <c r="DL20" s="811"/>
      <c r="DM20" s="811"/>
      <c r="DN20" s="811"/>
      <c r="DO20" s="811"/>
      <c r="DP20" s="811"/>
      <c r="DQ20" s="811"/>
      <c r="DR20" s="811"/>
      <c r="DS20" s="811"/>
      <c r="DT20" s="811"/>
      <c r="DU20" s="811"/>
      <c r="DV20" s="811"/>
      <c r="DW20" s="811"/>
      <c r="DX20" s="811"/>
      <c r="DY20" s="811"/>
      <c r="DZ20" s="811"/>
      <c r="EA20" s="811"/>
      <c r="EB20" s="811"/>
      <c r="EC20" s="811"/>
    </row>
    <row r="21" spans="1:142" ht="21" hidden="1" customHeight="1" thickTop="1" x14ac:dyDescent="0.45">
      <c r="A21" s="810" t="s">
        <v>397</v>
      </c>
      <c r="B21" s="811" t="s">
        <v>355</v>
      </c>
      <c r="C21" s="811" t="s">
        <v>355</v>
      </c>
      <c r="D21" s="811" t="s">
        <v>355</v>
      </c>
      <c r="E21" s="811" t="s">
        <v>355</v>
      </c>
      <c r="F21" s="811" t="s">
        <v>355</v>
      </c>
      <c r="G21" s="811" t="s">
        <v>356</v>
      </c>
      <c r="H21" s="811" t="s">
        <v>357</v>
      </c>
      <c r="I21" s="811" t="s">
        <v>357</v>
      </c>
      <c r="J21" s="811" t="s">
        <v>355</v>
      </c>
      <c r="K21" s="628" t="s">
        <v>358</v>
      </c>
      <c r="L21" s="628" t="s">
        <v>358</v>
      </c>
      <c r="M21" s="628" t="s">
        <v>359</v>
      </c>
      <c r="N21" s="628" t="s">
        <v>360</v>
      </c>
      <c r="O21" s="628" t="s">
        <v>361</v>
      </c>
      <c r="P21" s="628" t="s">
        <v>362</v>
      </c>
      <c r="Q21" s="415" t="s">
        <v>363</v>
      </c>
      <c r="R21" s="415" t="s">
        <v>364</v>
      </c>
      <c r="S21" s="812" t="s">
        <v>365</v>
      </c>
      <c r="T21" s="628" t="s">
        <v>366</v>
      </c>
      <c r="U21" s="812" t="s">
        <v>366</v>
      </c>
      <c r="V21" s="812" t="s">
        <v>367</v>
      </c>
      <c r="W21" s="812" t="s">
        <v>368</v>
      </c>
      <c r="X21" s="811" t="s">
        <v>369</v>
      </c>
      <c r="Y21" s="811" t="s">
        <v>370</v>
      </c>
      <c r="Z21" s="811" t="s">
        <v>371</v>
      </c>
      <c r="AA21" s="811" t="s">
        <v>372</v>
      </c>
      <c r="AB21" s="811" t="s">
        <v>373</v>
      </c>
      <c r="AC21" s="811" t="s">
        <v>374</v>
      </c>
      <c r="AD21" s="811" t="s">
        <v>375</v>
      </c>
      <c r="AE21" s="811" t="s">
        <v>376</v>
      </c>
      <c r="AF21" s="811" t="s">
        <v>377</v>
      </c>
      <c r="AG21" s="811" t="s">
        <v>378</v>
      </c>
      <c r="AH21" s="811" t="s">
        <v>379</v>
      </c>
      <c r="AI21" s="811" t="s">
        <v>380</v>
      </c>
      <c r="AJ21" s="811" t="s">
        <v>381</v>
      </c>
      <c r="AK21" s="811" t="s">
        <v>381</v>
      </c>
      <c r="AL21" s="813" t="s">
        <v>381</v>
      </c>
      <c r="AM21" s="811" t="s">
        <v>381</v>
      </c>
      <c r="AN21" s="811" t="s">
        <v>382</v>
      </c>
      <c r="AO21" s="811" t="s">
        <v>383</v>
      </c>
      <c r="AP21" s="811" t="s">
        <v>384</v>
      </c>
      <c r="AQ21" s="811" t="s">
        <v>385</v>
      </c>
      <c r="AR21" s="811" t="s">
        <v>386</v>
      </c>
      <c r="AS21" s="811" t="s">
        <v>387</v>
      </c>
      <c r="AT21" s="811" t="s">
        <v>388</v>
      </c>
      <c r="AU21" s="811" t="s">
        <v>389</v>
      </c>
      <c r="AV21" s="811" t="s">
        <v>389</v>
      </c>
      <c r="AW21" s="814" t="s">
        <v>389</v>
      </c>
      <c r="AX21" s="813" t="s">
        <v>390</v>
      </c>
      <c r="AY21" s="811" t="s">
        <v>391</v>
      </c>
      <c r="AZ21" s="811" t="s">
        <v>392</v>
      </c>
      <c r="BA21" s="811" t="s">
        <v>393</v>
      </c>
      <c r="BB21" s="811" t="s">
        <v>394</v>
      </c>
      <c r="BC21" s="811" t="s">
        <v>395</v>
      </c>
      <c r="BD21" s="811" t="s">
        <v>396</v>
      </c>
      <c r="BE21" s="811" t="s">
        <v>396</v>
      </c>
      <c r="BF21" s="814"/>
      <c r="BG21" s="811"/>
      <c r="BH21" s="811"/>
      <c r="BI21" s="811"/>
      <c r="BJ21" s="811"/>
      <c r="BK21" s="811"/>
      <c r="BL21" s="811"/>
      <c r="BM21" s="811"/>
      <c r="BN21" s="811"/>
      <c r="BO21" s="811"/>
      <c r="BP21" s="811"/>
      <c r="BQ21" s="811"/>
      <c r="BR21" s="811"/>
      <c r="BS21" s="811"/>
      <c r="BT21" s="811"/>
      <c r="BU21" s="811"/>
      <c r="BV21" s="811"/>
      <c r="BW21" s="811"/>
      <c r="BX21" s="811"/>
      <c r="BY21" s="811"/>
      <c r="BZ21" s="811"/>
      <c r="CA21" s="811"/>
      <c r="CB21" s="811"/>
      <c r="CC21" s="811"/>
      <c r="CD21" s="811"/>
      <c r="CE21" s="811"/>
      <c r="CF21" s="811"/>
      <c r="CG21" s="811"/>
      <c r="CH21" s="811"/>
      <c r="CI21" s="811"/>
      <c r="CJ21" s="811"/>
      <c r="CK21" s="811"/>
      <c r="CL21" s="811"/>
      <c r="CM21" s="811"/>
      <c r="CN21" s="811"/>
      <c r="CO21" s="811"/>
      <c r="CP21" s="811"/>
      <c r="CQ21" s="811"/>
      <c r="CR21" s="811"/>
      <c r="CS21" s="811"/>
      <c r="CT21" s="811"/>
      <c r="CU21" s="811"/>
      <c r="CV21" s="811"/>
      <c r="CW21" s="811"/>
      <c r="CX21" s="811"/>
      <c r="CY21" s="811"/>
      <c r="CZ21" s="811"/>
      <c r="DA21" s="811"/>
      <c r="DB21" s="811"/>
      <c r="DC21" s="811"/>
      <c r="DD21" s="811"/>
      <c r="DE21" s="811"/>
      <c r="DF21" s="811"/>
      <c r="DG21" s="811"/>
      <c r="DH21" s="811"/>
      <c r="DI21" s="811"/>
      <c r="DJ21" s="811"/>
      <c r="DK21" s="811"/>
      <c r="DL21" s="811"/>
      <c r="DM21" s="811"/>
      <c r="DN21" s="811"/>
      <c r="DO21" s="811"/>
      <c r="DP21" s="811"/>
      <c r="DQ21" s="811"/>
      <c r="DR21" s="811"/>
      <c r="DS21" s="811"/>
      <c r="DT21" s="811"/>
      <c r="DU21" s="811"/>
      <c r="DV21" s="811"/>
      <c r="DW21" s="811"/>
      <c r="DX21" s="811"/>
      <c r="DY21" s="811"/>
      <c r="DZ21" s="811"/>
      <c r="EA21" s="811"/>
      <c r="EB21" s="811"/>
      <c r="EC21" s="811"/>
    </row>
    <row r="22" spans="1:142" ht="21" hidden="1" customHeight="1" thickTop="1" x14ac:dyDescent="0.45">
      <c r="A22" s="810" t="s">
        <v>398</v>
      </c>
      <c r="B22" s="811" t="s">
        <v>355</v>
      </c>
      <c r="C22" s="811" t="s">
        <v>355</v>
      </c>
      <c r="D22" s="811" t="s">
        <v>355</v>
      </c>
      <c r="E22" s="811" t="s">
        <v>355</v>
      </c>
      <c r="F22" s="811" t="s">
        <v>355</v>
      </c>
      <c r="G22" s="811" t="s">
        <v>356</v>
      </c>
      <c r="H22" s="811" t="s">
        <v>357</v>
      </c>
      <c r="I22" s="811" t="s">
        <v>357</v>
      </c>
      <c r="J22" s="811" t="s">
        <v>355</v>
      </c>
      <c r="K22" s="628" t="s">
        <v>358</v>
      </c>
      <c r="L22" s="628" t="s">
        <v>358</v>
      </c>
      <c r="M22" s="628" t="s">
        <v>359</v>
      </c>
      <c r="N22" s="628" t="s">
        <v>360</v>
      </c>
      <c r="O22" s="628" t="s">
        <v>361</v>
      </c>
      <c r="P22" s="628" t="s">
        <v>362</v>
      </c>
      <c r="Q22" s="415" t="s">
        <v>363</v>
      </c>
      <c r="R22" s="415" t="s">
        <v>364</v>
      </c>
      <c r="S22" s="812" t="s">
        <v>365</v>
      </c>
      <c r="T22" s="628" t="s">
        <v>366</v>
      </c>
      <c r="U22" s="812" t="s">
        <v>366</v>
      </c>
      <c r="V22" s="812" t="s">
        <v>367</v>
      </c>
      <c r="W22" s="812" t="s">
        <v>368</v>
      </c>
      <c r="X22" s="811" t="s">
        <v>369</v>
      </c>
      <c r="Y22" s="811" t="s">
        <v>370</v>
      </c>
      <c r="Z22" s="811" t="s">
        <v>371</v>
      </c>
      <c r="AA22" s="811" t="s">
        <v>372</v>
      </c>
      <c r="AB22" s="811" t="s">
        <v>373</v>
      </c>
      <c r="AC22" s="811" t="s">
        <v>374</v>
      </c>
      <c r="AD22" s="811" t="s">
        <v>375</v>
      </c>
      <c r="AE22" s="811" t="s">
        <v>376</v>
      </c>
      <c r="AF22" s="811" t="s">
        <v>377</v>
      </c>
      <c r="AG22" s="811" t="s">
        <v>378</v>
      </c>
      <c r="AH22" s="811" t="s">
        <v>379</v>
      </c>
      <c r="AI22" s="811" t="s">
        <v>380</v>
      </c>
      <c r="AJ22" s="811" t="s">
        <v>381</v>
      </c>
      <c r="AK22" s="811" t="s">
        <v>381</v>
      </c>
      <c r="AL22" s="813" t="s">
        <v>381</v>
      </c>
      <c r="AM22" s="811" t="s">
        <v>381</v>
      </c>
      <c r="AN22" s="811" t="s">
        <v>382</v>
      </c>
      <c r="AO22" s="811" t="s">
        <v>383</v>
      </c>
      <c r="AP22" s="811" t="s">
        <v>384</v>
      </c>
      <c r="AQ22" s="811" t="s">
        <v>385</v>
      </c>
      <c r="AR22" s="811" t="s">
        <v>386</v>
      </c>
      <c r="AS22" s="811" t="s">
        <v>387</v>
      </c>
      <c r="AT22" s="811" t="s">
        <v>388</v>
      </c>
      <c r="AU22" s="811" t="s">
        <v>389</v>
      </c>
      <c r="AV22" s="811" t="s">
        <v>389</v>
      </c>
      <c r="AW22" s="814" t="s">
        <v>389</v>
      </c>
      <c r="AX22" s="813" t="s">
        <v>390</v>
      </c>
      <c r="AY22" s="811" t="s">
        <v>391</v>
      </c>
      <c r="AZ22" s="811" t="s">
        <v>392</v>
      </c>
      <c r="BA22" s="811" t="s">
        <v>393</v>
      </c>
      <c r="BB22" s="811" t="s">
        <v>394</v>
      </c>
      <c r="BC22" s="811" t="s">
        <v>395</v>
      </c>
      <c r="BD22" s="811" t="s">
        <v>396</v>
      </c>
      <c r="BE22" s="811" t="s">
        <v>396</v>
      </c>
      <c r="BF22" s="814"/>
      <c r="BG22" s="811"/>
      <c r="BH22" s="811"/>
      <c r="BI22" s="811"/>
      <c r="BJ22" s="811"/>
      <c r="BK22" s="811"/>
      <c r="BL22" s="811"/>
      <c r="BM22" s="811"/>
      <c r="BN22" s="811"/>
      <c r="BO22" s="811"/>
      <c r="BP22" s="811"/>
      <c r="BQ22" s="811"/>
      <c r="BR22" s="811"/>
      <c r="BS22" s="811"/>
      <c r="BT22" s="811"/>
      <c r="BU22" s="811"/>
      <c r="BV22" s="811"/>
      <c r="BW22" s="811"/>
      <c r="BX22" s="811"/>
      <c r="BY22" s="811"/>
      <c r="BZ22" s="811"/>
      <c r="CA22" s="811"/>
      <c r="CB22" s="811"/>
      <c r="CC22" s="811"/>
      <c r="CD22" s="811"/>
      <c r="CE22" s="811"/>
      <c r="CF22" s="811"/>
      <c r="CG22" s="811"/>
      <c r="CH22" s="811"/>
      <c r="CI22" s="811"/>
      <c r="CJ22" s="811"/>
      <c r="CK22" s="811"/>
      <c r="CL22" s="811"/>
      <c r="CM22" s="811"/>
      <c r="CN22" s="811"/>
      <c r="CO22" s="811"/>
      <c r="CP22" s="811"/>
      <c r="CQ22" s="811"/>
      <c r="CR22" s="811"/>
      <c r="CS22" s="811"/>
      <c r="CT22" s="811"/>
      <c r="CU22" s="811"/>
      <c r="CV22" s="811"/>
      <c r="CW22" s="811"/>
      <c r="CX22" s="811"/>
      <c r="CY22" s="811"/>
      <c r="CZ22" s="811"/>
      <c r="DA22" s="811"/>
      <c r="DB22" s="811"/>
      <c r="DC22" s="811"/>
      <c r="DD22" s="811"/>
      <c r="DE22" s="811"/>
      <c r="DF22" s="811"/>
      <c r="DG22" s="811"/>
      <c r="DH22" s="811"/>
      <c r="DI22" s="811"/>
      <c r="DJ22" s="811"/>
      <c r="DK22" s="811"/>
      <c r="DL22" s="811"/>
      <c r="DM22" s="811"/>
      <c r="DN22" s="811"/>
      <c r="DO22" s="811"/>
      <c r="DP22" s="811"/>
      <c r="DQ22" s="811"/>
      <c r="DR22" s="811"/>
      <c r="DS22" s="811"/>
      <c r="DT22" s="811"/>
      <c r="DU22" s="811"/>
      <c r="DV22" s="811"/>
      <c r="DW22" s="811"/>
      <c r="DX22" s="811"/>
      <c r="DY22" s="811"/>
      <c r="DZ22" s="811"/>
      <c r="EA22" s="811"/>
      <c r="EB22" s="811"/>
      <c r="EC22" s="811"/>
    </row>
    <row r="23" spans="1:142" ht="21" hidden="1" customHeight="1" thickTop="1" x14ac:dyDescent="0.45">
      <c r="A23" s="810" t="s">
        <v>399</v>
      </c>
      <c r="B23" s="811" t="s">
        <v>355</v>
      </c>
      <c r="C23" s="811" t="s">
        <v>355</v>
      </c>
      <c r="D23" s="811" t="s">
        <v>355</v>
      </c>
      <c r="E23" s="811" t="s">
        <v>355</v>
      </c>
      <c r="F23" s="811" t="s">
        <v>355</v>
      </c>
      <c r="G23" s="811" t="s">
        <v>356</v>
      </c>
      <c r="H23" s="811" t="s">
        <v>357</v>
      </c>
      <c r="I23" s="811" t="s">
        <v>357</v>
      </c>
      <c r="J23" s="811" t="s">
        <v>355</v>
      </c>
      <c r="K23" s="628" t="s">
        <v>358</v>
      </c>
      <c r="L23" s="628" t="s">
        <v>358</v>
      </c>
      <c r="M23" s="628" t="s">
        <v>359</v>
      </c>
      <c r="N23" s="628" t="s">
        <v>360</v>
      </c>
      <c r="O23" s="628" t="s">
        <v>361</v>
      </c>
      <c r="P23" s="628" t="s">
        <v>362</v>
      </c>
      <c r="Q23" s="415" t="s">
        <v>363</v>
      </c>
      <c r="R23" s="415" t="s">
        <v>364</v>
      </c>
      <c r="S23" s="812" t="s">
        <v>365</v>
      </c>
      <c r="T23" s="628" t="s">
        <v>366</v>
      </c>
      <c r="U23" s="812" t="s">
        <v>366</v>
      </c>
      <c r="V23" s="812" t="s">
        <v>367</v>
      </c>
      <c r="W23" s="812" t="s">
        <v>368</v>
      </c>
      <c r="X23" s="811" t="s">
        <v>369</v>
      </c>
      <c r="Y23" s="811" t="s">
        <v>370</v>
      </c>
      <c r="Z23" s="811" t="s">
        <v>371</v>
      </c>
      <c r="AA23" s="811" t="s">
        <v>372</v>
      </c>
      <c r="AB23" s="811" t="s">
        <v>373</v>
      </c>
      <c r="AC23" s="811" t="s">
        <v>374</v>
      </c>
      <c r="AD23" s="811" t="s">
        <v>375</v>
      </c>
      <c r="AE23" s="811" t="s">
        <v>376</v>
      </c>
      <c r="AF23" s="811" t="s">
        <v>377</v>
      </c>
      <c r="AG23" s="811" t="s">
        <v>378</v>
      </c>
      <c r="AH23" s="811" t="s">
        <v>379</v>
      </c>
      <c r="AI23" s="811" t="s">
        <v>380</v>
      </c>
      <c r="AJ23" s="811" t="s">
        <v>381</v>
      </c>
      <c r="AK23" s="811" t="s">
        <v>381</v>
      </c>
      <c r="AL23" s="813" t="s">
        <v>381</v>
      </c>
      <c r="AM23" s="811" t="s">
        <v>381</v>
      </c>
      <c r="AN23" s="811" t="s">
        <v>382</v>
      </c>
      <c r="AO23" s="811" t="s">
        <v>383</v>
      </c>
      <c r="AP23" s="811" t="s">
        <v>384</v>
      </c>
      <c r="AQ23" s="811" t="s">
        <v>385</v>
      </c>
      <c r="AR23" s="811" t="s">
        <v>386</v>
      </c>
      <c r="AS23" s="811" t="s">
        <v>387</v>
      </c>
      <c r="AT23" s="811" t="s">
        <v>388</v>
      </c>
      <c r="AU23" s="811" t="s">
        <v>389</v>
      </c>
      <c r="AV23" s="811" t="s">
        <v>389</v>
      </c>
      <c r="AW23" s="814" t="s">
        <v>389</v>
      </c>
      <c r="AX23" s="813" t="s">
        <v>390</v>
      </c>
      <c r="AY23" s="811" t="s">
        <v>391</v>
      </c>
      <c r="AZ23" s="811" t="s">
        <v>392</v>
      </c>
      <c r="BA23" s="811" t="s">
        <v>393</v>
      </c>
      <c r="BB23" s="811" t="s">
        <v>394</v>
      </c>
      <c r="BC23" s="811" t="s">
        <v>395</v>
      </c>
      <c r="BD23" s="811" t="s">
        <v>396</v>
      </c>
      <c r="BE23" s="811" t="s">
        <v>396</v>
      </c>
      <c r="BF23" s="814"/>
      <c r="BG23" s="811"/>
      <c r="BH23" s="811"/>
      <c r="BI23" s="811"/>
      <c r="BJ23" s="811"/>
      <c r="BK23" s="811"/>
      <c r="BL23" s="811"/>
      <c r="BM23" s="811"/>
      <c r="BN23" s="811"/>
      <c r="BO23" s="811"/>
      <c r="BP23" s="811"/>
      <c r="BQ23" s="811"/>
      <c r="BR23" s="811"/>
      <c r="BS23" s="811"/>
      <c r="BT23" s="811"/>
      <c r="BU23" s="811"/>
      <c r="BV23" s="811"/>
      <c r="BW23" s="811"/>
      <c r="BX23" s="811"/>
      <c r="BY23" s="811"/>
      <c r="BZ23" s="811"/>
      <c r="CA23" s="811"/>
      <c r="CB23" s="811"/>
      <c r="CC23" s="811"/>
      <c r="CD23" s="811"/>
      <c r="CE23" s="811"/>
      <c r="CF23" s="811"/>
      <c r="CG23" s="811"/>
      <c r="CH23" s="811"/>
      <c r="CI23" s="811"/>
      <c r="CJ23" s="811"/>
      <c r="CK23" s="811"/>
      <c r="CL23" s="811"/>
      <c r="CM23" s="811"/>
      <c r="CN23" s="811"/>
      <c r="CO23" s="811"/>
      <c r="CP23" s="811"/>
      <c r="CQ23" s="811"/>
      <c r="CR23" s="811"/>
      <c r="CS23" s="811"/>
      <c r="CT23" s="811"/>
      <c r="CU23" s="811"/>
      <c r="CV23" s="811"/>
      <c r="CW23" s="811"/>
      <c r="CX23" s="811"/>
      <c r="CY23" s="811"/>
      <c r="CZ23" s="811"/>
      <c r="DA23" s="811"/>
      <c r="DB23" s="811"/>
      <c r="DC23" s="811"/>
      <c r="DD23" s="811"/>
      <c r="DE23" s="811"/>
      <c r="DF23" s="811"/>
      <c r="DG23" s="811"/>
      <c r="DH23" s="811"/>
      <c r="DI23" s="811"/>
      <c r="DJ23" s="811"/>
      <c r="DK23" s="811"/>
      <c r="DL23" s="811"/>
      <c r="DM23" s="811"/>
      <c r="DN23" s="811"/>
      <c r="DO23" s="811"/>
      <c r="DP23" s="811"/>
      <c r="DQ23" s="811"/>
      <c r="DR23" s="811"/>
      <c r="DS23" s="811"/>
      <c r="DT23" s="811"/>
      <c r="DU23" s="811"/>
      <c r="DV23" s="811"/>
      <c r="DW23" s="811"/>
      <c r="DX23" s="811"/>
      <c r="DY23" s="811"/>
      <c r="DZ23" s="811"/>
      <c r="EA23" s="811"/>
      <c r="EB23" s="811"/>
      <c r="EC23" s="811"/>
    </row>
    <row r="24" spans="1:142" ht="21" hidden="1" customHeight="1" thickTop="1" x14ac:dyDescent="0.45">
      <c r="A24" s="810" t="s">
        <v>400</v>
      </c>
      <c r="B24" s="811" t="s">
        <v>355</v>
      </c>
      <c r="C24" s="811" t="s">
        <v>355</v>
      </c>
      <c r="D24" s="811" t="s">
        <v>355</v>
      </c>
      <c r="E24" s="811" t="s">
        <v>355</v>
      </c>
      <c r="F24" s="811" t="s">
        <v>355</v>
      </c>
      <c r="G24" s="811" t="s">
        <v>356</v>
      </c>
      <c r="H24" s="811" t="s">
        <v>357</v>
      </c>
      <c r="I24" s="811" t="s">
        <v>357</v>
      </c>
      <c r="J24" s="811" t="s">
        <v>355</v>
      </c>
      <c r="K24" s="628" t="s">
        <v>358</v>
      </c>
      <c r="L24" s="628" t="s">
        <v>358</v>
      </c>
      <c r="M24" s="628" t="s">
        <v>359</v>
      </c>
      <c r="N24" s="628" t="s">
        <v>360</v>
      </c>
      <c r="O24" s="628" t="s">
        <v>361</v>
      </c>
      <c r="P24" s="628" t="s">
        <v>362</v>
      </c>
      <c r="Q24" s="415" t="s">
        <v>363</v>
      </c>
      <c r="R24" s="415" t="s">
        <v>364</v>
      </c>
      <c r="S24" s="812" t="s">
        <v>365</v>
      </c>
      <c r="T24" s="628" t="s">
        <v>366</v>
      </c>
      <c r="U24" s="812" t="s">
        <v>366</v>
      </c>
      <c r="V24" s="812" t="s">
        <v>367</v>
      </c>
      <c r="W24" s="812" t="s">
        <v>368</v>
      </c>
      <c r="X24" s="811" t="s">
        <v>369</v>
      </c>
      <c r="Y24" s="811" t="s">
        <v>370</v>
      </c>
      <c r="Z24" s="811" t="s">
        <v>371</v>
      </c>
      <c r="AA24" s="811" t="s">
        <v>372</v>
      </c>
      <c r="AB24" s="811" t="s">
        <v>373</v>
      </c>
      <c r="AC24" s="811" t="s">
        <v>374</v>
      </c>
      <c r="AD24" s="811" t="s">
        <v>375</v>
      </c>
      <c r="AE24" s="811" t="s">
        <v>376</v>
      </c>
      <c r="AF24" s="811" t="s">
        <v>377</v>
      </c>
      <c r="AG24" s="811" t="s">
        <v>378</v>
      </c>
      <c r="AH24" s="811" t="s">
        <v>379</v>
      </c>
      <c r="AI24" s="811" t="s">
        <v>380</v>
      </c>
      <c r="AJ24" s="811" t="s">
        <v>381</v>
      </c>
      <c r="AK24" s="811" t="s">
        <v>381</v>
      </c>
      <c r="AL24" s="813" t="s">
        <v>381</v>
      </c>
      <c r="AM24" s="811" t="s">
        <v>381</v>
      </c>
      <c r="AN24" s="811" t="s">
        <v>382</v>
      </c>
      <c r="AO24" s="811" t="s">
        <v>383</v>
      </c>
      <c r="AP24" s="811" t="s">
        <v>384</v>
      </c>
      <c r="AQ24" s="811" t="s">
        <v>385</v>
      </c>
      <c r="AR24" s="811" t="s">
        <v>386</v>
      </c>
      <c r="AS24" s="811" t="s">
        <v>387</v>
      </c>
      <c r="AT24" s="811" t="s">
        <v>388</v>
      </c>
      <c r="AU24" s="811" t="s">
        <v>389</v>
      </c>
      <c r="AV24" s="811" t="s">
        <v>389</v>
      </c>
      <c r="AW24" s="814" t="s">
        <v>389</v>
      </c>
      <c r="AX24" s="813" t="s">
        <v>390</v>
      </c>
      <c r="AY24" s="811" t="s">
        <v>391</v>
      </c>
      <c r="AZ24" s="811" t="s">
        <v>392</v>
      </c>
      <c r="BA24" s="811" t="s">
        <v>393</v>
      </c>
      <c r="BB24" s="811" t="s">
        <v>394</v>
      </c>
      <c r="BC24" s="811" t="s">
        <v>395</v>
      </c>
      <c r="BD24" s="811" t="s">
        <v>396</v>
      </c>
      <c r="BE24" s="811" t="s">
        <v>396</v>
      </c>
      <c r="BF24" s="814"/>
      <c r="BG24" s="811"/>
      <c r="BH24" s="811"/>
      <c r="BI24" s="811"/>
      <c r="BJ24" s="811"/>
      <c r="BK24" s="811"/>
      <c r="BL24" s="811"/>
      <c r="BM24" s="811"/>
      <c r="BN24" s="811"/>
      <c r="BO24" s="811"/>
      <c r="BP24" s="811"/>
      <c r="BQ24" s="811"/>
      <c r="BR24" s="811"/>
      <c r="BS24" s="811"/>
      <c r="BT24" s="811"/>
      <c r="BU24" s="811"/>
      <c r="BV24" s="811"/>
      <c r="BW24" s="811"/>
      <c r="BX24" s="811"/>
      <c r="BY24" s="811"/>
      <c r="BZ24" s="811"/>
      <c r="CA24" s="811"/>
      <c r="CB24" s="811"/>
      <c r="CC24" s="811"/>
      <c r="CD24" s="811"/>
      <c r="CE24" s="811"/>
      <c r="CF24" s="811"/>
      <c r="CG24" s="811"/>
      <c r="CH24" s="811"/>
      <c r="CI24" s="811"/>
      <c r="CJ24" s="811"/>
      <c r="CK24" s="811"/>
      <c r="CL24" s="811"/>
      <c r="CM24" s="811"/>
      <c r="CN24" s="811"/>
      <c r="CO24" s="811"/>
      <c r="CP24" s="811"/>
      <c r="CQ24" s="811"/>
      <c r="CR24" s="811"/>
      <c r="CS24" s="811"/>
      <c r="CT24" s="811"/>
      <c r="CU24" s="811"/>
      <c r="CV24" s="811"/>
      <c r="CW24" s="811"/>
      <c r="CX24" s="811"/>
      <c r="CY24" s="811"/>
      <c r="CZ24" s="811"/>
      <c r="DA24" s="811"/>
      <c r="DB24" s="811"/>
      <c r="DC24" s="811"/>
      <c r="DD24" s="811"/>
      <c r="DE24" s="811"/>
      <c r="DF24" s="811"/>
      <c r="DG24" s="811"/>
      <c r="DH24" s="811"/>
      <c r="DI24" s="811"/>
      <c r="DJ24" s="811"/>
      <c r="DK24" s="811"/>
      <c r="DL24" s="811"/>
      <c r="DM24" s="811"/>
      <c r="DN24" s="811"/>
      <c r="DO24" s="811"/>
      <c r="DP24" s="811"/>
      <c r="DQ24" s="811"/>
      <c r="DR24" s="811"/>
      <c r="DS24" s="811"/>
      <c r="DT24" s="811"/>
      <c r="DU24" s="811"/>
      <c r="DV24" s="811"/>
      <c r="DW24" s="811"/>
      <c r="DX24" s="811"/>
      <c r="DY24" s="811"/>
      <c r="DZ24" s="811"/>
      <c r="EA24" s="811"/>
      <c r="EB24" s="811"/>
      <c r="EC24" s="811"/>
    </row>
    <row r="25" spans="1:142" ht="21" hidden="1" customHeight="1" thickTop="1" x14ac:dyDescent="0.45">
      <c r="A25" s="815" t="s">
        <v>401</v>
      </c>
      <c r="B25" s="816" t="s">
        <v>355</v>
      </c>
      <c r="C25" s="816" t="s">
        <v>355</v>
      </c>
      <c r="D25" s="816" t="s">
        <v>355</v>
      </c>
      <c r="E25" s="816" t="s">
        <v>355</v>
      </c>
      <c r="F25" s="816" t="s">
        <v>355</v>
      </c>
      <c r="G25" s="816" t="s">
        <v>356</v>
      </c>
      <c r="H25" s="816" t="s">
        <v>357</v>
      </c>
      <c r="I25" s="816" t="s">
        <v>357</v>
      </c>
      <c r="J25" s="816" t="s">
        <v>355</v>
      </c>
      <c r="K25" s="817" t="s">
        <v>358</v>
      </c>
      <c r="L25" s="817" t="s">
        <v>358</v>
      </c>
      <c r="M25" s="817" t="s">
        <v>359</v>
      </c>
      <c r="N25" s="817" t="s">
        <v>360</v>
      </c>
      <c r="O25" s="817" t="s">
        <v>361</v>
      </c>
      <c r="P25" s="817" t="s">
        <v>362</v>
      </c>
      <c r="Q25" s="818" t="s">
        <v>363</v>
      </c>
      <c r="R25" s="818" t="s">
        <v>364</v>
      </c>
      <c r="S25" s="819" t="s">
        <v>365</v>
      </c>
      <c r="T25" s="817" t="s">
        <v>366</v>
      </c>
      <c r="U25" s="819" t="s">
        <v>366</v>
      </c>
      <c r="V25" s="819" t="s">
        <v>367</v>
      </c>
      <c r="W25" s="819" t="s">
        <v>368</v>
      </c>
      <c r="X25" s="816" t="s">
        <v>369</v>
      </c>
      <c r="Y25" s="816" t="s">
        <v>370</v>
      </c>
      <c r="Z25" s="816" t="s">
        <v>371</v>
      </c>
      <c r="AA25" s="816" t="s">
        <v>372</v>
      </c>
      <c r="AB25" s="816" t="s">
        <v>373</v>
      </c>
      <c r="AC25" s="816" t="s">
        <v>374</v>
      </c>
      <c r="AD25" s="816" t="s">
        <v>375</v>
      </c>
      <c r="AE25" s="816" t="s">
        <v>376</v>
      </c>
      <c r="AF25" s="816" t="s">
        <v>377</v>
      </c>
      <c r="AG25" s="816" t="s">
        <v>378</v>
      </c>
      <c r="AH25" s="816" t="s">
        <v>379</v>
      </c>
      <c r="AI25" s="816" t="s">
        <v>380</v>
      </c>
      <c r="AJ25" s="816" t="s">
        <v>381</v>
      </c>
      <c r="AK25" s="816" t="s">
        <v>381</v>
      </c>
      <c r="AL25" s="820" t="s">
        <v>381</v>
      </c>
      <c r="AM25" s="816" t="s">
        <v>381</v>
      </c>
      <c r="AN25" s="816" t="s">
        <v>382</v>
      </c>
      <c r="AO25" s="816" t="s">
        <v>383</v>
      </c>
      <c r="AP25" s="816" t="s">
        <v>384</v>
      </c>
      <c r="AQ25" s="816" t="s">
        <v>385</v>
      </c>
      <c r="AR25" s="816" t="s">
        <v>386</v>
      </c>
      <c r="AS25" s="816" t="s">
        <v>387</v>
      </c>
      <c r="AT25" s="816" t="s">
        <v>388</v>
      </c>
      <c r="AU25" s="816" t="s">
        <v>389</v>
      </c>
      <c r="AV25" s="816" t="s">
        <v>389</v>
      </c>
      <c r="AW25" s="821" t="s">
        <v>389</v>
      </c>
      <c r="AX25" s="820" t="s">
        <v>390</v>
      </c>
      <c r="AY25" s="816" t="s">
        <v>391</v>
      </c>
      <c r="AZ25" s="816" t="s">
        <v>392</v>
      </c>
      <c r="BA25" s="816" t="s">
        <v>393</v>
      </c>
      <c r="BB25" s="816" t="s">
        <v>394</v>
      </c>
      <c r="BC25" s="816" t="s">
        <v>395</v>
      </c>
      <c r="BD25" s="816" t="s">
        <v>396</v>
      </c>
      <c r="BE25" s="816" t="s">
        <v>396</v>
      </c>
      <c r="BF25" s="821"/>
      <c r="BG25" s="811"/>
      <c r="BH25" s="811"/>
      <c r="BI25" s="811"/>
      <c r="BJ25" s="811"/>
      <c r="BK25" s="811"/>
      <c r="BL25" s="811"/>
      <c r="BM25" s="811"/>
      <c r="BN25" s="811"/>
      <c r="BO25" s="811"/>
      <c r="BP25" s="811"/>
      <c r="BQ25" s="811"/>
      <c r="BR25" s="811"/>
      <c r="BS25" s="811"/>
      <c r="BT25" s="811"/>
      <c r="BU25" s="811"/>
      <c r="BV25" s="811"/>
      <c r="BW25" s="811"/>
      <c r="BX25" s="811"/>
      <c r="BY25" s="811"/>
      <c r="BZ25" s="811"/>
      <c r="CA25" s="811"/>
      <c r="CB25" s="811"/>
      <c r="CC25" s="811"/>
      <c r="CD25" s="811"/>
      <c r="CE25" s="811"/>
      <c r="CF25" s="811"/>
      <c r="CG25" s="811"/>
      <c r="CH25" s="811"/>
      <c r="CI25" s="811"/>
      <c r="CJ25" s="811"/>
      <c r="CK25" s="811"/>
      <c r="CL25" s="811"/>
      <c r="CM25" s="811"/>
      <c r="CN25" s="811"/>
      <c r="CO25" s="811"/>
      <c r="CP25" s="811"/>
      <c r="CQ25" s="811"/>
      <c r="CR25" s="811"/>
      <c r="CS25" s="811"/>
      <c r="CT25" s="811"/>
      <c r="CU25" s="811"/>
      <c r="CV25" s="811"/>
      <c r="CW25" s="811"/>
      <c r="CX25" s="811"/>
      <c r="CY25" s="811"/>
      <c r="CZ25" s="811"/>
      <c r="DA25" s="811"/>
      <c r="DB25" s="811"/>
      <c r="DC25" s="811"/>
      <c r="DD25" s="811"/>
      <c r="DE25" s="811"/>
      <c r="DF25" s="811"/>
      <c r="DG25" s="811"/>
      <c r="DH25" s="811"/>
      <c r="DI25" s="811"/>
      <c r="DJ25" s="811"/>
      <c r="DK25" s="811"/>
      <c r="DL25" s="811"/>
      <c r="DM25" s="811"/>
      <c r="DN25" s="811"/>
      <c r="DO25" s="811"/>
      <c r="DP25" s="811"/>
      <c r="DQ25" s="811"/>
      <c r="DR25" s="811"/>
      <c r="DS25" s="811"/>
      <c r="DT25" s="811"/>
      <c r="DU25" s="811"/>
      <c r="DV25" s="811"/>
      <c r="DW25" s="811"/>
      <c r="DX25" s="811"/>
      <c r="DY25" s="811"/>
      <c r="DZ25" s="811"/>
      <c r="EA25" s="811"/>
      <c r="EB25" s="811"/>
      <c r="EC25" s="811"/>
    </row>
    <row r="26" spans="1:142" ht="24" hidden="1" customHeight="1" thickTop="1" x14ac:dyDescent="0.45">
      <c r="A26" s="822" t="s">
        <v>402</v>
      </c>
      <c r="B26" s="816" t="s">
        <v>403</v>
      </c>
      <c r="C26" s="816" t="s">
        <v>403</v>
      </c>
      <c r="D26" s="816" t="s">
        <v>404</v>
      </c>
      <c r="E26" s="816" t="s">
        <v>404</v>
      </c>
      <c r="F26" s="816" t="s">
        <v>405</v>
      </c>
      <c r="G26" s="816" t="s">
        <v>406</v>
      </c>
      <c r="H26" s="816" t="s">
        <v>406</v>
      </c>
      <c r="I26" s="816" t="s">
        <v>406</v>
      </c>
      <c r="J26" s="816" t="s">
        <v>407</v>
      </c>
      <c r="K26" s="817" t="s">
        <v>408</v>
      </c>
      <c r="L26" s="817" t="s">
        <v>408</v>
      </c>
      <c r="M26" s="817" t="s">
        <v>359</v>
      </c>
      <c r="N26" s="817" t="s">
        <v>409</v>
      </c>
      <c r="O26" s="817" t="s">
        <v>410</v>
      </c>
      <c r="P26" s="817" t="s">
        <v>411</v>
      </c>
      <c r="Q26" s="823" t="s">
        <v>412</v>
      </c>
      <c r="R26" s="823" t="s">
        <v>413</v>
      </c>
      <c r="S26" s="819" t="s">
        <v>414</v>
      </c>
      <c r="T26" s="817" t="s">
        <v>415</v>
      </c>
      <c r="U26" s="819" t="s">
        <v>415</v>
      </c>
      <c r="V26" s="819" t="s">
        <v>416</v>
      </c>
      <c r="W26" s="819" t="s">
        <v>417</v>
      </c>
      <c r="X26" s="816" t="s">
        <v>418</v>
      </c>
      <c r="Y26" s="816" t="s">
        <v>419</v>
      </c>
      <c r="Z26" s="816" t="s">
        <v>420</v>
      </c>
      <c r="AA26" s="816" t="s">
        <v>407</v>
      </c>
      <c r="AB26" s="816" t="s">
        <v>421</v>
      </c>
      <c r="AC26" s="816" t="s">
        <v>422</v>
      </c>
      <c r="AD26" s="816" t="s">
        <v>423</v>
      </c>
      <c r="AE26" s="816" t="s">
        <v>424</v>
      </c>
      <c r="AF26" s="816" t="s">
        <v>425</v>
      </c>
      <c r="AG26" s="816" t="s">
        <v>426</v>
      </c>
      <c r="AH26" s="816" t="s">
        <v>427</v>
      </c>
      <c r="AI26" s="816" t="s">
        <v>428</v>
      </c>
      <c r="AJ26" s="816" t="s">
        <v>429</v>
      </c>
      <c r="AK26" s="816" t="s">
        <v>430</v>
      </c>
      <c r="AL26" s="820" t="s">
        <v>427</v>
      </c>
      <c r="AM26" s="816" t="s">
        <v>427</v>
      </c>
      <c r="AN26" s="816" t="s">
        <v>431</v>
      </c>
      <c r="AO26" s="816" t="s">
        <v>432</v>
      </c>
      <c r="AP26" s="816" t="s">
        <v>433</v>
      </c>
      <c r="AQ26" s="821"/>
      <c r="AR26" s="811"/>
      <c r="AS26" s="811"/>
      <c r="AT26" s="811"/>
      <c r="AU26" s="811"/>
      <c r="AV26" s="811"/>
      <c r="AW26" s="811"/>
      <c r="AX26" s="811"/>
      <c r="AY26" s="811"/>
      <c r="AZ26" s="811"/>
      <c r="BA26" s="811"/>
      <c r="BB26" s="811"/>
      <c r="BC26" s="811"/>
      <c r="BD26" s="811"/>
      <c r="BE26" s="811"/>
      <c r="BF26" s="811"/>
      <c r="BG26" s="811"/>
      <c r="BH26" s="811"/>
      <c r="BI26" s="811"/>
      <c r="BJ26" s="811"/>
      <c r="BK26" s="811"/>
      <c r="BL26" s="811"/>
      <c r="BM26" s="811"/>
      <c r="BN26" s="811"/>
      <c r="BO26" s="811"/>
      <c r="BP26" s="811"/>
      <c r="BQ26" s="811"/>
      <c r="BR26" s="811"/>
      <c r="BS26" s="811"/>
      <c r="BT26" s="811"/>
      <c r="BU26" s="811"/>
      <c r="BV26" s="811"/>
      <c r="BW26" s="811"/>
      <c r="BX26" s="811"/>
      <c r="BY26" s="811"/>
      <c r="BZ26" s="811"/>
      <c r="CA26" s="811"/>
      <c r="CB26" s="811"/>
      <c r="CC26" s="811"/>
      <c r="CD26" s="811"/>
      <c r="CE26" s="811"/>
      <c r="CF26" s="811"/>
      <c r="CG26" s="811"/>
      <c r="CH26" s="811"/>
      <c r="CI26" s="811"/>
      <c r="CJ26" s="811"/>
      <c r="CK26" s="811"/>
      <c r="CL26" s="811"/>
      <c r="CM26" s="811"/>
      <c r="CN26" s="811"/>
      <c r="CO26" s="811"/>
      <c r="CP26" s="811"/>
      <c r="CQ26" s="811"/>
      <c r="CR26" s="811"/>
      <c r="CS26" s="811"/>
      <c r="CT26" s="811"/>
      <c r="CU26" s="811"/>
      <c r="CV26" s="811"/>
      <c r="CW26" s="811"/>
      <c r="CX26" s="811"/>
      <c r="CY26" s="811"/>
      <c r="CZ26" s="811"/>
      <c r="DA26" s="811"/>
      <c r="DB26" s="811"/>
      <c r="DC26" s="811"/>
      <c r="DD26" s="811"/>
      <c r="DE26" s="811"/>
      <c r="DF26" s="811"/>
      <c r="DG26" s="811"/>
      <c r="DH26" s="811"/>
      <c r="DI26" s="811"/>
      <c r="DJ26" s="811"/>
      <c r="DK26" s="811"/>
      <c r="DL26" s="811"/>
      <c r="DM26" s="811"/>
      <c r="DN26" s="811"/>
      <c r="DO26" s="811"/>
      <c r="DP26" s="811"/>
      <c r="DQ26" s="811"/>
      <c r="DR26" s="811"/>
      <c r="DS26" s="811"/>
      <c r="DT26" s="811"/>
      <c r="DU26" s="811"/>
      <c r="DV26" s="811"/>
      <c r="DW26" s="811"/>
      <c r="DX26" s="811"/>
      <c r="DY26" s="811"/>
      <c r="DZ26" s="811"/>
      <c r="EA26" s="811"/>
      <c r="EB26" s="811"/>
      <c r="EC26" s="811"/>
    </row>
    <row r="27" spans="1:142" ht="30" customHeight="1" thickTop="1" x14ac:dyDescent="0.45">
      <c r="A27" s="630"/>
    </row>
    <row r="28" spans="1:142" x14ac:dyDescent="0.45">
      <c r="A28" s="630"/>
    </row>
    <row r="39" spans="1:1" x14ac:dyDescent="0.45">
      <c r="A39" s="289" t="s">
        <v>1535</v>
      </c>
    </row>
    <row r="40" spans="1:1" x14ac:dyDescent="0.45">
      <c r="A40" s="289" t="s">
        <v>1536</v>
      </c>
    </row>
  </sheetData>
  <mergeCells count="11">
    <mergeCell ref="BJ2:BU2"/>
    <mergeCell ref="B2:J2"/>
    <mergeCell ref="N2:Y2"/>
    <mergeCell ref="Z2:AK2"/>
    <mergeCell ref="AL2:AW2"/>
    <mergeCell ref="AX2:BI2"/>
    <mergeCell ref="BV2:CG2"/>
    <mergeCell ref="CH2:CS2"/>
    <mergeCell ref="CT2:DE2"/>
    <mergeCell ref="DF2:DQ2"/>
    <mergeCell ref="DR2:EC2"/>
  </mergeCells>
  <printOptions horizontalCentered="1"/>
  <pageMargins left="0" right="0" top="0.51181102362204722" bottom="0.15748031496062992" header="0.23622047244094491" footer="0.15748031496062992"/>
  <pageSetup paperSize="9" scale="62" orientation="landscape" r:id="rId1"/>
  <headerFooter alignWithMargins="0">
    <oddHeader>&amp;C&amp;"Aptos"&amp;10&amp;K000000 PUBLIC&amp;1#_x000D_&amp;"Arialri"&amp;10&amp;K000000&amp;G</oddHeader>
    <oddFooter>&amp;C10_x000D_&amp;1#&amp;"Aptos"&amp;10&amp;K000000 PUBLIC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7C991-4E7C-462C-97F9-E075306437FC}">
  <dimension ref="A1:EU71"/>
  <sheetViews>
    <sheetView showGridLines="0" view="pageBreakPreview" zoomScale="60" zoomScaleNormal="100" workbookViewId="0">
      <pane xSplit="57" ySplit="3" topLeftCell="DQ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17" x14ac:dyDescent="0.4"/>
  <cols>
    <col min="1" max="1" width="71.26953125" style="2" customWidth="1"/>
    <col min="2" max="4" width="13.1796875" style="859" hidden="1" customWidth="1"/>
    <col min="5" max="6" width="13.81640625" style="859" hidden="1" customWidth="1"/>
    <col min="7" max="7" width="14" style="859" hidden="1" customWidth="1"/>
    <col min="8" max="8" width="14.1796875" style="859" hidden="1" customWidth="1"/>
    <col min="9" max="9" width="13" style="859" hidden="1" customWidth="1"/>
    <col min="10" max="56" width="13.81640625" style="4" hidden="1" customWidth="1"/>
    <col min="57" max="120" width="16.1796875" style="4" hidden="1" customWidth="1"/>
    <col min="121" max="121" width="19.08984375" style="4" customWidth="1"/>
    <col min="122" max="133" width="16.1796875" style="4" customWidth="1"/>
    <col min="134" max="134" width="6.81640625" style="2" customWidth="1"/>
    <col min="135" max="16384" width="9.1796875" style="2"/>
  </cols>
  <sheetData>
    <row r="1" spans="1:133" ht="36" customHeight="1" thickBot="1" x14ac:dyDescent="0.5">
      <c r="A1" s="782" t="s">
        <v>434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289"/>
      <c r="BC1" s="289"/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  <c r="BQ1" s="289"/>
      <c r="BR1" s="289"/>
      <c r="BS1" s="289"/>
      <c r="BT1" s="289"/>
      <c r="BU1" s="289"/>
      <c r="BV1" s="289"/>
      <c r="BW1" s="289"/>
      <c r="BX1" s="289"/>
      <c r="BY1" s="289"/>
      <c r="BZ1" s="289"/>
      <c r="CA1" s="289"/>
      <c r="CB1" s="289"/>
      <c r="CC1" s="289"/>
      <c r="CD1" s="289"/>
      <c r="CE1" s="289"/>
      <c r="CF1" s="289"/>
      <c r="CG1" s="289"/>
      <c r="CH1" s="289"/>
      <c r="CI1" s="289"/>
      <c r="CJ1" s="289"/>
      <c r="CK1" s="289"/>
      <c r="CL1" s="289"/>
      <c r="CM1" s="289"/>
      <c r="CN1" s="289"/>
      <c r="CO1" s="289"/>
      <c r="CP1" s="289"/>
      <c r="CQ1" s="289"/>
      <c r="CR1" s="289"/>
      <c r="CS1" s="289"/>
      <c r="CT1" s="289"/>
      <c r="CU1" s="289"/>
      <c r="CV1" s="289"/>
      <c r="CW1" s="289"/>
      <c r="CX1" s="289"/>
      <c r="CY1" s="289"/>
      <c r="CZ1" s="289"/>
      <c r="DA1" s="289"/>
      <c r="DB1" s="289"/>
      <c r="DC1" s="289"/>
      <c r="DD1" s="289"/>
      <c r="DE1" s="289"/>
      <c r="DF1" s="289"/>
      <c r="DG1" s="289"/>
      <c r="DH1" s="289"/>
      <c r="DI1" s="289"/>
      <c r="DJ1" s="289"/>
      <c r="DK1" s="289"/>
      <c r="DL1" s="289"/>
      <c r="DM1" s="289"/>
      <c r="DN1" s="289"/>
      <c r="DO1" s="289"/>
      <c r="DP1" s="289"/>
      <c r="DQ1" s="289"/>
      <c r="DR1" s="289"/>
      <c r="DS1" s="289"/>
      <c r="DT1" s="289"/>
      <c r="DU1" s="289"/>
      <c r="DV1" s="289"/>
      <c r="DW1" s="289"/>
      <c r="DX1" s="289"/>
      <c r="DY1" s="289"/>
      <c r="DZ1" s="289"/>
      <c r="EA1" s="289"/>
      <c r="EB1" s="289"/>
      <c r="EC1" s="289"/>
    </row>
    <row r="2" spans="1:133" s="289" customFormat="1" ht="40.5" customHeight="1" thickTop="1" thickBot="1" x14ac:dyDescent="0.5">
      <c r="A2" s="783"/>
      <c r="B2" s="2907">
        <v>2015</v>
      </c>
      <c r="C2" s="2908"/>
      <c r="D2" s="2908"/>
      <c r="E2" s="2908"/>
      <c r="F2" s="2908"/>
      <c r="G2" s="2908"/>
      <c r="H2" s="2908"/>
      <c r="I2" s="2908"/>
      <c r="J2" s="2908"/>
      <c r="K2" s="305"/>
      <c r="L2" s="305"/>
      <c r="M2" s="305"/>
      <c r="N2" s="2907">
        <v>2016</v>
      </c>
      <c r="O2" s="2908"/>
      <c r="P2" s="2908"/>
      <c r="Q2" s="2908"/>
      <c r="R2" s="2908"/>
      <c r="S2" s="2908"/>
      <c r="T2" s="2908"/>
      <c r="U2" s="2908"/>
      <c r="V2" s="2908"/>
      <c r="W2" s="2908"/>
      <c r="X2" s="2908"/>
      <c r="Y2" s="2909"/>
      <c r="Z2" s="2907">
        <v>2017</v>
      </c>
      <c r="AA2" s="2908"/>
      <c r="AB2" s="2908"/>
      <c r="AC2" s="2908"/>
      <c r="AD2" s="2908"/>
      <c r="AE2" s="2908"/>
      <c r="AF2" s="2908"/>
      <c r="AG2" s="2908"/>
      <c r="AH2" s="2908"/>
      <c r="AI2" s="2908"/>
      <c r="AJ2" s="2908"/>
      <c r="AK2" s="2909"/>
      <c r="AL2" s="2907">
        <v>2018</v>
      </c>
      <c r="AM2" s="2908"/>
      <c r="AN2" s="2908"/>
      <c r="AO2" s="2908"/>
      <c r="AP2" s="2908"/>
      <c r="AQ2" s="2908"/>
      <c r="AR2" s="2908"/>
      <c r="AS2" s="2908"/>
      <c r="AT2" s="2908"/>
      <c r="AU2" s="2908"/>
      <c r="AV2" s="2908"/>
      <c r="AW2" s="2909"/>
      <c r="AX2" s="2907">
        <v>2019</v>
      </c>
      <c r="AY2" s="2908"/>
      <c r="AZ2" s="2908"/>
      <c r="BA2" s="2908"/>
      <c r="BB2" s="2908"/>
      <c r="BC2" s="2908"/>
      <c r="BD2" s="2908"/>
      <c r="BE2" s="2908"/>
      <c r="BF2" s="2908"/>
      <c r="BG2" s="2908"/>
      <c r="BH2" s="2908"/>
      <c r="BI2" s="2909"/>
      <c r="BJ2" s="2907">
        <v>2020</v>
      </c>
      <c r="BK2" s="2908"/>
      <c r="BL2" s="2908"/>
      <c r="BM2" s="2908"/>
      <c r="BN2" s="2908"/>
      <c r="BO2" s="2908"/>
      <c r="BP2" s="2908"/>
      <c r="BQ2" s="2908"/>
      <c r="BR2" s="2908"/>
      <c r="BS2" s="2908"/>
      <c r="BT2" s="2908"/>
      <c r="BU2" s="2909"/>
      <c r="BV2" s="2907">
        <v>2021</v>
      </c>
      <c r="BW2" s="2908"/>
      <c r="BX2" s="2908"/>
      <c r="BY2" s="2908"/>
      <c r="BZ2" s="2908"/>
      <c r="CA2" s="2908"/>
      <c r="CB2" s="2908"/>
      <c r="CC2" s="2908"/>
      <c r="CD2" s="2908"/>
      <c r="CE2" s="2908"/>
      <c r="CF2" s="2908"/>
      <c r="CG2" s="2909"/>
      <c r="CH2" s="2907">
        <v>2022</v>
      </c>
      <c r="CI2" s="2908"/>
      <c r="CJ2" s="2908"/>
      <c r="CK2" s="2908"/>
      <c r="CL2" s="2908"/>
      <c r="CM2" s="2908"/>
      <c r="CN2" s="2908"/>
      <c r="CO2" s="2908"/>
      <c r="CP2" s="2908"/>
      <c r="CQ2" s="2908"/>
      <c r="CR2" s="2908"/>
      <c r="CS2" s="2909"/>
      <c r="CT2" s="2907">
        <v>2023</v>
      </c>
      <c r="CU2" s="2908"/>
      <c r="CV2" s="2908"/>
      <c r="CW2" s="2908"/>
      <c r="CX2" s="2908"/>
      <c r="CY2" s="2908"/>
      <c r="CZ2" s="2908"/>
      <c r="DA2" s="2908"/>
      <c r="DB2" s="2908"/>
      <c r="DC2" s="2908"/>
      <c r="DD2" s="2908"/>
      <c r="DE2" s="2909"/>
      <c r="DF2" s="2907">
        <v>2024</v>
      </c>
      <c r="DG2" s="2908"/>
      <c r="DH2" s="2908"/>
      <c r="DI2" s="2908"/>
      <c r="DJ2" s="2908"/>
      <c r="DK2" s="2908"/>
      <c r="DL2" s="2908"/>
      <c r="DM2" s="2908"/>
      <c r="DN2" s="2908"/>
      <c r="DO2" s="2908"/>
      <c r="DP2" s="2908"/>
      <c r="DQ2" s="2909"/>
      <c r="DR2" s="2907">
        <v>2025</v>
      </c>
      <c r="DS2" s="2908"/>
      <c r="DT2" s="2908"/>
      <c r="DU2" s="2908"/>
      <c r="DV2" s="2908"/>
      <c r="DW2" s="2908"/>
      <c r="DX2" s="2908"/>
      <c r="DY2" s="2908"/>
      <c r="DZ2" s="2908"/>
      <c r="EA2" s="2908"/>
      <c r="EB2" s="2908"/>
      <c r="EC2" s="2909"/>
    </row>
    <row r="3" spans="1:133" s="289" customFormat="1" ht="40.5" customHeight="1" thickTop="1" thickBot="1" x14ac:dyDescent="0.5">
      <c r="A3" s="784"/>
      <c r="B3" s="316" t="s">
        <v>126</v>
      </c>
      <c r="C3" s="316" t="s">
        <v>127</v>
      </c>
      <c r="D3" s="316" t="s">
        <v>128</v>
      </c>
      <c r="E3" s="316" t="s">
        <v>129</v>
      </c>
      <c r="F3" s="316" t="s">
        <v>130</v>
      </c>
      <c r="G3" s="316" t="s">
        <v>131</v>
      </c>
      <c r="H3" s="316" t="s">
        <v>132</v>
      </c>
      <c r="I3" s="316" t="s">
        <v>133</v>
      </c>
      <c r="J3" s="316" t="s">
        <v>134</v>
      </c>
      <c r="K3" s="315" t="s">
        <v>135</v>
      </c>
      <c r="L3" s="315" t="s">
        <v>136</v>
      </c>
      <c r="M3" s="315" t="s">
        <v>137</v>
      </c>
      <c r="N3" s="318" t="s">
        <v>126</v>
      </c>
      <c r="O3" s="316" t="s">
        <v>127</v>
      </c>
      <c r="P3" s="316" t="s">
        <v>128</v>
      </c>
      <c r="Q3" s="316" t="s">
        <v>129</v>
      </c>
      <c r="R3" s="316" t="s">
        <v>130</v>
      </c>
      <c r="S3" s="316" t="s">
        <v>131</v>
      </c>
      <c r="T3" s="316" t="s">
        <v>132</v>
      </c>
      <c r="U3" s="316" t="s">
        <v>133</v>
      </c>
      <c r="V3" s="316" t="s">
        <v>134</v>
      </c>
      <c r="W3" s="316" t="s">
        <v>135</v>
      </c>
      <c r="X3" s="316" t="s">
        <v>136</v>
      </c>
      <c r="Y3" s="316" t="s">
        <v>137</v>
      </c>
      <c r="Z3" s="318" t="s">
        <v>126</v>
      </c>
      <c r="AA3" s="316" t="s">
        <v>127</v>
      </c>
      <c r="AB3" s="316" t="s">
        <v>128</v>
      </c>
      <c r="AC3" s="316" t="s">
        <v>129</v>
      </c>
      <c r="AD3" s="316" t="s">
        <v>130</v>
      </c>
      <c r="AE3" s="316" t="s">
        <v>131</v>
      </c>
      <c r="AF3" s="316" t="s">
        <v>132</v>
      </c>
      <c r="AG3" s="316" t="s">
        <v>133</v>
      </c>
      <c r="AH3" s="316" t="s">
        <v>134</v>
      </c>
      <c r="AI3" s="316" t="s">
        <v>135</v>
      </c>
      <c r="AJ3" s="316" t="s">
        <v>136</v>
      </c>
      <c r="AK3" s="316" t="s">
        <v>137</v>
      </c>
      <c r="AL3" s="318" t="s">
        <v>126</v>
      </c>
      <c r="AM3" s="316" t="s">
        <v>127</v>
      </c>
      <c r="AN3" s="316" t="s">
        <v>128</v>
      </c>
      <c r="AO3" s="316" t="s">
        <v>129</v>
      </c>
      <c r="AP3" s="316" t="s">
        <v>130</v>
      </c>
      <c r="AQ3" s="316" t="s">
        <v>131</v>
      </c>
      <c r="AR3" s="316" t="s">
        <v>132</v>
      </c>
      <c r="AS3" s="316" t="s">
        <v>133</v>
      </c>
      <c r="AT3" s="316" t="s">
        <v>134</v>
      </c>
      <c r="AU3" s="316" t="s">
        <v>135</v>
      </c>
      <c r="AV3" s="316" t="s">
        <v>136</v>
      </c>
      <c r="AW3" s="319" t="s">
        <v>137</v>
      </c>
      <c r="AX3" s="318" t="s">
        <v>126</v>
      </c>
      <c r="AY3" s="316" t="s">
        <v>127</v>
      </c>
      <c r="AZ3" s="316" t="s">
        <v>128</v>
      </c>
      <c r="BA3" s="316" t="s">
        <v>129</v>
      </c>
      <c r="BB3" s="316" t="s">
        <v>130</v>
      </c>
      <c r="BC3" s="316" t="s">
        <v>131</v>
      </c>
      <c r="BD3" s="316" t="s">
        <v>132</v>
      </c>
      <c r="BE3" s="316" t="s">
        <v>133</v>
      </c>
      <c r="BF3" s="316" t="s">
        <v>134</v>
      </c>
      <c r="BG3" s="316" t="s">
        <v>135</v>
      </c>
      <c r="BH3" s="316" t="s">
        <v>136</v>
      </c>
      <c r="BI3" s="319" t="s">
        <v>137</v>
      </c>
      <c r="BJ3" s="318" t="s">
        <v>126</v>
      </c>
      <c r="BK3" s="316" t="s">
        <v>127</v>
      </c>
      <c r="BL3" s="316" t="s">
        <v>128</v>
      </c>
      <c r="BM3" s="316" t="s">
        <v>129</v>
      </c>
      <c r="BN3" s="316" t="s">
        <v>130</v>
      </c>
      <c r="BO3" s="316" t="s">
        <v>131</v>
      </c>
      <c r="BP3" s="316" t="s">
        <v>132</v>
      </c>
      <c r="BQ3" s="316" t="s">
        <v>133</v>
      </c>
      <c r="BR3" s="316" t="s">
        <v>134</v>
      </c>
      <c r="BS3" s="316" t="s">
        <v>135</v>
      </c>
      <c r="BT3" s="316" t="s">
        <v>136</v>
      </c>
      <c r="BU3" s="319" t="s">
        <v>137</v>
      </c>
      <c r="BV3" s="318" t="s">
        <v>126</v>
      </c>
      <c r="BW3" s="316" t="s">
        <v>127</v>
      </c>
      <c r="BX3" s="316" t="s">
        <v>128</v>
      </c>
      <c r="BY3" s="316" t="s">
        <v>129</v>
      </c>
      <c r="BZ3" s="316" t="s">
        <v>130</v>
      </c>
      <c r="CA3" s="316" t="s">
        <v>131</v>
      </c>
      <c r="CB3" s="316" t="s">
        <v>132</v>
      </c>
      <c r="CC3" s="316" t="s">
        <v>133</v>
      </c>
      <c r="CD3" s="316" t="s">
        <v>134</v>
      </c>
      <c r="CE3" s="316" t="s">
        <v>135</v>
      </c>
      <c r="CF3" s="316" t="s">
        <v>136</v>
      </c>
      <c r="CG3" s="319" t="s">
        <v>137</v>
      </c>
      <c r="CH3" s="318" t="s">
        <v>126</v>
      </c>
      <c r="CI3" s="316" t="s">
        <v>127</v>
      </c>
      <c r="CJ3" s="316" t="s">
        <v>128</v>
      </c>
      <c r="CK3" s="316" t="s">
        <v>129</v>
      </c>
      <c r="CL3" s="316" t="s">
        <v>130</v>
      </c>
      <c r="CM3" s="316" t="s">
        <v>131</v>
      </c>
      <c r="CN3" s="316" t="s">
        <v>132</v>
      </c>
      <c r="CO3" s="316" t="s">
        <v>133</v>
      </c>
      <c r="CP3" s="316" t="s">
        <v>134</v>
      </c>
      <c r="CQ3" s="316" t="s">
        <v>135</v>
      </c>
      <c r="CR3" s="316" t="s">
        <v>136</v>
      </c>
      <c r="CS3" s="319" t="s">
        <v>137</v>
      </c>
      <c r="CT3" s="318" t="s">
        <v>126</v>
      </c>
      <c r="CU3" s="316" t="s">
        <v>127</v>
      </c>
      <c r="CV3" s="316" t="s">
        <v>128</v>
      </c>
      <c r="CW3" s="316" t="s">
        <v>129</v>
      </c>
      <c r="CX3" s="316" t="s">
        <v>130</v>
      </c>
      <c r="CY3" s="316" t="s">
        <v>131</v>
      </c>
      <c r="CZ3" s="316" t="s">
        <v>132</v>
      </c>
      <c r="DA3" s="316" t="s">
        <v>133</v>
      </c>
      <c r="DB3" s="316" t="s">
        <v>134</v>
      </c>
      <c r="DC3" s="316" t="s">
        <v>135</v>
      </c>
      <c r="DD3" s="316" t="s">
        <v>136</v>
      </c>
      <c r="DE3" s="319" t="s">
        <v>137</v>
      </c>
      <c r="DF3" s="318" t="s">
        <v>126</v>
      </c>
      <c r="DG3" s="316" t="s">
        <v>127</v>
      </c>
      <c r="DH3" s="316" t="s">
        <v>128</v>
      </c>
      <c r="DI3" s="316" t="s">
        <v>129</v>
      </c>
      <c r="DJ3" s="316" t="s">
        <v>130</v>
      </c>
      <c r="DK3" s="316" t="s">
        <v>131</v>
      </c>
      <c r="DL3" s="316" t="s">
        <v>132</v>
      </c>
      <c r="DM3" s="316" t="s">
        <v>133</v>
      </c>
      <c r="DN3" s="316" t="s">
        <v>134</v>
      </c>
      <c r="DO3" s="316" t="s">
        <v>135</v>
      </c>
      <c r="DP3" s="316" t="s">
        <v>136</v>
      </c>
      <c r="DQ3" s="319" t="s">
        <v>137</v>
      </c>
      <c r="DR3" s="318" t="s">
        <v>126</v>
      </c>
      <c r="DS3" s="316" t="s">
        <v>127</v>
      </c>
      <c r="DT3" s="316" t="s">
        <v>128</v>
      </c>
      <c r="DU3" s="316" t="s">
        <v>129</v>
      </c>
      <c r="DV3" s="316" t="s">
        <v>130</v>
      </c>
      <c r="DW3" s="316" t="s">
        <v>131</v>
      </c>
      <c r="DX3" s="316" t="s">
        <v>132</v>
      </c>
      <c r="DY3" s="316" t="s">
        <v>133</v>
      </c>
      <c r="DZ3" s="316" t="s">
        <v>134</v>
      </c>
      <c r="EA3" s="316" t="s">
        <v>135</v>
      </c>
      <c r="EB3" s="316" t="s">
        <v>136</v>
      </c>
      <c r="EC3" s="319" t="s">
        <v>137</v>
      </c>
    </row>
    <row r="4" spans="1:133" s="289" customFormat="1" ht="40.5" customHeight="1" thickTop="1" x14ac:dyDescent="0.45">
      <c r="A4" s="351" t="s">
        <v>435</v>
      </c>
      <c r="D4" s="628"/>
      <c r="E4" s="628"/>
      <c r="F4" s="628"/>
      <c r="G4" s="628"/>
      <c r="H4" s="628"/>
      <c r="I4" s="628"/>
      <c r="J4" s="628"/>
      <c r="K4" s="628"/>
      <c r="L4" s="628"/>
      <c r="M4" s="628"/>
      <c r="N4" s="628"/>
      <c r="O4" s="628"/>
      <c r="P4" s="628"/>
      <c r="Q4" s="415"/>
      <c r="R4" s="415"/>
      <c r="S4" s="628"/>
      <c r="U4" s="631"/>
      <c r="V4" s="631"/>
      <c r="W4" s="631"/>
      <c r="X4" s="628"/>
      <c r="Y4" s="628"/>
      <c r="Z4" s="628"/>
      <c r="AA4" s="628"/>
      <c r="AB4" s="628"/>
      <c r="AC4" s="628"/>
      <c r="AD4" s="628"/>
      <c r="AE4" s="628"/>
      <c r="AF4" s="628"/>
      <c r="AG4" s="628"/>
      <c r="AH4" s="628"/>
      <c r="AI4" s="628"/>
      <c r="AJ4" s="628"/>
      <c r="AK4" s="628"/>
      <c r="AL4" s="824"/>
      <c r="AM4" s="628"/>
      <c r="AN4" s="628"/>
      <c r="AO4" s="628"/>
      <c r="AP4" s="628"/>
      <c r="AQ4" s="628"/>
      <c r="AR4" s="628"/>
      <c r="AS4" s="628"/>
      <c r="AT4" s="628"/>
      <c r="AU4" s="628"/>
      <c r="AV4" s="628"/>
      <c r="AW4" s="825"/>
      <c r="AX4" s="824"/>
      <c r="AY4" s="628"/>
      <c r="AZ4" s="628"/>
      <c r="BA4" s="628"/>
      <c r="BB4" s="628"/>
      <c r="BC4" s="628"/>
      <c r="BD4" s="628"/>
      <c r="BE4" s="628"/>
      <c r="BF4" s="628"/>
      <c r="BG4" s="628"/>
      <c r="BH4" s="628"/>
      <c r="BI4" s="825"/>
      <c r="BJ4" s="824"/>
      <c r="BK4" s="628"/>
      <c r="BL4" s="628"/>
      <c r="BM4" s="628"/>
      <c r="BN4" s="628"/>
      <c r="BO4" s="628"/>
      <c r="BP4" s="628"/>
      <c r="BQ4" s="628"/>
      <c r="BR4" s="628"/>
      <c r="BS4" s="628"/>
      <c r="BT4" s="628"/>
      <c r="BU4" s="825"/>
      <c r="BV4" s="824"/>
      <c r="BW4" s="628"/>
      <c r="BX4" s="628"/>
      <c r="BY4" s="628"/>
      <c r="BZ4" s="628"/>
      <c r="CA4" s="628"/>
      <c r="CB4" s="628"/>
      <c r="CC4" s="628"/>
      <c r="CD4" s="628"/>
      <c r="CE4" s="628"/>
      <c r="CF4" s="628"/>
      <c r="CG4" s="825"/>
      <c r="CH4" s="824"/>
      <c r="CI4" s="628"/>
      <c r="CJ4" s="628"/>
      <c r="CK4" s="628"/>
      <c r="CL4" s="628"/>
      <c r="CM4" s="628"/>
      <c r="CN4" s="628"/>
      <c r="CO4" s="628"/>
      <c r="CP4" s="628"/>
      <c r="CQ4" s="628"/>
      <c r="CR4" s="628"/>
      <c r="CS4" s="825"/>
      <c r="CT4" s="824"/>
      <c r="CU4" s="628"/>
      <c r="CV4" s="628"/>
      <c r="CW4" s="628"/>
      <c r="CX4" s="628"/>
      <c r="CY4" s="628"/>
      <c r="CZ4" s="628"/>
      <c r="DA4" s="628"/>
      <c r="DB4" s="628"/>
      <c r="DC4" s="628"/>
      <c r="DD4" s="628"/>
      <c r="DE4" s="825"/>
      <c r="DF4" s="824"/>
      <c r="DG4" s="628"/>
      <c r="DH4" s="628"/>
      <c r="DI4" s="628"/>
      <c r="DJ4" s="628"/>
      <c r="DK4" s="628"/>
      <c r="DL4" s="628"/>
      <c r="DM4" s="628"/>
      <c r="DN4" s="628"/>
      <c r="DO4" s="628"/>
      <c r="DP4" s="628"/>
      <c r="DQ4" s="825"/>
      <c r="DR4" s="824"/>
      <c r="DS4" s="628"/>
      <c r="DT4" s="628"/>
      <c r="DU4" s="628"/>
      <c r="DV4" s="628"/>
      <c r="DW4" s="628"/>
      <c r="DX4" s="628"/>
      <c r="DY4" s="628"/>
      <c r="DZ4" s="628"/>
      <c r="EA4" s="628"/>
      <c r="EB4" s="628"/>
      <c r="EC4" s="825"/>
    </row>
    <row r="5" spans="1:133" s="289" customFormat="1" ht="40.5" customHeight="1" x14ac:dyDescent="0.45">
      <c r="A5" s="826" t="s">
        <v>436</v>
      </c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415"/>
      <c r="R5" s="415"/>
      <c r="S5" s="628"/>
      <c r="U5" s="631"/>
      <c r="V5" s="631"/>
      <c r="W5" s="631"/>
      <c r="X5" s="628"/>
      <c r="Y5" s="628"/>
      <c r="Z5" s="628"/>
      <c r="AA5" s="628"/>
      <c r="AB5" s="628"/>
      <c r="AC5" s="628"/>
      <c r="AD5" s="628"/>
      <c r="AE5" s="628"/>
      <c r="AF5" s="628"/>
      <c r="AG5" s="628"/>
      <c r="AH5" s="628"/>
      <c r="AI5" s="628"/>
      <c r="AJ5" s="628"/>
      <c r="AK5" s="628"/>
      <c r="AL5" s="824"/>
      <c r="AM5" s="628"/>
      <c r="AN5" s="628"/>
      <c r="AO5" s="628"/>
      <c r="AP5" s="628"/>
      <c r="AQ5" s="628"/>
      <c r="AR5" s="628"/>
      <c r="AS5" s="628"/>
      <c r="AT5" s="628"/>
      <c r="AU5" s="628"/>
      <c r="AV5" s="628"/>
      <c r="AW5" s="825"/>
      <c r="AX5" s="824"/>
      <c r="AY5" s="628"/>
      <c r="AZ5" s="628"/>
      <c r="BA5" s="628"/>
      <c r="BB5" s="628"/>
      <c r="BC5" s="628"/>
      <c r="BD5" s="628"/>
      <c r="BE5" s="628"/>
      <c r="BF5" s="628"/>
      <c r="BG5" s="628"/>
      <c r="BH5" s="628"/>
      <c r="BI5" s="825"/>
      <c r="BJ5" s="824"/>
      <c r="BK5" s="628"/>
      <c r="BL5" s="628"/>
      <c r="BM5" s="628"/>
      <c r="BN5" s="628"/>
      <c r="BO5" s="628"/>
      <c r="BP5" s="628"/>
      <c r="BQ5" s="628"/>
      <c r="BR5" s="628"/>
      <c r="BS5" s="628"/>
      <c r="BT5" s="628"/>
      <c r="BU5" s="825"/>
      <c r="BV5" s="824"/>
      <c r="BW5" s="628"/>
      <c r="BX5" s="628"/>
      <c r="BY5" s="628"/>
      <c r="BZ5" s="628"/>
      <c r="CA5" s="628"/>
      <c r="CB5" s="628"/>
      <c r="CC5" s="628"/>
      <c r="CD5" s="628"/>
      <c r="CE5" s="628"/>
      <c r="CF5" s="628"/>
      <c r="CG5" s="825"/>
      <c r="CH5" s="824"/>
      <c r="CI5" s="628"/>
      <c r="CJ5" s="628"/>
      <c r="CK5" s="628"/>
      <c r="CL5" s="628"/>
      <c r="CM5" s="628"/>
      <c r="CN5" s="628"/>
      <c r="CO5" s="628"/>
      <c r="CP5" s="628"/>
      <c r="CQ5" s="628"/>
      <c r="CR5" s="628"/>
      <c r="CS5" s="825"/>
      <c r="CT5" s="824"/>
      <c r="CU5" s="628"/>
      <c r="CV5" s="628"/>
      <c r="CW5" s="628"/>
      <c r="CX5" s="628"/>
      <c r="CY5" s="628"/>
      <c r="CZ5" s="628"/>
      <c r="DA5" s="628"/>
      <c r="DB5" s="628"/>
      <c r="DC5" s="628"/>
      <c r="DD5" s="628"/>
      <c r="DE5" s="825"/>
      <c r="DF5" s="824"/>
      <c r="DG5" s="628"/>
      <c r="DH5" s="628"/>
      <c r="DI5" s="628"/>
      <c r="DJ5" s="628"/>
      <c r="DK5" s="628"/>
      <c r="DL5" s="628"/>
      <c r="DM5" s="628"/>
      <c r="DN5" s="628"/>
      <c r="DO5" s="628"/>
      <c r="DP5" s="628"/>
      <c r="DQ5" s="825"/>
      <c r="DR5" s="824"/>
      <c r="DS5" s="628"/>
      <c r="DT5" s="628"/>
      <c r="DU5" s="628"/>
      <c r="DV5" s="628"/>
      <c r="DW5" s="628"/>
      <c r="DX5" s="628"/>
      <c r="DY5" s="628"/>
      <c r="DZ5" s="628"/>
      <c r="EA5" s="628"/>
      <c r="EB5" s="628"/>
      <c r="EC5" s="825"/>
    </row>
    <row r="6" spans="1:133" s="289" customFormat="1" ht="40.5" customHeight="1" x14ac:dyDescent="0.45">
      <c r="A6" s="810" t="s">
        <v>437</v>
      </c>
      <c r="B6" s="811" t="s">
        <v>438</v>
      </c>
      <c r="C6" s="811" t="s">
        <v>439</v>
      </c>
      <c r="D6" s="811" t="s">
        <v>440</v>
      </c>
      <c r="E6" s="811" t="s">
        <v>438</v>
      </c>
      <c r="F6" s="811" t="s">
        <v>438</v>
      </c>
      <c r="G6" s="811" t="s">
        <v>438</v>
      </c>
      <c r="H6" s="811" t="s">
        <v>438</v>
      </c>
      <c r="I6" s="811" t="s">
        <v>438</v>
      </c>
      <c r="J6" s="811" t="s">
        <v>438</v>
      </c>
      <c r="K6" s="628" t="s">
        <v>438</v>
      </c>
      <c r="L6" s="628" t="s">
        <v>438</v>
      </c>
      <c r="M6" s="628" t="s">
        <v>438</v>
      </c>
      <c r="N6" s="628" t="s">
        <v>438</v>
      </c>
      <c r="O6" s="628" t="s">
        <v>438</v>
      </c>
      <c r="P6" s="628" t="s">
        <v>441</v>
      </c>
      <c r="Q6" s="415" t="s">
        <v>441</v>
      </c>
      <c r="R6" s="415" t="s">
        <v>441</v>
      </c>
      <c r="S6" s="812" t="s">
        <v>441</v>
      </c>
      <c r="T6" s="628" t="s">
        <v>441</v>
      </c>
      <c r="U6" s="792" t="s">
        <v>441</v>
      </c>
      <c r="V6" s="792" t="s">
        <v>441</v>
      </c>
      <c r="W6" s="792" t="s">
        <v>441</v>
      </c>
      <c r="X6" s="811" t="s">
        <v>441</v>
      </c>
      <c r="Y6" s="811" t="s">
        <v>442</v>
      </c>
      <c r="Z6" s="811" t="s">
        <v>441</v>
      </c>
      <c r="AA6" s="811" t="s">
        <v>441</v>
      </c>
      <c r="AB6" s="811" t="s">
        <v>441</v>
      </c>
      <c r="AC6" s="811" t="s">
        <v>441</v>
      </c>
      <c r="AD6" s="811" t="s">
        <v>441</v>
      </c>
      <c r="AE6" s="811" t="s">
        <v>441</v>
      </c>
      <c r="AF6" s="811" t="s">
        <v>443</v>
      </c>
      <c r="AG6" s="811" t="s">
        <v>443</v>
      </c>
      <c r="AH6" s="811" t="s">
        <v>444</v>
      </c>
      <c r="AI6" s="811" t="s">
        <v>444</v>
      </c>
      <c r="AJ6" s="811" t="s">
        <v>444</v>
      </c>
      <c r="AK6" s="811" t="s">
        <v>444</v>
      </c>
      <c r="AL6" s="813" t="s">
        <v>444</v>
      </c>
      <c r="AM6" s="811" t="s">
        <v>444</v>
      </c>
      <c r="AN6" s="811" t="s">
        <v>445</v>
      </c>
      <c r="AO6" s="811" t="s">
        <v>446</v>
      </c>
      <c r="AP6" s="811" t="s">
        <v>446</v>
      </c>
      <c r="AQ6" s="811" t="s">
        <v>446</v>
      </c>
      <c r="AR6" s="811" t="s">
        <v>447</v>
      </c>
      <c r="AS6" s="811" t="s">
        <v>448</v>
      </c>
      <c r="AT6" s="811" t="s">
        <v>448</v>
      </c>
      <c r="AU6" s="811" t="s">
        <v>448</v>
      </c>
      <c r="AV6" s="811" t="s">
        <v>448</v>
      </c>
      <c r="AW6" s="814" t="s">
        <v>448</v>
      </c>
      <c r="AX6" s="813" t="s">
        <v>448</v>
      </c>
      <c r="AY6" s="811" t="s">
        <v>448</v>
      </c>
      <c r="AZ6" s="811" t="s">
        <v>448</v>
      </c>
      <c r="BA6" s="811" t="s">
        <v>448</v>
      </c>
      <c r="BB6" s="811" t="s">
        <v>448</v>
      </c>
      <c r="BC6" s="811" t="s">
        <v>448</v>
      </c>
      <c r="BD6" s="811" t="s">
        <v>448</v>
      </c>
      <c r="BE6" s="811" t="s">
        <v>448</v>
      </c>
      <c r="BF6" s="811" t="s">
        <v>448</v>
      </c>
      <c r="BG6" s="811" t="s">
        <v>448</v>
      </c>
      <c r="BH6" s="811" t="s">
        <v>448</v>
      </c>
      <c r="BI6" s="814" t="s">
        <v>448</v>
      </c>
      <c r="BJ6" s="813" t="s">
        <v>448</v>
      </c>
      <c r="BK6" s="811" t="s">
        <v>448</v>
      </c>
      <c r="BL6" s="811" t="s">
        <v>448</v>
      </c>
      <c r="BM6" s="811" t="s">
        <v>448</v>
      </c>
      <c r="BN6" s="811" t="s">
        <v>448</v>
      </c>
      <c r="BO6" s="811" t="s">
        <v>448</v>
      </c>
      <c r="BP6" s="811" t="s">
        <v>445</v>
      </c>
      <c r="BQ6" s="811" t="s">
        <v>449</v>
      </c>
      <c r="BR6" s="811" t="s">
        <v>450</v>
      </c>
      <c r="BS6" s="811" t="s">
        <v>450</v>
      </c>
      <c r="BT6" s="811" t="s">
        <v>450</v>
      </c>
      <c r="BU6" s="814" t="s">
        <v>450</v>
      </c>
      <c r="BV6" s="813" t="s">
        <v>450</v>
      </c>
      <c r="BW6" s="811" t="s">
        <v>450</v>
      </c>
      <c r="BX6" s="811" t="s">
        <v>450</v>
      </c>
      <c r="BY6" s="811" t="s">
        <v>450</v>
      </c>
      <c r="BZ6" s="811" t="s">
        <v>450</v>
      </c>
      <c r="CA6" s="811" t="s">
        <v>450</v>
      </c>
      <c r="CB6" s="811" t="s">
        <v>450</v>
      </c>
      <c r="CC6" s="811" t="s">
        <v>450</v>
      </c>
      <c r="CD6" s="811" t="s">
        <v>450</v>
      </c>
      <c r="CE6" s="811" t="s">
        <v>450</v>
      </c>
      <c r="CF6" s="811" t="s">
        <v>450</v>
      </c>
      <c r="CG6" s="814" t="s">
        <v>450</v>
      </c>
      <c r="CH6" s="813" t="s">
        <v>450</v>
      </c>
      <c r="CI6" s="811" t="s">
        <v>450</v>
      </c>
      <c r="CJ6" s="811" t="s">
        <v>450</v>
      </c>
      <c r="CK6" s="811" t="s">
        <v>450</v>
      </c>
      <c r="CL6" s="811" t="s">
        <v>450</v>
      </c>
      <c r="CM6" s="811" t="s">
        <v>450</v>
      </c>
      <c r="CN6" s="811" t="s">
        <v>450</v>
      </c>
      <c r="CO6" s="811" t="s">
        <v>450</v>
      </c>
      <c r="CP6" s="811" t="s">
        <v>450</v>
      </c>
      <c r="CQ6" s="811" t="s">
        <v>450</v>
      </c>
      <c r="CR6" s="811" t="s">
        <v>450</v>
      </c>
      <c r="CS6" s="814" t="s">
        <v>450</v>
      </c>
      <c r="CT6" s="813" t="s">
        <v>450</v>
      </c>
      <c r="CU6" s="811" t="s">
        <v>450</v>
      </c>
      <c r="CV6" s="811" t="s">
        <v>450</v>
      </c>
      <c r="CW6" s="811" t="s">
        <v>450</v>
      </c>
      <c r="CX6" s="811" t="s">
        <v>450</v>
      </c>
      <c r="CY6" s="811" t="s">
        <v>450</v>
      </c>
      <c r="CZ6" s="811" t="s">
        <v>450</v>
      </c>
      <c r="DA6" s="811" t="s">
        <v>450</v>
      </c>
      <c r="DB6" s="811" t="s">
        <v>450</v>
      </c>
      <c r="DC6" s="811" t="s">
        <v>450</v>
      </c>
      <c r="DD6" s="811" t="s">
        <v>450</v>
      </c>
      <c r="DE6" s="814" t="s">
        <v>450</v>
      </c>
      <c r="DF6" s="813" t="s">
        <v>450</v>
      </c>
      <c r="DG6" s="811" t="s">
        <v>451</v>
      </c>
      <c r="DH6" s="811" t="s">
        <v>451</v>
      </c>
      <c r="DI6" s="811" t="s">
        <v>451</v>
      </c>
      <c r="DJ6" s="811" t="s">
        <v>451</v>
      </c>
      <c r="DK6" s="811" t="s">
        <v>451</v>
      </c>
      <c r="DL6" s="811" t="s">
        <v>451</v>
      </c>
      <c r="DM6" s="811" t="s">
        <v>451</v>
      </c>
      <c r="DN6" s="811" t="s">
        <v>451</v>
      </c>
      <c r="DO6" s="811" t="s">
        <v>451</v>
      </c>
      <c r="DP6" s="811" t="s">
        <v>451</v>
      </c>
      <c r="DQ6" s="814" t="s">
        <v>451</v>
      </c>
      <c r="DR6" s="813" t="s">
        <v>451</v>
      </c>
      <c r="DS6" s="811" t="s">
        <v>451</v>
      </c>
      <c r="DT6" s="811" t="s">
        <v>451</v>
      </c>
      <c r="DU6" s="811" t="s">
        <v>451</v>
      </c>
      <c r="DV6" s="811" t="s">
        <v>451</v>
      </c>
      <c r="DW6" s="811" t="s">
        <v>451</v>
      </c>
      <c r="DX6" s="827" t="s">
        <v>451</v>
      </c>
      <c r="DY6" s="827" t="s">
        <v>451</v>
      </c>
      <c r="DZ6" s="827" t="s">
        <v>451</v>
      </c>
      <c r="EA6" s="827" t="s">
        <v>451</v>
      </c>
      <c r="EB6" s="827" t="s">
        <v>451</v>
      </c>
      <c r="EC6" s="828" t="s">
        <v>451</v>
      </c>
    </row>
    <row r="7" spans="1:133" s="289" customFormat="1" ht="40.5" customHeight="1" x14ac:dyDescent="0.45">
      <c r="A7" s="810" t="s">
        <v>452</v>
      </c>
      <c r="B7" s="811" t="s">
        <v>453</v>
      </c>
      <c r="C7" s="811" t="s">
        <v>454</v>
      </c>
      <c r="D7" s="811" t="s">
        <v>454</v>
      </c>
      <c r="E7" s="811" t="s">
        <v>454</v>
      </c>
      <c r="F7" s="811" t="s">
        <v>453</v>
      </c>
      <c r="G7" s="811" t="s">
        <v>453</v>
      </c>
      <c r="H7" s="811" t="s">
        <v>453</v>
      </c>
      <c r="I7" s="811" t="s">
        <v>453</v>
      </c>
      <c r="J7" s="811" t="s">
        <v>453</v>
      </c>
      <c r="K7" s="628" t="s">
        <v>455</v>
      </c>
      <c r="L7" s="628" t="s">
        <v>455</v>
      </c>
      <c r="M7" s="628" t="s">
        <v>456</v>
      </c>
      <c r="N7" s="628" t="s">
        <v>456</v>
      </c>
      <c r="O7" s="628" t="s">
        <v>456</v>
      </c>
      <c r="P7" s="628" t="s">
        <v>457</v>
      </c>
      <c r="Q7" s="415" t="s">
        <v>458</v>
      </c>
      <c r="R7" s="415" t="s">
        <v>458</v>
      </c>
      <c r="S7" s="812" t="s">
        <v>458</v>
      </c>
      <c r="T7" s="628" t="s">
        <v>458</v>
      </c>
      <c r="U7" s="792" t="s">
        <v>458</v>
      </c>
      <c r="V7" s="792" t="s">
        <v>458</v>
      </c>
      <c r="W7" s="792" t="s">
        <v>458</v>
      </c>
      <c r="X7" s="811" t="s">
        <v>459</v>
      </c>
      <c r="Y7" s="811" t="s">
        <v>459</v>
      </c>
      <c r="Z7" s="811" t="s">
        <v>459</v>
      </c>
      <c r="AA7" s="811" t="s">
        <v>459</v>
      </c>
      <c r="AB7" s="811" t="s">
        <v>459</v>
      </c>
      <c r="AC7" s="811" t="s">
        <v>460</v>
      </c>
      <c r="AD7" s="811" t="s">
        <v>460</v>
      </c>
      <c r="AE7" s="811" t="s">
        <v>460</v>
      </c>
      <c r="AF7" s="811" t="s">
        <v>461</v>
      </c>
      <c r="AG7" s="811" t="s">
        <v>460</v>
      </c>
      <c r="AH7" s="811" t="s">
        <v>460</v>
      </c>
      <c r="AI7" s="811" t="s">
        <v>460</v>
      </c>
      <c r="AJ7" s="811" t="s">
        <v>460</v>
      </c>
      <c r="AK7" s="811" t="s">
        <v>460</v>
      </c>
      <c r="AL7" s="813" t="s">
        <v>460</v>
      </c>
      <c r="AM7" s="811" t="s">
        <v>460</v>
      </c>
      <c r="AN7" s="811" t="s">
        <v>460</v>
      </c>
      <c r="AO7" s="811" t="s">
        <v>460</v>
      </c>
      <c r="AP7" s="811" t="s">
        <v>460</v>
      </c>
      <c r="AQ7" s="811" t="s">
        <v>460</v>
      </c>
      <c r="AR7" s="811" t="s">
        <v>460</v>
      </c>
      <c r="AS7" s="811" t="s">
        <v>460</v>
      </c>
      <c r="AT7" s="811" t="s">
        <v>460</v>
      </c>
      <c r="AU7" s="811" t="s">
        <v>460</v>
      </c>
      <c r="AV7" s="811" t="s">
        <v>460</v>
      </c>
      <c r="AW7" s="814" t="s">
        <v>460</v>
      </c>
      <c r="AX7" s="813" t="s">
        <v>460</v>
      </c>
      <c r="AY7" s="811" t="s">
        <v>460</v>
      </c>
      <c r="AZ7" s="811" t="s">
        <v>460</v>
      </c>
      <c r="BA7" s="811" t="s">
        <v>460</v>
      </c>
      <c r="BB7" s="811" t="s">
        <v>460</v>
      </c>
      <c r="BC7" s="811" t="s">
        <v>460</v>
      </c>
      <c r="BD7" s="811" t="s">
        <v>460</v>
      </c>
      <c r="BE7" s="811" t="s">
        <v>460</v>
      </c>
      <c r="BF7" s="811" t="s">
        <v>460</v>
      </c>
      <c r="BG7" s="811" t="s">
        <v>460</v>
      </c>
      <c r="BH7" s="811" t="s">
        <v>460</v>
      </c>
      <c r="BI7" s="814" t="s">
        <v>460</v>
      </c>
      <c r="BJ7" s="813" t="s">
        <v>460</v>
      </c>
      <c r="BK7" s="811" t="s">
        <v>460</v>
      </c>
      <c r="BL7" s="811" t="s">
        <v>460</v>
      </c>
      <c r="BM7" s="811" t="s">
        <v>460</v>
      </c>
      <c r="BN7" s="811" t="s">
        <v>460</v>
      </c>
      <c r="BO7" s="811" t="s">
        <v>460</v>
      </c>
      <c r="BP7" s="811" t="s">
        <v>462</v>
      </c>
      <c r="BQ7" s="811" t="s">
        <v>462</v>
      </c>
      <c r="BR7" s="811" t="s">
        <v>462</v>
      </c>
      <c r="BS7" s="811" t="s">
        <v>462</v>
      </c>
      <c r="BT7" s="811" t="s">
        <v>462</v>
      </c>
      <c r="BU7" s="814" t="s">
        <v>462</v>
      </c>
      <c r="BV7" s="813" t="s">
        <v>462</v>
      </c>
      <c r="BW7" s="811" t="s">
        <v>462</v>
      </c>
      <c r="BX7" s="811" t="s">
        <v>462</v>
      </c>
      <c r="BY7" s="811" t="s">
        <v>462</v>
      </c>
      <c r="BZ7" s="811" t="s">
        <v>462</v>
      </c>
      <c r="CA7" s="811" t="s">
        <v>462</v>
      </c>
      <c r="CB7" s="811" t="s">
        <v>462</v>
      </c>
      <c r="CC7" s="811" t="s">
        <v>462</v>
      </c>
      <c r="CD7" s="811" t="s">
        <v>462</v>
      </c>
      <c r="CE7" s="811" t="s">
        <v>462</v>
      </c>
      <c r="CF7" s="811" t="s">
        <v>462</v>
      </c>
      <c r="CG7" s="814" t="s">
        <v>462</v>
      </c>
      <c r="CH7" s="813" t="s">
        <v>462</v>
      </c>
      <c r="CI7" s="811" t="s">
        <v>462</v>
      </c>
      <c r="CJ7" s="811" t="s">
        <v>462</v>
      </c>
      <c r="CK7" s="811" t="s">
        <v>462</v>
      </c>
      <c r="CL7" s="811" t="s">
        <v>462</v>
      </c>
      <c r="CM7" s="811" t="s">
        <v>462</v>
      </c>
      <c r="CN7" s="811" t="s">
        <v>462</v>
      </c>
      <c r="CO7" s="811" t="s">
        <v>462</v>
      </c>
      <c r="CP7" s="811" t="s">
        <v>462</v>
      </c>
      <c r="CQ7" s="811" t="s">
        <v>462</v>
      </c>
      <c r="CR7" s="811" t="s">
        <v>462</v>
      </c>
      <c r="CS7" s="814" t="s">
        <v>462</v>
      </c>
      <c r="CT7" s="813" t="s">
        <v>462</v>
      </c>
      <c r="CU7" s="811" t="s">
        <v>462</v>
      </c>
      <c r="CV7" s="811" t="s">
        <v>463</v>
      </c>
      <c r="CW7" s="811" t="s">
        <v>463</v>
      </c>
      <c r="CX7" s="811" t="s">
        <v>463</v>
      </c>
      <c r="CY7" s="811" t="s">
        <v>464</v>
      </c>
      <c r="CZ7" s="811" t="s">
        <v>464</v>
      </c>
      <c r="DA7" s="811" t="s">
        <v>464</v>
      </c>
      <c r="DB7" s="811" t="s">
        <v>464</v>
      </c>
      <c r="DC7" s="811" t="s">
        <v>464</v>
      </c>
      <c r="DD7" s="811" t="s">
        <v>464</v>
      </c>
      <c r="DE7" s="814" t="s">
        <v>464</v>
      </c>
      <c r="DF7" s="813" t="s">
        <v>464</v>
      </c>
      <c r="DG7" s="811" t="s">
        <v>464</v>
      </c>
      <c r="DH7" s="811" t="s">
        <v>464</v>
      </c>
      <c r="DI7" s="811" t="s">
        <v>464</v>
      </c>
      <c r="DJ7" s="811" t="s">
        <v>464</v>
      </c>
      <c r="DK7" s="811" t="s">
        <v>464</v>
      </c>
      <c r="DL7" s="811" t="s">
        <v>464</v>
      </c>
      <c r="DM7" s="811" t="s">
        <v>464</v>
      </c>
      <c r="DN7" s="811" t="s">
        <v>464</v>
      </c>
      <c r="DO7" s="811" t="s">
        <v>464</v>
      </c>
      <c r="DP7" s="811" t="s">
        <v>464</v>
      </c>
      <c r="DQ7" s="814" t="s">
        <v>464</v>
      </c>
      <c r="DR7" s="813" t="s">
        <v>464</v>
      </c>
      <c r="DS7" s="811" t="s">
        <v>464</v>
      </c>
      <c r="DT7" s="811" t="s">
        <v>464</v>
      </c>
      <c r="DU7" s="811" t="s">
        <v>464</v>
      </c>
      <c r="DV7" s="811" t="s">
        <v>464</v>
      </c>
      <c r="DW7" s="811" t="s">
        <v>464</v>
      </c>
      <c r="DX7" s="827" t="s">
        <v>464</v>
      </c>
      <c r="DY7" s="827" t="s">
        <v>464</v>
      </c>
      <c r="DZ7" s="827" t="s">
        <v>464</v>
      </c>
      <c r="EA7" s="827" t="s">
        <v>464</v>
      </c>
      <c r="EB7" s="827" t="s">
        <v>464</v>
      </c>
      <c r="EC7" s="828" t="s">
        <v>464</v>
      </c>
    </row>
    <row r="8" spans="1:133" s="289" customFormat="1" ht="40.5" customHeight="1" x14ac:dyDescent="0.45">
      <c r="A8" s="810" t="s">
        <v>465</v>
      </c>
      <c r="D8" s="628"/>
      <c r="E8" s="628"/>
      <c r="F8" s="628"/>
      <c r="G8" s="628"/>
      <c r="H8" s="628"/>
      <c r="I8" s="628"/>
      <c r="J8" s="628"/>
      <c r="K8" s="628"/>
      <c r="L8" s="628"/>
      <c r="M8" s="628"/>
      <c r="N8" s="628"/>
      <c r="O8" s="628"/>
      <c r="P8" s="628"/>
      <c r="Q8" s="415"/>
      <c r="R8" s="415"/>
      <c r="S8" s="628"/>
      <c r="U8" s="631"/>
      <c r="V8" s="631"/>
      <c r="W8" s="631"/>
      <c r="X8" s="628"/>
      <c r="Y8" s="628"/>
      <c r="Z8" s="628"/>
      <c r="AA8" s="628"/>
      <c r="AB8" s="628"/>
      <c r="AC8" s="628"/>
      <c r="AD8" s="628"/>
      <c r="AE8" s="628"/>
      <c r="AF8" s="628"/>
      <c r="AG8" s="628"/>
      <c r="AH8" s="628"/>
      <c r="AI8" s="628"/>
      <c r="AJ8" s="628"/>
      <c r="AK8" s="628"/>
      <c r="AL8" s="824"/>
      <c r="AM8" s="628"/>
      <c r="AN8" s="628"/>
      <c r="AO8" s="628"/>
      <c r="AP8" s="628"/>
      <c r="AQ8" s="628"/>
      <c r="AR8" s="628"/>
      <c r="AS8" s="628"/>
      <c r="AT8" s="628"/>
      <c r="AU8" s="628"/>
      <c r="AV8" s="628"/>
      <c r="AW8" s="825"/>
      <c r="AX8" s="824"/>
      <c r="AY8" s="628"/>
      <c r="AZ8" s="628"/>
      <c r="BA8" s="628"/>
      <c r="BB8" s="628"/>
      <c r="BC8" s="628"/>
      <c r="BD8" s="628"/>
      <c r="BE8" s="628"/>
      <c r="BF8" s="628"/>
      <c r="BG8" s="628"/>
      <c r="BH8" s="628"/>
      <c r="BI8" s="825"/>
      <c r="BJ8" s="824"/>
      <c r="BK8" s="628"/>
      <c r="BL8" s="628"/>
      <c r="BM8" s="628"/>
      <c r="BN8" s="628"/>
      <c r="BO8" s="628"/>
      <c r="BP8" s="628"/>
      <c r="BQ8" s="628"/>
      <c r="BR8" s="628"/>
      <c r="BS8" s="628"/>
      <c r="BT8" s="628"/>
      <c r="BU8" s="825"/>
      <c r="BV8" s="824"/>
      <c r="BW8" s="628"/>
      <c r="BX8" s="628"/>
      <c r="BY8" s="628"/>
      <c r="BZ8" s="628"/>
      <c r="CA8" s="628"/>
      <c r="CB8" s="628"/>
      <c r="CC8" s="628"/>
      <c r="CD8" s="628"/>
      <c r="CE8" s="628"/>
      <c r="CF8" s="628"/>
      <c r="CG8" s="825"/>
      <c r="CH8" s="824"/>
      <c r="CI8" s="628"/>
      <c r="CJ8" s="628"/>
      <c r="CK8" s="628"/>
      <c r="CL8" s="628"/>
      <c r="CM8" s="628"/>
      <c r="CN8" s="628"/>
      <c r="CO8" s="628"/>
      <c r="CP8" s="628"/>
      <c r="CQ8" s="628"/>
      <c r="CR8" s="628"/>
      <c r="CS8" s="825"/>
      <c r="CT8" s="824"/>
      <c r="CU8" s="628"/>
      <c r="CV8" s="628"/>
      <c r="CW8" s="628"/>
      <c r="CX8" s="628"/>
      <c r="CY8" s="628"/>
      <c r="CZ8" s="628"/>
      <c r="DA8" s="628"/>
      <c r="DB8" s="628"/>
      <c r="DC8" s="628"/>
      <c r="DD8" s="628"/>
      <c r="DE8" s="825"/>
      <c r="DF8" s="824"/>
      <c r="DG8" s="628"/>
      <c r="DH8" s="628"/>
      <c r="DI8" s="628"/>
      <c r="DJ8" s="628"/>
      <c r="DK8" s="628"/>
      <c r="DL8" s="628"/>
      <c r="DM8" s="628"/>
      <c r="DN8" s="628"/>
      <c r="DO8" s="628"/>
      <c r="DP8" s="628"/>
      <c r="DQ8" s="825"/>
      <c r="DR8" s="824"/>
      <c r="DS8" s="628"/>
      <c r="DT8" s="628"/>
      <c r="DU8" s="628"/>
      <c r="DV8" s="628"/>
      <c r="DW8" s="628"/>
      <c r="DX8" s="628"/>
      <c r="DY8" s="628"/>
      <c r="DZ8" s="628"/>
      <c r="EA8" s="628"/>
      <c r="EB8" s="628"/>
      <c r="EC8" s="825"/>
    </row>
    <row r="9" spans="1:133" s="289" customFormat="1" ht="40.5" customHeight="1" x14ac:dyDescent="0.45">
      <c r="A9" s="334" t="s">
        <v>466</v>
      </c>
      <c r="B9" s="811" t="s">
        <v>467</v>
      </c>
      <c r="C9" s="811" t="s">
        <v>467</v>
      </c>
      <c r="D9" s="811" t="s">
        <v>467</v>
      </c>
      <c r="E9" s="811" t="s">
        <v>468</v>
      </c>
      <c r="F9" s="811" t="s">
        <v>469</v>
      </c>
      <c r="G9" s="811" t="s">
        <v>469</v>
      </c>
      <c r="H9" s="811" t="s">
        <v>468</v>
      </c>
      <c r="I9" s="811" t="s">
        <v>468</v>
      </c>
      <c r="J9" s="811" t="s">
        <v>468</v>
      </c>
      <c r="K9" s="628" t="s">
        <v>470</v>
      </c>
      <c r="L9" s="628" t="s">
        <v>470</v>
      </c>
      <c r="M9" s="628" t="s">
        <v>471</v>
      </c>
      <c r="N9" s="628" t="s">
        <v>469</v>
      </c>
      <c r="O9" s="628" t="s">
        <v>469</v>
      </c>
      <c r="P9" s="628" t="s">
        <v>472</v>
      </c>
      <c r="Q9" s="415" t="s">
        <v>473</v>
      </c>
      <c r="R9" s="415" t="s">
        <v>474</v>
      </c>
      <c r="S9" s="812" t="s">
        <v>475</v>
      </c>
      <c r="T9" s="628" t="s">
        <v>475</v>
      </c>
      <c r="U9" s="812" t="s">
        <v>475</v>
      </c>
      <c r="V9" s="812" t="s">
        <v>476</v>
      </c>
      <c r="W9" s="812" t="s">
        <v>475</v>
      </c>
      <c r="X9" s="811" t="s">
        <v>476</v>
      </c>
      <c r="Y9" s="811" t="s">
        <v>476</v>
      </c>
      <c r="Z9" s="811" t="s">
        <v>475</v>
      </c>
      <c r="AA9" s="811" t="s">
        <v>475</v>
      </c>
      <c r="AB9" s="811" t="s">
        <v>475</v>
      </c>
      <c r="AC9" s="811" t="s">
        <v>477</v>
      </c>
      <c r="AD9" s="811" t="s">
        <v>478</v>
      </c>
      <c r="AE9" s="811" t="s">
        <v>479</v>
      </c>
      <c r="AF9" s="811" t="s">
        <v>479</v>
      </c>
      <c r="AG9" s="811" t="s">
        <v>480</v>
      </c>
      <c r="AH9" s="811" t="s">
        <v>481</v>
      </c>
      <c r="AI9" s="811" t="s">
        <v>482</v>
      </c>
      <c r="AJ9" s="811" t="s">
        <v>482</v>
      </c>
      <c r="AK9" s="811" t="s">
        <v>482</v>
      </c>
      <c r="AL9" s="813" t="s">
        <v>483</v>
      </c>
      <c r="AM9" s="811" t="s">
        <v>483</v>
      </c>
      <c r="AN9" s="811" t="s">
        <v>484</v>
      </c>
      <c r="AO9" s="811" t="s">
        <v>484</v>
      </c>
      <c r="AP9" s="811" t="s">
        <v>485</v>
      </c>
      <c r="AQ9" s="811" t="s">
        <v>485</v>
      </c>
      <c r="AR9" s="811" t="s">
        <v>484</v>
      </c>
      <c r="AS9" s="811" t="s">
        <v>484</v>
      </c>
      <c r="AT9" s="811" t="s">
        <v>484</v>
      </c>
      <c r="AU9" s="811" t="s">
        <v>484</v>
      </c>
      <c r="AV9" s="811" t="s">
        <v>484</v>
      </c>
      <c r="AW9" s="814" t="s">
        <v>486</v>
      </c>
      <c r="AX9" s="813" t="s">
        <v>487</v>
      </c>
      <c r="AY9" s="811" t="s">
        <v>488</v>
      </c>
      <c r="AZ9" s="811" t="s">
        <v>488</v>
      </c>
      <c r="BA9" s="811" t="s">
        <v>488</v>
      </c>
      <c r="BB9" s="811" t="s">
        <v>488</v>
      </c>
      <c r="BC9" s="811" t="s">
        <v>488</v>
      </c>
      <c r="BD9" s="811" t="s">
        <v>488</v>
      </c>
      <c r="BE9" s="811" t="s">
        <v>488</v>
      </c>
      <c r="BF9" s="811" t="s">
        <v>488</v>
      </c>
      <c r="BG9" s="811" t="s">
        <v>488</v>
      </c>
      <c r="BH9" s="811" t="s">
        <v>488</v>
      </c>
      <c r="BI9" s="814" t="s">
        <v>488</v>
      </c>
      <c r="BJ9" s="813" t="s">
        <v>488</v>
      </c>
      <c r="BK9" s="811" t="s">
        <v>488</v>
      </c>
      <c r="BL9" s="811" t="s">
        <v>487</v>
      </c>
      <c r="BM9" s="811" t="s">
        <v>487</v>
      </c>
      <c r="BN9" s="811" t="s">
        <v>489</v>
      </c>
      <c r="BO9" s="811" t="s">
        <v>489</v>
      </c>
      <c r="BP9" s="811" t="s">
        <v>490</v>
      </c>
      <c r="BQ9" s="811" t="s">
        <v>490</v>
      </c>
      <c r="BR9" s="811" t="s">
        <v>490</v>
      </c>
      <c r="BS9" s="811" t="s">
        <v>490</v>
      </c>
      <c r="BT9" s="811" t="s">
        <v>490</v>
      </c>
      <c r="BU9" s="814" t="s">
        <v>490</v>
      </c>
      <c r="BV9" s="813" t="s">
        <v>490</v>
      </c>
      <c r="BW9" s="811" t="s">
        <v>490</v>
      </c>
      <c r="BX9" s="811" t="s">
        <v>490</v>
      </c>
      <c r="BY9" s="811" t="s">
        <v>490</v>
      </c>
      <c r="BZ9" s="811" t="s">
        <v>490</v>
      </c>
      <c r="CA9" s="811" t="s">
        <v>490</v>
      </c>
      <c r="CB9" s="811" t="s">
        <v>490</v>
      </c>
      <c r="CC9" s="811" t="s">
        <v>490</v>
      </c>
      <c r="CD9" s="811" t="s">
        <v>491</v>
      </c>
      <c r="CE9" s="811" t="s">
        <v>491</v>
      </c>
      <c r="CF9" s="811" t="s">
        <v>491</v>
      </c>
      <c r="CG9" s="814" t="s">
        <v>492</v>
      </c>
      <c r="CH9" s="813" t="s">
        <v>492</v>
      </c>
      <c r="CI9" s="811" t="s">
        <v>492</v>
      </c>
      <c r="CJ9" s="811" t="s">
        <v>492</v>
      </c>
      <c r="CK9" s="811" t="s">
        <v>492</v>
      </c>
      <c r="CL9" s="811" t="s">
        <v>492</v>
      </c>
      <c r="CM9" s="811" t="s">
        <v>493</v>
      </c>
      <c r="CN9" s="811" t="s">
        <v>493</v>
      </c>
      <c r="CO9" s="811" t="s">
        <v>494</v>
      </c>
      <c r="CP9" s="811" t="s">
        <v>495</v>
      </c>
      <c r="CQ9" s="811" t="s">
        <v>495</v>
      </c>
      <c r="CR9" s="811" t="s">
        <v>496</v>
      </c>
      <c r="CS9" s="814" t="s">
        <v>496</v>
      </c>
      <c r="CT9" s="813" t="s">
        <v>497</v>
      </c>
      <c r="CU9" s="811" t="s">
        <v>497</v>
      </c>
      <c r="CV9" s="811" t="s">
        <v>498</v>
      </c>
      <c r="CW9" s="811" t="s">
        <v>498</v>
      </c>
      <c r="CX9" s="811" t="s">
        <v>499</v>
      </c>
      <c r="CY9" s="811" t="s">
        <v>500</v>
      </c>
      <c r="CZ9" s="811" t="s">
        <v>500</v>
      </c>
      <c r="DA9" s="811" t="s">
        <v>500</v>
      </c>
      <c r="DB9" s="811" t="s">
        <v>500</v>
      </c>
      <c r="DC9" s="811" t="s">
        <v>500</v>
      </c>
      <c r="DD9" s="811" t="s">
        <v>500</v>
      </c>
      <c r="DE9" s="814" t="s">
        <v>500</v>
      </c>
      <c r="DF9" s="813" t="s">
        <v>500</v>
      </c>
      <c r="DG9" s="811" t="s">
        <v>500</v>
      </c>
      <c r="DH9" s="811" t="s">
        <v>500</v>
      </c>
      <c r="DI9" s="811" t="s">
        <v>500</v>
      </c>
      <c r="DJ9" s="811" t="s">
        <v>500</v>
      </c>
      <c r="DK9" s="811" t="s">
        <v>500</v>
      </c>
      <c r="DL9" s="811" t="s">
        <v>500</v>
      </c>
      <c r="DM9" s="811" t="s">
        <v>501</v>
      </c>
      <c r="DN9" s="811" t="s">
        <v>501</v>
      </c>
      <c r="DO9" s="811" t="s">
        <v>501</v>
      </c>
      <c r="DP9" s="811" t="s">
        <v>501</v>
      </c>
      <c r="DQ9" s="814" t="s">
        <v>501</v>
      </c>
      <c r="DR9" s="813" t="s">
        <v>501</v>
      </c>
      <c r="DS9" s="811" t="s">
        <v>501</v>
      </c>
      <c r="DT9" s="811" t="s">
        <v>501</v>
      </c>
      <c r="DU9" s="811" t="s">
        <v>501</v>
      </c>
      <c r="DV9" s="811" t="s">
        <v>501</v>
      </c>
      <c r="DW9" s="811" t="s">
        <v>501</v>
      </c>
      <c r="DX9" s="827" t="s">
        <v>501</v>
      </c>
      <c r="DY9" s="827" t="s">
        <v>501</v>
      </c>
      <c r="DZ9" s="827" t="s">
        <v>502</v>
      </c>
      <c r="EA9" s="827" t="s">
        <v>502</v>
      </c>
      <c r="EB9" s="827" t="s">
        <v>502</v>
      </c>
      <c r="EC9" s="828" t="s">
        <v>502</v>
      </c>
    </row>
    <row r="10" spans="1:133" s="289" customFormat="1" ht="40.5" customHeight="1" x14ac:dyDescent="0.45">
      <c r="A10" s="334" t="s">
        <v>503</v>
      </c>
      <c r="B10" s="811" t="s">
        <v>504</v>
      </c>
      <c r="C10" s="811" t="s">
        <v>504</v>
      </c>
      <c r="D10" s="811" t="s">
        <v>505</v>
      </c>
      <c r="E10" s="811" t="s">
        <v>506</v>
      </c>
      <c r="F10" s="811" t="s">
        <v>505</v>
      </c>
      <c r="G10" s="811" t="s">
        <v>505</v>
      </c>
      <c r="H10" s="811" t="s">
        <v>507</v>
      </c>
      <c r="I10" s="811" t="s">
        <v>507</v>
      </c>
      <c r="J10" s="811" t="s">
        <v>505</v>
      </c>
      <c r="K10" s="628" t="s">
        <v>508</v>
      </c>
      <c r="L10" s="628" t="s">
        <v>508</v>
      </c>
      <c r="M10" s="628" t="s">
        <v>505</v>
      </c>
      <c r="N10" s="628" t="s">
        <v>509</v>
      </c>
      <c r="O10" s="628" t="s">
        <v>505</v>
      </c>
      <c r="P10" s="628" t="s">
        <v>505</v>
      </c>
      <c r="Q10" s="415" t="s">
        <v>505</v>
      </c>
      <c r="R10" s="415" t="s">
        <v>505</v>
      </c>
      <c r="S10" s="812" t="s">
        <v>505</v>
      </c>
      <c r="T10" s="628" t="s">
        <v>505</v>
      </c>
      <c r="U10" s="812" t="s">
        <v>505</v>
      </c>
      <c r="V10" s="812" t="s">
        <v>505</v>
      </c>
      <c r="W10" s="812" t="s">
        <v>505</v>
      </c>
      <c r="X10" s="811" t="s">
        <v>505</v>
      </c>
      <c r="Y10" s="811" t="s">
        <v>505</v>
      </c>
      <c r="Z10" s="811" t="s">
        <v>505</v>
      </c>
      <c r="AA10" s="811" t="s">
        <v>510</v>
      </c>
      <c r="AB10" s="811" t="s">
        <v>510</v>
      </c>
      <c r="AC10" s="811" t="s">
        <v>511</v>
      </c>
      <c r="AD10" s="811" t="s">
        <v>510</v>
      </c>
      <c r="AE10" s="811" t="s">
        <v>512</v>
      </c>
      <c r="AF10" s="811" t="s">
        <v>512</v>
      </c>
      <c r="AG10" s="811" t="s">
        <v>512</v>
      </c>
      <c r="AH10" s="811" t="s">
        <v>505</v>
      </c>
      <c r="AI10" s="811" t="s">
        <v>505</v>
      </c>
      <c r="AJ10" s="811" t="s">
        <v>505</v>
      </c>
      <c r="AK10" s="811" t="s">
        <v>505</v>
      </c>
      <c r="AL10" s="813" t="s">
        <v>505</v>
      </c>
      <c r="AM10" s="811" t="s">
        <v>505</v>
      </c>
      <c r="AN10" s="811" t="s">
        <v>505</v>
      </c>
      <c r="AO10" s="811" t="s">
        <v>513</v>
      </c>
      <c r="AP10" s="811" t="s">
        <v>514</v>
      </c>
      <c r="AQ10" s="811" t="s">
        <v>514</v>
      </c>
      <c r="AR10" s="811" t="s">
        <v>513</v>
      </c>
      <c r="AS10" s="811" t="s">
        <v>513</v>
      </c>
      <c r="AT10" s="811" t="s">
        <v>513</v>
      </c>
      <c r="AU10" s="811" t="s">
        <v>513</v>
      </c>
      <c r="AV10" s="811" t="s">
        <v>513</v>
      </c>
      <c r="AW10" s="814" t="s">
        <v>513</v>
      </c>
      <c r="AX10" s="813" t="s">
        <v>513</v>
      </c>
      <c r="AY10" s="811" t="s">
        <v>513</v>
      </c>
      <c r="AZ10" s="811" t="s">
        <v>513</v>
      </c>
      <c r="BA10" s="811" t="s">
        <v>513</v>
      </c>
      <c r="BB10" s="811" t="s">
        <v>513</v>
      </c>
      <c r="BC10" s="811" t="s">
        <v>513</v>
      </c>
      <c r="BD10" s="811" t="s">
        <v>513</v>
      </c>
      <c r="BE10" s="811" t="s">
        <v>513</v>
      </c>
      <c r="BF10" s="811" t="s">
        <v>513</v>
      </c>
      <c r="BG10" s="811" t="s">
        <v>513</v>
      </c>
      <c r="BH10" s="811" t="s">
        <v>513</v>
      </c>
      <c r="BI10" s="814" t="s">
        <v>513</v>
      </c>
      <c r="BJ10" s="813" t="s">
        <v>513</v>
      </c>
      <c r="BK10" s="811" t="s">
        <v>513</v>
      </c>
      <c r="BL10" s="811" t="s">
        <v>513</v>
      </c>
      <c r="BM10" s="811" t="s">
        <v>513</v>
      </c>
      <c r="BN10" s="811" t="s">
        <v>513</v>
      </c>
      <c r="BO10" s="811" t="s">
        <v>513</v>
      </c>
      <c r="BP10" s="811" t="s">
        <v>513</v>
      </c>
      <c r="BQ10" s="811" t="s">
        <v>513</v>
      </c>
      <c r="BR10" s="811" t="s">
        <v>513</v>
      </c>
      <c r="BS10" s="811" t="s">
        <v>513</v>
      </c>
      <c r="BT10" s="811" t="s">
        <v>513</v>
      </c>
      <c r="BU10" s="814" t="s">
        <v>513</v>
      </c>
      <c r="BV10" s="813" t="s">
        <v>513</v>
      </c>
      <c r="BW10" s="811" t="s">
        <v>513</v>
      </c>
      <c r="BX10" s="811" t="s">
        <v>513</v>
      </c>
      <c r="BY10" s="811" t="s">
        <v>513</v>
      </c>
      <c r="BZ10" s="811" t="s">
        <v>513</v>
      </c>
      <c r="CA10" s="811" t="s">
        <v>513</v>
      </c>
      <c r="CB10" s="811" t="s">
        <v>513</v>
      </c>
      <c r="CC10" s="811" t="s">
        <v>513</v>
      </c>
      <c r="CD10" s="811" t="s">
        <v>515</v>
      </c>
      <c r="CE10" s="811" t="s">
        <v>515</v>
      </c>
      <c r="CF10" s="811" t="s">
        <v>515</v>
      </c>
      <c r="CG10" s="814" t="s">
        <v>515</v>
      </c>
      <c r="CH10" s="813" t="s">
        <v>515</v>
      </c>
      <c r="CI10" s="811" t="s">
        <v>515</v>
      </c>
      <c r="CJ10" s="811" t="s">
        <v>515</v>
      </c>
      <c r="CK10" s="811" t="s">
        <v>515</v>
      </c>
      <c r="CL10" s="811" t="s">
        <v>515</v>
      </c>
      <c r="CM10" s="811" t="s">
        <v>515</v>
      </c>
      <c r="CN10" s="811" t="s">
        <v>515</v>
      </c>
      <c r="CO10" s="811" t="s">
        <v>515</v>
      </c>
      <c r="CP10" s="811" t="s">
        <v>515</v>
      </c>
      <c r="CQ10" s="811" t="s">
        <v>516</v>
      </c>
      <c r="CR10" s="811" t="s">
        <v>517</v>
      </c>
      <c r="CS10" s="814" t="s">
        <v>517</v>
      </c>
      <c r="CT10" s="813" t="s">
        <v>517</v>
      </c>
      <c r="CU10" s="811" t="s">
        <v>517</v>
      </c>
      <c r="CV10" s="811" t="s">
        <v>518</v>
      </c>
      <c r="CW10" s="811" t="s">
        <v>513</v>
      </c>
      <c r="CX10" s="811" t="s">
        <v>513</v>
      </c>
      <c r="CY10" s="811" t="s">
        <v>498</v>
      </c>
      <c r="CZ10" s="811" t="s">
        <v>498</v>
      </c>
      <c r="DA10" s="811" t="s">
        <v>498</v>
      </c>
      <c r="DB10" s="811" t="s">
        <v>498</v>
      </c>
      <c r="DC10" s="811" t="s">
        <v>498</v>
      </c>
      <c r="DD10" s="811" t="s">
        <v>498</v>
      </c>
      <c r="DE10" s="814" t="s">
        <v>498</v>
      </c>
      <c r="DF10" s="813" t="s">
        <v>498</v>
      </c>
      <c r="DG10" s="811" t="s">
        <v>498</v>
      </c>
      <c r="DH10" s="811" t="s">
        <v>498</v>
      </c>
      <c r="DI10" s="811" t="s">
        <v>498</v>
      </c>
      <c r="DJ10" s="811" t="s">
        <v>498</v>
      </c>
      <c r="DK10" s="811" t="s">
        <v>498</v>
      </c>
      <c r="DL10" s="811" t="s">
        <v>498</v>
      </c>
      <c r="DM10" s="811" t="s">
        <v>498</v>
      </c>
      <c r="DN10" s="811" t="s">
        <v>498</v>
      </c>
      <c r="DO10" s="811" t="s">
        <v>498</v>
      </c>
      <c r="DP10" s="811" t="s">
        <v>498</v>
      </c>
      <c r="DQ10" s="814" t="s">
        <v>498</v>
      </c>
      <c r="DR10" s="813" t="s">
        <v>498</v>
      </c>
      <c r="DS10" s="811" t="s">
        <v>498</v>
      </c>
      <c r="DT10" s="811" t="s">
        <v>498</v>
      </c>
      <c r="DU10" s="811" t="s">
        <v>498</v>
      </c>
      <c r="DV10" s="811" t="s">
        <v>498</v>
      </c>
      <c r="DW10" s="811" t="s">
        <v>498</v>
      </c>
      <c r="DX10" s="827" t="s">
        <v>498</v>
      </c>
      <c r="DY10" s="827" t="s">
        <v>498</v>
      </c>
      <c r="DZ10" s="827" t="s">
        <v>519</v>
      </c>
      <c r="EA10" s="827" t="s">
        <v>519</v>
      </c>
      <c r="EB10" s="827" t="s">
        <v>519</v>
      </c>
      <c r="EC10" s="828" t="s">
        <v>519</v>
      </c>
    </row>
    <row r="11" spans="1:133" s="289" customFormat="1" ht="40.5" customHeight="1" x14ac:dyDescent="0.45">
      <c r="A11" s="334" t="s">
        <v>520</v>
      </c>
      <c r="B11" s="811" t="s">
        <v>521</v>
      </c>
      <c r="C11" s="811" t="s">
        <v>521</v>
      </c>
      <c r="D11" s="811" t="s">
        <v>521</v>
      </c>
      <c r="E11" s="811" t="s">
        <v>522</v>
      </c>
      <c r="F11" s="811" t="s">
        <v>517</v>
      </c>
      <c r="G11" s="811" t="s">
        <v>517</v>
      </c>
      <c r="H11" s="811" t="s">
        <v>523</v>
      </c>
      <c r="I11" s="811" t="s">
        <v>523</v>
      </c>
      <c r="J11" s="811" t="s">
        <v>521</v>
      </c>
      <c r="K11" s="628" t="s">
        <v>521</v>
      </c>
      <c r="L11" s="628" t="s">
        <v>521</v>
      </c>
      <c r="M11" s="628" t="s">
        <v>521</v>
      </c>
      <c r="N11" s="628" t="s">
        <v>517</v>
      </c>
      <c r="O11" s="628" t="s">
        <v>517</v>
      </c>
      <c r="P11" s="628" t="s">
        <v>517</v>
      </c>
      <c r="Q11" s="415" t="s">
        <v>517</v>
      </c>
      <c r="R11" s="415" t="s">
        <v>517</v>
      </c>
      <c r="S11" s="812" t="s">
        <v>517</v>
      </c>
      <c r="T11" s="628" t="s">
        <v>517</v>
      </c>
      <c r="U11" s="812" t="s">
        <v>517</v>
      </c>
      <c r="V11" s="812" t="s">
        <v>517</v>
      </c>
      <c r="W11" s="812" t="s">
        <v>517</v>
      </c>
      <c r="X11" s="811" t="s">
        <v>524</v>
      </c>
      <c r="Y11" s="811" t="s">
        <v>524</v>
      </c>
      <c r="Z11" s="811" t="s">
        <v>524</v>
      </c>
      <c r="AA11" s="811" t="s">
        <v>525</v>
      </c>
      <c r="AB11" s="811" t="s">
        <v>525</v>
      </c>
      <c r="AC11" s="811" t="s">
        <v>525</v>
      </c>
      <c r="AD11" s="811" t="s">
        <v>526</v>
      </c>
      <c r="AE11" s="811" t="s">
        <v>526</v>
      </c>
      <c r="AF11" s="811" t="s">
        <v>526</v>
      </c>
      <c r="AG11" s="811" t="s">
        <v>526</v>
      </c>
      <c r="AH11" s="811" t="s">
        <v>524</v>
      </c>
      <c r="AI11" s="811" t="s">
        <v>524</v>
      </c>
      <c r="AJ11" s="811" t="s">
        <v>524</v>
      </c>
      <c r="AK11" s="811" t="s">
        <v>524</v>
      </c>
      <c r="AL11" s="813" t="s">
        <v>518</v>
      </c>
      <c r="AM11" s="811" t="s">
        <v>518</v>
      </c>
      <c r="AN11" s="811" t="s">
        <v>527</v>
      </c>
      <c r="AO11" s="811" t="s">
        <v>513</v>
      </c>
      <c r="AP11" s="811" t="s">
        <v>528</v>
      </c>
      <c r="AQ11" s="811" t="s">
        <v>528</v>
      </c>
      <c r="AR11" s="811" t="s">
        <v>513</v>
      </c>
      <c r="AS11" s="811" t="s">
        <v>498</v>
      </c>
      <c r="AT11" s="811" t="s">
        <v>498</v>
      </c>
      <c r="AU11" s="811" t="s">
        <v>498</v>
      </c>
      <c r="AV11" s="811" t="s">
        <v>498</v>
      </c>
      <c r="AW11" s="814" t="s">
        <v>498</v>
      </c>
      <c r="AX11" s="813" t="s">
        <v>498</v>
      </c>
      <c r="AY11" s="811" t="s">
        <v>498</v>
      </c>
      <c r="AZ11" s="811" t="s">
        <v>498</v>
      </c>
      <c r="BA11" s="811" t="s">
        <v>498</v>
      </c>
      <c r="BB11" s="811" t="s">
        <v>498</v>
      </c>
      <c r="BC11" s="811" t="s">
        <v>498</v>
      </c>
      <c r="BD11" s="811" t="s">
        <v>498</v>
      </c>
      <c r="BE11" s="811" t="s">
        <v>498</v>
      </c>
      <c r="BF11" s="811" t="s">
        <v>498</v>
      </c>
      <c r="BG11" s="811" t="s">
        <v>498</v>
      </c>
      <c r="BH11" s="811" t="s">
        <v>498</v>
      </c>
      <c r="BI11" s="814" t="s">
        <v>498</v>
      </c>
      <c r="BJ11" s="813" t="s">
        <v>498</v>
      </c>
      <c r="BK11" s="811" t="s">
        <v>498</v>
      </c>
      <c r="BL11" s="811" t="s">
        <v>498</v>
      </c>
      <c r="BM11" s="811" t="s">
        <v>498</v>
      </c>
      <c r="BN11" s="811" t="s">
        <v>498</v>
      </c>
      <c r="BO11" s="811" t="s">
        <v>498</v>
      </c>
      <c r="BP11" s="811" t="s">
        <v>529</v>
      </c>
      <c r="BQ11" s="811" t="s">
        <v>529</v>
      </c>
      <c r="BR11" s="811" t="s">
        <v>529</v>
      </c>
      <c r="BS11" s="811" t="s">
        <v>529</v>
      </c>
      <c r="BT11" s="811" t="s">
        <v>529</v>
      </c>
      <c r="BU11" s="814" t="s">
        <v>529</v>
      </c>
      <c r="BV11" s="813" t="s">
        <v>529</v>
      </c>
      <c r="BW11" s="811" t="s">
        <v>529</v>
      </c>
      <c r="BX11" s="811" t="s">
        <v>529</v>
      </c>
      <c r="BY11" s="811" t="s">
        <v>529</v>
      </c>
      <c r="BZ11" s="811" t="s">
        <v>529</v>
      </c>
      <c r="CA11" s="811" t="s">
        <v>529</v>
      </c>
      <c r="CB11" s="811" t="s">
        <v>529</v>
      </c>
      <c r="CC11" s="811" t="s">
        <v>529</v>
      </c>
      <c r="CD11" s="811" t="s">
        <v>529</v>
      </c>
      <c r="CE11" s="811" t="s">
        <v>529</v>
      </c>
      <c r="CF11" s="811" t="s">
        <v>529</v>
      </c>
      <c r="CG11" s="814" t="s">
        <v>529</v>
      </c>
      <c r="CH11" s="813" t="s">
        <v>529</v>
      </c>
      <c r="CI11" s="811" t="s">
        <v>529</v>
      </c>
      <c r="CJ11" s="811" t="s">
        <v>529</v>
      </c>
      <c r="CK11" s="811" t="s">
        <v>529</v>
      </c>
      <c r="CL11" s="811" t="s">
        <v>529</v>
      </c>
      <c r="CM11" s="811" t="s">
        <v>515</v>
      </c>
      <c r="CN11" s="811" t="s">
        <v>515</v>
      </c>
      <c r="CO11" s="811" t="s">
        <v>515</v>
      </c>
      <c r="CP11" s="811" t="s">
        <v>506</v>
      </c>
      <c r="CQ11" s="811" t="s">
        <v>522</v>
      </c>
      <c r="CR11" s="811" t="s">
        <v>530</v>
      </c>
      <c r="CS11" s="814" t="s">
        <v>530</v>
      </c>
      <c r="CT11" s="813" t="s">
        <v>530</v>
      </c>
      <c r="CU11" s="811" t="s">
        <v>530</v>
      </c>
      <c r="CV11" s="811" t="s">
        <v>505</v>
      </c>
      <c r="CW11" s="811" t="s">
        <v>506</v>
      </c>
      <c r="CX11" s="811" t="s">
        <v>506</v>
      </c>
      <c r="CY11" s="811" t="s">
        <v>527</v>
      </c>
      <c r="CZ11" s="811" t="s">
        <v>527</v>
      </c>
      <c r="DA11" s="811" t="s">
        <v>527</v>
      </c>
      <c r="DB11" s="811" t="s">
        <v>527</v>
      </c>
      <c r="DC11" s="811" t="s">
        <v>527</v>
      </c>
      <c r="DD11" s="811" t="s">
        <v>527</v>
      </c>
      <c r="DE11" s="814" t="s">
        <v>527</v>
      </c>
      <c r="DF11" s="813" t="s">
        <v>527</v>
      </c>
      <c r="DG11" s="811" t="s">
        <v>527</v>
      </c>
      <c r="DH11" s="811" t="s">
        <v>527</v>
      </c>
      <c r="DI11" s="811" t="s">
        <v>527</v>
      </c>
      <c r="DJ11" s="811" t="s">
        <v>527</v>
      </c>
      <c r="DK11" s="811" t="s">
        <v>527</v>
      </c>
      <c r="DL11" s="811" t="s">
        <v>527</v>
      </c>
      <c r="DM11" s="811" t="s">
        <v>527</v>
      </c>
      <c r="DN11" s="811" t="s">
        <v>527</v>
      </c>
      <c r="DO11" s="811" t="s">
        <v>527</v>
      </c>
      <c r="DP11" s="811" t="s">
        <v>527</v>
      </c>
      <c r="DQ11" s="814" t="s">
        <v>527</v>
      </c>
      <c r="DR11" s="813" t="s">
        <v>527</v>
      </c>
      <c r="DS11" s="811" t="s">
        <v>527</v>
      </c>
      <c r="DT11" s="811" t="s">
        <v>527</v>
      </c>
      <c r="DU11" s="811" t="s">
        <v>527</v>
      </c>
      <c r="DV11" s="811" t="s">
        <v>527</v>
      </c>
      <c r="DW11" s="811" t="s">
        <v>527</v>
      </c>
      <c r="DX11" s="827" t="s">
        <v>527</v>
      </c>
      <c r="DY11" s="827" t="s">
        <v>527</v>
      </c>
      <c r="DZ11" s="827" t="s">
        <v>519</v>
      </c>
      <c r="EA11" s="827" t="s">
        <v>519</v>
      </c>
      <c r="EB11" s="827" t="s">
        <v>519</v>
      </c>
      <c r="EC11" s="828" t="s">
        <v>519</v>
      </c>
    </row>
    <row r="12" spans="1:133" s="289" customFormat="1" ht="40.5" customHeight="1" x14ac:dyDescent="0.45">
      <c r="A12" s="334" t="s">
        <v>531</v>
      </c>
      <c r="B12" s="811" t="s">
        <v>532</v>
      </c>
      <c r="C12" s="811" t="s">
        <v>532</v>
      </c>
      <c r="D12" s="811" t="s">
        <v>532</v>
      </c>
      <c r="E12" s="811" t="s">
        <v>505</v>
      </c>
      <c r="F12" s="811" t="s">
        <v>533</v>
      </c>
      <c r="G12" s="811" t="s">
        <v>533</v>
      </c>
      <c r="H12" s="811" t="s">
        <v>534</v>
      </c>
      <c r="I12" s="811" t="s">
        <v>534</v>
      </c>
      <c r="J12" s="811" t="s">
        <v>535</v>
      </c>
      <c r="K12" s="628" t="s">
        <v>536</v>
      </c>
      <c r="L12" s="628" t="s">
        <v>536</v>
      </c>
      <c r="M12" s="628" t="s">
        <v>536</v>
      </c>
      <c r="N12" s="628" t="s">
        <v>511</v>
      </c>
      <c r="O12" s="628" t="s">
        <v>505</v>
      </c>
      <c r="P12" s="628" t="s">
        <v>505</v>
      </c>
      <c r="Q12" s="415" t="s">
        <v>505</v>
      </c>
      <c r="R12" s="415" t="s">
        <v>505</v>
      </c>
      <c r="S12" s="812" t="s">
        <v>505</v>
      </c>
      <c r="T12" s="628" t="s">
        <v>505</v>
      </c>
      <c r="U12" s="812" t="s">
        <v>505</v>
      </c>
      <c r="V12" s="812" t="s">
        <v>505</v>
      </c>
      <c r="W12" s="812" t="s">
        <v>537</v>
      </c>
      <c r="X12" s="811" t="s">
        <v>537</v>
      </c>
      <c r="Y12" s="811" t="s">
        <v>537</v>
      </c>
      <c r="Z12" s="811" t="s">
        <v>537</v>
      </c>
      <c r="AA12" s="811" t="s">
        <v>538</v>
      </c>
      <c r="AB12" s="811" t="s">
        <v>539</v>
      </c>
      <c r="AC12" s="811" t="s">
        <v>539</v>
      </c>
      <c r="AD12" s="811" t="s">
        <v>539</v>
      </c>
      <c r="AE12" s="811" t="s">
        <v>539</v>
      </c>
      <c r="AF12" s="811" t="s">
        <v>539</v>
      </c>
      <c r="AG12" s="811" t="s">
        <v>539</v>
      </c>
      <c r="AH12" s="811" t="s">
        <v>537</v>
      </c>
      <c r="AI12" s="811" t="s">
        <v>537</v>
      </c>
      <c r="AJ12" s="811" t="s">
        <v>537</v>
      </c>
      <c r="AK12" s="811" t="s">
        <v>537</v>
      </c>
      <c r="AL12" s="813" t="s">
        <v>506</v>
      </c>
      <c r="AM12" s="811" t="s">
        <v>506</v>
      </c>
      <c r="AN12" s="811" t="s">
        <v>506</v>
      </c>
      <c r="AO12" s="811" t="s">
        <v>506</v>
      </c>
      <c r="AP12" s="811" t="s">
        <v>518</v>
      </c>
      <c r="AQ12" s="811" t="s">
        <v>518</v>
      </c>
      <c r="AR12" s="811" t="s">
        <v>506</v>
      </c>
      <c r="AS12" s="811" t="s">
        <v>506</v>
      </c>
      <c r="AT12" s="811" t="s">
        <v>540</v>
      </c>
      <c r="AU12" s="811" t="s">
        <v>540</v>
      </c>
      <c r="AV12" s="811" t="s">
        <v>540</v>
      </c>
      <c r="AW12" s="814" t="s">
        <v>540</v>
      </c>
      <c r="AX12" s="813" t="s">
        <v>540</v>
      </c>
      <c r="AY12" s="811" t="s">
        <v>540</v>
      </c>
      <c r="AZ12" s="811" t="s">
        <v>540</v>
      </c>
      <c r="BA12" s="811" t="s">
        <v>540</v>
      </c>
      <c r="BB12" s="811" t="s">
        <v>540</v>
      </c>
      <c r="BC12" s="811" t="s">
        <v>540</v>
      </c>
      <c r="BD12" s="811" t="s">
        <v>540</v>
      </c>
      <c r="BE12" s="811" t="s">
        <v>540</v>
      </c>
      <c r="BF12" s="811" t="s">
        <v>540</v>
      </c>
      <c r="BG12" s="811" t="s">
        <v>540</v>
      </c>
      <c r="BH12" s="811" t="s">
        <v>540</v>
      </c>
      <c r="BI12" s="814" t="s">
        <v>540</v>
      </c>
      <c r="BJ12" s="813" t="s">
        <v>506</v>
      </c>
      <c r="BK12" s="811" t="s">
        <v>540</v>
      </c>
      <c r="BL12" s="811" t="s">
        <v>540</v>
      </c>
      <c r="BM12" s="811" t="s">
        <v>506</v>
      </c>
      <c r="BN12" s="811" t="s">
        <v>506</v>
      </c>
      <c r="BO12" s="811" t="s">
        <v>506</v>
      </c>
      <c r="BP12" s="811" t="s">
        <v>541</v>
      </c>
      <c r="BQ12" s="811" t="s">
        <v>541</v>
      </c>
      <c r="BR12" s="811" t="s">
        <v>541</v>
      </c>
      <c r="BS12" s="811" t="s">
        <v>541</v>
      </c>
      <c r="BT12" s="811" t="s">
        <v>541</v>
      </c>
      <c r="BU12" s="814" t="s">
        <v>541</v>
      </c>
      <c r="BV12" s="813" t="s">
        <v>541</v>
      </c>
      <c r="BW12" s="811" t="s">
        <v>541</v>
      </c>
      <c r="BX12" s="811" t="s">
        <v>541</v>
      </c>
      <c r="BY12" s="811" t="s">
        <v>541</v>
      </c>
      <c r="BZ12" s="811" t="s">
        <v>541</v>
      </c>
      <c r="CA12" s="811" t="s">
        <v>541</v>
      </c>
      <c r="CB12" s="811" t="s">
        <v>541</v>
      </c>
      <c r="CC12" s="811" t="s">
        <v>541</v>
      </c>
      <c r="CD12" s="811" t="s">
        <v>541</v>
      </c>
      <c r="CE12" s="811" t="s">
        <v>541</v>
      </c>
      <c r="CF12" s="811" t="s">
        <v>541</v>
      </c>
      <c r="CG12" s="814" t="s">
        <v>541</v>
      </c>
      <c r="CH12" s="813" t="s">
        <v>541</v>
      </c>
      <c r="CI12" s="811" t="s">
        <v>541</v>
      </c>
      <c r="CJ12" s="811" t="s">
        <v>541</v>
      </c>
      <c r="CK12" s="811" t="s">
        <v>541</v>
      </c>
      <c r="CL12" s="811" t="s">
        <v>541</v>
      </c>
      <c r="CM12" s="811" t="s">
        <v>542</v>
      </c>
      <c r="CN12" s="811" t="s">
        <v>542</v>
      </c>
      <c r="CO12" s="811" t="s">
        <v>542</v>
      </c>
      <c r="CP12" s="811" t="s">
        <v>542</v>
      </c>
      <c r="CQ12" s="811" t="s">
        <v>543</v>
      </c>
      <c r="CR12" s="811" t="s">
        <v>544</v>
      </c>
      <c r="CS12" s="814" t="s">
        <v>544</v>
      </c>
      <c r="CT12" s="813" t="s">
        <v>544</v>
      </c>
      <c r="CU12" s="811" t="s">
        <v>544</v>
      </c>
      <c r="CV12" s="811" t="s">
        <v>545</v>
      </c>
      <c r="CW12" s="811" t="s">
        <v>518</v>
      </c>
      <c r="CX12" s="811" t="s">
        <v>518</v>
      </c>
      <c r="CY12" s="811" t="s">
        <v>527</v>
      </c>
      <c r="CZ12" s="811" t="s">
        <v>527</v>
      </c>
      <c r="DA12" s="811" t="s">
        <v>527</v>
      </c>
      <c r="DB12" s="811" t="s">
        <v>527</v>
      </c>
      <c r="DC12" s="811" t="s">
        <v>527</v>
      </c>
      <c r="DD12" s="811" t="s">
        <v>527</v>
      </c>
      <c r="DE12" s="814" t="s">
        <v>527</v>
      </c>
      <c r="DF12" s="813" t="s">
        <v>527</v>
      </c>
      <c r="DG12" s="811" t="s">
        <v>527</v>
      </c>
      <c r="DH12" s="811" t="s">
        <v>527</v>
      </c>
      <c r="DI12" s="811" t="s">
        <v>527</v>
      </c>
      <c r="DJ12" s="811" t="s">
        <v>527</v>
      </c>
      <c r="DK12" s="811" t="s">
        <v>527</v>
      </c>
      <c r="DL12" s="811" t="s">
        <v>527</v>
      </c>
      <c r="DM12" s="811" t="s">
        <v>527</v>
      </c>
      <c r="DN12" s="811" t="s">
        <v>527</v>
      </c>
      <c r="DO12" s="811" t="s">
        <v>527</v>
      </c>
      <c r="DP12" s="811" t="s">
        <v>527</v>
      </c>
      <c r="DQ12" s="814" t="s">
        <v>527</v>
      </c>
      <c r="DR12" s="813" t="s">
        <v>527</v>
      </c>
      <c r="DS12" s="811" t="s">
        <v>527</v>
      </c>
      <c r="DT12" s="811" t="s">
        <v>527</v>
      </c>
      <c r="DU12" s="811" t="s">
        <v>527</v>
      </c>
      <c r="DV12" s="811" t="s">
        <v>527</v>
      </c>
      <c r="DW12" s="811" t="s">
        <v>527</v>
      </c>
      <c r="DX12" s="827" t="s">
        <v>527</v>
      </c>
      <c r="DY12" s="827" t="s">
        <v>527</v>
      </c>
      <c r="DZ12" s="827" t="s">
        <v>519</v>
      </c>
      <c r="EA12" s="827" t="s">
        <v>519</v>
      </c>
      <c r="EB12" s="827" t="s">
        <v>519</v>
      </c>
      <c r="EC12" s="828" t="s">
        <v>519</v>
      </c>
    </row>
    <row r="13" spans="1:133" s="289" customFormat="1" ht="40.5" customHeight="1" x14ac:dyDescent="0.45">
      <c r="A13" s="334" t="s">
        <v>546</v>
      </c>
      <c r="B13" s="811" t="s">
        <v>547</v>
      </c>
      <c r="C13" s="811" t="s">
        <v>548</v>
      </c>
      <c r="D13" s="811" t="s">
        <v>548</v>
      </c>
      <c r="E13" s="811" t="s">
        <v>549</v>
      </c>
      <c r="F13" s="811" t="s">
        <v>548</v>
      </c>
      <c r="G13" s="811" t="s">
        <v>548</v>
      </c>
      <c r="H13" s="811" t="s">
        <v>548</v>
      </c>
      <c r="I13" s="811" t="s">
        <v>548</v>
      </c>
      <c r="J13" s="811" t="s">
        <v>548</v>
      </c>
      <c r="K13" s="628" t="s">
        <v>550</v>
      </c>
      <c r="L13" s="628" t="s">
        <v>551</v>
      </c>
      <c r="M13" s="628" t="s">
        <v>551</v>
      </c>
      <c r="N13" s="628" t="s">
        <v>527</v>
      </c>
      <c r="O13" s="628" t="s">
        <v>552</v>
      </c>
      <c r="P13" s="628" t="s">
        <v>552</v>
      </c>
      <c r="Q13" s="415" t="s">
        <v>552</v>
      </c>
      <c r="R13" s="415" t="s">
        <v>552</v>
      </c>
      <c r="S13" s="812" t="s">
        <v>553</v>
      </c>
      <c r="T13" s="628" t="s">
        <v>553</v>
      </c>
      <c r="U13" s="812" t="s">
        <v>553</v>
      </c>
      <c r="V13" s="812" t="s">
        <v>553</v>
      </c>
      <c r="W13" s="812" t="s">
        <v>553</v>
      </c>
      <c r="X13" s="811" t="s">
        <v>553</v>
      </c>
      <c r="Y13" s="811" t="s">
        <v>554</v>
      </c>
      <c r="Z13" s="811" t="s">
        <v>553</v>
      </c>
      <c r="AA13" s="811" t="s">
        <v>553</v>
      </c>
      <c r="AB13" s="811" t="s">
        <v>553</v>
      </c>
      <c r="AC13" s="811" t="s">
        <v>553</v>
      </c>
      <c r="AD13" s="811" t="s">
        <v>553</v>
      </c>
      <c r="AE13" s="811" t="s">
        <v>555</v>
      </c>
      <c r="AF13" s="811" t="s">
        <v>555</v>
      </c>
      <c r="AG13" s="811" t="s">
        <v>548</v>
      </c>
      <c r="AH13" s="811" t="s">
        <v>548</v>
      </c>
      <c r="AI13" s="811" t="s">
        <v>548</v>
      </c>
      <c r="AJ13" s="811" t="s">
        <v>548</v>
      </c>
      <c r="AK13" s="811" t="s">
        <v>548</v>
      </c>
      <c r="AL13" s="813" t="s">
        <v>548</v>
      </c>
      <c r="AM13" s="811" t="s">
        <v>548</v>
      </c>
      <c r="AN13" s="811" t="s">
        <v>548</v>
      </c>
      <c r="AO13" s="811" t="s">
        <v>548</v>
      </c>
      <c r="AP13" s="811" t="s">
        <v>548</v>
      </c>
      <c r="AQ13" s="811" t="s">
        <v>548</v>
      </c>
      <c r="AR13" s="811" t="s">
        <v>548</v>
      </c>
      <c r="AS13" s="811" t="s">
        <v>548</v>
      </c>
      <c r="AT13" s="811" t="s">
        <v>556</v>
      </c>
      <c r="AU13" s="811" t="s">
        <v>556</v>
      </c>
      <c r="AV13" s="811" t="s">
        <v>556</v>
      </c>
      <c r="AW13" s="814" t="s">
        <v>556</v>
      </c>
      <c r="AX13" s="813" t="s">
        <v>556</v>
      </c>
      <c r="AY13" s="811" t="s">
        <v>556</v>
      </c>
      <c r="AZ13" s="811" t="s">
        <v>556</v>
      </c>
      <c r="BA13" s="811" t="s">
        <v>556</v>
      </c>
      <c r="BB13" s="811" t="s">
        <v>557</v>
      </c>
      <c r="BC13" s="811" t="s">
        <v>557</v>
      </c>
      <c r="BD13" s="811" t="s">
        <v>557</v>
      </c>
      <c r="BE13" s="811" t="s">
        <v>557</v>
      </c>
      <c r="BF13" s="811" t="s">
        <v>557</v>
      </c>
      <c r="BG13" s="811" t="s">
        <v>556</v>
      </c>
      <c r="BH13" s="811" t="s">
        <v>556</v>
      </c>
      <c r="BI13" s="814" t="s">
        <v>557</v>
      </c>
      <c r="BJ13" s="813" t="s">
        <v>557</v>
      </c>
      <c r="BK13" s="811" t="s">
        <v>557</v>
      </c>
      <c r="BL13" s="811" t="s">
        <v>558</v>
      </c>
      <c r="BM13" s="811" t="s">
        <v>558</v>
      </c>
      <c r="BN13" s="811" t="s">
        <v>558</v>
      </c>
      <c r="BO13" s="811" t="s">
        <v>558</v>
      </c>
      <c r="BP13" s="811" t="s">
        <v>559</v>
      </c>
      <c r="BQ13" s="811" t="s">
        <v>559</v>
      </c>
      <c r="BR13" s="811" t="s">
        <v>559</v>
      </c>
      <c r="BS13" s="811" t="s">
        <v>559</v>
      </c>
      <c r="BT13" s="811" t="s">
        <v>559</v>
      </c>
      <c r="BU13" s="814" t="s">
        <v>559</v>
      </c>
      <c r="BV13" s="813" t="s">
        <v>559</v>
      </c>
      <c r="BW13" s="811" t="s">
        <v>559</v>
      </c>
      <c r="BX13" s="811" t="s">
        <v>559</v>
      </c>
      <c r="BY13" s="811" t="s">
        <v>559</v>
      </c>
      <c r="BZ13" s="811" t="s">
        <v>559</v>
      </c>
      <c r="CA13" s="811" t="s">
        <v>559</v>
      </c>
      <c r="CB13" s="811" t="s">
        <v>559</v>
      </c>
      <c r="CC13" s="811" t="s">
        <v>559</v>
      </c>
      <c r="CD13" s="811" t="s">
        <v>559</v>
      </c>
      <c r="CE13" s="811" t="s">
        <v>559</v>
      </c>
      <c r="CF13" s="811" t="s">
        <v>559</v>
      </c>
      <c r="CG13" s="814" t="s">
        <v>559</v>
      </c>
      <c r="CH13" s="813" t="s">
        <v>559</v>
      </c>
      <c r="CI13" s="811" t="s">
        <v>559</v>
      </c>
      <c r="CJ13" s="811" t="s">
        <v>559</v>
      </c>
      <c r="CK13" s="811" t="s">
        <v>559</v>
      </c>
      <c r="CL13" s="811" t="s">
        <v>559</v>
      </c>
      <c r="CM13" s="811" t="s">
        <v>560</v>
      </c>
      <c r="CN13" s="811" t="s">
        <v>560</v>
      </c>
      <c r="CO13" s="811" t="s">
        <v>560</v>
      </c>
      <c r="CP13" s="811" t="s">
        <v>561</v>
      </c>
      <c r="CQ13" s="811" t="s">
        <v>561</v>
      </c>
      <c r="CR13" s="811" t="s">
        <v>560</v>
      </c>
      <c r="CS13" s="814" t="s">
        <v>560</v>
      </c>
      <c r="CT13" s="813" t="s">
        <v>560</v>
      </c>
      <c r="CU13" s="811" t="s">
        <v>560</v>
      </c>
      <c r="CV13" s="811" t="s">
        <v>562</v>
      </c>
      <c r="CW13" s="811" t="s">
        <v>562</v>
      </c>
      <c r="CX13" s="811" t="s">
        <v>562</v>
      </c>
      <c r="CY13" s="811" t="s">
        <v>563</v>
      </c>
      <c r="CZ13" s="811" t="s">
        <v>563</v>
      </c>
      <c r="DA13" s="811" t="s">
        <v>563</v>
      </c>
      <c r="DB13" s="811" t="s">
        <v>563</v>
      </c>
      <c r="DC13" s="811" t="s">
        <v>564</v>
      </c>
      <c r="DD13" s="811" t="s">
        <v>564</v>
      </c>
      <c r="DE13" s="814" t="s">
        <v>564</v>
      </c>
      <c r="DF13" s="813" t="s">
        <v>564</v>
      </c>
      <c r="DG13" s="811" t="s">
        <v>564</v>
      </c>
      <c r="DH13" s="811" t="s">
        <v>564</v>
      </c>
      <c r="DI13" s="811" t="s">
        <v>564</v>
      </c>
      <c r="DJ13" s="811" t="s">
        <v>564</v>
      </c>
      <c r="DK13" s="811" t="s">
        <v>564</v>
      </c>
      <c r="DL13" s="811" t="s">
        <v>564</v>
      </c>
      <c r="DM13" s="811" t="s">
        <v>564</v>
      </c>
      <c r="DN13" s="811" t="s">
        <v>564</v>
      </c>
      <c r="DO13" s="811" t="s">
        <v>564</v>
      </c>
      <c r="DP13" s="811" t="s">
        <v>564</v>
      </c>
      <c r="DQ13" s="814" t="s">
        <v>564</v>
      </c>
      <c r="DR13" s="813" t="s">
        <v>564</v>
      </c>
      <c r="DS13" s="811" t="s">
        <v>564</v>
      </c>
      <c r="DT13" s="811" t="s">
        <v>564</v>
      </c>
      <c r="DU13" s="811" t="s">
        <v>564</v>
      </c>
      <c r="DV13" s="811" t="s">
        <v>564</v>
      </c>
      <c r="DW13" s="811" t="s">
        <v>560</v>
      </c>
      <c r="DX13" s="827" t="s">
        <v>560</v>
      </c>
      <c r="DY13" s="827" t="s">
        <v>560</v>
      </c>
      <c r="DZ13" s="827" t="s">
        <v>565</v>
      </c>
      <c r="EA13" s="827" t="s">
        <v>565</v>
      </c>
      <c r="EB13" s="827" t="s">
        <v>565</v>
      </c>
      <c r="EC13" s="828" t="s">
        <v>565</v>
      </c>
    </row>
    <row r="14" spans="1:133" s="289" customFormat="1" ht="40.5" customHeight="1" x14ac:dyDescent="0.45">
      <c r="A14" s="334" t="s">
        <v>566</v>
      </c>
      <c r="B14" s="811" t="s">
        <v>553</v>
      </c>
      <c r="C14" s="811" t="s">
        <v>548</v>
      </c>
      <c r="D14" s="811" t="s">
        <v>548</v>
      </c>
      <c r="E14" s="811" t="s">
        <v>549</v>
      </c>
      <c r="F14" s="811" t="s">
        <v>548</v>
      </c>
      <c r="G14" s="811" t="s">
        <v>548</v>
      </c>
      <c r="H14" s="811" t="s">
        <v>548</v>
      </c>
      <c r="I14" s="811" t="s">
        <v>548</v>
      </c>
      <c r="J14" s="811" t="s">
        <v>548</v>
      </c>
      <c r="K14" s="628" t="s">
        <v>550</v>
      </c>
      <c r="L14" s="628" t="s">
        <v>551</v>
      </c>
      <c r="M14" s="628" t="s">
        <v>551</v>
      </c>
      <c r="N14" s="628" t="s">
        <v>548</v>
      </c>
      <c r="O14" s="628" t="s">
        <v>552</v>
      </c>
      <c r="P14" s="628" t="s">
        <v>552</v>
      </c>
      <c r="Q14" s="415" t="s">
        <v>552</v>
      </c>
      <c r="R14" s="415" t="s">
        <v>552</v>
      </c>
      <c r="S14" s="812" t="s">
        <v>553</v>
      </c>
      <c r="T14" s="628" t="s">
        <v>553</v>
      </c>
      <c r="U14" s="812" t="s">
        <v>553</v>
      </c>
      <c r="V14" s="812" t="s">
        <v>553</v>
      </c>
      <c r="W14" s="812" t="s">
        <v>553</v>
      </c>
      <c r="X14" s="811" t="s">
        <v>553</v>
      </c>
      <c r="Y14" s="811" t="s">
        <v>553</v>
      </c>
      <c r="Z14" s="811" t="s">
        <v>553</v>
      </c>
      <c r="AA14" s="811" t="s">
        <v>553</v>
      </c>
      <c r="AB14" s="811" t="s">
        <v>553</v>
      </c>
      <c r="AC14" s="811" t="s">
        <v>553</v>
      </c>
      <c r="AD14" s="811" t="s">
        <v>553</v>
      </c>
      <c r="AE14" s="811" t="s">
        <v>555</v>
      </c>
      <c r="AF14" s="811" t="s">
        <v>555</v>
      </c>
      <c r="AG14" s="811" t="s">
        <v>548</v>
      </c>
      <c r="AH14" s="811" t="s">
        <v>548</v>
      </c>
      <c r="AI14" s="811" t="s">
        <v>548</v>
      </c>
      <c r="AJ14" s="811" t="s">
        <v>548</v>
      </c>
      <c r="AK14" s="811" t="s">
        <v>548</v>
      </c>
      <c r="AL14" s="813" t="s">
        <v>548</v>
      </c>
      <c r="AM14" s="811" t="s">
        <v>548</v>
      </c>
      <c r="AN14" s="811" t="s">
        <v>548</v>
      </c>
      <c r="AO14" s="811" t="s">
        <v>548</v>
      </c>
      <c r="AP14" s="811" t="s">
        <v>548</v>
      </c>
      <c r="AQ14" s="811" t="s">
        <v>548</v>
      </c>
      <c r="AR14" s="811" t="s">
        <v>548</v>
      </c>
      <c r="AS14" s="811" t="s">
        <v>548</v>
      </c>
      <c r="AT14" s="811" t="s">
        <v>557</v>
      </c>
      <c r="AU14" s="811" t="s">
        <v>557</v>
      </c>
      <c r="AV14" s="811" t="s">
        <v>557</v>
      </c>
      <c r="AW14" s="814" t="s">
        <v>557</v>
      </c>
      <c r="AX14" s="813" t="s">
        <v>557</v>
      </c>
      <c r="AY14" s="811" t="s">
        <v>557</v>
      </c>
      <c r="AZ14" s="811" t="s">
        <v>557</v>
      </c>
      <c r="BA14" s="811" t="s">
        <v>557</v>
      </c>
      <c r="BB14" s="811" t="s">
        <v>557</v>
      </c>
      <c r="BC14" s="811" t="s">
        <v>557</v>
      </c>
      <c r="BD14" s="811" t="s">
        <v>557</v>
      </c>
      <c r="BE14" s="811" t="s">
        <v>557</v>
      </c>
      <c r="BF14" s="811" t="s">
        <v>557</v>
      </c>
      <c r="BG14" s="811" t="s">
        <v>557</v>
      </c>
      <c r="BH14" s="811" t="s">
        <v>557</v>
      </c>
      <c r="BI14" s="814" t="s">
        <v>557</v>
      </c>
      <c r="BJ14" s="813" t="s">
        <v>557</v>
      </c>
      <c r="BK14" s="811" t="s">
        <v>557</v>
      </c>
      <c r="BL14" s="811" t="s">
        <v>558</v>
      </c>
      <c r="BM14" s="811" t="s">
        <v>558</v>
      </c>
      <c r="BN14" s="811" t="s">
        <v>558</v>
      </c>
      <c r="BO14" s="811" t="s">
        <v>558</v>
      </c>
      <c r="BP14" s="811" t="s">
        <v>559</v>
      </c>
      <c r="BQ14" s="811" t="s">
        <v>559</v>
      </c>
      <c r="BR14" s="811" t="s">
        <v>559</v>
      </c>
      <c r="BS14" s="811" t="s">
        <v>559</v>
      </c>
      <c r="BT14" s="811" t="s">
        <v>559</v>
      </c>
      <c r="BU14" s="814" t="s">
        <v>559</v>
      </c>
      <c r="BV14" s="813" t="s">
        <v>559</v>
      </c>
      <c r="BW14" s="811" t="s">
        <v>559</v>
      </c>
      <c r="BX14" s="811" t="s">
        <v>559</v>
      </c>
      <c r="BY14" s="811" t="s">
        <v>559</v>
      </c>
      <c r="BZ14" s="811" t="s">
        <v>559</v>
      </c>
      <c r="CA14" s="811" t="s">
        <v>559</v>
      </c>
      <c r="CB14" s="811" t="s">
        <v>559</v>
      </c>
      <c r="CC14" s="811" t="s">
        <v>559</v>
      </c>
      <c r="CD14" s="811" t="s">
        <v>559</v>
      </c>
      <c r="CE14" s="811" t="s">
        <v>559</v>
      </c>
      <c r="CF14" s="811" t="s">
        <v>559</v>
      </c>
      <c r="CG14" s="814" t="s">
        <v>559</v>
      </c>
      <c r="CH14" s="813" t="s">
        <v>559</v>
      </c>
      <c r="CI14" s="811" t="s">
        <v>559</v>
      </c>
      <c r="CJ14" s="811" t="s">
        <v>559</v>
      </c>
      <c r="CK14" s="811" t="s">
        <v>559</v>
      </c>
      <c r="CL14" s="811" t="s">
        <v>559</v>
      </c>
      <c r="CM14" s="811" t="s">
        <v>559</v>
      </c>
      <c r="CN14" s="811" t="s">
        <v>567</v>
      </c>
      <c r="CO14" s="811" t="s">
        <v>567</v>
      </c>
      <c r="CP14" s="811" t="s">
        <v>568</v>
      </c>
      <c r="CQ14" s="811" t="s">
        <v>568</v>
      </c>
      <c r="CR14" s="811" t="s">
        <v>568</v>
      </c>
      <c r="CS14" s="814" t="s">
        <v>568</v>
      </c>
      <c r="CT14" s="813" t="s">
        <v>568</v>
      </c>
      <c r="CU14" s="811" t="s">
        <v>568</v>
      </c>
      <c r="CV14" s="811" t="s">
        <v>569</v>
      </c>
      <c r="CW14" s="811" t="s">
        <v>569</v>
      </c>
      <c r="CX14" s="811" t="s">
        <v>569</v>
      </c>
      <c r="CY14" s="811" t="s">
        <v>569</v>
      </c>
      <c r="CZ14" s="811" t="s">
        <v>569</v>
      </c>
      <c r="DA14" s="811" t="s">
        <v>569</v>
      </c>
      <c r="DB14" s="811" t="s">
        <v>569</v>
      </c>
      <c r="DC14" s="811" t="s">
        <v>569</v>
      </c>
      <c r="DD14" s="811" t="s">
        <v>569</v>
      </c>
      <c r="DE14" s="814" t="s">
        <v>569</v>
      </c>
      <c r="DF14" s="813" t="s">
        <v>569</v>
      </c>
      <c r="DG14" s="811" t="s">
        <v>569</v>
      </c>
      <c r="DH14" s="811" t="s">
        <v>569</v>
      </c>
      <c r="DI14" s="811" t="s">
        <v>569</v>
      </c>
      <c r="DJ14" s="811" t="s">
        <v>569</v>
      </c>
      <c r="DK14" s="811" t="s">
        <v>569</v>
      </c>
      <c r="DL14" s="811" t="s">
        <v>569</v>
      </c>
      <c r="DM14" s="811" t="s">
        <v>569</v>
      </c>
      <c r="DN14" s="811" t="s">
        <v>569</v>
      </c>
      <c r="DO14" s="811" t="s">
        <v>569</v>
      </c>
      <c r="DP14" s="811" t="s">
        <v>569</v>
      </c>
      <c r="DQ14" s="814" t="s">
        <v>569</v>
      </c>
      <c r="DR14" s="813" t="s">
        <v>569</v>
      </c>
      <c r="DS14" s="811" t="s">
        <v>569</v>
      </c>
      <c r="DT14" s="811" t="s">
        <v>569</v>
      </c>
      <c r="DU14" s="811" t="s">
        <v>569</v>
      </c>
      <c r="DV14" s="811" t="s">
        <v>569</v>
      </c>
      <c r="DW14" s="811" t="s">
        <v>569</v>
      </c>
      <c r="DX14" s="827" t="s">
        <v>569</v>
      </c>
      <c r="DY14" s="827" t="s">
        <v>569</v>
      </c>
      <c r="DZ14" s="827" t="s">
        <v>570</v>
      </c>
      <c r="EA14" s="827" t="s">
        <v>570</v>
      </c>
      <c r="EB14" s="827" t="s">
        <v>570</v>
      </c>
      <c r="EC14" s="828" t="s">
        <v>570</v>
      </c>
    </row>
    <row r="15" spans="1:133" s="289" customFormat="1" ht="40.5" customHeight="1" x14ac:dyDescent="0.45">
      <c r="A15" s="810" t="s">
        <v>571</v>
      </c>
      <c r="B15" s="811" t="s">
        <v>572</v>
      </c>
      <c r="C15" s="811" t="s">
        <v>572</v>
      </c>
      <c r="D15" s="811" t="s">
        <v>572</v>
      </c>
      <c r="E15" s="811" t="s">
        <v>572</v>
      </c>
      <c r="F15" s="811" t="s">
        <v>572</v>
      </c>
      <c r="G15" s="811" t="s">
        <v>573</v>
      </c>
      <c r="H15" s="811" t="s">
        <v>573</v>
      </c>
      <c r="I15" s="811" t="s">
        <v>573</v>
      </c>
      <c r="J15" s="811" t="s">
        <v>574</v>
      </c>
      <c r="K15" s="628" t="s">
        <v>550</v>
      </c>
      <c r="L15" s="628" t="s">
        <v>551</v>
      </c>
      <c r="M15" s="628" t="s">
        <v>551</v>
      </c>
      <c r="N15" s="628" t="s">
        <v>575</v>
      </c>
      <c r="O15" s="628" t="s">
        <v>469</v>
      </c>
      <c r="P15" s="628" t="s">
        <v>469</v>
      </c>
      <c r="Q15" s="415" t="s">
        <v>575</v>
      </c>
      <c r="R15" s="415" t="s">
        <v>576</v>
      </c>
      <c r="S15" s="812" t="s">
        <v>576</v>
      </c>
      <c r="T15" s="628" t="s">
        <v>576</v>
      </c>
      <c r="U15" s="812" t="s">
        <v>576</v>
      </c>
      <c r="V15" s="812" t="s">
        <v>555</v>
      </c>
      <c r="W15" s="812" t="s">
        <v>555</v>
      </c>
      <c r="X15" s="811" t="s">
        <v>555</v>
      </c>
      <c r="Y15" s="811" t="s">
        <v>576</v>
      </c>
      <c r="Z15" s="811" t="s">
        <v>576</v>
      </c>
      <c r="AA15" s="811" t="s">
        <v>576</v>
      </c>
      <c r="AB15" s="811" t="s">
        <v>577</v>
      </c>
      <c r="AC15" s="811" t="s">
        <v>577</v>
      </c>
      <c r="AD15" s="811" t="s">
        <v>576</v>
      </c>
      <c r="AE15" s="811" t="s">
        <v>576</v>
      </c>
      <c r="AF15" s="811" t="s">
        <v>577</v>
      </c>
      <c r="AG15" s="811" t="s">
        <v>576</v>
      </c>
      <c r="AH15" s="811" t="s">
        <v>576</v>
      </c>
      <c r="AI15" s="811" t="s">
        <v>576</v>
      </c>
      <c r="AJ15" s="811" t="s">
        <v>576</v>
      </c>
      <c r="AK15" s="811" t="s">
        <v>576</v>
      </c>
      <c r="AL15" s="813" t="s">
        <v>576</v>
      </c>
      <c r="AM15" s="811" t="s">
        <v>576</v>
      </c>
      <c r="AN15" s="811" t="s">
        <v>576</v>
      </c>
      <c r="AO15" s="811" t="s">
        <v>576</v>
      </c>
      <c r="AP15" s="811" t="s">
        <v>578</v>
      </c>
      <c r="AQ15" s="811" t="s">
        <v>578</v>
      </c>
      <c r="AR15" s="811" t="s">
        <v>578</v>
      </c>
      <c r="AS15" s="811" t="s">
        <v>578</v>
      </c>
      <c r="AT15" s="811" t="s">
        <v>578</v>
      </c>
      <c r="AU15" s="811" t="s">
        <v>578</v>
      </c>
      <c r="AV15" s="811" t="s">
        <v>578</v>
      </c>
      <c r="AW15" s="814" t="s">
        <v>578</v>
      </c>
      <c r="AX15" s="813" t="s">
        <v>578</v>
      </c>
      <c r="AY15" s="811" t="s">
        <v>578</v>
      </c>
      <c r="AZ15" s="811" t="s">
        <v>578</v>
      </c>
      <c r="BA15" s="811" t="s">
        <v>576</v>
      </c>
      <c r="BB15" s="811" t="s">
        <v>576</v>
      </c>
      <c r="BC15" s="811" t="s">
        <v>577</v>
      </c>
      <c r="BD15" s="811" t="s">
        <v>577</v>
      </c>
      <c r="BE15" s="811" t="s">
        <v>577</v>
      </c>
      <c r="BF15" s="811" t="s">
        <v>577</v>
      </c>
      <c r="BG15" s="811" t="s">
        <v>577</v>
      </c>
      <c r="BH15" s="811" t="s">
        <v>577</v>
      </c>
      <c r="BI15" s="814" t="s">
        <v>577</v>
      </c>
      <c r="BJ15" s="813" t="s">
        <v>577</v>
      </c>
      <c r="BK15" s="811" t="s">
        <v>577</v>
      </c>
      <c r="BL15" s="811" t="s">
        <v>577</v>
      </c>
      <c r="BM15" s="811" t="s">
        <v>577</v>
      </c>
      <c r="BN15" s="811" t="s">
        <v>577</v>
      </c>
      <c r="BO15" s="811" t="s">
        <v>577</v>
      </c>
      <c r="BP15" s="811" t="s">
        <v>579</v>
      </c>
      <c r="BQ15" s="811" t="s">
        <v>579</v>
      </c>
      <c r="BR15" s="811" t="s">
        <v>579</v>
      </c>
      <c r="BS15" s="811" t="s">
        <v>579</v>
      </c>
      <c r="BT15" s="811" t="s">
        <v>579</v>
      </c>
      <c r="BU15" s="814" t="s">
        <v>579</v>
      </c>
      <c r="BV15" s="813" t="s">
        <v>579</v>
      </c>
      <c r="BW15" s="811" t="s">
        <v>579</v>
      </c>
      <c r="BX15" s="811" t="s">
        <v>579</v>
      </c>
      <c r="BY15" s="811" t="s">
        <v>580</v>
      </c>
      <c r="BZ15" s="811" t="s">
        <v>580</v>
      </c>
      <c r="CA15" s="811" t="s">
        <v>580</v>
      </c>
      <c r="CB15" s="811" t="s">
        <v>580</v>
      </c>
      <c r="CC15" s="811" t="s">
        <v>580</v>
      </c>
      <c r="CD15" s="811" t="s">
        <v>580</v>
      </c>
      <c r="CE15" s="811" t="s">
        <v>580</v>
      </c>
      <c r="CF15" s="811" t="s">
        <v>580</v>
      </c>
      <c r="CG15" s="814" t="s">
        <v>580</v>
      </c>
      <c r="CH15" s="813" t="s">
        <v>581</v>
      </c>
      <c r="CI15" s="811" t="s">
        <v>582</v>
      </c>
      <c r="CJ15" s="811" t="s">
        <v>582</v>
      </c>
      <c r="CK15" s="811" t="s">
        <v>582</v>
      </c>
      <c r="CL15" s="811" t="s">
        <v>582</v>
      </c>
      <c r="CM15" s="811" t="s">
        <v>583</v>
      </c>
      <c r="CN15" s="811" t="s">
        <v>584</v>
      </c>
      <c r="CO15" s="811" t="s">
        <v>584</v>
      </c>
      <c r="CP15" s="811" t="s">
        <v>584</v>
      </c>
      <c r="CQ15" s="811" t="s">
        <v>584</v>
      </c>
      <c r="CR15" s="811" t="s">
        <v>585</v>
      </c>
      <c r="CS15" s="814" t="s">
        <v>585</v>
      </c>
      <c r="CT15" s="813" t="s">
        <v>585</v>
      </c>
      <c r="CU15" s="811" t="s">
        <v>585</v>
      </c>
      <c r="CV15" s="811" t="s">
        <v>586</v>
      </c>
      <c r="CW15" s="811" t="s">
        <v>587</v>
      </c>
      <c r="CX15" s="811" t="s">
        <v>587</v>
      </c>
      <c r="CY15" s="811" t="s">
        <v>587</v>
      </c>
      <c r="CZ15" s="811" t="s">
        <v>587</v>
      </c>
      <c r="DA15" s="811" t="s">
        <v>587</v>
      </c>
      <c r="DB15" s="811" t="s">
        <v>587</v>
      </c>
      <c r="DC15" s="811" t="s">
        <v>587</v>
      </c>
      <c r="DD15" s="811" t="s">
        <v>587</v>
      </c>
      <c r="DE15" s="814" t="s">
        <v>587</v>
      </c>
      <c r="DF15" s="813" t="s">
        <v>587</v>
      </c>
      <c r="DG15" s="811" t="s">
        <v>588</v>
      </c>
      <c r="DH15" s="811" t="s">
        <v>588</v>
      </c>
      <c r="DI15" s="811" t="s">
        <v>588</v>
      </c>
      <c r="DJ15" s="811" t="s">
        <v>588</v>
      </c>
      <c r="DK15" s="811" t="s">
        <v>588</v>
      </c>
      <c r="DL15" s="811" t="s">
        <v>588</v>
      </c>
      <c r="DM15" s="811" t="s">
        <v>588</v>
      </c>
      <c r="DN15" s="811" t="s">
        <v>588</v>
      </c>
      <c r="DO15" s="811" t="s">
        <v>588</v>
      </c>
      <c r="DP15" s="811" t="s">
        <v>588</v>
      </c>
      <c r="DQ15" s="814" t="s">
        <v>588</v>
      </c>
      <c r="DR15" s="813" t="s">
        <v>588</v>
      </c>
      <c r="DS15" s="811" t="s">
        <v>588</v>
      </c>
      <c r="DT15" s="811" t="s">
        <v>588</v>
      </c>
      <c r="DU15" s="811" t="s">
        <v>588</v>
      </c>
      <c r="DV15" s="811" t="s">
        <v>588</v>
      </c>
      <c r="DW15" s="811" t="s">
        <v>588</v>
      </c>
      <c r="DX15" s="827" t="s">
        <v>588</v>
      </c>
      <c r="DY15" s="827" t="s">
        <v>588</v>
      </c>
      <c r="DZ15" s="827" t="s">
        <v>589</v>
      </c>
      <c r="EA15" s="827" t="s">
        <v>589</v>
      </c>
      <c r="EB15" s="827" t="s">
        <v>589</v>
      </c>
      <c r="EC15" s="828" t="s">
        <v>589</v>
      </c>
    </row>
    <row r="16" spans="1:133" s="289" customFormat="1" ht="40.5" customHeight="1" x14ac:dyDescent="0.45">
      <c r="A16" s="810" t="s">
        <v>590</v>
      </c>
      <c r="B16" s="811" t="s">
        <v>502</v>
      </c>
      <c r="C16" s="811" t="s">
        <v>591</v>
      </c>
      <c r="D16" s="811" t="s">
        <v>591</v>
      </c>
      <c r="E16" s="811" t="s">
        <v>591</v>
      </c>
      <c r="F16" s="811" t="s">
        <v>591</v>
      </c>
      <c r="G16" s="811" t="s">
        <v>592</v>
      </c>
      <c r="H16" s="811" t="s">
        <v>591</v>
      </c>
      <c r="I16" s="811" t="s">
        <v>591</v>
      </c>
      <c r="J16" s="811" t="s">
        <v>591</v>
      </c>
      <c r="K16" s="628" t="s">
        <v>591</v>
      </c>
      <c r="L16" s="628" t="s">
        <v>591</v>
      </c>
      <c r="M16" s="628" t="s">
        <v>591</v>
      </c>
      <c r="N16" s="628" t="s">
        <v>591</v>
      </c>
      <c r="O16" s="628" t="s">
        <v>591</v>
      </c>
      <c r="P16" s="628" t="s">
        <v>591</v>
      </c>
      <c r="Q16" s="415" t="s">
        <v>591</v>
      </c>
      <c r="R16" s="415" t="s">
        <v>591</v>
      </c>
      <c r="S16" s="812" t="s">
        <v>591</v>
      </c>
      <c r="T16" s="628" t="s">
        <v>591</v>
      </c>
      <c r="U16" s="812" t="s">
        <v>592</v>
      </c>
      <c r="V16" s="812" t="s">
        <v>591</v>
      </c>
      <c r="W16" s="812" t="s">
        <v>591</v>
      </c>
      <c r="X16" s="811" t="s">
        <v>591</v>
      </c>
      <c r="Y16" s="811" t="s">
        <v>591</v>
      </c>
      <c r="Z16" s="811" t="s">
        <v>591</v>
      </c>
      <c r="AA16" s="811" t="s">
        <v>591</v>
      </c>
      <c r="AB16" s="811" t="s">
        <v>591</v>
      </c>
      <c r="AC16" s="811" t="s">
        <v>591</v>
      </c>
      <c r="AD16" s="811" t="s">
        <v>591</v>
      </c>
      <c r="AE16" s="811" t="s">
        <v>591</v>
      </c>
      <c r="AF16" s="811" t="s">
        <v>591</v>
      </c>
      <c r="AG16" s="811" t="s">
        <v>591</v>
      </c>
      <c r="AH16" s="811" t="s">
        <v>591</v>
      </c>
      <c r="AI16" s="811" t="s">
        <v>591</v>
      </c>
      <c r="AJ16" s="811" t="s">
        <v>591</v>
      </c>
      <c r="AK16" s="811" t="s">
        <v>591</v>
      </c>
      <c r="AL16" s="813" t="s">
        <v>591</v>
      </c>
      <c r="AM16" s="811" t="s">
        <v>591</v>
      </c>
      <c r="AN16" s="811" t="s">
        <v>591</v>
      </c>
      <c r="AO16" s="811" t="s">
        <v>593</v>
      </c>
      <c r="AP16" s="811" t="s">
        <v>593</v>
      </c>
      <c r="AQ16" s="811" t="s">
        <v>593</v>
      </c>
      <c r="AR16" s="811" t="s">
        <v>593</v>
      </c>
      <c r="AS16" s="811" t="s">
        <v>594</v>
      </c>
      <c r="AT16" s="811" t="s">
        <v>593</v>
      </c>
      <c r="AU16" s="811" t="s">
        <v>593</v>
      </c>
      <c r="AV16" s="811" t="s">
        <v>593</v>
      </c>
      <c r="AW16" s="814" t="s">
        <v>593</v>
      </c>
      <c r="AX16" s="813" t="s">
        <v>593</v>
      </c>
      <c r="AY16" s="811" t="s">
        <v>591</v>
      </c>
      <c r="AZ16" s="811" t="s">
        <v>593</v>
      </c>
      <c r="BA16" s="811" t="s">
        <v>593</v>
      </c>
      <c r="BB16" s="811" t="s">
        <v>593</v>
      </c>
      <c r="BC16" s="811" t="s">
        <v>593</v>
      </c>
      <c r="BD16" s="811" t="s">
        <v>593</v>
      </c>
      <c r="BE16" s="811" t="s">
        <v>593</v>
      </c>
      <c r="BF16" s="811" t="s">
        <v>593</v>
      </c>
      <c r="BG16" s="811" t="s">
        <v>593</v>
      </c>
      <c r="BH16" s="811" t="s">
        <v>593</v>
      </c>
      <c r="BI16" s="814" t="s">
        <v>593</v>
      </c>
      <c r="BJ16" s="813" t="s">
        <v>591</v>
      </c>
      <c r="BK16" s="811" t="s">
        <v>593</v>
      </c>
      <c r="BL16" s="811" t="s">
        <v>591</v>
      </c>
      <c r="BM16" s="811" t="s">
        <v>591</v>
      </c>
      <c r="BN16" s="811" t="s">
        <v>591</v>
      </c>
      <c r="BO16" s="811" t="s">
        <v>591</v>
      </c>
      <c r="BP16" s="811" t="s">
        <v>591</v>
      </c>
      <c r="BQ16" s="811" t="s">
        <v>591</v>
      </c>
      <c r="BR16" s="811" t="s">
        <v>591</v>
      </c>
      <c r="BS16" s="811" t="s">
        <v>591</v>
      </c>
      <c r="BT16" s="811" t="s">
        <v>591</v>
      </c>
      <c r="BU16" s="814" t="s">
        <v>591</v>
      </c>
      <c r="BV16" s="813" t="s">
        <v>591</v>
      </c>
      <c r="BW16" s="811" t="s">
        <v>591</v>
      </c>
      <c r="BX16" s="811" t="s">
        <v>591</v>
      </c>
      <c r="BY16" s="811" t="s">
        <v>591</v>
      </c>
      <c r="BZ16" s="811" t="s">
        <v>591</v>
      </c>
      <c r="CA16" s="811" t="s">
        <v>591</v>
      </c>
      <c r="CB16" s="811" t="s">
        <v>591</v>
      </c>
      <c r="CC16" s="811" t="s">
        <v>591</v>
      </c>
      <c r="CD16" s="811" t="s">
        <v>591</v>
      </c>
      <c r="CE16" s="811" t="s">
        <v>591</v>
      </c>
      <c r="CF16" s="811" t="s">
        <v>591</v>
      </c>
      <c r="CG16" s="814" t="s">
        <v>591</v>
      </c>
      <c r="CH16" s="813" t="s">
        <v>591</v>
      </c>
      <c r="CI16" s="811" t="s">
        <v>591</v>
      </c>
      <c r="CJ16" s="811" t="s">
        <v>591</v>
      </c>
      <c r="CK16" s="811" t="s">
        <v>591</v>
      </c>
      <c r="CL16" s="811" t="s">
        <v>591</v>
      </c>
      <c r="CM16" s="811" t="s">
        <v>591</v>
      </c>
      <c r="CN16" s="811" t="s">
        <v>591</v>
      </c>
      <c r="CO16" s="811" t="s">
        <v>591</v>
      </c>
      <c r="CP16" s="811" t="s">
        <v>591</v>
      </c>
      <c r="CQ16" s="811" t="s">
        <v>591</v>
      </c>
      <c r="CR16" s="811" t="s">
        <v>591</v>
      </c>
      <c r="CS16" s="814" t="s">
        <v>591</v>
      </c>
      <c r="CT16" s="813" t="s">
        <v>591</v>
      </c>
      <c r="CU16" s="811" t="s">
        <v>591</v>
      </c>
      <c r="CV16" s="811" t="s">
        <v>593</v>
      </c>
      <c r="CW16" s="811" t="s">
        <v>593</v>
      </c>
      <c r="CX16" s="811" t="s">
        <v>595</v>
      </c>
      <c r="CY16" s="811" t="s">
        <v>595</v>
      </c>
      <c r="CZ16" s="811" t="s">
        <v>595</v>
      </c>
      <c r="DA16" s="811" t="s">
        <v>595</v>
      </c>
      <c r="DB16" s="811" t="s">
        <v>595</v>
      </c>
      <c r="DC16" s="811" t="s">
        <v>595</v>
      </c>
      <c r="DD16" s="811" t="s">
        <v>595</v>
      </c>
      <c r="DE16" s="814" t="s">
        <v>595</v>
      </c>
      <c r="DF16" s="813" t="s">
        <v>595</v>
      </c>
      <c r="DG16" s="811" t="s">
        <v>595</v>
      </c>
      <c r="DH16" s="811" t="s">
        <v>595</v>
      </c>
      <c r="DI16" s="811" t="s">
        <v>595</v>
      </c>
      <c r="DJ16" s="811" t="s">
        <v>595</v>
      </c>
      <c r="DK16" s="811" t="s">
        <v>595</v>
      </c>
      <c r="DL16" s="811" t="s">
        <v>595</v>
      </c>
      <c r="DM16" s="811" t="s">
        <v>595</v>
      </c>
      <c r="DN16" s="811" t="s">
        <v>595</v>
      </c>
      <c r="DO16" s="811" t="s">
        <v>595</v>
      </c>
      <c r="DP16" s="811" t="s">
        <v>595</v>
      </c>
      <c r="DQ16" s="814" t="s">
        <v>595</v>
      </c>
      <c r="DR16" s="813" t="s">
        <v>595</v>
      </c>
      <c r="DS16" s="811" t="s">
        <v>595</v>
      </c>
      <c r="DT16" s="811" t="s">
        <v>595</v>
      </c>
      <c r="DU16" s="811" t="s">
        <v>595</v>
      </c>
      <c r="DV16" s="811" t="s">
        <v>595</v>
      </c>
      <c r="DW16" s="811" t="s">
        <v>595</v>
      </c>
      <c r="DX16" s="811" t="s">
        <v>595</v>
      </c>
      <c r="DY16" s="811" t="s">
        <v>595</v>
      </c>
      <c r="DZ16" s="811" t="s">
        <v>595</v>
      </c>
      <c r="EA16" s="827" t="s">
        <v>595</v>
      </c>
      <c r="EB16" s="827" t="s">
        <v>595</v>
      </c>
      <c r="EC16" s="828" t="s">
        <v>595</v>
      </c>
    </row>
    <row r="17" spans="1:151" s="289" customFormat="1" ht="40.5" customHeight="1" x14ac:dyDescent="0.45">
      <c r="A17" s="810" t="s">
        <v>596</v>
      </c>
      <c r="B17" s="811" t="s">
        <v>597</v>
      </c>
      <c r="C17" s="811" t="s">
        <v>597</v>
      </c>
      <c r="D17" s="811" t="s">
        <v>529</v>
      </c>
      <c r="E17" s="811" t="s">
        <v>529</v>
      </c>
      <c r="F17" s="811" t="s">
        <v>529</v>
      </c>
      <c r="G17" s="811" t="s">
        <v>529</v>
      </c>
      <c r="H17" s="811" t="s">
        <v>597</v>
      </c>
      <c r="I17" s="811" t="s">
        <v>597</v>
      </c>
      <c r="J17" s="811" t="s">
        <v>598</v>
      </c>
      <c r="K17" s="628" t="s">
        <v>599</v>
      </c>
      <c r="L17" s="628" t="s">
        <v>599</v>
      </c>
      <c r="M17" s="628" t="s">
        <v>600</v>
      </c>
      <c r="N17" s="628" t="s">
        <v>529</v>
      </c>
      <c r="O17" s="628" t="s">
        <v>597</v>
      </c>
      <c r="P17" s="628" t="s">
        <v>597</v>
      </c>
      <c r="Q17" s="415" t="s">
        <v>597</v>
      </c>
      <c r="R17" s="415" t="s">
        <v>601</v>
      </c>
      <c r="S17" s="812" t="s">
        <v>602</v>
      </c>
      <c r="T17" s="628" t="s">
        <v>603</v>
      </c>
      <c r="U17" s="812" t="s">
        <v>603</v>
      </c>
      <c r="V17" s="812" t="s">
        <v>603</v>
      </c>
      <c r="W17" s="812" t="s">
        <v>603</v>
      </c>
      <c r="X17" s="811" t="s">
        <v>604</v>
      </c>
      <c r="Y17" s="811" t="s">
        <v>605</v>
      </c>
      <c r="Z17" s="811" t="s">
        <v>606</v>
      </c>
      <c r="AA17" s="811" t="s">
        <v>606</v>
      </c>
      <c r="AB17" s="811" t="s">
        <v>606</v>
      </c>
      <c r="AC17" s="811" t="s">
        <v>604</v>
      </c>
      <c r="AD17" s="811" t="s">
        <v>604</v>
      </c>
      <c r="AE17" s="811" t="s">
        <v>604</v>
      </c>
      <c r="AF17" s="811" t="s">
        <v>604</v>
      </c>
      <c r="AG17" s="811" t="s">
        <v>603</v>
      </c>
      <c r="AH17" s="829" t="s">
        <v>603</v>
      </c>
      <c r="AI17" s="829" t="s">
        <v>603</v>
      </c>
      <c r="AJ17" s="829" t="s">
        <v>603</v>
      </c>
      <c r="AK17" s="829" t="s">
        <v>603</v>
      </c>
      <c r="AL17" s="830" t="s">
        <v>603</v>
      </c>
      <c r="AM17" s="829" t="s">
        <v>603</v>
      </c>
      <c r="AN17" s="829" t="s">
        <v>603</v>
      </c>
      <c r="AO17" s="829" t="s">
        <v>603</v>
      </c>
      <c r="AP17" s="829" t="s">
        <v>607</v>
      </c>
      <c r="AQ17" s="829" t="s">
        <v>607</v>
      </c>
      <c r="AR17" s="829" t="s">
        <v>608</v>
      </c>
      <c r="AS17" s="829" t="s">
        <v>609</v>
      </c>
      <c r="AT17" s="829" t="s">
        <v>603</v>
      </c>
      <c r="AU17" s="829" t="s">
        <v>603</v>
      </c>
      <c r="AV17" s="829" t="s">
        <v>603</v>
      </c>
      <c r="AW17" s="831" t="s">
        <v>603</v>
      </c>
      <c r="AX17" s="830" t="s">
        <v>603</v>
      </c>
      <c r="AY17" s="829" t="s">
        <v>603</v>
      </c>
      <c r="AZ17" s="829" t="s">
        <v>603</v>
      </c>
      <c r="BA17" s="829" t="s">
        <v>603</v>
      </c>
      <c r="BB17" s="829" t="s">
        <v>603</v>
      </c>
      <c r="BC17" s="829" t="s">
        <v>603</v>
      </c>
      <c r="BD17" s="829" t="s">
        <v>603</v>
      </c>
      <c r="BE17" s="829" t="s">
        <v>603</v>
      </c>
      <c r="BF17" s="829" t="s">
        <v>603</v>
      </c>
      <c r="BG17" s="829" t="s">
        <v>603</v>
      </c>
      <c r="BH17" s="829" t="s">
        <v>603</v>
      </c>
      <c r="BI17" s="831" t="s">
        <v>603</v>
      </c>
      <c r="BJ17" s="830" t="s">
        <v>603</v>
      </c>
      <c r="BK17" s="829" t="s">
        <v>603</v>
      </c>
      <c r="BL17" s="829" t="s">
        <v>603</v>
      </c>
      <c r="BM17" s="829" t="s">
        <v>603</v>
      </c>
      <c r="BN17" s="829" t="s">
        <v>603</v>
      </c>
      <c r="BO17" s="829" t="s">
        <v>603</v>
      </c>
      <c r="BP17" s="829" t="s">
        <v>610</v>
      </c>
      <c r="BQ17" s="829" t="s">
        <v>610</v>
      </c>
      <c r="BR17" s="829" t="s">
        <v>611</v>
      </c>
      <c r="BS17" s="829" t="s">
        <v>611</v>
      </c>
      <c r="BT17" s="829" t="s">
        <v>611</v>
      </c>
      <c r="BU17" s="831" t="s">
        <v>611</v>
      </c>
      <c r="BV17" s="830" t="s">
        <v>611</v>
      </c>
      <c r="BW17" s="829" t="s">
        <v>611</v>
      </c>
      <c r="BX17" s="829" t="s">
        <v>482</v>
      </c>
      <c r="BY17" s="829" t="s">
        <v>482</v>
      </c>
      <c r="BZ17" s="829" t="s">
        <v>482</v>
      </c>
      <c r="CA17" s="829" t="s">
        <v>482</v>
      </c>
      <c r="CB17" s="829" t="s">
        <v>482</v>
      </c>
      <c r="CC17" s="829" t="s">
        <v>483</v>
      </c>
      <c r="CD17" s="829" t="s">
        <v>612</v>
      </c>
      <c r="CE17" s="829" t="s">
        <v>612</v>
      </c>
      <c r="CF17" s="829" t="s">
        <v>612</v>
      </c>
      <c r="CG17" s="831" t="s">
        <v>612</v>
      </c>
      <c r="CH17" s="830" t="s">
        <v>613</v>
      </c>
      <c r="CI17" s="829" t="s">
        <v>613</v>
      </c>
      <c r="CJ17" s="829" t="s">
        <v>613</v>
      </c>
      <c r="CK17" s="829" t="s">
        <v>613</v>
      </c>
      <c r="CL17" s="829" t="s">
        <v>613</v>
      </c>
      <c r="CM17" s="829" t="s">
        <v>614</v>
      </c>
      <c r="CN17" s="829" t="s">
        <v>614</v>
      </c>
      <c r="CO17" s="829" t="s">
        <v>614</v>
      </c>
      <c r="CP17" s="829" t="s">
        <v>614</v>
      </c>
      <c r="CQ17" s="829" t="s">
        <v>614</v>
      </c>
      <c r="CR17" s="829" t="s">
        <v>615</v>
      </c>
      <c r="CS17" s="831" t="s">
        <v>615</v>
      </c>
      <c r="CT17" s="830" t="s">
        <v>615</v>
      </c>
      <c r="CU17" s="829" t="s">
        <v>615</v>
      </c>
      <c r="CV17" s="829" t="s">
        <v>616</v>
      </c>
      <c r="CW17" s="829" t="s">
        <v>616</v>
      </c>
      <c r="CX17" s="829" t="s">
        <v>616</v>
      </c>
      <c r="CY17" s="829" t="s">
        <v>617</v>
      </c>
      <c r="CZ17" s="829" t="s">
        <v>617</v>
      </c>
      <c r="DA17" s="829" t="s">
        <v>617</v>
      </c>
      <c r="DB17" s="829" t="s">
        <v>617</v>
      </c>
      <c r="DC17" s="829" t="s">
        <v>617</v>
      </c>
      <c r="DD17" s="829" t="s">
        <v>617</v>
      </c>
      <c r="DE17" s="831" t="s">
        <v>617</v>
      </c>
      <c r="DF17" s="830" t="s">
        <v>617</v>
      </c>
      <c r="DG17" s="829" t="s">
        <v>617</v>
      </c>
      <c r="DH17" s="829" t="s">
        <v>617</v>
      </c>
      <c r="DI17" s="829" t="s">
        <v>617</v>
      </c>
      <c r="DJ17" s="829" t="s">
        <v>617</v>
      </c>
      <c r="DK17" s="829" t="s">
        <v>617</v>
      </c>
      <c r="DL17" s="829" t="s">
        <v>617</v>
      </c>
      <c r="DM17" s="829" t="s">
        <v>617</v>
      </c>
      <c r="DN17" s="829" t="s">
        <v>617</v>
      </c>
      <c r="DO17" s="829" t="s">
        <v>617</v>
      </c>
      <c r="DP17" s="829" t="s">
        <v>617</v>
      </c>
      <c r="DQ17" s="831" t="s">
        <v>617</v>
      </c>
      <c r="DR17" s="830" t="s">
        <v>617</v>
      </c>
      <c r="DS17" s="829" t="s">
        <v>617</v>
      </c>
      <c r="DT17" s="829" t="s">
        <v>617</v>
      </c>
      <c r="DU17" s="829" t="s">
        <v>617</v>
      </c>
      <c r="DV17" s="829" t="s">
        <v>617</v>
      </c>
      <c r="DW17" s="829" t="s">
        <v>617</v>
      </c>
      <c r="DX17" s="829" t="s">
        <v>617</v>
      </c>
      <c r="DY17" s="829" t="s">
        <v>617</v>
      </c>
      <c r="DZ17" s="829" t="s">
        <v>617</v>
      </c>
      <c r="EA17" s="832" t="s">
        <v>617</v>
      </c>
      <c r="EB17" s="832" t="s">
        <v>617</v>
      </c>
      <c r="EC17" s="833" t="s">
        <v>617</v>
      </c>
    </row>
    <row r="18" spans="1:151" s="288" customFormat="1" ht="40.5" customHeight="1" thickBot="1" x14ac:dyDescent="0.5">
      <c r="A18" s="822" t="s">
        <v>618</v>
      </c>
      <c r="B18" s="834"/>
      <c r="C18" s="834"/>
      <c r="D18" s="835"/>
      <c r="E18" s="835"/>
      <c r="F18" s="835"/>
      <c r="G18" s="835"/>
      <c r="H18" s="835"/>
      <c r="I18" s="835"/>
      <c r="J18" s="835"/>
      <c r="K18" s="835"/>
      <c r="L18" s="835"/>
      <c r="M18" s="835"/>
      <c r="N18" s="835"/>
      <c r="O18" s="835"/>
      <c r="P18" s="835"/>
      <c r="Q18" s="836"/>
      <c r="R18" s="836"/>
      <c r="S18" s="835"/>
      <c r="T18" s="834"/>
      <c r="U18" s="837"/>
      <c r="V18" s="837"/>
      <c r="W18" s="837"/>
      <c r="X18" s="835"/>
      <c r="Y18" s="835"/>
      <c r="Z18" s="835"/>
      <c r="AA18" s="835"/>
      <c r="AB18" s="835"/>
      <c r="AC18" s="835"/>
      <c r="AD18" s="835"/>
      <c r="AE18" s="835"/>
      <c r="AF18" s="835"/>
      <c r="AG18" s="835"/>
      <c r="AH18" s="835"/>
      <c r="AI18" s="835"/>
      <c r="AJ18" s="835"/>
      <c r="AK18" s="835"/>
      <c r="AL18" s="838"/>
      <c r="AM18" s="835"/>
      <c r="AN18" s="835"/>
      <c r="AO18" s="835"/>
      <c r="AP18" s="835"/>
      <c r="AQ18" s="835"/>
      <c r="AR18" s="835"/>
      <c r="AS18" s="835"/>
      <c r="AT18" s="835" t="s">
        <v>388</v>
      </c>
      <c r="AU18" s="835" t="s">
        <v>389</v>
      </c>
      <c r="AV18" s="835" t="s">
        <v>389</v>
      </c>
      <c r="AW18" s="839" t="s">
        <v>389</v>
      </c>
      <c r="AX18" s="838" t="s">
        <v>390</v>
      </c>
      <c r="AY18" s="835" t="s">
        <v>391</v>
      </c>
      <c r="AZ18" s="835" t="s">
        <v>392</v>
      </c>
      <c r="BA18" s="835" t="s">
        <v>393</v>
      </c>
      <c r="BB18" s="835" t="s">
        <v>394</v>
      </c>
      <c r="BC18" s="835" t="s">
        <v>395</v>
      </c>
      <c r="BD18" s="835" t="s">
        <v>396</v>
      </c>
      <c r="BE18" s="835" t="s">
        <v>396</v>
      </c>
      <c r="BF18" s="835" t="s">
        <v>394</v>
      </c>
      <c r="BG18" s="835" t="s">
        <v>619</v>
      </c>
      <c r="BH18" s="835" t="s">
        <v>394</v>
      </c>
      <c r="BI18" s="839" t="s">
        <v>394</v>
      </c>
      <c r="BJ18" s="838" t="s">
        <v>392</v>
      </c>
      <c r="BK18" s="835" t="s">
        <v>620</v>
      </c>
      <c r="BL18" s="835" t="s">
        <v>620</v>
      </c>
      <c r="BM18" s="835" t="s">
        <v>621</v>
      </c>
      <c r="BN18" s="835" t="s">
        <v>622</v>
      </c>
      <c r="BO18" s="835" t="s">
        <v>623</v>
      </c>
      <c r="BP18" s="835" t="s">
        <v>624</v>
      </c>
      <c r="BQ18" s="835" t="s">
        <v>621</v>
      </c>
      <c r="BR18" s="835" t="s">
        <v>621</v>
      </c>
      <c r="BS18" s="835" t="s">
        <v>621</v>
      </c>
      <c r="BT18" s="835" t="s">
        <v>625</v>
      </c>
      <c r="BU18" s="839" t="s">
        <v>621</v>
      </c>
      <c r="BV18" s="838" t="s">
        <v>621</v>
      </c>
      <c r="BW18" s="835" t="s">
        <v>621</v>
      </c>
      <c r="BX18" s="835" t="s">
        <v>626</v>
      </c>
      <c r="BY18" s="835" t="s">
        <v>627</v>
      </c>
      <c r="BZ18" s="835" t="s">
        <v>628</v>
      </c>
      <c r="CA18" s="835" t="s">
        <v>629</v>
      </c>
      <c r="CB18" s="835" t="s">
        <v>630</v>
      </c>
      <c r="CC18" s="835" t="s">
        <v>631</v>
      </c>
      <c r="CD18" s="835" t="s">
        <v>632</v>
      </c>
      <c r="CE18" s="835" t="s">
        <v>633</v>
      </c>
      <c r="CF18" s="835" t="s">
        <v>633</v>
      </c>
      <c r="CG18" s="839" t="s">
        <v>634</v>
      </c>
      <c r="CH18" s="838" t="s">
        <v>634</v>
      </c>
      <c r="CI18" s="835" t="s">
        <v>635</v>
      </c>
      <c r="CJ18" s="835" t="s">
        <v>636</v>
      </c>
      <c r="CK18" s="835" t="s">
        <v>637</v>
      </c>
      <c r="CL18" s="835" t="s">
        <v>638</v>
      </c>
      <c r="CM18" s="835" t="s">
        <v>639</v>
      </c>
      <c r="CN18" s="835" t="s">
        <v>640</v>
      </c>
      <c r="CO18" s="835" t="s">
        <v>641</v>
      </c>
      <c r="CP18" s="835" t="s">
        <v>642</v>
      </c>
      <c r="CQ18" s="835" t="s">
        <v>643</v>
      </c>
      <c r="CR18" s="835" t="s">
        <v>644</v>
      </c>
      <c r="CS18" s="839" t="s">
        <v>645</v>
      </c>
      <c r="CT18" s="838" t="s">
        <v>646</v>
      </c>
      <c r="CU18" s="835" t="s">
        <v>647</v>
      </c>
      <c r="CV18" s="835" t="s">
        <v>648</v>
      </c>
      <c r="CW18" s="835" t="s">
        <v>649</v>
      </c>
      <c r="CX18" s="835" t="s">
        <v>650</v>
      </c>
      <c r="CY18" s="835" t="s">
        <v>651</v>
      </c>
      <c r="CZ18" s="835" t="s">
        <v>652</v>
      </c>
      <c r="DA18" s="835" t="s">
        <v>653</v>
      </c>
      <c r="DB18" s="835" t="s">
        <v>654</v>
      </c>
      <c r="DC18" s="835" t="s">
        <v>655</v>
      </c>
      <c r="DD18" s="835" t="s">
        <v>656</v>
      </c>
      <c r="DE18" s="839" t="s">
        <v>657</v>
      </c>
      <c r="DF18" s="838" t="s">
        <v>658</v>
      </c>
      <c r="DG18" s="835" t="s">
        <v>658</v>
      </c>
      <c r="DH18" s="835" t="s">
        <v>659</v>
      </c>
      <c r="DI18" s="835" t="s">
        <v>660</v>
      </c>
      <c r="DJ18" s="835" t="s">
        <v>661</v>
      </c>
      <c r="DK18" s="835" t="s">
        <v>661</v>
      </c>
      <c r="DL18" s="835" t="s">
        <v>662</v>
      </c>
      <c r="DM18" s="835" t="s">
        <v>663</v>
      </c>
      <c r="DN18" s="835" t="s">
        <v>663</v>
      </c>
      <c r="DO18" s="835" t="s">
        <v>664</v>
      </c>
      <c r="DP18" s="835" t="s">
        <v>665</v>
      </c>
      <c r="DQ18" s="839" t="s">
        <v>666</v>
      </c>
      <c r="DR18" s="838" t="s">
        <v>667</v>
      </c>
      <c r="DS18" s="835" t="s">
        <v>668</v>
      </c>
      <c r="DT18" s="835" t="s">
        <v>669</v>
      </c>
      <c r="DU18" s="835" t="s">
        <v>670</v>
      </c>
      <c r="DV18" s="835" t="s">
        <v>671</v>
      </c>
      <c r="DW18" s="835" t="s">
        <v>671</v>
      </c>
      <c r="DX18" s="835" t="s">
        <v>672</v>
      </c>
      <c r="DY18" s="835" t="s">
        <v>672</v>
      </c>
      <c r="DZ18" s="835" t="s">
        <v>673</v>
      </c>
      <c r="EA18" s="835" t="s">
        <v>673</v>
      </c>
      <c r="EB18" s="835" t="s">
        <v>674</v>
      </c>
      <c r="EC18" s="839" t="s">
        <v>675</v>
      </c>
      <c r="EU18" s="544"/>
    </row>
    <row r="19" spans="1:151" ht="21" hidden="1" customHeight="1" thickTop="1" x14ac:dyDescent="0.4">
      <c r="A19" s="840" t="s">
        <v>354</v>
      </c>
      <c r="B19" s="841" t="s">
        <v>355</v>
      </c>
      <c r="C19" s="841" t="s">
        <v>355</v>
      </c>
      <c r="D19" s="841" t="s">
        <v>355</v>
      </c>
      <c r="E19" s="841" t="s">
        <v>355</v>
      </c>
      <c r="F19" s="841" t="s">
        <v>355</v>
      </c>
      <c r="G19" s="841" t="s">
        <v>356</v>
      </c>
      <c r="H19" s="841" t="s">
        <v>357</v>
      </c>
      <c r="I19" s="841" t="s">
        <v>357</v>
      </c>
      <c r="J19" s="842" t="s">
        <v>355</v>
      </c>
      <c r="K19" s="843" t="s">
        <v>358</v>
      </c>
      <c r="L19" s="843" t="s">
        <v>358</v>
      </c>
      <c r="M19" s="843" t="s">
        <v>359</v>
      </c>
      <c r="N19" s="843" t="s">
        <v>360</v>
      </c>
      <c r="O19" s="843" t="s">
        <v>361</v>
      </c>
      <c r="P19" s="843" t="s">
        <v>362</v>
      </c>
      <c r="Q19" s="844" t="s">
        <v>363</v>
      </c>
      <c r="R19" s="844" t="s">
        <v>364</v>
      </c>
      <c r="S19" s="845" t="s">
        <v>365</v>
      </c>
      <c r="T19" s="843" t="s">
        <v>366</v>
      </c>
      <c r="U19" s="845" t="s">
        <v>366</v>
      </c>
      <c r="V19" s="845" t="s">
        <v>367</v>
      </c>
      <c r="W19" s="845" t="s">
        <v>368</v>
      </c>
      <c r="X19" s="842" t="s">
        <v>369</v>
      </c>
      <c r="Y19" s="842" t="s">
        <v>370</v>
      </c>
      <c r="Z19" s="842" t="s">
        <v>371</v>
      </c>
      <c r="AA19" s="842" t="s">
        <v>372</v>
      </c>
      <c r="AB19" s="842" t="s">
        <v>373</v>
      </c>
      <c r="AC19" s="842" t="s">
        <v>374</v>
      </c>
      <c r="AD19" s="842" t="s">
        <v>375</v>
      </c>
      <c r="AE19" s="842" t="s">
        <v>376</v>
      </c>
      <c r="AF19" s="842" t="s">
        <v>377</v>
      </c>
      <c r="AG19" s="842" t="s">
        <v>378</v>
      </c>
      <c r="AH19" s="842" t="s">
        <v>379</v>
      </c>
      <c r="AI19" s="842" t="s">
        <v>380</v>
      </c>
      <c r="AJ19" s="842" t="s">
        <v>381</v>
      </c>
      <c r="AK19" s="842" t="s">
        <v>381</v>
      </c>
      <c r="AL19" s="846" t="s">
        <v>381</v>
      </c>
      <c r="AM19" s="842" t="s">
        <v>381</v>
      </c>
      <c r="AN19" s="842" t="s">
        <v>382</v>
      </c>
      <c r="AO19" s="842" t="s">
        <v>383</v>
      </c>
      <c r="AP19" s="842" t="s">
        <v>384</v>
      </c>
      <c r="AQ19" s="842" t="s">
        <v>385</v>
      </c>
      <c r="AR19" s="842" t="s">
        <v>386</v>
      </c>
      <c r="AS19" s="842" t="s">
        <v>387</v>
      </c>
      <c r="AT19" s="842" t="s">
        <v>388</v>
      </c>
      <c r="AU19" s="842" t="s">
        <v>389</v>
      </c>
      <c r="AV19" s="842" t="s">
        <v>389</v>
      </c>
      <c r="AW19" s="847" t="s">
        <v>389</v>
      </c>
      <c r="AX19" s="846" t="s">
        <v>390</v>
      </c>
      <c r="AY19" s="842" t="s">
        <v>391</v>
      </c>
      <c r="AZ19" s="842" t="s">
        <v>392</v>
      </c>
      <c r="BA19" s="842" t="s">
        <v>393</v>
      </c>
      <c r="BB19" s="842" t="s">
        <v>394</v>
      </c>
      <c r="BC19" s="842" t="s">
        <v>395</v>
      </c>
      <c r="BD19" s="842" t="s">
        <v>396</v>
      </c>
      <c r="BE19" s="842" t="s">
        <v>396</v>
      </c>
      <c r="BF19" s="847"/>
      <c r="BG19" s="842"/>
      <c r="BH19" s="842"/>
      <c r="BI19" s="842"/>
      <c r="BJ19" s="842"/>
      <c r="BK19" s="842"/>
      <c r="BL19" s="842"/>
      <c r="BM19" s="842"/>
      <c r="BN19" s="842"/>
      <c r="BO19" s="842"/>
      <c r="BP19" s="842"/>
      <c r="BQ19" s="842"/>
      <c r="BR19" s="842"/>
      <c r="BS19" s="842"/>
      <c r="BT19" s="842"/>
      <c r="BU19" s="842"/>
      <c r="BV19" s="842"/>
      <c r="BW19" s="842"/>
      <c r="BX19" s="842"/>
      <c r="BY19" s="842"/>
      <c r="BZ19" s="842"/>
      <c r="CA19" s="842"/>
      <c r="CB19" s="842"/>
      <c r="CC19" s="842"/>
      <c r="CD19" s="842"/>
      <c r="CE19" s="842"/>
      <c r="CF19" s="842"/>
      <c r="CG19" s="842"/>
      <c r="CH19" s="842"/>
      <c r="CI19" s="842"/>
      <c r="CJ19" s="842"/>
      <c r="CK19" s="842"/>
      <c r="CL19" s="842"/>
      <c r="CM19" s="842"/>
      <c r="CN19" s="842"/>
      <c r="CO19" s="842"/>
      <c r="CP19" s="842"/>
      <c r="CQ19" s="842"/>
      <c r="CR19" s="842"/>
      <c r="CS19" s="842"/>
      <c r="CT19" s="842"/>
      <c r="CU19" s="842"/>
      <c r="CV19" s="842"/>
      <c r="CW19" s="842"/>
      <c r="CX19" s="842"/>
      <c r="CY19" s="842"/>
      <c r="CZ19" s="842"/>
      <c r="DA19" s="842"/>
      <c r="DB19" s="842"/>
      <c r="DC19" s="842"/>
      <c r="DD19" s="842"/>
      <c r="DE19" s="842"/>
      <c r="DF19" s="842"/>
      <c r="DG19" s="842"/>
      <c r="DH19" s="842"/>
      <c r="DI19" s="842"/>
      <c r="DJ19" s="842"/>
      <c r="DK19" s="842"/>
      <c r="DL19" s="842"/>
      <c r="DM19" s="842"/>
      <c r="DN19" s="842"/>
      <c r="DO19" s="842"/>
      <c r="DP19" s="842"/>
      <c r="DQ19" s="842"/>
      <c r="DR19" s="842"/>
      <c r="DS19" s="842"/>
      <c r="DT19" s="842"/>
      <c r="DU19" s="842"/>
      <c r="DV19" s="842"/>
      <c r="DW19" s="842"/>
      <c r="DX19" s="842"/>
      <c r="DY19" s="842"/>
      <c r="DZ19" s="842"/>
      <c r="EA19" s="842"/>
      <c r="EB19" s="842"/>
      <c r="EC19" s="842"/>
    </row>
    <row r="20" spans="1:151" ht="21" hidden="1" customHeight="1" x14ac:dyDescent="0.4">
      <c r="A20" s="840" t="s">
        <v>397</v>
      </c>
      <c r="B20" s="841" t="s">
        <v>355</v>
      </c>
      <c r="C20" s="841" t="s">
        <v>355</v>
      </c>
      <c r="D20" s="841" t="s">
        <v>355</v>
      </c>
      <c r="E20" s="841" t="s">
        <v>355</v>
      </c>
      <c r="F20" s="841" t="s">
        <v>355</v>
      </c>
      <c r="G20" s="841" t="s">
        <v>356</v>
      </c>
      <c r="H20" s="841" t="s">
        <v>357</v>
      </c>
      <c r="I20" s="841" t="s">
        <v>357</v>
      </c>
      <c r="J20" s="842" t="s">
        <v>355</v>
      </c>
      <c r="K20" s="843" t="s">
        <v>358</v>
      </c>
      <c r="L20" s="843" t="s">
        <v>358</v>
      </c>
      <c r="M20" s="843" t="s">
        <v>359</v>
      </c>
      <c r="N20" s="843" t="s">
        <v>360</v>
      </c>
      <c r="O20" s="843" t="s">
        <v>361</v>
      </c>
      <c r="P20" s="843" t="s">
        <v>362</v>
      </c>
      <c r="Q20" s="844" t="s">
        <v>363</v>
      </c>
      <c r="R20" s="844" t="s">
        <v>364</v>
      </c>
      <c r="S20" s="845" t="s">
        <v>365</v>
      </c>
      <c r="T20" s="843" t="s">
        <v>366</v>
      </c>
      <c r="U20" s="845" t="s">
        <v>366</v>
      </c>
      <c r="V20" s="845" t="s">
        <v>367</v>
      </c>
      <c r="W20" s="845" t="s">
        <v>368</v>
      </c>
      <c r="X20" s="842" t="s">
        <v>369</v>
      </c>
      <c r="Y20" s="842" t="s">
        <v>370</v>
      </c>
      <c r="Z20" s="842" t="s">
        <v>371</v>
      </c>
      <c r="AA20" s="842" t="s">
        <v>372</v>
      </c>
      <c r="AB20" s="842" t="s">
        <v>373</v>
      </c>
      <c r="AC20" s="842" t="s">
        <v>374</v>
      </c>
      <c r="AD20" s="842" t="s">
        <v>375</v>
      </c>
      <c r="AE20" s="842" t="s">
        <v>376</v>
      </c>
      <c r="AF20" s="842" t="s">
        <v>377</v>
      </c>
      <c r="AG20" s="842" t="s">
        <v>378</v>
      </c>
      <c r="AH20" s="842" t="s">
        <v>379</v>
      </c>
      <c r="AI20" s="842" t="s">
        <v>380</v>
      </c>
      <c r="AJ20" s="842" t="s">
        <v>381</v>
      </c>
      <c r="AK20" s="842" t="s">
        <v>381</v>
      </c>
      <c r="AL20" s="846" t="s">
        <v>381</v>
      </c>
      <c r="AM20" s="842" t="s">
        <v>381</v>
      </c>
      <c r="AN20" s="842" t="s">
        <v>382</v>
      </c>
      <c r="AO20" s="842" t="s">
        <v>383</v>
      </c>
      <c r="AP20" s="842" t="s">
        <v>384</v>
      </c>
      <c r="AQ20" s="842" t="s">
        <v>385</v>
      </c>
      <c r="AR20" s="842" t="s">
        <v>386</v>
      </c>
      <c r="AS20" s="842" t="s">
        <v>387</v>
      </c>
      <c r="AT20" s="842" t="s">
        <v>388</v>
      </c>
      <c r="AU20" s="842" t="s">
        <v>389</v>
      </c>
      <c r="AV20" s="842" t="s">
        <v>389</v>
      </c>
      <c r="AW20" s="847" t="s">
        <v>389</v>
      </c>
      <c r="AX20" s="846" t="s">
        <v>390</v>
      </c>
      <c r="AY20" s="842" t="s">
        <v>391</v>
      </c>
      <c r="AZ20" s="842" t="s">
        <v>392</v>
      </c>
      <c r="BA20" s="842" t="s">
        <v>393</v>
      </c>
      <c r="BB20" s="842" t="s">
        <v>394</v>
      </c>
      <c r="BC20" s="842" t="s">
        <v>395</v>
      </c>
      <c r="BD20" s="842" t="s">
        <v>396</v>
      </c>
      <c r="BE20" s="842" t="s">
        <v>396</v>
      </c>
      <c r="BF20" s="847"/>
      <c r="BG20" s="842"/>
      <c r="BH20" s="842"/>
      <c r="BI20" s="842"/>
      <c r="BJ20" s="842"/>
      <c r="BK20" s="842"/>
      <c r="BL20" s="842"/>
      <c r="BM20" s="842"/>
      <c r="BN20" s="842"/>
      <c r="BO20" s="842"/>
      <c r="BP20" s="842"/>
      <c r="BQ20" s="842"/>
      <c r="BR20" s="842"/>
      <c r="BS20" s="842"/>
      <c r="BT20" s="842"/>
      <c r="BU20" s="842"/>
      <c r="BV20" s="842"/>
      <c r="BW20" s="842"/>
      <c r="BX20" s="842"/>
      <c r="BY20" s="842"/>
      <c r="BZ20" s="842"/>
      <c r="CA20" s="842"/>
      <c r="CB20" s="842"/>
      <c r="CC20" s="842"/>
      <c r="CD20" s="842"/>
      <c r="CE20" s="842"/>
      <c r="CF20" s="842"/>
      <c r="CG20" s="842"/>
      <c r="CH20" s="842"/>
      <c r="CI20" s="842"/>
      <c r="CJ20" s="842"/>
      <c r="CK20" s="842"/>
      <c r="CL20" s="842"/>
      <c r="CM20" s="842"/>
      <c r="CN20" s="842"/>
      <c r="CO20" s="842"/>
      <c r="CP20" s="842"/>
      <c r="CQ20" s="842"/>
      <c r="CR20" s="842"/>
      <c r="CS20" s="842"/>
      <c r="CT20" s="842"/>
      <c r="CU20" s="842"/>
      <c r="CV20" s="842"/>
      <c r="CW20" s="842"/>
      <c r="CX20" s="842"/>
      <c r="CY20" s="842"/>
      <c r="CZ20" s="842"/>
      <c r="DA20" s="842"/>
      <c r="DB20" s="842"/>
      <c r="DC20" s="842"/>
      <c r="DD20" s="842"/>
      <c r="DE20" s="842"/>
      <c r="DF20" s="842"/>
      <c r="DG20" s="842"/>
      <c r="DH20" s="842"/>
      <c r="DI20" s="842"/>
      <c r="DJ20" s="842"/>
      <c r="DK20" s="842"/>
      <c r="DL20" s="842"/>
      <c r="DM20" s="842"/>
      <c r="DN20" s="842"/>
      <c r="DO20" s="842"/>
      <c r="DP20" s="842"/>
      <c r="DQ20" s="842"/>
      <c r="DR20" s="842"/>
      <c r="DS20" s="842"/>
      <c r="DT20" s="842"/>
      <c r="DU20" s="842"/>
      <c r="DV20" s="842"/>
      <c r="DW20" s="842"/>
      <c r="DX20" s="842"/>
      <c r="DY20" s="842"/>
      <c r="DZ20" s="842"/>
      <c r="EA20" s="842"/>
      <c r="EB20" s="842"/>
      <c r="EC20" s="842"/>
    </row>
    <row r="21" spans="1:151" ht="21" hidden="1" customHeight="1" x14ac:dyDescent="0.4">
      <c r="A21" s="840" t="s">
        <v>398</v>
      </c>
      <c r="B21" s="841" t="s">
        <v>355</v>
      </c>
      <c r="C21" s="841" t="s">
        <v>355</v>
      </c>
      <c r="D21" s="841" t="s">
        <v>355</v>
      </c>
      <c r="E21" s="841" t="s">
        <v>355</v>
      </c>
      <c r="F21" s="841" t="s">
        <v>355</v>
      </c>
      <c r="G21" s="841" t="s">
        <v>356</v>
      </c>
      <c r="H21" s="841" t="s">
        <v>357</v>
      </c>
      <c r="I21" s="841" t="s">
        <v>357</v>
      </c>
      <c r="J21" s="842" t="s">
        <v>355</v>
      </c>
      <c r="K21" s="843" t="s">
        <v>358</v>
      </c>
      <c r="L21" s="843" t="s">
        <v>358</v>
      </c>
      <c r="M21" s="843" t="s">
        <v>359</v>
      </c>
      <c r="N21" s="843" t="s">
        <v>360</v>
      </c>
      <c r="O21" s="843" t="s">
        <v>361</v>
      </c>
      <c r="P21" s="843" t="s">
        <v>362</v>
      </c>
      <c r="Q21" s="844" t="s">
        <v>363</v>
      </c>
      <c r="R21" s="844" t="s">
        <v>364</v>
      </c>
      <c r="S21" s="845" t="s">
        <v>365</v>
      </c>
      <c r="T21" s="843" t="s">
        <v>366</v>
      </c>
      <c r="U21" s="845" t="s">
        <v>366</v>
      </c>
      <c r="V21" s="845" t="s">
        <v>367</v>
      </c>
      <c r="W21" s="845" t="s">
        <v>368</v>
      </c>
      <c r="X21" s="842" t="s">
        <v>369</v>
      </c>
      <c r="Y21" s="842" t="s">
        <v>370</v>
      </c>
      <c r="Z21" s="842" t="s">
        <v>371</v>
      </c>
      <c r="AA21" s="842" t="s">
        <v>372</v>
      </c>
      <c r="AB21" s="842" t="s">
        <v>373</v>
      </c>
      <c r="AC21" s="842" t="s">
        <v>374</v>
      </c>
      <c r="AD21" s="842" t="s">
        <v>375</v>
      </c>
      <c r="AE21" s="842" t="s">
        <v>376</v>
      </c>
      <c r="AF21" s="842" t="s">
        <v>377</v>
      </c>
      <c r="AG21" s="842" t="s">
        <v>378</v>
      </c>
      <c r="AH21" s="842" t="s">
        <v>379</v>
      </c>
      <c r="AI21" s="842" t="s">
        <v>380</v>
      </c>
      <c r="AJ21" s="842" t="s">
        <v>381</v>
      </c>
      <c r="AK21" s="842" t="s">
        <v>381</v>
      </c>
      <c r="AL21" s="846" t="s">
        <v>381</v>
      </c>
      <c r="AM21" s="842" t="s">
        <v>381</v>
      </c>
      <c r="AN21" s="842" t="s">
        <v>382</v>
      </c>
      <c r="AO21" s="842" t="s">
        <v>383</v>
      </c>
      <c r="AP21" s="842" t="s">
        <v>384</v>
      </c>
      <c r="AQ21" s="842" t="s">
        <v>385</v>
      </c>
      <c r="AR21" s="842" t="s">
        <v>386</v>
      </c>
      <c r="AS21" s="842" t="s">
        <v>387</v>
      </c>
      <c r="AT21" s="842" t="s">
        <v>388</v>
      </c>
      <c r="AU21" s="842" t="s">
        <v>389</v>
      </c>
      <c r="AV21" s="842" t="s">
        <v>389</v>
      </c>
      <c r="AW21" s="847" t="s">
        <v>389</v>
      </c>
      <c r="AX21" s="846" t="s">
        <v>390</v>
      </c>
      <c r="AY21" s="842" t="s">
        <v>391</v>
      </c>
      <c r="AZ21" s="842" t="s">
        <v>392</v>
      </c>
      <c r="BA21" s="842" t="s">
        <v>393</v>
      </c>
      <c r="BB21" s="842" t="s">
        <v>394</v>
      </c>
      <c r="BC21" s="842" t="s">
        <v>395</v>
      </c>
      <c r="BD21" s="842" t="s">
        <v>396</v>
      </c>
      <c r="BE21" s="842" t="s">
        <v>396</v>
      </c>
      <c r="BF21" s="847"/>
      <c r="BG21" s="842"/>
      <c r="BH21" s="842"/>
      <c r="BI21" s="842"/>
      <c r="BJ21" s="842"/>
      <c r="BK21" s="842"/>
      <c r="BL21" s="842"/>
      <c r="BM21" s="842"/>
      <c r="BN21" s="842"/>
      <c r="BO21" s="842"/>
      <c r="BP21" s="842"/>
      <c r="BQ21" s="842"/>
      <c r="BR21" s="842"/>
      <c r="BS21" s="842"/>
      <c r="BT21" s="842"/>
      <c r="BU21" s="842"/>
      <c r="BV21" s="842"/>
      <c r="BW21" s="842"/>
      <c r="BX21" s="842"/>
      <c r="BY21" s="842"/>
      <c r="BZ21" s="842"/>
      <c r="CA21" s="842"/>
      <c r="CB21" s="842"/>
      <c r="CC21" s="842"/>
      <c r="CD21" s="842"/>
      <c r="CE21" s="842"/>
      <c r="CF21" s="842"/>
      <c r="CG21" s="842"/>
      <c r="CH21" s="842"/>
      <c r="CI21" s="842"/>
      <c r="CJ21" s="842"/>
      <c r="CK21" s="842"/>
      <c r="CL21" s="842"/>
      <c r="CM21" s="842"/>
      <c r="CN21" s="842"/>
      <c r="CO21" s="842"/>
      <c r="CP21" s="842"/>
      <c r="CQ21" s="842"/>
      <c r="CR21" s="842"/>
      <c r="CS21" s="842"/>
      <c r="CT21" s="842"/>
      <c r="CU21" s="842"/>
      <c r="CV21" s="842"/>
      <c r="CW21" s="842"/>
      <c r="CX21" s="842"/>
      <c r="CY21" s="842"/>
      <c r="CZ21" s="842"/>
      <c r="DA21" s="842"/>
      <c r="DB21" s="842"/>
      <c r="DC21" s="842"/>
      <c r="DD21" s="842"/>
      <c r="DE21" s="842"/>
      <c r="DF21" s="842"/>
      <c r="DG21" s="842"/>
      <c r="DH21" s="842"/>
      <c r="DI21" s="842"/>
      <c r="DJ21" s="842"/>
      <c r="DK21" s="842"/>
      <c r="DL21" s="842"/>
      <c r="DM21" s="842"/>
      <c r="DN21" s="842"/>
      <c r="DO21" s="842"/>
      <c r="DP21" s="842"/>
      <c r="DQ21" s="842"/>
      <c r="DR21" s="842"/>
      <c r="DS21" s="842"/>
      <c r="DT21" s="842"/>
      <c r="DU21" s="842"/>
      <c r="DV21" s="842"/>
      <c r="DW21" s="842"/>
      <c r="DX21" s="842"/>
      <c r="DY21" s="842"/>
      <c r="DZ21" s="842"/>
      <c r="EA21" s="842"/>
      <c r="EB21" s="842"/>
      <c r="EC21" s="842"/>
    </row>
    <row r="22" spans="1:151" ht="21" hidden="1" customHeight="1" x14ac:dyDescent="0.4">
      <c r="A22" s="840" t="s">
        <v>399</v>
      </c>
      <c r="B22" s="841" t="s">
        <v>355</v>
      </c>
      <c r="C22" s="841" t="s">
        <v>355</v>
      </c>
      <c r="D22" s="841" t="s">
        <v>355</v>
      </c>
      <c r="E22" s="841" t="s">
        <v>355</v>
      </c>
      <c r="F22" s="841" t="s">
        <v>355</v>
      </c>
      <c r="G22" s="841" t="s">
        <v>356</v>
      </c>
      <c r="H22" s="841" t="s">
        <v>357</v>
      </c>
      <c r="I22" s="841" t="s">
        <v>357</v>
      </c>
      <c r="J22" s="842" t="s">
        <v>355</v>
      </c>
      <c r="K22" s="843" t="s">
        <v>358</v>
      </c>
      <c r="L22" s="843" t="s">
        <v>358</v>
      </c>
      <c r="M22" s="843" t="s">
        <v>359</v>
      </c>
      <c r="N22" s="843" t="s">
        <v>360</v>
      </c>
      <c r="O22" s="843" t="s">
        <v>361</v>
      </c>
      <c r="P22" s="843" t="s">
        <v>362</v>
      </c>
      <c r="Q22" s="844" t="s">
        <v>363</v>
      </c>
      <c r="R22" s="844" t="s">
        <v>364</v>
      </c>
      <c r="S22" s="845" t="s">
        <v>365</v>
      </c>
      <c r="T22" s="843" t="s">
        <v>366</v>
      </c>
      <c r="U22" s="845" t="s">
        <v>366</v>
      </c>
      <c r="V22" s="845" t="s">
        <v>367</v>
      </c>
      <c r="W22" s="845" t="s">
        <v>368</v>
      </c>
      <c r="X22" s="842" t="s">
        <v>369</v>
      </c>
      <c r="Y22" s="842" t="s">
        <v>370</v>
      </c>
      <c r="Z22" s="842" t="s">
        <v>371</v>
      </c>
      <c r="AA22" s="842" t="s">
        <v>372</v>
      </c>
      <c r="AB22" s="842" t="s">
        <v>373</v>
      </c>
      <c r="AC22" s="842" t="s">
        <v>374</v>
      </c>
      <c r="AD22" s="842" t="s">
        <v>375</v>
      </c>
      <c r="AE22" s="842" t="s">
        <v>376</v>
      </c>
      <c r="AF22" s="842" t="s">
        <v>377</v>
      </c>
      <c r="AG22" s="842" t="s">
        <v>378</v>
      </c>
      <c r="AH22" s="842" t="s">
        <v>379</v>
      </c>
      <c r="AI22" s="842" t="s">
        <v>380</v>
      </c>
      <c r="AJ22" s="842" t="s">
        <v>381</v>
      </c>
      <c r="AK22" s="842" t="s">
        <v>381</v>
      </c>
      <c r="AL22" s="846" t="s">
        <v>381</v>
      </c>
      <c r="AM22" s="842" t="s">
        <v>381</v>
      </c>
      <c r="AN22" s="842" t="s">
        <v>382</v>
      </c>
      <c r="AO22" s="842" t="s">
        <v>383</v>
      </c>
      <c r="AP22" s="842" t="s">
        <v>384</v>
      </c>
      <c r="AQ22" s="842" t="s">
        <v>385</v>
      </c>
      <c r="AR22" s="842" t="s">
        <v>386</v>
      </c>
      <c r="AS22" s="842" t="s">
        <v>387</v>
      </c>
      <c r="AT22" s="842" t="s">
        <v>388</v>
      </c>
      <c r="AU22" s="842" t="s">
        <v>389</v>
      </c>
      <c r="AV22" s="842" t="s">
        <v>389</v>
      </c>
      <c r="AW22" s="847" t="s">
        <v>389</v>
      </c>
      <c r="AX22" s="846" t="s">
        <v>390</v>
      </c>
      <c r="AY22" s="842" t="s">
        <v>391</v>
      </c>
      <c r="AZ22" s="842" t="s">
        <v>392</v>
      </c>
      <c r="BA22" s="842" t="s">
        <v>393</v>
      </c>
      <c r="BB22" s="842" t="s">
        <v>394</v>
      </c>
      <c r="BC22" s="842" t="s">
        <v>395</v>
      </c>
      <c r="BD22" s="842" t="s">
        <v>396</v>
      </c>
      <c r="BE22" s="842" t="s">
        <v>396</v>
      </c>
      <c r="BF22" s="847"/>
      <c r="BG22" s="842"/>
      <c r="BH22" s="842"/>
      <c r="BI22" s="842"/>
      <c r="BJ22" s="842"/>
      <c r="BK22" s="842"/>
      <c r="BL22" s="842"/>
      <c r="BM22" s="842"/>
      <c r="BN22" s="842"/>
      <c r="BO22" s="842"/>
      <c r="BP22" s="842"/>
      <c r="BQ22" s="842"/>
      <c r="BR22" s="842"/>
      <c r="BS22" s="842"/>
      <c r="BT22" s="842"/>
      <c r="BU22" s="842"/>
      <c r="BV22" s="842"/>
      <c r="BW22" s="842"/>
      <c r="BX22" s="842"/>
      <c r="BY22" s="842"/>
      <c r="BZ22" s="842"/>
      <c r="CA22" s="842"/>
      <c r="CB22" s="842"/>
      <c r="CC22" s="842"/>
      <c r="CD22" s="842"/>
      <c r="CE22" s="842"/>
      <c r="CF22" s="842"/>
      <c r="CG22" s="842"/>
      <c r="CH22" s="842"/>
      <c r="CI22" s="842"/>
      <c r="CJ22" s="842"/>
      <c r="CK22" s="842"/>
      <c r="CL22" s="842"/>
      <c r="CM22" s="842"/>
      <c r="CN22" s="842"/>
      <c r="CO22" s="842"/>
      <c r="CP22" s="842"/>
      <c r="CQ22" s="842"/>
      <c r="CR22" s="842"/>
      <c r="CS22" s="842"/>
      <c r="CT22" s="842"/>
      <c r="CU22" s="842"/>
      <c r="CV22" s="842"/>
      <c r="CW22" s="842"/>
      <c r="CX22" s="842"/>
      <c r="CY22" s="842"/>
      <c r="CZ22" s="842"/>
      <c r="DA22" s="842"/>
      <c r="DB22" s="842"/>
      <c r="DC22" s="842"/>
      <c r="DD22" s="842"/>
      <c r="DE22" s="842"/>
      <c r="DF22" s="842"/>
      <c r="DG22" s="842"/>
      <c r="DH22" s="842"/>
      <c r="DI22" s="842"/>
      <c r="DJ22" s="842"/>
      <c r="DK22" s="842"/>
      <c r="DL22" s="842"/>
      <c r="DM22" s="842"/>
      <c r="DN22" s="842"/>
      <c r="DO22" s="842"/>
      <c r="DP22" s="842"/>
      <c r="DQ22" s="842"/>
      <c r="DR22" s="842"/>
      <c r="DS22" s="842"/>
      <c r="DT22" s="842"/>
      <c r="DU22" s="842"/>
      <c r="DV22" s="842"/>
      <c r="DW22" s="842"/>
      <c r="DX22" s="842"/>
      <c r="DY22" s="842"/>
      <c r="DZ22" s="842"/>
      <c r="EA22" s="842"/>
      <c r="EB22" s="842"/>
      <c r="EC22" s="842"/>
    </row>
    <row r="23" spans="1:151" ht="21" hidden="1" customHeight="1" x14ac:dyDescent="0.4">
      <c r="A23" s="840" t="s">
        <v>400</v>
      </c>
      <c r="B23" s="841" t="s">
        <v>355</v>
      </c>
      <c r="C23" s="841" t="s">
        <v>355</v>
      </c>
      <c r="D23" s="841" t="s">
        <v>355</v>
      </c>
      <c r="E23" s="841" t="s">
        <v>355</v>
      </c>
      <c r="F23" s="841" t="s">
        <v>355</v>
      </c>
      <c r="G23" s="841" t="s">
        <v>356</v>
      </c>
      <c r="H23" s="841" t="s">
        <v>357</v>
      </c>
      <c r="I23" s="841" t="s">
        <v>357</v>
      </c>
      <c r="J23" s="842" t="s">
        <v>355</v>
      </c>
      <c r="K23" s="843" t="s">
        <v>358</v>
      </c>
      <c r="L23" s="843" t="s">
        <v>358</v>
      </c>
      <c r="M23" s="843" t="s">
        <v>359</v>
      </c>
      <c r="N23" s="843" t="s">
        <v>360</v>
      </c>
      <c r="O23" s="843" t="s">
        <v>361</v>
      </c>
      <c r="P23" s="843" t="s">
        <v>362</v>
      </c>
      <c r="Q23" s="844" t="s">
        <v>363</v>
      </c>
      <c r="R23" s="844" t="s">
        <v>364</v>
      </c>
      <c r="S23" s="845" t="s">
        <v>365</v>
      </c>
      <c r="T23" s="843" t="s">
        <v>366</v>
      </c>
      <c r="U23" s="845" t="s">
        <v>366</v>
      </c>
      <c r="V23" s="845" t="s">
        <v>367</v>
      </c>
      <c r="W23" s="845" t="s">
        <v>368</v>
      </c>
      <c r="X23" s="842" t="s">
        <v>369</v>
      </c>
      <c r="Y23" s="842" t="s">
        <v>370</v>
      </c>
      <c r="Z23" s="842" t="s">
        <v>371</v>
      </c>
      <c r="AA23" s="842" t="s">
        <v>372</v>
      </c>
      <c r="AB23" s="842" t="s">
        <v>373</v>
      </c>
      <c r="AC23" s="842" t="s">
        <v>374</v>
      </c>
      <c r="AD23" s="842" t="s">
        <v>375</v>
      </c>
      <c r="AE23" s="842" t="s">
        <v>376</v>
      </c>
      <c r="AF23" s="842" t="s">
        <v>377</v>
      </c>
      <c r="AG23" s="842" t="s">
        <v>378</v>
      </c>
      <c r="AH23" s="842" t="s">
        <v>379</v>
      </c>
      <c r="AI23" s="842" t="s">
        <v>380</v>
      </c>
      <c r="AJ23" s="842" t="s">
        <v>381</v>
      </c>
      <c r="AK23" s="842" t="s">
        <v>381</v>
      </c>
      <c r="AL23" s="846" t="s">
        <v>381</v>
      </c>
      <c r="AM23" s="842" t="s">
        <v>381</v>
      </c>
      <c r="AN23" s="842" t="s">
        <v>382</v>
      </c>
      <c r="AO23" s="842" t="s">
        <v>383</v>
      </c>
      <c r="AP23" s="842" t="s">
        <v>384</v>
      </c>
      <c r="AQ23" s="842" t="s">
        <v>385</v>
      </c>
      <c r="AR23" s="842" t="s">
        <v>386</v>
      </c>
      <c r="AS23" s="842" t="s">
        <v>387</v>
      </c>
      <c r="AT23" s="842" t="s">
        <v>388</v>
      </c>
      <c r="AU23" s="842" t="s">
        <v>389</v>
      </c>
      <c r="AV23" s="842" t="s">
        <v>389</v>
      </c>
      <c r="AW23" s="847" t="s">
        <v>389</v>
      </c>
      <c r="AX23" s="846" t="s">
        <v>390</v>
      </c>
      <c r="AY23" s="842" t="s">
        <v>391</v>
      </c>
      <c r="AZ23" s="842" t="s">
        <v>392</v>
      </c>
      <c r="BA23" s="842" t="s">
        <v>393</v>
      </c>
      <c r="BB23" s="842" t="s">
        <v>394</v>
      </c>
      <c r="BC23" s="842" t="s">
        <v>395</v>
      </c>
      <c r="BD23" s="842" t="s">
        <v>396</v>
      </c>
      <c r="BE23" s="842" t="s">
        <v>396</v>
      </c>
      <c r="BF23" s="847"/>
      <c r="BG23" s="842"/>
      <c r="BH23" s="842"/>
      <c r="BI23" s="842"/>
      <c r="BJ23" s="842"/>
      <c r="BK23" s="842"/>
      <c r="BL23" s="842"/>
      <c r="BM23" s="842"/>
      <c r="BN23" s="842"/>
      <c r="BO23" s="842"/>
      <c r="BP23" s="842"/>
      <c r="BQ23" s="842"/>
      <c r="BR23" s="842"/>
      <c r="BS23" s="842"/>
      <c r="BT23" s="842"/>
      <c r="BU23" s="842"/>
      <c r="BV23" s="842"/>
      <c r="BW23" s="842"/>
      <c r="BX23" s="842"/>
      <c r="BY23" s="842"/>
      <c r="BZ23" s="842"/>
      <c r="CA23" s="842"/>
      <c r="CB23" s="842"/>
      <c r="CC23" s="842"/>
      <c r="CD23" s="842"/>
      <c r="CE23" s="842"/>
      <c r="CF23" s="842"/>
      <c r="CG23" s="842"/>
      <c r="CH23" s="842"/>
      <c r="CI23" s="842"/>
      <c r="CJ23" s="842"/>
      <c r="CK23" s="842"/>
      <c r="CL23" s="842"/>
      <c r="CM23" s="842"/>
      <c r="CN23" s="842"/>
      <c r="CO23" s="842"/>
      <c r="CP23" s="842"/>
      <c r="CQ23" s="842"/>
      <c r="CR23" s="842"/>
      <c r="CS23" s="842"/>
      <c r="CT23" s="842"/>
      <c r="CU23" s="842"/>
      <c r="CV23" s="842"/>
      <c r="CW23" s="842"/>
      <c r="CX23" s="842"/>
      <c r="CY23" s="842"/>
      <c r="CZ23" s="842"/>
      <c r="DA23" s="842"/>
      <c r="DB23" s="842"/>
      <c r="DC23" s="842"/>
      <c r="DD23" s="842"/>
      <c r="DE23" s="842"/>
      <c r="DF23" s="842"/>
      <c r="DG23" s="842"/>
      <c r="DH23" s="842"/>
      <c r="DI23" s="842"/>
      <c r="DJ23" s="842"/>
      <c r="DK23" s="842"/>
      <c r="DL23" s="842"/>
      <c r="DM23" s="842"/>
      <c r="DN23" s="842"/>
      <c r="DO23" s="842"/>
      <c r="DP23" s="842"/>
      <c r="DQ23" s="842"/>
      <c r="DR23" s="842"/>
      <c r="DS23" s="842"/>
      <c r="DT23" s="842"/>
      <c r="DU23" s="842"/>
      <c r="DV23" s="842"/>
      <c r="DW23" s="842"/>
      <c r="DX23" s="842"/>
      <c r="DY23" s="842"/>
      <c r="DZ23" s="842"/>
      <c r="EA23" s="842"/>
      <c r="EB23" s="842"/>
      <c r="EC23" s="842"/>
    </row>
    <row r="24" spans="1:151" ht="21" hidden="1" customHeight="1" thickBot="1" x14ac:dyDescent="0.45">
      <c r="A24" s="848" t="s">
        <v>401</v>
      </c>
      <c r="B24" s="849" t="s">
        <v>355</v>
      </c>
      <c r="C24" s="849" t="s">
        <v>355</v>
      </c>
      <c r="D24" s="849" t="s">
        <v>355</v>
      </c>
      <c r="E24" s="849" t="s">
        <v>355</v>
      </c>
      <c r="F24" s="849" t="s">
        <v>355</v>
      </c>
      <c r="G24" s="849" t="s">
        <v>356</v>
      </c>
      <c r="H24" s="849" t="s">
        <v>357</v>
      </c>
      <c r="I24" s="849" t="s">
        <v>357</v>
      </c>
      <c r="J24" s="850" t="s">
        <v>355</v>
      </c>
      <c r="K24" s="851" t="s">
        <v>358</v>
      </c>
      <c r="L24" s="851" t="s">
        <v>358</v>
      </c>
      <c r="M24" s="851" t="s">
        <v>359</v>
      </c>
      <c r="N24" s="851" t="s">
        <v>360</v>
      </c>
      <c r="O24" s="851" t="s">
        <v>361</v>
      </c>
      <c r="P24" s="851" t="s">
        <v>362</v>
      </c>
      <c r="Q24" s="852" t="s">
        <v>363</v>
      </c>
      <c r="R24" s="852" t="s">
        <v>364</v>
      </c>
      <c r="S24" s="853" t="s">
        <v>365</v>
      </c>
      <c r="T24" s="851" t="s">
        <v>366</v>
      </c>
      <c r="U24" s="853" t="s">
        <v>366</v>
      </c>
      <c r="V24" s="853" t="s">
        <v>367</v>
      </c>
      <c r="W24" s="853" t="s">
        <v>368</v>
      </c>
      <c r="X24" s="850" t="s">
        <v>369</v>
      </c>
      <c r="Y24" s="850" t="s">
        <v>370</v>
      </c>
      <c r="Z24" s="850" t="s">
        <v>371</v>
      </c>
      <c r="AA24" s="850" t="s">
        <v>372</v>
      </c>
      <c r="AB24" s="850" t="s">
        <v>373</v>
      </c>
      <c r="AC24" s="850" t="s">
        <v>374</v>
      </c>
      <c r="AD24" s="850" t="s">
        <v>375</v>
      </c>
      <c r="AE24" s="850" t="s">
        <v>376</v>
      </c>
      <c r="AF24" s="850" t="s">
        <v>377</v>
      </c>
      <c r="AG24" s="850" t="s">
        <v>378</v>
      </c>
      <c r="AH24" s="850" t="s">
        <v>379</v>
      </c>
      <c r="AI24" s="850" t="s">
        <v>380</v>
      </c>
      <c r="AJ24" s="850" t="s">
        <v>381</v>
      </c>
      <c r="AK24" s="850" t="s">
        <v>381</v>
      </c>
      <c r="AL24" s="854" t="s">
        <v>381</v>
      </c>
      <c r="AM24" s="850" t="s">
        <v>381</v>
      </c>
      <c r="AN24" s="850" t="s">
        <v>382</v>
      </c>
      <c r="AO24" s="850" t="s">
        <v>383</v>
      </c>
      <c r="AP24" s="850" t="s">
        <v>384</v>
      </c>
      <c r="AQ24" s="850" t="s">
        <v>385</v>
      </c>
      <c r="AR24" s="850" t="s">
        <v>386</v>
      </c>
      <c r="AS24" s="850" t="s">
        <v>387</v>
      </c>
      <c r="AT24" s="850" t="s">
        <v>388</v>
      </c>
      <c r="AU24" s="850" t="s">
        <v>389</v>
      </c>
      <c r="AV24" s="850" t="s">
        <v>389</v>
      </c>
      <c r="AW24" s="855" t="s">
        <v>389</v>
      </c>
      <c r="AX24" s="854" t="s">
        <v>390</v>
      </c>
      <c r="AY24" s="850" t="s">
        <v>391</v>
      </c>
      <c r="AZ24" s="850" t="s">
        <v>392</v>
      </c>
      <c r="BA24" s="850" t="s">
        <v>393</v>
      </c>
      <c r="BB24" s="850" t="s">
        <v>394</v>
      </c>
      <c r="BC24" s="850" t="s">
        <v>395</v>
      </c>
      <c r="BD24" s="850" t="s">
        <v>396</v>
      </c>
      <c r="BE24" s="850" t="s">
        <v>396</v>
      </c>
      <c r="BF24" s="855"/>
      <c r="BG24" s="842"/>
      <c r="BH24" s="842"/>
      <c r="BI24" s="842"/>
      <c r="BJ24" s="842"/>
      <c r="BK24" s="842"/>
      <c r="BL24" s="842"/>
      <c r="BM24" s="842"/>
      <c r="BN24" s="842"/>
      <c r="BO24" s="842"/>
      <c r="BP24" s="842"/>
      <c r="BQ24" s="842"/>
      <c r="BR24" s="842"/>
      <c r="BS24" s="842"/>
      <c r="BT24" s="842"/>
      <c r="BU24" s="842"/>
      <c r="BV24" s="842"/>
      <c r="BW24" s="842"/>
      <c r="BX24" s="842"/>
      <c r="BY24" s="842"/>
      <c r="BZ24" s="842"/>
      <c r="CA24" s="842"/>
      <c r="CB24" s="842"/>
      <c r="CC24" s="842"/>
      <c r="CD24" s="842"/>
      <c r="CE24" s="842"/>
      <c r="CF24" s="842"/>
      <c r="CG24" s="842"/>
      <c r="CH24" s="842"/>
      <c r="CI24" s="842"/>
      <c r="CJ24" s="842"/>
      <c r="CK24" s="842"/>
      <c r="CL24" s="842"/>
      <c r="CM24" s="842"/>
      <c r="CN24" s="842"/>
      <c r="CO24" s="842"/>
      <c r="CP24" s="842"/>
      <c r="CQ24" s="842"/>
      <c r="CR24" s="842"/>
      <c r="CS24" s="842"/>
      <c r="CT24" s="842"/>
      <c r="CU24" s="842"/>
      <c r="CV24" s="842"/>
      <c r="CW24" s="842"/>
      <c r="CX24" s="842"/>
      <c r="CY24" s="842"/>
      <c r="CZ24" s="842"/>
      <c r="DA24" s="842"/>
      <c r="DB24" s="842"/>
      <c r="DC24" s="842"/>
      <c r="DD24" s="842"/>
      <c r="DE24" s="842"/>
      <c r="DF24" s="842"/>
      <c r="DG24" s="842"/>
      <c r="DH24" s="842"/>
      <c r="DI24" s="842"/>
      <c r="DJ24" s="842"/>
      <c r="DK24" s="842"/>
      <c r="DL24" s="842"/>
      <c r="DM24" s="842"/>
      <c r="DN24" s="842"/>
      <c r="DO24" s="842"/>
      <c r="DP24" s="842"/>
      <c r="DQ24" s="842"/>
      <c r="DR24" s="842"/>
      <c r="DS24" s="842"/>
      <c r="DT24" s="842"/>
      <c r="DU24" s="842"/>
      <c r="DV24" s="842"/>
      <c r="DW24" s="842"/>
      <c r="DX24" s="842"/>
      <c r="DY24" s="842"/>
      <c r="DZ24" s="842"/>
      <c r="EA24" s="842"/>
      <c r="EB24" s="842"/>
      <c r="EC24" s="842"/>
    </row>
    <row r="25" spans="1:151" ht="24" hidden="1" customHeight="1" thickTop="1" thickBot="1" x14ac:dyDescent="0.45">
      <c r="A25" s="856" t="s">
        <v>402</v>
      </c>
      <c r="B25" s="849" t="s">
        <v>403</v>
      </c>
      <c r="C25" s="849" t="s">
        <v>403</v>
      </c>
      <c r="D25" s="849" t="s">
        <v>404</v>
      </c>
      <c r="E25" s="849" t="s">
        <v>404</v>
      </c>
      <c r="F25" s="849" t="s">
        <v>405</v>
      </c>
      <c r="G25" s="849" t="s">
        <v>406</v>
      </c>
      <c r="H25" s="849" t="s">
        <v>406</v>
      </c>
      <c r="I25" s="849" t="s">
        <v>406</v>
      </c>
      <c r="J25" s="850" t="s">
        <v>407</v>
      </c>
      <c r="K25" s="851" t="s">
        <v>408</v>
      </c>
      <c r="L25" s="851" t="s">
        <v>408</v>
      </c>
      <c r="M25" s="851" t="s">
        <v>359</v>
      </c>
      <c r="N25" s="851" t="s">
        <v>409</v>
      </c>
      <c r="O25" s="851" t="s">
        <v>410</v>
      </c>
      <c r="P25" s="851" t="s">
        <v>411</v>
      </c>
      <c r="Q25" s="857" t="s">
        <v>412</v>
      </c>
      <c r="R25" s="857" t="s">
        <v>413</v>
      </c>
      <c r="S25" s="853" t="s">
        <v>414</v>
      </c>
      <c r="T25" s="851" t="s">
        <v>415</v>
      </c>
      <c r="U25" s="853" t="s">
        <v>415</v>
      </c>
      <c r="V25" s="853" t="s">
        <v>416</v>
      </c>
      <c r="W25" s="853" t="s">
        <v>417</v>
      </c>
      <c r="X25" s="850" t="s">
        <v>418</v>
      </c>
      <c r="Y25" s="850" t="s">
        <v>419</v>
      </c>
      <c r="Z25" s="850" t="s">
        <v>420</v>
      </c>
      <c r="AA25" s="850" t="s">
        <v>407</v>
      </c>
      <c r="AB25" s="850" t="s">
        <v>421</v>
      </c>
      <c r="AC25" s="850" t="s">
        <v>422</v>
      </c>
      <c r="AD25" s="850" t="s">
        <v>423</v>
      </c>
      <c r="AE25" s="850" t="s">
        <v>424</v>
      </c>
      <c r="AF25" s="850" t="s">
        <v>425</v>
      </c>
      <c r="AG25" s="850" t="s">
        <v>426</v>
      </c>
      <c r="AH25" s="850" t="s">
        <v>427</v>
      </c>
      <c r="AI25" s="850" t="s">
        <v>428</v>
      </c>
      <c r="AJ25" s="850" t="s">
        <v>429</v>
      </c>
      <c r="AK25" s="850" t="s">
        <v>430</v>
      </c>
      <c r="AL25" s="854" t="s">
        <v>427</v>
      </c>
      <c r="AM25" s="850" t="s">
        <v>427</v>
      </c>
      <c r="AN25" s="850" t="s">
        <v>431</v>
      </c>
      <c r="AO25" s="850" t="s">
        <v>432</v>
      </c>
      <c r="AP25" s="850" t="s">
        <v>433</v>
      </c>
      <c r="AQ25" s="855"/>
      <c r="AR25" s="842"/>
      <c r="AS25" s="842"/>
      <c r="AT25" s="842"/>
      <c r="AU25" s="842"/>
      <c r="AV25" s="842"/>
      <c r="AW25" s="842"/>
      <c r="AX25" s="842"/>
      <c r="AY25" s="842"/>
      <c r="AZ25" s="842"/>
      <c r="BA25" s="842"/>
      <c r="BB25" s="842"/>
      <c r="BC25" s="842"/>
      <c r="BD25" s="842"/>
      <c r="BE25" s="842"/>
      <c r="BF25" s="842"/>
      <c r="BG25" s="842"/>
      <c r="BH25" s="842"/>
      <c r="BI25" s="842"/>
      <c r="BJ25" s="842"/>
      <c r="BK25" s="842"/>
      <c r="BL25" s="842"/>
      <c r="BM25" s="842"/>
      <c r="BN25" s="842"/>
      <c r="BO25" s="842"/>
      <c r="BP25" s="842"/>
      <c r="BQ25" s="842"/>
      <c r="BR25" s="842"/>
      <c r="BS25" s="842"/>
      <c r="BT25" s="842"/>
      <c r="BU25" s="842"/>
      <c r="BV25" s="842"/>
      <c r="BW25" s="842"/>
      <c r="BX25" s="842"/>
      <c r="BY25" s="842"/>
      <c r="BZ25" s="842"/>
      <c r="CA25" s="842"/>
      <c r="CB25" s="842"/>
      <c r="CC25" s="842"/>
      <c r="CD25" s="842"/>
      <c r="CE25" s="842"/>
      <c r="CF25" s="842"/>
      <c r="CG25" s="842"/>
      <c r="CH25" s="842"/>
      <c r="CI25" s="842"/>
      <c r="CJ25" s="842"/>
      <c r="CK25" s="842"/>
      <c r="CL25" s="842"/>
      <c r="CM25" s="842"/>
      <c r="CN25" s="842"/>
      <c r="CO25" s="842"/>
      <c r="CP25" s="842"/>
      <c r="CQ25" s="842"/>
      <c r="CR25" s="842"/>
      <c r="CS25" s="842"/>
      <c r="CT25" s="842"/>
      <c r="CU25" s="842"/>
      <c r="CV25" s="842"/>
      <c r="CW25" s="842"/>
      <c r="CX25" s="842"/>
      <c r="CY25" s="842"/>
      <c r="CZ25" s="842"/>
      <c r="DA25" s="842"/>
      <c r="DB25" s="842"/>
      <c r="DC25" s="842"/>
      <c r="DD25" s="842"/>
      <c r="DE25" s="842"/>
      <c r="DF25" s="842"/>
      <c r="DG25" s="842"/>
      <c r="DH25" s="842"/>
      <c r="DI25" s="842"/>
      <c r="DJ25" s="842"/>
      <c r="DK25" s="842"/>
      <c r="DL25" s="842"/>
      <c r="DM25" s="842"/>
      <c r="DN25" s="842"/>
      <c r="DO25" s="842"/>
      <c r="DP25" s="842"/>
      <c r="DQ25" s="842"/>
      <c r="DR25" s="842"/>
      <c r="DS25" s="842"/>
      <c r="DT25" s="842"/>
      <c r="DU25" s="842"/>
      <c r="DV25" s="842"/>
      <c r="DW25" s="842"/>
      <c r="DX25" s="842"/>
      <c r="DY25" s="842"/>
      <c r="DZ25" s="842"/>
      <c r="EA25" s="842"/>
      <c r="EB25" s="842"/>
      <c r="EC25" s="842"/>
    </row>
    <row r="26" spans="1:151" ht="17.5" thickTop="1" x14ac:dyDescent="0.4">
      <c r="A26" s="858"/>
    </row>
    <row r="27" spans="1:151" x14ac:dyDescent="0.4">
      <c r="A27" s="858"/>
    </row>
    <row r="38" spans="1:1" s="2" customFormat="1" ht="13" x14ac:dyDescent="0.3"/>
    <row r="39" spans="1:1" s="2" customFormat="1" ht="13" x14ac:dyDescent="0.3">
      <c r="A39" s="2" t="s">
        <v>1535</v>
      </c>
    </row>
    <row r="40" spans="1:1" s="2" customFormat="1" ht="13" x14ac:dyDescent="0.3">
      <c r="A40" s="2" t="s">
        <v>1536</v>
      </c>
    </row>
    <row r="41" spans="1:1" s="2" customFormat="1" ht="13" x14ac:dyDescent="0.3"/>
    <row r="42" spans="1:1" s="2" customFormat="1" ht="13" x14ac:dyDescent="0.3"/>
    <row r="43" spans="1:1" s="2" customFormat="1" ht="13" x14ac:dyDescent="0.3"/>
    <row r="44" spans="1:1" s="2" customFormat="1" ht="13" x14ac:dyDescent="0.3"/>
    <row r="45" spans="1:1" s="2" customFormat="1" ht="13" x14ac:dyDescent="0.3"/>
    <row r="46" spans="1:1" s="2" customFormat="1" ht="13" x14ac:dyDescent="0.3"/>
    <row r="47" spans="1:1" s="2" customFormat="1" ht="13" x14ac:dyDescent="0.3"/>
    <row r="48" spans="1:1" s="2" customFormat="1" ht="13" x14ac:dyDescent="0.3"/>
    <row r="49" s="2" customFormat="1" ht="13" x14ac:dyDescent="0.3"/>
    <row r="50" s="2" customFormat="1" ht="13" x14ac:dyDescent="0.3"/>
    <row r="51" s="2" customFormat="1" ht="13" x14ac:dyDescent="0.3"/>
    <row r="52" s="2" customFormat="1" ht="13" x14ac:dyDescent="0.3"/>
    <row r="53" s="2" customFormat="1" ht="13" x14ac:dyDescent="0.3"/>
    <row r="54" s="2" customFormat="1" ht="13" x14ac:dyDescent="0.3"/>
    <row r="55" s="2" customFormat="1" ht="13" x14ac:dyDescent="0.3"/>
    <row r="56" s="2" customFormat="1" ht="13" x14ac:dyDescent="0.3"/>
    <row r="57" s="2" customFormat="1" ht="13" x14ac:dyDescent="0.3"/>
    <row r="58" s="2" customFormat="1" ht="13" x14ac:dyDescent="0.3"/>
    <row r="59" s="2" customFormat="1" ht="13" x14ac:dyDescent="0.3"/>
    <row r="60" s="2" customFormat="1" ht="13" x14ac:dyDescent="0.3"/>
    <row r="61" s="2" customFormat="1" ht="13" x14ac:dyDescent="0.3"/>
    <row r="62" s="2" customFormat="1" ht="13" x14ac:dyDescent="0.3"/>
    <row r="63" s="2" customFormat="1" ht="13" x14ac:dyDescent="0.3"/>
    <row r="64" s="2" customFormat="1" ht="13" x14ac:dyDescent="0.3"/>
    <row r="65" s="2" customFormat="1" ht="13" x14ac:dyDescent="0.3"/>
    <row r="66" s="2" customFormat="1" ht="13" x14ac:dyDescent="0.3"/>
    <row r="67" s="2" customFormat="1" ht="13" x14ac:dyDescent="0.3"/>
    <row r="68" s="2" customFormat="1" ht="13" x14ac:dyDescent="0.3"/>
    <row r="69" s="2" customFormat="1" ht="13" x14ac:dyDescent="0.3"/>
    <row r="70" s="2" customFormat="1" ht="13" x14ac:dyDescent="0.3"/>
    <row r="71" s="2" customFormat="1" ht="13" x14ac:dyDescent="0.3"/>
  </sheetData>
  <mergeCells count="11">
    <mergeCell ref="BJ2:BU2"/>
    <mergeCell ref="B2:J2"/>
    <mergeCell ref="N2:Y2"/>
    <mergeCell ref="Z2:AK2"/>
    <mergeCell ref="AL2:AW2"/>
    <mergeCell ref="AX2:BI2"/>
    <mergeCell ref="BV2:CG2"/>
    <mergeCell ref="CH2:CS2"/>
    <mergeCell ref="CT2:DE2"/>
    <mergeCell ref="DF2:DQ2"/>
    <mergeCell ref="DR2:EC2"/>
  </mergeCells>
  <printOptions horizontalCentered="1"/>
  <pageMargins left="0" right="0" top="0.55118110236220474" bottom="0.74803149606299213" header="0.31496062992125984" footer="0.31496062992125984"/>
  <pageSetup scale="50" orientation="landscape" r:id="rId1"/>
  <headerFooter>
    <oddHeader>&amp;C&amp;"Aptos"&amp;10&amp;K000000 PUBLIC&amp;1#_x000D_&amp;"Arialri"&amp;10&amp;K000000&amp;G</oddHeader>
    <oddFooter>&amp;C11_x000D_&amp;1#&amp;"Aptos"&amp;10&amp;K000000 PUBLIC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C2625-E25B-4708-B1D3-16343DDB6914}">
  <dimension ref="A1:EG43"/>
  <sheetViews>
    <sheetView showGridLines="0" view="pageBreakPreview" zoomScale="70" zoomScaleNormal="110" zoomScaleSheetLayoutView="70" workbookViewId="0">
      <pane xSplit="1" ySplit="3" topLeftCell="DQ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RowHeight="15.5" x14ac:dyDescent="0.35"/>
  <cols>
    <col min="1" max="1" width="58.81640625" customWidth="1"/>
    <col min="2" max="9" width="9.1796875" hidden="1" customWidth="1"/>
    <col min="10" max="10" width="9.54296875" hidden="1" customWidth="1"/>
    <col min="11" max="19" width="9.81640625" hidden="1" customWidth="1"/>
    <col min="20" max="37" width="9.81640625" style="554" hidden="1" customWidth="1"/>
    <col min="38" max="38" width="9.54296875" style="554" hidden="1" customWidth="1"/>
    <col min="39" max="56" width="9.81640625" style="554" hidden="1" customWidth="1"/>
    <col min="57" max="85" width="12.1796875" style="554" hidden="1" customWidth="1"/>
    <col min="86" max="102" width="7" style="554" hidden="1" customWidth="1"/>
    <col min="103" max="120" width="12.1796875" style="554" hidden="1" customWidth="1"/>
    <col min="121" max="133" width="12.1796875" style="554" customWidth="1"/>
    <col min="134" max="134" width="9.26953125" customWidth="1"/>
  </cols>
  <sheetData>
    <row r="1" spans="1:137" ht="32.15" customHeight="1" thickBot="1" x14ac:dyDescent="0.5">
      <c r="A1" s="287" t="s">
        <v>676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289"/>
      <c r="BC1" s="289"/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  <c r="BQ1" s="289"/>
      <c r="BR1" s="289"/>
      <c r="BS1" s="289"/>
      <c r="BT1" s="289"/>
      <c r="BU1" s="289"/>
      <c r="BV1" s="289"/>
      <c r="BW1" s="289"/>
      <c r="BX1" s="289"/>
      <c r="BY1" s="289"/>
      <c r="BZ1" s="289"/>
      <c r="CA1" s="289"/>
      <c r="CB1" s="289"/>
      <c r="CC1" s="289"/>
      <c r="CD1" s="289"/>
      <c r="CE1" s="289"/>
      <c r="CF1" s="289"/>
      <c r="CG1" s="289"/>
      <c r="CH1" s="289"/>
      <c r="CI1" s="289"/>
      <c r="CJ1" s="289"/>
      <c r="CK1" s="289"/>
      <c r="CL1" s="289"/>
      <c r="CM1" s="289"/>
      <c r="CN1" s="289"/>
      <c r="CO1" s="289"/>
      <c r="CP1" s="289"/>
      <c r="CQ1" s="289"/>
      <c r="CR1" s="289"/>
      <c r="CS1" s="289"/>
      <c r="CT1" s="289"/>
      <c r="CU1" s="289"/>
      <c r="CV1" s="289"/>
      <c r="CW1" s="289"/>
      <c r="CX1" s="289"/>
      <c r="CY1" s="289"/>
      <c r="CZ1" s="289"/>
      <c r="DA1" s="289"/>
      <c r="DB1" s="289"/>
      <c r="DC1" s="289"/>
      <c r="DD1" s="289"/>
      <c r="DE1" s="289"/>
      <c r="DF1" s="289"/>
      <c r="DG1" s="289"/>
      <c r="DH1" s="289"/>
      <c r="DI1" s="289"/>
      <c r="DJ1" s="289"/>
      <c r="DK1" s="289"/>
      <c r="DL1" s="289"/>
      <c r="DM1" s="289"/>
      <c r="DN1" s="289"/>
      <c r="DO1" s="289"/>
      <c r="DP1" s="289"/>
      <c r="DQ1" s="289"/>
      <c r="DR1" s="289"/>
      <c r="DS1" s="289"/>
      <c r="DT1" s="289"/>
      <c r="DU1" s="289"/>
      <c r="DV1" s="289"/>
      <c r="DW1" s="289"/>
      <c r="DX1" s="289"/>
      <c r="DY1" s="289"/>
      <c r="DZ1" s="289"/>
      <c r="EA1" s="289"/>
      <c r="EB1" s="289"/>
      <c r="EC1" s="289"/>
    </row>
    <row r="2" spans="1:137" ht="30" customHeight="1" thickTop="1" thickBot="1" x14ac:dyDescent="0.5">
      <c r="A2" s="2952"/>
      <c r="B2" s="2908">
        <v>2015</v>
      </c>
      <c r="C2" s="2908"/>
      <c r="D2" s="2908"/>
      <c r="E2" s="2908"/>
      <c r="F2" s="2908"/>
      <c r="G2" s="2908"/>
      <c r="H2" s="2908"/>
      <c r="I2" s="2908"/>
      <c r="J2" s="2908"/>
      <c r="K2" s="860"/>
      <c r="L2" s="860"/>
      <c r="M2" s="860"/>
      <c r="N2" s="2907">
        <v>2016</v>
      </c>
      <c r="O2" s="2908"/>
      <c r="P2" s="2908"/>
      <c r="Q2" s="2908"/>
      <c r="R2" s="2908"/>
      <c r="S2" s="2908"/>
      <c r="T2" s="2908"/>
      <c r="U2" s="2908"/>
      <c r="V2" s="2908"/>
      <c r="W2" s="2908"/>
      <c r="X2" s="2908"/>
      <c r="Y2" s="2909"/>
      <c r="Z2" s="2908">
        <v>2017</v>
      </c>
      <c r="AA2" s="2908"/>
      <c r="AB2" s="2908"/>
      <c r="AC2" s="2908"/>
      <c r="AD2" s="2908"/>
      <c r="AE2" s="2908"/>
      <c r="AF2" s="2908"/>
      <c r="AG2" s="2908"/>
      <c r="AH2" s="2908"/>
      <c r="AI2" s="2908"/>
      <c r="AJ2" s="2908"/>
      <c r="AK2" s="2908"/>
      <c r="AL2" s="2907">
        <v>2018</v>
      </c>
      <c r="AM2" s="2908"/>
      <c r="AN2" s="2908"/>
      <c r="AO2" s="2908"/>
      <c r="AP2" s="2908"/>
      <c r="AQ2" s="2908"/>
      <c r="AR2" s="2908"/>
      <c r="AS2" s="2908"/>
      <c r="AT2" s="2908"/>
      <c r="AU2" s="2908"/>
      <c r="AV2" s="2908"/>
      <c r="AW2" s="2909"/>
      <c r="AX2" s="2907">
        <v>2019</v>
      </c>
      <c r="AY2" s="2908"/>
      <c r="AZ2" s="2908"/>
      <c r="BA2" s="2908"/>
      <c r="BB2" s="2908"/>
      <c r="BC2" s="2908"/>
      <c r="BD2" s="2908"/>
      <c r="BE2" s="2908"/>
      <c r="BF2" s="2908"/>
      <c r="BG2" s="2908"/>
      <c r="BH2" s="2908"/>
      <c r="BI2" s="2909"/>
      <c r="BJ2" s="2907">
        <v>2020</v>
      </c>
      <c r="BK2" s="2908"/>
      <c r="BL2" s="2908"/>
      <c r="BM2" s="2908"/>
      <c r="BN2" s="2908"/>
      <c r="BO2" s="2908"/>
      <c r="BP2" s="2908"/>
      <c r="BQ2" s="2908"/>
      <c r="BR2" s="2908"/>
      <c r="BS2" s="2908"/>
      <c r="BT2" s="2908"/>
      <c r="BU2" s="2909"/>
      <c r="BV2" s="2907">
        <v>2021</v>
      </c>
      <c r="BW2" s="2908"/>
      <c r="BX2" s="2908"/>
      <c r="BY2" s="2908"/>
      <c r="BZ2" s="2908"/>
      <c r="CA2" s="2908"/>
      <c r="CB2" s="2908"/>
      <c r="CC2" s="2908"/>
      <c r="CD2" s="2908"/>
      <c r="CE2" s="2908"/>
      <c r="CF2" s="2908"/>
      <c r="CG2" s="2908"/>
      <c r="CH2" s="2907">
        <v>2022</v>
      </c>
      <c r="CI2" s="2908"/>
      <c r="CJ2" s="2908"/>
      <c r="CK2" s="2908"/>
      <c r="CL2" s="2908"/>
      <c r="CM2" s="2908"/>
      <c r="CN2" s="2908"/>
      <c r="CO2" s="2908"/>
      <c r="CP2" s="2908"/>
      <c r="CQ2" s="2908"/>
      <c r="CR2" s="2908"/>
      <c r="CS2" s="2909"/>
      <c r="CT2" s="2907">
        <v>2023</v>
      </c>
      <c r="CU2" s="2908"/>
      <c r="CV2" s="2908"/>
      <c r="CW2" s="2908"/>
      <c r="CX2" s="2908"/>
      <c r="CY2" s="2908"/>
      <c r="CZ2" s="2908"/>
      <c r="DA2" s="2908"/>
      <c r="DB2" s="2908"/>
      <c r="DC2" s="2908"/>
      <c r="DD2" s="2908"/>
      <c r="DE2" s="2909"/>
      <c r="DF2" s="2907">
        <v>2024</v>
      </c>
      <c r="DG2" s="2908"/>
      <c r="DH2" s="2908"/>
      <c r="DI2" s="2908"/>
      <c r="DJ2" s="2908"/>
      <c r="DK2" s="2908"/>
      <c r="DL2" s="2908"/>
      <c r="DM2" s="2908"/>
      <c r="DN2" s="2908"/>
      <c r="DO2" s="2908"/>
      <c r="DP2" s="2908"/>
      <c r="DQ2" s="2909"/>
      <c r="DR2" s="2907">
        <v>2025</v>
      </c>
      <c r="DS2" s="2908"/>
      <c r="DT2" s="2908"/>
      <c r="DU2" s="2908"/>
      <c r="DV2" s="2908"/>
      <c r="DW2" s="2908"/>
      <c r="DX2" s="2908"/>
      <c r="DY2" s="2908"/>
      <c r="DZ2" s="2908"/>
      <c r="EA2" s="2908"/>
      <c r="EB2" s="2908"/>
      <c r="EC2" s="2909"/>
    </row>
    <row r="3" spans="1:137" ht="30" customHeight="1" thickTop="1" thickBot="1" x14ac:dyDescent="0.5">
      <c r="A3" s="2953"/>
      <c r="B3" s="530" t="s">
        <v>126</v>
      </c>
      <c r="C3" s="530" t="s">
        <v>127</v>
      </c>
      <c r="D3" s="530" t="s">
        <v>128</v>
      </c>
      <c r="E3" s="530" t="s">
        <v>129</v>
      </c>
      <c r="F3" s="530" t="s">
        <v>130</v>
      </c>
      <c r="G3" s="530" t="s">
        <v>131</v>
      </c>
      <c r="H3" s="530" t="s">
        <v>132</v>
      </c>
      <c r="I3" s="530" t="s">
        <v>133</v>
      </c>
      <c r="J3" s="530" t="s">
        <v>134</v>
      </c>
      <c r="K3" s="528" t="s">
        <v>135</v>
      </c>
      <c r="L3" s="528" t="s">
        <v>136</v>
      </c>
      <c r="M3" s="530" t="s">
        <v>137</v>
      </c>
      <c r="N3" s="861" t="s">
        <v>126</v>
      </c>
      <c r="O3" s="530" t="s">
        <v>127</v>
      </c>
      <c r="P3" s="530" t="s">
        <v>128</v>
      </c>
      <c r="Q3" s="530" t="s">
        <v>129</v>
      </c>
      <c r="R3" s="530" t="s">
        <v>130</v>
      </c>
      <c r="S3" s="530" t="s">
        <v>131</v>
      </c>
      <c r="T3" s="316" t="s">
        <v>132</v>
      </c>
      <c r="U3" s="316" t="s">
        <v>133</v>
      </c>
      <c r="V3" s="316" t="s">
        <v>134</v>
      </c>
      <c r="W3" s="316" t="s">
        <v>135</v>
      </c>
      <c r="X3" s="316" t="s">
        <v>136</v>
      </c>
      <c r="Y3" s="319" t="s">
        <v>137</v>
      </c>
      <c r="Z3" s="316" t="s">
        <v>126</v>
      </c>
      <c r="AA3" s="316" t="s">
        <v>127</v>
      </c>
      <c r="AB3" s="316" t="s">
        <v>128</v>
      </c>
      <c r="AC3" s="316" t="s">
        <v>129</v>
      </c>
      <c r="AD3" s="316" t="s">
        <v>130</v>
      </c>
      <c r="AE3" s="316" t="s">
        <v>131</v>
      </c>
      <c r="AF3" s="316" t="s">
        <v>132</v>
      </c>
      <c r="AG3" s="316" t="s">
        <v>133</v>
      </c>
      <c r="AH3" s="316" t="s">
        <v>134</v>
      </c>
      <c r="AI3" s="316" t="s">
        <v>135</v>
      </c>
      <c r="AJ3" s="316" t="s">
        <v>136</v>
      </c>
      <c r="AK3" s="316" t="s">
        <v>137</v>
      </c>
      <c r="AL3" s="318" t="s">
        <v>126</v>
      </c>
      <c r="AM3" s="316" t="s">
        <v>127</v>
      </c>
      <c r="AN3" s="316" t="s">
        <v>128</v>
      </c>
      <c r="AO3" s="316" t="s">
        <v>129</v>
      </c>
      <c r="AP3" s="316" t="s">
        <v>130</v>
      </c>
      <c r="AQ3" s="316" t="s">
        <v>131</v>
      </c>
      <c r="AR3" s="316" t="s">
        <v>132</v>
      </c>
      <c r="AS3" s="316" t="s">
        <v>133</v>
      </c>
      <c r="AT3" s="316" t="s">
        <v>134</v>
      </c>
      <c r="AU3" s="316" t="s">
        <v>135</v>
      </c>
      <c r="AV3" s="316" t="s">
        <v>136</v>
      </c>
      <c r="AW3" s="319" t="s">
        <v>137</v>
      </c>
      <c r="AX3" s="318" t="s">
        <v>126</v>
      </c>
      <c r="AY3" s="316" t="s">
        <v>127</v>
      </c>
      <c r="AZ3" s="316" t="s">
        <v>128</v>
      </c>
      <c r="BA3" s="316" t="s">
        <v>129</v>
      </c>
      <c r="BB3" s="316" t="s">
        <v>130</v>
      </c>
      <c r="BC3" s="316" t="s">
        <v>131</v>
      </c>
      <c r="BD3" s="316" t="s">
        <v>132</v>
      </c>
      <c r="BE3" s="316" t="s">
        <v>133</v>
      </c>
      <c r="BF3" s="316" t="s">
        <v>134</v>
      </c>
      <c r="BG3" s="316" t="s">
        <v>135</v>
      </c>
      <c r="BH3" s="316" t="s">
        <v>136</v>
      </c>
      <c r="BI3" s="319" t="s">
        <v>137</v>
      </c>
      <c r="BJ3" s="318" t="s">
        <v>126</v>
      </c>
      <c r="BK3" s="316" t="s">
        <v>127</v>
      </c>
      <c r="BL3" s="316" t="s">
        <v>128</v>
      </c>
      <c r="BM3" s="316" t="s">
        <v>129</v>
      </c>
      <c r="BN3" s="316" t="s">
        <v>130</v>
      </c>
      <c r="BO3" s="316" t="s">
        <v>131</v>
      </c>
      <c r="BP3" s="316" t="s">
        <v>132</v>
      </c>
      <c r="BQ3" s="316" t="s">
        <v>133</v>
      </c>
      <c r="BR3" s="316" t="s">
        <v>134</v>
      </c>
      <c r="BS3" s="316" t="s">
        <v>135</v>
      </c>
      <c r="BT3" s="316" t="s">
        <v>136</v>
      </c>
      <c r="BU3" s="319" t="s">
        <v>137</v>
      </c>
      <c r="BV3" s="398" t="s">
        <v>126</v>
      </c>
      <c r="BW3" s="315" t="s">
        <v>127</v>
      </c>
      <c r="BX3" s="315" t="s">
        <v>128</v>
      </c>
      <c r="BY3" s="315" t="s">
        <v>129</v>
      </c>
      <c r="BZ3" s="316" t="s">
        <v>130</v>
      </c>
      <c r="CA3" s="316" t="s">
        <v>131</v>
      </c>
      <c r="CB3" s="316" t="s">
        <v>132</v>
      </c>
      <c r="CC3" s="316" t="s">
        <v>133</v>
      </c>
      <c r="CD3" s="316" t="s">
        <v>134</v>
      </c>
      <c r="CE3" s="316" t="s">
        <v>135</v>
      </c>
      <c r="CF3" s="316" t="s">
        <v>136</v>
      </c>
      <c r="CG3" s="316" t="s">
        <v>137</v>
      </c>
      <c r="CH3" s="318" t="s">
        <v>126</v>
      </c>
      <c r="CI3" s="316" t="s">
        <v>127</v>
      </c>
      <c r="CJ3" s="316" t="s">
        <v>128</v>
      </c>
      <c r="CK3" s="316" t="s">
        <v>129</v>
      </c>
      <c r="CL3" s="316" t="s">
        <v>130</v>
      </c>
      <c r="CM3" s="316" t="s">
        <v>131</v>
      </c>
      <c r="CN3" s="316" t="s">
        <v>132</v>
      </c>
      <c r="CO3" s="316" t="s">
        <v>133</v>
      </c>
      <c r="CP3" s="316" t="s">
        <v>134</v>
      </c>
      <c r="CQ3" s="316" t="s">
        <v>135</v>
      </c>
      <c r="CR3" s="316" t="s">
        <v>136</v>
      </c>
      <c r="CS3" s="319" t="s">
        <v>137</v>
      </c>
      <c r="CT3" s="318" t="s">
        <v>126</v>
      </c>
      <c r="CU3" s="316" t="s">
        <v>127</v>
      </c>
      <c r="CV3" s="316" t="s">
        <v>128</v>
      </c>
      <c r="CW3" s="316" t="s">
        <v>129</v>
      </c>
      <c r="CX3" s="316" t="s">
        <v>130</v>
      </c>
      <c r="CY3" s="316" t="s">
        <v>131</v>
      </c>
      <c r="CZ3" s="316" t="s">
        <v>132</v>
      </c>
      <c r="DA3" s="316" t="s">
        <v>133</v>
      </c>
      <c r="DB3" s="316" t="s">
        <v>134</v>
      </c>
      <c r="DC3" s="316" t="s">
        <v>135</v>
      </c>
      <c r="DD3" s="316" t="s">
        <v>136</v>
      </c>
      <c r="DE3" s="319" t="s">
        <v>137</v>
      </c>
      <c r="DF3" s="318" t="s">
        <v>126</v>
      </c>
      <c r="DG3" s="316" t="s">
        <v>127</v>
      </c>
      <c r="DH3" s="316" t="s">
        <v>128</v>
      </c>
      <c r="DI3" s="316" t="s">
        <v>129</v>
      </c>
      <c r="DJ3" s="316" t="s">
        <v>130</v>
      </c>
      <c r="DK3" s="316" t="s">
        <v>131</v>
      </c>
      <c r="DL3" s="316" t="s">
        <v>132</v>
      </c>
      <c r="DM3" s="316" t="s">
        <v>133</v>
      </c>
      <c r="DN3" s="316" t="s">
        <v>134</v>
      </c>
      <c r="DO3" s="316" t="s">
        <v>135</v>
      </c>
      <c r="DP3" s="316" t="s">
        <v>136</v>
      </c>
      <c r="DQ3" s="319" t="s">
        <v>137</v>
      </c>
      <c r="DR3" s="318" t="s">
        <v>126</v>
      </c>
      <c r="DS3" s="316" t="s">
        <v>127</v>
      </c>
      <c r="DT3" s="316" t="s">
        <v>128</v>
      </c>
      <c r="DU3" s="316" t="s">
        <v>129</v>
      </c>
      <c r="DV3" s="316" t="s">
        <v>130</v>
      </c>
      <c r="DW3" s="316" t="s">
        <v>131</v>
      </c>
      <c r="DX3" s="316" t="s">
        <v>132</v>
      </c>
      <c r="DY3" s="316" t="s">
        <v>133</v>
      </c>
      <c r="DZ3" s="316" t="s">
        <v>134</v>
      </c>
      <c r="EA3" s="316" t="s">
        <v>135</v>
      </c>
      <c r="EB3" s="316" t="s">
        <v>136</v>
      </c>
      <c r="EC3" s="319" t="s">
        <v>137</v>
      </c>
    </row>
    <row r="4" spans="1:137" ht="30" customHeight="1" thickTop="1" x14ac:dyDescent="0.45">
      <c r="A4" s="785" t="s">
        <v>677</v>
      </c>
      <c r="B4" s="862"/>
      <c r="C4" s="86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1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3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1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3"/>
      <c r="AX4" s="291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3"/>
      <c r="BJ4" s="291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U4" s="293"/>
      <c r="BV4" s="291"/>
      <c r="BW4" s="292"/>
      <c r="BX4" s="292"/>
      <c r="BY4" s="292"/>
      <c r="BZ4" s="292"/>
      <c r="CA4" s="292"/>
      <c r="CB4" s="292"/>
      <c r="CC4" s="292"/>
      <c r="CD4" s="292"/>
      <c r="CE4" s="292"/>
      <c r="CF4" s="292"/>
      <c r="CG4" s="292"/>
      <c r="CH4" s="291"/>
      <c r="CI4" s="292"/>
      <c r="CJ4" s="292"/>
      <c r="CK4" s="292"/>
      <c r="CL4" s="292"/>
      <c r="CM4" s="292"/>
      <c r="CN4" s="292"/>
      <c r="CO4" s="292"/>
      <c r="CP4" s="292"/>
      <c r="CQ4" s="292"/>
      <c r="CR4" s="292"/>
      <c r="CS4" s="293"/>
      <c r="CT4" s="291"/>
      <c r="CU4" s="292"/>
      <c r="CV4" s="292"/>
      <c r="CW4" s="292"/>
      <c r="CX4" s="292"/>
      <c r="CY4" s="292"/>
      <c r="CZ4" s="292"/>
      <c r="DA4" s="292"/>
      <c r="DB4" s="292"/>
      <c r="DC4" s="292"/>
      <c r="DD4" s="292"/>
      <c r="DE4" s="293"/>
      <c r="DF4" s="793"/>
      <c r="DG4" s="289"/>
      <c r="DH4" s="289"/>
      <c r="DI4" s="289"/>
      <c r="DJ4" s="289"/>
      <c r="DK4" s="289"/>
      <c r="DL4" s="289"/>
      <c r="DM4" s="289"/>
      <c r="DN4" s="289"/>
      <c r="DO4" s="289"/>
      <c r="DP4" s="289"/>
      <c r="DQ4" s="794"/>
      <c r="DR4" s="793"/>
      <c r="DS4" s="289"/>
      <c r="DT4" s="289"/>
      <c r="DU4" s="289"/>
      <c r="DV4" s="289"/>
      <c r="DW4" s="289"/>
      <c r="DX4" s="289"/>
      <c r="DY4" s="289"/>
      <c r="DZ4" s="289"/>
      <c r="EA4" s="289"/>
      <c r="EB4" s="289"/>
      <c r="EC4" s="794"/>
    </row>
    <row r="5" spans="1:137" ht="30" customHeight="1" x14ac:dyDescent="0.45">
      <c r="A5" s="487" t="s">
        <v>678</v>
      </c>
      <c r="B5" s="515"/>
      <c r="C5" s="515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793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794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793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794"/>
      <c r="AX5" s="793"/>
      <c r="AY5" s="289"/>
      <c r="AZ5" s="289"/>
      <c r="BA5" s="289"/>
      <c r="BB5" s="289"/>
      <c r="BC5" s="289"/>
      <c r="BD5" s="289"/>
      <c r="BE5" s="289"/>
      <c r="BF5" s="289"/>
      <c r="BG5" s="289"/>
      <c r="BH5" s="289"/>
      <c r="BI5" s="794"/>
      <c r="BJ5" s="793"/>
      <c r="BK5" s="289"/>
      <c r="BL5" s="289"/>
      <c r="BM5" s="289"/>
      <c r="BN5" s="289"/>
      <c r="BO5" s="289"/>
      <c r="BP5" s="289"/>
      <c r="BQ5" s="289"/>
      <c r="BR5" s="289"/>
      <c r="BS5" s="289"/>
      <c r="BT5" s="289"/>
      <c r="BU5" s="794"/>
      <c r="BV5" s="793"/>
      <c r="BW5" s="289"/>
      <c r="BX5" s="289"/>
      <c r="BY5" s="289"/>
      <c r="BZ5" s="289"/>
      <c r="CA5" s="289"/>
      <c r="CB5" s="289"/>
      <c r="CC5" s="289"/>
      <c r="CD5" s="289"/>
      <c r="CE5" s="289"/>
      <c r="CF5" s="289"/>
      <c r="CG5" s="289"/>
      <c r="CH5" s="793"/>
      <c r="CI5" s="289"/>
      <c r="CJ5" s="289"/>
      <c r="CK5" s="289"/>
      <c r="CL5" s="289"/>
      <c r="CM5" s="289"/>
      <c r="CN5" s="289"/>
      <c r="CO5" s="289"/>
      <c r="CP5" s="289"/>
      <c r="CQ5" s="289"/>
      <c r="CR5" s="289"/>
      <c r="CS5" s="794"/>
      <c r="CT5" s="793"/>
      <c r="CU5" s="289"/>
      <c r="CV5" s="289"/>
      <c r="CW5" s="289"/>
      <c r="CX5" s="289"/>
      <c r="CY5" s="289"/>
      <c r="CZ5" s="289"/>
      <c r="DA5" s="289"/>
      <c r="DB5" s="289"/>
      <c r="DC5" s="289"/>
      <c r="DD5" s="289"/>
      <c r="DE5" s="794"/>
      <c r="DF5" s="793"/>
      <c r="DG5" s="289"/>
      <c r="DH5" s="289"/>
      <c r="DI5" s="289"/>
      <c r="DJ5" s="289"/>
      <c r="DK5" s="289"/>
      <c r="DL5" s="289"/>
      <c r="DM5" s="289"/>
      <c r="DN5" s="289"/>
      <c r="DO5" s="289"/>
      <c r="DP5" s="289"/>
      <c r="DQ5" s="794"/>
      <c r="DR5" s="793"/>
      <c r="DS5" s="289"/>
      <c r="DT5" s="289"/>
      <c r="DU5" s="289"/>
      <c r="DV5" s="289"/>
      <c r="DW5" s="289"/>
      <c r="DX5" s="289"/>
      <c r="DY5" s="289"/>
      <c r="DZ5" s="289"/>
      <c r="EA5" s="289"/>
      <c r="EB5" s="289"/>
      <c r="EC5" s="794"/>
    </row>
    <row r="6" spans="1:137" ht="30" customHeight="1" x14ac:dyDescent="0.45">
      <c r="A6" s="537" t="s">
        <v>679</v>
      </c>
      <c r="B6" s="795">
        <v>24.26492</v>
      </c>
      <c r="C6" s="795">
        <v>24.08</v>
      </c>
      <c r="D6" s="796">
        <v>24.017999999999997</v>
      </c>
      <c r="E6" s="796">
        <v>23.6875</v>
      </c>
      <c r="F6" s="796">
        <v>23.604999999999997</v>
      </c>
      <c r="G6" s="796">
        <v>23.677475000000001</v>
      </c>
      <c r="H6" s="792">
        <v>23.708625000000001</v>
      </c>
      <c r="I6" s="792">
        <v>23.722000000000001</v>
      </c>
      <c r="J6" s="792">
        <v>23.781399999999998</v>
      </c>
      <c r="K6" s="792">
        <v>23.82</v>
      </c>
      <c r="L6" s="792">
        <v>23.084</v>
      </c>
      <c r="M6" s="792">
        <v>21.856749999999998</v>
      </c>
      <c r="N6" s="863">
        <v>21.506625</v>
      </c>
      <c r="O6" s="792">
        <v>21.452000000000005</v>
      </c>
      <c r="P6" s="792">
        <v>21.405275</v>
      </c>
      <c r="Q6" s="792">
        <v>21.539399999999997</v>
      </c>
      <c r="R6" s="792">
        <v>21.559759999999994</v>
      </c>
      <c r="S6" s="792">
        <v>21.572425000000003</v>
      </c>
      <c r="T6" s="631">
        <v>21.544325000000001</v>
      </c>
      <c r="U6" s="631">
        <v>21.544325000000001</v>
      </c>
      <c r="V6" s="631">
        <v>21.630649999999999</v>
      </c>
      <c r="W6" s="631">
        <v>21.535520000000002</v>
      </c>
      <c r="X6" s="631">
        <v>19.838250000000002</v>
      </c>
      <c r="Y6" s="798">
        <v>16.136175000000001</v>
      </c>
      <c r="Z6" s="631">
        <v>15.529019999999999</v>
      </c>
      <c r="AA6" s="631">
        <v>15.2796</v>
      </c>
      <c r="AB6" s="631">
        <v>16.201275000000003</v>
      </c>
      <c r="AC6" s="631">
        <v>15.820025000000001</v>
      </c>
      <c r="AD6" s="631">
        <v>13.234300000000001</v>
      </c>
      <c r="AE6" s="631">
        <v>11.727425</v>
      </c>
      <c r="AF6" s="631">
        <v>11.960139999999999</v>
      </c>
      <c r="AG6" s="631">
        <v>12.40362</v>
      </c>
      <c r="AH6" s="631">
        <v>12.770675000000001</v>
      </c>
      <c r="AI6" s="631">
        <v>12.834975</v>
      </c>
      <c r="AJ6" s="631">
        <v>12.85135</v>
      </c>
      <c r="AK6" s="631">
        <v>12.901325</v>
      </c>
      <c r="AL6" s="797">
        <v>12.90558</v>
      </c>
      <c r="AM6" s="631">
        <v>12.912500000000001</v>
      </c>
      <c r="AN6" s="631">
        <v>12.925600000000001</v>
      </c>
      <c r="AO6" s="631">
        <v>12.909899999999999</v>
      </c>
      <c r="AP6" s="631">
        <v>12.9178</v>
      </c>
      <c r="AQ6" s="631">
        <v>12.873025000000002</v>
      </c>
      <c r="AR6" s="631">
        <v>12.892199999999999</v>
      </c>
      <c r="AS6" s="631">
        <v>12.88095</v>
      </c>
      <c r="AT6" s="631">
        <v>12.938000000000001</v>
      </c>
      <c r="AU6" s="631">
        <v>13.14574</v>
      </c>
      <c r="AV6" s="631">
        <v>13.870499999999998</v>
      </c>
      <c r="AW6" s="798">
        <v>14.050425000000001</v>
      </c>
      <c r="AX6" s="797">
        <v>14.13505</v>
      </c>
      <c r="AY6" s="631">
        <v>14.184450000000002</v>
      </c>
      <c r="AZ6" s="631">
        <v>14.190124999999998</v>
      </c>
      <c r="BA6" s="631">
        <v>14.174659999999999</v>
      </c>
      <c r="BB6" s="631">
        <v>14.314699999999998</v>
      </c>
      <c r="BC6" s="631">
        <v>14.230025000000001</v>
      </c>
      <c r="BD6" s="631">
        <v>14.205539999999999</v>
      </c>
      <c r="BE6" s="631">
        <v>14.193624999999999</v>
      </c>
      <c r="BF6" s="631">
        <v>14.165460000000001</v>
      </c>
      <c r="BG6" s="631">
        <v>14.167425</v>
      </c>
      <c r="BH6" s="631">
        <v>14.169849999999999</v>
      </c>
      <c r="BI6" s="798">
        <v>14.171719999999999</v>
      </c>
      <c r="BJ6" s="797">
        <v>14.168524999999999</v>
      </c>
      <c r="BK6" s="631">
        <v>14.189724999999999</v>
      </c>
      <c r="BL6" s="631">
        <v>14.20374</v>
      </c>
      <c r="BM6" s="631">
        <v>13.574149999999999</v>
      </c>
      <c r="BN6" s="631">
        <v>13.481175</v>
      </c>
      <c r="BO6" s="631">
        <v>13.500899999999998</v>
      </c>
      <c r="BP6" s="631">
        <v>13.480024999999999</v>
      </c>
      <c r="BQ6" s="631">
        <v>13.541679999999999</v>
      </c>
      <c r="BR6" s="631">
        <v>13.545425</v>
      </c>
      <c r="BS6" s="631">
        <v>13.57165</v>
      </c>
      <c r="BT6" s="631">
        <v>13.576699999999999</v>
      </c>
      <c r="BU6" s="798">
        <v>13.605179999999999</v>
      </c>
      <c r="BV6" s="797">
        <v>13.610475000000001</v>
      </c>
      <c r="BW6" s="631">
        <v>13.11045</v>
      </c>
      <c r="BX6" s="631">
        <v>12.612</v>
      </c>
      <c r="BY6" s="631">
        <v>12.410450000000001</v>
      </c>
      <c r="BZ6" s="631">
        <v>12.382949999999999</v>
      </c>
      <c r="CA6" s="631">
        <v>12.261524999999999</v>
      </c>
      <c r="CB6" s="631">
        <v>12.1814</v>
      </c>
      <c r="CC6" s="631">
        <v>12.10718</v>
      </c>
      <c r="CD6" s="631">
        <v>12.094874999999998</v>
      </c>
      <c r="CE6" s="631">
        <v>12.08685</v>
      </c>
      <c r="CF6" s="631">
        <v>12.104379999999999</v>
      </c>
      <c r="CG6" s="631">
        <v>12.113949999999999</v>
      </c>
      <c r="CH6" s="797">
        <v>12.168540000000002</v>
      </c>
      <c r="CI6" s="631">
        <v>12.42445</v>
      </c>
      <c r="CJ6" s="631">
        <v>13.048275</v>
      </c>
      <c r="CK6" s="631">
        <v>15.587100000000001</v>
      </c>
      <c r="CL6" s="631">
        <v>18.187774999999998</v>
      </c>
      <c r="CM6" s="631">
        <v>22.770524999999999</v>
      </c>
      <c r="CN6" s="631">
        <v>24.551460000000002</v>
      </c>
      <c r="CO6" s="631">
        <v>25.887400000000003</v>
      </c>
      <c r="CP6" s="631">
        <v>27.606875000000002</v>
      </c>
      <c r="CQ6" s="631">
        <v>29.228480000000001</v>
      </c>
      <c r="CR6" s="631">
        <v>31.859749999999998</v>
      </c>
      <c r="CS6" s="798">
        <v>32.589560000000006</v>
      </c>
      <c r="CT6" s="797">
        <v>32.705800000000004</v>
      </c>
      <c r="CU6" s="631">
        <v>32.752874999999996</v>
      </c>
      <c r="CV6" s="631">
        <v>19.392074999999998</v>
      </c>
      <c r="CW6" s="631">
        <v>18.750125000000001</v>
      </c>
      <c r="CX6" s="631">
        <v>19.40962</v>
      </c>
      <c r="CY6" s="631">
        <v>20.647774999999999</v>
      </c>
      <c r="CZ6" s="631">
        <v>23.20908</v>
      </c>
      <c r="DA6" s="631">
        <v>24.719624999999997</v>
      </c>
      <c r="DB6" s="631">
        <v>26.341379999999997</v>
      </c>
      <c r="DC6" s="631">
        <v>27.390660000000004</v>
      </c>
      <c r="DD6" s="631">
        <v>27.667919999999999</v>
      </c>
      <c r="DE6" s="798">
        <v>27.378250000000001</v>
      </c>
      <c r="DF6" s="797">
        <v>26.9756</v>
      </c>
      <c r="DG6" s="631">
        <v>26.052375000000001</v>
      </c>
      <c r="DH6" s="631">
        <v>24.76352</v>
      </c>
      <c r="DI6" s="631">
        <v>24.133800000000001</v>
      </c>
      <c r="DJ6" s="631">
        <v>23.685939999999999</v>
      </c>
      <c r="DK6" s="631">
        <v>23.45045</v>
      </c>
      <c r="DL6" s="631">
        <v>23.356299999999997</v>
      </c>
      <c r="DM6" s="631">
        <v>23.370525000000001</v>
      </c>
      <c r="DN6" s="631">
        <v>23.593319999999999</v>
      </c>
      <c r="DO6" s="631">
        <v>24.23865</v>
      </c>
      <c r="DP6" s="631">
        <v>25.1951</v>
      </c>
      <c r="DQ6" s="798">
        <v>25.928140000000003</v>
      </c>
      <c r="DR6" s="797">
        <v>26.48705</v>
      </c>
      <c r="DS6" s="631">
        <v>25.229900000000001</v>
      </c>
      <c r="DT6" s="631">
        <v>16.448840000000001</v>
      </c>
      <c r="DU6" s="631">
        <v>14.892975</v>
      </c>
      <c r="DV6" s="631">
        <v>14.558074999999999</v>
      </c>
      <c r="DW6" s="631">
        <v>14.212560000000002</v>
      </c>
      <c r="DX6" s="631">
        <v>13.00535</v>
      </c>
      <c r="DY6" s="631">
        <v>10.006450000000001</v>
      </c>
      <c r="DZ6" s="631">
        <v>10.18228</v>
      </c>
      <c r="EA6" s="289">
        <v>10.32</v>
      </c>
      <c r="EB6" s="289">
        <v>10.68</v>
      </c>
      <c r="EC6" s="794">
        <v>10.79</v>
      </c>
      <c r="EE6" s="2795"/>
      <c r="EF6" s="2795"/>
      <c r="EG6" s="2795"/>
    </row>
    <row r="7" spans="1:137" ht="30" customHeight="1" x14ac:dyDescent="0.45">
      <c r="A7" s="537" t="s">
        <v>680</v>
      </c>
      <c r="B7" s="795">
        <v>25.831945209906937</v>
      </c>
      <c r="C7" s="795">
        <v>25.62247286656735</v>
      </c>
      <c r="D7" s="796">
        <v>25.55228707757286</v>
      </c>
      <c r="E7" s="796">
        <v>25.178541770470023</v>
      </c>
      <c r="F7" s="796">
        <v>25.085349167762587</v>
      </c>
      <c r="G7" s="796">
        <v>25.167215276311193</v>
      </c>
      <c r="H7" s="792">
        <v>25.202411296299314</v>
      </c>
      <c r="I7" s="792">
        <v>25.217525340306899</v>
      </c>
      <c r="J7" s="792">
        <v>25.28466163023306</v>
      </c>
      <c r="K7" s="792">
        <v>25.328300281780002</v>
      </c>
      <c r="L7" s="792">
        <v>24.497766080506</v>
      </c>
      <c r="M7" s="792">
        <v>23.120074204683011</v>
      </c>
      <c r="N7" s="863">
        <v>22.728667311548055</v>
      </c>
      <c r="O7" s="792">
        <v>22.667666980145189</v>
      </c>
      <c r="P7" s="792">
        <v>22.615502632795529</v>
      </c>
      <c r="Q7" s="792">
        <v>22.765275962676164</v>
      </c>
      <c r="R7" s="792">
        <v>22.788020639665582</v>
      </c>
      <c r="S7" s="792">
        <v>22.802170269965135</v>
      </c>
      <c r="T7" s="631">
        <v>22.770777581813249</v>
      </c>
      <c r="U7" s="631">
        <v>22.770777581813249</v>
      </c>
      <c r="V7" s="631">
        <v>22.867232771364804</v>
      </c>
      <c r="W7" s="631">
        <v>22.760941793005255</v>
      </c>
      <c r="X7" s="631">
        <v>20.873483458028062</v>
      </c>
      <c r="Y7" s="798">
        <v>16.814478415620439</v>
      </c>
      <c r="Z7" s="631">
        <v>16.156246695134183</v>
      </c>
      <c r="AA7" s="631">
        <v>15.886446364684588</v>
      </c>
      <c r="AB7" s="631">
        <v>16.885178552899053</v>
      </c>
      <c r="AC7" s="631">
        <v>16.471472777830236</v>
      </c>
      <c r="AD7" s="631">
        <v>13.687149610216213</v>
      </c>
      <c r="AE7" s="631">
        <v>12.081641357234671</v>
      </c>
      <c r="AF7" s="631">
        <v>12.32877467794159</v>
      </c>
      <c r="AG7" s="631">
        <v>12.800552987620783</v>
      </c>
      <c r="AH7" s="631">
        <v>13.191846975948941</v>
      </c>
      <c r="AI7" s="631">
        <v>13.2604694858478</v>
      </c>
      <c r="AJ7" s="631">
        <v>13.277948922203397</v>
      </c>
      <c r="AK7" s="631">
        <v>13.331303704410768</v>
      </c>
      <c r="AL7" s="797">
        <v>13.335847104176807</v>
      </c>
      <c r="AM7" s="631">
        <v>13.343236348370848</v>
      </c>
      <c r="AN7" s="631">
        <v>13.357225380960401</v>
      </c>
      <c r="AO7" s="631">
        <v>13.340460011764701</v>
      </c>
      <c r="AP7" s="631">
        <v>13.348895919264693</v>
      </c>
      <c r="AQ7" s="631">
        <v>13.301088099066204</v>
      </c>
      <c r="AR7" s="631">
        <v>13.321560557550116</v>
      </c>
      <c r="AS7" s="631">
        <v>13.309549090906271</v>
      </c>
      <c r="AT7" s="631">
        <v>13.370467780355602</v>
      </c>
      <c r="AU7" s="631">
        <v>13.592446933374857</v>
      </c>
      <c r="AV7" s="631">
        <v>14.36875452406511</v>
      </c>
      <c r="AW7" s="798">
        <v>14.561928200076396</v>
      </c>
      <c r="AX7" s="797">
        <v>14.652846805598696</v>
      </c>
      <c r="AY7" s="631">
        <v>14.705939146309683</v>
      </c>
      <c r="AZ7" s="631">
        <v>14.712039187695753</v>
      </c>
      <c r="BA7" s="631">
        <v>14.695416324910125</v>
      </c>
      <c r="BB7" s="631">
        <v>14.845989722709161</v>
      </c>
      <c r="BC7" s="631">
        <v>14.754932651251567</v>
      </c>
      <c r="BD7" s="631">
        <v>14.728609633222829</v>
      </c>
      <c r="BE7" s="631">
        <v>14.71580141722645</v>
      </c>
      <c r="BF7" s="631">
        <v>14.685528154114975</v>
      </c>
      <c r="BG7" s="631">
        <v>14.687640098817475</v>
      </c>
      <c r="BH7" s="631">
        <v>14.690246472443896</v>
      </c>
      <c r="BI7" s="798">
        <v>14.692256358191264</v>
      </c>
      <c r="BJ7" s="797">
        <v>14.688822367330191</v>
      </c>
      <c r="BK7" s="631">
        <v>14.711609222952912</v>
      </c>
      <c r="BL7" s="631">
        <v>14.726674644279859</v>
      </c>
      <c r="BM7" s="631">
        <v>14.05097510945502</v>
      </c>
      <c r="BN7" s="631">
        <v>13.951377400570335</v>
      </c>
      <c r="BO7" s="631">
        <v>13.972503428856623</v>
      </c>
      <c r="BP7" s="631">
        <v>13.950145784832982</v>
      </c>
      <c r="BQ7" s="631">
        <v>14.016186790854963</v>
      </c>
      <c r="BR7" s="631">
        <v>14.020198881071597</v>
      </c>
      <c r="BS7" s="631">
        <v>14.048296404753946</v>
      </c>
      <c r="BT7" s="631">
        <v>14.053707423957093</v>
      </c>
      <c r="BU7" s="798">
        <v>14.084226077357869</v>
      </c>
      <c r="BV7" s="797">
        <v>14.08990059966041</v>
      </c>
      <c r="BW7" s="631">
        <v>13.554721237624536</v>
      </c>
      <c r="BX7" s="631">
        <v>13.022602661930675</v>
      </c>
      <c r="BY7" s="631">
        <v>12.807827249212473</v>
      </c>
      <c r="BZ7" s="631">
        <v>12.778540056481001</v>
      </c>
      <c r="CA7" s="631">
        <v>12.649273456806201</v>
      </c>
      <c r="CB7" s="631">
        <v>12.564018332282201</v>
      </c>
      <c r="CC7" s="631">
        <v>12.485077707805987</v>
      </c>
      <c r="CD7" s="631">
        <v>12.471992990554069</v>
      </c>
      <c r="CE7" s="631">
        <v>12.463459926532526</v>
      </c>
      <c r="CF7" s="631">
        <v>12.482100210360715</v>
      </c>
      <c r="CG7" s="631">
        <v>12.492277048891033</v>
      </c>
      <c r="CH7" s="797">
        <v>12.550338231973242</v>
      </c>
      <c r="CI7" s="631">
        <v>12.822738689269743</v>
      </c>
      <c r="CJ7" s="631">
        <v>13.488271695907287</v>
      </c>
      <c r="CK7" s="631">
        <v>16.219122719346828</v>
      </c>
      <c r="CL7" s="631">
        <v>19.054156791338986</v>
      </c>
      <c r="CM7" s="631">
        <v>24.145011468152109</v>
      </c>
      <c r="CN7" s="631">
        <v>26.156937512661525</v>
      </c>
      <c r="CO7" s="631">
        <v>27.678725602933454</v>
      </c>
      <c r="CP7" s="631">
        <v>29.653474402890765</v>
      </c>
      <c r="CQ7" s="631">
        <v>31.532605309059338</v>
      </c>
      <c r="CR7" s="631">
        <v>34.616970027048112</v>
      </c>
      <c r="CS7" s="798">
        <v>35.480276499491964</v>
      </c>
      <c r="CT7" s="797">
        <v>35.618095793508317</v>
      </c>
      <c r="CU7" s="631">
        <v>35.673934819775646</v>
      </c>
      <c r="CV7" s="631">
        <v>20.380106378499605</v>
      </c>
      <c r="CW7" s="631">
        <v>19.67226874500615</v>
      </c>
      <c r="CX7" s="631">
        <v>20.399485662249266</v>
      </c>
      <c r="CY7" s="631">
        <v>21.771613439198891</v>
      </c>
      <c r="CZ7" s="631">
        <v>24.638682906690001</v>
      </c>
      <c r="DA7" s="631">
        <v>26.347900553019855</v>
      </c>
      <c r="DB7" s="631">
        <v>28.198337830397168</v>
      </c>
      <c r="DC7" s="631">
        <v>29.404158253252593</v>
      </c>
      <c r="DD7" s="631">
        <v>29.723917423392582</v>
      </c>
      <c r="DE7" s="798">
        <v>29.389857140652687</v>
      </c>
      <c r="DF7" s="797">
        <v>28.926365138580749</v>
      </c>
      <c r="DG7" s="631">
        <v>27.867405228205424</v>
      </c>
      <c r="DH7" s="631">
        <v>26.3977745447351</v>
      </c>
      <c r="DI7" s="631">
        <v>25.683394782505051</v>
      </c>
      <c r="DJ7" s="631">
        <v>25.176779204050995</v>
      </c>
      <c r="DK7" s="631">
        <v>24.910878262900592</v>
      </c>
      <c r="DL7" s="631">
        <v>24.804662868381975</v>
      </c>
      <c r="DM7" s="631">
        <v>24.820707407459278</v>
      </c>
      <c r="DN7" s="631">
        <v>25.072158655632787</v>
      </c>
      <c r="DO7" s="631">
        <v>25.802174704769396</v>
      </c>
      <c r="DP7" s="631">
        <v>26.888762660253374</v>
      </c>
      <c r="DQ7" s="798">
        <v>27.725303902838352</v>
      </c>
      <c r="DR7" s="797">
        <v>28.365335124257406</v>
      </c>
      <c r="DS7" s="631">
        <v>26.928402239132737</v>
      </c>
      <c r="DT7" s="631">
        <v>17.154259160629316</v>
      </c>
      <c r="DU7" s="631">
        <v>15.468920620183443</v>
      </c>
      <c r="DV7" s="631">
        <v>15.107930980782642</v>
      </c>
      <c r="DW7" s="631">
        <v>14.736156262630015</v>
      </c>
      <c r="DX7" s="631">
        <v>13.44240805396147</v>
      </c>
      <c r="DY7" s="631">
        <v>10.263195378487669</v>
      </c>
      <c r="DZ7" s="631">
        <v>10.448247452681219</v>
      </c>
      <c r="EA7" s="289">
        <v>10.59</v>
      </c>
      <c r="EB7" s="289">
        <v>10.98</v>
      </c>
      <c r="EC7" s="794">
        <v>11.08</v>
      </c>
      <c r="EE7" s="2795"/>
      <c r="EF7" s="2795"/>
      <c r="EG7" s="2795"/>
    </row>
    <row r="8" spans="1:137" ht="30" customHeight="1" x14ac:dyDescent="0.45">
      <c r="A8" s="537" t="s">
        <v>681</v>
      </c>
      <c r="B8" s="795">
        <v>23.32536</v>
      </c>
      <c r="C8" s="795">
        <v>23.319999999999997</v>
      </c>
      <c r="D8" s="796">
        <v>23.196000000000002</v>
      </c>
      <c r="E8" s="796">
        <v>22.927499999999998</v>
      </c>
      <c r="F8" s="796">
        <v>22.927499999999998</v>
      </c>
      <c r="G8" s="796">
        <v>22.913025000000001</v>
      </c>
      <c r="H8" s="792">
        <v>22.913025000000001</v>
      </c>
      <c r="I8" s="792">
        <v>22.92</v>
      </c>
      <c r="J8" s="792">
        <v>22.952150000000003</v>
      </c>
      <c r="K8" s="792">
        <v>23.107500000000002</v>
      </c>
      <c r="L8" s="792">
        <v>22.651879999999998</v>
      </c>
      <c r="M8" s="792">
        <v>21.748825000000004</v>
      </c>
      <c r="N8" s="863">
        <v>21.795200000000001</v>
      </c>
      <c r="O8" s="792">
        <v>21.83</v>
      </c>
      <c r="P8" s="792">
        <v>21.934100000000001</v>
      </c>
      <c r="Q8" s="792">
        <v>21.891524999999998</v>
      </c>
      <c r="R8" s="792">
        <v>21.932920000000003</v>
      </c>
      <c r="S8" s="792">
        <v>21.922799999999999</v>
      </c>
      <c r="T8" s="631">
        <v>21.943950000000001</v>
      </c>
      <c r="U8" s="631">
        <v>21.943950000000001</v>
      </c>
      <c r="V8" s="631">
        <v>21.980149999999998</v>
      </c>
      <c r="W8" s="631">
        <v>21.632999999999999</v>
      </c>
      <c r="X8" s="631">
        <v>20.274050000000003</v>
      </c>
      <c r="Y8" s="798">
        <v>16.929974999999999</v>
      </c>
      <c r="Z8" s="631">
        <v>15.989080000000001</v>
      </c>
      <c r="AA8" s="631">
        <v>15.6538</v>
      </c>
      <c r="AB8" s="631">
        <v>15.7803</v>
      </c>
      <c r="AC8" s="631">
        <v>15.468425</v>
      </c>
      <c r="AD8" s="631">
        <v>14.258199999999999</v>
      </c>
      <c r="AE8" s="631">
        <v>12.451575</v>
      </c>
      <c r="AF8" s="631">
        <v>12.223400000000002</v>
      </c>
      <c r="AG8" s="631">
        <v>12.649019999999998</v>
      </c>
      <c r="AH8" s="631">
        <v>13.149825</v>
      </c>
      <c r="AI8" s="631">
        <v>12.934925</v>
      </c>
      <c r="AJ8" s="631">
        <v>12.935275000000001</v>
      </c>
      <c r="AK8" s="631">
        <v>12.893699999999999</v>
      </c>
      <c r="AL8" s="797">
        <v>12.97724</v>
      </c>
      <c r="AM8" s="631">
        <v>13.897499999999999</v>
      </c>
      <c r="AN8" s="631">
        <v>12.992599999999999</v>
      </c>
      <c r="AO8" s="631">
        <v>12.978979999999998</v>
      </c>
      <c r="AP8" s="631">
        <v>12.951649999999999</v>
      </c>
      <c r="AQ8" s="631">
        <v>12.956424999999999</v>
      </c>
      <c r="AR8" s="631">
        <v>12.946019999999999</v>
      </c>
      <c r="AS8" s="631">
        <v>12.954474999999999</v>
      </c>
      <c r="AT8" s="631">
        <v>13.112550000000001</v>
      </c>
      <c r="AU8" s="631">
        <v>13.392339999999999</v>
      </c>
      <c r="AV8" s="631">
        <v>13.673920000000001</v>
      </c>
      <c r="AW8" s="798">
        <v>13.973475000000001</v>
      </c>
      <c r="AX8" s="797">
        <v>14.037475000000001</v>
      </c>
      <c r="AY8" s="631">
        <v>14.073799999999999</v>
      </c>
      <c r="AZ8" s="631">
        <v>14.080825000000001</v>
      </c>
      <c r="BA8" s="631">
        <v>14.043359999999998</v>
      </c>
      <c r="BB8" s="631">
        <v>14.278420000000001</v>
      </c>
      <c r="BC8" s="631">
        <v>14.151175</v>
      </c>
      <c r="BD8" s="631">
        <v>14.1073</v>
      </c>
      <c r="BE8" s="631">
        <v>14.08745</v>
      </c>
      <c r="BF8" s="631">
        <v>14.071899999999999</v>
      </c>
      <c r="BG8" s="631">
        <v>14.070599999999999</v>
      </c>
      <c r="BH8" s="631">
        <v>14.069649999999999</v>
      </c>
      <c r="BI8" s="798">
        <v>14.08236</v>
      </c>
      <c r="BJ8" s="797">
        <v>14.096325</v>
      </c>
      <c r="BK8" s="631">
        <v>14.101624999999999</v>
      </c>
      <c r="BL8" s="631">
        <v>14.104220000000002</v>
      </c>
      <c r="BM8" s="631">
        <v>13.322125</v>
      </c>
      <c r="BN8" s="631">
        <v>13.100774999999999</v>
      </c>
      <c r="BO8" s="631">
        <v>13.12542</v>
      </c>
      <c r="BP8" s="631">
        <v>13.131975000000001</v>
      </c>
      <c r="BQ8" s="631">
        <v>13.159139999999999</v>
      </c>
      <c r="BR8" s="631">
        <v>13.185175000000001</v>
      </c>
      <c r="BS8" s="631">
        <v>13.182450000000001</v>
      </c>
      <c r="BT8" s="631">
        <v>13.1889</v>
      </c>
      <c r="BU8" s="798">
        <v>13.195460000000001</v>
      </c>
      <c r="BV8" s="797">
        <v>13.208375</v>
      </c>
      <c r="BW8" s="631">
        <v>13.08785</v>
      </c>
      <c r="BX8" s="631">
        <v>12.89442</v>
      </c>
      <c r="BY8" s="631">
        <v>12.719650000000001</v>
      </c>
      <c r="BZ8" s="631">
        <v>12.683350000000001</v>
      </c>
      <c r="CA8" s="631">
        <v>12.562850000000001</v>
      </c>
      <c r="CB8" s="631">
        <v>12.53032</v>
      </c>
      <c r="CC8" s="631">
        <v>12.446779999999999</v>
      </c>
      <c r="CD8" s="631">
        <v>12.381874999999999</v>
      </c>
      <c r="CE8" s="631">
        <v>12.345174999999999</v>
      </c>
      <c r="CF8" s="631">
        <v>12.356960000000001</v>
      </c>
      <c r="CG8" s="631">
        <v>12.370774999999998</v>
      </c>
      <c r="CH8" s="797">
        <v>12.392900000000001</v>
      </c>
      <c r="CI8" s="631">
        <v>12.447175</v>
      </c>
      <c r="CJ8" s="631">
        <v>12.873950000000001</v>
      </c>
      <c r="CK8" s="631">
        <v>15.434199999999999</v>
      </c>
      <c r="CL8" s="631">
        <v>18.539574999999999</v>
      </c>
      <c r="CM8" s="631">
        <v>22.654349999999997</v>
      </c>
      <c r="CN8" s="631">
        <v>24.080880000000001</v>
      </c>
      <c r="CO8" s="631">
        <v>25.417275</v>
      </c>
      <c r="CP8" s="631">
        <v>26.795275000000004</v>
      </c>
      <c r="CQ8" s="631">
        <v>28.040659999999995</v>
      </c>
      <c r="CR8" s="631">
        <v>30.276599999999998</v>
      </c>
      <c r="CS8" s="798">
        <v>30.676460000000002</v>
      </c>
      <c r="CT8" s="797">
        <v>30.3902</v>
      </c>
      <c r="CU8" s="631">
        <v>30.316524999999999</v>
      </c>
      <c r="CV8" s="631">
        <v>20.63475</v>
      </c>
      <c r="CW8" s="631">
        <v>20.052700000000002</v>
      </c>
      <c r="CX8" s="631">
        <v>20.704519999999999</v>
      </c>
      <c r="CY8" s="631">
        <v>21.885825000000004</v>
      </c>
      <c r="CZ8" s="631">
        <v>23.350059999999999</v>
      </c>
      <c r="DA8" s="631">
        <v>24.440775000000002</v>
      </c>
      <c r="DB8" s="631">
        <v>25.967959999999998</v>
      </c>
      <c r="DC8" s="631">
        <v>27.114539999999998</v>
      </c>
      <c r="DD8" s="631">
        <v>27.500239999999998</v>
      </c>
      <c r="DE8" s="798">
        <v>27.365849999999998</v>
      </c>
      <c r="DF8" s="797">
        <v>27.167499999999997</v>
      </c>
      <c r="DG8" s="631">
        <v>26.346024999999997</v>
      </c>
      <c r="DH8" s="631">
        <v>25.248540000000002</v>
      </c>
      <c r="DI8" s="631">
        <v>24.587039999999998</v>
      </c>
      <c r="DJ8" s="631">
        <v>23.8216</v>
      </c>
      <c r="DK8" s="631">
        <v>23.666625</v>
      </c>
      <c r="DL8" s="631">
        <v>23.594119999999997</v>
      </c>
      <c r="DM8" s="631">
        <v>23.586599999999997</v>
      </c>
      <c r="DN8" s="631">
        <v>23.651799999999998</v>
      </c>
      <c r="DO8" s="631">
        <v>23.793524999999999</v>
      </c>
      <c r="DP8" s="631">
        <v>24.375899999999998</v>
      </c>
      <c r="DQ8" s="798">
        <v>24.8933</v>
      </c>
      <c r="DR8" s="797">
        <v>25.312075</v>
      </c>
      <c r="DS8" s="631">
        <v>24.319224999999999</v>
      </c>
      <c r="DT8" s="631">
        <v>16.919040000000003</v>
      </c>
      <c r="DU8" s="631">
        <v>15.015549999999999</v>
      </c>
      <c r="DV8" s="631">
        <v>14.539100000000001</v>
      </c>
      <c r="DW8" s="631">
        <v>14.247780000000001</v>
      </c>
      <c r="DX8" s="631">
        <v>13.494199999999999</v>
      </c>
      <c r="DY8" s="631">
        <v>11.59395</v>
      </c>
      <c r="DZ8" s="631">
        <v>11.672140000000002</v>
      </c>
      <c r="EA8" s="289">
        <v>11.67</v>
      </c>
      <c r="EB8" s="289">
        <v>11.86</v>
      </c>
      <c r="EC8" s="794">
        <v>11.76</v>
      </c>
      <c r="EE8" s="2795"/>
      <c r="EF8" s="2795"/>
      <c r="EG8" s="2795"/>
    </row>
    <row r="9" spans="1:137" ht="30" customHeight="1" x14ac:dyDescent="0.45">
      <c r="A9" s="537" t="s">
        <v>682</v>
      </c>
      <c r="B9" s="795">
        <v>26.404876217662025</v>
      </c>
      <c r="C9" s="795">
        <v>26.398007697532258</v>
      </c>
      <c r="D9" s="796">
        <v>26.239225356892376</v>
      </c>
      <c r="E9" s="796">
        <v>25.896172471727681</v>
      </c>
      <c r="F9" s="796">
        <v>25.896172471727681</v>
      </c>
      <c r="G9" s="796">
        <v>25.877707832549511</v>
      </c>
      <c r="H9" s="792">
        <v>25.877707832549511</v>
      </c>
      <c r="I9" s="792">
        <v>25.886604924327994</v>
      </c>
      <c r="J9" s="792">
        <v>25.927623520985996</v>
      </c>
      <c r="K9" s="792">
        <v>26.126036999872809</v>
      </c>
      <c r="L9" s="792">
        <v>25.545103043663499</v>
      </c>
      <c r="M9" s="792">
        <v>24.402447838001631</v>
      </c>
      <c r="N9" s="863">
        <v>24.460845050189445</v>
      </c>
      <c r="O9" s="792">
        <v>24.50468653533142</v>
      </c>
      <c r="P9" s="792">
        <v>24.635935347531447</v>
      </c>
      <c r="Q9" s="792">
        <v>24.582238436435993</v>
      </c>
      <c r="R9" s="792">
        <v>24.634446748944278</v>
      </c>
      <c r="S9" s="792">
        <v>24.621680933887099</v>
      </c>
      <c r="T9" s="631">
        <v>24.648362130913274</v>
      </c>
      <c r="U9" s="631">
        <v>24.648362130913274</v>
      </c>
      <c r="V9" s="631">
        <v>24.694043950716729</v>
      </c>
      <c r="W9" s="631">
        <v>24.25672910347766</v>
      </c>
      <c r="X9" s="631">
        <v>22.561071453510195</v>
      </c>
      <c r="Y9" s="798">
        <v>18.49562756109308</v>
      </c>
      <c r="Z9" s="631">
        <v>17.378403412145328</v>
      </c>
      <c r="AA9" s="631">
        <v>16.983046029698471</v>
      </c>
      <c r="AB9" s="631">
        <v>17.132043967067585</v>
      </c>
      <c r="AC9" s="631">
        <v>16.765071235098926</v>
      </c>
      <c r="AD9" s="631">
        <v>15.352710052341475</v>
      </c>
      <c r="AE9" s="631">
        <v>13.278250670460178</v>
      </c>
      <c r="AF9" s="631">
        <v>13.019087575342189</v>
      </c>
      <c r="AG9" s="631">
        <v>13.503019840088371</v>
      </c>
      <c r="AH9" s="631">
        <v>14.0752611015751</v>
      </c>
      <c r="AI9" s="631">
        <v>13.829331851496063</v>
      </c>
      <c r="AJ9" s="631">
        <v>13.829731928347263</v>
      </c>
      <c r="AK9" s="631">
        <v>13.782218984609285</v>
      </c>
      <c r="AL9" s="797">
        <v>13.877711996122827</v>
      </c>
      <c r="AM9" s="631">
        <v>14.935317902768634</v>
      </c>
      <c r="AN9" s="631">
        <v>13.895279010349322</v>
      </c>
      <c r="AO9" s="631">
        <v>13.879701864528379</v>
      </c>
      <c r="AP9" s="631">
        <v>13.848451483266222</v>
      </c>
      <c r="AQ9" s="631">
        <v>13.853910779881105</v>
      </c>
      <c r="AR9" s="631">
        <v>13.842015016200136</v>
      </c>
      <c r="AS9" s="631">
        <v>13.851681295235476</v>
      </c>
      <c r="AT9" s="631">
        <v>14.032563449284584</v>
      </c>
      <c r="AU9" s="631">
        <v>14.353472949609891</v>
      </c>
      <c r="AV9" s="631">
        <v>14.677408551717507</v>
      </c>
      <c r="AW9" s="798">
        <v>15.023099528414026</v>
      </c>
      <c r="AX9" s="797">
        <v>15.097100880943621</v>
      </c>
      <c r="AY9" s="631">
        <v>15.139125093719977</v>
      </c>
      <c r="AZ9" s="631">
        <v>15.147254176445221</v>
      </c>
      <c r="BA9" s="631">
        <v>15.10390809384381</v>
      </c>
      <c r="BB9" s="631">
        <v>15.376156071900747</v>
      </c>
      <c r="BC9" s="631">
        <v>15.22869461240877</v>
      </c>
      <c r="BD9" s="631">
        <v>15.177895635492948</v>
      </c>
      <c r="BE9" s="631">
        <v>15.154920956116195</v>
      </c>
      <c r="BF9" s="631">
        <v>15.13692658613733</v>
      </c>
      <c r="BG9" s="631">
        <v>15.135422369996352</v>
      </c>
      <c r="BH9" s="631">
        <v>15.134323148426278</v>
      </c>
      <c r="BI9" s="798">
        <v>15.149030506196185</v>
      </c>
      <c r="BJ9" s="797">
        <v>15.165192404077004</v>
      </c>
      <c r="BK9" s="631">
        <v>15.171326806918026</v>
      </c>
      <c r="BL9" s="631">
        <v>15.174330477001686</v>
      </c>
      <c r="BM9" s="631">
        <v>14.272848349061185</v>
      </c>
      <c r="BN9" s="631">
        <v>14.019078998321154</v>
      </c>
      <c r="BO9" s="631">
        <v>14.047303812000539</v>
      </c>
      <c r="BP9" s="631">
        <v>14.054812213057852</v>
      </c>
      <c r="BQ9" s="631">
        <v>14.085933879773405</v>
      </c>
      <c r="BR9" s="631">
        <v>14.115769452451111</v>
      </c>
      <c r="BS9" s="631">
        <v>14.112646269046994</v>
      </c>
      <c r="BT9" s="631">
        <v>14.120038905611072</v>
      </c>
      <c r="BU9" s="798">
        <v>14.127558141788203</v>
      </c>
      <c r="BV9" s="797">
        <v>14.142363181432787</v>
      </c>
      <c r="BW9" s="631">
        <v>14.004279550580312</v>
      </c>
      <c r="BX9" s="631">
        <v>13.783041638843697</v>
      </c>
      <c r="BY9" s="631">
        <v>13.583539330207364</v>
      </c>
      <c r="BZ9" s="631">
        <v>13.542149082849818</v>
      </c>
      <c r="CA9" s="631">
        <v>13.404866644632616</v>
      </c>
      <c r="CB9" s="631">
        <v>13.367836334920931</v>
      </c>
      <c r="CC9" s="631">
        <v>13.272797982354021</v>
      </c>
      <c r="CD9" s="631">
        <v>13.199017952023556</v>
      </c>
      <c r="CE9" s="631">
        <v>13.15732222712632</v>
      </c>
      <c r="CF9" s="631">
        <v>13.170709662346123</v>
      </c>
      <c r="CG9" s="631">
        <v>13.186405262826193</v>
      </c>
      <c r="CH9" s="797">
        <v>13.211546897745343</v>
      </c>
      <c r="CI9" s="631">
        <v>13.273247150502797</v>
      </c>
      <c r="CJ9" s="631">
        <v>13.759655590442915</v>
      </c>
      <c r="CK9" s="631">
        <v>16.724875356106061</v>
      </c>
      <c r="CL9" s="631">
        <v>20.43373920236327</v>
      </c>
      <c r="CM9" s="631">
        <v>25.548244346562768</v>
      </c>
      <c r="CN9" s="631">
        <v>27.377217439468776</v>
      </c>
      <c r="CO9" s="631">
        <v>29.117743465168161</v>
      </c>
      <c r="CP9" s="631">
        <v>30.940582019341566</v>
      </c>
      <c r="CQ9" s="631">
        <v>32.613128196467834</v>
      </c>
      <c r="CR9" s="631">
        <v>35.677578931367151</v>
      </c>
      <c r="CS9" s="798">
        <v>36.234134958435199</v>
      </c>
      <c r="CT9" s="797">
        <v>35.83542932071142</v>
      </c>
      <c r="CU9" s="631">
        <v>35.733031752208049</v>
      </c>
      <c r="CV9" s="631">
        <v>23.008637403287427</v>
      </c>
      <c r="CW9" s="631">
        <v>22.287303004824192</v>
      </c>
      <c r="CX9" s="631">
        <v>23.095417687049331</v>
      </c>
      <c r="CY9" s="631">
        <v>24.575051368034021</v>
      </c>
      <c r="CZ9" s="631">
        <v>26.436533179688595</v>
      </c>
      <c r="DA9" s="631">
        <v>27.843338907425686</v>
      </c>
      <c r="DB9" s="631">
        <v>29.842734705632363</v>
      </c>
      <c r="DC9" s="631">
        <v>31.367056547149769</v>
      </c>
      <c r="DD9" s="631">
        <v>31.884380592761399</v>
      </c>
      <c r="DE9" s="798">
        <v>31.703866239675055</v>
      </c>
      <c r="DF9" s="797">
        <v>31.43795293130632</v>
      </c>
      <c r="DG9" s="631">
        <v>30.343129202772349</v>
      </c>
      <c r="DH9" s="631">
        <v>28.896513940427166</v>
      </c>
      <c r="DI9" s="631">
        <v>28.033322053285001</v>
      </c>
      <c r="DJ9" s="631">
        <v>27.042588648778739</v>
      </c>
      <c r="DK9" s="631">
        <v>26.84304658718181</v>
      </c>
      <c r="DL9" s="631">
        <v>26.749811287469555</v>
      </c>
      <c r="DM9" s="631">
        <v>26.740145589847479</v>
      </c>
      <c r="DN9" s="631">
        <v>26.823976655276319</v>
      </c>
      <c r="DO9" s="631">
        <v>27.006413924346422</v>
      </c>
      <c r="DP9" s="631">
        <v>27.759174281889553</v>
      </c>
      <c r="DQ9" s="798">
        <v>28.432150226119276</v>
      </c>
      <c r="DR9" s="797">
        <v>28.979764915062106</v>
      </c>
      <c r="DS9" s="631">
        <v>27.685698677046478</v>
      </c>
      <c r="DT9" s="631">
        <v>18.48257732535377</v>
      </c>
      <c r="DU9" s="631">
        <v>16.234391593455559</v>
      </c>
      <c r="DV9" s="631">
        <v>15.678884336267107</v>
      </c>
      <c r="DW9" s="631">
        <v>15.340629576324849</v>
      </c>
      <c r="DX9" s="631">
        <v>14.470541934888887</v>
      </c>
      <c r="DY9" s="631">
        <v>12.307407325826318</v>
      </c>
      <c r="DZ9" s="631">
        <v>12.395553159261729</v>
      </c>
      <c r="EA9" s="289">
        <v>12.39</v>
      </c>
      <c r="EB9" s="289">
        <v>12.61</v>
      </c>
      <c r="EC9" s="798">
        <v>12.5</v>
      </c>
    </row>
    <row r="10" spans="1:137" ht="30" customHeight="1" x14ac:dyDescent="0.45">
      <c r="A10" s="537" t="s">
        <v>683</v>
      </c>
      <c r="B10" s="795"/>
      <c r="C10" s="795"/>
      <c r="D10" s="796"/>
      <c r="E10" s="796"/>
      <c r="F10" s="796"/>
      <c r="G10" s="796"/>
      <c r="H10" s="792"/>
      <c r="I10" s="792"/>
      <c r="J10" s="792"/>
      <c r="K10" s="792"/>
      <c r="L10" s="792"/>
      <c r="M10" s="792"/>
      <c r="N10" s="863"/>
      <c r="O10" s="792"/>
      <c r="P10" s="792"/>
      <c r="Q10" s="792"/>
      <c r="R10" s="792"/>
      <c r="S10" s="792"/>
      <c r="T10" s="631"/>
      <c r="U10" s="631"/>
      <c r="V10" s="631"/>
      <c r="W10" s="631"/>
      <c r="X10" s="631"/>
      <c r="Y10" s="798"/>
      <c r="Z10" s="631"/>
      <c r="AA10" s="631"/>
      <c r="AB10" s="631"/>
      <c r="AC10" s="631"/>
      <c r="AD10" s="631"/>
      <c r="AE10" s="631"/>
      <c r="AF10" s="631"/>
      <c r="AG10" s="631"/>
      <c r="AH10" s="631"/>
      <c r="AI10" s="631"/>
      <c r="AJ10" s="631"/>
      <c r="AK10" s="631"/>
      <c r="AL10" s="797"/>
      <c r="AM10" s="631"/>
      <c r="AN10" s="631"/>
      <c r="AO10" s="631"/>
      <c r="AP10" s="631"/>
      <c r="AQ10" s="631"/>
      <c r="AR10" s="631"/>
      <c r="AS10" s="631"/>
      <c r="AT10" s="631"/>
      <c r="AU10" s="631"/>
      <c r="AV10" s="631"/>
      <c r="AW10" s="798"/>
      <c r="AX10" s="797">
        <v>14.80885</v>
      </c>
      <c r="AY10" s="631">
        <v>15.408849999999999</v>
      </c>
      <c r="AZ10" s="631">
        <v>15.332650000000001</v>
      </c>
      <c r="BA10" s="631">
        <v>15.2911</v>
      </c>
      <c r="BB10" s="631">
        <v>15.261566666666667</v>
      </c>
      <c r="BC10" s="631">
        <v>15.196400000000001</v>
      </c>
      <c r="BD10" s="631">
        <v>15.179966666666667</v>
      </c>
      <c r="BE10" s="631">
        <v>15.192049999999998</v>
      </c>
      <c r="BF10" s="631">
        <v>15.1892</v>
      </c>
      <c r="BG10" s="631">
        <v>15.18765</v>
      </c>
      <c r="BH10" s="631">
        <v>15.1927</v>
      </c>
      <c r="BI10" s="798">
        <v>15.1646</v>
      </c>
      <c r="BJ10" s="797">
        <v>15.152200000000001</v>
      </c>
      <c r="BK10" s="631">
        <v>15.1172</v>
      </c>
      <c r="BL10" s="631">
        <v>15.064925000000001</v>
      </c>
      <c r="BM10" s="631">
        <v>14.3561</v>
      </c>
      <c r="BN10" s="631">
        <v>14.330249999999999</v>
      </c>
      <c r="BO10" s="631">
        <v>14.437166666666668</v>
      </c>
      <c r="BP10" s="631">
        <v>14.4331</v>
      </c>
      <c r="BQ10" s="631">
        <v>14.448650000000001</v>
      </c>
      <c r="BR10" s="631">
        <v>14.49305</v>
      </c>
      <c r="BS10" s="631">
        <v>14.521799999999999</v>
      </c>
      <c r="BT10" s="631">
        <v>14.507600000000002</v>
      </c>
      <c r="BU10" s="798">
        <v>14.5175</v>
      </c>
      <c r="BV10" s="797">
        <v>14.50375</v>
      </c>
      <c r="BW10" s="631">
        <v>14.463650000000001</v>
      </c>
      <c r="BX10" s="631">
        <v>14.308325</v>
      </c>
      <c r="BY10" s="631">
        <v>14.1525</v>
      </c>
      <c r="BZ10" s="631">
        <v>14.12865</v>
      </c>
      <c r="CA10" s="631">
        <v>14.041450000000001</v>
      </c>
      <c r="CB10" s="631">
        <v>14.05925</v>
      </c>
      <c r="CC10" s="631">
        <v>13.9419</v>
      </c>
      <c r="CD10" s="631">
        <v>13.88045</v>
      </c>
      <c r="CE10" s="631">
        <v>13.970749999999999</v>
      </c>
      <c r="CF10" s="631">
        <v>13.997933333333334</v>
      </c>
      <c r="CG10" s="631">
        <v>14.135850000000001</v>
      </c>
      <c r="CH10" s="797">
        <v>14.308133333333332</v>
      </c>
      <c r="CI10" s="631">
        <v>14.509450000000001</v>
      </c>
      <c r="CJ10" s="631">
        <v>14.534033333333333</v>
      </c>
      <c r="CK10" s="631">
        <v>15.916966666666667</v>
      </c>
      <c r="CL10" s="631">
        <v>18.166966666666667</v>
      </c>
      <c r="CM10" s="631">
        <v>21.349200000000003</v>
      </c>
      <c r="CN10" s="631">
        <v>21.674399999999999</v>
      </c>
      <c r="CO10" s="631">
        <v>22.430066666666665</v>
      </c>
      <c r="CP10" s="631">
        <v>23.221249999999998</v>
      </c>
      <c r="CQ10" s="631">
        <v>24.425633333333334</v>
      </c>
      <c r="CR10" s="631">
        <v>26.065833333333334</v>
      </c>
      <c r="CS10" s="798">
        <v>26.503966666666667</v>
      </c>
      <c r="CT10" s="797">
        <v>26.342166666666667</v>
      </c>
      <c r="CU10" s="631">
        <v>25.8794</v>
      </c>
      <c r="CV10" s="631">
        <v>21.056266666666669</v>
      </c>
      <c r="CW10" s="631">
        <v>21.284933333333331</v>
      </c>
      <c r="CX10" s="631">
        <v>21.6645</v>
      </c>
      <c r="CY10" s="631">
        <v>22.275866666666662</v>
      </c>
      <c r="CZ10" s="631">
        <v>23.076633333333334</v>
      </c>
      <c r="DA10" s="631">
        <v>23.592874999999999</v>
      </c>
      <c r="DB10" s="631">
        <v>24.407299999999999</v>
      </c>
      <c r="DC10" s="631">
        <v>24.903860000000002</v>
      </c>
      <c r="DD10" s="631">
        <v>25.06794</v>
      </c>
      <c r="DE10" s="798">
        <v>24.795124999999999</v>
      </c>
      <c r="DF10" s="797">
        <v>24.273499999999999</v>
      </c>
      <c r="DG10" s="631">
        <v>23.604749999999999</v>
      </c>
      <c r="DH10" s="631">
        <v>22.778620000000004</v>
      </c>
      <c r="DI10" s="631">
        <v>22.261379999999999</v>
      </c>
      <c r="DJ10" s="631">
        <v>21.851620000000004</v>
      </c>
      <c r="DK10" s="631">
        <v>21.771875000000001</v>
      </c>
      <c r="DL10" s="631">
        <v>21.7561</v>
      </c>
      <c r="DM10" s="631">
        <v>21.780224999999998</v>
      </c>
      <c r="DN10" s="631">
        <v>21.955919999999999</v>
      </c>
      <c r="DO10" s="631">
        <v>22.300750000000001</v>
      </c>
      <c r="DP10" s="631">
        <v>22.661324999999998</v>
      </c>
      <c r="DQ10" s="798">
        <v>23.047980000000003</v>
      </c>
      <c r="DR10" s="797">
        <v>23.227799999999998</v>
      </c>
      <c r="DS10" s="631">
        <v>22.422000000000001</v>
      </c>
      <c r="DT10" s="631">
        <v>16.562740000000002</v>
      </c>
      <c r="DU10" s="631">
        <v>15.695625</v>
      </c>
      <c r="DV10" s="631">
        <v>14.263275</v>
      </c>
      <c r="DW10" s="631">
        <v>13.614880000000003</v>
      </c>
      <c r="DX10" s="631">
        <v>12.925299999999998</v>
      </c>
      <c r="DY10" s="631">
        <v>11.590350000000001</v>
      </c>
      <c r="DZ10" s="631">
        <v>11.459040000000002</v>
      </c>
      <c r="EA10" s="631">
        <v>11.41</v>
      </c>
      <c r="EB10" s="631">
        <v>11.53</v>
      </c>
      <c r="EC10" s="798">
        <v>11.44</v>
      </c>
    </row>
    <row r="11" spans="1:137" ht="30" customHeight="1" x14ac:dyDescent="0.45">
      <c r="A11" s="537" t="s">
        <v>684</v>
      </c>
      <c r="B11" s="795"/>
      <c r="C11" s="795"/>
      <c r="D11" s="796"/>
      <c r="E11" s="796"/>
      <c r="F11" s="796"/>
      <c r="G11" s="796"/>
      <c r="H11" s="792"/>
      <c r="I11" s="792"/>
      <c r="J11" s="792"/>
      <c r="K11" s="792"/>
      <c r="L11" s="792"/>
      <c r="M11" s="792"/>
      <c r="N11" s="863"/>
      <c r="O11" s="792"/>
      <c r="P11" s="792"/>
      <c r="Q11" s="792"/>
      <c r="R11" s="792"/>
      <c r="S11" s="792"/>
      <c r="T11" s="631"/>
      <c r="U11" s="631"/>
      <c r="V11" s="631"/>
      <c r="W11" s="631"/>
      <c r="X11" s="631"/>
      <c r="Y11" s="798"/>
      <c r="Z11" s="631"/>
      <c r="AA11" s="631"/>
      <c r="AB11" s="631"/>
      <c r="AC11" s="631"/>
      <c r="AD11" s="631"/>
      <c r="AE11" s="631"/>
      <c r="AF11" s="631"/>
      <c r="AG11" s="631"/>
      <c r="AH11" s="631"/>
      <c r="AI11" s="631"/>
      <c r="AJ11" s="631"/>
      <c r="AK11" s="631"/>
      <c r="AL11" s="797"/>
      <c r="AM11" s="631"/>
      <c r="AN11" s="631"/>
      <c r="AO11" s="631"/>
      <c r="AP11" s="631"/>
      <c r="AQ11" s="631"/>
      <c r="AR11" s="631"/>
      <c r="AS11" s="631"/>
      <c r="AT11" s="631"/>
      <c r="AU11" s="631"/>
      <c r="AV11" s="631"/>
      <c r="AW11" s="798"/>
      <c r="AX11" s="797">
        <v>17.383084980071288</v>
      </c>
      <c r="AY11" s="631">
        <v>18.215676226177326</v>
      </c>
      <c r="AZ11" s="631">
        <v>18.109282976259447</v>
      </c>
      <c r="BA11" s="631">
        <v>18.051349976212656</v>
      </c>
      <c r="BB11" s="631">
        <v>18.010206309376347</v>
      </c>
      <c r="BC11" s="631">
        <v>17.91952228443132</v>
      </c>
      <c r="BD11" s="631">
        <v>17.89667613900961</v>
      </c>
      <c r="BE11" s="631">
        <v>17.913473913707382</v>
      </c>
      <c r="BF11" s="631">
        <v>17.909511524475658</v>
      </c>
      <c r="BG11" s="631">
        <v>17.907356652657306</v>
      </c>
      <c r="BH11" s="631">
        <v>17.914377653810465</v>
      </c>
      <c r="BI11" s="798">
        <v>17.875320915561197</v>
      </c>
      <c r="BJ11" s="797">
        <v>17.858094140331279</v>
      </c>
      <c r="BK11" s="631">
        <v>17.809497330436791</v>
      </c>
      <c r="BL11" s="631">
        <v>17.736989106090743</v>
      </c>
      <c r="BM11" s="631">
        <v>16.762548179146442</v>
      </c>
      <c r="BN11" s="631">
        <v>16.72731623472696</v>
      </c>
      <c r="BO11" s="631">
        <v>16.873175074068374</v>
      </c>
      <c r="BP11" s="631">
        <v>16.867620540185513</v>
      </c>
      <c r="BQ11" s="631">
        <v>16.888862653833048</v>
      </c>
      <c r="BR11" s="631">
        <v>16.949557901433742</v>
      </c>
      <c r="BS11" s="631">
        <v>16.988893074491507</v>
      </c>
      <c r="BT11" s="631">
        <v>16.969461612962089</v>
      </c>
      <c r="BU11" s="798">
        <v>16.983008218056327</v>
      </c>
      <c r="BV11" s="797">
        <v>16.964194336008887</v>
      </c>
      <c r="BW11" s="631">
        <v>16.909360757151788</v>
      </c>
      <c r="BX11" s="631">
        <v>16.697450481624966</v>
      </c>
      <c r="BY11" s="631">
        <v>16.485628585573256</v>
      </c>
      <c r="BZ11" s="631">
        <v>16.453275743306701</v>
      </c>
      <c r="CA11" s="631">
        <v>16.335140599742552</v>
      </c>
      <c r="CB11" s="631">
        <v>16.35923586889805</v>
      </c>
      <c r="CC11" s="631">
        <v>16.20056682636498</v>
      </c>
      <c r="CD11" s="631">
        <v>16.117652728097163</v>
      </c>
      <c r="CE11" s="631">
        <v>16.239534809381691</v>
      </c>
      <c r="CF11" s="631">
        <v>16.276275531363201</v>
      </c>
      <c r="CG11" s="631">
        <v>16.463040745177121</v>
      </c>
      <c r="CH11" s="797">
        <v>16.697189464888925</v>
      </c>
      <c r="CI11" s="631">
        <v>16.97199281090132</v>
      </c>
      <c r="CJ11" s="631">
        <v>17.0056385017194</v>
      </c>
      <c r="CK11" s="631">
        <v>18.930057629541594</v>
      </c>
      <c r="CL11" s="631">
        <v>22.20004065188019</v>
      </c>
      <c r="CM11" s="631">
        <v>27.144288424275409</v>
      </c>
      <c r="CN11" s="631">
        <v>27.672178700195079</v>
      </c>
      <c r="CO11" s="631">
        <v>28.915928766214396</v>
      </c>
      <c r="CP11" s="631">
        <v>30.244371001090791</v>
      </c>
      <c r="CQ11" s="631">
        <v>32.319997388885383</v>
      </c>
      <c r="CR11" s="631">
        <v>35.255463757171356</v>
      </c>
      <c r="CS11" s="798">
        <v>36.061764784584753</v>
      </c>
      <c r="CT11" s="797">
        <v>35.76288559487903</v>
      </c>
      <c r="CU11" s="631">
        <v>34.915259725366504</v>
      </c>
      <c r="CV11" s="631">
        <v>26.672499231520177</v>
      </c>
      <c r="CW11" s="631">
        <v>27.040481873017104</v>
      </c>
      <c r="CX11" s="631">
        <v>27.656043556242064</v>
      </c>
      <c r="CY11" s="631">
        <v>28.660167326836273</v>
      </c>
      <c r="CZ11" s="631">
        <v>29.999510335177739</v>
      </c>
      <c r="DA11" s="631">
        <v>30.877846797664485</v>
      </c>
      <c r="DB11" s="631">
        <v>32.287906107335758</v>
      </c>
      <c r="DC11" s="631">
        <v>33.162636588245419</v>
      </c>
      <c r="DD11" s="631">
        <v>33.454225067347679</v>
      </c>
      <c r="DE11" s="798">
        <v>32.970103334391546</v>
      </c>
      <c r="DF11" s="797">
        <v>32.054168619967911</v>
      </c>
      <c r="DG11" s="631">
        <v>30.898190659759607</v>
      </c>
      <c r="DH11" s="631">
        <v>29.497815242359049</v>
      </c>
      <c r="DI11" s="631">
        <v>28.636191380809176</v>
      </c>
      <c r="DJ11" s="631">
        <v>27.961705668114945</v>
      </c>
      <c r="DK11" s="631">
        <v>27.831262733192187</v>
      </c>
      <c r="DL11" s="631">
        <v>27.805490268250942</v>
      </c>
      <c r="DM11" s="631">
        <v>27.84490878425564</v>
      </c>
      <c r="DN11" s="631">
        <v>28.132716792868848</v>
      </c>
      <c r="DO11" s="631">
        <v>28.701370991354484</v>
      </c>
      <c r="DP11" s="631">
        <v>29.301413555378343</v>
      </c>
      <c r="DQ11" s="798">
        <v>29.951104597384195</v>
      </c>
      <c r="DR11" s="797">
        <v>30.255483104561286</v>
      </c>
      <c r="DS11" s="631">
        <v>28.902523911418186</v>
      </c>
      <c r="DT11" s="631">
        <v>19.850532004526517</v>
      </c>
      <c r="DU11" s="631">
        <v>18.617806015405488</v>
      </c>
      <c r="DV11" s="631">
        <v>16.636132299198508</v>
      </c>
      <c r="DW11" s="631">
        <v>15.760677301831615</v>
      </c>
      <c r="DX11" s="631">
        <v>14.843921368663915</v>
      </c>
      <c r="DY11" s="631">
        <v>13.10982454969565</v>
      </c>
      <c r="DZ11" s="631">
        <v>12.942077881242762</v>
      </c>
      <c r="EA11" s="631">
        <v>12.88</v>
      </c>
      <c r="EB11" s="631">
        <v>13.03</v>
      </c>
      <c r="EC11" s="798">
        <v>12.92</v>
      </c>
    </row>
    <row r="12" spans="1:137" ht="30" customHeight="1" x14ac:dyDescent="0.45">
      <c r="A12" s="537" t="s">
        <v>685</v>
      </c>
      <c r="B12" s="795">
        <v>23</v>
      </c>
      <c r="C12" s="795">
        <v>23</v>
      </c>
      <c r="D12" s="796">
        <v>23</v>
      </c>
      <c r="E12" s="796">
        <v>23</v>
      </c>
      <c r="F12" s="796">
        <v>23</v>
      </c>
      <c r="G12" s="796">
        <v>23</v>
      </c>
      <c r="H12" s="792">
        <v>23</v>
      </c>
      <c r="I12" s="792">
        <v>23</v>
      </c>
      <c r="J12" s="792">
        <v>23</v>
      </c>
      <c r="K12" s="792">
        <v>23.95</v>
      </c>
      <c r="L12" s="792">
        <v>23.95</v>
      </c>
      <c r="M12" s="792">
        <v>23.3</v>
      </c>
      <c r="N12" s="863">
        <v>23</v>
      </c>
      <c r="O12" s="792">
        <v>24.05</v>
      </c>
      <c r="P12" s="792">
        <v>24.25</v>
      </c>
      <c r="Q12" s="792">
        <v>24.05</v>
      </c>
      <c r="R12" s="792">
        <v>24</v>
      </c>
      <c r="S12" s="792">
        <v>24.25</v>
      </c>
      <c r="T12" s="631">
        <v>24</v>
      </c>
      <c r="U12" s="631">
        <v>24</v>
      </c>
      <c r="V12" s="631">
        <v>24</v>
      </c>
      <c r="W12" s="631">
        <v>24</v>
      </c>
      <c r="X12" s="631">
        <v>23</v>
      </c>
      <c r="Y12" s="798">
        <v>22.5</v>
      </c>
      <c r="Z12" s="631">
        <v>21</v>
      </c>
      <c r="AA12" s="631">
        <v>21.5</v>
      </c>
      <c r="AB12" s="631">
        <v>21.33</v>
      </c>
      <c r="AC12" s="631">
        <v>21</v>
      </c>
      <c r="AD12" s="631">
        <v>19.95</v>
      </c>
      <c r="AE12" s="631">
        <v>17</v>
      </c>
      <c r="AF12" s="631">
        <v>17</v>
      </c>
      <c r="AG12" s="631">
        <v>17</v>
      </c>
      <c r="AH12" s="631">
        <v>17</v>
      </c>
      <c r="AI12" s="631">
        <v>17</v>
      </c>
      <c r="AJ12" s="631">
        <v>17.239999999999998</v>
      </c>
      <c r="AK12" s="631">
        <v>17.5</v>
      </c>
      <c r="AL12" s="797">
        <v>17.18</v>
      </c>
      <c r="AM12" s="631">
        <v>16.5</v>
      </c>
      <c r="AN12" s="631">
        <v>16.5</v>
      </c>
      <c r="AO12" s="631">
        <v>16.5</v>
      </c>
      <c r="AP12" s="631">
        <v>16</v>
      </c>
      <c r="AQ12" s="631">
        <v>16</v>
      </c>
      <c r="AR12" s="631">
        <v>16</v>
      </c>
      <c r="AS12" s="631">
        <v>18</v>
      </c>
      <c r="AT12" s="631">
        <v>18</v>
      </c>
      <c r="AU12" s="631">
        <v>19.5</v>
      </c>
      <c r="AV12" s="631">
        <v>19.5</v>
      </c>
      <c r="AW12" s="631">
        <v>19.5</v>
      </c>
      <c r="AX12" s="797">
        <v>19.75</v>
      </c>
      <c r="AY12" s="631">
        <v>19.75</v>
      </c>
      <c r="AZ12" s="631">
        <v>19.75</v>
      </c>
      <c r="BA12" s="631">
        <v>19.75</v>
      </c>
      <c r="BB12" s="631">
        <v>19.75</v>
      </c>
      <c r="BC12" s="631">
        <v>19.75</v>
      </c>
      <c r="BD12" s="631">
        <v>19.75</v>
      </c>
      <c r="BE12" s="631">
        <v>19.75</v>
      </c>
      <c r="BF12" s="631">
        <v>19</v>
      </c>
      <c r="BG12" s="631">
        <v>19</v>
      </c>
      <c r="BH12" s="631">
        <v>19.5</v>
      </c>
      <c r="BI12" s="798">
        <v>20.95</v>
      </c>
      <c r="BJ12" s="797">
        <v>20.95</v>
      </c>
      <c r="BK12" s="631">
        <v>20.2</v>
      </c>
      <c r="BL12" s="631">
        <v>20.2</v>
      </c>
      <c r="BM12" s="631">
        <v>20.2</v>
      </c>
      <c r="BN12" s="631">
        <v>18.75</v>
      </c>
      <c r="BO12" s="631">
        <v>18.75</v>
      </c>
      <c r="BP12" s="631">
        <v>18.75</v>
      </c>
      <c r="BQ12" s="631">
        <v>18.25</v>
      </c>
      <c r="BR12" s="631">
        <v>18.25</v>
      </c>
      <c r="BS12" s="631">
        <v>18.5</v>
      </c>
      <c r="BT12" s="631">
        <v>18.5</v>
      </c>
      <c r="BU12" s="798">
        <v>18.5</v>
      </c>
      <c r="BV12" s="797">
        <v>18.5</v>
      </c>
      <c r="BW12" s="631">
        <v>17.600000000000001</v>
      </c>
      <c r="BX12" s="631">
        <v>17.600000000000001</v>
      </c>
      <c r="BY12" s="631">
        <v>17.600000000000001</v>
      </c>
      <c r="BZ12" s="631">
        <v>17.600000000000001</v>
      </c>
      <c r="CA12" s="631">
        <v>17.600000000000001</v>
      </c>
      <c r="CB12" s="631">
        <v>17.25</v>
      </c>
      <c r="CC12" s="631">
        <v>17.25</v>
      </c>
      <c r="CD12" s="631">
        <v>17.5</v>
      </c>
      <c r="CE12" s="631">
        <v>17.5</v>
      </c>
      <c r="CF12" s="631">
        <v>20</v>
      </c>
      <c r="CG12" s="631">
        <v>19.75</v>
      </c>
      <c r="CH12" s="797">
        <v>19.75</v>
      </c>
      <c r="CI12" s="631">
        <v>19.75</v>
      </c>
      <c r="CJ12" s="631">
        <v>19.75</v>
      </c>
      <c r="CK12" s="631">
        <v>19.75</v>
      </c>
      <c r="CL12" s="631">
        <v>21.5</v>
      </c>
      <c r="CM12" s="631">
        <v>21.5</v>
      </c>
      <c r="CN12" s="631">
        <v>21.5</v>
      </c>
      <c r="CO12" s="631">
        <v>21.5</v>
      </c>
      <c r="CP12" s="631">
        <v>21.5</v>
      </c>
      <c r="CQ12" s="631">
        <v>21.5</v>
      </c>
      <c r="CR12" s="631">
        <v>21.5</v>
      </c>
      <c r="CS12" s="798">
        <v>21.5</v>
      </c>
      <c r="CT12" s="797">
        <v>21.5</v>
      </c>
      <c r="CU12" s="631">
        <v>21.5</v>
      </c>
      <c r="CV12" s="631">
        <v>21.5</v>
      </c>
      <c r="CW12" s="631">
        <v>21.5</v>
      </c>
      <c r="CX12" s="631">
        <v>21.5</v>
      </c>
      <c r="CY12" s="631">
        <v>21.5</v>
      </c>
      <c r="CZ12" s="631">
        <v>21.5</v>
      </c>
      <c r="DA12" s="631">
        <v>21.5</v>
      </c>
      <c r="DB12" s="631">
        <v>21.5</v>
      </c>
      <c r="DC12" s="631">
        <v>21.5</v>
      </c>
      <c r="DD12" s="631">
        <v>21.5</v>
      </c>
      <c r="DE12" s="798">
        <v>21.5</v>
      </c>
      <c r="DF12" s="797">
        <v>21.5</v>
      </c>
      <c r="DG12" s="631">
        <v>21.5</v>
      </c>
      <c r="DH12" s="631">
        <v>21.5</v>
      </c>
      <c r="DI12" s="631">
        <v>21.5</v>
      </c>
      <c r="DJ12" s="631">
        <v>21.5</v>
      </c>
      <c r="DK12" s="631">
        <v>21.5</v>
      </c>
      <c r="DL12" s="631">
        <v>21.5</v>
      </c>
      <c r="DM12" s="631">
        <v>21.5</v>
      </c>
      <c r="DN12" s="631">
        <v>21.5</v>
      </c>
      <c r="DO12" s="631">
        <v>21.5</v>
      </c>
      <c r="DP12" s="631">
        <v>21.5</v>
      </c>
      <c r="DQ12" s="798">
        <v>21.5</v>
      </c>
      <c r="DR12" s="797">
        <v>21.5</v>
      </c>
      <c r="DS12" s="631">
        <v>21.5</v>
      </c>
      <c r="DT12" s="631">
        <v>21.5</v>
      </c>
      <c r="DU12" s="631">
        <v>21.5</v>
      </c>
      <c r="DV12" s="631">
        <v>21.5</v>
      </c>
      <c r="DW12" s="631">
        <v>21.5</v>
      </c>
      <c r="DX12" s="631">
        <v>21.5</v>
      </c>
      <c r="DY12" s="631">
        <v>21.5</v>
      </c>
      <c r="DZ12" s="631">
        <v>21.5</v>
      </c>
      <c r="EA12" s="631">
        <v>12.5</v>
      </c>
      <c r="EB12" s="631">
        <v>12.5</v>
      </c>
      <c r="EC12" s="798">
        <v>12.5</v>
      </c>
    </row>
    <row r="13" spans="1:137" ht="30" customHeight="1" x14ac:dyDescent="0.45">
      <c r="A13" s="537" t="s">
        <v>686</v>
      </c>
      <c r="B13" s="795">
        <v>25.4</v>
      </c>
      <c r="C13" s="795">
        <v>23.23</v>
      </c>
      <c r="D13" s="796">
        <v>23.23</v>
      </c>
      <c r="E13" s="796">
        <v>22.49</v>
      </c>
      <c r="F13" s="796">
        <v>23.47</v>
      </c>
      <c r="G13" s="796">
        <v>23.47</v>
      </c>
      <c r="H13" s="792">
        <v>23.49</v>
      </c>
      <c r="I13" s="792">
        <v>23.49</v>
      </c>
      <c r="J13" s="792">
        <v>23.49</v>
      </c>
      <c r="K13" s="792">
        <v>23.49</v>
      </c>
      <c r="L13" s="792">
        <v>23.49</v>
      </c>
      <c r="M13" s="792">
        <v>23.49</v>
      </c>
      <c r="N13" s="863">
        <v>24.75</v>
      </c>
      <c r="O13" s="792">
        <v>24.75</v>
      </c>
      <c r="P13" s="792">
        <v>24.75</v>
      </c>
      <c r="Q13" s="792">
        <v>24.5</v>
      </c>
      <c r="R13" s="792">
        <v>24.5</v>
      </c>
      <c r="S13" s="792">
        <v>24.5</v>
      </c>
      <c r="T13" s="631">
        <v>24.5</v>
      </c>
      <c r="U13" s="631">
        <v>24.5</v>
      </c>
      <c r="V13" s="631">
        <v>24</v>
      </c>
      <c r="W13" s="631">
        <v>24</v>
      </c>
      <c r="X13" s="631">
        <v>24</v>
      </c>
      <c r="Y13" s="798">
        <v>24</v>
      </c>
      <c r="Z13" s="631">
        <v>24</v>
      </c>
      <c r="AA13" s="631">
        <v>24</v>
      </c>
      <c r="AB13" s="631">
        <v>21.5</v>
      </c>
      <c r="AC13" s="631">
        <v>21.5</v>
      </c>
      <c r="AD13" s="631">
        <v>21.5</v>
      </c>
      <c r="AE13" s="631">
        <v>18.5</v>
      </c>
      <c r="AF13" s="631">
        <v>18.5</v>
      </c>
      <c r="AG13" s="631">
        <v>18.5</v>
      </c>
      <c r="AH13" s="631">
        <v>18.25</v>
      </c>
      <c r="AI13" s="631">
        <v>18.25</v>
      </c>
      <c r="AJ13" s="631">
        <v>18.25</v>
      </c>
      <c r="AK13" s="631">
        <v>18.25</v>
      </c>
      <c r="AL13" s="797">
        <v>18.25</v>
      </c>
      <c r="AM13" s="631">
        <v>18.25</v>
      </c>
      <c r="AN13" s="631">
        <v>16.5</v>
      </c>
      <c r="AO13" s="631">
        <v>16.5</v>
      </c>
      <c r="AP13" s="631">
        <v>16.25</v>
      </c>
      <c r="AQ13" s="631">
        <v>16.25</v>
      </c>
      <c r="AR13" s="631">
        <v>17.75</v>
      </c>
      <c r="AS13" s="631">
        <v>17.75</v>
      </c>
      <c r="AT13" s="631">
        <v>17.5</v>
      </c>
      <c r="AU13" s="631">
        <v>19.5</v>
      </c>
      <c r="AV13" s="631">
        <v>19.5</v>
      </c>
      <c r="AW13" s="631">
        <v>19.5</v>
      </c>
      <c r="AX13" s="797">
        <v>20</v>
      </c>
      <c r="AY13" s="631">
        <v>20</v>
      </c>
      <c r="AZ13" s="631">
        <v>20</v>
      </c>
      <c r="BA13" s="631">
        <v>20</v>
      </c>
      <c r="BB13" s="631">
        <v>19.7</v>
      </c>
      <c r="BC13" s="631">
        <v>19.7</v>
      </c>
      <c r="BD13" s="631">
        <v>19.7</v>
      </c>
      <c r="BE13" s="631">
        <v>19.7</v>
      </c>
      <c r="BF13" s="631">
        <v>19.7</v>
      </c>
      <c r="BG13" s="631">
        <v>19.7</v>
      </c>
      <c r="BH13" s="631">
        <v>19.7</v>
      </c>
      <c r="BI13" s="798">
        <v>19.7</v>
      </c>
      <c r="BJ13" s="797">
        <v>20.75</v>
      </c>
      <c r="BK13" s="631">
        <v>20.75</v>
      </c>
      <c r="BL13" s="631">
        <v>20.75</v>
      </c>
      <c r="BM13" s="631">
        <v>19</v>
      </c>
      <c r="BN13" s="631">
        <v>19</v>
      </c>
      <c r="BO13" s="631">
        <v>18.850000000000001</v>
      </c>
      <c r="BP13" s="631">
        <v>18.850000000000001</v>
      </c>
      <c r="BQ13" s="631">
        <v>18.850000000000001</v>
      </c>
      <c r="BR13" s="631">
        <v>19</v>
      </c>
      <c r="BS13" s="631">
        <v>19</v>
      </c>
      <c r="BT13" s="631">
        <v>19.25</v>
      </c>
      <c r="BU13" s="798">
        <v>19.25</v>
      </c>
      <c r="BV13" s="797">
        <v>19.25</v>
      </c>
      <c r="BW13" s="631">
        <v>19.25</v>
      </c>
      <c r="BX13" s="631">
        <v>17.7</v>
      </c>
      <c r="BY13" s="631">
        <v>17.7</v>
      </c>
      <c r="BZ13" s="631">
        <v>17.7</v>
      </c>
      <c r="CA13" s="631">
        <v>17.7</v>
      </c>
      <c r="CB13" s="631">
        <v>17.7</v>
      </c>
      <c r="CC13" s="631">
        <v>17.7</v>
      </c>
      <c r="CD13" s="631">
        <v>17.7</v>
      </c>
      <c r="CE13" s="631">
        <v>19</v>
      </c>
      <c r="CF13" s="631">
        <v>19</v>
      </c>
      <c r="CG13" s="631">
        <v>19</v>
      </c>
      <c r="CH13" s="797">
        <v>20.5</v>
      </c>
      <c r="CI13" s="631">
        <v>20.5</v>
      </c>
      <c r="CJ13" s="631">
        <v>20.5</v>
      </c>
      <c r="CK13" s="631">
        <v>20.85</v>
      </c>
      <c r="CL13" s="631">
        <v>25</v>
      </c>
      <c r="CM13" s="631">
        <v>25</v>
      </c>
      <c r="CN13" s="631">
        <v>29.85</v>
      </c>
      <c r="CO13" s="631">
        <v>29.85</v>
      </c>
      <c r="CP13" s="631">
        <v>29.85</v>
      </c>
      <c r="CQ13" s="631">
        <v>29.85</v>
      </c>
      <c r="CR13" s="631">
        <v>29.85</v>
      </c>
      <c r="CS13" s="798">
        <v>29.85</v>
      </c>
      <c r="CT13" s="797">
        <v>29.85</v>
      </c>
      <c r="CU13" s="631">
        <v>29.85</v>
      </c>
      <c r="CV13" s="631">
        <v>29.85</v>
      </c>
      <c r="CW13" s="631">
        <v>29.85</v>
      </c>
      <c r="CX13" s="631">
        <v>29.85</v>
      </c>
      <c r="CY13" s="631">
        <v>29.85</v>
      </c>
      <c r="CZ13" s="631">
        <v>29.85</v>
      </c>
      <c r="DA13" s="631">
        <v>29.85</v>
      </c>
      <c r="DB13" s="631">
        <v>29.85</v>
      </c>
      <c r="DC13" s="631">
        <v>29.85</v>
      </c>
      <c r="DD13" s="631">
        <v>29.85</v>
      </c>
      <c r="DE13" s="798">
        <v>29.85</v>
      </c>
      <c r="DF13" s="797">
        <v>29.85</v>
      </c>
      <c r="DG13" s="631">
        <v>29.85</v>
      </c>
      <c r="DH13" s="631">
        <v>29.85</v>
      </c>
      <c r="DI13" s="631">
        <v>29.85</v>
      </c>
      <c r="DJ13" s="631">
        <v>29.85</v>
      </c>
      <c r="DK13" s="631">
        <v>29.85</v>
      </c>
      <c r="DL13" s="631">
        <v>29.85</v>
      </c>
      <c r="DM13" s="631">
        <v>29.85</v>
      </c>
      <c r="DN13" s="631">
        <v>29.85</v>
      </c>
      <c r="DO13" s="631">
        <v>29.85</v>
      </c>
      <c r="DP13" s="631">
        <v>29.85</v>
      </c>
      <c r="DQ13" s="798">
        <v>29.85</v>
      </c>
      <c r="DR13" s="797">
        <v>29.85</v>
      </c>
      <c r="DS13" s="631">
        <v>29.85</v>
      </c>
      <c r="DT13" s="631">
        <v>29.85</v>
      </c>
      <c r="DU13" s="631">
        <v>29.85</v>
      </c>
      <c r="DV13" s="631">
        <v>29.85</v>
      </c>
      <c r="DW13" s="631">
        <v>29.85</v>
      </c>
      <c r="DX13" s="631">
        <v>29.85</v>
      </c>
      <c r="DY13" s="631">
        <v>29.85</v>
      </c>
      <c r="DZ13" s="631">
        <v>29.85</v>
      </c>
      <c r="EA13" s="631">
        <v>29.85</v>
      </c>
      <c r="EB13" s="631">
        <v>29.85</v>
      </c>
      <c r="EC13" s="798">
        <v>29.85</v>
      </c>
    </row>
    <row r="14" spans="1:137" ht="30" customHeight="1" x14ac:dyDescent="0.45">
      <c r="A14" s="537" t="s">
        <v>687</v>
      </c>
      <c r="B14" s="795">
        <v>19.04</v>
      </c>
      <c r="C14" s="795">
        <v>19.04</v>
      </c>
      <c r="D14" s="796">
        <v>21</v>
      </c>
      <c r="E14" s="796">
        <v>21</v>
      </c>
      <c r="F14" s="796">
        <v>21</v>
      </c>
      <c r="G14" s="796">
        <v>21</v>
      </c>
      <c r="H14" s="792">
        <v>21</v>
      </c>
      <c r="I14" s="792">
        <v>21</v>
      </c>
      <c r="J14" s="792">
        <v>21</v>
      </c>
      <c r="K14" s="792">
        <v>24</v>
      </c>
      <c r="L14" s="792">
        <v>24</v>
      </c>
      <c r="M14" s="792">
        <v>24</v>
      </c>
      <c r="N14" s="863">
        <v>24</v>
      </c>
      <c r="O14" s="792">
        <v>24</v>
      </c>
      <c r="P14" s="792">
        <v>24.75</v>
      </c>
      <c r="Q14" s="792">
        <v>24.75</v>
      </c>
      <c r="R14" s="792">
        <v>24.75</v>
      </c>
      <c r="S14" s="792">
        <v>24.5</v>
      </c>
      <c r="T14" s="631">
        <v>24.75</v>
      </c>
      <c r="U14" s="631">
        <v>24.75</v>
      </c>
      <c r="V14" s="631">
        <v>24.75</v>
      </c>
      <c r="W14" s="631">
        <v>24.75</v>
      </c>
      <c r="X14" s="631">
        <v>24.75</v>
      </c>
      <c r="Y14" s="798">
        <v>24.75</v>
      </c>
      <c r="Z14" s="631">
        <v>18.75</v>
      </c>
      <c r="AA14" s="631">
        <v>18.75</v>
      </c>
      <c r="AB14" s="631">
        <v>18.75</v>
      </c>
      <c r="AC14" s="631">
        <v>18.75</v>
      </c>
      <c r="AD14" s="631">
        <v>18.75</v>
      </c>
      <c r="AE14" s="631">
        <v>18.75</v>
      </c>
      <c r="AF14" s="631">
        <v>18.25</v>
      </c>
      <c r="AG14" s="631">
        <v>18.25</v>
      </c>
      <c r="AH14" s="631">
        <v>18.25</v>
      </c>
      <c r="AI14" s="631">
        <v>18.25</v>
      </c>
      <c r="AJ14" s="631">
        <v>18.25</v>
      </c>
      <c r="AK14" s="631">
        <v>17.600000000000001</v>
      </c>
      <c r="AL14" s="797">
        <v>17.600000000000001</v>
      </c>
      <c r="AM14" s="631">
        <v>16.5</v>
      </c>
      <c r="AN14" s="631">
        <v>16.5</v>
      </c>
      <c r="AO14" s="631">
        <v>16.5</v>
      </c>
      <c r="AP14" s="631">
        <v>16.5</v>
      </c>
      <c r="AQ14" s="631">
        <v>16.5</v>
      </c>
      <c r="AR14" s="631">
        <v>16.5</v>
      </c>
      <c r="AS14" s="631">
        <v>16.5</v>
      </c>
      <c r="AT14" s="631">
        <v>16.5</v>
      </c>
      <c r="AU14" s="631">
        <v>16.5</v>
      </c>
      <c r="AV14" s="631">
        <v>16.5</v>
      </c>
      <c r="AW14" s="631">
        <v>16.5</v>
      </c>
      <c r="AX14" s="797">
        <v>16.5</v>
      </c>
      <c r="AY14" s="631">
        <v>16.5</v>
      </c>
      <c r="AZ14" s="631">
        <v>16.5</v>
      </c>
      <c r="BA14" s="631">
        <v>19.75</v>
      </c>
      <c r="BB14" s="631">
        <v>19.75</v>
      </c>
      <c r="BC14" s="631">
        <v>19.75</v>
      </c>
      <c r="BD14" s="631">
        <v>19.5</v>
      </c>
      <c r="BE14" s="631">
        <v>19.5</v>
      </c>
      <c r="BF14" s="631">
        <v>19.5</v>
      </c>
      <c r="BG14" s="631">
        <v>19.5</v>
      </c>
      <c r="BH14" s="631">
        <v>19.5</v>
      </c>
      <c r="BI14" s="798">
        <v>19.5</v>
      </c>
      <c r="BJ14" s="797">
        <v>19.5</v>
      </c>
      <c r="BK14" s="631">
        <v>19.5</v>
      </c>
      <c r="BL14" s="631">
        <v>21.7</v>
      </c>
      <c r="BM14" s="631">
        <v>21.7</v>
      </c>
      <c r="BN14" s="631">
        <v>21.7</v>
      </c>
      <c r="BO14" s="631">
        <v>19.25</v>
      </c>
      <c r="BP14" s="631">
        <v>19.25</v>
      </c>
      <c r="BQ14" s="631">
        <v>19.25</v>
      </c>
      <c r="BR14" s="631">
        <v>19.25</v>
      </c>
      <c r="BS14" s="631">
        <v>19.850000000000001</v>
      </c>
      <c r="BT14" s="631">
        <v>19.850000000000001</v>
      </c>
      <c r="BU14" s="798">
        <v>19.850000000000001</v>
      </c>
      <c r="BV14" s="797">
        <v>19.850000000000001</v>
      </c>
      <c r="BW14" s="631">
        <v>19.850000000000001</v>
      </c>
      <c r="BX14" s="631">
        <v>18.3</v>
      </c>
      <c r="BY14" s="631">
        <v>18.3</v>
      </c>
      <c r="BZ14" s="631">
        <v>18.3</v>
      </c>
      <c r="CA14" s="631">
        <v>18.3</v>
      </c>
      <c r="CB14" s="631">
        <v>18.3</v>
      </c>
      <c r="CC14" s="631">
        <v>18.3</v>
      </c>
      <c r="CD14" s="631">
        <v>18.3</v>
      </c>
      <c r="CE14" s="631">
        <v>18.3</v>
      </c>
      <c r="CF14" s="631">
        <v>18.3</v>
      </c>
      <c r="CG14" s="631">
        <v>21</v>
      </c>
      <c r="CH14" s="797">
        <v>21</v>
      </c>
      <c r="CI14" s="631">
        <v>21</v>
      </c>
      <c r="CJ14" s="631">
        <v>20.75</v>
      </c>
      <c r="CK14" s="631">
        <v>20.75</v>
      </c>
      <c r="CL14" s="631">
        <v>22.3</v>
      </c>
      <c r="CM14" s="631">
        <v>22.3</v>
      </c>
      <c r="CN14" s="631">
        <v>22.3</v>
      </c>
      <c r="CO14" s="631">
        <v>22.3</v>
      </c>
      <c r="CP14" s="631">
        <v>22.3</v>
      </c>
      <c r="CQ14" s="631">
        <v>22.3</v>
      </c>
      <c r="CR14" s="631">
        <v>22.3</v>
      </c>
      <c r="CS14" s="798">
        <v>22.3</v>
      </c>
      <c r="CT14" s="797">
        <v>22.3</v>
      </c>
      <c r="CU14" s="631">
        <v>22.3</v>
      </c>
      <c r="CV14" s="631">
        <v>22.3</v>
      </c>
      <c r="CW14" s="631">
        <v>22.3</v>
      </c>
      <c r="CX14" s="631">
        <v>22.3</v>
      </c>
      <c r="CY14" s="631">
        <v>22.3</v>
      </c>
      <c r="CZ14" s="631">
        <v>22.3</v>
      </c>
      <c r="DA14" s="631">
        <v>22.3</v>
      </c>
      <c r="DB14" s="631">
        <v>22.3</v>
      </c>
      <c r="DC14" s="631">
        <v>22.3</v>
      </c>
      <c r="DD14" s="631">
        <v>22.3</v>
      </c>
      <c r="DE14" s="798">
        <v>22.3</v>
      </c>
      <c r="DF14" s="797">
        <v>22.3</v>
      </c>
      <c r="DG14" s="631">
        <v>22.3</v>
      </c>
      <c r="DH14" s="631">
        <v>22.3</v>
      </c>
      <c r="DI14" s="631">
        <v>22.3</v>
      </c>
      <c r="DJ14" s="631">
        <v>22.3</v>
      </c>
      <c r="DK14" s="631">
        <v>22.3</v>
      </c>
      <c r="DL14" s="631">
        <v>22.3</v>
      </c>
      <c r="DM14" s="631">
        <v>22.3</v>
      </c>
      <c r="DN14" s="631">
        <v>22.3</v>
      </c>
      <c r="DO14" s="631">
        <v>22.3</v>
      </c>
      <c r="DP14" s="631">
        <v>22.3</v>
      </c>
      <c r="DQ14" s="798">
        <v>22.3</v>
      </c>
      <c r="DR14" s="797">
        <v>22.3</v>
      </c>
      <c r="DS14" s="631">
        <v>22.3</v>
      </c>
      <c r="DT14" s="631">
        <v>22.3</v>
      </c>
      <c r="DU14" s="631">
        <v>22.3</v>
      </c>
      <c r="DV14" s="631">
        <v>22.3</v>
      </c>
      <c r="DW14" s="631">
        <v>22.3</v>
      </c>
      <c r="DX14" s="631">
        <v>22.3</v>
      </c>
      <c r="DY14" s="631">
        <v>22.3</v>
      </c>
      <c r="DZ14" s="631">
        <v>22.3</v>
      </c>
      <c r="EA14" s="631">
        <v>22.3</v>
      </c>
      <c r="EB14" s="631">
        <v>22.3</v>
      </c>
      <c r="EC14" s="798">
        <v>22.3</v>
      </c>
    </row>
    <row r="15" spans="1:137" ht="30" customHeight="1" x14ac:dyDescent="0.45">
      <c r="A15" s="537" t="s">
        <v>688</v>
      </c>
      <c r="B15" s="795"/>
      <c r="C15" s="795"/>
      <c r="D15" s="796"/>
      <c r="E15" s="796"/>
      <c r="F15" s="796"/>
      <c r="G15" s="796"/>
      <c r="H15" s="792"/>
      <c r="I15" s="792"/>
      <c r="J15" s="792"/>
      <c r="K15" s="792"/>
      <c r="L15" s="792"/>
      <c r="M15" s="792"/>
      <c r="N15" s="863"/>
      <c r="O15" s="792"/>
      <c r="P15" s="792"/>
      <c r="Q15" s="792"/>
      <c r="R15" s="792"/>
      <c r="S15" s="792"/>
      <c r="T15" s="631"/>
      <c r="U15" s="631"/>
      <c r="V15" s="631"/>
      <c r="W15" s="631"/>
      <c r="X15" s="631"/>
      <c r="Y15" s="798"/>
      <c r="Z15" s="631"/>
      <c r="AA15" s="631"/>
      <c r="AB15" s="631"/>
      <c r="AC15" s="631"/>
      <c r="AD15" s="631"/>
      <c r="AE15" s="631"/>
      <c r="AF15" s="631"/>
      <c r="AG15" s="631"/>
      <c r="AH15" s="631"/>
      <c r="AI15" s="631"/>
      <c r="AJ15" s="631"/>
      <c r="AK15" s="631"/>
      <c r="AL15" s="797"/>
      <c r="AM15" s="631"/>
      <c r="AN15" s="631"/>
      <c r="AO15" s="631"/>
      <c r="AP15" s="631"/>
      <c r="AQ15" s="631"/>
      <c r="AR15" s="631"/>
      <c r="AS15" s="631"/>
      <c r="AT15" s="631"/>
      <c r="AU15" s="631"/>
      <c r="AV15" s="631"/>
      <c r="AW15" s="631"/>
      <c r="AX15" s="797"/>
      <c r="AY15" s="631">
        <v>21</v>
      </c>
      <c r="AZ15" s="631">
        <v>21</v>
      </c>
      <c r="BA15" s="631">
        <v>21</v>
      </c>
      <c r="BB15" s="631">
        <v>21</v>
      </c>
      <c r="BC15" s="631">
        <v>21</v>
      </c>
      <c r="BD15" s="631">
        <v>21</v>
      </c>
      <c r="BE15" s="631">
        <v>21</v>
      </c>
      <c r="BF15" s="631">
        <v>21</v>
      </c>
      <c r="BG15" s="631">
        <v>21</v>
      </c>
      <c r="BH15" s="631">
        <v>21</v>
      </c>
      <c r="BI15" s="798">
        <v>21</v>
      </c>
      <c r="BJ15" s="797">
        <v>21</v>
      </c>
      <c r="BK15" s="631">
        <v>21</v>
      </c>
      <c r="BL15" s="631">
        <v>21</v>
      </c>
      <c r="BM15" s="631">
        <v>21</v>
      </c>
      <c r="BN15" s="631">
        <v>21</v>
      </c>
      <c r="BO15" s="631">
        <v>21</v>
      </c>
      <c r="BP15" s="631">
        <v>19.5</v>
      </c>
      <c r="BQ15" s="631">
        <v>19.5</v>
      </c>
      <c r="BR15" s="631">
        <v>19.5</v>
      </c>
      <c r="BS15" s="631">
        <v>19.5</v>
      </c>
      <c r="BT15" s="631">
        <v>19.5</v>
      </c>
      <c r="BU15" s="798">
        <v>19.5</v>
      </c>
      <c r="BV15" s="797">
        <v>19.25</v>
      </c>
      <c r="BW15" s="631">
        <v>19.25</v>
      </c>
      <c r="BX15" s="631">
        <v>19.25</v>
      </c>
      <c r="BY15" s="631">
        <v>19.25</v>
      </c>
      <c r="BZ15" s="631">
        <v>19.25</v>
      </c>
      <c r="CA15" s="631">
        <v>19.25</v>
      </c>
      <c r="CB15" s="631">
        <v>19.25</v>
      </c>
      <c r="CC15" s="631">
        <v>19.25</v>
      </c>
      <c r="CD15" s="631">
        <v>18.8</v>
      </c>
      <c r="CE15" s="631">
        <v>18.8</v>
      </c>
      <c r="CF15" s="631">
        <v>18.8</v>
      </c>
      <c r="CG15" s="631">
        <v>18.8</v>
      </c>
      <c r="CH15" s="797">
        <v>21.75</v>
      </c>
      <c r="CI15" s="631">
        <v>21.75</v>
      </c>
      <c r="CJ15" s="631">
        <v>21.75</v>
      </c>
      <c r="CK15" s="631">
        <v>21.75</v>
      </c>
      <c r="CL15" s="631">
        <v>21.75</v>
      </c>
      <c r="CM15" s="631">
        <v>21.75</v>
      </c>
      <c r="CN15" s="631">
        <v>21.75</v>
      </c>
      <c r="CO15" s="631">
        <v>21.75</v>
      </c>
      <c r="CP15" s="631">
        <v>21.75</v>
      </c>
      <c r="CQ15" s="631">
        <v>21.75</v>
      </c>
      <c r="CR15" s="631">
        <v>21.75</v>
      </c>
      <c r="CS15" s="798">
        <v>21.75</v>
      </c>
      <c r="CT15" s="797">
        <v>21.75</v>
      </c>
      <c r="CU15" s="631">
        <v>21.75</v>
      </c>
      <c r="CV15" s="631">
        <v>21.75</v>
      </c>
      <c r="CW15" s="631">
        <v>21.75</v>
      </c>
      <c r="CX15" s="631">
        <v>21.75</v>
      </c>
      <c r="CY15" s="631">
        <v>21.75</v>
      </c>
      <c r="CZ15" s="631">
        <v>21.75</v>
      </c>
      <c r="DA15" s="631">
        <v>21.75</v>
      </c>
      <c r="DB15" s="631">
        <v>21.75</v>
      </c>
      <c r="DC15" s="631">
        <v>21.75</v>
      </c>
      <c r="DD15" s="631">
        <v>21.75</v>
      </c>
      <c r="DE15" s="798">
        <v>21.75</v>
      </c>
      <c r="DF15" s="797">
        <v>21.75</v>
      </c>
      <c r="DG15" s="631">
        <v>21.75</v>
      </c>
      <c r="DH15" s="631">
        <v>21.75</v>
      </c>
      <c r="DI15" s="631">
        <v>21.75</v>
      </c>
      <c r="DJ15" s="631">
        <v>21.75</v>
      </c>
      <c r="DK15" s="631">
        <v>21.75</v>
      </c>
      <c r="DL15" s="631">
        <v>21.75</v>
      </c>
      <c r="DM15" s="631">
        <v>21.75</v>
      </c>
      <c r="DN15" s="631">
        <v>21.75</v>
      </c>
      <c r="DO15" s="631">
        <v>21.75</v>
      </c>
      <c r="DP15" s="631">
        <v>21.75</v>
      </c>
      <c r="DQ15" s="798">
        <v>21.75</v>
      </c>
      <c r="DR15" s="797">
        <v>21.75</v>
      </c>
      <c r="DS15" s="631">
        <v>21.75</v>
      </c>
      <c r="DT15" s="631">
        <v>21.75</v>
      </c>
      <c r="DU15" s="631">
        <v>21.75</v>
      </c>
      <c r="DV15" s="631">
        <v>21.75</v>
      </c>
      <c r="DW15" s="631">
        <v>21.75</v>
      </c>
      <c r="DX15" s="631">
        <v>21.75</v>
      </c>
      <c r="DY15" s="631">
        <v>21.75</v>
      </c>
      <c r="DZ15" s="631">
        <v>21.75</v>
      </c>
      <c r="EA15" s="631">
        <v>21.75</v>
      </c>
      <c r="EB15" s="631">
        <v>21.75</v>
      </c>
      <c r="EC15" s="798">
        <v>21.75</v>
      </c>
    </row>
    <row r="16" spans="1:137" ht="30" customHeight="1" x14ac:dyDescent="0.45">
      <c r="A16" s="537" t="s">
        <v>689</v>
      </c>
      <c r="B16" s="795">
        <v>18</v>
      </c>
      <c r="C16" s="795">
        <v>18</v>
      </c>
      <c r="D16" s="796">
        <v>18</v>
      </c>
      <c r="E16" s="796">
        <v>18</v>
      </c>
      <c r="F16" s="796">
        <v>18</v>
      </c>
      <c r="G16" s="796">
        <v>18</v>
      </c>
      <c r="H16" s="792">
        <v>18</v>
      </c>
      <c r="I16" s="792">
        <v>18</v>
      </c>
      <c r="J16" s="792">
        <v>18</v>
      </c>
      <c r="K16" s="792">
        <v>18</v>
      </c>
      <c r="L16" s="792">
        <v>18</v>
      </c>
      <c r="M16" s="792">
        <v>18</v>
      </c>
      <c r="N16" s="863">
        <v>18</v>
      </c>
      <c r="O16" s="792">
        <v>18</v>
      </c>
      <c r="P16" s="792">
        <v>18</v>
      </c>
      <c r="Q16" s="792">
        <v>18</v>
      </c>
      <c r="R16" s="792">
        <v>18</v>
      </c>
      <c r="S16" s="792">
        <v>18</v>
      </c>
      <c r="T16" s="631">
        <v>18</v>
      </c>
      <c r="U16" s="631">
        <v>18</v>
      </c>
      <c r="V16" s="631">
        <v>18</v>
      </c>
      <c r="W16" s="631">
        <v>18</v>
      </c>
      <c r="X16" s="631">
        <v>18</v>
      </c>
      <c r="Y16" s="798">
        <v>18</v>
      </c>
      <c r="Z16" s="631">
        <v>18</v>
      </c>
      <c r="AA16" s="631">
        <v>18</v>
      </c>
      <c r="AB16" s="631">
        <v>18</v>
      </c>
      <c r="AC16" s="631">
        <v>19.75</v>
      </c>
      <c r="AD16" s="631">
        <v>19.75</v>
      </c>
      <c r="AE16" s="631">
        <v>19.75</v>
      </c>
      <c r="AF16" s="631">
        <v>19.75</v>
      </c>
      <c r="AG16" s="631">
        <v>19.75</v>
      </c>
      <c r="AH16" s="631">
        <v>19.75</v>
      </c>
      <c r="AI16" s="631">
        <v>19.75</v>
      </c>
      <c r="AJ16" s="631">
        <v>19.75</v>
      </c>
      <c r="AK16" s="631">
        <v>19.75</v>
      </c>
      <c r="AL16" s="797">
        <v>19.75</v>
      </c>
      <c r="AM16" s="631">
        <v>19.75</v>
      </c>
      <c r="AN16" s="631">
        <v>19.75</v>
      </c>
      <c r="AO16" s="631">
        <v>16.25</v>
      </c>
      <c r="AP16" s="631">
        <v>16.25</v>
      </c>
      <c r="AQ16" s="631">
        <v>16.25</v>
      </c>
      <c r="AR16" s="631">
        <v>16.25</v>
      </c>
      <c r="AS16" s="631">
        <v>16.25</v>
      </c>
      <c r="AT16" s="631">
        <v>16.25</v>
      </c>
      <c r="AU16" s="631">
        <v>16.25</v>
      </c>
      <c r="AV16" s="631">
        <v>16.25</v>
      </c>
      <c r="AW16" s="798">
        <v>16.25</v>
      </c>
      <c r="AX16" s="797">
        <v>16.25</v>
      </c>
      <c r="AY16" s="631">
        <v>16.25</v>
      </c>
      <c r="AZ16" s="631">
        <v>16.25</v>
      </c>
      <c r="BA16" s="631">
        <v>16.25</v>
      </c>
      <c r="BB16" s="631">
        <v>16.25</v>
      </c>
      <c r="BC16" s="631">
        <v>16.25</v>
      </c>
      <c r="BD16" s="631">
        <v>16.25</v>
      </c>
      <c r="BE16" s="631">
        <v>16.25</v>
      </c>
      <c r="BF16" s="631">
        <v>16.25</v>
      </c>
      <c r="BG16" s="631">
        <v>16.25</v>
      </c>
      <c r="BH16" s="631">
        <v>16.25</v>
      </c>
      <c r="BI16" s="798">
        <v>16.25</v>
      </c>
      <c r="BJ16" s="797">
        <v>16.25</v>
      </c>
      <c r="BK16" s="631">
        <v>16.25</v>
      </c>
      <c r="BL16" s="631">
        <v>16.25</v>
      </c>
      <c r="BM16" s="631">
        <v>16.25</v>
      </c>
      <c r="BN16" s="631">
        <v>16.25</v>
      </c>
      <c r="BO16" s="631">
        <v>16.25</v>
      </c>
      <c r="BP16" s="631">
        <v>16.25</v>
      </c>
      <c r="BQ16" s="631">
        <v>20</v>
      </c>
      <c r="BR16" s="631">
        <v>20</v>
      </c>
      <c r="BS16" s="631">
        <v>20</v>
      </c>
      <c r="BT16" s="631">
        <v>20.5</v>
      </c>
      <c r="BU16" s="798">
        <v>20.5</v>
      </c>
      <c r="BV16" s="797">
        <v>20.5</v>
      </c>
      <c r="BW16" s="631">
        <v>20.5</v>
      </c>
      <c r="BX16" s="631">
        <v>20.5</v>
      </c>
      <c r="BY16" s="631">
        <v>20.5</v>
      </c>
      <c r="BZ16" s="631">
        <v>20.5</v>
      </c>
      <c r="CA16" s="631">
        <v>18.100000000000001</v>
      </c>
      <c r="CB16" s="631">
        <v>18.100000000000001</v>
      </c>
      <c r="CC16" s="631">
        <v>18.100000000000001</v>
      </c>
      <c r="CD16" s="631">
        <v>18.100000000000001</v>
      </c>
      <c r="CE16" s="631">
        <v>18.100000000000001</v>
      </c>
      <c r="CF16" s="631">
        <v>18.100000000000001</v>
      </c>
      <c r="CG16" s="631">
        <v>18.100000000000001</v>
      </c>
      <c r="CH16" s="797">
        <v>18.100000000000001</v>
      </c>
      <c r="CI16" s="631">
        <v>18.100000000000001</v>
      </c>
      <c r="CJ16" s="631">
        <v>18.100000000000001</v>
      </c>
      <c r="CK16" s="631">
        <v>18.100000000000001</v>
      </c>
      <c r="CL16" s="631">
        <v>18.100000000000001</v>
      </c>
      <c r="CM16" s="631">
        <v>18.100000000000001</v>
      </c>
      <c r="CN16" s="631">
        <v>18.100000000000001</v>
      </c>
      <c r="CO16" s="631">
        <v>18.100000000000001</v>
      </c>
      <c r="CP16" s="631">
        <v>18.100000000000001</v>
      </c>
      <c r="CQ16" s="631">
        <v>18.100000000000001</v>
      </c>
      <c r="CR16" s="631">
        <v>18.100000000000001</v>
      </c>
      <c r="CS16" s="798">
        <v>18.100000000000001</v>
      </c>
      <c r="CT16" s="797">
        <v>18.100000000000001</v>
      </c>
      <c r="CU16" s="631">
        <v>18.100000000000001</v>
      </c>
      <c r="CV16" s="631">
        <v>18.100000000000001</v>
      </c>
      <c r="CW16" s="631">
        <v>18.100000000000001</v>
      </c>
      <c r="CX16" s="631">
        <v>18.100000000000001</v>
      </c>
      <c r="CY16" s="631">
        <v>18.100000000000001</v>
      </c>
      <c r="CZ16" s="631">
        <v>18.100000000000001</v>
      </c>
      <c r="DA16" s="631">
        <v>18.100000000000001</v>
      </c>
      <c r="DB16" s="631">
        <v>18.100000000000001</v>
      </c>
      <c r="DC16" s="631">
        <v>18.100000000000001</v>
      </c>
      <c r="DD16" s="631">
        <v>18.100000000000001</v>
      </c>
      <c r="DE16" s="798">
        <v>18.100000000000001</v>
      </c>
      <c r="DF16" s="797">
        <v>18.100000000000001</v>
      </c>
      <c r="DG16" s="631">
        <v>18.100000000000001</v>
      </c>
      <c r="DH16" s="631">
        <v>18.100000000000001</v>
      </c>
      <c r="DI16" s="631">
        <v>18.100000000000001</v>
      </c>
      <c r="DJ16" s="631">
        <v>18.100000000000001</v>
      </c>
      <c r="DK16" s="631">
        <v>18.100000000000001</v>
      </c>
      <c r="DL16" s="631">
        <v>18.100000000000001</v>
      </c>
      <c r="DM16" s="631">
        <v>18.100000000000001</v>
      </c>
      <c r="DN16" s="631">
        <v>18.100000000000001</v>
      </c>
      <c r="DO16" s="631">
        <v>18.100000000000001</v>
      </c>
      <c r="DP16" s="631">
        <v>18.100000000000001</v>
      </c>
      <c r="DQ16" s="798">
        <v>18.100000000000001</v>
      </c>
      <c r="DR16" s="797">
        <v>18.100000000000001</v>
      </c>
      <c r="DS16" s="631">
        <v>18.100000000000001</v>
      </c>
      <c r="DT16" s="631">
        <v>18.100000000000001</v>
      </c>
      <c r="DU16" s="631">
        <v>18.100000000000001</v>
      </c>
      <c r="DV16" s="631">
        <v>18.100000000000001</v>
      </c>
      <c r="DW16" s="631">
        <v>18.100000000000001</v>
      </c>
      <c r="DX16" s="631">
        <v>18.100000000000001</v>
      </c>
      <c r="DY16" s="631">
        <v>18.100000000000001</v>
      </c>
      <c r="DZ16" s="631">
        <v>18.100000000000001</v>
      </c>
      <c r="EA16" s="631">
        <v>18.100000000000001</v>
      </c>
      <c r="EB16" s="631">
        <v>18.100000000000001</v>
      </c>
      <c r="EC16" s="798">
        <v>18.100000000000001</v>
      </c>
    </row>
    <row r="17" spans="1:133" ht="30" customHeight="1" x14ac:dyDescent="0.45">
      <c r="A17" s="537" t="s">
        <v>690</v>
      </c>
      <c r="B17" s="795"/>
      <c r="C17" s="795"/>
      <c r="D17" s="796"/>
      <c r="E17" s="796"/>
      <c r="F17" s="796"/>
      <c r="G17" s="796"/>
      <c r="H17" s="792"/>
      <c r="I17" s="792"/>
      <c r="J17" s="792"/>
      <c r="K17" s="792"/>
      <c r="L17" s="792"/>
      <c r="M17" s="792"/>
      <c r="N17" s="863"/>
      <c r="O17" s="792"/>
      <c r="P17" s="792"/>
      <c r="Q17" s="792"/>
      <c r="R17" s="792"/>
      <c r="S17" s="792"/>
      <c r="T17" s="631"/>
      <c r="U17" s="631"/>
      <c r="V17" s="631"/>
      <c r="W17" s="631"/>
      <c r="X17" s="631">
        <v>19</v>
      </c>
      <c r="Y17" s="798">
        <v>19</v>
      </c>
      <c r="Z17" s="631">
        <v>19</v>
      </c>
      <c r="AA17" s="631">
        <v>19</v>
      </c>
      <c r="AB17" s="631">
        <v>19</v>
      </c>
      <c r="AC17" s="631">
        <v>19</v>
      </c>
      <c r="AD17" s="631">
        <v>19</v>
      </c>
      <c r="AE17" s="631">
        <v>19</v>
      </c>
      <c r="AF17" s="631">
        <v>19</v>
      </c>
      <c r="AG17" s="631">
        <v>19</v>
      </c>
      <c r="AH17" s="631">
        <v>19</v>
      </c>
      <c r="AI17" s="631">
        <v>19</v>
      </c>
      <c r="AJ17" s="631">
        <v>19</v>
      </c>
      <c r="AK17" s="631">
        <v>19</v>
      </c>
      <c r="AL17" s="797">
        <v>19</v>
      </c>
      <c r="AM17" s="631">
        <v>19</v>
      </c>
      <c r="AN17" s="631">
        <v>19</v>
      </c>
      <c r="AO17" s="631">
        <v>19</v>
      </c>
      <c r="AP17" s="631">
        <v>19</v>
      </c>
      <c r="AQ17" s="631">
        <v>17.5</v>
      </c>
      <c r="AR17" s="631">
        <v>17.5</v>
      </c>
      <c r="AS17" s="631">
        <v>17.5</v>
      </c>
      <c r="AT17" s="631">
        <v>17.5</v>
      </c>
      <c r="AU17" s="631">
        <v>17.5</v>
      </c>
      <c r="AV17" s="631">
        <v>17.5</v>
      </c>
      <c r="AW17" s="798">
        <v>17.5</v>
      </c>
      <c r="AX17" s="797">
        <v>17.5</v>
      </c>
      <c r="AY17" s="631">
        <v>17.5</v>
      </c>
      <c r="AZ17" s="631">
        <v>17.5</v>
      </c>
      <c r="BA17" s="631">
        <v>17.5</v>
      </c>
      <c r="BB17" s="631">
        <v>17.5</v>
      </c>
      <c r="BC17" s="631">
        <v>19.8</v>
      </c>
      <c r="BD17" s="631">
        <v>19.8</v>
      </c>
      <c r="BE17" s="631">
        <v>19.8</v>
      </c>
      <c r="BF17" s="631">
        <v>19.8</v>
      </c>
      <c r="BG17" s="631">
        <v>19.8</v>
      </c>
      <c r="BH17" s="631">
        <v>19.8</v>
      </c>
      <c r="BI17" s="798">
        <v>19.8</v>
      </c>
      <c r="BJ17" s="797">
        <v>19.8</v>
      </c>
      <c r="BK17" s="631">
        <v>19.8</v>
      </c>
      <c r="BL17" s="631">
        <v>19.8</v>
      </c>
      <c r="BM17" s="631">
        <v>19.8</v>
      </c>
      <c r="BN17" s="631">
        <v>19.8</v>
      </c>
      <c r="BO17" s="631">
        <v>19.8</v>
      </c>
      <c r="BP17" s="631">
        <v>19.8</v>
      </c>
      <c r="BQ17" s="631">
        <v>19.8</v>
      </c>
      <c r="BR17" s="631">
        <v>19.8</v>
      </c>
      <c r="BS17" s="631">
        <v>19.8</v>
      </c>
      <c r="BT17" s="631">
        <v>19.8</v>
      </c>
      <c r="BU17" s="798">
        <v>19.8</v>
      </c>
      <c r="BV17" s="797">
        <v>19.8</v>
      </c>
      <c r="BW17" s="631">
        <v>19.8</v>
      </c>
      <c r="BX17" s="631">
        <v>19.8</v>
      </c>
      <c r="BY17" s="631">
        <v>19.8</v>
      </c>
      <c r="BZ17" s="631">
        <v>19.8</v>
      </c>
      <c r="CA17" s="631">
        <v>19.8</v>
      </c>
      <c r="CB17" s="631">
        <v>19.75</v>
      </c>
      <c r="CC17" s="631">
        <v>19.75</v>
      </c>
      <c r="CD17" s="631">
        <v>19.75</v>
      </c>
      <c r="CE17" s="631">
        <v>19.75</v>
      </c>
      <c r="CF17" s="631">
        <v>19.75</v>
      </c>
      <c r="CG17" s="631">
        <v>19.75</v>
      </c>
      <c r="CH17" s="797">
        <v>19.75</v>
      </c>
      <c r="CI17" s="631">
        <v>19.75</v>
      </c>
      <c r="CJ17" s="631">
        <v>19.75</v>
      </c>
      <c r="CK17" s="631">
        <v>19.75</v>
      </c>
      <c r="CL17" s="631">
        <v>19.75</v>
      </c>
      <c r="CM17" s="631">
        <v>19.75</v>
      </c>
      <c r="CN17" s="631">
        <v>19.75</v>
      </c>
      <c r="CO17" s="631">
        <v>19.75</v>
      </c>
      <c r="CP17" s="631">
        <v>19.75</v>
      </c>
      <c r="CQ17" s="631">
        <v>19.75</v>
      </c>
      <c r="CR17" s="631">
        <v>19.75</v>
      </c>
      <c r="CS17" s="798">
        <v>19.75</v>
      </c>
      <c r="CT17" s="797">
        <v>19.75</v>
      </c>
      <c r="CU17" s="631">
        <v>19.75</v>
      </c>
      <c r="CV17" s="631">
        <v>19.75</v>
      </c>
      <c r="CW17" s="631">
        <v>19.75</v>
      </c>
      <c r="CX17" s="631">
        <v>19.75</v>
      </c>
      <c r="CY17" s="631">
        <v>19.75</v>
      </c>
      <c r="CZ17" s="631">
        <v>19.75</v>
      </c>
      <c r="DA17" s="631">
        <v>19.75</v>
      </c>
      <c r="DB17" s="631">
        <v>19.75</v>
      </c>
      <c r="DC17" s="631">
        <v>19.75</v>
      </c>
      <c r="DD17" s="631">
        <v>19.75</v>
      </c>
      <c r="DE17" s="798">
        <v>19.75</v>
      </c>
      <c r="DF17" s="797">
        <v>19.75</v>
      </c>
      <c r="DG17" s="631">
        <v>19.75</v>
      </c>
      <c r="DH17" s="631">
        <v>19.75</v>
      </c>
      <c r="DI17" s="631">
        <v>19.75</v>
      </c>
      <c r="DJ17" s="631">
        <v>19.75</v>
      </c>
      <c r="DK17" s="631">
        <v>19.75</v>
      </c>
      <c r="DL17" s="631">
        <v>19.75</v>
      </c>
      <c r="DM17" s="631">
        <v>19.75</v>
      </c>
      <c r="DN17" s="631">
        <v>19.75</v>
      </c>
      <c r="DO17" s="631">
        <v>19.75</v>
      </c>
      <c r="DP17" s="631">
        <v>19.75</v>
      </c>
      <c r="DQ17" s="798">
        <v>19.75</v>
      </c>
      <c r="DR17" s="797">
        <v>19.75</v>
      </c>
      <c r="DS17" s="631">
        <v>19.75</v>
      </c>
      <c r="DT17" s="631">
        <v>19.75</v>
      </c>
      <c r="DU17" s="631">
        <v>19.75</v>
      </c>
      <c r="DV17" s="631">
        <v>19.75</v>
      </c>
      <c r="DW17" s="631">
        <v>19.75</v>
      </c>
      <c r="DX17" s="631">
        <v>19.75</v>
      </c>
      <c r="DY17" s="631">
        <v>19.75</v>
      </c>
      <c r="DZ17" s="631">
        <v>19.75</v>
      </c>
      <c r="EA17" s="631">
        <v>19.75</v>
      </c>
      <c r="EB17" s="631">
        <v>19.75</v>
      </c>
      <c r="EC17" s="798">
        <v>19.75</v>
      </c>
    </row>
    <row r="18" spans="1:133" ht="30" customHeight="1" x14ac:dyDescent="0.45">
      <c r="A18" s="537" t="s">
        <v>691</v>
      </c>
      <c r="B18" s="795"/>
      <c r="C18" s="795"/>
      <c r="D18" s="796"/>
      <c r="E18" s="796"/>
      <c r="F18" s="796"/>
      <c r="G18" s="796"/>
      <c r="H18" s="792"/>
      <c r="I18" s="792"/>
      <c r="J18" s="792"/>
      <c r="K18" s="792"/>
      <c r="L18" s="792"/>
      <c r="M18" s="792"/>
      <c r="N18" s="863"/>
      <c r="O18" s="792"/>
      <c r="P18" s="792"/>
      <c r="Q18" s="792"/>
      <c r="R18" s="792"/>
      <c r="S18" s="792"/>
      <c r="T18" s="631"/>
      <c r="U18" s="631"/>
      <c r="V18" s="631"/>
      <c r="W18" s="631"/>
      <c r="X18" s="631"/>
      <c r="Y18" s="798"/>
      <c r="Z18" s="631"/>
      <c r="AA18" s="631"/>
      <c r="AB18" s="631"/>
      <c r="AC18" s="631">
        <v>19.75</v>
      </c>
      <c r="AD18" s="631">
        <v>19.75</v>
      </c>
      <c r="AE18" s="631">
        <v>19.75</v>
      </c>
      <c r="AF18" s="631">
        <v>19.75</v>
      </c>
      <c r="AG18" s="631">
        <v>19.75</v>
      </c>
      <c r="AH18" s="631">
        <v>19.75</v>
      </c>
      <c r="AI18" s="631">
        <v>19.75</v>
      </c>
      <c r="AJ18" s="631">
        <v>19.75</v>
      </c>
      <c r="AK18" s="631">
        <v>19.75</v>
      </c>
      <c r="AL18" s="797">
        <v>19.75</v>
      </c>
      <c r="AM18" s="631">
        <v>19.75</v>
      </c>
      <c r="AN18" s="631">
        <v>19.75</v>
      </c>
      <c r="AO18" s="631">
        <v>19.75</v>
      </c>
      <c r="AP18" s="631">
        <v>19.75</v>
      </c>
      <c r="AQ18" s="631">
        <v>19.75</v>
      </c>
      <c r="AR18" s="631">
        <v>19.75</v>
      </c>
      <c r="AS18" s="631">
        <v>19.75</v>
      </c>
      <c r="AT18" s="631">
        <v>19.75</v>
      </c>
      <c r="AU18" s="631">
        <v>19.75</v>
      </c>
      <c r="AV18" s="631">
        <v>19.75</v>
      </c>
      <c r="AW18" s="798">
        <v>19.75</v>
      </c>
      <c r="AX18" s="797">
        <v>19.75</v>
      </c>
      <c r="AY18" s="631">
        <v>19.75</v>
      </c>
      <c r="AZ18" s="631">
        <v>19.75</v>
      </c>
      <c r="BA18" s="631">
        <v>19.75</v>
      </c>
      <c r="BB18" s="631">
        <v>19.75</v>
      </c>
      <c r="BC18" s="631">
        <v>19.75</v>
      </c>
      <c r="BD18" s="631">
        <v>19.75</v>
      </c>
      <c r="BE18" s="631">
        <v>19.75</v>
      </c>
      <c r="BF18" s="631">
        <v>19.75</v>
      </c>
      <c r="BG18" s="631">
        <v>19.75</v>
      </c>
      <c r="BH18" s="631">
        <v>19.75</v>
      </c>
      <c r="BI18" s="798">
        <v>19.75</v>
      </c>
      <c r="BJ18" s="797">
        <v>19.75</v>
      </c>
      <c r="BK18" s="631">
        <v>19.75</v>
      </c>
      <c r="BL18" s="631">
        <v>19.75</v>
      </c>
      <c r="BM18" s="631">
        <v>19.75</v>
      </c>
      <c r="BN18" s="631">
        <v>19.75</v>
      </c>
      <c r="BO18" s="631">
        <v>19.75</v>
      </c>
      <c r="BP18" s="631">
        <v>19.75</v>
      </c>
      <c r="BQ18" s="631">
        <v>19.75</v>
      </c>
      <c r="BR18" s="631">
        <v>19.75</v>
      </c>
      <c r="BS18" s="631">
        <v>19.75</v>
      </c>
      <c r="BT18" s="631">
        <v>19.75</v>
      </c>
      <c r="BU18" s="798">
        <v>19.75</v>
      </c>
      <c r="BV18" s="797">
        <v>19.75</v>
      </c>
      <c r="BW18" s="631">
        <v>19.75</v>
      </c>
      <c r="BX18" s="631">
        <v>19.75</v>
      </c>
      <c r="BY18" s="631">
        <v>19.75</v>
      </c>
      <c r="BZ18" s="631">
        <v>19.75</v>
      </c>
      <c r="CA18" s="631">
        <v>19.75</v>
      </c>
      <c r="CB18" s="631">
        <v>19.75</v>
      </c>
      <c r="CC18" s="631">
        <v>19.75</v>
      </c>
      <c r="CD18" s="631">
        <v>19.75</v>
      </c>
      <c r="CE18" s="631">
        <v>19.75</v>
      </c>
      <c r="CF18" s="631">
        <v>19.75</v>
      </c>
      <c r="CG18" s="631">
        <v>19.75</v>
      </c>
      <c r="CH18" s="797">
        <v>19.75</v>
      </c>
      <c r="CI18" s="631">
        <v>19.75</v>
      </c>
      <c r="CJ18" s="631">
        <v>19.75</v>
      </c>
      <c r="CK18" s="631">
        <v>19.75</v>
      </c>
      <c r="CL18" s="631">
        <v>19.75</v>
      </c>
      <c r="CM18" s="631">
        <v>19.75</v>
      </c>
      <c r="CN18" s="631">
        <v>19.75</v>
      </c>
      <c r="CO18" s="631">
        <v>19.75</v>
      </c>
      <c r="CP18" s="631">
        <v>19.75</v>
      </c>
      <c r="CQ18" s="631">
        <v>19.75</v>
      </c>
      <c r="CR18" s="631">
        <v>19.75</v>
      </c>
      <c r="CS18" s="798">
        <v>19.75</v>
      </c>
      <c r="CT18" s="797">
        <v>19.75</v>
      </c>
      <c r="CU18" s="631">
        <v>19.75</v>
      </c>
      <c r="CV18" s="631">
        <v>19.75</v>
      </c>
      <c r="CW18" s="631">
        <v>19.75</v>
      </c>
      <c r="CX18" s="631">
        <v>19.75</v>
      </c>
      <c r="CY18" s="631">
        <v>19.75</v>
      </c>
      <c r="CZ18" s="631">
        <v>19.75</v>
      </c>
      <c r="DA18" s="631">
        <v>19.75</v>
      </c>
      <c r="DB18" s="631">
        <v>19.75</v>
      </c>
      <c r="DC18" s="631">
        <v>19.75</v>
      </c>
      <c r="DD18" s="631">
        <v>19.75</v>
      </c>
      <c r="DE18" s="798">
        <v>19.75</v>
      </c>
      <c r="DF18" s="797">
        <v>19.75</v>
      </c>
      <c r="DG18" s="631">
        <v>19.75</v>
      </c>
      <c r="DH18" s="631">
        <v>19.75</v>
      </c>
      <c r="DI18" s="631">
        <v>19.75</v>
      </c>
      <c r="DJ18" s="631">
        <v>19.75</v>
      </c>
      <c r="DK18" s="631">
        <v>19.75</v>
      </c>
      <c r="DL18" s="631">
        <v>19.75</v>
      </c>
      <c r="DM18" s="631">
        <v>19.75</v>
      </c>
      <c r="DN18" s="631">
        <v>19.75</v>
      </c>
      <c r="DO18" s="631">
        <v>19.75</v>
      </c>
      <c r="DP18" s="631">
        <v>19.75</v>
      </c>
      <c r="DQ18" s="798">
        <v>19.75</v>
      </c>
      <c r="DR18" s="797">
        <v>19.75</v>
      </c>
      <c r="DS18" s="631">
        <v>19.75</v>
      </c>
      <c r="DT18" s="631">
        <v>19.75</v>
      </c>
      <c r="DU18" s="631">
        <v>19.75</v>
      </c>
      <c r="DV18" s="631">
        <v>19.75</v>
      </c>
      <c r="DW18" s="631">
        <v>19.75</v>
      </c>
      <c r="DX18" s="631">
        <v>19.75</v>
      </c>
      <c r="DY18" s="631">
        <v>19.75</v>
      </c>
      <c r="DZ18" s="631">
        <v>19.75</v>
      </c>
      <c r="EA18" s="631">
        <v>19.75</v>
      </c>
      <c r="EB18" s="631">
        <v>19.75</v>
      </c>
      <c r="EC18" s="798">
        <v>19.75</v>
      </c>
    </row>
    <row r="19" spans="1:133" ht="30" customHeight="1" thickBot="1" x14ac:dyDescent="0.5">
      <c r="A19" s="864" t="s">
        <v>692</v>
      </c>
      <c r="B19" s="865"/>
      <c r="C19" s="865"/>
      <c r="D19" s="866"/>
      <c r="E19" s="866"/>
      <c r="F19" s="866"/>
      <c r="G19" s="866"/>
      <c r="H19" s="823"/>
      <c r="I19" s="823"/>
      <c r="J19" s="823"/>
      <c r="K19" s="823"/>
      <c r="L19" s="823"/>
      <c r="M19" s="823"/>
      <c r="N19" s="867"/>
      <c r="O19" s="823"/>
      <c r="P19" s="823"/>
      <c r="Q19" s="823"/>
      <c r="R19" s="823"/>
      <c r="S19" s="823"/>
      <c r="T19" s="868"/>
      <c r="U19" s="868"/>
      <c r="V19" s="868"/>
      <c r="W19" s="868"/>
      <c r="X19" s="868"/>
      <c r="Y19" s="869"/>
      <c r="Z19" s="868"/>
      <c r="AA19" s="868"/>
      <c r="AB19" s="868"/>
      <c r="AC19" s="868"/>
      <c r="AD19" s="868"/>
      <c r="AE19" s="868"/>
      <c r="AF19" s="868"/>
      <c r="AG19" s="868"/>
      <c r="AH19" s="868"/>
      <c r="AI19" s="868"/>
      <c r="AJ19" s="868"/>
      <c r="AK19" s="868"/>
      <c r="AL19" s="870"/>
      <c r="AM19" s="868"/>
      <c r="AN19" s="868"/>
      <c r="AO19" s="868"/>
      <c r="AP19" s="868"/>
      <c r="AQ19" s="868"/>
      <c r="AR19" s="868"/>
      <c r="AS19" s="868"/>
      <c r="AT19" s="868"/>
      <c r="AU19" s="868"/>
      <c r="AV19" s="868"/>
      <c r="AW19" s="869"/>
      <c r="AX19" s="870"/>
      <c r="AY19" s="868"/>
      <c r="AZ19" s="868"/>
      <c r="BA19" s="868"/>
      <c r="BB19" s="868"/>
      <c r="BC19" s="868"/>
      <c r="BD19" s="868"/>
      <c r="BE19" s="868">
        <v>20.2</v>
      </c>
      <c r="BF19" s="868">
        <v>20.2</v>
      </c>
      <c r="BG19" s="868">
        <v>20.2</v>
      </c>
      <c r="BH19" s="868">
        <v>20.2</v>
      </c>
      <c r="BI19" s="869">
        <v>20.2</v>
      </c>
      <c r="BJ19" s="870">
        <v>20.2</v>
      </c>
      <c r="BK19" s="868">
        <v>20.2</v>
      </c>
      <c r="BL19" s="868">
        <v>20.2</v>
      </c>
      <c r="BM19" s="868">
        <v>20.2</v>
      </c>
      <c r="BN19" s="868">
        <v>20.2</v>
      </c>
      <c r="BO19" s="868">
        <v>20.2</v>
      </c>
      <c r="BP19" s="868">
        <v>20.2</v>
      </c>
      <c r="BQ19" s="868">
        <v>20.2</v>
      </c>
      <c r="BR19" s="868">
        <v>20.2</v>
      </c>
      <c r="BS19" s="868">
        <v>20.2</v>
      </c>
      <c r="BT19" s="868">
        <v>20.2</v>
      </c>
      <c r="BU19" s="869">
        <v>20.2</v>
      </c>
      <c r="BV19" s="870">
        <v>20.2</v>
      </c>
      <c r="BW19" s="868">
        <v>20.2</v>
      </c>
      <c r="BX19" s="868">
        <v>20.2</v>
      </c>
      <c r="BY19" s="868">
        <v>20.2</v>
      </c>
      <c r="BZ19" s="868">
        <v>20.2</v>
      </c>
      <c r="CA19" s="868">
        <v>20.2</v>
      </c>
      <c r="CB19" s="868">
        <v>20.2</v>
      </c>
      <c r="CC19" s="868">
        <v>20.2</v>
      </c>
      <c r="CD19" s="868">
        <v>20.2</v>
      </c>
      <c r="CE19" s="868">
        <v>20.2</v>
      </c>
      <c r="CF19" s="868">
        <v>20.2</v>
      </c>
      <c r="CG19" s="868">
        <v>20.2</v>
      </c>
      <c r="CH19" s="870">
        <v>20.2</v>
      </c>
      <c r="CI19" s="868">
        <v>20.2</v>
      </c>
      <c r="CJ19" s="868">
        <v>20.2</v>
      </c>
      <c r="CK19" s="868">
        <v>20.2</v>
      </c>
      <c r="CL19" s="868">
        <v>20.2</v>
      </c>
      <c r="CM19" s="868">
        <v>20.2</v>
      </c>
      <c r="CN19" s="868">
        <v>20.2</v>
      </c>
      <c r="CO19" s="868">
        <v>20.2</v>
      </c>
      <c r="CP19" s="868">
        <v>20.2</v>
      </c>
      <c r="CQ19" s="868">
        <v>20.2</v>
      </c>
      <c r="CR19" s="868">
        <v>20.2</v>
      </c>
      <c r="CS19" s="869">
        <v>20.2</v>
      </c>
      <c r="CT19" s="870">
        <v>20.2</v>
      </c>
      <c r="CU19" s="868">
        <v>20.2</v>
      </c>
      <c r="CV19" s="868">
        <v>20.2</v>
      </c>
      <c r="CW19" s="868">
        <v>20.2</v>
      </c>
      <c r="CX19" s="868">
        <v>20.2</v>
      </c>
      <c r="CY19" s="868">
        <v>20.2</v>
      </c>
      <c r="CZ19" s="868">
        <v>20.2</v>
      </c>
      <c r="DA19" s="868">
        <v>20.2</v>
      </c>
      <c r="DB19" s="868">
        <v>20.2</v>
      </c>
      <c r="DC19" s="868">
        <v>20.2</v>
      </c>
      <c r="DD19" s="868">
        <v>20.2</v>
      </c>
      <c r="DE19" s="869">
        <v>20.2</v>
      </c>
      <c r="DF19" s="870">
        <v>20.2</v>
      </c>
      <c r="DG19" s="868">
        <v>19.75</v>
      </c>
      <c r="DH19" s="868">
        <v>20.2</v>
      </c>
      <c r="DI19" s="868">
        <v>20.2</v>
      </c>
      <c r="DJ19" s="868">
        <v>20.2</v>
      </c>
      <c r="DK19" s="868">
        <v>20.2</v>
      </c>
      <c r="DL19" s="868">
        <v>20.2</v>
      </c>
      <c r="DM19" s="868">
        <v>20.2</v>
      </c>
      <c r="DN19" s="868">
        <v>20.2</v>
      </c>
      <c r="DO19" s="868">
        <v>20.2</v>
      </c>
      <c r="DP19" s="868">
        <v>20.2</v>
      </c>
      <c r="DQ19" s="869">
        <v>20.2</v>
      </c>
      <c r="DR19" s="870">
        <v>20.2</v>
      </c>
      <c r="DS19" s="868">
        <v>20.2</v>
      </c>
      <c r="DT19" s="868">
        <v>20.2</v>
      </c>
      <c r="DU19" s="868">
        <v>20.2</v>
      </c>
      <c r="DV19" s="868">
        <v>20.2</v>
      </c>
      <c r="DW19" s="868">
        <v>20.2</v>
      </c>
      <c r="DX19" s="868">
        <v>20.2</v>
      </c>
      <c r="DY19" s="868">
        <v>20.2</v>
      </c>
      <c r="DZ19" s="868">
        <v>20.2</v>
      </c>
      <c r="EA19" s="868">
        <v>20.2</v>
      </c>
      <c r="EB19" s="868">
        <v>20.2</v>
      </c>
      <c r="EC19" s="869">
        <v>20.2</v>
      </c>
    </row>
    <row r="20" spans="1:133" ht="16" thickTop="1" x14ac:dyDescent="0.35">
      <c r="AB20" s="672"/>
      <c r="AC20" s="672"/>
      <c r="AD20" s="672"/>
      <c r="AE20" s="672"/>
      <c r="AF20" s="672"/>
      <c r="AG20" s="672"/>
      <c r="AH20" s="672"/>
      <c r="AI20" s="672"/>
      <c r="AJ20" s="672"/>
      <c r="AK20" s="672"/>
      <c r="AL20" s="672"/>
      <c r="AM20" s="672"/>
      <c r="AN20" s="672"/>
      <c r="AO20" s="672"/>
      <c r="AP20" s="672"/>
      <c r="AQ20" s="672"/>
      <c r="AR20" s="672"/>
      <c r="AS20" s="672"/>
      <c r="AT20" s="672"/>
      <c r="AU20" s="672"/>
      <c r="AV20" s="672"/>
      <c r="AW20" s="672"/>
      <c r="AX20" s="672"/>
      <c r="AY20" s="672"/>
      <c r="AZ20" s="672"/>
      <c r="BA20" s="672"/>
      <c r="BB20" s="672"/>
      <c r="BC20" s="672"/>
      <c r="BD20" s="672"/>
      <c r="BE20" s="672"/>
      <c r="BF20" s="672"/>
      <c r="BG20" s="672"/>
      <c r="BH20" s="672"/>
      <c r="BI20" s="672"/>
      <c r="BJ20" s="672"/>
      <c r="BK20" s="672"/>
      <c r="BL20" s="672"/>
      <c r="BM20" s="672"/>
      <c r="BN20" s="672"/>
      <c r="BO20" s="672"/>
      <c r="BP20" s="672"/>
      <c r="BQ20" s="672"/>
      <c r="BR20" s="672"/>
      <c r="BS20" s="672"/>
      <c r="BT20" s="672"/>
      <c r="BU20" s="672"/>
      <c r="BV20" s="672"/>
      <c r="BW20" s="672"/>
      <c r="BX20" s="672"/>
      <c r="BY20" s="672"/>
      <c r="BZ20" s="672"/>
      <c r="CA20" s="672"/>
      <c r="CB20" s="672"/>
      <c r="CC20" s="672"/>
      <c r="CD20" s="672"/>
      <c r="CE20" s="672"/>
      <c r="CF20" s="672"/>
      <c r="CG20" s="672"/>
      <c r="CH20" s="672"/>
      <c r="CI20" s="672"/>
      <c r="CJ20" s="672"/>
      <c r="CK20" s="672"/>
      <c r="CL20" s="672"/>
      <c r="CM20" s="672"/>
      <c r="CN20" s="672"/>
      <c r="CO20" s="672"/>
      <c r="CP20" s="672"/>
      <c r="CQ20" s="672"/>
      <c r="CR20" s="672"/>
      <c r="CS20" s="672"/>
      <c r="CT20" s="672"/>
      <c r="CU20" s="672"/>
      <c r="CV20" s="672"/>
      <c r="CW20" s="672"/>
      <c r="CX20" s="672"/>
      <c r="CY20" s="672"/>
      <c r="CZ20" s="672"/>
      <c r="DA20" s="672"/>
      <c r="DB20" s="672"/>
      <c r="DC20" s="672"/>
      <c r="DD20" s="672"/>
      <c r="DE20" s="672"/>
      <c r="DF20" s="672"/>
      <c r="DG20" s="672"/>
      <c r="DH20" s="672"/>
      <c r="DI20" s="672"/>
      <c r="DJ20" s="672"/>
      <c r="DK20" s="672"/>
      <c r="DL20" s="672"/>
      <c r="DM20" s="672"/>
      <c r="DN20" s="672"/>
      <c r="DO20" s="672"/>
      <c r="DP20" s="672"/>
      <c r="DQ20" s="672"/>
      <c r="DR20" s="672"/>
      <c r="DS20" s="672"/>
      <c r="DT20" s="672"/>
      <c r="DU20" s="672"/>
      <c r="DV20" s="672"/>
      <c r="DW20" s="672"/>
      <c r="DX20" s="672"/>
      <c r="DY20" s="672"/>
      <c r="DZ20" s="672"/>
      <c r="EA20" s="672"/>
      <c r="EB20" s="672"/>
      <c r="EC20" s="672"/>
    </row>
    <row r="21" spans="1:133" x14ac:dyDescent="0.35">
      <c r="A21" s="858"/>
    </row>
    <row r="31" spans="1:133" ht="12.5" x14ac:dyDescent="0.25"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</row>
    <row r="32" spans="1:133" ht="12.5" x14ac:dyDescent="0.25"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</row>
    <row r="33" spans="1:1" customFormat="1" ht="12.5" x14ac:dyDescent="0.25"/>
    <row r="34" spans="1:1" customFormat="1" ht="12.5" x14ac:dyDescent="0.25"/>
    <row r="35" spans="1:1" customFormat="1" ht="12.5" x14ac:dyDescent="0.25"/>
    <row r="36" spans="1:1" customFormat="1" ht="12.5" x14ac:dyDescent="0.25"/>
    <row r="37" spans="1:1" customFormat="1" ht="12.5" x14ac:dyDescent="0.25"/>
    <row r="38" spans="1:1" customFormat="1" ht="12.5" x14ac:dyDescent="0.25"/>
    <row r="39" spans="1:1" customFormat="1" ht="12.5" x14ac:dyDescent="0.25">
      <c r="A39" t="s">
        <v>1535</v>
      </c>
    </row>
    <row r="40" spans="1:1" customFormat="1" ht="12.5" x14ac:dyDescent="0.25">
      <c r="A40" t="s">
        <v>1536</v>
      </c>
    </row>
    <row r="41" spans="1:1" customFormat="1" ht="12.5" x14ac:dyDescent="0.25"/>
    <row r="42" spans="1:1" customFormat="1" ht="12.5" x14ac:dyDescent="0.25"/>
    <row r="43" spans="1:1" customFormat="1" ht="12.5" x14ac:dyDescent="0.25"/>
  </sheetData>
  <mergeCells count="12">
    <mergeCell ref="DR2:EC2"/>
    <mergeCell ref="A2:A3"/>
    <mergeCell ref="B2:J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rintOptions horizontalCentered="1"/>
  <pageMargins left="0" right="0" top="0.39370078740157483" bottom="0.9055118110236221" header="0.19685039370078741" footer="0"/>
  <pageSetup paperSize="9" scale="62" orientation="landscape" r:id="rId1"/>
  <headerFooter>
    <oddHeader>&amp;C&amp;"Aptos"&amp;10&amp;K000000 PUBLIC&amp;1#_x000D_&amp;"Arialri"&amp;10&amp;K000000&amp;G</oddHeader>
    <oddFooter>&amp;C&amp;9 12_x000D_&amp;1#&amp;"Aptos"&amp;10&amp;K000000 PUBLIC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07568-60D4-4C80-9160-815151A138BB}">
  <dimension ref="A1:EC57"/>
  <sheetViews>
    <sheetView showGridLines="0" view="pageBreakPreview" zoomScale="70" zoomScaleNormal="110" zoomScaleSheetLayoutView="70" workbookViewId="0">
      <pane xSplit="1" ySplit="3" topLeftCell="DQ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RowHeight="15.5" x14ac:dyDescent="0.35"/>
  <cols>
    <col min="1" max="1" width="48.81640625" customWidth="1"/>
    <col min="2" max="9" width="9.1796875" hidden="1" customWidth="1"/>
    <col min="10" max="10" width="9.54296875" hidden="1" customWidth="1"/>
    <col min="11" max="19" width="9.81640625" hidden="1" customWidth="1"/>
    <col min="20" max="37" width="9.81640625" style="554" hidden="1" customWidth="1"/>
    <col min="38" max="38" width="9.54296875" style="554" hidden="1" customWidth="1"/>
    <col min="39" max="56" width="9.81640625" style="554" hidden="1" customWidth="1"/>
    <col min="57" max="96" width="12.1796875" style="554" hidden="1" customWidth="1"/>
    <col min="97" max="102" width="7" style="554" hidden="1" customWidth="1"/>
    <col min="103" max="120" width="12.1796875" style="554" hidden="1" customWidth="1"/>
    <col min="121" max="133" width="12.1796875" style="554" customWidth="1"/>
    <col min="134" max="134" width="7.81640625" customWidth="1"/>
  </cols>
  <sheetData>
    <row r="1" spans="1:133" ht="32.15" customHeight="1" thickBot="1" x14ac:dyDescent="0.5">
      <c r="A1" s="287" t="s">
        <v>693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289"/>
      <c r="BC1" s="289"/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  <c r="BQ1" s="289"/>
      <c r="BR1" s="289"/>
      <c r="BS1" s="289"/>
      <c r="BT1" s="289"/>
      <c r="BU1" s="289"/>
      <c r="BV1" s="289"/>
      <c r="BW1" s="289"/>
      <c r="BX1" s="289"/>
      <c r="BY1" s="289"/>
      <c r="BZ1" s="289"/>
      <c r="CA1" s="289"/>
      <c r="CB1" s="289"/>
      <c r="CC1" s="289"/>
      <c r="CD1" s="289"/>
      <c r="CE1" s="289"/>
      <c r="CF1" s="289"/>
      <c r="CG1" s="289"/>
      <c r="CH1" s="289"/>
      <c r="CI1" s="289"/>
      <c r="CJ1" s="289"/>
      <c r="CK1" s="289"/>
      <c r="CL1" s="289"/>
      <c r="CM1" s="289"/>
      <c r="CN1" s="289"/>
      <c r="CO1" s="289"/>
      <c r="CP1" s="289"/>
      <c r="CQ1" s="289"/>
      <c r="CR1" s="289"/>
      <c r="CS1" s="289"/>
      <c r="CT1" s="289"/>
      <c r="CU1" s="289"/>
      <c r="CV1" s="289"/>
      <c r="CW1" s="289"/>
      <c r="CX1" s="289"/>
      <c r="CY1" s="289"/>
      <c r="CZ1" s="289"/>
      <c r="DA1" s="289"/>
      <c r="DB1" s="289"/>
      <c r="DC1" s="289"/>
      <c r="DD1" s="289"/>
      <c r="DE1" s="289"/>
      <c r="DF1" s="289"/>
      <c r="DG1" s="289"/>
      <c r="DH1" s="289"/>
      <c r="DI1" s="289"/>
      <c r="DJ1" s="289"/>
      <c r="DK1" s="289"/>
      <c r="DL1" s="289"/>
      <c r="DM1" s="289"/>
      <c r="DN1" s="289"/>
      <c r="DO1" s="289"/>
      <c r="DP1" s="289"/>
      <c r="DQ1" s="289"/>
      <c r="DR1" s="289"/>
      <c r="DS1" s="289"/>
      <c r="DT1" s="289"/>
      <c r="DU1" s="289"/>
      <c r="DV1" s="289"/>
      <c r="DW1" s="289"/>
      <c r="DX1" s="289"/>
      <c r="DY1" s="289"/>
      <c r="DZ1" s="289"/>
      <c r="EA1" s="289"/>
      <c r="EB1" s="289"/>
      <c r="EC1" s="289"/>
    </row>
    <row r="2" spans="1:133" ht="30" customHeight="1" thickTop="1" thickBot="1" x14ac:dyDescent="0.5">
      <c r="A2" s="2952"/>
      <c r="B2" s="2908">
        <v>2015</v>
      </c>
      <c r="C2" s="2908"/>
      <c r="D2" s="2908"/>
      <c r="E2" s="2908"/>
      <c r="F2" s="2908"/>
      <c r="G2" s="2908"/>
      <c r="H2" s="2908"/>
      <c r="I2" s="2908"/>
      <c r="J2" s="2908"/>
      <c r="K2" s="860"/>
      <c r="L2" s="860"/>
      <c r="M2" s="860"/>
      <c r="N2" s="2907">
        <v>2016</v>
      </c>
      <c r="O2" s="2908"/>
      <c r="P2" s="2908"/>
      <c r="Q2" s="2908"/>
      <c r="R2" s="2908"/>
      <c r="S2" s="2908"/>
      <c r="T2" s="2908"/>
      <c r="U2" s="2908"/>
      <c r="V2" s="2908"/>
      <c r="W2" s="2908"/>
      <c r="X2" s="2908"/>
      <c r="Y2" s="2909"/>
      <c r="Z2" s="2908">
        <v>2017</v>
      </c>
      <c r="AA2" s="2908"/>
      <c r="AB2" s="2908"/>
      <c r="AC2" s="2908"/>
      <c r="AD2" s="2908"/>
      <c r="AE2" s="2908"/>
      <c r="AF2" s="2908"/>
      <c r="AG2" s="2908"/>
      <c r="AH2" s="2908"/>
      <c r="AI2" s="2908"/>
      <c r="AJ2" s="2908"/>
      <c r="AK2" s="2908"/>
      <c r="AL2" s="2907">
        <v>2018</v>
      </c>
      <c r="AM2" s="2908"/>
      <c r="AN2" s="2908"/>
      <c r="AO2" s="2908"/>
      <c r="AP2" s="2908"/>
      <c r="AQ2" s="2908"/>
      <c r="AR2" s="2908"/>
      <c r="AS2" s="2908"/>
      <c r="AT2" s="2908"/>
      <c r="AU2" s="2908"/>
      <c r="AV2" s="2908"/>
      <c r="AW2" s="2909"/>
      <c r="AX2" s="2907">
        <v>2019</v>
      </c>
      <c r="AY2" s="2908"/>
      <c r="AZ2" s="2908"/>
      <c r="BA2" s="2908"/>
      <c r="BB2" s="2908"/>
      <c r="BC2" s="2908"/>
      <c r="BD2" s="2908"/>
      <c r="BE2" s="2908"/>
      <c r="BF2" s="2908"/>
      <c r="BG2" s="2908"/>
      <c r="BH2" s="2908"/>
      <c r="BI2" s="2909"/>
      <c r="BJ2" s="2907">
        <v>2020</v>
      </c>
      <c r="BK2" s="2908"/>
      <c r="BL2" s="2908"/>
      <c r="BM2" s="2908"/>
      <c r="BN2" s="2908"/>
      <c r="BO2" s="2908"/>
      <c r="BP2" s="2908"/>
      <c r="BQ2" s="2908"/>
      <c r="BR2" s="2908"/>
      <c r="BS2" s="2908"/>
      <c r="BT2" s="2908"/>
      <c r="BU2" s="2909"/>
      <c r="BV2" s="2907">
        <v>2021</v>
      </c>
      <c r="BW2" s="2908"/>
      <c r="BX2" s="2908"/>
      <c r="BY2" s="2908"/>
      <c r="BZ2" s="2908"/>
      <c r="CA2" s="2908"/>
      <c r="CB2" s="2908"/>
      <c r="CC2" s="2908"/>
      <c r="CD2" s="2908"/>
      <c r="CE2" s="2908"/>
      <c r="CF2" s="2908"/>
      <c r="CG2" s="2908"/>
      <c r="CH2" s="2907">
        <v>2022</v>
      </c>
      <c r="CI2" s="2908"/>
      <c r="CJ2" s="2908"/>
      <c r="CK2" s="2908"/>
      <c r="CL2" s="2908"/>
      <c r="CM2" s="2908"/>
      <c r="CN2" s="2908"/>
      <c r="CO2" s="2908"/>
      <c r="CP2" s="2908"/>
      <c r="CQ2" s="2908"/>
      <c r="CR2" s="2908"/>
      <c r="CS2" s="2909"/>
      <c r="CT2" s="2907">
        <v>2023</v>
      </c>
      <c r="CU2" s="2908"/>
      <c r="CV2" s="2908"/>
      <c r="CW2" s="2908"/>
      <c r="CX2" s="2908"/>
      <c r="CY2" s="2908"/>
      <c r="CZ2" s="2908"/>
      <c r="DA2" s="2908"/>
      <c r="DB2" s="2908"/>
      <c r="DC2" s="2908"/>
      <c r="DD2" s="2908"/>
      <c r="DE2" s="2909"/>
      <c r="DF2" s="2907">
        <v>2024</v>
      </c>
      <c r="DG2" s="2908"/>
      <c r="DH2" s="2908"/>
      <c r="DI2" s="2908"/>
      <c r="DJ2" s="2908"/>
      <c r="DK2" s="2908"/>
      <c r="DL2" s="2908"/>
      <c r="DM2" s="2908"/>
      <c r="DN2" s="2908"/>
      <c r="DO2" s="2908"/>
      <c r="DP2" s="2908"/>
      <c r="DQ2" s="2909"/>
      <c r="DR2" s="2907">
        <v>2025</v>
      </c>
      <c r="DS2" s="2908"/>
      <c r="DT2" s="2908"/>
      <c r="DU2" s="2908"/>
      <c r="DV2" s="2908"/>
      <c r="DW2" s="2908"/>
      <c r="DX2" s="2908"/>
      <c r="DY2" s="2908"/>
      <c r="DZ2" s="2908"/>
      <c r="EA2" s="2908"/>
      <c r="EB2" s="2908"/>
      <c r="EC2" s="2909"/>
    </row>
    <row r="3" spans="1:133" ht="30" customHeight="1" thickTop="1" thickBot="1" x14ac:dyDescent="0.5">
      <c r="A3" s="2953"/>
      <c r="B3" s="530" t="s">
        <v>126</v>
      </c>
      <c r="C3" s="530" t="s">
        <v>127</v>
      </c>
      <c r="D3" s="530" t="s">
        <v>128</v>
      </c>
      <c r="E3" s="530" t="s">
        <v>129</v>
      </c>
      <c r="F3" s="530" t="s">
        <v>130</v>
      </c>
      <c r="G3" s="530" t="s">
        <v>131</v>
      </c>
      <c r="H3" s="530" t="s">
        <v>132</v>
      </c>
      <c r="I3" s="530" t="s">
        <v>133</v>
      </c>
      <c r="J3" s="530" t="s">
        <v>134</v>
      </c>
      <c r="K3" s="528" t="s">
        <v>135</v>
      </c>
      <c r="L3" s="528" t="s">
        <v>136</v>
      </c>
      <c r="M3" s="530" t="s">
        <v>137</v>
      </c>
      <c r="N3" s="861" t="s">
        <v>126</v>
      </c>
      <c r="O3" s="530" t="s">
        <v>127</v>
      </c>
      <c r="P3" s="530" t="s">
        <v>128</v>
      </c>
      <c r="Q3" s="530" t="s">
        <v>129</v>
      </c>
      <c r="R3" s="530" t="s">
        <v>130</v>
      </c>
      <c r="S3" s="530" t="s">
        <v>131</v>
      </c>
      <c r="T3" s="316" t="s">
        <v>132</v>
      </c>
      <c r="U3" s="316" t="s">
        <v>133</v>
      </c>
      <c r="V3" s="316" t="s">
        <v>134</v>
      </c>
      <c r="W3" s="316" t="s">
        <v>135</v>
      </c>
      <c r="X3" s="316" t="s">
        <v>136</v>
      </c>
      <c r="Y3" s="319" t="s">
        <v>137</v>
      </c>
      <c r="Z3" s="316" t="s">
        <v>126</v>
      </c>
      <c r="AA3" s="316" t="s">
        <v>127</v>
      </c>
      <c r="AB3" s="316" t="s">
        <v>128</v>
      </c>
      <c r="AC3" s="316" t="s">
        <v>129</v>
      </c>
      <c r="AD3" s="316" t="s">
        <v>130</v>
      </c>
      <c r="AE3" s="316" t="s">
        <v>131</v>
      </c>
      <c r="AF3" s="316" t="s">
        <v>132</v>
      </c>
      <c r="AG3" s="316" t="s">
        <v>133</v>
      </c>
      <c r="AH3" s="316" t="s">
        <v>134</v>
      </c>
      <c r="AI3" s="316" t="s">
        <v>135</v>
      </c>
      <c r="AJ3" s="316" t="s">
        <v>136</v>
      </c>
      <c r="AK3" s="316" t="s">
        <v>137</v>
      </c>
      <c r="AL3" s="318" t="s">
        <v>126</v>
      </c>
      <c r="AM3" s="316" t="s">
        <v>127</v>
      </c>
      <c r="AN3" s="316" t="s">
        <v>128</v>
      </c>
      <c r="AO3" s="316" t="s">
        <v>129</v>
      </c>
      <c r="AP3" s="316" t="s">
        <v>130</v>
      </c>
      <c r="AQ3" s="316" t="s">
        <v>131</v>
      </c>
      <c r="AR3" s="316" t="s">
        <v>132</v>
      </c>
      <c r="AS3" s="316" t="s">
        <v>133</v>
      </c>
      <c r="AT3" s="316" t="s">
        <v>134</v>
      </c>
      <c r="AU3" s="316" t="s">
        <v>135</v>
      </c>
      <c r="AV3" s="316" t="s">
        <v>136</v>
      </c>
      <c r="AW3" s="319" t="s">
        <v>137</v>
      </c>
      <c r="AX3" s="318" t="s">
        <v>126</v>
      </c>
      <c r="AY3" s="316" t="s">
        <v>127</v>
      </c>
      <c r="AZ3" s="316" t="s">
        <v>128</v>
      </c>
      <c r="BA3" s="316" t="s">
        <v>129</v>
      </c>
      <c r="BB3" s="316" t="s">
        <v>130</v>
      </c>
      <c r="BC3" s="316" t="s">
        <v>131</v>
      </c>
      <c r="BD3" s="316" t="s">
        <v>132</v>
      </c>
      <c r="BE3" s="316" t="s">
        <v>133</v>
      </c>
      <c r="BF3" s="316" t="s">
        <v>134</v>
      </c>
      <c r="BG3" s="316" t="s">
        <v>135</v>
      </c>
      <c r="BH3" s="316" t="s">
        <v>136</v>
      </c>
      <c r="BI3" s="319" t="s">
        <v>137</v>
      </c>
      <c r="BJ3" s="318" t="s">
        <v>126</v>
      </c>
      <c r="BK3" s="316" t="s">
        <v>127</v>
      </c>
      <c r="BL3" s="316" t="s">
        <v>128</v>
      </c>
      <c r="BM3" s="316" t="s">
        <v>129</v>
      </c>
      <c r="BN3" s="316" t="s">
        <v>130</v>
      </c>
      <c r="BO3" s="316" t="s">
        <v>131</v>
      </c>
      <c r="BP3" s="316" t="s">
        <v>132</v>
      </c>
      <c r="BQ3" s="316" t="s">
        <v>133</v>
      </c>
      <c r="BR3" s="316" t="s">
        <v>134</v>
      </c>
      <c r="BS3" s="316" t="s">
        <v>135</v>
      </c>
      <c r="BT3" s="316" t="s">
        <v>136</v>
      </c>
      <c r="BU3" s="319" t="s">
        <v>137</v>
      </c>
      <c r="BV3" s="398" t="s">
        <v>126</v>
      </c>
      <c r="BW3" s="315" t="s">
        <v>127</v>
      </c>
      <c r="BX3" s="315" t="s">
        <v>128</v>
      </c>
      <c r="BY3" s="315" t="s">
        <v>129</v>
      </c>
      <c r="BZ3" s="316" t="s">
        <v>130</v>
      </c>
      <c r="CA3" s="316" t="s">
        <v>131</v>
      </c>
      <c r="CB3" s="316" t="s">
        <v>132</v>
      </c>
      <c r="CC3" s="316" t="s">
        <v>133</v>
      </c>
      <c r="CD3" s="316" t="s">
        <v>134</v>
      </c>
      <c r="CE3" s="316" t="s">
        <v>135</v>
      </c>
      <c r="CF3" s="316" t="s">
        <v>136</v>
      </c>
      <c r="CG3" s="316" t="s">
        <v>137</v>
      </c>
      <c r="CH3" s="318" t="s">
        <v>126</v>
      </c>
      <c r="CI3" s="316" t="s">
        <v>127</v>
      </c>
      <c r="CJ3" s="316" t="s">
        <v>128</v>
      </c>
      <c r="CK3" s="316" t="s">
        <v>129</v>
      </c>
      <c r="CL3" s="316" t="s">
        <v>130</v>
      </c>
      <c r="CM3" s="316" t="s">
        <v>131</v>
      </c>
      <c r="CN3" s="316" t="s">
        <v>132</v>
      </c>
      <c r="CO3" s="316" t="s">
        <v>133</v>
      </c>
      <c r="CP3" s="316" t="s">
        <v>134</v>
      </c>
      <c r="CQ3" s="316" t="s">
        <v>135</v>
      </c>
      <c r="CR3" s="316" t="s">
        <v>136</v>
      </c>
      <c r="CS3" s="319" t="s">
        <v>137</v>
      </c>
      <c r="CT3" s="318" t="s">
        <v>126</v>
      </c>
      <c r="CU3" s="316" t="s">
        <v>127</v>
      </c>
      <c r="CV3" s="316" t="s">
        <v>128</v>
      </c>
      <c r="CW3" s="316" t="s">
        <v>129</v>
      </c>
      <c r="CX3" s="316" t="s">
        <v>130</v>
      </c>
      <c r="CY3" s="316" t="s">
        <v>131</v>
      </c>
      <c r="CZ3" s="316" t="s">
        <v>132</v>
      </c>
      <c r="DA3" s="316" t="s">
        <v>133</v>
      </c>
      <c r="DB3" s="316" t="s">
        <v>134</v>
      </c>
      <c r="DC3" s="316" t="s">
        <v>135</v>
      </c>
      <c r="DD3" s="316" t="s">
        <v>136</v>
      </c>
      <c r="DE3" s="319" t="s">
        <v>137</v>
      </c>
      <c r="DF3" s="318" t="s">
        <v>126</v>
      </c>
      <c r="DG3" s="316" t="s">
        <v>127</v>
      </c>
      <c r="DH3" s="316" t="s">
        <v>128</v>
      </c>
      <c r="DI3" s="316" t="s">
        <v>129</v>
      </c>
      <c r="DJ3" s="316" t="s">
        <v>130</v>
      </c>
      <c r="DK3" s="316" t="s">
        <v>131</v>
      </c>
      <c r="DL3" s="316" t="s">
        <v>132</v>
      </c>
      <c r="DM3" s="316" t="s">
        <v>133</v>
      </c>
      <c r="DN3" s="316" t="s">
        <v>134</v>
      </c>
      <c r="DO3" s="316" t="s">
        <v>135</v>
      </c>
      <c r="DP3" s="316" t="s">
        <v>136</v>
      </c>
      <c r="DQ3" s="319" t="s">
        <v>137</v>
      </c>
      <c r="DR3" s="318" t="s">
        <v>126</v>
      </c>
      <c r="DS3" s="316" t="s">
        <v>127</v>
      </c>
      <c r="DT3" s="316" t="s">
        <v>128</v>
      </c>
      <c r="DU3" s="316" t="s">
        <v>129</v>
      </c>
      <c r="DV3" s="316" t="s">
        <v>130</v>
      </c>
      <c r="DW3" s="316" t="s">
        <v>131</v>
      </c>
      <c r="DX3" s="316" t="s">
        <v>132</v>
      </c>
      <c r="DY3" s="316" t="s">
        <v>133</v>
      </c>
      <c r="DZ3" s="316" t="s">
        <v>134</v>
      </c>
      <c r="EA3" s="316" t="s">
        <v>135</v>
      </c>
      <c r="EB3" s="316" t="s">
        <v>136</v>
      </c>
      <c r="EC3" s="319" t="s">
        <v>137</v>
      </c>
    </row>
    <row r="4" spans="1:133" ht="30" customHeight="1" thickTop="1" x14ac:dyDescent="0.45">
      <c r="A4" s="532" t="s">
        <v>694</v>
      </c>
      <c r="B4" s="795"/>
      <c r="C4" s="795"/>
      <c r="D4" s="796"/>
      <c r="E4" s="796"/>
      <c r="F4" s="796"/>
      <c r="G4" s="796"/>
      <c r="H4" s="792"/>
      <c r="I4" s="792"/>
      <c r="J4" s="792"/>
      <c r="K4" s="792"/>
      <c r="L4" s="792"/>
      <c r="M4" s="792"/>
      <c r="N4" s="863"/>
      <c r="O4" s="792"/>
      <c r="P4" s="792"/>
      <c r="Q4" s="792"/>
      <c r="R4" s="792"/>
      <c r="S4" s="792"/>
      <c r="T4" s="631"/>
      <c r="U4" s="631"/>
      <c r="V4" s="631"/>
      <c r="W4" s="631"/>
      <c r="X4" s="631"/>
      <c r="Y4" s="798"/>
      <c r="Z4" s="631"/>
      <c r="AA4" s="631"/>
      <c r="AB4" s="631"/>
      <c r="AC4" s="631"/>
      <c r="AD4" s="631"/>
      <c r="AE4" s="631"/>
      <c r="AF4" s="631"/>
      <c r="AG4" s="631"/>
      <c r="AH4" s="631"/>
      <c r="AI4" s="631"/>
      <c r="AJ4" s="631"/>
      <c r="AK4" s="631"/>
      <c r="AL4" s="797"/>
      <c r="AM4" s="631"/>
      <c r="AN4" s="631"/>
      <c r="AO4" s="631"/>
      <c r="AP4" s="631"/>
      <c r="AQ4" s="631"/>
      <c r="AR4" s="631"/>
      <c r="AS4" s="631"/>
      <c r="AT4" s="631"/>
      <c r="AU4" s="631"/>
      <c r="AV4" s="631"/>
      <c r="AW4" s="798"/>
      <c r="AX4" s="797"/>
      <c r="AY4" s="631"/>
      <c r="AZ4" s="631"/>
      <c r="BA4" s="631"/>
      <c r="BB4" s="631"/>
      <c r="BC4" s="631"/>
      <c r="BD4" s="631"/>
      <c r="BE4" s="631"/>
      <c r="BF4" s="631"/>
      <c r="BG4" s="631"/>
      <c r="BH4" s="631"/>
      <c r="BI4" s="798"/>
      <c r="BJ4" s="797"/>
      <c r="BK4" s="631"/>
      <c r="BL4" s="631"/>
      <c r="BM4" s="631"/>
      <c r="BN4" s="631"/>
      <c r="BO4" s="631"/>
      <c r="BP4" s="631"/>
      <c r="BQ4" s="631"/>
      <c r="BR4" s="631"/>
      <c r="BS4" s="631"/>
      <c r="BT4" s="631"/>
      <c r="BU4" s="798"/>
      <c r="BV4" s="797"/>
      <c r="BW4" s="631"/>
      <c r="BX4" s="631"/>
      <c r="BY4" s="631"/>
      <c r="BZ4" s="631"/>
      <c r="CA4" s="631"/>
      <c r="CB4" s="631"/>
      <c r="CC4" s="631"/>
      <c r="CD4" s="631"/>
      <c r="CE4" s="631"/>
      <c r="CF4" s="631"/>
      <c r="CG4" s="631"/>
      <c r="CH4" s="797"/>
      <c r="CI4" s="631"/>
      <c r="CJ4" s="631"/>
      <c r="CK4" s="631"/>
      <c r="CL4" s="631"/>
      <c r="CM4" s="631"/>
      <c r="CN4" s="631"/>
      <c r="CO4" s="631"/>
      <c r="CP4" s="631"/>
      <c r="CQ4" s="631"/>
      <c r="CR4" s="631"/>
      <c r="CS4" s="798"/>
      <c r="CT4" s="797"/>
      <c r="CU4" s="631"/>
      <c r="CV4" s="631"/>
      <c r="CW4" s="631"/>
      <c r="CX4" s="631"/>
      <c r="CY4" s="631"/>
      <c r="CZ4" s="631"/>
      <c r="DA4" s="631"/>
      <c r="DB4" s="631"/>
      <c r="DC4" s="631"/>
      <c r="DD4" s="631"/>
      <c r="DE4" s="798"/>
      <c r="DF4" s="797"/>
      <c r="DG4" s="631"/>
      <c r="DH4" s="631"/>
      <c r="DI4" s="631"/>
      <c r="DJ4" s="631"/>
      <c r="DK4" s="631"/>
      <c r="DL4" s="631"/>
      <c r="DM4" s="631"/>
      <c r="DN4" s="631"/>
      <c r="DO4" s="631"/>
      <c r="DP4" s="631"/>
      <c r="DQ4" s="798"/>
      <c r="DR4" s="871"/>
      <c r="DS4" s="872"/>
      <c r="DT4" s="872"/>
      <c r="DU4" s="872"/>
      <c r="DV4" s="872"/>
      <c r="DW4" s="872"/>
      <c r="DX4" s="872"/>
      <c r="DY4" s="872"/>
      <c r="DZ4" s="872"/>
      <c r="EA4" s="872"/>
      <c r="EB4" s="872"/>
      <c r="EC4" s="873"/>
    </row>
    <row r="5" spans="1:133" ht="30" customHeight="1" x14ac:dyDescent="0.45">
      <c r="A5" s="537" t="s">
        <v>695</v>
      </c>
      <c r="B5" s="795"/>
      <c r="C5" s="795"/>
      <c r="D5" s="796"/>
      <c r="E5" s="796"/>
      <c r="F5" s="796"/>
      <c r="G5" s="796"/>
      <c r="H5" s="792"/>
      <c r="I5" s="792"/>
      <c r="J5" s="792"/>
      <c r="K5" s="792"/>
      <c r="L5" s="792"/>
      <c r="M5" s="792"/>
      <c r="N5" s="863"/>
      <c r="O5" s="792"/>
      <c r="P5" s="792"/>
      <c r="Q5" s="792"/>
      <c r="R5" s="792"/>
      <c r="S5" s="792"/>
      <c r="T5" s="631"/>
      <c r="U5" s="631"/>
      <c r="V5" s="631"/>
      <c r="W5" s="631"/>
      <c r="X5" s="631"/>
      <c r="Y5" s="798"/>
      <c r="Z5" s="631"/>
      <c r="AA5" s="631"/>
      <c r="AB5" s="631"/>
      <c r="AC5" s="631"/>
      <c r="AD5" s="631"/>
      <c r="AE5" s="631"/>
      <c r="AF5" s="631"/>
      <c r="AG5" s="631"/>
      <c r="AH5" s="631"/>
      <c r="AI5" s="631"/>
      <c r="AJ5" s="631"/>
      <c r="AK5" s="631"/>
      <c r="AL5" s="797"/>
      <c r="AM5" s="631"/>
      <c r="AN5" s="631"/>
      <c r="AO5" s="631"/>
      <c r="AP5" s="631"/>
      <c r="AQ5" s="631"/>
      <c r="AR5" s="631"/>
      <c r="AS5" s="631"/>
      <c r="AT5" s="631"/>
      <c r="AU5" s="631"/>
      <c r="AV5" s="631"/>
      <c r="AW5" s="798"/>
      <c r="AX5" s="797"/>
      <c r="AY5" s="631"/>
      <c r="AZ5" s="631"/>
      <c r="BA5" s="631"/>
      <c r="BB5" s="631"/>
      <c r="BC5" s="631"/>
      <c r="BD5" s="631"/>
      <c r="BE5" s="631"/>
      <c r="BF5" s="631"/>
      <c r="BG5" s="631"/>
      <c r="BH5" s="631"/>
      <c r="BI5" s="798"/>
      <c r="BJ5" s="797"/>
      <c r="BK5" s="631"/>
      <c r="BL5" s="631"/>
      <c r="BM5" s="631"/>
      <c r="BN5" s="631"/>
      <c r="BO5" s="631"/>
      <c r="BP5" s="631"/>
      <c r="BQ5" s="631"/>
      <c r="BR5" s="631"/>
      <c r="BS5" s="631"/>
      <c r="BT5" s="631"/>
      <c r="BU5" s="798"/>
      <c r="BV5" s="797"/>
      <c r="BW5" s="631"/>
      <c r="BX5" s="631"/>
      <c r="BY5" s="631"/>
      <c r="BZ5" s="631"/>
      <c r="CA5" s="631"/>
      <c r="CB5" s="631"/>
      <c r="CC5" s="631"/>
      <c r="CD5" s="631"/>
      <c r="CE5" s="631"/>
      <c r="CF5" s="631"/>
      <c r="CG5" s="631"/>
      <c r="CH5" s="797"/>
      <c r="CI5" s="631"/>
      <c r="CJ5" s="631"/>
      <c r="CK5" s="631"/>
      <c r="CL5" s="631"/>
      <c r="CM5" s="631"/>
      <c r="CN5" s="631"/>
      <c r="CO5" s="631"/>
      <c r="CP5" s="631"/>
      <c r="CQ5" s="631"/>
      <c r="CR5" s="631"/>
      <c r="CS5" s="798"/>
      <c r="CT5" s="797"/>
      <c r="CU5" s="631"/>
      <c r="CV5" s="631">
        <v>8.8699999999999992</v>
      </c>
      <c r="CW5" s="631">
        <v>9.27</v>
      </c>
      <c r="CX5" s="631">
        <v>15.49</v>
      </c>
      <c r="CY5" s="631">
        <v>11.98</v>
      </c>
      <c r="CZ5" s="631">
        <v>12.32</v>
      </c>
      <c r="DA5" s="631">
        <v>19.32</v>
      </c>
      <c r="DB5" s="631">
        <v>16.13</v>
      </c>
      <c r="DC5" s="631">
        <v>25.14</v>
      </c>
      <c r="DD5" s="631">
        <v>14.75</v>
      </c>
      <c r="DE5" s="798">
        <v>17.14</v>
      </c>
      <c r="DF5" s="797">
        <v>18.510000000000002</v>
      </c>
      <c r="DG5" s="631">
        <v>23.36</v>
      </c>
      <c r="DH5" s="631">
        <v>18.079999999999998</v>
      </c>
      <c r="DI5" s="631">
        <v>20.440000000000001</v>
      </c>
      <c r="DJ5" s="631">
        <v>24.82</v>
      </c>
      <c r="DK5" s="631">
        <v>22.06</v>
      </c>
      <c r="DL5" s="631">
        <v>22.06</v>
      </c>
      <c r="DM5" s="631">
        <v>27.36</v>
      </c>
      <c r="DN5" s="631">
        <v>35.6051</v>
      </c>
      <c r="DO5" s="631">
        <v>25.89</v>
      </c>
      <c r="DP5" s="631">
        <v>23.92</v>
      </c>
      <c r="DQ5" s="798">
        <v>26.9</v>
      </c>
      <c r="DR5" s="797">
        <v>26.22</v>
      </c>
      <c r="DS5" s="631">
        <v>24.38</v>
      </c>
      <c r="DT5" s="631">
        <v>22.48</v>
      </c>
      <c r="DU5" s="631">
        <v>21.21</v>
      </c>
      <c r="DV5" s="631">
        <v>20.92</v>
      </c>
      <c r="DW5" s="631">
        <v>19.36</v>
      </c>
      <c r="DX5" s="289">
        <v>15.25</v>
      </c>
      <c r="DY5" s="631">
        <v>15.1</v>
      </c>
      <c r="DZ5" s="629">
        <v>15.56</v>
      </c>
      <c r="EA5" s="2793">
        <v>15.6</v>
      </c>
      <c r="EB5" s="2793">
        <v>16.03</v>
      </c>
      <c r="EC5" s="2794">
        <v>14.8</v>
      </c>
    </row>
    <row r="6" spans="1:133" ht="30" customHeight="1" x14ac:dyDescent="0.45">
      <c r="A6" s="537" t="s">
        <v>696</v>
      </c>
      <c r="B6" s="795"/>
      <c r="C6" s="795"/>
      <c r="D6" s="796"/>
      <c r="E6" s="796"/>
      <c r="F6" s="796"/>
      <c r="G6" s="796"/>
      <c r="H6" s="792"/>
      <c r="I6" s="792"/>
      <c r="J6" s="792"/>
      <c r="K6" s="792"/>
      <c r="L6" s="792"/>
      <c r="M6" s="792"/>
      <c r="N6" s="863"/>
      <c r="O6" s="792"/>
      <c r="P6" s="792"/>
      <c r="Q6" s="792"/>
      <c r="R6" s="792"/>
      <c r="S6" s="792"/>
      <c r="T6" s="631"/>
      <c r="U6" s="631"/>
      <c r="V6" s="631"/>
      <c r="W6" s="631"/>
      <c r="X6" s="631"/>
      <c r="Y6" s="798"/>
      <c r="Z6" s="631"/>
      <c r="AA6" s="631"/>
      <c r="AB6" s="631"/>
      <c r="AC6" s="631"/>
      <c r="AD6" s="631"/>
      <c r="AE6" s="631"/>
      <c r="AF6" s="631"/>
      <c r="AG6" s="631"/>
      <c r="AH6" s="631"/>
      <c r="AI6" s="631"/>
      <c r="AJ6" s="631"/>
      <c r="AK6" s="631"/>
      <c r="AL6" s="797"/>
      <c r="AM6" s="631"/>
      <c r="AN6" s="631"/>
      <c r="AO6" s="631"/>
      <c r="AP6" s="631"/>
      <c r="AQ6" s="631"/>
      <c r="AR6" s="631"/>
      <c r="AS6" s="631"/>
      <c r="AT6" s="631"/>
      <c r="AU6" s="631"/>
      <c r="AV6" s="631"/>
      <c r="AW6" s="798"/>
      <c r="AX6" s="797"/>
      <c r="AY6" s="631"/>
      <c r="AZ6" s="631"/>
      <c r="BA6" s="631"/>
      <c r="BB6" s="631"/>
      <c r="BC6" s="631"/>
      <c r="BD6" s="631"/>
      <c r="BE6" s="631"/>
      <c r="BF6" s="631"/>
      <c r="BG6" s="631"/>
      <c r="BH6" s="631"/>
      <c r="BI6" s="798"/>
      <c r="BJ6" s="797"/>
      <c r="BK6" s="631"/>
      <c r="BL6" s="631"/>
      <c r="BM6" s="631"/>
      <c r="BN6" s="631"/>
      <c r="BO6" s="631"/>
      <c r="BP6" s="631"/>
      <c r="BQ6" s="631"/>
      <c r="BR6" s="631"/>
      <c r="BS6" s="631"/>
      <c r="BT6" s="631"/>
      <c r="BU6" s="798"/>
      <c r="BV6" s="797"/>
      <c r="BW6" s="631"/>
      <c r="BX6" s="631"/>
      <c r="BY6" s="631"/>
      <c r="BZ6" s="631"/>
      <c r="CA6" s="631"/>
      <c r="CB6" s="631"/>
      <c r="CC6" s="631"/>
      <c r="CD6" s="631"/>
      <c r="CE6" s="631"/>
      <c r="CF6" s="631"/>
      <c r="CG6" s="631"/>
      <c r="CH6" s="797"/>
      <c r="CI6" s="631"/>
      <c r="CJ6" s="631"/>
      <c r="CK6" s="631"/>
      <c r="CL6" s="631"/>
      <c r="CM6" s="631"/>
      <c r="CN6" s="631"/>
      <c r="CO6" s="631"/>
      <c r="CP6" s="631"/>
      <c r="CQ6" s="631"/>
      <c r="CR6" s="631"/>
      <c r="CS6" s="798"/>
      <c r="CT6" s="797"/>
      <c r="CU6" s="631"/>
      <c r="CV6" s="631">
        <v>9.01</v>
      </c>
      <c r="CW6" s="631">
        <v>9.34</v>
      </c>
      <c r="CX6" s="631">
        <v>15.37</v>
      </c>
      <c r="CY6" s="631">
        <v>12.18</v>
      </c>
      <c r="CZ6" s="631">
        <v>14.48</v>
      </c>
      <c r="DA6" s="631">
        <v>18.29</v>
      </c>
      <c r="DB6" s="631">
        <v>26.52</v>
      </c>
      <c r="DC6" s="631">
        <v>16.98</v>
      </c>
      <c r="DD6" s="631">
        <v>21.08</v>
      </c>
      <c r="DE6" s="798">
        <v>21.36</v>
      </c>
      <c r="DF6" s="797">
        <v>16.350000000000001</v>
      </c>
      <c r="DG6" s="631">
        <v>23.4</v>
      </c>
      <c r="DH6" s="631">
        <v>22.59</v>
      </c>
      <c r="DI6" s="631">
        <v>18.55</v>
      </c>
      <c r="DJ6" s="631">
        <v>18.71</v>
      </c>
      <c r="DK6" s="631">
        <v>23.63</v>
      </c>
      <c r="DL6" s="631">
        <v>23.63</v>
      </c>
      <c r="DM6" s="631">
        <v>26.77</v>
      </c>
      <c r="DN6" s="631">
        <v>26.35</v>
      </c>
      <c r="DO6" s="631">
        <v>26.35</v>
      </c>
      <c r="DP6" s="631">
        <v>24.49</v>
      </c>
      <c r="DQ6" s="798">
        <v>27.36</v>
      </c>
      <c r="DR6" s="797">
        <v>26.76</v>
      </c>
      <c r="DS6" s="631">
        <v>23.76</v>
      </c>
      <c r="DT6" s="631">
        <v>22.32</v>
      </c>
      <c r="DU6" s="631">
        <v>20.7</v>
      </c>
      <c r="DV6" s="631">
        <v>21.28</v>
      </c>
      <c r="DW6" s="631">
        <v>20.21</v>
      </c>
      <c r="DX6" s="631">
        <v>15.39</v>
      </c>
      <c r="DY6" s="631">
        <v>15.82</v>
      </c>
      <c r="DZ6" s="2793">
        <v>15.45</v>
      </c>
      <c r="EA6" s="2793">
        <v>15.96</v>
      </c>
      <c r="EB6" s="2793">
        <v>14.75</v>
      </c>
      <c r="EC6" s="2794">
        <v>14.75</v>
      </c>
    </row>
    <row r="7" spans="1:133" ht="30" customHeight="1" x14ac:dyDescent="0.45">
      <c r="A7" s="537" t="s">
        <v>697</v>
      </c>
      <c r="B7" s="795"/>
      <c r="C7" s="795"/>
      <c r="D7" s="796"/>
      <c r="E7" s="796"/>
      <c r="F7" s="796"/>
      <c r="G7" s="796"/>
      <c r="H7" s="792"/>
      <c r="I7" s="792"/>
      <c r="J7" s="792"/>
      <c r="K7" s="792"/>
      <c r="L7" s="792"/>
      <c r="M7" s="792"/>
      <c r="N7" s="863"/>
      <c r="O7" s="792"/>
      <c r="P7" s="792"/>
      <c r="Q7" s="792"/>
      <c r="R7" s="792"/>
      <c r="S7" s="792"/>
      <c r="T7" s="631"/>
      <c r="U7" s="631"/>
      <c r="V7" s="631"/>
      <c r="W7" s="631"/>
      <c r="X7" s="631"/>
      <c r="Y7" s="798"/>
      <c r="Z7" s="631"/>
      <c r="AA7" s="631"/>
      <c r="AB7" s="631"/>
      <c r="AC7" s="631"/>
      <c r="AD7" s="631"/>
      <c r="AE7" s="631"/>
      <c r="AF7" s="631"/>
      <c r="AG7" s="631"/>
      <c r="AH7" s="631"/>
      <c r="AI7" s="631"/>
      <c r="AJ7" s="631"/>
      <c r="AK7" s="631"/>
      <c r="AL7" s="797"/>
      <c r="AM7" s="631"/>
      <c r="AN7" s="631"/>
      <c r="AO7" s="631"/>
      <c r="AP7" s="631"/>
      <c r="AQ7" s="631"/>
      <c r="AR7" s="631"/>
      <c r="AS7" s="631"/>
      <c r="AT7" s="631"/>
      <c r="AU7" s="631"/>
      <c r="AV7" s="631"/>
      <c r="AW7" s="798"/>
      <c r="AX7" s="797"/>
      <c r="AY7" s="631"/>
      <c r="AZ7" s="631"/>
      <c r="BA7" s="631"/>
      <c r="BB7" s="631"/>
      <c r="BC7" s="631"/>
      <c r="BD7" s="631"/>
      <c r="BE7" s="631"/>
      <c r="BF7" s="631"/>
      <c r="BG7" s="631"/>
      <c r="BH7" s="631"/>
      <c r="BI7" s="798"/>
      <c r="BJ7" s="797"/>
      <c r="BK7" s="631"/>
      <c r="BL7" s="631"/>
      <c r="BM7" s="631"/>
      <c r="BN7" s="631"/>
      <c r="BO7" s="631"/>
      <c r="BP7" s="631"/>
      <c r="BQ7" s="631"/>
      <c r="BR7" s="631"/>
      <c r="BS7" s="631"/>
      <c r="BT7" s="631"/>
      <c r="BU7" s="798"/>
      <c r="BV7" s="797"/>
      <c r="BW7" s="631"/>
      <c r="BX7" s="631"/>
      <c r="BY7" s="631"/>
      <c r="BZ7" s="631"/>
      <c r="CA7" s="631"/>
      <c r="CB7" s="631"/>
      <c r="CC7" s="631"/>
      <c r="CD7" s="631"/>
      <c r="CE7" s="631"/>
      <c r="CF7" s="631"/>
      <c r="CG7" s="631"/>
      <c r="CH7" s="797"/>
      <c r="CI7" s="631"/>
      <c r="CJ7" s="631"/>
      <c r="CK7" s="631"/>
      <c r="CL7" s="631"/>
      <c r="CM7" s="631"/>
      <c r="CN7" s="631"/>
      <c r="CO7" s="631"/>
      <c r="CP7" s="631"/>
      <c r="CQ7" s="631"/>
      <c r="CR7" s="631"/>
      <c r="CS7" s="798"/>
      <c r="CT7" s="797"/>
      <c r="CU7" s="631"/>
      <c r="CV7" s="631">
        <v>8.82</v>
      </c>
      <c r="CW7" s="631">
        <v>9.41</v>
      </c>
      <c r="CX7" s="631">
        <v>14.29</v>
      </c>
      <c r="CY7" s="631">
        <v>15.4</v>
      </c>
      <c r="CZ7" s="631">
        <v>12.5</v>
      </c>
      <c r="DA7" s="631">
        <v>18.27</v>
      </c>
      <c r="DB7" s="631">
        <v>25.03</v>
      </c>
      <c r="DC7" s="631">
        <v>18.95</v>
      </c>
      <c r="DD7" s="631">
        <v>14.74</v>
      </c>
      <c r="DE7" s="798">
        <v>14.73</v>
      </c>
      <c r="DF7" s="797">
        <v>23.98</v>
      </c>
      <c r="DG7" s="631">
        <v>23.33</v>
      </c>
      <c r="DH7" s="631">
        <v>20.85</v>
      </c>
      <c r="DI7" s="631">
        <v>19.47</v>
      </c>
      <c r="DJ7" s="631">
        <v>20.22</v>
      </c>
      <c r="DK7" s="631">
        <v>15.12</v>
      </c>
      <c r="DL7" s="631">
        <v>15.12</v>
      </c>
      <c r="DM7" s="631">
        <v>25.84</v>
      </c>
      <c r="DN7" s="631">
        <v>25.36</v>
      </c>
      <c r="DO7" s="631">
        <v>25.36</v>
      </c>
      <c r="DP7" s="631">
        <v>24.65</v>
      </c>
      <c r="DQ7" s="798">
        <v>26.74</v>
      </c>
      <c r="DR7" s="797">
        <v>26.25</v>
      </c>
      <c r="DS7" s="631">
        <v>25.15</v>
      </c>
      <c r="DT7" s="631">
        <v>22.25</v>
      </c>
      <c r="DU7" s="631">
        <v>22.73</v>
      </c>
      <c r="DV7" s="631">
        <v>20.97</v>
      </c>
      <c r="DW7" s="631">
        <v>19.170000000000002</v>
      </c>
      <c r="DX7" s="631">
        <v>15.07</v>
      </c>
      <c r="DY7" s="631">
        <v>16.12</v>
      </c>
      <c r="DZ7" s="2793">
        <v>16.64</v>
      </c>
      <c r="EA7" s="2793">
        <v>15.56</v>
      </c>
      <c r="EB7" s="2793">
        <v>15</v>
      </c>
      <c r="EC7" s="2794">
        <v>15.63</v>
      </c>
    </row>
    <row r="8" spans="1:133" ht="30" customHeight="1" x14ac:dyDescent="0.45">
      <c r="A8" s="537" t="s">
        <v>698</v>
      </c>
      <c r="B8" s="795"/>
      <c r="C8" s="795"/>
      <c r="D8" s="796"/>
      <c r="E8" s="796"/>
      <c r="F8" s="796"/>
      <c r="G8" s="796"/>
      <c r="H8" s="792"/>
      <c r="I8" s="792"/>
      <c r="J8" s="792"/>
      <c r="K8" s="792"/>
      <c r="L8" s="792"/>
      <c r="M8" s="792"/>
      <c r="N8" s="863"/>
      <c r="O8" s="792"/>
      <c r="P8" s="792"/>
      <c r="Q8" s="792"/>
      <c r="R8" s="792"/>
      <c r="S8" s="792"/>
      <c r="T8" s="631"/>
      <c r="U8" s="631"/>
      <c r="V8" s="631"/>
      <c r="W8" s="631"/>
      <c r="X8" s="631"/>
      <c r="Y8" s="798"/>
      <c r="Z8" s="631"/>
      <c r="AA8" s="631"/>
      <c r="AB8" s="631"/>
      <c r="AC8" s="631"/>
      <c r="AD8" s="631"/>
      <c r="AE8" s="631"/>
      <c r="AF8" s="631"/>
      <c r="AG8" s="631"/>
      <c r="AH8" s="631"/>
      <c r="AI8" s="631"/>
      <c r="AJ8" s="631"/>
      <c r="AK8" s="631"/>
      <c r="AL8" s="797"/>
      <c r="AM8" s="631"/>
      <c r="AN8" s="631"/>
      <c r="AO8" s="631"/>
      <c r="AP8" s="631"/>
      <c r="AQ8" s="631"/>
      <c r="AR8" s="631"/>
      <c r="AS8" s="631"/>
      <c r="AT8" s="631"/>
      <c r="AU8" s="631"/>
      <c r="AV8" s="631"/>
      <c r="AW8" s="798"/>
      <c r="AX8" s="797"/>
      <c r="AY8" s="631"/>
      <c r="AZ8" s="631"/>
      <c r="BA8" s="631"/>
      <c r="BB8" s="631"/>
      <c r="BC8" s="631"/>
      <c r="BD8" s="631"/>
      <c r="BE8" s="631"/>
      <c r="BF8" s="631"/>
      <c r="BG8" s="631"/>
      <c r="BH8" s="631"/>
      <c r="BI8" s="798"/>
      <c r="BJ8" s="797"/>
      <c r="BK8" s="631"/>
      <c r="BL8" s="631"/>
      <c r="BM8" s="631"/>
      <c r="BN8" s="631"/>
      <c r="BO8" s="631"/>
      <c r="BP8" s="631"/>
      <c r="BQ8" s="631"/>
      <c r="BR8" s="631"/>
      <c r="BS8" s="631"/>
      <c r="BT8" s="631"/>
      <c r="BU8" s="798"/>
      <c r="BV8" s="797"/>
      <c r="BW8" s="631"/>
      <c r="BX8" s="631"/>
      <c r="BY8" s="631"/>
      <c r="BZ8" s="631"/>
      <c r="CA8" s="631"/>
      <c r="CB8" s="631"/>
      <c r="CC8" s="631"/>
      <c r="CD8" s="631"/>
      <c r="CE8" s="631"/>
      <c r="CF8" s="631"/>
      <c r="CG8" s="631"/>
      <c r="CH8" s="797"/>
      <c r="CI8" s="631"/>
      <c r="CJ8" s="631"/>
      <c r="CK8" s="631"/>
      <c r="CL8" s="631"/>
      <c r="CM8" s="631"/>
      <c r="CN8" s="631"/>
      <c r="CO8" s="631"/>
      <c r="CP8" s="631"/>
      <c r="CQ8" s="631"/>
      <c r="CR8" s="631"/>
      <c r="CS8" s="798"/>
      <c r="CT8" s="797"/>
      <c r="CU8" s="631"/>
      <c r="CV8" s="631">
        <v>9.39</v>
      </c>
      <c r="CW8" s="631">
        <v>9.49</v>
      </c>
      <c r="CX8" s="631">
        <v>15.13</v>
      </c>
      <c r="CY8" s="631">
        <v>15.29</v>
      </c>
      <c r="CZ8" s="631">
        <v>12.58</v>
      </c>
      <c r="DA8" s="631">
        <v>18.34</v>
      </c>
      <c r="DB8" s="631">
        <v>23.94</v>
      </c>
      <c r="DC8" s="631">
        <v>27.85</v>
      </c>
      <c r="DD8" s="631">
        <v>20.3</v>
      </c>
      <c r="DE8" s="798">
        <v>14.97</v>
      </c>
      <c r="DF8" s="797">
        <v>24.87</v>
      </c>
      <c r="DG8" s="631">
        <v>23.36</v>
      </c>
      <c r="DH8" s="631">
        <v>24.04</v>
      </c>
      <c r="DI8" s="631">
        <v>25.82</v>
      </c>
      <c r="DJ8" s="631">
        <v>15</v>
      </c>
      <c r="DK8" s="631">
        <v>15.54</v>
      </c>
      <c r="DL8" s="631">
        <v>15.54</v>
      </c>
      <c r="DM8" s="631">
        <v>26.43</v>
      </c>
      <c r="DN8" s="631">
        <v>24.67</v>
      </c>
      <c r="DO8" s="631">
        <v>24.06</v>
      </c>
      <c r="DP8" s="631">
        <v>24.52</v>
      </c>
      <c r="DQ8" s="798">
        <v>26.74</v>
      </c>
      <c r="DR8" s="797">
        <v>26.12</v>
      </c>
      <c r="DS8" s="631">
        <v>25.36</v>
      </c>
      <c r="DT8" s="631">
        <v>24</v>
      </c>
      <c r="DU8" s="631">
        <v>23.8</v>
      </c>
      <c r="DV8" s="631">
        <v>21.14</v>
      </c>
      <c r="DW8" s="631">
        <v>21.5</v>
      </c>
      <c r="DX8" s="631">
        <v>15.69</v>
      </c>
      <c r="DY8" s="631">
        <v>16.260000000000002</v>
      </c>
      <c r="DZ8" s="2793">
        <v>16.41</v>
      </c>
      <c r="EA8" s="2793">
        <v>15.44</v>
      </c>
      <c r="EB8" s="2793">
        <v>14.9</v>
      </c>
      <c r="EC8" s="2794">
        <v>15.43</v>
      </c>
    </row>
    <row r="9" spans="1:133" ht="30" customHeight="1" x14ac:dyDescent="0.45">
      <c r="A9" s="537" t="s">
        <v>699</v>
      </c>
      <c r="B9" s="795"/>
      <c r="C9" s="795"/>
      <c r="D9" s="796"/>
      <c r="E9" s="796"/>
      <c r="F9" s="796"/>
      <c r="G9" s="796"/>
      <c r="H9" s="792"/>
      <c r="I9" s="792"/>
      <c r="J9" s="792"/>
      <c r="K9" s="792"/>
      <c r="L9" s="792"/>
      <c r="M9" s="792"/>
      <c r="N9" s="863"/>
      <c r="O9" s="792"/>
      <c r="P9" s="792"/>
      <c r="Q9" s="792"/>
      <c r="R9" s="792"/>
      <c r="S9" s="792"/>
      <c r="T9" s="631"/>
      <c r="U9" s="631"/>
      <c r="V9" s="631"/>
      <c r="W9" s="631"/>
      <c r="X9" s="631"/>
      <c r="Y9" s="798"/>
      <c r="Z9" s="631"/>
      <c r="AA9" s="631"/>
      <c r="AB9" s="631"/>
      <c r="AC9" s="631"/>
      <c r="AD9" s="631"/>
      <c r="AE9" s="631"/>
      <c r="AF9" s="631"/>
      <c r="AG9" s="631"/>
      <c r="AH9" s="631"/>
      <c r="AI9" s="631"/>
      <c r="AJ9" s="631"/>
      <c r="AK9" s="631"/>
      <c r="AL9" s="797"/>
      <c r="AM9" s="631"/>
      <c r="AN9" s="631"/>
      <c r="AO9" s="631"/>
      <c r="AP9" s="631"/>
      <c r="AQ9" s="631"/>
      <c r="AR9" s="631"/>
      <c r="AS9" s="631"/>
      <c r="AT9" s="631"/>
      <c r="AU9" s="631"/>
      <c r="AV9" s="631"/>
      <c r="AW9" s="798"/>
      <c r="AX9" s="797"/>
      <c r="AY9" s="631"/>
      <c r="AZ9" s="631"/>
      <c r="BA9" s="631"/>
      <c r="BB9" s="631"/>
      <c r="BC9" s="631"/>
      <c r="BD9" s="631"/>
      <c r="BE9" s="631"/>
      <c r="BF9" s="631"/>
      <c r="BG9" s="631"/>
      <c r="BH9" s="631"/>
      <c r="BI9" s="798"/>
      <c r="BJ9" s="797"/>
      <c r="BK9" s="631"/>
      <c r="BL9" s="631"/>
      <c r="BM9" s="631"/>
      <c r="BN9" s="631"/>
      <c r="BO9" s="631"/>
      <c r="BP9" s="631"/>
      <c r="BQ9" s="631"/>
      <c r="BR9" s="631"/>
      <c r="BS9" s="631"/>
      <c r="BT9" s="631"/>
      <c r="BU9" s="798"/>
      <c r="BV9" s="797"/>
      <c r="BW9" s="631"/>
      <c r="BX9" s="631"/>
      <c r="BY9" s="631"/>
      <c r="BZ9" s="631"/>
      <c r="CA9" s="631"/>
      <c r="CB9" s="631"/>
      <c r="CC9" s="631"/>
      <c r="CD9" s="631"/>
      <c r="CE9" s="631"/>
      <c r="CF9" s="631"/>
      <c r="CG9" s="631"/>
      <c r="CH9" s="797"/>
      <c r="CI9" s="631"/>
      <c r="CJ9" s="631"/>
      <c r="CK9" s="631"/>
      <c r="CL9" s="631"/>
      <c r="CM9" s="631"/>
      <c r="CN9" s="631"/>
      <c r="CO9" s="631"/>
      <c r="CP9" s="631"/>
      <c r="CQ9" s="631"/>
      <c r="CR9" s="631"/>
      <c r="CS9" s="798"/>
      <c r="CT9" s="797"/>
      <c r="CU9" s="631"/>
      <c r="CV9" s="631">
        <v>9.14</v>
      </c>
      <c r="CW9" s="631">
        <v>9.57</v>
      </c>
      <c r="CX9" s="631">
        <v>14.52</v>
      </c>
      <c r="CY9" s="631">
        <v>10.84</v>
      </c>
      <c r="CZ9" s="631">
        <v>12.68</v>
      </c>
      <c r="DA9" s="631">
        <v>18.350000000000001</v>
      </c>
      <c r="DB9" s="631">
        <v>23.32</v>
      </c>
      <c r="DC9" s="631">
        <v>19.45</v>
      </c>
      <c r="DD9" s="631">
        <v>14.63</v>
      </c>
      <c r="DE9" s="798">
        <v>16.2</v>
      </c>
      <c r="DF9" s="797">
        <v>24.79</v>
      </c>
      <c r="DG9" s="631">
        <v>23.32</v>
      </c>
      <c r="DH9" s="631">
        <v>12.49</v>
      </c>
      <c r="DI9" s="631">
        <v>18.75</v>
      </c>
      <c r="DJ9" s="631">
        <v>15.08</v>
      </c>
      <c r="DK9" s="631">
        <v>15.52</v>
      </c>
      <c r="DL9" s="631">
        <v>15.52</v>
      </c>
      <c r="DM9" s="631">
        <v>26.19</v>
      </c>
      <c r="DN9" s="631">
        <v>24.04</v>
      </c>
      <c r="DO9" s="631">
        <v>23.08</v>
      </c>
      <c r="DP9" s="631">
        <v>24.49</v>
      </c>
      <c r="DQ9" s="798">
        <v>27.49</v>
      </c>
      <c r="DR9" s="797">
        <v>26.57</v>
      </c>
      <c r="DS9" s="631">
        <v>25.15</v>
      </c>
      <c r="DT9" s="631">
        <v>22</v>
      </c>
      <c r="DU9" s="631">
        <v>22</v>
      </c>
      <c r="DV9" s="631">
        <v>21.22</v>
      </c>
      <c r="DW9" s="631">
        <v>19.79</v>
      </c>
      <c r="DX9" s="631">
        <v>15.9</v>
      </c>
      <c r="DY9" s="631">
        <v>16.32</v>
      </c>
      <c r="DZ9" s="2793">
        <v>15.86</v>
      </c>
      <c r="EA9" s="2793">
        <v>15.64</v>
      </c>
      <c r="EB9" s="2793">
        <v>15.51</v>
      </c>
      <c r="EC9" s="2794">
        <v>15.39</v>
      </c>
    </row>
    <row r="10" spans="1:133" ht="30" customHeight="1" x14ac:dyDescent="0.45">
      <c r="A10" s="537" t="s">
        <v>700</v>
      </c>
      <c r="B10" s="795"/>
      <c r="C10" s="795"/>
      <c r="D10" s="796"/>
      <c r="E10" s="796"/>
      <c r="F10" s="796"/>
      <c r="G10" s="796"/>
      <c r="H10" s="792"/>
      <c r="I10" s="792"/>
      <c r="J10" s="792"/>
      <c r="K10" s="792"/>
      <c r="L10" s="792"/>
      <c r="M10" s="792"/>
      <c r="N10" s="863"/>
      <c r="O10" s="792"/>
      <c r="P10" s="792"/>
      <c r="Q10" s="792"/>
      <c r="R10" s="792"/>
      <c r="S10" s="792"/>
      <c r="T10" s="631"/>
      <c r="U10" s="631"/>
      <c r="V10" s="631"/>
      <c r="W10" s="631"/>
      <c r="X10" s="631"/>
      <c r="Y10" s="798"/>
      <c r="Z10" s="631"/>
      <c r="AA10" s="631"/>
      <c r="AB10" s="631"/>
      <c r="AC10" s="631"/>
      <c r="AD10" s="631"/>
      <c r="AE10" s="631"/>
      <c r="AF10" s="631"/>
      <c r="AG10" s="631"/>
      <c r="AH10" s="631"/>
      <c r="AI10" s="631"/>
      <c r="AJ10" s="631"/>
      <c r="AK10" s="631"/>
      <c r="AL10" s="797"/>
      <c r="AM10" s="631"/>
      <c r="AN10" s="631"/>
      <c r="AO10" s="631"/>
      <c r="AP10" s="631"/>
      <c r="AQ10" s="631"/>
      <c r="AR10" s="631"/>
      <c r="AS10" s="631"/>
      <c r="AT10" s="631"/>
      <c r="AU10" s="631"/>
      <c r="AV10" s="631"/>
      <c r="AW10" s="798"/>
      <c r="AX10" s="797"/>
      <c r="AY10" s="631"/>
      <c r="AZ10" s="631"/>
      <c r="BA10" s="631"/>
      <c r="BB10" s="631"/>
      <c r="BC10" s="631"/>
      <c r="BD10" s="631"/>
      <c r="BE10" s="631"/>
      <c r="BF10" s="631"/>
      <c r="BG10" s="631"/>
      <c r="BH10" s="631"/>
      <c r="BI10" s="798"/>
      <c r="BJ10" s="797"/>
      <c r="BK10" s="631"/>
      <c r="BL10" s="631"/>
      <c r="BM10" s="631"/>
      <c r="BN10" s="631"/>
      <c r="BO10" s="631"/>
      <c r="BP10" s="631"/>
      <c r="BQ10" s="631"/>
      <c r="BR10" s="631"/>
      <c r="BS10" s="631"/>
      <c r="BT10" s="631"/>
      <c r="BU10" s="798"/>
      <c r="BV10" s="797"/>
      <c r="BW10" s="631"/>
      <c r="BX10" s="631"/>
      <c r="BY10" s="631"/>
      <c r="BZ10" s="631"/>
      <c r="CA10" s="631"/>
      <c r="CB10" s="631"/>
      <c r="CC10" s="631"/>
      <c r="CD10" s="631"/>
      <c r="CE10" s="631"/>
      <c r="CF10" s="631"/>
      <c r="CG10" s="631"/>
      <c r="CH10" s="797"/>
      <c r="CI10" s="631"/>
      <c r="CJ10" s="631"/>
      <c r="CK10" s="631"/>
      <c r="CL10" s="631"/>
      <c r="CM10" s="631"/>
      <c r="CN10" s="631"/>
      <c r="CO10" s="631"/>
      <c r="CP10" s="631"/>
      <c r="CQ10" s="631"/>
      <c r="CR10" s="631"/>
      <c r="CS10" s="798"/>
      <c r="CT10" s="797"/>
      <c r="CU10" s="631"/>
      <c r="CV10" s="631">
        <v>9.34</v>
      </c>
      <c r="CW10" s="631">
        <v>9.65</v>
      </c>
      <c r="CX10" s="631">
        <v>13.92</v>
      </c>
      <c r="CY10" s="631">
        <v>14.9</v>
      </c>
      <c r="CZ10" s="631">
        <v>12.72</v>
      </c>
      <c r="DA10" s="631">
        <v>18.34</v>
      </c>
      <c r="DB10" s="631">
        <v>22.94</v>
      </c>
      <c r="DC10" s="631">
        <v>13.69</v>
      </c>
      <c r="DD10" s="631">
        <v>14.36</v>
      </c>
      <c r="DE10" s="798">
        <v>29.11</v>
      </c>
      <c r="DF10" s="797">
        <v>19.440000000000001</v>
      </c>
      <c r="DG10" s="631">
        <v>23.29</v>
      </c>
      <c r="DH10" s="631">
        <v>25.38</v>
      </c>
      <c r="DI10" s="631">
        <v>22.27</v>
      </c>
      <c r="DJ10" s="631">
        <v>14.79</v>
      </c>
      <c r="DK10" s="631">
        <v>15.09</v>
      </c>
      <c r="DL10" s="631">
        <v>15.09</v>
      </c>
      <c r="DM10" s="631">
        <v>25.93</v>
      </c>
      <c r="DN10" s="631">
        <v>25.72</v>
      </c>
      <c r="DO10" s="631">
        <v>24.07</v>
      </c>
      <c r="DP10" s="631">
        <v>24.27</v>
      </c>
      <c r="DQ10" s="798">
        <v>26.1</v>
      </c>
      <c r="DR10" s="797">
        <v>26.99</v>
      </c>
      <c r="DS10" s="631">
        <v>26.99</v>
      </c>
      <c r="DT10" s="631">
        <v>23.39</v>
      </c>
      <c r="DU10" s="631">
        <v>22.89</v>
      </c>
      <c r="DV10" s="631">
        <v>21.27</v>
      </c>
      <c r="DW10" s="631">
        <v>20.079999999999998</v>
      </c>
      <c r="DX10" s="631">
        <v>15.85</v>
      </c>
      <c r="DY10" s="631">
        <v>16.260000000000002</v>
      </c>
      <c r="DZ10" s="2793">
        <v>16</v>
      </c>
      <c r="EA10" s="2793">
        <v>15.87</v>
      </c>
      <c r="EB10" s="2793">
        <v>15.54</v>
      </c>
      <c r="EC10" s="2794">
        <v>15.45</v>
      </c>
    </row>
    <row r="11" spans="1:133" ht="30" customHeight="1" x14ac:dyDescent="0.45">
      <c r="A11" s="537" t="s">
        <v>701</v>
      </c>
      <c r="B11" s="795"/>
      <c r="C11" s="795"/>
      <c r="D11" s="796"/>
      <c r="E11" s="796"/>
      <c r="F11" s="796"/>
      <c r="G11" s="796"/>
      <c r="H11" s="792"/>
      <c r="I11" s="792"/>
      <c r="J11" s="792"/>
      <c r="K11" s="792"/>
      <c r="L11" s="792"/>
      <c r="M11" s="792"/>
      <c r="N11" s="863"/>
      <c r="O11" s="792"/>
      <c r="P11" s="792"/>
      <c r="Q11" s="792"/>
      <c r="R11" s="792"/>
      <c r="S11" s="792"/>
      <c r="T11" s="631"/>
      <c r="U11" s="631"/>
      <c r="V11" s="631"/>
      <c r="W11" s="631"/>
      <c r="X11" s="631"/>
      <c r="Y11" s="798"/>
      <c r="Z11" s="631"/>
      <c r="AA11" s="631"/>
      <c r="AB11" s="631"/>
      <c r="AC11" s="631"/>
      <c r="AD11" s="631"/>
      <c r="AE11" s="631"/>
      <c r="AF11" s="631"/>
      <c r="AG11" s="631"/>
      <c r="AH11" s="631"/>
      <c r="AI11" s="631"/>
      <c r="AJ11" s="631"/>
      <c r="AK11" s="631"/>
      <c r="AL11" s="797"/>
      <c r="AM11" s="631"/>
      <c r="AN11" s="631"/>
      <c r="AO11" s="631"/>
      <c r="AP11" s="631"/>
      <c r="AQ11" s="631"/>
      <c r="AR11" s="631"/>
      <c r="AS11" s="631"/>
      <c r="AT11" s="631"/>
      <c r="AU11" s="631"/>
      <c r="AV11" s="631"/>
      <c r="AW11" s="798"/>
      <c r="AX11" s="797"/>
      <c r="AY11" s="631"/>
      <c r="AZ11" s="631"/>
      <c r="BA11" s="631"/>
      <c r="BB11" s="631"/>
      <c r="BC11" s="631"/>
      <c r="BD11" s="631"/>
      <c r="BE11" s="631"/>
      <c r="BF11" s="631"/>
      <c r="BG11" s="631"/>
      <c r="BH11" s="631"/>
      <c r="BI11" s="798"/>
      <c r="BJ11" s="797"/>
      <c r="BK11" s="631"/>
      <c r="BL11" s="631"/>
      <c r="BM11" s="631"/>
      <c r="BN11" s="631"/>
      <c r="BO11" s="631"/>
      <c r="BP11" s="631"/>
      <c r="BQ11" s="631"/>
      <c r="BR11" s="631"/>
      <c r="BS11" s="631"/>
      <c r="BT11" s="631"/>
      <c r="BU11" s="798"/>
      <c r="BV11" s="797"/>
      <c r="BW11" s="631"/>
      <c r="BX11" s="631"/>
      <c r="BY11" s="631"/>
      <c r="BZ11" s="631"/>
      <c r="CA11" s="631"/>
      <c r="CB11" s="631"/>
      <c r="CC11" s="631"/>
      <c r="CD11" s="631"/>
      <c r="CE11" s="631"/>
      <c r="CF11" s="631"/>
      <c r="CG11" s="631"/>
      <c r="CH11" s="797"/>
      <c r="CI11" s="631"/>
      <c r="CJ11" s="631"/>
      <c r="CK11" s="631"/>
      <c r="CL11" s="631"/>
      <c r="CM11" s="631"/>
      <c r="CN11" s="631"/>
      <c r="CO11" s="631"/>
      <c r="CP11" s="631"/>
      <c r="CQ11" s="631"/>
      <c r="CR11" s="631"/>
      <c r="CS11" s="798"/>
      <c r="CT11" s="797"/>
      <c r="CU11" s="631"/>
      <c r="CV11" s="631">
        <v>9.6</v>
      </c>
      <c r="CW11" s="631">
        <v>9.65</v>
      </c>
      <c r="CX11" s="631">
        <v>14.85</v>
      </c>
      <c r="CY11" s="631">
        <v>15.14</v>
      </c>
      <c r="CZ11" s="631">
        <v>12.84</v>
      </c>
      <c r="DA11" s="631">
        <v>18.329999999999998</v>
      </c>
      <c r="DB11" s="631">
        <v>22.7</v>
      </c>
      <c r="DC11" s="631">
        <v>26.33</v>
      </c>
      <c r="DD11" s="631">
        <v>14.49</v>
      </c>
      <c r="DE11" s="798">
        <v>14.89</v>
      </c>
      <c r="DF11" s="797">
        <v>19.46</v>
      </c>
      <c r="DG11" s="631">
        <v>23.35</v>
      </c>
      <c r="DH11" s="631">
        <v>29.43</v>
      </c>
      <c r="DI11" s="631">
        <v>17</v>
      </c>
      <c r="DJ11" s="631">
        <v>14.65</v>
      </c>
      <c r="DK11" s="631">
        <v>15.15</v>
      </c>
      <c r="DL11" s="631">
        <v>15.15</v>
      </c>
      <c r="DM11" s="631">
        <v>26.93</v>
      </c>
      <c r="DN11" s="631">
        <v>19.690000000000001</v>
      </c>
      <c r="DO11" s="631">
        <v>25</v>
      </c>
      <c r="DP11" s="631">
        <v>24.88</v>
      </c>
      <c r="DQ11" s="798">
        <v>20.23</v>
      </c>
      <c r="DR11" s="797">
        <v>26.36</v>
      </c>
      <c r="DS11" s="631">
        <v>24.82</v>
      </c>
      <c r="DT11" s="631">
        <v>22.89</v>
      </c>
      <c r="DU11" s="631">
        <v>22.02</v>
      </c>
      <c r="DV11" s="631">
        <v>21.26</v>
      </c>
      <c r="DW11" s="631">
        <v>20.079999999999998</v>
      </c>
      <c r="DX11" s="289">
        <v>14.15</v>
      </c>
      <c r="DY11" s="289">
        <v>16.45</v>
      </c>
      <c r="DZ11" s="629">
        <v>15.93</v>
      </c>
      <c r="EA11" s="2793">
        <v>15.44</v>
      </c>
      <c r="EB11" s="2793">
        <v>15.4</v>
      </c>
      <c r="EC11" s="2794">
        <v>15.24</v>
      </c>
    </row>
    <row r="12" spans="1:133" ht="30" customHeight="1" x14ac:dyDescent="0.45">
      <c r="A12" s="537" t="s">
        <v>702</v>
      </c>
      <c r="B12" s="795"/>
      <c r="C12" s="795"/>
      <c r="D12" s="796"/>
      <c r="E12" s="796"/>
      <c r="F12" s="796"/>
      <c r="G12" s="796"/>
      <c r="H12" s="792"/>
      <c r="I12" s="792"/>
      <c r="J12" s="792"/>
      <c r="K12" s="792"/>
      <c r="L12" s="792"/>
      <c r="M12" s="792"/>
      <c r="N12" s="863"/>
      <c r="O12" s="792"/>
      <c r="P12" s="792"/>
      <c r="Q12" s="792"/>
      <c r="R12" s="792"/>
      <c r="S12" s="792"/>
      <c r="T12" s="631"/>
      <c r="U12" s="631"/>
      <c r="V12" s="631"/>
      <c r="W12" s="631"/>
      <c r="X12" s="631"/>
      <c r="Y12" s="798"/>
      <c r="Z12" s="631"/>
      <c r="AA12" s="631"/>
      <c r="AB12" s="631"/>
      <c r="AC12" s="631"/>
      <c r="AD12" s="631"/>
      <c r="AE12" s="631"/>
      <c r="AF12" s="631"/>
      <c r="AG12" s="631"/>
      <c r="AH12" s="631"/>
      <c r="AI12" s="631"/>
      <c r="AJ12" s="631"/>
      <c r="AK12" s="631"/>
      <c r="AL12" s="797"/>
      <c r="AM12" s="631"/>
      <c r="AN12" s="631"/>
      <c r="AO12" s="631"/>
      <c r="AP12" s="631"/>
      <c r="AQ12" s="631"/>
      <c r="AR12" s="631"/>
      <c r="AS12" s="631"/>
      <c r="AT12" s="631"/>
      <c r="AU12" s="631"/>
      <c r="AV12" s="631"/>
      <c r="AW12" s="798"/>
      <c r="AX12" s="797"/>
      <c r="AY12" s="631"/>
      <c r="AZ12" s="631"/>
      <c r="BA12" s="631"/>
      <c r="BB12" s="631"/>
      <c r="BC12" s="631"/>
      <c r="BD12" s="631"/>
      <c r="BE12" s="631"/>
      <c r="BF12" s="631"/>
      <c r="BG12" s="631"/>
      <c r="BH12" s="631"/>
      <c r="BI12" s="798"/>
      <c r="BJ12" s="797"/>
      <c r="BK12" s="631"/>
      <c r="BL12" s="631"/>
      <c r="BM12" s="631"/>
      <c r="BN12" s="631"/>
      <c r="BO12" s="631"/>
      <c r="BP12" s="631"/>
      <c r="BQ12" s="631"/>
      <c r="BR12" s="631"/>
      <c r="BS12" s="631"/>
      <c r="BT12" s="631"/>
      <c r="BU12" s="798"/>
      <c r="BV12" s="797"/>
      <c r="BW12" s="631"/>
      <c r="BX12" s="631"/>
      <c r="BY12" s="631"/>
      <c r="BZ12" s="631"/>
      <c r="CA12" s="631"/>
      <c r="CB12" s="631"/>
      <c r="CC12" s="631"/>
      <c r="CD12" s="631"/>
      <c r="CE12" s="631"/>
      <c r="CF12" s="631"/>
      <c r="CG12" s="631"/>
      <c r="CH12" s="797"/>
      <c r="CI12" s="631"/>
      <c r="CJ12" s="631"/>
      <c r="CK12" s="631"/>
      <c r="CL12" s="631"/>
      <c r="CM12" s="631"/>
      <c r="CN12" s="631"/>
      <c r="CO12" s="631"/>
      <c r="CP12" s="631"/>
      <c r="CQ12" s="631"/>
      <c r="CR12" s="631"/>
      <c r="CS12" s="798"/>
      <c r="CT12" s="797"/>
      <c r="CU12" s="631"/>
      <c r="CV12" s="631">
        <v>9.77</v>
      </c>
      <c r="CW12" s="631">
        <v>9.7899999999999991</v>
      </c>
      <c r="CX12" s="631">
        <v>14.08</v>
      </c>
      <c r="CY12" s="631">
        <v>14.84</v>
      </c>
      <c r="CZ12" s="631">
        <v>12.84</v>
      </c>
      <c r="DA12" s="631">
        <v>19.899999999999999</v>
      </c>
      <c r="DB12" s="631">
        <v>22.53</v>
      </c>
      <c r="DC12" s="631">
        <v>13.8</v>
      </c>
      <c r="DD12" s="631">
        <v>14.48</v>
      </c>
      <c r="DE12" s="798">
        <v>16</v>
      </c>
      <c r="DF12" s="797">
        <v>22.36</v>
      </c>
      <c r="DG12" s="631">
        <v>20.49</v>
      </c>
      <c r="DH12" s="631">
        <v>29.71</v>
      </c>
      <c r="DI12" s="631">
        <v>21.97</v>
      </c>
      <c r="DJ12" s="631">
        <v>15.39</v>
      </c>
      <c r="DK12" s="631">
        <v>19.18</v>
      </c>
      <c r="DL12" s="631">
        <v>19.18</v>
      </c>
      <c r="DM12" s="631">
        <v>27.15</v>
      </c>
      <c r="DN12" s="631">
        <v>20.57</v>
      </c>
      <c r="DO12" s="631">
        <v>25.02</v>
      </c>
      <c r="DP12" s="631">
        <v>24.87</v>
      </c>
      <c r="DQ12" s="798">
        <v>20.8</v>
      </c>
      <c r="DR12" s="797">
        <v>26.73</v>
      </c>
      <c r="DS12" s="631">
        <v>25.92</v>
      </c>
      <c r="DT12" s="631">
        <v>23.55</v>
      </c>
      <c r="DU12" s="631">
        <v>23.26</v>
      </c>
      <c r="DV12" s="631">
        <v>19.96</v>
      </c>
      <c r="DW12" s="631">
        <v>20</v>
      </c>
      <c r="DX12" s="289">
        <v>15.93</v>
      </c>
      <c r="DY12" s="289">
        <v>16.87</v>
      </c>
      <c r="DZ12" s="629">
        <v>16.39</v>
      </c>
      <c r="EA12" s="2793">
        <v>16.36</v>
      </c>
      <c r="EB12" s="2793">
        <v>15.98</v>
      </c>
      <c r="EC12" s="2794">
        <v>15.28</v>
      </c>
    </row>
    <row r="13" spans="1:133" ht="30" customHeight="1" x14ac:dyDescent="0.45">
      <c r="A13" s="537" t="s">
        <v>703</v>
      </c>
      <c r="B13" s="795"/>
      <c r="C13" s="795"/>
      <c r="D13" s="796"/>
      <c r="E13" s="796"/>
      <c r="F13" s="796"/>
      <c r="G13" s="796"/>
      <c r="H13" s="792"/>
      <c r="I13" s="792"/>
      <c r="J13" s="792"/>
      <c r="K13" s="792"/>
      <c r="L13" s="792"/>
      <c r="M13" s="792"/>
      <c r="N13" s="863"/>
      <c r="O13" s="792"/>
      <c r="P13" s="792"/>
      <c r="Q13" s="792"/>
      <c r="R13" s="792"/>
      <c r="S13" s="792"/>
      <c r="T13" s="631"/>
      <c r="U13" s="631"/>
      <c r="V13" s="631"/>
      <c r="W13" s="631"/>
      <c r="X13" s="631"/>
      <c r="Y13" s="798"/>
      <c r="Z13" s="631"/>
      <c r="AA13" s="631"/>
      <c r="AB13" s="631"/>
      <c r="AC13" s="631"/>
      <c r="AD13" s="631"/>
      <c r="AE13" s="631"/>
      <c r="AF13" s="631"/>
      <c r="AG13" s="631"/>
      <c r="AH13" s="631"/>
      <c r="AI13" s="631"/>
      <c r="AJ13" s="631"/>
      <c r="AK13" s="631"/>
      <c r="AL13" s="797"/>
      <c r="AM13" s="631"/>
      <c r="AN13" s="631"/>
      <c r="AO13" s="631"/>
      <c r="AP13" s="631"/>
      <c r="AQ13" s="631"/>
      <c r="AR13" s="631"/>
      <c r="AS13" s="631"/>
      <c r="AT13" s="631"/>
      <c r="AU13" s="631"/>
      <c r="AV13" s="631"/>
      <c r="AW13" s="798"/>
      <c r="AX13" s="797"/>
      <c r="AY13" s="631"/>
      <c r="AZ13" s="631"/>
      <c r="BA13" s="631"/>
      <c r="BB13" s="631"/>
      <c r="BC13" s="631"/>
      <c r="BD13" s="631"/>
      <c r="BE13" s="631"/>
      <c r="BF13" s="631"/>
      <c r="BG13" s="631"/>
      <c r="BH13" s="631"/>
      <c r="BI13" s="798"/>
      <c r="BJ13" s="797"/>
      <c r="BK13" s="631"/>
      <c r="BL13" s="631"/>
      <c r="BM13" s="631"/>
      <c r="BN13" s="631"/>
      <c r="BO13" s="631"/>
      <c r="BP13" s="631"/>
      <c r="BQ13" s="631"/>
      <c r="BR13" s="631"/>
      <c r="BS13" s="631"/>
      <c r="BT13" s="631"/>
      <c r="BU13" s="798"/>
      <c r="BV13" s="797"/>
      <c r="BW13" s="631"/>
      <c r="BX13" s="631"/>
      <c r="BY13" s="631"/>
      <c r="BZ13" s="631"/>
      <c r="CA13" s="631"/>
      <c r="CB13" s="631"/>
      <c r="CC13" s="631"/>
      <c r="CD13" s="631"/>
      <c r="CE13" s="631"/>
      <c r="CF13" s="631"/>
      <c r="CG13" s="631"/>
      <c r="CH13" s="797"/>
      <c r="CI13" s="631"/>
      <c r="CJ13" s="631"/>
      <c r="CK13" s="631"/>
      <c r="CL13" s="631"/>
      <c r="CM13" s="631"/>
      <c r="CN13" s="631"/>
      <c r="CO13" s="631"/>
      <c r="CP13" s="631"/>
      <c r="CQ13" s="631"/>
      <c r="CR13" s="631"/>
      <c r="CS13" s="798"/>
      <c r="CT13" s="797"/>
      <c r="CU13" s="631"/>
      <c r="CV13" s="631">
        <v>9.9700000000000006</v>
      </c>
      <c r="CW13" s="631">
        <v>9.8699999999999992</v>
      </c>
      <c r="CX13" s="631">
        <v>14.13</v>
      </c>
      <c r="CY13" s="631">
        <v>11.21</v>
      </c>
      <c r="CZ13" s="631">
        <v>13.75</v>
      </c>
      <c r="DA13" s="631">
        <v>20.82</v>
      </c>
      <c r="DB13" s="631">
        <v>22.43</v>
      </c>
      <c r="DC13" s="631">
        <v>15.1</v>
      </c>
      <c r="DD13" s="631">
        <v>14.55</v>
      </c>
      <c r="DE13" s="798">
        <v>15.95</v>
      </c>
      <c r="DF13" s="797">
        <v>25.37</v>
      </c>
      <c r="DG13" s="631">
        <v>25.37</v>
      </c>
      <c r="DH13" s="631">
        <v>42</v>
      </c>
      <c r="DI13" s="631">
        <v>18.489999999999998</v>
      </c>
      <c r="DJ13" s="631">
        <v>15.41</v>
      </c>
      <c r="DK13" s="631">
        <v>27.19</v>
      </c>
      <c r="DL13" s="631">
        <v>27.19</v>
      </c>
      <c r="DM13" s="631">
        <v>26.84</v>
      </c>
      <c r="DN13" s="631">
        <v>17.48</v>
      </c>
      <c r="DO13" s="631">
        <v>21.46</v>
      </c>
      <c r="DP13" s="631">
        <v>24.86</v>
      </c>
      <c r="DQ13" s="798">
        <v>26.16</v>
      </c>
      <c r="DR13" s="797">
        <v>27.99</v>
      </c>
      <c r="DS13" s="631">
        <v>25</v>
      </c>
      <c r="DT13" s="631">
        <v>22.94</v>
      </c>
      <c r="DU13" s="631">
        <v>22.42</v>
      </c>
      <c r="DV13" s="631">
        <v>21.78</v>
      </c>
      <c r="DW13" s="631">
        <v>21.57</v>
      </c>
      <c r="DX13" s="631">
        <v>15.48</v>
      </c>
      <c r="DY13" s="631">
        <v>16.18</v>
      </c>
      <c r="DZ13" s="2793">
        <v>16.13</v>
      </c>
      <c r="EA13" s="2793">
        <v>16.07</v>
      </c>
      <c r="EB13" s="2793">
        <v>16.04</v>
      </c>
      <c r="EC13" s="2794">
        <v>14.99</v>
      </c>
    </row>
    <row r="14" spans="1:133" ht="30" customHeight="1" x14ac:dyDescent="0.45">
      <c r="A14" s="537" t="s">
        <v>704</v>
      </c>
      <c r="B14" s="795"/>
      <c r="C14" s="795"/>
      <c r="D14" s="796"/>
      <c r="E14" s="796"/>
      <c r="F14" s="796"/>
      <c r="G14" s="796"/>
      <c r="H14" s="792"/>
      <c r="I14" s="792"/>
      <c r="J14" s="792"/>
      <c r="K14" s="792"/>
      <c r="L14" s="792"/>
      <c r="M14" s="792"/>
      <c r="N14" s="863"/>
      <c r="O14" s="792"/>
      <c r="P14" s="792"/>
      <c r="Q14" s="792"/>
      <c r="R14" s="792"/>
      <c r="S14" s="792"/>
      <c r="T14" s="631"/>
      <c r="U14" s="631"/>
      <c r="V14" s="631"/>
      <c r="W14" s="631"/>
      <c r="X14" s="631"/>
      <c r="Y14" s="798"/>
      <c r="Z14" s="631"/>
      <c r="AA14" s="631"/>
      <c r="AB14" s="631"/>
      <c r="AC14" s="631"/>
      <c r="AD14" s="631"/>
      <c r="AE14" s="631"/>
      <c r="AF14" s="631"/>
      <c r="AG14" s="631"/>
      <c r="AH14" s="631"/>
      <c r="AI14" s="631"/>
      <c r="AJ14" s="631"/>
      <c r="AK14" s="631"/>
      <c r="AL14" s="797"/>
      <c r="AM14" s="631"/>
      <c r="AN14" s="631"/>
      <c r="AO14" s="631"/>
      <c r="AP14" s="631"/>
      <c r="AQ14" s="631"/>
      <c r="AR14" s="631"/>
      <c r="AS14" s="631"/>
      <c r="AT14" s="631"/>
      <c r="AU14" s="631"/>
      <c r="AV14" s="631"/>
      <c r="AW14" s="798"/>
      <c r="AX14" s="797"/>
      <c r="AY14" s="631"/>
      <c r="AZ14" s="631"/>
      <c r="BA14" s="631"/>
      <c r="BB14" s="631"/>
      <c r="BC14" s="631"/>
      <c r="BD14" s="631"/>
      <c r="BE14" s="631"/>
      <c r="BF14" s="631"/>
      <c r="BG14" s="631"/>
      <c r="BH14" s="631"/>
      <c r="BI14" s="798"/>
      <c r="BJ14" s="797"/>
      <c r="BK14" s="631"/>
      <c r="BL14" s="631"/>
      <c r="BM14" s="631"/>
      <c r="BN14" s="631"/>
      <c r="BO14" s="631"/>
      <c r="BP14" s="631"/>
      <c r="BQ14" s="631"/>
      <c r="BR14" s="631"/>
      <c r="BS14" s="631"/>
      <c r="BT14" s="631"/>
      <c r="BU14" s="798"/>
      <c r="BV14" s="797"/>
      <c r="BW14" s="631"/>
      <c r="BX14" s="631"/>
      <c r="BY14" s="631"/>
      <c r="BZ14" s="631"/>
      <c r="CA14" s="631"/>
      <c r="CB14" s="631"/>
      <c r="CC14" s="631"/>
      <c r="CD14" s="631"/>
      <c r="CE14" s="631"/>
      <c r="CF14" s="631"/>
      <c r="CG14" s="631"/>
      <c r="CH14" s="797"/>
      <c r="CI14" s="631"/>
      <c r="CJ14" s="631"/>
      <c r="CK14" s="631"/>
      <c r="CL14" s="631"/>
      <c r="CM14" s="631"/>
      <c r="CN14" s="631"/>
      <c r="CO14" s="631"/>
      <c r="CP14" s="631"/>
      <c r="CQ14" s="631"/>
      <c r="CR14" s="631"/>
      <c r="CS14" s="798"/>
      <c r="CT14" s="797"/>
      <c r="CU14" s="631"/>
      <c r="CV14" s="631">
        <v>10.35</v>
      </c>
      <c r="CW14" s="631">
        <v>9.9600000000000009</v>
      </c>
      <c r="CX14" s="631">
        <v>13.78</v>
      </c>
      <c r="CY14" s="631">
        <v>14.67</v>
      </c>
      <c r="CZ14" s="631">
        <v>13</v>
      </c>
      <c r="DA14" s="631">
        <v>19.89</v>
      </c>
      <c r="DB14" s="631">
        <v>22.42</v>
      </c>
      <c r="DC14" s="631">
        <v>13.88</v>
      </c>
      <c r="DD14" s="631">
        <v>14.53</v>
      </c>
      <c r="DE14" s="798">
        <v>14.8</v>
      </c>
      <c r="DF14" s="797">
        <v>13.64</v>
      </c>
      <c r="DG14" s="631">
        <v>12.95</v>
      </c>
      <c r="DH14" s="631">
        <v>13.75</v>
      </c>
      <c r="DI14" s="631">
        <v>15.09</v>
      </c>
      <c r="DJ14" s="631">
        <v>11.75</v>
      </c>
      <c r="DK14" s="631">
        <v>15.51</v>
      </c>
      <c r="DL14" s="631">
        <v>15.51</v>
      </c>
      <c r="DM14" s="631">
        <v>27.02</v>
      </c>
      <c r="DN14" s="631">
        <v>26.94</v>
      </c>
      <c r="DO14" s="631">
        <v>24.48</v>
      </c>
      <c r="DP14" s="631">
        <v>21.41</v>
      </c>
      <c r="DQ14" s="798">
        <v>29.46</v>
      </c>
      <c r="DR14" s="797">
        <v>29.46</v>
      </c>
      <c r="DS14" s="631">
        <v>25.34</v>
      </c>
      <c r="DT14" s="631">
        <v>23.92</v>
      </c>
      <c r="DU14" s="631">
        <v>21.32</v>
      </c>
      <c r="DV14" s="631">
        <v>21.06</v>
      </c>
      <c r="DW14" s="631">
        <v>19.88</v>
      </c>
      <c r="DX14" s="289">
        <v>16.05</v>
      </c>
      <c r="DY14" s="289">
        <v>16.78</v>
      </c>
      <c r="DZ14" s="629">
        <v>16.170000000000002</v>
      </c>
      <c r="EA14" s="2793">
        <v>15.65</v>
      </c>
      <c r="EB14" s="2793">
        <v>15.65</v>
      </c>
      <c r="EC14" s="2794">
        <v>15.84</v>
      </c>
    </row>
    <row r="15" spans="1:133" ht="30" customHeight="1" x14ac:dyDescent="0.45">
      <c r="A15" s="537" t="s">
        <v>705</v>
      </c>
      <c r="B15" s="795"/>
      <c r="C15" s="795"/>
      <c r="D15" s="796"/>
      <c r="E15" s="796"/>
      <c r="F15" s="796"/>
      <c r="G15" s="796"/>
      <c r="H15" s="792"/>
      <c r="I15" s="792"/>
      <c r="J15" s="792"/>
      <c r="K15" s="792"/>
      <c r="L15" s="792"/>
      <c r="M15" s="792"/>
      <c r="N15" s="863"/>
      <c r="O15" s="792"/>
      <c r="P15" s="792"/>
      <c r="Q15" s="792"/>
      <c r="R15" s="792"/>
      <c r="S15" s="792"/>
      <c r="T15" s="631"/>
      <c r="U15" s="631"/>
      <c r="V15" s="631"/>
      <c r="W15" s="631"/>
      <c r="X15" s="631"/>
      <c r="Y15" s="798"/>
      <c r="Z15" s="631"/>
      <c r="AA15" s="631"/>
      <c r="AB15" s="631"/>
      <c r="AC15" s="631"/>
      <c r="AD15" s="631"/>
      <c r="AE15" s="631"/>
      <c r="AF15" s="631"/>
      <c r="AG15" s="631"/>
      <c r="AH15" s="631"/>
      <c r="AI15" s="631"/>
      <c r="AJ15" s="631"/>
      <c r="AK15" s="631"/>
      <c r="AL15" s="797"/>
      <c r="AM15" s="631"/>
      <c r="AN15" s="631"/>
      <c r="AO15" s="631"/>
      <c r="AP15" s="631"/>
      <c r="AQ15" s="631"/>
      <c r="AR15" s="631"/>
      <c r="AS15" s="631"/>
      <c r="AT15" s="631"/>
      <c r="AU15" s="631"/>
      <c r="AV15" s="631"/>
      <c r="AW15" s="798"/>
      <c r="AX15" s="797"/>
      <c r="AY15" s="631"/>
      <c r="AZ15" s="631"/>
      <c r="BA15" s="631"/>
      <c r="BB15" s="631"/>
      <c r="BC15" s="631"/>
      <c r="BD15" s="631"/>
      <c r="BE15" s="631"/>
      <c r="BF15" s="631"/>
      <c r="BG15" s="631"/>
      <c r="BH15" s="631"/>
      <c r="BI15" s="798"/>
      <c r="BJ15" s="797"/>
      <c r="BK15" s="631"/>
      <c r="BL15" s="631"/>
      <c r="BM15" s="631"/>
      <c r="BN15" s="631"/>
      <c r="BO15" s="631"/>
      <c r="BP15" s="631"/>
      <c r="BQ15" s="631"/>
      <c r="BR15" s="631"/>
      <c r="BS15" s="631"/>
      <c r="BT15" s="631"/>
      <c r="BU15" s="798"/>
      <c r="BV15" s="797"/>
      <c r="BW15" s="631"/>
      <c r="BX15" s="631"/>
      <c r="BY15" s="631"/>
      <c r="BZ15" s="631"/>
      <c r="CA15" s="631"/>
      <c r="CB15" s="631"/>
      <c r="CC15" s="631"/>
      <c r="CD15" s="631"/>
      <c r="CE15" s="631"/>
      <c r="CF15" s="631"/>
      <c r="CG15" s="631"/>
      <c r="CH15" s="797"/>
      <c r="CI15" s="631"/>
      <c r="CJ15" s="631"/>
      <c r="CK15" s="631"/>
      <c r="CL15" s="631"/>
      <c r="CM15" s="631"/>
      <c r="CN15" s="631"/>
      <c r="CO15" s="631"/>
      <c r="CP15" s="631"/>
      <c r="CQ15" s="631"/>
      <c r="CR15" s="631"/>
      <c r="CS15" s="798"/>
      <c r="CT15" s="797"/>
      <c r="CU15" s="631"/>
      <c r="CV15" s="631">
        <v>10.57</v>
      </c>
      <c r="CW15" s="631">
        <v>10.02</v>
      </c>
      <c r="CX15" s="631">
        <v>15.01</v>
      </c>
      <c r="CY15" s="631">
        <v>14.95</v>
      </c>
      <c r="CZ15" s="631">
        <v>13.05</v>
      </c>
      <c r="DA15" s="631">
        <v>19.86</v>
      </c>
      <c r="DB15" s="631">
        <v>22.39</v>
      </c>
      <c r="DC15" s="631">
        <v>13.91</v>
      </c>
      <c r="DD15" s="631">
        <v>14.55</v>
      </c>
      <c r="DE15" s="798">
        <v>14.96</v>
      </c>
      <c r="DF15" s="797">
        <v>26.31</v>
      </c>
      <c r="DG15" s="631">
        <v>21.15</v>
      </c>
      <c r="DH15" s="631">
        <v>13.7</v>
      </c>
      <c r="DI15" s="631">
        <v>13.31</v>
      </c>
      <c r="DJ15" s="631">
        <v>22.48</v>
      </c>
      <c r="DK15" s="631">
        <v>15.4</v>
      </c>
      <c r="DL15" s="631">
        <v>15.4</v>
      </c>
      <c r="DM15" s="631">
        <v>27.35</v>
      </c>
      <c r="DN15" s="631">
        <v>28.08</v>
      </c>
      <c r="DO15" s="631">
        <v>23.77</v>
      </c>
      <c r="DP15" s="631">
        <v>21.96</v>
      </c>
      <c r="DQ15" s="798">
        <v>27.68</v>
      </c>
      <c r="DR15" s="797">
        <v>26.7</v>
      </c>
      <c r="DS15" s="631">
        <v>25.59</v>
      </c>
      <c r="DT15" s="631">
        <v>25.11</v>
      </c>
      <c r="DU15" s="631">
        <v>22.85</v>
      </c>
      <c r="DV15" s="631">
        <v>21.14</v>
      </c>
      <c r="DW15" s="631">
        <v>20.62</v>
      </c>
      <c r="DX15" s="631">
        <v>15.97</v>
      </c>
      <c r="DY15" s="631">
        <v>16.25</v>
      </c>
      <c r="DZ15" s="2793">
        <v>16.47</v>
      </c>
      <c r="EA15" s="2793">
        <v>16.47</v>
      </c>
      <c r="EB15" s="2793">
        <v>15.79</v>
      </c>
      <c r="EC15" s="2794">
        <v>16.100000000000001</v>
      </c>
    </row>
    <row r="16" spans="1:133" ht="30" customHeight="1" x14ac:dyDescent="0.45">
      <c r="A16" s="537" t="s">
        <v>706</v>
      </c>
      <c r="B16" s="795"/>
      <c r="C16" s="795"/>
      <c r="D16" s="796"/>
      <c r="E16" s="796"/>
      <c r="F16" s="796"/>
      <c r="G16" s="796"/>
      <c r="H16" s="792"/>
      <c r="I16" s="792"/>
      <c r="J16" s="792"/>
      <c r="K16" s="792"/>
      <c r="L16" s="792"/>
      <c r="M16" s="792"/>
      <c r="N16" s="863"/>
      <c r="O16" s="792"/>
      <c r="P16" s="792"/>
      <c r="Q16" s="792"/>
      <c r="R16" s="792"/>
      <c r="S16" s="792"/>
      <c r="T16" s="631"/>
      <c r="U16" s="631"/>
      <c r="V16" s="631"/>
      <c r="W16" s="631"/>
      <c r="X16" s="631"/>
      <c r="Y16" s="798"/>
      <c r="Z16" s="631"/>
      <c r="AA16" s="631"/>
      <c r="AB16" s="631"/>
      <c r="AC16" s="631"/>
      <c r="AD16" s="631"/>
      <c r="AE16" s="631"/>
      <c r="AF16" s="631"/>
      <c r="AG16" s="631"/>
      <c r="AH16" s="631"/>
      <c r="AI16" s="631"/>
      <c r="AJ16" s="631"/>
      <c r="AK16" s="631"/>
      <c r="AL16" s="797"/>
      <c r="AM16" s="631"/>
      <c r="AN16" s="631"/>
      <c r="AO16" s="631"/>
      <c r="AP16" s="631"/>
      <c r="AQ16" s="631"/>
      <c r="AR16" s="631"/>
      <c r="AS16" s="631"/>
      <c r="AT16" s="631"/>
      <c r="AU16" s="631"/>
      <c r="AV16" s="631"/>
      <c r="AW16" s="798"/>
      <c r="AX16" s="797"/>
      <c r="AY16" s="631"/>
      <c r="AZ16" s="631"/>
      <c r="BA16" s="631"/>
      <c r="BB16" s="631"/>
      <c r="BC16" s="631"/>
      <c r="BD16" s="631"/>
      <c r="BE16" s="631"/>
      <c r="BF16" s="631"/>
      <c r="BG16" s="631"/>
      <c r="BH16" s="631"/>
      <c r="BI16" s="798"/>
      <c r="BJ16" s="797"/>
      <c r="BK16" s="631"/>
      <c r="BL16" s="631"/>
      <c r="BM16" s="631"/>
      <c r="BN16" s="631"/>
      <c r="BO16" s="631"/>
      <c r="BP16" s="631"/>
      <c r="BQ16" s="631"/>
      <c r="BR16" s="631"/>
      <c r="BS16" s="631"/>
      <c r="BT16" s="631"/>
      <c r="BU16" s="798"/>
      <c r="BV16" s="797"/>
      <c r="BW16" s="631"/>
      <c r="BX16" s="631"/>
      <c r="BY16" s="631"/>
      <c r="BZ16" s="631"/>
      <c r="CA16" s="631"/>
      <c r="CB16" s="631"/>
      <c r="CC16" s="631"/>
      <c r="CD16" s="631"/>
      <c r="CE16" s="631"/>
      <c r="CF16" s="631"/>
      <c r="CG16" s="631"/>
      <c r="CH16" s="797"/>
      <c r="CI16" s="631"/>
      <c r="CJ16" s="631"/>
      <c r="CK16" s="631"/>
      <c r="CL16" s="631"/>
      <c r="CM16" s="631"/>
      <c r="CN16" s="631"/>
      <c r="CO16" s="631"/>
      <c r="CP16" s="631"/>
      <c r="CQ16" s="631"/>
      <c r="CR16" s="631"/>
      <c r="CS16" s="798"/>
      <c r="CT16" s="797"/>
      <c r="CU16" s="631"/>
      <c r="CV16" s="631">
        <v>10.24</v>
      </c>
      <c r="CW16" s="631">
        <v>9.4600000000000009</v>
      </c>
      <c r="CX16" s="631">
        <v>14.16</v>
      </c>
      <c r="CY16" s="631">
        <v>14.89</v>
      </c>
      <c r="CZ16" s="631">
        <v>13.18</v>
      </c>
      <c r="DA16" s="631">
        <v>15.1</v>
      </c>
      <c r="DB16" s="631">
        <v>22.44</v>
      </c>
      <c r="DC16" s="631">
        <v>13.98</v>
      </c>
      <c r="DD16" s="631">
        <v>14.61</v>
      </c>
      <c r="DE16" s="798">
        <v>15.29</v>
      </c>
      <c r="DF16" s="797">
        <v>22.5</v>
      </c>
      <c r="DG16" s="631">
        <v>22.5</v>
      </c>
      <c r="DH16" s="631">
        <v>13.09</v>
      </c>
      <c r="DI16" s="631">
        <v>23.61</v>
      </c>
      <c r="DJ16" s="631">
        <v>22.48</v>
      </c>
      <c r="DK16" s="631">
        <v>26.42</v>
      </c>
      <c r="DL16" s="631">
        <v>26.42</v>
      </c>
      <c r="DM16" s="631">
        <v>26.53</v>
      </c>
      <c r="DN16" s="631">
        <v>29.39</v>
      </c>
      <c r="DO16" s="631">
        <v>16.2</v>
      </c>
      <c r="DP16" s="631">
        <v>24.84</v>
      </c>
      <c r="DQ16" s="798">
        <v>28</v>
      </c>
      <c r="DR16" s="797">
        <v>26.71</v>
      </c>
      <c r="DS16" s="631">
        <v>24.27</v>
      </c>
      <c r="DT16" s="631">
        <v>22.5</v>
      </c>
      <c r="DU16" s="631">
        <v>21.11</v>
      </c>
      <c r="DV16" s="631">
        <v>21.1</v>
      </c>
      <c r="DW16" s="631">
        <v>20.74</v>
      </c>
      <c r="DX16" s="631">
        <v>15.97</v>
      </c>
      <c r="DY16" s="631">
        <v>16.329999999999998</v>
      </c>
      <c r="DZ16" s="2793">
        <v>15.92</v>
      </c>
      <c r="EA16" s="2793">
        <v>16</v>
      </c>
      <c r="EB16" s="2793">
        <v>16</v>
      </c>
      <c r="EC16" s="2794">
        <v>15.7</v>
      </c>
    </row>
    <row r="17" spans="1:133" ht="30" customHeight="1" x14ac:dyDescent="0.45">
      <c r="A17" s="351" t="s">
        <v>707</v>
      </c>
      <c r="B17" s="795"/>
      <c r="C17" s="795"/>
      <c r="D17" s="796"/>
      <c r="E17" s="796"/>
      <c r="F17" s="796"/>
      <c r="G17" s="796"/>
      <c r="H17" s="792"/>
      <c r="I17" s="792"/>
      <c r="J17" s="792"/>
      <c r="K17" s="792"/>
      <c r="L17" s="792"/>
      <c r="M17" s="792"/>
      <c r="N17" s="863"/>
      <c r="O17" s="792"/>
      <c r="P17" s="792"/>
      <c r="Q17" s="792"/>
      <c r="R17" s="792"/>
      <c r="S17" s="792"/>
      <c r="T17" s="631"/>
      <c r="U17" s="631"/>
      <c r="V17" s="631"/>
      <c r="W17" s="631"/>
      <c r="X17" s="631"/>
      <c r="Y17" s="798"/>
      <c r="Z17" s="631"/>
      <c r="AA17" s="631"/>
      <c r="AB17" s="631"/>
      <c r="AC17" s="631"/>
      <c r="AD17" s="631"/>
      <c r="AE17" s="631"/>
      <c r="AF17" s="631"/>
      <c r="AG17" s="631"/>
      <c r="AH17" s="631"/>
      <c r="AI17" s="631"/>
      <c r="AJ17" s="631"/>
      <c r="AK17" s="631"/>
      <c r="AL17" s="797"/>
      <c r="AM17" s="631"/>
      <c r="AN17" s="631"/>
      <c r="AO17" s="631"/>
      <c r="AP17" s="631"/>
      <c r="AQ17" s="631"/>
      <c r="AR17" s="631"/>
      <c r="AS17" s="631"/>
      <c r="AT17" s="631"/>
      <c r="AU17" s="631"/>
      <c r="AV17" s="631"/>
      <c r="AW17" s="798"/>
      <c r="AX17" s="797"/>
      <c r="AY17" s="631"/>
      <c r="AZ17" s="631"/>
      <c r="BA17" s="631"/>
      <c r="BB17" s="631"/>
      <c r="BC17" s="631"/>
      <c r="BD17" s="631"/>
      <c r="BE17" s="631"/>
      <c r="BF17" s="631"/>
      <c r="BG17" s="631"/>
      <c r="BH17" s="631"/>
      <c r="BI17" s="798"/>
      <c r="BJ17" s="797"/>
      <c r="BK17" s="631"/>
      <c r="BL17" s="631"/>
      <c r="BM17" s="631"/>
      <c r="BN17" s="631"/>
      <c r="BO17" s="631"/>
      <c r="BP17" s="631"/>
      <c r="BQ17" s="631"/>
      <c r="BR17" s="631"/>
      <c r="BS17" s="631"/>
      <c r="BT17" s="631"/>
      <c r="BU17" s="798"/>
      <c r="BV17" s="797"/>
      <c r="BW17" s="631"/>
      <c r="BX17" s="631"/>
      <c r="BY17" s="631"/>
      <c r="BZ17" s="631"/>
      <c r="CA17" s="631"/>
      <c r="CB17" s="631"/>
      <c r="CC17" s="631"/>
      <c r="CD17" s="631"/>
      <c r="CE17" s="631"/>
      <c r="CF17" s="631"/>
      <c r="CG17" s="631"/>
      <c r="CH17" s="797"/>
      <c r="CI17" s="631"/>
      <c r="CJ17" s="631"/>
      <c r="CK17" s="631"/>
      <c r="CL17" s="631"/>
      <c r="CM17" s="631"/>
      <c r="CN17" s="631"/>
      <c r="CO17" s="631"/>
      <c r="CP17" s="631"/>
      <c r="CQ17" s="631"/>
      <c r="CR17" s="631"/>
      <c r="CS17" s="798"/>
      <c r="CT17" s="797"/>
      <c r="CU17" s="631"/>
      <c r="CV17" s="631"/>
      <c r="CW17" s="631"/>
      <c r="CX17" s="631"/>
      <c r="CY17" s="631"/>
      <c r="CZ17" s="631"/>
      <c r="DA17" s="631"/>
      <c r="DB17" s="631"/>
      <c r="DC17" s="631"/>
      <c r="DD17" s="631"/>
      <c r="DE17" s="798"/>
      <c r="DF17" s="797"/>
      <c r="DG17" s="631"/>
      <c r="DH17" s="631"/>
      <c r="DI17" s="631"/>
      <c r="DJ17" s="631"/>
      <c r="DK17" s="631"/>
      <c r="DL17" s="631"/>
      <c r="DM17" s="631"/>
      <c r="DN17" s="631"/>
      <c r="DO17" s="631"/>
      <c r="DP17" s="631"/>
      <c r="DQ17" s="798"/>
      <c r="DR17" s="797"/>
      <c r="DS17" s="631"/>
      <c r="DT17" s="631"/>
      <c r="DU17" s="631"/>
      <c r="DV17" s="631"/>
      <c r="DW17" s="631"/>
      <c r="DX17" s="631"/>
      <c r="DY17" s="631"/>
      <c r="DZ17" s="631"/>
      <c r="EA17" s="631"/>
      <c r="EB17" s="631"/>
      <c r="EC17" s="798"/>
    </row>
    <row r="18" spans="1:133" ht="30" customHeight="1" x14ac:dyDescent="0.45">
      <c r="A18" s="351" t="s">
        <v>708</v>
      </c>
      <c r="B18" s="795"/>
      <c r="C18" s="795"/>
      <c r="D18" s="796"/>
      <c r="E18" s="796"/>
      <c r="F18" s="796"/>
      <c r="G18" s="796"/>
      <c r="H18" s="792"/>
      <c r="I18" s="792"/>
      <c r="J18" s="792"/>
      <c r="K18" s="792"/>
      <c r="L18" s="792"/>
      <c r="M18" s="792"/>
      <c r="N18" s="863"/>
      <c r="O18" s="792"/>
      <c r="P18" s="792"/>
      <c r="Q18" s="792"/>
      <c r="R18" s="792"/>
      <c r="S18" s="792"/>
      <c r="T18" s="631"/>
      <c r="U18" s="631"/>
      <c r="V18" s="631"/>
      <c r="W18" s="631"/>
      <c r="X18" s="631"/>
      <c r="Y18" s="798"/>
      <c r="Z18" s="631"/>
      <c r="AA18" s="631"/>
      <c r="AB18" s="631"/>
      <c r="AC18" s="631"/>
      <c r="AD18" s="631"/>
      <c r="AE18" s="631"/>
      <c r="AF18" s="631"/>
      <c r="AG18" s="631"/>
      <c r="AH18" s="631"/>
      <c r="AI18" s="631"/>
      <c r="AJ18" s="631"/>
      <c r="AK18" s="631"/>
      <c r="AL18" s="797"/>
      <c r="AM18" s="631"/>
      <c r="AN18" s="631"/>
      <c r="AO18" s="631"/>
      <c r="AP18" s="631"/>
      <c r="AQ18" s="631"/>
      <c r="AR18" s="631"/>
      <c r="AS18" s="631"/>
      <c r="AT18" s="631"/>
      <c r="AU18" s="631"/>
      <c r="AV18" s="631"/>
      <c r="AW18" s="798"/>
      <c r="AX18" s="797"/>
      <c r="AY18" s="631"/>
      <c r="AZ18" s="631"/>
      <c r="BA18" s="631"/>
      <c r="BB18" s="631"/>
      <c r="BC18" s="631"/>
      <c r="BD18" s="631"/>
      <c r="BE18" s="631"/>
      <c r="BF18" s="631"/>
      <c r="BG18" s="631"/>
      <c r="BH18" s="631"/>
      <c r="BI18" s="798"/>
      <c r="BJ18" s="797"/>
      <c r="BK18" s="631"/>
      <c r="BL18" s="631"/>
      <c r="BM18" s="631"/>
      <c r="BN18" s="631"/>
      <c r="BO18" s="631"/>
      <c r="BP18" s="631"/>
      <c r="BQ18" s="631"/>
      <c r="BR18" s="631"/>
      <c r="BS18" s="631"/>
      <c r="BT18" s="631"/>
      <c r="BU18" s="798"/>
      <c r="BV18" s="797"/>
      <c r="BW18" s="631"/>
      <c r="BX18" s="631"/>
      <c r="BY18" s="631"/>
      <c r="BZ18" s="631"/>
      <c r="CA18" s="631"/>
      <c r="CB18" s="631"/>
      <c r="CC18" s="631"/>
      <c r="CD18" s="631"/>
      <c r="CE18" s="631"/>
      <c r="CF18" s="631"/>
      <c r="CG18" s="631"/>
      <c r="CH18" s="797"/>
      <c r="CI18" s="631"/>
      <c r="CJ18" s="631"/>
      <c r="CK18" s="631"/>
      <c r="CL18" s="631"/>
      <c r="CM18" s="631"/>
      <c r="CN18" s="631"/>
      <c r="CO18" s="631"/>
      <c r="CP18" s="631"/>
      <c r="CQ18" s="631"/>
      <c r="CR18" s="631"/>
      <c r="CS18" s="798"/>
      <c r="CT18" s="797"/>
      <c r="CU18" s="631"/>
      <c r="CV18" s="631"/>
      <c r="CW18" s="631"/>
      <c r="CX18" s="631"/>
      <c r="CY18" s="631"/>
      <c r="CZ18" s="631"/>
      <c r="DA18" s="631"/>
      <c r="DB18" s="631"/>
      <c r="DC18" s="631"/>
      <c r="DD18" s="631"/>
      <c r="DE18" s="798"/>
      <c r="DF18" s="797"/>
      <c r="DG18" s="631"/>
      <c r="DH18" s="631"/>
      <c r="DI18" s="631"/>
      <c r="DJ18" s="631"/>
      <c r="DK18" s="631"/>
      <c r="DL18" s="631"/>
      <c r="DM18" s="631"/>
      <c r="DN18" s="631"/>
      <c r="DO18" s="631"/>
      <c r="DP18" s="631"/>
      <c r="DQ18" s="798"/>
      <c r="DR18" s="797"/>
      <c r="DS18" s="631"/>
      <c r="DT18" s="631"/>
      <c r="DU18" s="631"/>
      <c r="DV18" s="631"/>
      <c r="DW18" s="631"/>
      <c r="DX18" s="631"/>
      <c r="DY18" s="631"/>
      <c r="DZ18" s="631"/>
      <c r="EA18" s="631"/>
      <c r="EB18" s="631"/>
      <c r="EC18" s="798"/>
    </row>
    <row r="19" spans="1:133" ht="30" customHeight="1" x14ac:dyDescent="0.45">
      <c r="A19" s="810" t="s">
        <v>709</v>
      </c>
      <c r="B19" s="795">
        <v>11.71</v>
      </c>
      <c r="C19" s="795">
        <v>20.831700000000001</v>
      </c>
      <c r="D19" s="796">
        <v>20.831700000000001</v>
      </c>
      <c r="E19" s="796">
        <v>20.83</v>
      </c>
      <c r="F19" s="796">
        <v>21.325749999999999</v>
      </c>
      <c r="G19" s="796">
        <v>21.8154</v>
      </c>
      <c r="H19" s="792">
        <v>21.8154</v>
      </c>
      <c r="I19" s="792">
        <v>22.99446</v>
      </c>
      <c r="J19" s="792">
        <v>24.516549999999999</v>
      </c>
      <c r="K19" s="792">
        <v>24.761900000000001</v>
      </c>
      <c r="L19" s="792">
        <v>25.497425</v>
      </c>
      <c r="M19" s="792">
        <v>25.742599999999999</v>
      </c>
      <c r="N19" s="863">
        <v>25.742599999999999</v>
      </c>
      <c r="O19" s="792">
        <v>25.742599999999999</v>
      </c>
      <c r="P19" s="792">
        <v>25.742599999999999</v>
      </c>
      <c r="Q19" s="792">
        <v>25.742599999999999</v>
      </c>
      <c r="R19" s="792">
        <v>25.742599999999999</v>
      </c>
      <c r="S19" s="792">
        <v>25.742599999999999</v>
      </c>
      <c r="T19" s="631">
        <v>25.742599999999999</v>
      </c>
      <c r="U19" s="631">
        <v>25.742599999999999</v>
      </c>
      <c r="V19" s="631">
        <v>25.742599999999999</v>
      </c>
      <c r="W19" s="631">
        <v>25.742599999999999</v>
      </c>
      <c r="X19" s="631">
        <v>25.742599999999999</v>
      </c>
      <c r="Y19" s="798">
        <v>25.25</v>
      </c>
      <c r="Z19" s="631">
        <v>25.252300000000002</v>
      </c>
      <c r="AA19" s="631">
        <v>25.252300000000002</v>
      </c>
      <c r="AB19" s="631">
        <v>24.859740000000002</v>
      </c>
      <c r="AC19" s="631">
        <v>23.2895</v>
      </c>
      <c r="AD19" s="631">
        <v>23.043875</v>
      </c>
      <c r="AE19" s="631">
        <v>22.306999999999999</v>
      </c>
      <c r="AF19" s="631">
        <v>21.716879999999996</v>
      </c>
      <c r="AG19" s="631">
        <v>20.831700000000001</v>
      </c>
      <c r="AH19" s="631">
        <v>20.831700000000001</v>
      </c>
      <c r="AI19" s="631">
        <v>20.831700000000001</v>
      </c>
      <c r="AJ19" s="631">
        <v>20.634820000000001</v>
      </c>
      <c r="AK19" s="631">
        <v>19.847300000000001</v>
      </c>
      <c r="AL19" s="797">
        <v>19.847300000000001</v>
      </c>
      <c r="AM19" s="631">
        <v>19.847300000000001</v>
      </c>
      <c r="AN19" s="631">
        <v>19.847300000000001</v>
      </c>
      <c r="AO19" s="631">
        <v>19.847300000000001</v>
      </c>
      <c r="AP19" s="631">
        <v>19.847300000000001</v>
      </c>
      <c r="AQ19" s="631">
        <v>19.847300000000001</v>
      </c>
      <c r="AR19" s="631">
        <v>16.889600000000002</v>
      </c>
      <c r="AS19" s="631">
        <v>16.889600000000002</v>
      </c>
      <c r="AT19" s="631">
        <v>16.889600000000002</v>
      </c>
      <c r="AU19" s="631">
        <v>16.835783333333335</v>
      </c>
      <c r="AV19" s="631">
        <v>16.889600000000002</v>
      </c>
      <c r="AW19" s="798">
        <v>16.889600000000002</v>
      </c>
      <c r="AX19" s="797">
        <v>16.692100000000003</v>
      </c>
      <c r="AY19" s="631">
        <v>15.902100000000001</v>
      </c>
      <c r="AZ19" s="631">
        <v>15.902100000000001</v>
      </c>
      <c r="BA19" s="631">
        <v>15.902100000000001</v>
      </c>
      <c r="BB19" s="631">
        <v>15.902100000000001</v>
      </c>
      <c r="BC19" s="631">
        <v>15.902100000000001</v>
      </c>
      <c r="BD19" s="631">
        <v>15.902100000000001</v>
      </c>
      <c r="BE19" s="631">
        <v>15.902100000000001</v>
      </c>
      <c r="BF19" s="631">
        <v>15.902100000000001</v>
      </c>
      <c r="BG19" s="631">
        <v>15.902100000000001</v>
      </c>
      <c r="BH19" s="631">
        <v>15.902100000000001</v>
      </c>
      <c r="BI19" s="798">
        <v>15.902100000000001</v>
      </c>
      <c r="BJ19" s="797">
        <v>15.902100000000001</v>
      </c>
      <c r="BK19" s="631">
        <v>15.902100000000001</v>
      </c>
      <c r="BL19" s="631">
        <v>15.531475</v>
      </c>
      <c r="BM19" s="631">
        <v>14.419599999999999</v>
      </c>
      <c r="BN19" s="631">
        <v>14.419600000000001</v>
      </c>
      <c r="BO19" s="631">
        <v>14.419600000000001</v>
      </c>
      <c r="BP19" s="631">
        <v>14.419599999999999</v>
      </c>
      <c r="BQ19" s="631">
        <v>14.419600000000001</v>
      </c>
      <c r="BR19" s="631">
        <v>14.419599999999999</v>
      </c>
      <c r="BS19" s="631">
        <v>14.419600000000001</v>
      </c>
      <c r="BT19" s="631">
        <v>14.419600000000001</v>
      </c>
      <c r="BU19" s="798">
        <v>14.419599999999999</v>
      </c>
      <c r="BV19" s="797">
        <v>14.419600000000001</v>
      </c>
      <c r="BW19" s="631">
        <v>14.419600000000001</v>
      </c>
      <c r="BX19" s="631">
        <v>14.419599999999999</v>
      </c>
      <c r="BY19" s="631">
        <v>14.419600000000001</v>
      </c>
      <c r="BZ19" s="631">
        <v>14.419600000000001</v>
      </c>
      <c r="CA19" s="631">
        <v>13.430299999999999</v>
      </c>
      <c r="CB19" s="631">
        <v>13.430300000000001</v>
      </c>
      <c r="CC19" s="631">
        <v>13.430300000000001</v>
      </c>
      <c r="CD19" s="631">
        <v>13.430299999999999</v>
      </c>
      <c r="CE19" s="631">
        <v>13.430300000000001</v>
      </c>
      <c r="CF19" s="631">
        <v>13.760066666666667</v>
      </c>
      <c r="CG19" s="631">
        <v>14.419599999999999</v>
      </c>
      <c r="CH19" s="797">
        <v>14.419600000000001</v>
      </c>
      <c r="CI19" s="631">
        <v>14.419600000000001</v>
      </c>
      <c r="CJ19" s="631">
        <v>15.407600000000002</v>
      </c>
      <c r="CK19" s="631">
        <v>16.889600000000002</v>
      </c>
      <c r="CL19" s="631">
        <v>17.382750000000001</v>
      </c>
      <c r="CM19" s="631">
        <v>18.862200000000001</v>
      </c>
      <c r="CN19" s="631">
        <v>18.862200000000001</v>
      </c>
      <c r="CO19" s="631">
        <v>20.338799999999999</v>
      </c>
      <c r="CP19" s="631">
        <v>21.8154</v>
      </c>
      <c r="CQ19" s="631">
        <v>24.2713</v>
      </c>
      <c r="CR19" s="631">
        <v>24.761879999999998</v>
      </c>
      <c r="CS19" s="798">
        <v>26.7225</v>
      </c>
      <c r="CT19" s="797">
        <v>26.7225</v>
      </c>
      <c r="CU19" s="631">
        <v>27.701699999999999</v>
      </c>
      <c r="CV19" s="631">
        <v>27.995159999999998</v>
      </c>
      <c r="CW19" s="631">
        <v>29.169</v>
      </c>
      <c r="CX19" s="631">
        <v>29.169</v>
      </c>
      <c r="CY19" s="631">
        <v>29.169</v>
      </c>
      <c r="CZ19" s="631">
        <v>29.169</v>
      </c>
      <c r="DA19" s="631">
        <v>29.169</v>
      </c>
      <c r="DB19" s="631">
        <v>29.169</v>
      </c>
      <c r="DC19" s="631">
        <v>29.169</v>
      </c>
      <c r="DD19" s="631">
        <v>29.169</v>
      </c>
      <c r="DE19" s="798">
        <v>29.169</v>
      </c>
      <c r="DF19" s="797">
        <v>29.169</v>
      </c>
      <c r="DG19" s="631">
        <v>29.169</v>
      </c>
      <c r="DH19" s="631">
        <v>29.169</v>
      </c>
      <c r="DI19" s="631">
        <v>29.169</v>
      </c>
      <c r="DJ19" s="631">
        <v>29.169</v>
      </c>
      <c r="DK19" s="631">
        <v>29.169</v>
      </c>
      <c r="DL19" s="631">
        <v>29.169</v>
      </c>
      <c r="DM19" s="631">
        <v>29.169</v>
      </c>
      <c r="DN19" s="631">
        <v>29.169</v>
      </c>
      <c r="DO19" s="631">
        <v>29.169</v>
      </c>
      <c r="DP19" s="631">
        <v>27.622000000000003</v>
      </c>
      <c r="DQ19" s="798">
        <v>27.622000000000003</v>
      </c>
      <c r="DR19" s="797">
        <v>27.622000000000003</v>
      </c>
      <c r="DS19" s="631">
        <v>27.622000000000003</v>
      </c>
      <c r="DT19" s="631">
        <v>27.622000000000003</v>
      </c>
      <c r="DU19" s="631">
        <v>27.622000000000003</v>
      </c>
      <c r="DV19" s="631">
        <v>27.622000000000003</v>
      </c>
      <c r="DW19" s="631">
        <v>27.622000000000003</v>
      </c>
      <c r="DX19" s="631">
        <v>27.622000000000003</v>
      </c>
      <c r="DY19" s="631">
        <v>27.622000000000003</v>
      </c>
      <c r="DZ19" s="631">
        <v>27.622000000000003</v>
      </c>
      <c r="EA19" s="631">
        <v>27.622000000000003</v>
      </c>
      <c r="EB19" s="631">
        <v>27.622000000000003</v>
      </c>
      <c r="EC19" s="798">
        <v>14.27</v>
      </c>
    </row>
    <row r="20" spans="1:133" ht="30" customHeight="1" x14ac:dyDescent="0.45">
      <c r="A20" s="810" t="s">
        <v>710</v>
      </c>
      <c r="B20" s="795">
        <v>11.762978646133163</v>
      </c>
      <c r="C20" s="795">
        <v>20.999955683388322</v>
      </c>
      <c r="D20" s="796">
        <v>20.999955683388322</v>
      </c>
      <c r="E20" s="796">
        <v>20.998228112144602</v>
      </c>
      <c r="F20" s="796">
        <v>21.502114894892209</v>
      </c>
      <c r="G20" s="796">
        <v>21.999991777159792</v>
      </c>
      <c r="H20" s="792">
        <v>21.999991777159792</v>
      </c>
      <c r="I20" s="792">
        <v>23.199638135042584</v>
      </c>
      <c r="J20" s="792">
        <v>24.749928018368742</v>
      </c>
      <c r="K20" s="792">
        <v>24.99999514607989</v>
      </c>
      <c r="L20" s="792">
        <v>25.7499470553064</v>
      </c>
      <c r="M20" s="792">
        <v>26.000026260000261</v>
      </c>
      <c r="N20" s="863">
        <v>26.000026260000261</v>
      </c>
      <c r="O20" s="792">
        <v>26.000026260000261</v>
      </c>
      <c r="P20" s="792">
        <v>26.000026260000261</v>
      </c>
      <c r="Q20" s="792">
        <v>26.000026260000261</v>
      </c>
      <c r="R20" s="792">
        <v>26.000026260000261</v>
      </c>
      <c r="S20" s="792">
        <v>26.000026260000261</v>
      </c>
      <c r="T20" s="631">
        <v>26.000026260000261</v>
      </c>
      <c r="U20" s="631">
        <v>26.000026260000261</v>
      </c>
      <c r="V20" s="631">
        <v>26.000026260000261</v>
      </c>
      <c r="W20" s="631">
        <v>26.000026260000261</v>
      </c>
      <c r="X20" s="631">
        <v>26.000026260000261</v>
      </c>
      <c r="Y20" s="798">
        <v>25.497621128264878</v>
      </c>
      <c r="Z20" s="631">
        <v>25.499966462733418</v>
      </c>
      <c r="AA20" s="631">
        <v>25.499966462733418</v>
      </c>
      <c r="AB20" s="631">
        <v>25.099729519199084</v>
      </c>
      <c r="AC20" s="631">
        <v>23.500001261298078</v>
      </c>
      <c r="AD20" s="631">
        <v>23.249939887897781</v>
      </c>
      <c r="AE20" s="631">
        <v>22.500041703957763</v>
      </c>
      <c r="AF20" s="631">
        <v>21.899801291023458</v>
      </c>
      <c r="AG20" s="631">
        <v>20.999955683388322</v>
      </c>
      <c r="AH20" s="631">
        <v>20.999955683388322</v>
      </c>
      <c r="AI20" s="631">
        <v>20.999955683388322</v>
      </c>
      <c r="AJ20" s="631">
        <v>20.799897748483989</v>
      </c>
      <c r="AK20" s="631">
        <v>19.999971319526942</v>
      </c>
      <c r="AL20" s="797">
        <v>19.999971319526942</v>
      </c>
      <c r="AM20" s="631">
        <v>19.999971319526942</v>
      </c>
      <c r="AN20" s="631">
        <v>19.999971319526942</v>
      </c>
      <c r="AO20" s="631">
        <v>19.999971319526942</v>
      </c>
      <c r="AP20" s="631">
        <v>19.999971319526942</v>
      </c>
      <c r="AQ20" s="631">
        <v>19.999971319526942</v>
      </c>
      <c r="AR20" s="631">
        <v>17.000032209231168</v>
      </c>
      <c r="AS20" s="631">
        <v>17.000032209231168</v>
      </c>
      <c r="AT20" s="631">
        <v>17.000032209231168</v>
      </c>
      <c r="AU20" s="631">
        <v>16.945510619975877</v>
      </c>
      <c r="AV20" s="631">
        <v>17.000032209231168</v>
      </c>
      <c r="AW20" s="798">
        <v>17.000032209231168</v>
      </c>
      <c r="AX20" s="797">
        <v>16.799956366022034</v>
      </c>
      <c r="AY20" s="631">
        <v>15.999958825089406</v>
      </c>
      <c r="AZ20" s="631">
        <v>15.999958825089406</v>
      </c>
      <c r="BA20" s="631">
        <v>15.999958825089406</v>
      </c>
      <c r="BB20" s="631">
        <v>15.999958825089406</v>
      </c>
      <c r="BC20" s="631">
        <v>15.999958825089406</v>
      </c>
      <c r="BD20" s="631">
        <v>15.999958825089406</v>
      </c>
      <c r="BE20" s="631">
        <v>15.999958825089406</v>
      </c>
      <c r="BF20" s="631">
        <v>15.999958825089406</v>
      </c>
      <c r="BG20" s="631">
        <v>15.999958825089406</v>
      </c>
      <c r="BH20" s="631">
        <v>15.999958825089406</v>
      </c>
      <c r="BI20" s="798">
        <v>15.999958825089406</v>
      </c>
      <c r="BJ20" s="797">
        <v>15.999958825089406</v>
      </c>
      <c r="BK20" s="631">
        <v>15.999958825089406</v>
      </c>
      <c r="BL20" s="631">
        <v>15.624812068469668</v>
      </c>
      <c r="BM20" s="631">
        <v>14.500017094807802</v>
      </c>
      <c r="BN20" s="631">
        <v>14.500017094807806</v>
      </c>
      <c r="BO20" s="631">
        <v>14.500017094807806</v>
      </c>
      <c r="BP20" s="631">
        <v>14.500017094807802</v>
      </c>
      <c r="BQ20" s="631">
        <v>14.500017094807806</v>
      </c>
      <c r="BR20" s="631">
        <v>14.500017094807802</v>
      </c>
      <c r="BS20" s="631">
        <v>14.500017094807806</v>
      </c>
      <c r="BT20" s="631">
        <v>14.500017094807806</v>
      </c>
      <c r="BU20" s="798">
        <v>14.500017094807802</v>
      </c>
      <c r="BV20" s="797">
        <v>14.500017094807806</v>
      </c>
      <c r="BW20" s="631">
        <v>14.500017094807806</v>
      </c>
      <c r="BX20" s="631">
        <v>14.500017094807802</v>
      </c>
      <c r="BY20" s="631">
        <v>14.500017094807806</v>
      </c>
      <c r="BZ20" s="631">
        <v>14.500017094807806</v>
      </c>
      <c r="CA20" s="631">
        <v>13.500034427836992</v>
      </c>
      <c r="CB20" s="631">
        <v>13.500034427836994</v>
      </c>
      <c r="CC20" s="631">
        <v>13.500034427836994</v>
      </c>
      <c r="CD20" s="631">
        <v>13.500034427836992</v>
      </c>
      <c r="CE20" s="631">
        <v>13.500034427836994</v>
      </c>
      <c r="CF20" s="631">
        <v>13.833276979534693</v>
      </c>
      <c r="CG20" s="631">
        <v>14.500017094807802</v>
      </c>
      <c r="CH20" s="797">
        <v>14.500017094807806</v>
      </c>
      <c r="CI20" s="631">
        <v>14.500017094807806</v>
      </c>
      <c r="CJ20" s="631">
        <v>15.499449739154233</v>
      </c>
      <c r="CK20" s="631">
        <v>17.000032209231168</v>
      </c>
      <c r="CL20" s="631">
        <v>17.499747591324269</v>
      </c>
      <c r="CM20" s="631">
        <v>19.000039439971012</v>
      </c>
      <c r="CN20" s="631">
        <v>19.000039439971012</v>
      </c>
      <c r="CO20" s="631">
        <v>20.49915702108478</v>
      </c>
      <c r="CP20" s="631">
        <v>21.999991777159792</v>
      </c>
      <c r="CQ20" s="631">
        <v>24.500010424234507</v>
      </c>
      <c r="CR20" s="631">
        <v>24.999974759615622</v>
      </c>
      <c r="CS20" s="798">
        <v>27.000002914571006</v>
      </c>
      <c r="CT20" s="797">
        <v>27.000002914571006</v>
      </c>
      <c r="CU20" s="631">
        <v>28.000026280000263</v>
      </c>
      <c r="CV20" s="631">
        <v>28.29987520552255</v>
      </c>
      <c r="CW20" s="631">
        <v>29.499955461872059</v>
      </c>
      <c r="CX20" s="631">
        <v>29.499955461872059</v>
      </c>
      <c r="CY20" s="631">
        <v>29.499955461872059</v>
      </c>
      <c r="CZ20" s="631">
        <v>29.499955461872059</v>
      </c>
      <c r="DA20" s="631">
        <v>29.499955461872059</v>
      </c>
      <c r="DB20" s="631">
        <v>29.499955461872059</v>
      </c>
      <c r="DC20" s="631">
        <v>29.499955461872059</v>
      </c>
      <c r="DD20" s="631">
        <v>29.499955461872059</v>
      </c>
      <c r="DE20" s="798">
        <v>29.499955461872059</v>
      </c>
      <c r="DF20" s="797">
        <v>29.499955461872059</v>
      </c>
      <c r="DG20" s="631">
        <v>29.499955461872059</v>
      </c>
      <c r="DH20" s="631">
        <v>29.499955461872059</v>
      </c>
      <c r="DI20" s="631">
        <v>29.499955461872059</v>
      </c>
      <c r="DJ20" s="631">
        <v>29.499955461872059</v>
      </c>
      <c r="DK20" s="631">
        <v>29.499955461872059</v>
      </c>
      <c r="DL20" s="631">
        <v>29.499955461872059</v>
      </c>
      <c r="DM20" s="631">
        <v>29.499955461872059</v>
      </c>
      <c r="DN20" s="631">
        <v>29.499955461872059</v>
      </c>
      <c r="DO20" s="631">
        <v>27.918602942491347</v>
      </c>
      <c r="DP20" s="631">
        <v>27.918602942491347</v>
      </c>
      <c r="DQ20" s="798">
        <v>27.918602942491347</v>
      </c>
      <c r="DR20" s="797">
        <v>27.918602942491347</v>
      </c>
      <c r="DS20" s="631">
        <v>27.918602942491347</v>
      </c>
      <c r="DT20" s="631">
        <v>27.918602942491347</v>
      </c>
      <c r="DU20" s="631">
        <v>27.918602942491347</v>
      </c>
      <c r="DV20" s="631">
        <v>27.918602942491347</v>
      </c>
      <c r="DW20" s="631">
        <v>27.918602942491347</v>
      </c>
      <c r="DX20" s="631">
        <v>27.918602942491347</v>
      </c>
      <c r="DY20" s="631">
        <v>27.918602942491347</v>
      </c>
      <c r="DZ20" s="631">
        <v>27.918602942491347</v>
      </c>
      <c r="EA20" s="631">
        <v>27.92</v>
      </c>
      <c r="EB20" s="631">
        <v>27.92</v>
      </c>
      <c r="EC20" s="798">
        <v>14.35</v>
      </c>
    </row>
    <row r="21" spans="1:133" ht="30" customHeight="1" x14ac:dyDescent="0.45">
      <c r="A21" s="810" t="s">
        <v>711</v>
      </c>
      <c r="B21" s="795">
        <v>23.975060000000003</v>
      </c>
      <c r="C21" s="795">
        <v>23.97</v>
      </c>
      <c r="D21" s="796">
        <v>23.939999999999998</v>
      </c>
      <c r="E21" s="796">
        <v>23.939999999999998</v>
      </c>
      <c r="F21" s="796">
        <v>23.939999999999998</v>
      </c>
      <c r="G21" s="796">
        <v>23.939999999999998</v>
      </c>
      <c r="H21" s="792">
        <v>23.939999999999998</v>
      </c>
      <c r="I21" s="792">
        <v>23.939999999999998</v>
      </c>
      <c r="J21" s="792">
        <v>23.939999999999998</v>
      </c>
      <c r="K21" s="792">
        <v>23.939999999999998</v>
      </c>
      <c r="L21" s="792">
        <v>23.939999999999998</v>
      </c>
      <c r="M21" s="792">
        <v>23.939999999999998</v>
      </c>
      <c r="N21" s="863">
        <v>23.939999999999998</v>
      </c>
      <c r="O21" s="792">
        <v>23.939999999999998</v>
      </c>
      <c r="P21" s="792">
        <v>23.939999999999998</v>
      </c>
      <c r="Q21" s="792">
        <v>23.939999999999998</v>
      </c>
      <c r="R21" s="792">
        <v>23.939999999999998</v>
      </c>
      <c r="S21" s="792">
        <v>23.939999999999998</v>
      </c>
      <c r="T21" s="631">
        <v>23.939999999999998</v>
      </c>
      <c r="U21" s="631">
        <v>23.939999999999998</v>
      </c>
      <c r="V21" s="631">
        <v>23.939999999999998</v>
      </c>
      <c r="W21" s="631">
        <v>23.939999999999998</v>
      </c>
      <c r="X21" s="631">
        <v>23.939999999999998</v>
      </c>
      <c r="Y21" s="798">
        <v>23.939999999999998</v>
      </c>
      <c r="Z21" s="631">
        <v>23.939999999999998</v>
      </c>
      <c r="AA21" s="631">
        <v>23.939999999999998</v>
      </c>
      <c r="AB21" s="631">
        <v>23.939999999999998</v>
      </c>
      <c r="AC21" s="631">
        <v>23.939999999999998</v>
      </c>
      <c r="AD21" s="631">
        <v>23.939999999999998</v>
      </c>
      <c r="AE21" s="631">
        <v>23.939999999999998</v>
      </c>
      <c r="AF21" s="631">
        <v>23.939999999999998</v>
      </c>
      <c r="AG21" s="631">
        <v>23.939999999999998</v>
      </c>
      <c r="AH21" s="631">
        <v>23.939999999999998</v>
      </c>
      <c r="AI21" s="631">
        <v>23.939999999999998</v>
      </c>
      <c r="AJ21" s="631">
        <v>23.939999999999998</v>
      </c>
      <c r="AK21" s="631">
        <v>23.939999999999998</v>
      </c>
      <c r="AL21" s="797">
        <v>19.364424999999997</v>
      </c>
      <c r="AM21" s="631">
        <v>18.8</v>
      </c>
      <c r="AN21" s="631">
        <v>18.404250000000001</v>
      </c>
      <c r="AO21" s="631">
        <v>17.7493625</v>
      </c>
      <c r="AP21" s="631">
        <v>17.07181111111111</v>
      </c>
      <c r="AQ21" s="631">
        <v>16.539587500000003</v>
      </c>
      <c r="AR21" s="631">
        <v>16.5488</v>
      </c>
      <c r="AS21" s="631">
        <v>16.5488</v>
      </c>
      <c r="AT21" s="631">
        <v>16.5488</v>
      </c>
      <c r="AU21" s="631">
        <v>16.545625000000001</v>
      </c>
      <c r="AV21" s="631">
        <v>16.633825000000002</v>
      </c>
      <c r="AW21" s="798">
        <v>16.541119999999999</v>
      </c>
      <c r="AX21" s="797">
        <v>16.21683333333333</v>
      </c>
      <c r="AY21" s="631">
        <v>15.615475</v>
      </c>
      <c r="AZ21" s="631">
        <v>15.615550000000001</v>
      </c>
      <c r="BA21" s="631">
        <v>15.615600000000001</v>
      </c>
      <c r="BB21" s="631">
        <v>15.615600000000001</v>
      </c>
      <c r="BC21" s="631">
        <v>15.615600000000001</v>
      </c>
      <c r="BD21" s="631">
        <v>15.615600000000001</v>
      </c>
      <c r="BE21" s="631">
        <v>15.615600000000001</v>
      </c>
      <c r="BF21" s="631">
        <v>15.615600000000001</v>
      </c>
      <c r="BG21" s="631">
        <v>15.615600000000001</v>
      </c>
      <c r="BH21" s="631">
        <v>15.615600000000001</v>
      </c>
      <c r="BI21" s="798">
        <v>15.615600000000001</v>
      </c>
      <c r="BJ21" s="797">
        <v>15.615600000000001</v>
      </c>
      <c r="BK21" s="631">
        <v>15.615600000000001</v>
      </c>
      <c r="BL21" s="631">
        <v>15.2576</v>
      </c>
      <c r="BM21" s="631">
        <v>14.1836</v>
      </c>
      <c r="BN21" s="631">
        <v>14.1836</v>
      </c>
      <c r="BO21" s="631">
        <v>14.1836</v>
      </c>
      <c r="BP21" s="631">
        <v>14.1836</v>
      </c>
      <c r="BQ21" s="631">
        <v>14.1836</v>
      </c>
      <c r="BR21" s="631">
        <v>14.1836</v>
      </c>
      <c r="BS21" s="631">
        <v>14.1836</v>
      </c>
      <c r="BT21" s="631">
        <v>14.1836</v>
      </c>
      <c r="BU21" s="798">
        <v>14.1836</v>
      </c>
      <c r="BV21" s="797">
        <v>14.1836</v>
      </c>
      <c r="BW21" s="631">
        <v>14.1836</v>
      </c>
      <c r="BX21" s="631">
        <v>14.1836</v>
      </c>
      <c r="BY21" s="631">
        <v>14.1836</v>
      </c>
      <c r="BZ21" s="631">
        <v>13.944025</v>
      </c>
      <c r="CA21" s="631">
        <v>13.225300000000001</v>
      </c>
      <c r="CB21" s="631">
        <v>13.225300000000001</v>
      </c>
      <c r="CC21" s="631">
        <v>13.225300000000001</v>
      </c>
      <c r="CD21" s="631">
        <v>13.225300000000001</v>
      </c>
      <c r="CE21" s="631">
        <v>13.225299999999999</v>
      </c>
      <c r="CF21" s="631">
        <v>13.225300000000001</v>
      </c>
      <c r="CG21" s="631">
        <v>14.1836</v>
      </c>
      <c r="CH21" s="797">
        <v>14.1836</v>
      </c>
      <c r="CI21" s="631">
        <v>14.1836</v>
      </c>
      <c r="CJ21" s="631">
        <v>15.375150000000001</v>
      </c>
      <c r="CK21" s="631">
        <v>16.566700000000001</v>
      </c>
      <c r="CL21" s="631">
        <v>16.566700000000001</v>
      </c>
      <c r="CM21" s="631">
        <v>16.566700000000001</v>
      </c>
      <c r="CN21" s="631">
        <v>16.566700000000001</v>
      </c>
      <c r="CO21" s="631">
        <v>16.566700000000001</v>
      </c>
      <c r="CP21" s="631">
        <v>16.566700000000001</v>
      </c>
      <c r="CQ21" s="631">
        <v>16.566700000000001</v>
      </c>
      <c r="CR21" s="631">
        <v>16.566700000000001</v>
      </c>
      <c r="CS21" s="798">
        <v>16.566700000000001</v>
      </c>
      <c r="CT21" s="797">
        <v>16.566700000000001</v>
      </c>
      <c r="CU21" s="631">
        <v>28.6083</v>
      </c>
      <c r="CV21" s="631">
        <v>28.909300000000002</v>
      </c>
      <c r="CW21" s="631">
        <v>25.996600000000001</v>
      </c>
      <c r="CX21" s="631">
        <v>25.987675000000003</v>
      </c>
      <c r="CY21" s="631">
        <v>25.998642857142858</v>
      </c>
      <c r="CZ21" s="631">
        <v>26.091144444444446</v>
      </c>
      <c r="DA21" s="631">
        <v>27.100977777777775</v>
      </c>
      <c r="DB21" s="631">
        <v>28.628912500000002</v>
      </c>
      <c r="DC21" s="631">
        <v>29.213575000000002</v>
      </c>
      <c r="DD21" s="631">
        <v>28.874322222222222</v>
      </c>
      <c r="DE21" s="798">
        <v>28.671757142857139</v>
      </c>
      <c r="DF21" s="797">
        <v>28.431737500000001</v>
      </c>
      <c r="DG21" s="631">
        <v>27.756615125</v>
      </c>
      <c r="DH21" s="631">
        <v>27.7</v>
      </c>
      <c r="DI21" s="631">
        <v>27.758975</v>
      </c>
      <c r="DJ21" s="631">
        <v>27.758122222222227</v>
      </c>
      <c r="DK21" s="631">
        <v>27.759825000000003</v>
      </c>
      <c r="DL21" s="631">
        <v>27.758620000000001</v>
      </c>
      <c r="DM21" s="631">
        <v>27.760100000000001</v>
      </c>
      <c r="DN21" s="631">
        <v>27.760100000000001</v>
      </c>
      <c r="DO21" s="631">
        <v>25.865960000000001</v>
      </c>
      <c r="DP21" s="631">
        <v>25.921625000000006</v>
      </c>
      <c r="DQ21" s="798">
        <v>25.921742857142853</v>
      </c>
      <c r="DR21" s="797">
        <v>25.922762500000001</v>
      </c>
      <c r="DS21" s="631">
        <v>26.075862499999999</v>
      </c>
      <c r="DT21" s="631">
        <v>25.922325000000004</v>
      </c>
      <c r="DU21" s="631">
        <v>26.833300000000005</v>
      </c>
      <c r="DV21" s="631">
        <v>26.842712499999998</v>
      </c>
      <c r="DW21" s="631">
        <v>26.427233333333337</v>
      </c>
      <c r="DX21" s="631">
        <v>18.063775</v>
      </c>
      <c r="DY21" s="631">
        <v>24.007662499999999</v>
      </c>
      <c r="DZ21" s="631">
        <v>22.534311111111112</v>
      </c>
      <c r="EA21" s="631">
        <v>20.77</v>
      </c>
      <c r="EB21" s="631">
        <v>20.39</v>
      </c>
      <c r="EC21" s="798">
        <v>20.39</v>
      </c>
    </row>
    <row r="22" spans="1:133" ht="30" customHeight="1" x14ac:dyDescent="0.45">
      <c r="A22" s="810" t="s">
        <v>712</v>
      </c>
      <c r="B22" s="795">
        <v>24.893239876353814</v>
      </c>
      <c r="C22" s="795">
        <v>24.887784930434645</v>
      </c>
      <c r="D22" s="796">
        <v>24.855445165000155</v>
      </c>
      <c r="E22" s="796">
        <v>24.855445165000155</v>
      </c>
      <c r="F22" s="796">
        <v>24.855445165000155</v>
      </c>
      <c r="G22" s="796">
        <v>24.855445165000155</v>
      </c>
      <c r="H22" s="792">
        <v>24.855445165000155</v>
      </c>
      <c r="I22" s="792">
        <v>24.855445165000155</v>
      </c>
      <c r="J22" s="792">
        <v>24.855445165000155</v>
      </c>
      <c r="K22" s="792">
        <v>24.855445165000155</v>
      </c>
      <c r="L22" s="792">
        <v>24.855445165000155</v>
      </c>
      <c r="M22" s="792">
        <v>24.855445165000155</v>
      </c>
      <c r="N22" s="863">
        <v>24.855445165000155</v>
      </c>
      <c r="O22" s="792">
        <v>24.855445165000155</v>
      </c>
      <c r="P22" s="792">
        <v>24.855445165000155</v>
      </c>
      <c r="Q22" s="792">
        <v>24.855445165000155</v>
      </c>
      <c r="R22" s="792">
        <v>24.855445165000155</v>
      </c>
      <c r="S22" s="792">
        <v>24.855445165000155</v>
      </c>
      <c r="T22" s="631">
        <v>24.855445165000155</v>
      </c>
      <c r="U22" s="631">
        <v>24.855445165000155</v>
      </c>
      <c r="V22" s="631">
        <v>24.855445165000155</v>
      </c>
      <c r="W22" s="631">
        <v>24.855445165000155</v>
      </c>
      <c r="X22" s="631">
        <v>24.855445165000155</v>
      </c>
      <c r="Y22" s="798">
        <v>24.855445165000155</v>
      </c>
      <c r="Z22" s="631">
        <v>24.855445165000155</v>
      </c>
      <c r="AA22" s="631">
        <v>24.855445165000155</v>
      </c>
      <c r="AB22" s="631">
        <v>24.855445165000155</v>
      </c>
      <c r="AC22" s="631">
        <v>24.855445165000155</v>
      </c>
      <c r="AD22" s="631">
        <v>24.855445165000155</v>
      </c>
      <c r="AE22" s="631">
        <v>24.855445165000155</v>
      </c>
      <c r="AF22" s="631">
        <v>24.855445165000155</v>
      </c>
      <c r="AG22" s="631">
        <v>24.855445165000155</v>
      </c>
      <c r="AH22" s="631">
        <v>24.855445165000155</v>
      </c>
      <c r="AI22" s="631">
        <v>24.855445165000155</v>
      </c>
      <c r="AJ22" s="631">
        <v>24.855445165000155</v>
      </c>
      <c r="AK22" s="631">
        <v>24.855445165000155</v>
      </c>
      <c r="AL22" s="797">
        <v>19.959032996195941</v>
      </c>
      <c r="AM22" s="631">
        <v>19.359949302915084</v>
      </c>
      <c r="AN22" s="631">
        <v>18.94053672780414</v>
      </c>
      <c r="AO22" s="631">
        <v>18.247645697312564</v>
      </c>
      <c r="AP22" s="631">
        <v>17.532284731546774</v>
      </c>
      <c r="AQ22" s="631">
        <v>16.971434461975953</v>
      </c>
      <c r="AR22" s="631">
        <v>16.981134458345014</v>
      </c>
      <c r="AS22" s="631">
        <v>16.981134458345014</v>
      </c>
      <c r="AT22" s="631">
        <v>16.981134458345014</v>
      </c>
      <c r="AU22" s="631">
        <v>16.97779141552223</v>
      </c>
      <c r="AV22" s="631">
        <v>17.070672032651572</v>
      </c>
      <c r="AW22" s="798">
        <v>16.973048037466928</v>
      </c>
      <c r="AX22" s="797">
        <v>16.631779165271819</v>
      </c>
      <c r="AY22" s="631">
        <v>15.999852376600771</v>
      </c>
      <c r="AZ22" s="631">
        <v>15.999931114326653</v>
      </c>
      <c r="BA22" s="631">
        <v>15.999983606154247</v>
      </c>
      <c r="BB22" s="631">
        <v>15.999983606154247</v>
      </c>
      <c r="BC22" s="631">
        <v>15.999983606154247</v>
      </c>
      <c r="BD22" s="631">
        <v>15.999983606154247</v>
      </c>
      <c r="BE22" s="631">
        <v>15.999983606154247</v>
      </c>
      <c r="BF22" s="631">
        <v>15.999983606154247</v>
      </c>
      <c r="BG22" s="631">
        <v>15.999983606154247</v>
      </c>
      <c r="BH22" s="631">
        <v>15.999983606154247</v>
      </c>
      <c r="BI22" s="798">
        <v>15.999983606154247</v>
      </c>
      <c r="BJ22" s="797">
        <v>15.999983606154247</v>
      </c>
      <c r="BK22" s="631">
        <v>15.999983606154247</v>
      </c>
      <c r="BL22" s="631">
        <v>15.62435406867416</v>
      </c>
      <c r="BM22" s="631">
        <v>14.500003460118361</v>
      </c>
      <c r="BN22" s="631">
        <v>14.500003460118361</v>
      </c>
      <c r="BO22" s="631">
        <v>14.500003460118361</v>
      </c>
      <c r="BP22" s="631">
        <v>14.500003460118361</v>
      </c>
      <c r="BQ22" s="631">
        <v>14.500003460118361</v>
      </c>
      <c r="BR22" s="631">
        <v>14.500003460118361</v>
      </c>
      <c r="BS22" s="631">
        <v>14.500003460118361</v>
      </c>
      <c r="BT22" s="631">
        <v>14.500003460118361</v>
      </c>
      <c r="BU22" s="798">
        <v>14.500003460118361</v>
      </c>
      <c r="BV22" s="797">
        <v>14.500003460118361</v>
      </c>
      <c r="BW22" s="631">
        <v>14.500003460118361</v>
      </c>
      <c r="BX22" s="631">
        <v>14.500003460118361</v>
      </c>
      <c r="BY22" s="631">
        <v>14.500003460118361</v>
      </c>
      <c r="BZ22" s="631">
        <v>14.249714814800695</v>
      </c>
      <c r="CA22" s="631">
        <v>13.499978877929669</v>
      </c>
      <c r="CB22" s="631">
        <v>13.499978877929669</v>
      </c>
      <c r="CC22" s="631">
        <v>13.499978877929669</v>
      </c>
      <c r="CD22" s="631">
        <v>13.499978877929669</v>
      </c>
      <c r="CE22" s="631">
        <v>13.499978877929667</v>
      </c>
      <c r="CF22" s="631">
        <v>13.499978877929669</v>
      </c>
      <c r="CG22" s="631">
        <v>14.500003460118361</v>
      </c>
      <c r="CH22" s="797">
        <v>14.500003460118361</v>
      </c>
      <c r="CI22" s="631">
        <v>14.500003460118361</v>
      </c>
      <c r="CJ22" s="631">
        <v>15.747646030564358</v>
      </c>
      <c r="CK22" s="631">
        <v>16.999982476450167</v>
      </c>
      <c r="CL22" s="631">
        <v>16.999982476450167</v>
      </c>
      <c r="CM22" s="631">
        <v>16.999982476450167</v>
      </c>
      <c r="CN22" s="631">
        <v>16.999982476450167</v>
      </c>
      <c r="CO22" s="631">
        <v>16.999982476450167</v>
      </c>
      <c r="CP22" s="631">
        <v>16.999982476450167</v>
      </c>
      <c r="CQ22" s="631">
        <v>16.999982476450167</v>
      </c>
      <c r="CR22" s="631">
        <v>16.999982476450167</v>
      </c>
      <c r="CS22" s="798">
        <v>16.999982476450167</v>
      </c>
      <c r="CT22" s="797">
        <v>16.999982476450167</v>
      </c>
      <c r="CU22" s="631">
        <v>29.925399711647259</v>
      </c>
      <c r="CV22" s="631">
        <v>30.254912849282722</v>
      </c>
      <c r="CW22" s="631">
        <v>27.079644117323721</v>
      </c>
      <c r="CX22" s="631">
        <v>27.069960116573025</v>
      </c>
      <c r="CY22" s="631">
        <v>27.081860742290054</v>
      </c>
      <c r="CZ22" s="631">
        <v>27.182245832666766</v>
      </c>
      <c r="DA22" s="631">
        <v>28.280082207724341</v>
      </c>
      <c r="DB22" s="631">
        <v>29.947954610939316</v>
      </c>
      <c r="DC22" s="631">
        <v>30.588335996554697</v>
      </c>
      <c r="DD22" s="631">
        <v>30.2166052957148</v>
      </c>
      <c r="DE22" s="798">
        <v>29.994841466014151</v>
      </c>
      <c r="DF22" s="797">
        <v>29.732260300211195</v>
      </c>
      <c r="DG22" s="631">
        <v>28.994763576111534</v>
      </c>
      <c r="DH22" s="631">
        <v>28.93299051904226</v>
      </c>
      <c r="DI22" s="631">
        <v>28.997338692028542</v>
      </c>
      <c r="DJ22" s="631">
        <v>28.996408131321711</v>
      </c>
      <c r="DK22" s="631">
        <v>28.998266224131221</v>
      </c>
      <c r="DL22" s="631">
        <v>28.996951311724079</v>
      </c>
      <c r="DM22" s="631">
        <v>28.998566308589343</v>
      </c>
      <c r="DN22" s="631">
        <v>28.998566308589343</v>
      </c>
      <c r="DO22" s="631">
        <v>26.937921860502911</v>
      </c>
      <c r="DP22" s="631">
        <v>26.998301695680457</v>
      </c>
      <c r="DQ22" s="798">
        <v>26.998429546770662</v>
      </c>
      <c r="DR22" s="797">
        <v>26.999535654430918</v>
      </c>
      <c r="DS22" s="631">
        <v>27.165659422817249</v>
      </c>
      <c r="DT22" s="631">
        <v>26.999061054379176</v>
      </c>
      <c r="DU22" s="631">
        <v>27.988730784234786</v>
      </c>
      <c r="DV22" s="631">
        <v>27.998971487595732</v>
      </c>
      <c r="DW22" s="631">
        <v>27.547228783724417</v>
      </c>
      <c r="DX22" s="631">
        <v>18.580124521267951</v>
      </c>
      <c r="DY22" s="631">
        <v>24.928389199332649</v>
      </c>
      <c r="DZ22" s="631">
        <v>23.343590703994582</v>
      </c>
      <c r="EA22" s="631">
        <v>21.45</v>
      </c>
      <c r="EB22" s="631">
        <v>21.05</v>
      </c>
      <c r="EC22" s="798">
        <v>21.05</v>
      </c>
    </row>
    <row r="23" spans="1:133" s="543" customFormat="1" ht="30" customHeight="1" thickBot="1" x14ac:dyDescent="0.5">
      <c r="A23" s="545" t="s">
        <v>713</v>
      </c>
      <c r="B23" s="874">
        <v>21</v>
      </c>
      <c r="C23" s="874">
        <v>21</v>
      </c>
      <c r="D23" s="875">
        <v>21</v>
      </c>
      <c r="E23" s="875">
        <v>21</v>
      </c>
      <c r="F23" s="875">
        <v>22</v>
      </c>
      <c r="G23" s="875">
        <v>22</v>
      </c>
      <c r="H23" s="876">
        <v>22</v>
      </c>
      <c r="I23" s="876">
        <v>24</v>
      </c>
      <c r="J23" s="876">
        <v>25</v>
      </c>
      <c r="K23" s="876">
        <v>25</v>
      </c>
      <c r="L23" s="876">
        <v>26</v>
      </c>
      <c r="M23" s="876">
        <v>26</v>
      </c>
      <c r="N23" s="877">
        <v>26</v>
      </c>
      <c r="O23" s="876">
        <v>26</v>
      </c>
      <c r="P23" s="876">
        <v>26</v>
      </c>
      <c r="Q23" s="876">
        <v>26</v>
      </c>
      <c r="R23" s="876">
        <v>26</v>
      </c>
      <c r="S23" s="876">
        <v>26</v>
      </c>
      <c r="T23" s="876">
        <v>26</v>
      </c>
      <c r="U23" s="876">
        <v>26</v>
      </c>
      <c r="V23" s="876">
        <v>26</v>
      </c>
      <c r="W23" s="876">
        <v>26</v>
      </c>
      <c r="X23" s="876">
        <v>25.5</v>
      </c>
      <c r="Y23" s="878">
        <v>25.5</v>
      </c>
      <c r="Z23" s="876">
        <v>25.5</v>
      </c>
      <c r="AA23" s="876">
        <v>25.5</v>
      </c>
      <c r="AB23" s="876">
        <v>23.5</v>
      </c>
      <c r="AC23" s="876">
        <v>23.5</v>
      </c>
      <c r="AD23" s="876">
        <v>22.5</v>
      </c>
      <c r="AE23" s="876">
        <v>22.5</v>
      </c>
      <c r="AF23" s="876">
        <v>21</v>
      </c>
      <c r="AG23" s="876">
        <v>21</v>
      </c>
      <c r="AH23" s="876">
        <v>21</v>
      </c>
      <c r="AI23" s="876">
        <v>21</v>
      </c>
      <c r="AJ23" s="876">
        <v>20</v>
      </c>
      <c r="AK23" s="876">
        <v>20</v>
      </c>
      <c r="AL23" s="877">
        <v>20</v>
      </c>
      <c r="AM23" s="876">
        <v>20</v>
      </c>
      <c r="AN23" s="876">
        <v>18</v>
      </c>
      <c r="AO23" s="876">
        <v>18</v>
      </c>
      <c r="AP23" s="876">
        <v>17</v>
      </c>
      <c r="AQ23" s="876">
        <v>17</v>
      </c>
      <c r="AR23" s="876">
        <v>17</v>
      </c>
      <c r="AS23" s="876">
        <v>17</v>
      </c>
      <c r="AT23" s="876">
        <v>17</v>
      </c>
      <c r="AU23" s="876">
        <v>17</v>
      </c>
      <c r="AV23" s="876">
        <v>17</v>
      </c>
      <c r="AW23" s="878">
        <v>17</v>
      </c>
      <c r="AX23" s="877">
        <v>16</v>
      </c>
      <c r="AY23" s="876">
        <v>16</v>
      </c>
      <c r="AZ23" s="876">
        <v>16</v>
      </c>
      <c r="BA23" s="876">
        <v>16</v>
      </c>
      <c r="BB23" s="876">
        <v>16</v>
      </c>
      <c r="BC23" s="876">
        <v>16</v>
      </c>
      <c r="BD23" s="876">
        <v>16</v>
      </c>
      <c r="BE23" s="876">
        <v>16</v>
      </c>
      <c r="BF23" s="876">
        <v>16</v>
      </c>
      <c r="BG23" s="876">
        <v>16</v>
      </c>
      <c r="BH23" s="876">
        <v>16</v>
      </c>
      <c r="BI23" s="878">
        <v>16</v>
      </c>
      <c r="BJ23" s="877">
        <v>16</v>
      </c>
      <c r="BK23" s="876">
        <v>16</v>
      </c>
      <c r="BL23" s="876">
        <v>14.5</v>
      </c>
      <c r="BM23" s="876">
        <v>14.5</v>
      </c>
      <c r="BN23" s="876">
        <v>14.5</v>
      </c>
      <c r="BO23" s="876">
        <v>14.5</v>
      </c>
      <c r="BP23" s="876">
        <v>14.5</v>
      </c>
      <c r="BQ23" s="876">
        <v>14.5</v>
      </c>
      <c r="BR23" s="876">
        <v>14.5</v>
      </c>
      <c r="BS23" s="876">
        <v>14.5</v>
      </c>
      <c r="BT23" s="876">
        <v>14.5</v>
      </c>
      <c r="BU23" s="878">
        <v>14.5</v>
      </c>
      <c r="BV23" s="877">
        <v>14.5</v>
      </c>
      <c r="BW23" s="876">
        <v>14.5</v>
      </c>
      <c r="BX23" s="876">
        <v>14.5</v>
      </c>
      <c r="BY23" s="876">
        <v>14.5</v>
      </c>
      <c r="BZ23" s="876">
        <v>13.5</v>
      </c>
      <c r="CA23" s="876">
        <v>13.5</v>
      </c>
      <c r="CB23" s="876">
        <v>13.5</v>
      </c>
      <c r="CC23" s="876">
        <v>13.5</v>
      </c>
      <c r="CD23" s="876">
        <v>13.5</v>
      </c>
      <c r="CE23" s="876">
        <v>13.5</v>
      </c>
      <c r="CF23" s="876">
        <v>14.5</v>
      </c>
      <c r="CG23" s="876">
        <v>14.5</v>
      </c>
      <c r="CH23" s="877">
        <v>14.5</v>
      </c>
      <c r="CI23" s="876">
        <v>14.5</v>
      </c>
      <c r="CJ23" s="876">
        <v>17</v>
      </c>
      <c r="CK23" s="876">
        <v>17</v>
      </c>
      <c r="CL23" s="876">
        <v>19</v>
      </c>
      <c r="CM23" s="876">
        <v>19</v>
      </c>
      <c r="CN23" s="876">
        <v>19</v>
      </c>
      <c r="CO23" s="876">
        <v>22</v>
      </c>
      <c r="CP23" s="876">
        <v>22</v>
      </c>
      <c r="CQ23" s="876">
        <v>24.5</v>
      </c>
      <c r="CR23" s="876">
        <v>27</v>
      </c>
      <c r="CS23" s="878">
        <v>27</v>
      </c>
      <c r="CT23" s="877">
        <v>28</v>
      </c>
      <c r="CU23" s="876">
        <v>28</v>
      </c>
      <c r="CV23" s="876">
        <v>29.5</v>
      </c>
      <c r="CW23" s="876">
        <v>29.5</v>
      </c>
      <c r="CX23" s="876">
        <v>29.5</v>
      </c>
      <c r="CY23" s="876">
        <v>29.5</v>
      </c>
      <c r="CZ23" s="876">
        <v>30</v>
      </c>
      <c r="DA23" s="876">
        <v>30</v>
      </c>
      <c r="DB23" s="876">
        <v>30</v>
      </c>
      <c r="DC23" s="876">
        <v>30</v>
      </c>
      <c r="DD23" s="876">
        <v>30</v>
      </c>
      <c r="DE23" s="878">
        <v>30</v>
      </c>
      <c r="DF23" s="877">
        <v>29</v>
      </c>
      <c r="DG23" s="876">
        <v>29</v>
      </c>
      <c r="DH23" s="876">
        <v>29</v>
      </c>
      <c r="DI23" s="876">
        <v>29</v>
      </c>
      <c r="DJ23" s="876">
        <v>29</v>
      </c>
      <c r="DK23" s="876">
        <v>29</v>
      </c>
      <c r="DL23" s="876">
        <v>29</v>
      </c>
      <c r="DM23" s="876">
        <v>29</v>
      </c>
      <c r="DN23" s="876">
        <v>27</v>
      </c>
      <c r="DO23" s="876">
        <v>27</v>
      </c>
      <c r="DP23" s="876">
        <v>27</v>
      </c>
      <c r="DQ23" s="878">
        <v>27</v>
      </c>
      <c r="DR23" s="877">
        <v>27</v>
      </c>
      <c r="DS23" s="876">
        <v>27</v>
      </c>
      <c r="DT23" s="876">
        <v>28</v>
      </c>
      <c r="DU23" s="876">
        <v>28</v>
      </c>
      <c r="DV23" s="876">
        <v>28</v>
      </c>
      <c r="DW23" s="876">
        <v>28</v>
      </c>
      <c r="DX23" s="876">
        <v>25</v>
      </c>
      <c r="DY23" s="876">
        <v>25</v>
      </c>
      <c r="DZ23" s="876">
        <v>21.5</v>
      </c>
      <c r="EA23" s="876">
        <v>21.5</v>
      </c>
      <c r="EB23" s="876">
        <v>18</v>
      </c>
      <c r="EC23" s="878">
        <v>18</v>
      </c>
    </row>
    <row r="24" spans="1:133" ht="20.25" hidden="1" customHeight="1" thickBot="1" x14ac:dyDescent="0.4">
      <c r="A24" s="879" t="s">
        <v>714</v>
      </c>
      <c r="B24" s="880">
        <v>28.98</v>
      </c>
      <c r="C24" s="880">
        <v>28.98</v>
      </c>
      <c r="D24" s="880">
        <v>28.98</v>
      </c>
      <c r="E24" s="880">
        <v>28.98</v>
      </c>
      <c r="F24" s="880">
        <v>28.98</v>
      </c>
      <c r="G24" s="880">
        <v>28.98</v>
      </c>
      <c r="H24" s="880">
        <v>27.87</v>
      </c>
      <c r="I24" s="880">
        <v>27.87</v>
      </c>
      <c r="J24" s="880">
        <v>28.98</v>
      </c>
      <c r="K24" s="880">
        <v>28.155000000000001</v>
      </c>
      <c r="L24" s="880">
        <v>29.215</v>
      </c>
      <c r="M24" s="880">
        <v>27.5</v>
      </c>
      <c r="N24" s="880">
        <v>28.195</v>
      </c>
      <c r="O24" s="880">
        <v>28.71</v>
      </c>
      <c r="P24" s="880">
        <v>28.565000000000001</v>
      </c>
      <c r="Q24" s="880">
        <v>32.14</v>
      </c>
      <c r="R24" s="880">
        <v>32.33</v>
      </c>
      <c r="S24" s="880">
        <v>32.674999999999997</v>
      </c>
      <c r="T24" s="881">
        <v>32.995000000000005</v>
      </c>
      <c r="U24" s="881">
        <v>32.995000000000005</v>
      </c>
      <c r="V24" s="881">
        <v>30.704999999999998</v>
      </c>
      <c r="W24" s="881">
        <v>32.064999999999998</v>
      </c>
      <c r="X24" s="881">
        <v>32.024999999999999</v>
      </c>
      <c r="Y24" s="881">
        <v>31.68</v>
      </c>
      <c r="Z24" s="881">
        <v>31.805</v>
      </c>
      <c r="AA24" s="881">
        <v>32.980000000000004</v>
      </c>
      <c r="AB24" s="881">
        <v>31.305</v>
      </c>
      <c r="AC24" s="881">
        <v>30.5</v>
      </c>
      <c r="AD24" s="881">
        <v>29.79</v>
      </c>
      <c r="AE24" s="881">
        <v>30.77</v>
      </c>
      <c r="AF24" s="881">
        <v>30.704999999999998</v>
      </c>
      <c r="AG24" s="881">
        <v>29.75</v>
      </c>
      <c r="AH24" s="881">
        <v>28.965</v>
      </c>
      <c r="AI24" s="881">
        <v>29.130000000000003</v>
      </c>
      <c r="AJ24" s="881">
        <v>29.25</v>
      </c>
      <c r="AK24" s="881">
        <v>29.25</v>
      </c>
      <c r="AL24" s="882">
        <v>29.25</v>
      </c>
      <c r="AM24" s="881">
        <v>29.25</v>
      </c>
      <c r="AN24" s="554">
        <v>28.75</v>
      </c>
      <c r="AO24" s="554">
        <v>28.16</v>
      </c>
      <c r="AP24" s="554">
        <v>27.8</v>
      </c>
      <c r="AQ24" s="883">
        <v>27.524999999999999</v>
      </c>
      <c r="AR24" s="883">
        <v>27.484999999999999</v>
      </c>
      <c r="AS24" s="883">
        <v>27.85</v>
      </c>
      <c r="AT24" s="883">
        <v>27.49</v>
      </c>
      <c r="AU24" s="883">
        <v>26.86</v>
      </c>
      <c r="AV24" s="883">
        <v>26.86</v>
      </c>
      <c r="AW24" s="884">
        <v>26.86</v>
      </c>
      <c r="AX24" s="885">
        <v>27.759999999999998</v>
      </c>
      <c r="AY24" s="883">
        <v>27.799999999999997</v>
      </c>
      <c r="AZ24" s="883">
        <v>27.66</v>
      </c>
      <c r="BA24" s="883">
        <v>27.67</v>
      </c>
      <c r="BB24" s="883">
        <v>27.64</v>
      </c>
      <c r="BC24" s="883">
        <v>27.675000000000001</v>
      </c>
      <c r="BD24" s="883">
        <v>27.655000000000001</v>
      </c>
      <c r="BE24" s="883">
        <v>27.66</v>
      </c>
      <c r="BF24" s="884"/>
      <c r="BG24" s="883"/>
      <c r="BH24" s="883"/>
      <c r="BI24" s="883"/>
      <c r="BJ24" s="883"/>
      <c r="BK24" s="883"/>
      <c r="BL24" s="883"/>
      <c r="BM24" s="883"/>
      <c r="BN24" s="883"/>
      <c r="BO24" s="883"/>
      <c r="BP24" s="883"/>
      <c r="BQ24" s="883"/>
      <c r="BR24" s="883"/>
      <c r="BS24" s="883"/>
      <c r="BT24" s="883"/>
      <c r="BU24" s="883"/>
      <c r="BV24" s="883"/>
      <c r="BW24" s="883"/>
      <c r="BX24" s="883"/>
      <c r="BY24" s="883"/>
      <c r="BZ24" s="883"/>
      <c r="CA24" s="883"/>
      <c r="CB24" s="883"/>
      <c r="CC24" s="883"/>
      <c r="CD24" s="883"/>
      <c r="CE24" s="883"/>
      <c r="CF24" s="883"/>
      <c r="CG24" s="883"/>
      <c r="CH24" s="883"/>
      <c r="CI24" s="883"/>
      <c r="CJ24" s="883"/>
      <c r="CK24" s="883"/>
      <c r="CL24" s="883"/>
      <c r="CM24" s="883"/>
      <c r="CN24" s="883"/>
      <c r="CO24" s="883"/>
      <c r="CP24" s="883"/>
      <c r="CQ24" s="883"/>
      <c r="CR24" s="883"/>
      <c r="CS24" s="883"/>
      <c r="CT24" s="883"/>
      <c r="CU24" s="883"/>
      <c r="CV24" s="883"/>
      <c r="CW24" s="883"/>
      <c r="CX24" s="883"/>
      <c r="CY24" s="883"/>
      <c r="CZ24" s="883"/>
      <c r="DA24" s="883"/>
      <c r="DB24" s="883"/>
      <c r="DC24" s="883"/>
      <c r="DD24" s="883"/>
      <c r="DE24" s="883"/>
      <c r="DF24" s="883"/>
      <c r="DG24" s="883"/>
      <c r="DH24" s="883"/>
      <c r="DI24" s="883"/>
      <c r="DJ24" s="883"/>
      <c r="DK24" s="883"/>
      <c r="DL24" s="883"/>
      <c r="DM24" s="883"/>
      <c r="DN24" s="883"/>
      <c r="DO24" s="883"/>
      <c r="DP24" s="883"/>
      <c r="DQ24" s="883"/>
      <c r="DR24" s="883"/>
      <c r="DS24" s="883"/>
      <c r="DT24" s="883"/>
      <c r="DU24" s="883"/>
      <c r="DV24" s="883"/>
      <c r="DW24" s="883"/>
      <c r="DX24" s="883"/>
      <c r="DY24" s="883"/>
      <c r="DZ24" s="883"/>
      <c r="EA24" s="883"/>
      <c r="EB24" s="883"/>
      <c r="EC24" s="883"/>
    </row>
    <row r="25" spans="1:133" ht="20.25" hidden="1" customHeight="1" thickTop="1" x14ac:dyDescent="0.35">
      <c r="A25" s="879" t="s">
        <v>715</v>
      </c>
      <c r="B25" s="880">
        <v>28.98</v>
      </c>
      <c r="C25" s="880">
        <v>28.98</v>
      </c>
      <c r="D25" s="880">
        <v>28.98</v>
      </c>
      <c r="E25" s="880">
        <v>28.98</v>
      </c>
      <c r="F25" s="880">
        <v>28.98</v>
      </c>
      <c r="G25" s="880">
        <v>28.98</v>
      </c>
      <c r="H25" s="880">
        <v>27.87</v>
      </c>
      <c r="I25" s="880">
        <v>27.87</v>
      </c>
      <c r="J25" s="880">
        <v>28.98</v>
      </c>
      <c r="K25" s="880">
        <v>28.155000000000001</v>
      </c>
      <c r="L25" s="880">
        <v>29.215</v>
      </c>
      <c r="M25" s="880">
        <v>27.5</v>
      </c>
      <c r="N25" s="880">
        <v>28.195</v>
      </c>
      <c r="O25" s="880">
        <v>28.71</v>
      </c>
      <c r="P25" s="880">
        <v>28.565000000000001</v>
      </c>
      <c r="Q25" s="880">
        <v>32.14</v>
      </c>
      <c r="R25" s="880">
        <v>32.33</v>
      </c>
      <c r="S25" s="880">
        <v>32.674999999999997</v>
      </c>
      <c r="T25" s="881">
        <v>32.995000000000005</v>
      </c>
      <c r="U25" s="881">
        <v>32.995000000000005</v>
      </c>
      <c r="V25" s="881">
        <v>30.704999999999998</v>
      </c>
      <c r="W25" s="881">
        <v>32.064999999999998</v>
      </c>
      <c r="X25" s="881">
        <v>32.024999999999999</v>
      </c>
      <c r="Y25" s="881">
        <v>31.68</v>
      </c>
      <c r="Z25" s="881">
        <v>31.805</v>
      </c>
      <c r="AA25" s="881">
        <v>32.980000000000004</v>
      </c>
      <c r="AB25" s="881">
        <v>31.305</v>
      </c>
      <c r="AC25" s="881">
        <v>30.5</v>
      </c>
      <c r="AD25" s="881">
        <v>29.79</v>
      </c>
      <c r="AE25" s="881">
        <v>30.77</v>
      </c>
      <c r="AF25" s="881">
        <v>30.704999999999998</v>
      </c>
      <c r="AG25" s="881">
        <v>29.75</v>
      </c>
      <c r="AH25" s="881">
        <v>28.965</v>
      </c>
      <c r="AI25" s="881">
        <v>29.130000000000003</v>
      </c>
      <c r="AJ25" s="881">
        <v>29.25</v>
      </c>
      <c r="AK25" s="881">
        <v>29.25</v>
      </c>
      <c r="AL25" s="882">
        <v>29.25</v>
      </c>
      <c r="AM25" s="881">
        <v>29.25</v>
      </c>
      <c r="AN25" s="881">
        <v>28.75</v>
      </c>
      <c r="AO25" s="881">
        <v>28.16</v>
      </c>
      <c r="AP25" s="881">
        <v>27.8</v>
      </c>
      <c r="AQ25" s="883">
        <v>27.524999999999999</v>
      </c>
      <c r="AR25" s="883">
        <v>27.484999999999999</v>
      </c>
      <c r="AS25" s="883">
        <v>27.85</v>
      </c>
      <c r="AT25" s="883">
        <v>27.49</v>
      </c>
      <c r="AU25" s="883">
        <v>26.86</v>
      </c>
      <c r="AV25" s="883">
        <v>26.86</v>
      </c>
      <c r="AW25" s="884">
        <v>26.86</v>
      </c>
      <c r="AX25" s="885">
        <v>27.759999999999998</v>
      </c>
      <c r="AY25" s="883">
        <v>27.799999999999997</v>
      </c>
      <c r="AZ25" s="883">
        <v>27.66</v>
      </c>
      <c r="BA25" s="883">
        <v>27.67</v>
      </c>
      <c r="BB25" s="883">
        <v>27.64</v>
      </c>
      <c r="BC25" s="883">
        <v>27.675000000000001</v>
      </c>
      <c r="BD25" s="883">
        <v>27.655000000000001</v>
      </c>
      <c r="BE25" s="883">
        <v>27.66</v>
      </c>
      <c r="BF25" s="884"/>
      <c r="BG25" s="883"/>
      <c r="BH25" s="883"/>
      <c r="BI25" s="883"/>
      <c r="BJ25" s="883"/>
      <c r="BK25" s="883"/>
      <c r="BL25" s="883"/>
      <c r="BM25" s="883"/>
      <c r="BN25" s="883"/>
      <c r="BO25" s="883"/>
      <c r="BP25" s="883"/>
      <c r="BQ25" s="883"/>
      <c r="BR25" s="883"/>
      <c r="BS25" s="883"/>
      <c r="BT25" s="883"/>
      <c r="BU25" s="883"/>
      <c r="BV25" s="883"/>
      <c r="BW25" s="883"/>
      <c r="BX25" s="883"/>
      <c r="BY25" s="883"/>
      <c r="BZ25" s="883"/>
      <c r="CA25" s="883"/>
      <c r="CB25" s="883"/>
      <c r="CC25" s="883"/>
      <c r="CD25" s="883"/>
      <c r="CE25" s="883"/>
      <c r="CF25" s="883"/>
      <c r="CG25" s="883"/>
      <c r="CH25" s="883"/>
      <c r="CI25" s="883"/>
      <c r="CJ25" s="883"/>
      <c r="CK25" s="883"/>
      <c r="CL25" s="883"/>
      <c r="CM25" s="883"/>
      <c r="CN25" s="883"/>
      <c r="CO25" s="883"/>
      <c r="CP25" s="883"/>
      <c r="CQ25" s="883"/>
      <c r="CR25" s="883"/>
      <c r="CS25" s="883"/>
      <c r="CT25" s="883"/>
      <c r="CU25" s="883"/>
      <c r="CV25" s="883"/>
      <c r="CW25" s="883"/>
      <c r="CX25" s="883"/>
      <c r="CY25" s="883"/>
      <c r="CZ25" s="883"/>
      <c r="DA25" s="883"/>
      <c r="DB25" s="883"/>
      <c r="DC25" s="883"/>
      <c r="DD25" s="883"/>
      <c r="DE25" s="883"/>
      <c r="DF25" s="883"/>
      <c r="DG25" s="883"/>
      <c r="DH25" s="883"/>
      <c r="DI25" s="883"/>
      <c r="DJ25" s="883"/>
      <c r="DK25" s="883"/>
      <c r="DL25" s="883"/>
      <c r="DM25" s="883"/>
      <c r="DN25" s="883"/>
      <c r="DO25" s="883"/>
      <c r="DP25" s="883"/>
      <c r="DQ25" s="883"/>
      <c r="DR25" s="883"/>
      <c r="DS25" s="883"/>
      <c r="DT25" s="883"/>
      <c r="DU25" s="883"/>
      <c r="DV25" s="883"/>
      <c r="DW25" s="883"/>
      <c r="DX25" s="883"/>
      <c r="DY25" s="883"/>
      <c r="DZ25" s="883"/>
      <c r="EA25" s="883"/>
      <c r="EB25" s="883"/>
      <c r="EC25" s="883"/>
    </row>
    <row r="26" spans="1:133" ht="20.25" hidden="1" customHeight="1" thickTop="1" x14ac:dyDescent="0.35">
      <c r="A26" s="879" t="s">
        <v>716</v>
      </c>
      <c r="B26" s="880">
        <v>28.98</v>
      </c>
      <c r="C26" s="880">
        <v>28.98</v>
      </c>
      <c r="D26" s="880">
        <v>28.98</v>
      </c>
      <c r="E26" s="880">
        <v>28.98</v>
      </c>
      <c r="F26" s="880">
        <v>28.98</v>
      </c>
      <c r="G26" s="880">
        <v>28.98</v>
      </c>
      <c r="H26" s="880">
        <v>27.87</v>
      </c>
      <c r="I26" s="880">
        <v>27.87</v>
      </c>
      <c r="J26" s="880">
        <v>28.98</v>
      </c>
      <c r="K26" s="880">
        <v>28.155000000000001</v>
      </c>
      <c r="L26" s="880">
        <v>29.215</v>
      </c>
      <c r="M26" s="880">
        <v>27.5</v>
      </c>
      <c r="N26" s="880">
        <v>28.195</v>
      </c>
      <c r="O26" s="880">
        <v>28.71</v>
      </c>
      <c r="P26" s="880">
        <v>28.565000000000001</v>
      </c>
      <c r="Q26" s="880">
        <v>32.14</v>
      </c>
      <c r="R26" s="880">
        <v>32.33</v>
      </c>
      <c r="S26" s="880">
        <v>32.674999999999997</v>
      </c>
      <c r="T26" s="881">
        <v>32.995000000000005</v>
      </c>
      <c r="U26" s="881">
        <v>32.995000000000005</v>
      </c>
      <c r="V26" s="881">
        <v>30.704999999999998</v>
      </c>
      <c r="W26" s="881">
        <v>32.064999999999998</v>
      </c>
      <c r="X26" s="881">
        <v>32.024999999999999</v>
      </c>
      <c r="Y26" s="881">
        <v>31.68</v>
      </c>
      <c r="Z26" s="881">
        <v>31.805</v>
      </c>
      <c r="AA26" s="881">
        <v>32.980000000000004</v>
      </c>
      <c r="AB26" s="881">
        <v>31.305</v>
      </c>
      <c r="AC26" s="881">
        <v>30.5</v>
      </c>
      <c r="AD26" s="881">
        <v>29.79</v>
      </c>
      <c r="AE26" s="881">
        <v>30.77</v>
      </c>
      <c r="AF26" s="881">
        <v>30.704999999999998</v>
      </c>
      <c r="AG26" s="881">
        <v>29.75</v>
      </c>
      <c r="AH26" s="881">
        <v>28.965</v>
      </c>
      <c r="AI26" s="881">
        <v>29.130000000000003</v>
      </c>
      <c r="AJ26" s="881">
        <v>29.25</v>
      </c>
      <c r="AK26" s="881">
        <v>29.25</v>
      </c>
      <c r="AL26" s="882">
        <v>29.25</v>
      </c>
      <c r="AM26" s="881">
        <v>29.25</v>
      </c>
      <c r="AN26" s="881">
        <v>28.75</v>
      </c>
      <c r="AO26" s="881">
        <v>28.16</v>
      </c>
      <c r="AP26" s="881">
        <v>27.8</v>
      </c>
      <c r="AQ26" s="881">
        <v>27.524999999999999</v>
      </c>
      <c r="AR26" s="881">
        <v>27.484999999999999</v>
      </c>
      <c r="AS26" s="881">
        <v>27.85</v>
      </c>
      <c r="AT26" s="881">
        <v>27.49</v>
      </c>
      <c r="AU26" s="881">
        <v>26.86</v>
      </c>
      <c r="AV26" s="881">
        <v>26.86</v>
      </c>
      <c r="AW26" s="886">
        <v>26.86</v>
      </c>
      <c r="AX26" s="882">
        <v>27.759999999999998</v>
      </c>
      <c r="AY26" s="881">
        <v>27.799999999999997</v>
      </c>
      <c r="AZ26" s="881">
        <v>27.66</v>
      </c>
      <c r="BA26" s="881">
        <v>27.67</v>
      </c>
      <c r="BB26" s="881">
        <v>27.64</v>
      </c>
      <c r="BC26" s="881">
        <v>27.675000000000001</v>
      </c>
      <c r="BD26" s="881">
        <v>27.655000000000001</v>
      </c>
      <c r="BE26" s="881">
        <v>27.66</v>
      </c>
      <c r="BF26" s="886"/>
      <c r="BG26" s="881"/>
      <c r="BH26" s="881"/>
      <c r="BI26" s="881"/>
      <c r="BJ26" s="881"/>
      <c r="BK26" s="881"/>
      <c r="BL26" s="881"/>
      <c r="BM26" s="881"/>
      <c r="BN26" s="881"/>
      <c r="BO26" s="881"/>
      <c r="BP26" s="881"/>
      <c r="BQ26" s="881"/>
      <c r="BR26" s="881"/>
      <c r="BS26" s="881"/>
      <c r="BT26" s="881"/>
      <c r="BU26" s="881"/>
      <c r="BV26" s="881"/>
      <c r="BW26" s="881"/>
      <c r="BX26" s="881"/>
      <c r="BY26" s="881"/>
      <c r="BZ26" s="881"/>
      <c r="CA26" s="881"/>
      <c r="CB26" s="881"/>
      <c r="CC26" s="881"/>
      <c r="CD26" s="881"/>
      <c r="CE26" s="881"/>
      <c r="CF26" s="881"/>
      <c r="CG26" s="881"/>
      <c r="CH26" s="881"/>
      <c r="CI26" s="881"/>
      <c r="CJ26" s="881"/>
      <c r="CK26" s="881"/>
      <c r="CL26" s="881"/>
      <c r="CM26" s="881"/>
      <c r="CN26" s="881"/>
      <c r="CO26" s="881"/>
      <c r="CP26" s="881"/>
      <c r="CQ26" s="881"/>
      <c r="CR26" s="881"/>
      <c r="CS26" s="881"/>
      <c r="CT26" s="881"/>
      <c r="CU26" s="881"/>
      <c r="CV26" s="881"/>
      <c r="CW26" s="881"/>
      <c r="CX26" s="881"/>
      <c r="CY26" s="881"/>
      <c r="CZ26" s="881"/>
      <c r="DA26" s="881"/>
      <c r="DB26" s="881"/>
      <c r="DC26" s="881"/>
      <c r="DD26" s="881"/>
      <c r="DE26" s="881"/>
      <c r="DF26" s="881"/>
      <c r="DG26" s="881"/>
      <c r="DH26" s="881"/>
      <c r="DI26" s="881"/>
      <c r="DJ26" s="881"/>
      <c r="DK26" s="881"/>
      <c r="DL26" s="881"/>
      <c r="DM26" s="881"/>
      <c r="DN26" s="881"/>
      <c r="DO26" s="881"/>
      <c r="DP26" s="881"/>
      <c r="DQ26" s="881"/>
      <c r="DR26" s="881"/>
      <c r="DS26" s="881"/>
      <c r="DT26" s="881"/>
      <c r="DU26" s="881"/>
      <c r="DV26" s="881"/>
      <c r="DW26" s="881"/>
      <c r="DX26" s="881"/>
      <c r="DY26" s="881"/>
      <c r="DZ26" s="881"/>
      <c r="EA26" s="881"/>
      <c r="EB26" s="881"/>
      <c r="EC26" s="881"/>
    </row>
    <row r="27" spans="1:133" ht="20.25" hidden="1" customHeight="1" thickTop="1" x14ac:dyDescent="0.35">
      <c r="A27" s="879" t="s">
        <v>717</v>
      </c>
      <c r="B27" s="880">
        <v>28.98</v>
      </c>
      <c r="C27" s="880">
        <v>28.98</v>
      </c>
      <c r="D27" s="880">
        <v>28.98</v>
      </c>
      <c r="E27" s="880">
        <v>28.98</v>
      </c>
      <c r="F27" s="880">
        <v>28.98</v>
      </c>
      <c r="G27" s="880">
        <v>28.98</v>
      </c>
      <c r="H27" s="880">
        <v>27.87</v>
      </c>
      <c r="I27" s="880">
        <v>27.87</v>
      </c>
      <c r="J27" s="880">
        <v>28.98</v>
      </c>
      <c r="K27" s="880">
        <v>28.155000000000001</v>
      </c>
      <c r="L27" s="880">
        <v>29.215</v>
      </c>
      <c r="M27" s="880">
        <v>27.5</v>
      </c>
      <c r="N27" s="880">
        <v>28.195</v>
      </c>
      <c r="O27" s="880">
        <v>28.71</v>
      </c>
      <c r="P27" s="880">
        <v>28.565000000000001</v>
      </c>
      <c r="Q27" s="880">
        <v>32.14</v>
      </c>
      <c r="R27" s="880">
        <v>32.33</v>
      </c>
      <c r="S27" s="880">
        <v>32.674999999999997</v>
      </c>
      <c r="T27" s="881">
        <v>32.995000000000005</v>
      </c>
      <c r="U27" s="881">
        <v>32.995000000000005</v>
      </c>
      <c r="V27" s="881">
        <v>30.704999999999998</v>
      </c>
      <c r="W27" s="881">
        <v>32.064999999999998</v>
      </c>
      <c r="X27" s="881">
        <v>32.024999999999999</v>
      </c>
      <c r="Y27" s="881">
        <v>31.68</v>
      </c>
      <c r="Z27" s="881">
        <v>31.805</v>
      </c>
      <c r="AA27" s="881">
        <v>32.980000000000004</v>
      </c>
      <c r="AB27" s="881">
        <v>31.305</v>
      </c>
      <c r="AC27" s="881">
        <v>30.5</v>
      </c>
      <c r="AD27" s="881">
        <v>29.79</v>
      </c>
      <c r="AE27" s="881">
        <v>30.77</v>
      </c>
      <c r="AF27" s="881">
        <v>30.704999999999998</v>
      </c>
      <c r="AG27" s="881">
        <v>29.75</v>
      </c>
      <c r="AH27" s="881">
        <v>28.965</v>
      </c>
      <c r="AI27" s="881">
        <v>29.130000000000003</v>
      </c>
      <c r="AJ27" s="881">
        <v>29.25</v>
      </c>
      <c r="AK27" s="881">
        <v>29.25</v>
      </c>
      <c r="AL27" s="882">
        <v>29.25</v>
      </c>
      <c r="AM27" s="881">
        <v>29.25</v>
      </c>
      <c r="AN27" s="881">
        <v>28.75</v>
      </c>
      <c r="AO27" s="881">
        <v>28.16</v>
      </c>
      <c r="AP27" s="881">
        <v>27.8</v>
      </c>
      <c r="AQ27" s="881">
        <v>27.524999999999999</v>
      </c>
      <c r="AR27" s="881">
        <v>27.484999999999999</v>
      </c>
      <c r="AS27" s="881">
        <v>27.85</v>
      </c>
      <c r="AT27" s="881">
        <v>27.49</v>
      </c>
      <c r="AU27" s="881">
        <v>26.86</v>
      </c>
      <c r="AV27" s="881">
        <v>26.86</v>
      </c>
      <c r="AW27" s="886">
        <v>26.86</v>
      </c>
      <c r="AX27" s="882">
        <v>27.759999999999998</v>
      </c>
      <c r="AY27" s="881">
        <v>27.799999999999997</v>
      </c>
      <c r="AZ27" s="881">
        <v>27.66</v>
      </c>
      <c r="BA27" s="881">
        <v>27.67</v>
      </c>
      <c r="BB27" s="881">
        <v>27.64</v>
      </c>
      <c r="BC27" s="881">
        <v>27.675000000000001</v>
      </c>
      <c r="BD27" s="881">
        <v>27.657499999999999</v>
      </c>
      <c r="BE27" s="881">
        <v>27.66</v>
      </c>
      <c r="BF27" s="886"/>
      <c r="BG27" s="881"/>
      <c r="BH27" s="881"/>
      <c r="BI27" s="881"/>
      <c r="BJ27" s="881"/>
      <c r="BK27" s="881"/>
      <c r="BL27" s="881"/>
      <c r="BM27" s="881"/>
      <c r="BN27" s="881"/>
      <c r="BO27" s="881"/>
      <c r="BP27" s="881"/>
      <c r="BQ27" s="881"/>
      <c r="BR27" s="881"/>
      <c r="BS27" s="881"/>
      <c r="BT27" s="881"/>
      <c r="BU27" s="881"/>
      <c r="BV27" s="881"/>
      <c r="BW27" s="881"/>
      <c r="BX27" s="881"/>
      <c r="BY27" s="881"/>
      <c r="BZ27" s="881"/>
      <c r="CA27" s="881"/>
      <c r="CB27" s="881"/>
      <c r="CC27" s="881"/>
      <c r="CD27" s="881"/>
      <c r="CE27" s="881"/>
      <c r="CF27" s="881"/>
      <c r="CG27" s="881"/>
      <c r="CH27" s="881"/>
      <c r="CI27" s="881"/>
      <c r="CJ27" s="881"/>
      <c r="CK27" s="881"/>
      <c r="CL27" s="881"/>
      <c r="CM27" s="881"/>
      <c r="CN27" s="881"/>
      <c r="CO27" s="881"/>
      <c r="CP27" s="881"/>
      <c r="CQ27" s="881"/>
      <c r="CR27" s="881"/>
      <c r="CS27" s="881"/>
      <c r="CT27" s="881"/>
      <c r="CU27" s="881"/>
      <c r="CV27" s="881"/>
      <c r="CW27" s="881"/>
      <c r="CX27" s="881"/>
      <c r="CY27" s="881"/>
      <c r="CZ27" s="881"/>
      <c r="DA27" s="881"/>
      <c r="DB27" s="881"/>
      <c r="DC27" s="881"/>
      <c r="DD27" s="881"/>
      <c r="DE27" s="881"/>
      <c r="DF27" s="881"/>
      <c r="DG27" s="881"/>
      <c r="DH27" s="881"/>
      <c r="DI27" s="881"/>
      <c r="DJ27" s="881"/>
      <c r="DK27" s="881"/>
      <c r="DL27" s="881"/>
      <c r="DM27" s="881"/>
      <c r="DN27" s="881"/>
      <c r="DO27" s="881"/>
      <c r="DP27" s="881"/>
      <c r="DQ27" s="881"/>
      <c r="DR27" s="881"/>
      <c r="DS27" s="881"/>
      <c r="DT27" s="881"/>
      <c r="DU27" s="881"/>
      <c r="DV27" s="881"/>
      <c r="DW27" s="881"/>
      <c r="DX27" s="881"/>
      <c r="DY27" s="881"/>
      <c r="DZ27" s="881"/>
      <c r="EA27" s="881"/>
      <c r="EB27" s="881"/>
      <c r="EC27" s="881"/>
    </row>
    <row r="28" spans="1:133" ht="20.25" hidden="1" customHeight="1" thickTop="1" x14ac:dyDescent="0.35">
      <c r="A28" s="879" t="s">
        <v>718</v>
      </c>
      <c r="B28" s="880">
        <v>28.98</v>
      </c>
      <c r="C28" s="880">
        <v>28.98</v>
      </c>
      <c r="D28" s="880">
        <v>28.98</v>
      </c>
      <c r="E28" s="880">
        <v>28.98</v>
      </c>
      <c r="F28" s="880">
        <v>28.98</v>
      </c>
      <c r="G28" s="880">
        <v>28.98</v>
      </c>
      <c r="H28" s="880">
        <v>27.87</v>
      </c>
      <c r="I28" s="880">
        <v>27.87</v>
      </c>
      <c r="J28" s="880">
        <v>28.98</v>
      </c>
      <c r="K28" s="880">
        <v>28.155000000000001</v>
      </c>
      <c r="L28" s="880">
        <v>29.215</v>
      </c>
      <c r="M28" s="880">
        <v>27.5</v>
      </c>
      <c r="N28" s="880"/>
      <c r="O28" s="880">
        <v>28.71</v>
      </c>
      <c r="P28" s="880">
        <v>28.565000000000001</v>
      </c>
      <c r="Q28" s="880">
        <v>32.14</v>
      </c>
      <c r="R28" s="880">
        <v>32.33</v>
      </c>
      <c r="S28" s="880">
        <v>32.674999999999997</v>
      </c>
      <c r="T28" s="881">
        <v>32.995000000000005</v>
      </c>
      <c r="U28" s="881">
        <v>32.995000000000005</v>
      </c>
      <c r="V28" s="881">
        <v>30.704999999999998</v>
      </c>
      <c r="W28" s="881">
        <v>32.064999999999998</v>
      </c>
      <c r="X28" s="881">
        <v>32.024999999999999</v>
      </c>
      <c r="Y28" s="881">
        <v>31.68</v>
      </c>
      <c r="Z28" s="881">
        <v>31.805</v>
      </c>
      <c r="AA28" s="881">
        <v>32.980000000000004</v>
      </c>
      <c r="AB28" s="881">
        <v>31.305</v>
      </c>
      <c r="AC28" s="881">
        <v>30.5</v>
      </c>
      <c r="AD28" s="881">
        <v>29.79</v>
      </c>
      <c r="AE28" s="881">
        <v>30.77</v>
      </c>
      <c r="AF28" s="881">
        <v>30.704999999999998</v>
      </c>
      <c r="AG28" s="881">
        <v>29.75</v>
      </c>
      <c r="AH28" s="881">
        <v>28.965</v>
      </c>
      <c r="AI28" s="881">
        <v>29.130000000000003</v>
      </c>
      <c r="AJ28" s="881">
        <v>29.25</v>
      </c>
      <c r="AK28" s="881">
        <v>29.25</v>
      </c>
      <c r="AL28" s="882">
        <v>29.25</v>
      </c>
      <c r="AM28" s="881">
        <v>29.25</v>
      </c>
      <c r="AN28" s="881">
        <v>28.75</v>
      </c>
      <c r="AO28" s="881">
        <v>28.16</v>
      </c>
      <c r="AP28" s="881">
        <v>27.8</v>
      </c>
      <c r="AQ28" s="881">
        <v>27.524999999999999</v>
      </c>
      <c r="AR28" s="881">
        <v>27.484999999999999</v>
      </c>
      <c r="AS28" s="881">
        <v>27.85</v>
      </c>
      <c r="AT28" s="881">
        <v>27.49</v>
      </c>
      <c r="AU28" s="881">
        <v>26.86</v>
      </c>
      <c r="AV28" s="881">
        <v>26.86</v>
      </c>
      <c r="AW28" s="886">
        <v>26.86</v>
      </c>
      <c r="AX28" s="882">
        <v>27.759999999999998</v>
      </c>
      <c r="AY28" s="881">
        <v>27.799999999999997</v>
      </c>
      <c r="AZ28" s="881">
        <v>27.66</v>
      </c>
      <c r="BA28" s="881">
        <v>27.67</v>
      </c>
      <c r="BB28" s="881">
        <v>27.64</v>
      </c>
      <c r="BC28" s="881">
        <v>27.675000000000001</v>
      </c>
      <c r="BD28" s="881">
        <v>27.657499999999999</v>
      </c>
      <c r="BE28" s="881">
        <v>27.66</v>
      </c>
      <c r="BF28" s="886"/>
      <c r="BG28" s="881"/>
      <c r="BH28" s="881"/>
      <c r="BI28" s="881"/>
      <c r="BJ28" s="881"/>
      <c r="BK28" s="881"/>
      <c r="BL28" s="881"/>
      <c r="BM28" s="881"/>
      <c r="BN28" s="881"/>
      <c r="BO28" s="881"/>
      <c r="BP28" s="881"/>
      <c r="BQ28" s="881"/>
      <c r="BR28" s="881"/>
      <c r="BS28" s="881"/>
      <c r="BT28" s="881"/>
      <c r="BU28" s="881"/>
      <c r="BV28" s="881"/>
      <c r="BW28" s="881"/>
      <c r="BX28" s="881"/>
      <c r="BY28" s="881"/>
      <c r="BZ28" s="881"/>
      <c r="CA28" s="881"/>
      <c r="CB28" s="881"/>
      <c r="CC28" s="881"/>
      <c r="CD28" s="881"/>
      <c r="CE28" s="881"/>
      <c r="CF28" s="881"/>
      <c r="CG28" s="881"/>
      <c r="CH28" s="881"/>
      <c r="CI28" s="881"/>
      <c r="CJ28" s="881"/>
      <c r="CK28" s="881"/>
      <c r="CL28" s="881"/>
      <c r="CM28" s="881"/>
      <c r="CN28" s="881"/>
      <c r="CO28" s="881"/>
      <c r="CP28" s="881"/>
      <c r="CQ28" s="881"/>
      <c r="CR28" s="881"/>
      <c r="CS28" s="881"/>
      <c r="CT28" s="881"/>
      <c r="CU28" s="881"/>
      <c r="CV28" s="881"/>
      <c r="CW28" s="881"/>
      <c r="CX28" s="881"/>
      <c r="CY28" s="881"/>
      <c r="CZ28" s="881"/>
      <c r="DA28" s="881"/>
      <c r="DB28" s="881"/>
      <c r="DC28" s="881"/>
      <c r="DD28" s="881"/>
      <c r="DE28" s="881"/>
      <c r="DF28" s="881"/>
      <c r="DG28" s="881"/>
      <c r="DH28" s="881"/>
      <c r="DI28" s="881"/>
      <c r="DJ28" s="881"/>
      <c r="DK28" s="881"/>
      <c r="DL28" s="881"/>
      <c r="DM28" s="881"/>
      <c r="DN28" s="881"/>
      <c r="DO28" s="881"/>
      <c r="DP28" s="881"/>
      <c r="DQ28" s="881"/>
      <c r="DR28" s="881"/>
      <c r="DS28" s="881"/>
      <c r="DT28" s="881"/>
      <c r="DU28" s="881"/>
      <c r="DV28" s="881"/>
      <c r="DW28" s="881"/>
      <c r="DX28" s="881"/>
      <c r="DY28" s="881"/>
      <c r="DZ28" s="881"/>
      <c r="EA28" s="881"/>
      <c r="EB28" s="881"/>
      <c r="EC28" s="881"/>
    </row>
    <row r="29" spans="1:133" ht="20.25" hidden="1" customHeight="1" thickTop="1" x14ac:dyDescent="0.35">
      <c r="A29" s="879" t="s">
        <v>719</v>
      </c>
      <c r="B29" s="880">
        <v>28.98</v>
      </c>
      <c r="C29" s="880">
        <v>28.98</v>
      </c>
      <c r="D29" s="880">
        <v>28.98</v>
      </c>
      <c r="E29" s="880">
        <v>28.98</v>
      </c>
      <c r="F29" s="880">
        <v>28.98</v>
      </c>
      <c r="G29" s="880">
        <v>28.98</v>
      </c>
      <c r="H29" s="880">
        <v>27.87</v>
      </c>
      <c r="I29" s="880">
        <v>27.87</v>
      </c>
      <c r="J29" s="880">
        <v>28.98</v>
      </c>
      <c r="K29" s="880">
        <v>28.155000000000001</v>
      </c>
      <c r="L29" s="880">
        <v>29.215</v>
      </c>
      <c r="M29" s="880">
        <v>27.5</v>
      </c>
      <c r="N29" s="880">
        <v>28.195</v>
      </c>
      <c r="O29" s="880">
        <v>28.71</v>
      </c>
      <c r="P29" s="880">
        <v>28.565000000000001</v>
      </c>
      <c r="Q29" s="880">
        <v>32.14</v>
      </c>
      <c r="R29" s="880">
        <v>32.33</v>
      </c>
      <c r="S29" s="880">
        <v>32.674999999999997</v>
      </c>
      <c r="T29" s="881">
        <v>32.995000000000005</v>
      </c>
      <c r="U29" s="881">
        <v>32.995000000000005</v>
      </c>
      <c r="V29" s="881">
        <v>30.704999999999998</v>
      </c>
      <c r="W29" s="881">
        <v>32.064999999999998</v>
      </c>
      <c r="X29" s="881">
        <v>32.024999999999999</v>
      </c>
      <c r="Y29" s="881">
        <v>31.68</v>
      </c>
      <c r="Z29" s="881">
        <v>31.805</v>
      </c>
      <c r="AA29" s="881">
        <v>32.980000000000004</v>
      </c>
      <c r="AB29" s="881">
        <v>31.305</v>
      </c>
      <c r="AC29" s="881">
        <v>30.5</v>
      </c>
      <c r="AD29" s="881">
        <v>29.79</v>
      </c>
      <c r="AE29" s="881">
        <v>30.77</v>
      </c>
      <c r="AF29" s="881">
        <v>30.704999999999998</v>
      </c>
      <c r="AG29" s="883">
        <v>29.75</v>
      </c>
      <c r="AH29" s="883">
        <v>28.965</v>
      </c>
      <c r="AI29" s="883">
        <v>29.130000000000003</v>
      </c>
      <c r="AJ29" s="883">
        <v>29.25</v>
      </c>
      <c r="AK29" s="883">
        <v>29.25</v>
      </c>
      <c r="AL29" s="885">
        <v>29.25</v>
      </c>
      <c r="AM29" s="883">
        <v>29.25</v>
      </c>
      <c r="AN29" s="881">
        <v>28.75</v>
      </c>
      <c r="AO29" s="881">
        <v>28.16</v>
      </c>
      <c r="AP29" s="881">
        <v>27.8</v>
      </c>
      <c r="AQ29" s="881">
        <v>27.524999999999999</v>
      </c>
      <c r="AR29" s="881">
        <v>27.484999999999999</v>
      </c>
      <c r="AS29" s="881">
        <v>27.85</v>
      </c>
      <c r="AT29" s="881">
        <v>27.49</v>
      </c>
      <c r="AU29" s="881">
        <v>26.86</v>
      </c>
      <c r="AV29" s="881">
        <v>26.86</v>
      </c>
      <c r="AW29" s="886">
        <v>26.86</v>
      </c>
      <c r="AX29" s="882">
        <v>27.759999999999998</v>
      </c>
      <c r="AY29" s="881">
        <v>27.799999999999997</v>
      </c>
      <c r="AZ29" s="881">
        <v>27.66</v>
      </c>
      <c r="BA29" s="881">
        <v>27.67</v>
      </c>
      <c r="BB29" s="881">
        <v>27.64</v>
      </c>
      <c r="BC29" s="881">
        <v>27.675000000000001</v>
      </c>
      <c r="BD29" s="881">
        <v>27.657499999999999</v>
      </c>
      <c r="BE29" s="881">
        <v>27.66</v>
      </c>
      <c r="BF29" s="886"/>
      <c r="BG29" s="881"/>
      <c r="BH29" s="881"/>
      <c r="BI29" s="881"/>
      <c r="BJ29" s="881"/>
      <c r="BK29" s="881"/>
      <c r="BL29" s="881"/>
      <c r="BM29" s="881"/>
      <c r="BN29" s="881"/>
      <c r="BO29" s="881"/>
      <c r="BP29" s="881"/>
      <c r="BQ29" s="881"/>
      <c r="BR29" s="881"/>
      <c r="BS29" s="881"/>
      <c r="BT29" s="881"/>
      <c r="BU29" s="881"/>
      <c r="BV29" s="881"/>
      <c r="BW29" s="881"/>
      <c r="BX29" s="881"/>
      <c r="BY29" s="881"/>
      <c r="BZ29" s="881"/>
      <c r="CA29" s="881"/>
      <c r="CB29" s="881"/>
      <c r="CC29" s="881"/>
      <c r="CD29" s="881"/>
      <c r="CE29" s="881"/>
      <c r="CF29" s="881"/>
      <c r="CG29" s="881"/>
      <c r="CH29" s="881"/>
      <c r="CI29" s="881"/>
      <c r="CJ29" s="881"/>
      <c r="CK29" s="881"/>
      <c r="CL29" s="881"/>
      <c r="CM29" s="881"/>
      <c r="CN29" s="881"/>
      <c r="CO29" s="881"/>
      <c r="CP29" s="881"/>
      <c r="CQ29" s="881"/>
      <c r="CR29" s="881"/>
      <c r="CS29" s="881"/>
      <c r="CT29" s="881"/>
      <c r="CU29" s="881"/>
      <c r="CV29" s="881"/>
      <c r="CW29" s="881"/>
      <c r="CX29" s="881"/>
      <c r="CY29" s="881"/>
      <c r="CZ29" s="881"/>
      <c r="DA29" s="881"/>
      <c r="DB29" s="881"/>
      <c r="DC29" s="881"/>
      <c r="DD29" s="881"/>
      <c r="DE29" s="881"/>
      <c r="DF29" s="881"/>
      <c r="DG29" s="881"/>
      <c r="DH29" s="881"/>
      <c r="DI29" s="881"/>
      <c r="DJ29" s="881"/>
      <c r="DK29" s="881"/>
      <c r="DL29" s="881"/>
      <c r="DM29" s="881"/>
      <c r="DN29" s="881"/>
      <c r="DO29" s="881"/>
      <c r="DP29" s="881"/>
      <c r="DQ29" s="881"/>
      <c r="DR29" s="881"/>
      <c r="DS29" s="881"/>
      <c r="DT29" s="881"/>
      <c r="DU29" s="881"/>
      <c r="DV29" s="881"/>
      <c r="DW29" s="881"/>
      <c r="DX29" s="881"/>
      <c r="DY29" s="881"/>
      <c r="DZ29" s="881"/>
      <c r="EA29" s="881"/>
      <c r="EB29" s="881"/>
      <c r="EC29" s="881"/>
    </row>
    <row r="30" spans="1:133" ht="18.75" hidden="1" customHeight="1" thickTop="1" x14ac:dyDescent="0.35">
      <c r="A30" s="887" t="s">
        <v>720</v>
      </c>
      <c r="B30" s="888">
        <v>28.98</v>
      </c>
      <c r="C30" s="888">
        <v>28.98</v>
      </c>
      <c r="D30" s="888">
        <v>28.98</v>
      </c>
      <c r="E30" s="888">
        <v>28.98</v>
      </c>
      <c r="F30" s="888">
        <v>28.98</v>
      </c>
      <c r="G30" s="888">
        <v>28.98</v>
      </c>
      <c r="H30" s="888">
        <f>AVERAGE(H24:H29)</f>
        <v>27.87</v>
      </c>
      <c r="I30" s="888">
        <f t="shared" ref="I30:AB30" si="0">AVERAGE(I24:I29)</f>
        <v>27.87</v>
      </c>
      <c r="J30" s="888">
        <f t="shared" si="0"/>
        <v>28.98</v>
      </c>
      <c r="K30" s="888">
        <f t="shared" si="0"/>
        <v>28.155000000000001</v>
      </c>
      <c r="L30" s="888">
        <f t="shared" si="0"/>
        <v>29.215</v>
      </c>
      <c r="M30" s="888">
        <f t="shared" si="0"/>
        <v>27.5</v>
      </c>
      <c r="N30" s="888">
        <f t="shared" si="0"/>
        <v>28.195</v>
      </c>
      <c r="O30" s="888">
        <f t="shared" si="0"/>
        <v>28.710000000000004</v>
      </c>
      <c r="P30" s="888">
        <f t="shared" si="0"/>
        <v>28.565000000000001</v>
      </c>
      <c r="Q30" s="888">
        <f t="shared" si="0"/>
        <v>32.139999999999993</v>
      </c>
      <c r="R30" s="888">
        <f t="shared" si="0"/>
        <v>32.329999999999991</v>
      </c>
      <c r="S30" s="888">
        <f t="shared" si="0"/>
        <v>32.675000000000004</v>
      </c>
      <c r="T30" s="888">
        <f t="shared" si="0"/>
        <v>32.995000000000005</v>
      </c>
      <c r="U30" s="888">
        <f t="shared" si="0"/>
        <v>32.995000000000005</v>
      </c>
      <c r="V30" s="888">
        <f t="shared" si="0"/>
        <v>30.704999999999995</v>
      </c>
      <c r="W30" s="888">
        <f t="shared" si="0"/>
        <v>32.064999999999998</v>
      </c>
      <c r="X30" s="888">
        <f t="shared" si="0"/>
        <v>32.024999999999999</v>
      </c>
      <c r="Y30" s="888">
        <f t="shared" si="0"/>
        <v>31.680000000000003</v>
      </c>
      <c r="Z30" s="888">
        <f t="shared" si="0"/>
        <v>31.805000000000003</v>
      </c>
      <c r="AA30" s="888">
        <f t="shared" si="0"/>
        <v>32.980000000000011</v>
      </c>
      <c r="AB30" s="888">
        <f t="shared" si="0"/>
        <v>31.305000000000003</v>
      </c>
      <c r="AC30" s="889">
        <v>30.5</v>
      </c>
      <c r="AD30" s="889">
        <v>29.79</v>
      </c>
      <c r="AE30" s="889">
        <v>30.77</v>
      </c>
      <c r="AF30" s="889">
        <v>30.704999999999998</v>
      </c>
      <c r="AG30" s="890">
        <v>29.75</v>
      </c>
      <c r="AH30" s="890">
        <f>AVERAGE(AH24:AH29)</f>
        <v>28.965</v>
      </c>
      <c r="AI30" s="890">
        <f>AVERAGE(AI24:AI29)</f>
        <v>29.13</v>
      </c>
      <c r="AJ30" s="890">
        <f>AVERAGE(AJ24:AJ29)</f>
        <v>29.25</v>
      </c>
      <c r="AK30" s="890">
        <f>AVERAGE(AK24:AK29)</f>
        <v>29.25</v>
      </c>
      <c r="AL30" s="891">
        <v>29.25</v>
      </c>
      <c r="AM30" s="890">
        <v>29.25</v>
      </c>
      <c r="AN30" s="890">
        <v>28.75</v>
      </c>
      <c r="AO30" s="890">
        <v>28.16</v>
      </c>
      <c r="AP30" s="890">
        <v>27.8</v>
      </c>
      <c r="AQ30" s="890">
        <v>27.525000000000002</v>
      </c>
      <c r="AR30" s="890">
        <v>27.485000000000003</v>
      </c>
      <c r="AS30" s="890">
        <v>27.849999999999998</v>
      </c>
      <c r="AT30" s="890">
        <v>27.49</v>
      </c>
      <c r="AU30" s="890">
        <v>26.86</v>
      </c>
      <c r="AV30" s="890">
        <v>26.86</v>
      </c>
      <c r="AW30" s="892">
        <v>26.86</v>
      </c>
      <c r="AX30" s="890">
        <v>27.759999999999998</v>
      </c>
      <c r="AY30" s="890">
        <v>27.799999999999997</v>
      </c>
      <c r="AZ30" s="890">
        <v>27.66</v>
      </c>
      <c r="BA30" s="890">
        <v>27.67</v>
      </c>
      <c r="BB30" s="890">
        <v>27.64</v>
      </c>
      <c r="BC30" s="890">
        <v>27.68</v>
      </c>
      <c r="BD30" s="890">
        <v>27.657499999999999</v>
      </c>
      <c r="BE30" s="890">
        <v>27.66</v>
      </c>
      <c r="BF30" s="892"/>
      <c r="BG30" s="883"/>
      <c r="BH30" s="883"/>
      <c r="BI30" s="883"/>
      <c r="BJ30" s="883"/>
      <c r="BK30" s="883"/>
      <c r="BL30" s="883"/>
      <c r="BM30" s="883"/>
      <c r="BN30" s="883"/>
      <c r="BO30" s="883"/>
      <c r="BP30" s="883"/>
      <c r="BQ30" s="883"/>
      <c r="BR30" s="883"/>
      <c r="BS30" s="883"/>
      <c r="BT30" s="883"/>
      <c r="BU30" s="883"/>
      <c r="BV30" s="883"/>
      <c r="BW30" s="883"/>
      <c r="BX30" s="883"/>
      <c r="BY30" s="883"/>
      <c r="BZ30" s="883"/>
      <c r="CA30" s="883"/>
      <c r="CB30" s="883"/>
      <c r="CC30" s="883"/>
      <c r="CD30" s="883"/>
      <c r="CE30" s="883"/>
      <c r="CF30" s="883"/>
      <c r="CG30" s="883"/>
      <c r="CH30" s="883"/>
      <c r="CI30" s="883"/>
      <c r="CJ30" s="883"/>
      <c r="CK30" s="883"/>
      <c r="CL30" s="883"/>
      <c r="CM30" s="883"/>
      <c r="CN30" s="883"/>
      <c r="CO30" s="883"/>
      <c r="CP30" s="883"/>
      <c r="CQ30" s="883"/>
      <c r="CR30" s="883"/>
      <c r="CS30" s="883"/>
      <c r="CT30" s="883"/>
      <c r="CU30" s="883"/>
      <c r="CV30" s="883"/>
      <c r="CW30" s="883"/>
      <c r="CX30" s="883"/>
      <c r="CY30" s="883"/>
      <c r="CZ30" s="883"/>
      <c r="DA30" s="883"/>
      <c r="DB30" s="883"/>
      <c r="DC30" s="883"/>
      <c r="DD30" s="883"/>
      <c r="DE30" s="883"/>
      <c r="DF30" s="883"/>
      <c r="DG30" s="883"/>
      <c r="DH30" s="883"/>
      <c r="DI30" s="883"/>
      <c r="DJ30" s="883"/>
      <c r="DK30" s="883"/>
      <c r="DL30" s="883"/>
      <c r="DM30" s="883"/>
      <c r="DN30" s="883"/>
      <c r="DO30" s="883"/>
      <c r="DP30" s="883"/>
      <c r="DQ30" s="883"/>
      <c r="DR30" s="883"/>
      <c r="DS30" s="883"/>
      <c r="DT30" s="883"/>
      <c r="DU30" s="883"/>
      <c r="DV30" s="883"/>
      <c r="DW30" s="883"/>
      <c r="DX30" s="883"/>
      <c r="DY30" s="883"/>
      <c r="DZ30" s="883"/>
      <c r="EA30" s="883"/>
      <c r="EB30" s="883"/>
      <c r="EC30" s="883"/>
    </row>
    <row r="31" spans="1:133" ht="27.75" hidden="1" customHeight="1" thickTop="1" x14ac:dyDescent="0.35">
      <c r="A31" s="887" t="s">
        <v>721</v>
      </c>
      <c r="B31" s="888">
        <v>26.07592592592593</v>
      </c>
      <c r="C31" s="888">
        <v>25.414444444444442</v>
      </c>
      <c r="D31" s="888">
        <v>26.235185185185188</v>
      </c>
      <c r="E31" s="888">
        <v>26.280740740740747</v>
      </c>
      <c r="F31" s="888">
        <v>26.167142857142863</v>
      </c>
      <c r="G31" s="888">
        <v>26.25294642857143</v>
      </c>
      <c r="H31" s="888">
        <v>26.15607142857143</v>
      </c>
      <c r="I31" s="888">
        <v>26.198571428571427</v>
      </c>
      <c r="J31" s="888">
        <v>26.819642857142856</v>
      </c>
      <c r="K31" s="888">
        <v>26.935357142857139</v>
      </c>
      <c r="L31" s="888">
        <v>26.95796428571429</v>
      </c>
      <c r="M31" s="888">
        <v>26.9379285714286</v>
      </c>
      <c r="N31" s="888">
        <v>27.192499999999999</v>
      </c>
      <c r="O31" s="888">
        <v>27.636803571428572</v>
      </c>
      <c r="P31" s="888">
        <v>27.864714285714285</v>
      </c>
      <c r="Q31" s="888">
        <v>27.176500000000004</v>
      </c>
      <c r="R31" s="888">
        <v>27.050678571428573</v>
      </c>
      <c r="S31" s="888">
        <v>26.3904666666667</v>
      </c>
      <c r="T31" s="889">
        <v>26.3904666666667</v>
      </c>
      <c r="U31" s="889">
        <v>26.332333333333334</v>
      </c>
      <c r="V31" s="889">
        <v>26.461200000000002</v>
      </c>
      <c r="W31" s="889">
        <v>26.461200000000002</v>
      </c>
      <c r="X31" s="889">
        <v>26.688499999999994</v>
      </c>
      <c r="Y31" s="889">
        <v>26.654999999999998</v>
      </c>
      <c r="Z31" s="889">
        <v>26.829919354838704</v>
      </c>
      <c r="AA31" s="889">
        <v>27.006693548387101</v>
      </c>
      <c r="AB31" s="889">
        <v>27.075375000000001</v>
      </c>
      <c r="AC31" s="889">
        <v>26.464890624999999</v>
      </c>
      <c r="AD31" s="889">
        <v>26.247500000000002</v>
      </c>
      <c r="AE31" s="889">
        <v>25.788359375000002</v>
      </c>
      <c r="AF31" s="889">
        <v>25.726796874999998</v>
      </c>
      <c r="AG31" s="890">
        <v>25.689921874999996</v>
      </c>
      <c r="AH31" s="890">
        <v>25.218333333333327</v>
      </c>
      <c r="AI31" s="890">
        <v>25.051416666666661</v>
      </c>
      <c r="AJ31" s="890">
        <v>24.989466666666665</v>
      </c>
      <c r="AK31" s="890">
        <v>24.945166666666669</v>
      </c>
      <c r="AL31" s="891">
        <v>24.944200000000002</v>
      </c>
      <c r="AM31" s="890">
        <v>24.791533333333334</v>
      </c>
      <c r="AN31" s="890">
        <v>24.361209677419357</v>
      </c>
      <c r="AO31" s="890">
        <v>24.34060606060606</v>
      </c>
      <c r="AP31" s="890">
        <v>24.02</v>
      </c>
      <c r="AQ31" s="892"/>
      <c r="AR31" s="883"/>
      <c r="AS31" s="883"/>
      <c r="AT31" s="883"/>
      <c r="AU31" s="883"/>
      <c r="AV31" s="883"/>
      <c r="AW31" s="883"/>
      <c r="AX31" s="883"/>
      <c r="AY31" s="883"/>
      <c r="AZ31" s="883"/>
      <c r="BA31" s="883"/>
      <c r="BB31" s="883"/>
      <c r="BC31" s="883"/>
      <c r="BD31" s="883"/>
      <c r="BE31" s="883"/>
      <c r="BF31" s="883"/>
      <c r="BG31" s="883"/>
      <c r="BH31" s="883"/>
      <c r="BI31" s="883"/>
      <c r="BJ31" s="883"/>
      <c r="BK31" s="883"/>
      <c r="BL31" s="883"/>
      <c r="BM31" s="883"/>
      <c r="BN31" s="883"/>
      <c r="BO31" s="883"/>
      <c r="BP31" s="883"/>
      <c r="BQ31" s="883"/>
      <c r="BR31" s="883"/>
      <c r="BS31" s="883"/>
      <c r="BT31" s="883"/>
      <c r="BU31" s="883"/>
      <c r="BV31" s="883"/>
      <c r="BW31" s="883"/>
      <c r="BX31" s="883"/>
      <c r="BY31" s="883"/>
      <c r="BZ31" s="883"/>
      <c r="CA31" s="883"/>
      <c r="CB31" s="883"/>
      <c r="CC31" s="883"/>
      <c r="CD31" s="883"/>
      <c r="CE31" s="883"/>
      <c r="CF31" s="883"/>
      <c r="CG31" s="883"/>
      <c r="CH31" s="883"/>
      <c r="CI31" s="883"/>
      <c r="CJ31" s="883"/>
      <c r="CK31" s="883"/>
      <c r="CL31" s="883"/>
      <c r="CM31" s="883"/>
      <c r="CN31" s="883"/>
      <c r="CO31" s="883"/>
      <c r="CP31" s="883"/>
      <c r="CQ31" s="883"/>
      <c r="CR31" s="883"/>
      <c r="CS31" s="883"/>
      <c r="CT31" s="883"/>
      <c r="CU31" s="883"/>
      <c r="CV31" s="883"/>
      <c r="CW31" s="883"/>
      <c r="CX31" s="883"/>
      <c r="CY31" s="883"/>
      <c r="CZ31" s="883"/>
      <c r="DA31" s="883"/>
      <c r="DB31" s="883"/>
      <c r="DC31" s="883"/>
      <c r="DD31" s="883"/>
      <c r="DE31" s="883"/>
      <c r="DF31" s="883"/>
      <c r="DG31" s="883"/>
      <c r="DH31" s="883"/>
      <c r="DI31" s="883"/>
      <c r="DJ31" s="883"/>
      <c r="DK31" s="883"/>
      <c r="DL31" s="883"/>
      <c r="DM31" s="883"/>
      <c r="DN31" s="883"/>
      <c r="DO31" s="883"/>
      <c r="DP31" s="883"/>
      <c r="DQ31" s="883"/>
      <c r="DR31" s="883"/>
      <c r="DS31" s="883"/>
      <c r="DT31" s="883"/>
      <c r="DU31" s="883"/>
      <c r="DV31" s="883"/>
      <c r="DW31" s="883"/>
      <c r="DX31" s="883"/>
      <c r="DY31" s="883"/>
      <c r="DZ31" s="883"/>
      <c r="EA31" s="883"/>
      <c r="EB31" s="883"/>
      <c r="EC31" s="883"/>
    </row>
    <row r="32" spans="1:133" ht="15.75" customHeight="1" thickTop="1" x14ac:dyDescent="0.35">
      <c r="A32" s="773"/>
      <c r="B32" s="880"/>
      <c r="C32" s="880"/>
      <c r="D32" s="880"/>
      <c r="E32" s="880"/>
      <c r="F32" s="880"/>
      <c r="G32" s="880"/>
      <c r="H32" s="880"/>
      <c r="I32" s="880"/>
      <c r="J32" s="880"/>
      <c r="K32" s="880"/>
      <c r="L32" s="880"/>
      <c r="M32" s="880"/>
      <c r="N32" s="880"/>
      <c r="O32" s="880"/>
      <c r="P32" s="880"/>
      <c r="Q32" s="880"/>
      <c r="R32" s="880"/>
      <c r="S32" s="880"/>
      <c r="T32" s="881"/>
      <c r="U32" s="881"/>
      <c r="V32" s="881"/>
      <c r="W32" s="881"/>
      <c r="X32" s="881"/>
      <c r="Y32" s="881"/>
      <c r="Z32" s="881"/>
      <c r="AA32" s="881"/>
      <c r="AB32" s="881"/>
      <c r="AC32" s="881"/>
      <c r="AD32" s="881"/>
      <c r="AE32" s="881"/>
      <c r="AF32" s="881"/>
      <c r="AG32" s="883"/>
      <c r="AH32" s="883"/>
      <c r="AI32" s="883"/>
      <c r="AJ32" s="883"/>
      <c r="AK32" s="883"/>
      <c r="AL32" s="883"/>
      <c r="AM32" s="883"/>
      <c r="AN32" s="883"/>
      <c r="AO32" s="883"/>
      <c r="AP32" s="883"/>
      <c r="AQ32" s="883"/>
      <c r="AR32" s="883"/>
      <c r="AS32" s="883"/>
      <c r="AT32" s="883"/>
      <c r="AU32" s="883"/>
      <c r="AV32" s="883"/>
      <c r="AW32" s="883"/>
      <c r="AX32" s="883"/>
      <c r="AY32" s="883"/>
      <c r="AZ32" s="883"/>
      <c r="BA32" s="883"/>
      <c r="BB32" s="883"/>
      <c r="BC32" s="883"/>
      <c r="BD32" s="883"/>
      <c r="BE32" s="883"/>
      <c r="BF32" s="883"/>
      <c r="BG32" s="883"/>
      <c r="BH32" s="883"/>
      <c r="BI32" s="883"/>
      <c r="BJ32" s="883"/>
      <c r="BK32" s="883"/>
      <c r="BL32" s="883"/>
      <c r="BM32" s="883"/>
      <c r="BN32" s="883"/>
      <c r="BO32" s="883"/>
      <c r="BP32" s="883"/>
      <c r="BQ32" s="883"/>
      <c r="BR32" s="883"/>
      <c r="BS32" s="883"/>
      <c r="BT32" s="883"/>
      <c r="BU32" s="883"/>
      <c r="BV32" s="883"/>
      <c r="BW32" s="883"/>
      <c r="BX32" s="883"/>
      <c r="BY32" s="883"/>
      <c r="BZ32" s="883"/>
      <c r="CA32" s="883"/>
      <c r="CB32" s="883"/>
      <c r="CC32" s="883"/>
      <c r="CD32" s="883"/>
      <c r="CE32" s="883"/>
      <c r="CF32" s="883"/>
      <c r="CG32" s="883"/>
      <c r="CH32" s="883"/>
      <c r="CI32" s="883"/>
      <c r="CJ32" s="883"/>
      <c r="CK32" s="883"/>
      <c r="CL32" s="883"/>
      <c r="CM32" s="883"/>
      <c r="CN32" s="883"/>
      <c r="CO32" s="883"/>
      <c r="CP32" s="883"/>
      <c r="CQ32" s="883"/>
      <c r="CR32" s="883"/>
      <c r="CS32" s="883"/>
      <c r="CT32" s="883"/>
      <c r="CU32" s="883"/>
      <c r="CV32" s="883"/>
      <c r="CW32" s="883"/>
      <c r="CX32" s="883"/>
      <c r="CY32" s="883"/>
      <c r="CZ32" s="883"/>
      <c r="DA32" s="883"/>
      <c r="DB32" s="883"/>
      <c r="DC32" s="883"/>
      <c r="DD32" s="883"/>
      <c r="DE32" s="883"/>
      <c r="DF32" s="883"/>
      <c r="DG32" s="883"/>
      <c r="DH32" s="883"/>
      <c r="DI32" s="883"/>
      <c r="DJ32" s="883"/>
      <c r="DK32" s="883"/>
      <c r="DL32" s="883"/>
      <c r="DM32" s="883"/>
      <c r="DN32" s="883"/>
      <c r="DO32" s="883"/>
      <c r="DP32" s="883"/>
      <c r="DQ32" s="883"/>
      <c r="DR32" s="883"/>
      <c r="DS32" s="883"/>
      <c r="DT32" s="883"/>
      <c r="DU32" s="883"/>
      <c r="DV32" s="883"/>
      <c r="DW32" s="883"/>
      <c r="DX32" s="883"/>
      <c r="DY32" s="883"/>
      <c r="DZ32" s="883"/>
      <c r="EA32" s="883"/>
      <c r="EB32" s="883"/>
      <c r="EC32" s="883"/>
    </row>
    <row r="34" spans="1:133" x14ac:dyDescent="0.35">
      <c r="AB34" s="672"/>
      <c r="AC34" s="672"/>
      <c r="AD34" s="672"/>
      <c r="AE34" s="672"/>
      <c r="AF34" s="672"/>
      <c r="AG34" s="672"/>
      <c r="AH34" s="672"/>
      <c r="AI34" s="672"/>
      <c r="AJ34" s="672"/>
      <c r="AK34" s="672"/>
      <c r="AL34" s="672"/>
      <c r="AM34" s="672"/>
      <c r="AN34" s="672"/>
      <c r="AO34" s="672"/>
      <c r="AP34" s="672"/>
      <c r="AQ34" s="672"/>
      <c r="AR34" s="672"/>
      <c r="AS34" s="672"/>
      <c r="AT34" s="672"/>
      <c r="AU34" s="672"/>
      <c r="AV34" s="672"/>
      <c r="AW34" s="672"/>
      <c r="AX34" s="672"/>
      <c r="AY34" s="672"/>
      <c r="AZ34" s="672"/>
      <c r="BA34" s="672"/>
      <c r="BB34" s="672"/>
      <c r="BC34" s="672"/>
      <c r="BD34" s="672"/>
      <c r="BE34" s="672"/>
      <c r="BF34" s="672"/>
      <c r="BG34" s="672"/>
      <c r="BH34" s="672"/>
      <c r="BI34" s="672"/>
      <c r="BJ34" s="672"/>
      <c r="BK34" s="672"/>
      <c r="BL34" s="672"/>
      <c r="BM34" s="672"/>
      <c r="BN34" s="672"/>
      <c r="BO34" s="672"/>
      <c r="BP34" s="672"/>
      <c r="BQ34" s="672"/>
      <c r="BR34" s="672"/>
      <c r="BS34" s="672"/>
      <c r="BT34" s="672"/>
      <c r="BU34" s="672"/>
      <c r="BV34" s="672"/>
      <c r="BW34" s="672"/>
      <c r="BX34" s="672"/>
      <c r="BY34" s="672"/>
      <c r="BZ34" s="672"/>
      <c r="CA34" s="672"/>
      <c r="CB34" s="672"/>
      <c r="CC34" s="672"/>
      <c r="CD34" s="672"/>
      <c r="CE34" s="672"/>
      <c r="CF34" s="672"/>
      <c r="CG34" s="672"/>
      <c r="CH34" s="672"/>
      <c r="CI34" s="672"/>
      <c r="CJ34" s="672"/>
      <c r="CK34" s="672"/>
      <c r="CL34" s="672"/>
      <c r="CM34" s="672"/>
      <c r="CN34" s="672"/>
      <c r="CO34" s="672"/>
      <c r="CP34" s="672"/>
      <c r="CQ34" s="672"/>
      <c r="CR34" s="672"/>
      <c r="CS34" s="672"/>
      <c r="CT34" s="672"/>
      <c r="CU34" s="672"/>
      <c r="CV34" s="672"/>
      <c r="CW34" s="672"/>
      <c r="CX34" s="672"/>
      <c r="CY34" s="672"/>
      <c r="CZ34" s="672"/>
      <c r="DA34" s="672"/>
      <c r="DB34" s="672"/>
      <c r="DC34" s="672"/>
      <c r="DD34" s="672"/>
      <c r="DE34" s="672"/>
      <c r="DF34" s="672"/>
      <c r="DG34" s="672"/>
      <c r="DH34" s="672"/>
      <c r="DI34" s="672"/>
      <c r="DJ34" s="672"/>
      <c r="DK34" s="672"/>
      <c r="DL34" s="672"/>
      <c r="DM34" s="672"/>
      <c r="DN34" s="672"/>
      <c r="DO34" s="672"/>
      <c r="DP34" s="672"/>
      <c r="DQ34" s="672"/>
      <c r="DR34" s="672"/>
      <c r="DS34" s="672"/>
      <c r="DT34" s="672"/>
      <c r="DU34" s="672"/>
      <c r="DV34" s="672"/>
      <c r="DW34" s="672"/>
      <c r="DX34" s="672"/>
      <c r="DY34" s="672"/>
      <c r="DZ34" s="672"/>
      <c r="EA34" s="672"/>
      <c r="EB34" s="672"/>
      <c r="EC34" s="672"/>
    </row>
    <row r="35" spans="1:133" x14ac:dyDescent="0.35">
      <c r="A35" s="858"/>
    </row>
    <row r="39" spans="1:133" x14ac:dyDescent="0.35">
      <c r="A39" t="s">
        <v>1535</v>
      </c>
    </row>
    <row r="40" spans="1:133" x14ac:dyDescent="0.35">
      <c r="A40" t="s">
        <v>1536</v>
      </c>
    </row>
    <row r="44" spans="1:133" ht="12.5" x14ac:dyDescent="0.25"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</row>
    <row r="45" spans="1:133" ht="12.5" x14ac:dyDescent="0.25"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</row>
    <row r="46" spans="1:133" ht="12.5" x14ac:dyDescent="0.25"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</row>
    <row r="47" spans="1:133" ht="12.5" x14ac:dyDescent="0.25"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</row>
    <row r="48" spans="1:133" ht="12.5" x14ac:dyDescent="0.25"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</row>
    <row r="49" customFormat="1" ht="12.5" x14ac:dyDescent="0.25"/>
    <row r="50" customFormat="1" ht="12.5" x14ac:dyDescent="0.25"/>
    <row r="51" customFormat="1" ht="12.5" x14ac:dyDescent="0.25"/>
    <row r="52" customFormat="1" ht="12.5" x14ac:dyDescent="0.25"/>
    <row r="53" customFormat="1" ht="12.5" x14ac:dyDescent="0.25"/>
    <row r="54" customFormat="1" ht="12.5" x14ac:dyDescent="0.25"/>
    <row r="55" customFormat="1" ht="12.5" x14ac:dyDescent="0.25"/>
    <row r="56" customFormat="1" ht="12.5" x14ac:dyDescent="0.25"/>
    <row r="57" customFormat="1" ht="12.5" x14ac:dyDescent="0.25"/>
  </sheetData>
  <mergeCells count="12">
    <mergeCell ref="DR2:EC2"/>
    <mergeCell ref="A2:A3"/>
    <mergeCell ref="B2:J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rintOptions horizontalCentered="1"/>
  <pageMargins left="0" right="0" top="0.55118110236220474" bottom="0.78740157480314965" header="0.19685039370078741" footer="0"/>
  <pageSetup paperSize="9" scale="61" orientation="landscape" r:id="rId1"/>
  <headerFooter>
    <oddHeader>&amp;C&amp;"Aptos"&amp;10&amp;K000000 PUBLIC&amp;1#_x000D_&amp;"Arialri"&amp;10&amp;K000000&amp;G</oddHeader>
    <oddFooter>&amp;C13_x000D_&amp;1#&amp;"Aptos"&amp;10&amp;K000000 PUBLIC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8B398-20AB-4ED9-9965-2C4FD61CBC16}">
  <dimension ref="A1:II45"/>
  <sheetViews>
    <sheetView showGridLines="0" view="pageBreakPreview" zoomScale="70" zoomScaleNormal="80" zoomScaleSheetLayoutView="70" workbookViewId="0">
      <pane xSplit="1" ySplit="3" topLeftCell="HN25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15.5" x14ac:dyDescent="0.35"/>
  <cols>
    <col min="1" max="1" width="51.90625" style="902" customWidth="1"/>
    <col min="2" max="2" width="10.453125" style="902" hidden="1" customWidth="1"/>
    <col min="3" max="3" width="11.54296875" style="902" hidden="1" customWidth="1"/>
    <col min="4" max="4" width="11.453125" style="902" hidden="1" customWidth="1"/>
    <col min="5" max="5" width="10.81640625" style="902" hidden="1" customWidth="1"/>
    <col min="6" max="6" width="9.1796875" style="902" hidden="1" customWidth="1"/>
    <col min="7" max="9" width="12.1796875" style="902" hidden="1" customWidth="1"/>
    <col min="10" max="10" width="9.81640625" style="902" hidden="1" customWidth="1"/>
    <col min="11" max="11" width="10.81640625" style="902" hidden="1" customWidth="1"/>
    <col min="12" max="13" width="10.1796875" style="902" hidden="1" customWidth="1"/>
    <col min="14" max="14" width="11.1796875" style="902" hidden="1" customWidth="1"/>
    <col min="15" max="15" width="12" style="902" hidden="1" customWidth="1"/>
    <col min="16" max="16" width="11.1796875" style="902" hidden="1" customWidth="1"/>
    <col min="17" max="17" width="10.81640625" style="902" hidden="1" customWidth="1"/>
    <col min="18" max="21" width="12.81640625" style="902" hidden="1" customWidth="1"/>
    <col min="22" max="22" width="14.1796875" style="902" hidden="1" customWidth="1"/>
    <col min="23" max="23" width="2.1796875" style="902" hidden="1" customWidth="1"/>
    <col min="24" max="24" width="9.81640625" style="902" hidden="1" customWidth="1"/>
    <col min="25" max="25" width="11.1796875" style="902" hidden="1" customWidth="1"/>
    <col min="26" max="26" width="11.81640625" style="902" hidden="1" customWidth="1"/>
    <col min="27" max="27" width="10" style="902" hidden="1" customWidth="1"/>
    <col min="28" max="28" width="10.81640625" style="902" hidden="1" customWidth="1"/>
    <col min="29" max="31" width="11.1796875" style="902" hidden="1" customWidth="1"/>
    <col min="32" max="32" width="10.81640625" style="902" hidden="1" customWidth="1"/>
    <col min="33" max="33" width="10.453125" style="902" hidden="1" customWidth="1"/>
    <col min="34" max="34" width="10.54296875" style="902" hidden="1" customWidth="1"/>
    <col min="35" max="35" width="10.81640625" style="902" hidden="1" customWidth="1"/>
    <col min="36" max="36" width="9.81640625" style="902" hidden="1" customWidth="1"/>
    <col min="37" max="37" width="10" style="902" hidden="1" customWidth="1"/>
    <col min="38" max="38" width="10.1796875" style="902" hidden="1" customWidth="1"/>
    <col min="39" max="39" width="10.81640625" style="902" hidden="1" customWidth="1"/>
    <col min="40" max="40" width="11.54296875" style="902" hidden="1" customWidth="1"/>
    <col min="41" max="41" width="10.453125" style="902" hidden="1" customWidth="1"/>
    <col min="42" max="43" width="10.81640625" style="902" hidden="1" customWidth="1"/>
    <col min="44" max="44" width="11" style="902" hidden="1" customWidth="1"/>
    <col min="45" max="45" width="11.1796875" style="902" hidden="1" customWidth="1"/>
    <col min="46" max="46" width="13.453125" style="902" hidden="1" customWidth="1"/>
    <col min="47" max="47" width="13" style="902" hidden="1" customWidth="1"/>
    <col min="48" max="48" width="14" style="902" hidden="1" customWidth="1"/>
    <col min="49" max="49" width="12" style="902" hidden="1" customWidth="1"/>
    <col min="50" max="50" width="11" style="902" hidden="1" customWidth="1"/>
    <col min="51" max="51" width="10.81640625" style="902" hidden="1" customWidth="1"/>
    <col min="52" max="52" width="11.81640625" style="902" hidden="1" customWidth="1"/>
    <col min="53" max="54" width="11.54296875" style="902" hidden="1" customWidth="1"/>
    <col min="55" max="55" width="11.81640625" style="902" hidden="1" customWidth="1"/>
    <col min="56" max="67" width="12.54296875" style="902" hidden="1" customWidth="1"/>
    <col min="68" max="68" width="1.54296875" style="901" hidden="1" customWidth="1"/>
    <col min="69" max="69" width="0.81640625" style="901" hidden="1" customWidth="1"/>
    <col min="70" max="140" width="12.81640625" style="901" hidden="1" customWidth="1"/>
    <col min="141" max="156" width="12.81640625" style="902" hidden="1" customWidth="1"/>
    <col min="157" max="190" width="12.1796875" style="902" hidden="1" customWidth="1"/>
    <col min="191" max="193" width="9.26953125" style="902" hidden="1" customWidth="1"/>
    <col min="194" max="194" width="10.453125" style="902" hidden="1" customWidth="1"/>
    <col min="195" max="196" width="9.26953125" style="902" hidden="1" customWidth="1"/>
    <col min="197" max="221" width="12.1796875" style="902" hidden="1" customWidth="1"/>
    <col min="222" max="241" width="12.1796875" style="902" customWidth="1"/>
    <col min="242" max="242" width="10.36328125" style="902" bestFit="1" customWidth="1"/>
    <col min="243" max="243" width="53.08984375" style="902" customWidth="1"/>
    <col min="244" max="16384" width="9.1796875" style="902"/>
  </cols>
  <sheetData>
    <row r="1" spans="1:243" ht="31" customHeight="1" thickBot="1" x14ac:dyDescent="0.55000000000000004">
      <c r="A1" s="893" t="s">
        <v>722</v>
      </c>
      <c r="B1" s="894"/>
      <c r="C1" s="894"/>
      <c r="D1" s="894"/>
      <c r="E1" s="894"/>
      <c r="F1" s="894"/>
      <c r="G1" s="894"/>
      <c r="H1" s="895"/>
      <c r="I1" s="895"/>
      <c r="J1" s="895"/>
      <c r="K1" s="895"/>
      <c r="L1" s="895"/>
      <c r="M1" s="895"/>
      <c r="N1" s="896"/>
      <c r="O1" s="896"/>
      <c r="P1" s="895"/>
      <c r="Q1" s="895"/>
      <c r="R1" s="895"/>
      <c r="S1" s="895"/>
      <c r="T1" s="895"/>
      <c r="U1" s="895"/>
      <c r="V1" s="895"/>
      <c r="W1" s="895"/>
      <c r="X1" s="897"/>
      <c r="Y1" s="897"/>
      <c r="Z1" s="897"/>
      <c r="AA1" s="897"/>
      <c r="AB1" s="897"/>
      <c r="AC1" s="897"/>
      <c r="AD1" s="897"/>
      <c r="AE1" s="898"/>
      <c r="AF1" s="898"/>
      <c r="AG1" s="898"/>
      <c r="AH1" s="898"/>
      <c r="AI1" s="898"/>
      <c r="AJ1" s="895"/>
      <c r="AK1" s="895"/>
      <c r="AL1" s="895"/>
      <c r="AM1" s="895"/>
      <c r="AN1" s="895"/>
      <c r="AO1" s="898"/>
      <c r="AP1" s="899"/>
      <c r="AQ1" s="899"/>
      <c r="AR1" s="899"/>
      <c r="AS1" s="899"/>
      <c r="AT1" s="899"/>
      <c r="AU1" s="899"/>
      <c r="AV1" s="899"/>
      <c r="AW1" s="899"/>
      <c r="AX1" s="899"/>
      <c r="AY1" s="899"/>
      <c r="AZ1" s="899"/>
      <c r="BA1" s="899"/>
      <c r="BB1" s="899"/>
      <c r="BC1" s="899"/>
      <c r="BD1" s="899"/>
      <c r="BE1" s="899"/>
      <c r="BF1" s="899"/>
      <c r="BG1" s="899"/>
      <c r="BH1" s="899"/>
      <c r="BI1" s="899"/>
      <c r="BJ1" s="899"/>
      <c r="BK1" s="899"/>
      <c r="BL1" s="899"/>
      <c r="BM1" s="899"/>
      <c r="BN1" s="899"/>
      <c r="BO1" s="899"/>
      <c r="BP1" s="900"/>
      <c r="BQ1" s="900"/>
      <c r="BR1" s="900"/>
      <c r="BS1" s="900"/>
      <c r="BT1" s="900"/>
      <c r="BU1" s="900"/>
      <c r="BV1" s="900"/>
      <c r="BW1" s="900"/>
      <c r="BX1" s="900"/>
      <c r="BY1" s="900"/>
      <c r="BZ1" s="900"/>
      <c r="CA1" s="900"/>
      <c r="CB1" s="900"/>
    </row>
    <row r="2" spans="1:243" ht="25.5" customHeight="1" thickTop="1" thickBot="1" x14ac:dyDescent="0.5">
      <c r="A2" s="2958"/>
      <c r="B2" s="2960">
        <v>2011</v>
      </c>
      <c r="C2" s="2960"/>
      <c r="D2" s="2960"/>
      <c r="E2" s="2960"/>
      <c r="F2" s="2961">
        <v>2012</v>
      </c>
      <c r="G2" s="2961"/>
      <c r="H2" s="2961"/>
      <c r="I2" s="2961"/>
      <c r="J2" s="2961"/>
      <c r="K2" s="2961"/>
      <c r="L2" s="2961"/>
      <c r="M2" s="2961"/>
      <c r="N2" s="2961"/>
      <c r="O2" s="2961"/>
      <c r="P2" s="2961"/>
      <c r="Q2" s="2961"/>
      <c r="R2" s="2961"/>
      <c r="S2" s="2961"/>
      <c r="T2" s="2961"/>
      <c r="U2" s="2961"/>
      <c r="V2" s="2961"/>
      <c r="W2" s="904"/>
      <c r="X2" s="2962">
        <v>2013</v>
      </c>
      <c r="Y2" s="2962"/>
      <c r="Z2" s="2962"/>
      <c r="AA2" s="2962"/>
      <c r="AB2" s="2962"/>
      <c r="AC2" s="2962"/>
      <c r="AD2" s="2962"/>
      <c r="AE2" s="2962"/>
      <c r="AF2" s="2962"/>
      <c r="AG2" s="2962"/>
      <c r="AH2" s="2962"/>
      <c r="AI2" s="2962"/>
      <c r="AJ2" s="2962"/>
      <c r="AK2" s="2962"/>
      <c r="AL2" s="2962"/>
      <c r="AM2" s="2962"/>
      <c r="AN2" s="2962"/>
      <c r="AO2" s="2962">
        <v>2014</v>
      </c>
      <c r="AP2" s="2962"/>
      <c r="AQ2" s="2962"/>
      <c r="AR2" s="2962"/>
      <c r="AS2" s="2962"/>
      <c r="AT2" s="2962"/>
      <c r="AU2" s="2962"/>
      <c r="AV2" s="2962"/>
      <c r="AW2" s="2962"/>
      <c r="AX2" s="2962"/>
      <c r="AY2" s="2962"/>
      <c r="AZ2" s="2963"/>
      <c r="BA2" s="2957">
        <v>2015</v>
      </c>
      <c r="BB2" s="2957"/>
      <c r="BC2" s="2957"/>
      <c r="BD2" s="2957"/>
      <c r="BE2" s="2957"/>
      <c r="BF2" s="2957"/>
      <c r="BG2" s="2957"/>
      <c r="BH2" s="2957"/>
      <c r="BI2" s="2957"/>
      <c r="BJ2" s="2957"/>
      <c r="BK2" s="2957"/>
      <c r="BL2" s="2957"/>
      <c r="BM2" s="2957"/>
      <c r="BN2" s="2957"/>
      <c r="BO2" s="2957"/>
      <c r="BP2" s="905"/>
      <c r="BQ2" s="905"/>
      <c r="BR2" s="905"/>
      <c r="BS2" s="906"/>
      <c r="BT2" s="2954">
        <v>2016</v>
      </c>
      <c r="BU2" s="2955"/>
      <c r="BV2" s="2955"/>
      <c r="BW2" s="2955"/>
      <c r="BX2" s="2955"/>
      <c r="BY2" s="2955"/>
      <c r="BZ2" s="2955"/>
      <c r="CA2" s="2955"/>
      <c r="CB2" s="2955"/>
      <c r="CC2" s="2955"/>
      <c r="CD2" s="2955"/>
      <c r="CE2" s="2955"/>
      <c r="CF2" s="2955"/>
      <c r="CG2" s="2955"/>
      <c r="CH2" s="2955"/>
      <c r="CI2" s="2956"/>
      <c r="CJ2" s="2954">
        <v>2017</v>
      </c>
      <c r="CK2" s="2955"/>
      <c r="CL2" s="2955"/>
      <c r="CM2" s="2955"/>
      <c r="CN2" s="2955"/>
      <c r="CO2" s="2955"/>
      <c r="CP2" s="2955"/>
      <c r="CQ2" s="2955"/>
      <c r="CR2" s="2955"/>
      <c r="CS2" s="2955"/>
      <c r="CT2" s="2955"/>
      <c r="CU2" s="2955"/>
      <c r="CV2" s="2955"/>
      <c r="CW2" s="2955"/>
      <c r="CX2" s="2955"/>
      <c r="CY2" s="2955"/>
      <c r="CZ2" s="2955"/>
      <c r="DA2" s="2954" t="s">
        <v>723</v>
      </c>
      <c r="DB2" s="2955"/>
      <c r="DC2" s="2955"/>
      <c r="DD2" s="2955"/>
      <c r="DE2" s="2955"/>
      <c r="DF2" s="2955"/>
      <c r="DG2" s="2955"/>
      <c r="DH2" s="2955"/>
      <c r="DI2" s="2955"/>
      <c r="DJ2" s="2955"/>
      <c r="DK2" s="2955"/>
      <c r="DL2" s="2955"/>
      <c r="DM2" s="2955"/>
      <c r="DN2" s="2955"/>
      <c r="DO2" s="2955"/>
      <c r="DP2" s="2955"/>
      <c r="DQ2" s="2956"/>
      <c r="DR2" s="2954">
        <v>2019</v>
      </c>
      <c r="DS2" s="2955"/>
      <c r="DT2" s="2955"/>
      <c r="DU2" s="2955"/>
      <c r="DV2" s="2955"/>
      <c r="DW2" s="2955"/>
      <c r="DX2" s="2955"/>
      <c r="DY2" s="2955"/>
      <c r="DZ2" s="2955"/>
      <c r="EA2" s="2955"/>
      <c r="EB2" s="2955"/>
      <c r="EC2" s="2955"/>
      <c r="ED2" s="2955"/>
      <c r="EE2" s="2955"/>
      <c r="EF2" s="2955"/>
      <c r="EG2" s="2955"/>
      <c r="EH2" s="2955"/>
      <c r="EI2" s="2956"/>
      <c r="EJ2" s="2954">
        <v>2020</v>
      </c>
      <c r="EK2" s="2955"/>
      <c r="EL2" s="2955"/>
      <c r="EM2" s="2955"/>
      <c r="EN2" s="2955"/>
      <c r="EO2" s="2955"/>
      <c r="EP2" s="2955"/>
      <c r="EQ2" s="2955"/>
      <c r="ER2" s="2955"/>
      <c r="ES2" s="2955"/>
      <c r="ET2" s="2955"/>
      <c r="EU2" s="2955"/>
      <c r="EV2" s="2955"/>
      <c r="EW2" s="2955"/>
      <c r="EX2" s="2955"/>
      <c r="EY2" s="2955"/>
      <c r="EZ2" s="2956"/>
      <c r="FA2" s="2954">
        <v>2021</v>
      </c>
      <c r="FB2" s="2955"/>
      <c r="FC2" s="2955"/>
      <c r="FD2" s="2955"/>
      <c r="FE2" s="2955"/>
      <c r="FF2" s="2955"/>
      <c r="FG2" s="2955"/>
      <c r="FH2" s="2955"/>
      <c r="FI2" s="2955"/>
      <c r="FJ2" s="2955"/>
      <c r="FK2" s="2955"/>
      <c r="FL2" s="2955"/>
      <c r="FM2" s="2955"/>
      <c r="FN2" s="2955"/>
      <c r="FO2" s="2955"/>
      <c r="FP2" s="2955"/>
      <c r="FQ2" s="2956"/>
      <c r="FR2" s="2954">
        <v>2022</v>
      </c>
      <c r="FS2" s="2955"/>
      <c r="FT2" s="2955"/>
      <c r="FU2" s="2955"/>
      <c r="FV2" s="2955"/>
      <c r="FW2" s="2955"/>
      <c r="FX2" s="2955"/>
      <c r="FY2" s="2955"/>
      <c r="FZ2" s="2955"/>
      <c r="GA2" s="2955"/>
      <c r="GB2" s="2955"/>
      <c r="GC2" s="2955"/>
      <c r="GD2" s="2955"/>
      <c r="GE2" s="2955"/>
      <c r="GF2" s="2955"/>
      <c r="GG2" s="2955"/>
      <c r="GH2" s="2956"/>
      <c r="GI2" s="2954">
        <v>2023</v>
      </c>
      <c r="GJ2" s="2955"/>
      <c r="GK2" s="2955"/>
      <c r="GL2" s="2955"/>
      <c r="GM2" s="2955"/>
      <c r="GN2" s="2955"/>
      <c r="GO2" s="2955"/>
      <c r="GP2" s="2955"/>
      <c r="GQ2" s="2955"/>
      <c r="GR2" s="2955"/>
      <c r="GS2" s="2955"/>
      <c r="GT2" s="2955"/>
      <c r="GU2" s="2955"/>
      <c r="GV2" s="2955"/>
      <c r="GW2" s="2955"/>
      <c r="GX2" s="2955"/>
      <c r="GY2" s="2956"/>
      <c r="GZ2" s="2954">
        <v>2024</v>
      </c>
      <c r="HA2" s="2955"/>
      <c r="HB2" s="2955"/>
      <c r="HC2" s="2955"/>
      <c r="HD2" s="2955"/>
      <c r="HE2" s="2955"/>
      <c r="HF2" s="2955"/>
      <c r="HG2" s="2955"/>
      <c r="HH2" s="2955"/>
      <c r="HI2" s="2955"/>
      <c r="HJ2" s="2955"/>
      <c r="HK2" s="2955"/>
      <c r="HL2" s="2955"/>
      <c r="HM2" s="2955"/>
      <c r="HN2" s="2955"/>
      <c r="HO2" s="2955"/>
      <c r="HP2" s="2956"/>
      <c r="HQ2" s="2954">
        <v>2025</v>
      </c>
      <c r="HR2" s="2955"/>
      <c r="HS2" s="2955"/>
      <c r="HT2" s="2955"/>
      <c r="HU2" s="2955"/>
      <c r="HV2" s="2955"/>
      <c r="HW2" s="2955"/>
      <c r="HX2" s="2955"/>
      <c r="HY2" s="2955"/>
      <c r="HZ2" s="2955"/>
      <c r="IA2" s="2955"/>
      <c r="IB2" s="2955"/>
      <c r="IC2" s="2955"/>
      <c r="ID2" s="2955"/>
      <c r="IE2" s="2955"/>
      <c r="IF2" s="2955"/>
      <c r="IG2" s="2956"/>
    </row>
    <row r="3" spans="1:243" s="921" customFormat="1" ht="25.5" customHeight="1" thickTop="1" thickBot="1" x14ac:dyDescent="0.45">
      <c r="A3" s="2959"/>
      <c r="B3" s="910" t="s">
        <v>178</v>
      </c>
      <c r="C3" s="910" t="s">
        <v>179</v>
      </c>
      <c r="D3" s="910" t="s">
        <v>180</v>
      </c>
      <c r="E3" s="910" t="s">
        <v>181</v>
      </c>
      <c r="F3" s="911" t="s">
        <v>126</v>
      </c>
      <c r="G3" s="910" t="s">
        <v>127</v>
      </c>
      <c r="H3" s="910" t="s">
        <v>128</v>
      </c>
      <c r="I3" s="912" t="s">
        <v>178</v>
      </c>
      <c r="J3" s="910" t="s">
        <v>129</v>
      </c>
      <c r="K3" s="910" t="s">
        <v>130</v>
      </c>
      <c r="L3" s="910" t="s">
        <v>131</v>
      </c>
      <c r="M3" s="912" t="s">
        <v>179</v>
      </c>
      <c r="N3" s="910" t="s">
        <v>132</v>
      </c>
      <c r="O3" s="910" t="s">
        <v>133</v>
      </c>
      <c r="P3" s="910" t="s">
        <v>134</v>
      </c>
      <c r="Q3" s="912" t="s">
        <v>180</v>
      </c>
      <c r="R3" s="910" t="s">
        <v>135</v>
      </c>
      <c r="S3" s="910" t="s">
        <v>136</v>
      </c>
      <c r="T3" s="910" t="s">
        <v>137</v>
      </c>
      <c r="U3" s="912" t="s">
        <v>181</v>
      </c>
      <c r="V3" s="910" t="s">
        <v>724</v>
      </c>
      <c r="W3" s="910"/>
      <c r="X3" s="910" t="s">
        <v>126</v>
      </c>
      <c r="Y3" s="910" t="s">
        <v>127</v>
      </c>
      <c r="Z3" s="910" t="s">
        <v>128</v>
      </c>
      <c r="AA3" s="910" t="s">
        <v>178</v>
      </c>
      <c r="AB3" s="912" t="s">
        <v>185</v>
      </c>
      <c r="AC3" s="912" t="s">
        <v>130</v>
      </c>
      <c r="AD3" s="912" t="s">
        <v>140</v>
      </c>
      <c r="AE3" s="912" t="s">
        <v>179</v>
      </c>
      <c r="AF3" s="912" t="s">
        <v>132</v>
      </c>
      <c r="AG3" s="912" t="s">
        <v>133</v>
      </c>
      <c r="AH3" s="912" t="s">
        <v>134</v>
      </c>
      <c r="AI3" s="912" t="s">
        <v>180</v>
      </c>
      <c r="AJ3" s="912" t="s">
        <v>135</v>
      </c>
      <c r="AK3" s="910" t="s">
        <v>136</v>
      </c>
      <c r="AL3" s="910" t="s">
        <v>137</v>
      </c>
      <c r="AM3" s="912" t="s">
        <v>181</v>
      </c>
      <c r="AN3" s="910" t="s">
        <v>724</v>
      </c>
      <c r="AO3" s="910" t="s">
        <v>126</v>
      </c>
      <c r="AP3" s="910" t="s">
        <v>127</v>
      </c>
      <c r="AQ3" s="910" t="s">
        <v>128</v>
      </c>
      <c r="AR3" s="910" t="s">
        <v>178</v>
      </c>
      <c r="AS3" s="912" t="s">
        <v>185</v>
      </c>
      <c r="AT3" s="912" t="s">
        <v>130</v>
      </c>
      <c r="AU3" s="912" t="s">
        <v>140</v>
      </c>
      <c r="AV3" s="912" t="s">
        <v>179</v>
      </c>
      <c r="AW3" s="912" t="s">
        <v>132</v>
      </c>
      <c r="AX3" s="912" t="s">
        <v>133</v>
      </c>
      <c r="AY3" s="912" t="s">
        <v>134</v>
      </c>
      <c r="AZ3" s="913" t="s">
        <v>181</v>
      </c>
      <c r="BA3" s="912" t="s">
        <v>126</v>
      </c>
      <c r="BB3" s="912" t="s">
        <v>127</v>
      </c>
      <c r="BC3" s="912" t="s">
        <v>128</v>
      </c>
      <c r="BD3" s="912" t="s">
        <v>178</v>
      </c>
      <c r="BE3" s="912" t="s">
        <v>129</v>
      </c>
      <c r="BF3" s="912" t="s">
        <v>130</v>
      </c>
      <c r="BG3" s="912" t="s">
        <v>140</v>
      </c>
      <c r="BH3" s="912" t="s">
        <v>179</v>
      </c>
      <c r="BI3" s="912" t="s">
        <v>132</v>
      </c>
      <c r="BJ3" s="912" t="s">
        <v>133</v>
      </c>
      <c r="BK3" s="912" t="s">
        <v>134</v>
      </c>
      <c r="BL3" s="912"/>
      <c r="BM3" s="912"/>
      <c r="BN3" s="912"/>
      <c r="BO3" s="912" t="s">
        <v>180</v>
      </c>
      <c r="BP3" s="914" t="s">
        <v>135</v>
      </c>
      <c r="BQ3" s="914" t="s">
        <v>136</v>
      </c>
      <c r="BR3" s="914" t="s">
        <v>137</v>
      </c>
      <c r="BS3" s="915" t="s">
        <v>181</v>
      </c>
      <c r="BT3" s="914" t="s">
        <v>126</v>
      </c>
      <c r="BU3" s="914" t="s">
        <v>127</v>
      </c>
      <c r="BV3" s="914" t="s">
        <v>128</v>
      </c>
      <c r="BW3" s="914" t="s">
        <v>178</v>
      </c>
      <c r="BX3" s="914" t="s">
        <v>129</v>
      </c>
      <c r="BY3" s="914" t="s">
        <v>130</v>
      </c>
      <c r="BZ3" s="914" t="s">
        <v>131</v>
      </c>
      <c r="CA3" s="914" t="s">
        <v>179</v>
      </c>
      <c r="CB3" s="914" t="s">
        <v>132</v>
      </c>
      <c r="CC3" s="914" t="s">
        <v>133</v>
      </c>
      <c r="CD3" s="914" t="s">
        <v>134</v>
      </c>
      <c r="CE3" s="914" t="s">
        <v>180</v>
      </c>
      <c r="CF3" s="916" t="s">
        <v>135</v>
      </c>
      <c r="CG3" s="916" t="s">
        <v>136</v>
      </c>
      <c r="CH3" s="916" t="s">
        <v>137</v>
      </c>
      <c r="CI3" s="917" t="s">
        <v>181</v>
      </c>
      <c r="CJ3" s="918" t="s">
        <v>126</v>
      </c>
      <c r="CK3" s="916" t="s">
        <v>127</v>
      </c>
      <c r="CL3" s="916" t="s">
        <v>128</v>
      </c>
      <c r="CM3" s="916" t="s">
        <v>178</v>
      </c>
      <c r="CN3" s="916" t="s">
        <v>129</v>
      </c>
      <c r="CO3" s="916" t="s">
        <v>130</v>
      </c>
      <c r="CP3" s="916" t="s">
        <v>131</v>
      </c>
      <c r="CQ3" s="916" t="s">
        <v>179</v>
      </c>
      <c r="CR3" s="916" t="s">
        <v>132</v>
      </c>
      <c r="CS3" s="916" t="s">
        <v>133</v>
      </c>
      <c r="CT3" s="916" t="s">
        <v>134</v>
      </c>
      <c r="CU3" s="916" t="s">
        <v>180</v>
      </c>
      <c r="CV3" s="916" t="s">
        <v>135</v>
      </c>
      <c r="CW3" s="916" t="s">
        <v>136</v>
      </c>
      <c r="CX3" s="916" t="s">
        <v>137</v>
      </c>
      <c r="CY3" s="916" t="s">
        <v>181</v>
      </c>
      <c r="CZ3" s="916" t="s">
        <v>182</v>
      </c>
      <c r="DA3" s="918" t="s">
        <v>126</v>
      </c>
      <c r="DB3" s="916" t="s">
        <v>127</v>
      </c>
      <c r="DC3" s="916" t="s">
        <v>128</v>
      </c>
      <c r="DD3" s="916" t="s">
        <v>178</v>
      </c>
      <c r="DE3" s="916" t="s">
        <v>129</v>
      </c>
      <c r="DF3" s="916" t="s">
        <v>130</v>
      </c>
      <c r="DG3" s="916" t="s">
        <v>131</v>
      </c>
      <c r="DH3" s="916" t="s">
        <v>179</v>
      </c>
      <c r="DI3" s="916" t="s">
        <v>132</v>
      </c>
      <c r="DJ3" s="916" t="s">
        <v>133</v>
      </c>
      <c r="DK3" s="916" t="s">
        <v>134</v>
      </c>
      <c r="DL3" s="916" t="s">
        <v>180</v>
      </c>
      <c r="DM3" s="916" t="s">
        <v>135</v>
      </c>
      <c r="DN3" s="916" t="s">
        <v>136</v>
      </c>
      <c r="DO3" s="916" t="s">
        <v>137</v>
      </c>
      <c r="DP3" s="916" t="s">
        <v>181</v>
      </c>
      <c r="DQ3" s="917" t="s">
        <v>182</v>
      </c>
      <c r="DR3" s="918" t="s">
        <v>126</v>
      </c>
      <c r="DS3" s="916" t="s">
        <v>127</v>
      </c>
      <c r="DT3" s="916" t="s">
        <v>128</v>
      </c>
      <c r="DU3" s="916" t="s">
        <v>178</v>
      </c>
      <c r="DV3" s="916" t="s">
        <v>129</v>
      </c>
      <c r="DW3" s="916" t="s">
        <v>130</v>
      </c>
      <c r="DX3" s="916" t="s">
        <v>131</v>
      </c>
      <c r="DY3" s="916" t="s">
        <v>179</v>
      </c>
      <c r="DZ3" s="916" t="s">
        <v>725</v>
      </c>
      <c r="EA3" s="916" t="s">
        <v>132</v>
      </c>
      <c r="EB3" s="916" t="s">
        <v>133</v>
      </c>
      <c r="EC3" s="916" t="s">
        <v>134</v>
      </c>
      <c r="ED3" s="916" t="s">
        <v>180</v>
      </c>
      <c r="EE3" s="916" t="s">
        <v>135</v>
      </c>
      <c r="EF3" s="916" t="s">
        <v>136</v>
      </c>
      <c r="EG3" s="916" t="s">
        <v>137</v>
      </c>
      <c r="EH3" s="916" t="s">
        <v>181</v>
      </c>
      <c r="EI3" s="917" t="s">
        <v>182</v>
      </c>
      <c r="EJ3" s="918" t="s">
        <v>126</v>
      </c>
      <c r="EK3" s="916" t="s">
        <v>127</v>
      </c>
      <c r="EL3" s="916" t="s">
        <v>128</v>
      </c>
      <c r="EM3" s="916" t="s">
        <v>178</v>
      </c>
      <c r="EN3" s="916" t="s">
        <v>129</v>
      </c>
      <c r="EO3" s="916" t="s">
        <v>130</v>
      </c>
      <c r="EP3" s="916" t="s">
        <v>131</v>
      </c>
      <c r="EQ3" s="916" t="s">
        <v>179</v>
      </c>
      <c r="ER3" s="916" t="s">
        <v>726</v>
      </c>
      <c r="ES3" s="916" t="s">
        <v>133</v>
      </c>
      <c r="ET3" s="916" t="s">
        <v>134</v>
      </c>
      <c r="EU3" s="916" t="s">
        <v>180</v>
      </c>
      <c r="EV3" s="916" t="s">
        <v>135</v>
      </c>
      <c r="EW3" s="916" t="s">
        <v>136</v>
      </c>
      <c r="EX3" s="916" t="s">
        <v>137</v>
      </c>
      <c r="EY3" s="916" t="s">
        <v>181</v>
      </c>
      <c r="EZ3" s="917" t="s">
        <v>182</v>
      </c>
      <c r="FA3" s="919" t="s">
        <v>126</v>
      </c>
      <c r="FB3" s="920" t="s">
        <v>127</v>
      </c>
      <c r="FC3" s="920" t="s">
        <v>128</v>
      </c>
      <c r="FD3" s="920" t="s">
        <v>178</v>
      </c>
      <c r="FE3" s="920" t="s">
        <v>129</v>
      </c>
      <c r="FF3" s="920" t="s">
        <v>130</v>
      </c>
      <c r="FG3" s="920" t="s">
        <v>131</v>
      </c>
      <c r="FH3" s="920" t="s">
        <v>179</v>
      </c>
      <c r="FI3" s="920" t="s">
        <v>132</v>
      </c>
      <c r="FJ3" s="920" t="s">
        <v>133</v>
      </c>
      <c r="FK3" s="920" t="s">
        <v>134</v>
      </c>
      <c r="FL3" s="920" t="s">
        <v>180</v>
      </c>
      <c r="FM3" s="916" t="s">
        <v>135</v>
      </c>
      <c r="FN3" s="916" t="s">
        <v>136</v>
      </c>
      <c r="FO3" s="916" t="s">
        <v>137</v>
      </c>
      <c r="FP3" s="916" t="s">
        <v>181</v>
      </c>
      <c r="FQ3" s="917" t="s">
        <v>182</v>
      </c>
      <c r="FR3" s="918" t="s">
        <v>126</v>
      </c>
      <c r="FS3" s="916" t="s">
        <v>127</v>
      </c>
      <c r="FT3" s="916" t="s">
        <v>128</v>
      </c>
      <c r="FU3" s="916" t="s">
        <v>178</v>
      </c>
      <c r="FV3" s="916" t="s">
        <v>129</v>
      </c>
      <c r="FW3" s="916" t="s">
        <v>130</v>
      </c>
      <c r="FX3" s="916" t="s">
        <v>131</v>
      </c>
      <c r="FY3" s="916" t="s">
        <v>179</v>
      </c>
      <c r="FZ3" s="916" t="s">
        <v>132</v>
      </c>
      <c r="GA3" s="916" t="s">
        <v>133</v>
      </c>
      <c r="GB3" s="916" t="s">
        <v>134</v>
      </c>
      <c r="GC3" s="916" t="s">
        <v>180</v>
      </c>
      <c r="GD3" s="916" t="s">
        <v>135</v>
      </c>
      <c r="GE3" s="916" t="s">
        <v>136</v>
      </c>
      <c r="GF3" s="916" t="s">
        <v>137</v>
      </c>
      <c r="GG3" s="916" t="s">
        <v>181</v>
      </c>
      <c r="GH3" s="917" t="s">
        <v>182</v>
      </c>
      <c r="GI3" s="918" t="s">
        <v>126</v>
      </c>
      <c r="GJ3" s="916" t="s">
        <v>127</v>
      </c>
      <c r="GK3" s="916" t="s">
        <v>128</v>
      </c>
      <c r="GL3" s="916" t="s">
        <v>178</v>
      </c>
      <c r="GM3" s="916" t="s">
        <v>129</v>
      </c>
      <c r="GN3" s="916" t="s">
        <v>130</v>
      </c>
      <c r="GO3" s="916" t="s">
        <v>131</v>
      </c>
      <c r="GP3" s="916" t="s">
        <v>179</v>
      </c>
      <c r="GQ3" s="916" t="s">
        <v>132</v>
      </c>
      <c r="GR3" s="916" t="s">
        <v>133</v>
      </c>
      <c r="GS3" s="916" t="s">
        <v>134</v>
      </c>
      <c r="GT3" s="916" t="s">
        <v>180</v>
      </c>
      <c r="GU3" s="916" t="s">
        <v>135</v>
      </c>
      <c r="GV3" s="916" t="s">
        <v>136</v>
      </c>
      <c r="GW3" s="916" t="s">
        <v>137</v>
      </c>
      <c r="GX3" s="916" t="s">
        <v>181</v>
      </c>
      <c r="GY3" s="917" t="s">
        <v>182</v>
      </c>
      <c r="GZ3" s="916" t="s">
        <v>126</v>
      </c>
      <c r="HA3" s="916" t="s">
        <v>127</v>
      </c>
      <c r="HB3" s="916" t="s">
        <v>128</v>
      </c>
      <c r="HC3" s="916" t="s">
        <v>178</v>
      </c>
      <c r="HD3" s="916" t="s">
        <v>129</v>
      </c>
      <c r="HE3" s="916" t="s">
        <v>130</v>
      </c>
      <c r="HF3" s="916" t="s">
        <v>140</v>
      </c>
      <c r="HG3" s="916" t="s">
        <v>179</v>
      </c>
      <c r="HH3" s="916" t="s">
        <v>132</v>
      </c>
      <c r="HI3" s="916" t="s">
        <v>133</v>
      </c>
      <c r="HJ3" s="916" t="s">
        <v>134</v>
      </c>
      <c r="HK3" s="916" t="s">
        <v>180</v>
      </c>
      <c r="HL3" s="916" t="s">
        <v>135</v>
      </c>
      <c r="HM3" s="916" t="s">
        <v>136</v>
      </c>
      <c r="HN3" s="916" t="s">
        <v>137</v>
      </c>
      <c r="HO3" s="916" t="s">
        <v>181</v>
      </c>
      <c r="HP3" s="917" t="s">
        <v>182</v>
      </c>
      <c r="HQ3" s="918" t="s">
        <v>126</v>
      </c>
      <c r="HR3" s="916" t="s">
        <v>127</v>
      </c>
      <c r="HS3" s="916" t="s">
        <v>128</v>
      </c>
      <c r="HT3" s="916" t="s">
        <v>178</v>
      </c>
      <c r="HU3" s="916" t="s">
        <v>129</v>
      </c>
      <c r="HV3" s="916" t="s">
        <v>130</v>
      </c>
      <c r="HW3" s="916" t="s">
        <v>140</v>
      </c>
      <c r="HX3" s="916" t="s">
        <v>179</v>
      </c>
      <c r="HY3" s="916" t="s">
        <v>132</v>
      </c>
      <c r="HZ3" s="916" t="s">
        <v>133</v>
      </c>
      <c r="IA3" s="916" t="s">
        <v>134</v>
      </c>
      <c r="IB3" s="916" t="s">
        <v>180</v>
      </c>
      <c r="IC3" s="916" t="s">
        <v>135</v>
      </c>
      <c r="ID3" s="916" t="s">
        <v>136</v>
      </c>
      <c r="IE3" s="916" t="s">
        <v>727</v>
      </c>
      <c r="IF3" s="916" t="s">
        <v>181</v>
      </c>
      <c r="IG3" s="917" t="s">
        <v>182</v>
      </c>
    </row>
    <row r="4" spans="1:243" s="940" customFormat="1" ht="27" customHeight="1" thickTop="1" x14ac:dyDescent="0.35">
      <c r="A4" s="922" t="s">
        <v>728</v>
      </c>
      <c r="B4" s="923">
        <v>544.52800000000002</v>
      </c>
      <c r="C4" s="2802">
        <v>960.09500000000003</v>
      </c>
      <c r="D4" s="925">
        <v>1283.6369999999999</v>
      </c>
      <c r="E4" s="925">
        <v>1398.9870000000001</v>
      </c>
      <c r="F4" s="926">
        <v>781.64153764399998</v>
      </c>
      <c r="G4" s="927">
        <v>852.86229846000003</v>
      </c>
      <c r="H4" s="927">
        <v>1154.3627180388401</v>
      </c>
      <c r="I4" s="927">
        <v>2788.86655414284</v>
      </c>
      <c r="J4" s="927">
        <v>796.50304146313749</v>
      </c>
      <c r="K4" s="927">
        <v>1103.7639127289581</v>
      </c>
      <c r="L4" s="927">
        <v>1299.1245891722033</v>
      </c>
      <c r="M4" s="927">
        <v>3199.3915433642987</v>
      </c>
      <c r="N4" s="927">
        <v>892.32874998197087</v>
      </c>
      <c r="O4" s="927">
        <v>975.28170129549994</v>
      </c>
      <c r="P4" s="927">
        <v>1003.7608174828969</v>
      </c>
      <c r="Q4" s="928">
        <v>2871.3712687603675</v>
      </c>
      <c r="R4" s="927">
        <v>965.48041838000017</v>
      </c>
      <c r="S4" s="927">
        <v>1040.5620230122067</v>
      </c>
      <c r="T4" s="927">
        <v>1651.5817590275087</v>
      </c>
      <c r="U4" s="927">
        <v>3657.6242004197156</v>
      </c>
      <c r="V4" s="927">
        <v>12517.253566687225</v>
      </c>
      <c r="W4" s="927"/>
      <c r="X4" s="927">
        <v>977.5059627600001</v>
      </c>
      <c r="Y4" s="927">
        <v>1038.7049768013314</v>
      </c>
      <c r="Z4" s="927">
        <v>907.13208063406557</v>
      </c>
      <c r="AA4" s="927">
        <v>2923.343020195397</v>
      </c>
      <c r="AB4" s="927">
        <v>1298.0358440873001</v>
      </c>
      <c r="AC4" s="927">
        <v>1077.37635544</v>
      </c>
      <c r="AD4" s="927">
        <v>1476.0308626169999</v>
      </c>
      <c r="AE4" s="927">
        <v>3851.4430621442998</v>
      </c>
      <c r="AF4" s="927">
        <v>1024.2601761600001</v>
      </c>
      <c r="AG4" s="927">
        <v>1196.0232904900406</v>
      </c>
      <c r="AH4" s="927">
        <v>1131.4440486999999</v>
      </c>
      <c r="AI4" s="927">
        <v>3351.7275153500404</v>
      </c>
      <c r="AJ4" s="927">
        <v>1395.4901299000001</v>
      </c>
      <c r="AK4" s="927">
        <v>1162.5600993006815</v>
      </c>
      <c r="AL4" s="927">
        <v>1623.0873386899998</v>
      </c>
      <c r="AM4" s="927">
        <v>4181.1375678906816</v>
      </c>
      <c r="AN4" s="927">
        <v>14307.651165580421</v>
      </c>
      <c r="AO4" s="927">
        <v>1257.8171080052409</v>
      </c>
      <c r="AP4" s="927">
        <v>1454.8222796528316</v>
      </c>
      <c r="AQ4" s="927">
        <v>1525.7196169275853</v>
      </c>
      <c r="AR4" s="927">
        <v>4238.3590045856581</v>
      </c>
      <c r="AS4" s="927">
        <v>1374.1435721199573</v>
      </c>
      <c r="AT4" s="927">
        <v>1496.1172773009503</v>
      </c>
      <c r="AU4" s="927">
        <v>1523.8064240597555</v>
      </c>
      <c r="AV4" s="927">
        <v>4394.0672734806631</v>
      </c>
      <c r="AW4" s="927">
        <v>1536.5775657572844</v>
      </c>
      <c r="AX4" s="927">
        <v>1711.1390468777058</v>
      </c>
      <c r="AY4" s="927">
        <v>1508.61362372954</v>
      </c>
      <c r="AZ4" s="927">
        <v>5841.004794301788</v>
      </c>
      <c r="BA4" s="927">
        <v>1756.9957681443072</v>
      </c>
      <c r="BB4" s="927">
        <v>1798.23026610754</v>
      </c>
      <c r="BC4" s="927">
        <v>2020.8446539843453</v>
      </c>
      <c r="BD4" s="928">
        <v>5576.0706882361919</v>
      </c>
      <c r="BE4" s="928">
        <v>1970.6427201336983</v>
      </c>
      <c r="BF4" s="928">
        <v>1813.4965003186123</v>
      </c>
      <c r="BG4" s="928">
        <v>2043.6735187281238</v>
      </c>
      <c r="BH4" s="928">
        <v>5827.8127391804346</v>
      </c>
      <c r="BI4" s="928">
        <v>2065.2489365395945</v>
      </c>
      <c r="BJ4" s="928">
        <v>1926.8667424101795</v>
      </c>
      <c r="BK4" s="928">
        <v>1890.0612686360159</v>
      </c>
      <c r="BL4" s="928"/>
      <c r="BM4" s="928"/>
      <c r="BN4" s="928"/>
      <c r="BO4" s="928">
        <v>5882.1769475857891</v>
      </c>
      <c r="BP4" s="929">
        <v>2336.8835197853568</v>
      </c>
      <c r="BQ4" s="929">
        <v>2090.130692900163</v>
      </c>
      <c r="BR4" s="929">
        <v>2521.6850807799997</v>
      </c>
      <c r="BS4" s="929">
        <v>6948.6992934655191</v>
      </c>
      <c r="BT4" s="930">
        <v>1858.2814078511835</v>
      </c>
      <c r="BU4" s="930">
        <v>1981.9297027855719</v>
      </c>
      <c r="BV4" s="930">
        <v>2061.1283717597571</v>
      </c>
      <c r="BW4" s="931">
        <v>5901.3394823965127</v>
      </c>
      <c r="BX4" s="932">
        <v>2317.8266648988724</v>
      </c>
      <c r="BY4" s="932">
        <v>2113.2039066862803</v>
      </c>
      <c r="BZ4" s="932">
        <v>2152.479949136577</v>
      </c>
      <c r="CA4" s="932">
        <v>6583.5105207217302</v>
      </c>
      <c r="CB4" s="932">
        <v>2523.5290425569419</v>
      </c>
      <c r="CC4" s="932">
        <v>1870.4890974227267</v>
      </c>
      <c r="CD4" s="932">
        <v>1535.8105083260318</v>
      </c>
      <c r="CE4" s="932">
        <v>5929.8286483057009</v>
      </c>
      <c r="CF4" s="932">
        <v>2318.9527004382098</v>
      </c>
      <c r="CG4" s="932">
        <v>1938.096752102955</v>
      </c>
      <c r="CH4" s="932">
        <v>3056.9356839638153</v>
      </c>
      <c r="CI4" s="932">
        <v>7313.9851365049799</v>
      </c>
      <c r="CJ4" s="932">
        <v>2316.9010648143621</v>
      </c>
      <c r="CK4" s="932">
        <v>2143.9877048710582</v>
      </c>
      <c r="CL4" s="932">
        <v>2388.7193818343258</v>
      </c>
      <c r="CM4" s="932">
        <v>6849.6081515197457</v>
      </c>
      <c r="CN4" s="933">
        <v>2105.3108963062709</v>
      </c>
      <c r="CO4" s="933">
        <v>2586.7379916196746</v>
      </c>
      <c r="CP4" s="933">
        <v>2589.0064754861146</v>
      </c>
      <c r="CQ4" s="933">
        <v>7281.0553634120606</v>
      </c>
      <c r="CR4" s="933">
        <v>2749.8229062928485</v>
      </c>
      <c r="CS4" s="933">
        <v>2845.9912347746745</v>
      </c>
      <c r="CT4" s="933">
        <v>2409.0970559894167</v>
      </c>
      <c r="CU4" s="933">
        <v>8004.9111970569393</v>
      </c>
      <c r="CV4" s="933">
        <v>2850.4659999992246</v>
      </c>
      <c r="CW4" s="933">
        <v>2682.1729969257963</v>
      </c>
      <c r="CX4" s="933">
        <v>4073.4016791520689</v>
      </c>
      <c r="CY4" s="933">
        <v>9606.0406760770893</v>
      </c>
      <c r="CZ4" s="933">
        <v>32227.583993010139</v>
      </c>
      <c r="DA4" s="934">
        <v>2296.5898820648354</v>
      </c>
      <c r="DB4" s="933">
        <v>2315.0041790806395</v>
      </c>
      <c r="DC4" s="933">
        <v>2437.2060141683523</v>
      </c>
      <c r="DD4" s="933">
        <v>7048.8000753138276</v>
      </c>
      <c r="DE4" s="933">
        <v>2687.1949718799992</v>
      </c>
      <c r="DF4" s="933">
        <v>3298.3357385601457</v>
      </c>
      <c r="DG4" s="933">
        <v>3262.8605933985446</v>
      </c>
      <c r="DH4" s="933">
        <v>9248.3913038386927</v>
      </c>
      <c r="DI4" s="933">
        <v>2990.8321561079993</v>
      </c>
      <c r="DJ4" s="933">
        <v>3212.5444261341845</v>
      </c>
      <c r="DK4" s="933">
        <v>3213.0131897820766</v>
      </c>
      <c r="DL4" s="933">
        <v>9416.3897720242585</v>
      </c>
      <c r="DM4" s="933">
        <v>3109.5969139250001</v>
      </c>
      <c r="DN4" s="933">
        <v>3364.1017328951621</v>
      </c>
      <c r="DO4" s="933">
        <v>5596.9061931632568</v>
      </c>
      <c r="DP4" s="933">
        <v>12070.604839983418</v>
      </c>
      <c r="DQ4" s="935">
        <v>37784.185991160201</v>
      </c>
      <c r="DR4" s="934">
        <v>3098.8783752750001</v>
      </c>
      <c r="DS4" s="933">
        <v>2580.5037822550007</v>
      </c>
      <c r="DT4" s="933">
        <v>3031.8630050328875</v>
      </c>
      <c r="DU4" s="933">
        <v>8711.2451625628892</v>
      </c>
      <c r="DV4" s="933">
        <v>3770.3033478160282</v>
      </c>
      <c r="DW4" s="933">
        <v>3261.0204951852097</v>
      </c>
      <c r="DX4" s="933">
        <v>3040.580627802975</v>
      </c>
      <c r="DY4" s="933">
        <v>10071.904470804211</v>
      </c>
      <c r="DZ4" s="933">
        <v>18783.149633367098</v>
      </c>
      <c r="EA4" s="933">
        <v>3454.5695840478056</v>
      </c>
      <c r="EB4" s="933">
        <v>3295.175027032667</v>
      </c>
      <c r="EC4" s="933">
        <v>3465.2392716598843</v>
      </c>
      <c r="ED4" s="933">
        <v>10214.983882740356</v>
      </c>
      <c r="EE4" s="933">
        <v>3519.9225509939884</v>
      </c>
      <c r="EF4" s="933">
        <v>3240.2752197988721</v>
      </c>
      <c r="EG4" s="933">
        <v>7016.2696591886961</v>
      </c>
      <c r="EH4" s="933">
        <v>13776.467429981558</v>
      </c>
      <c r="EI4" s="935">
        <v>42774.600946089005</v>
      </c>
      <c r="EJ4" s="934">
        <v>3707.8832304454063</v>
      </c>
      <c r="EK4" s="933">
        <v>2561.9777450517931</v>
      </c>
      <c r="EL4" s="933">
        <v>3211.5320830236333</v>
      </c>
      <c r="EM4" s="933">
        <v>9481.3930585208327</v>
      </c>
      <c r="EN4" s="933">
        <v>3444.3515731171674</v>
      </c>
      <c r="EO4" s="933">
        <v>3073.4365025343754</v>
      </c>
      <c r="EP4" s="933">
        <v>3183.3218440989099</v>
      </c>
      <c r="EQ4" s="933">
        <v>9701.1099197504518</v>
      </c>
      <c r="ER4" s="933">
        <v>3717.0836478855249</v>
      </c>
      <c r="ES4" s="933">
        <v>3014.4230178154917</v>
      </c>
      <c r="ET4" s="933">
        <v>3878.5980813050978</v>
      </c>
      <c r="EU4" s="933">
        <v>10610.104747006117</v>
      </c>
      <c r="EV4" s="933">
        <v>3958.9700724798681</v>
      </c>
      <c r="EW4" s="933">
        <v>4095.4585966549953</v>
      </c>
      <c r="EX4" s="933">
        <v>6600.7357891275769</v>
      </c>
      <c r="EY4" s="933">
        <v>14655.164458262443</v>
      </c>
      <c r="EZ4" s="935">
        <v>44447.772183539833</v>
      </c>
      <c r="FA4" s="934">
        <v>3449.9297472159278</v>
      </c>
      <c r="FB4" s="933">
        <v>2783.0723930899999</v>
      </c>
      <c r="FC4" s="933">
        <v>5385.7029701799966</v>
      </c>
      <c r="FD4" s="933">
        <v>11618.705110485926</v>
      </c>
      <c r="FE4" s="932">
        <v>4488.0867901971678</v>
      </c>
      <c r="FF4" s="932">
        <v>3539.7307430099986</v>
      </c>
      <c r="FG4" s="932">
        <v>4842.2032657799718</v>
      </c>
      <c r="FH4" s="932">
        <v>12870.020798987138</v>
      </c>
      <c r="FI4" s="932">
        <v>4918.224087925566</v>
      </c>
      <c r="FJ4" s="932">
        <v>3822.1704364079797</v>
      </c>
      <c r="FK4" s="932">
        <v>5125.1573283600528</v>
      </c>
      <c r="FL4" s="932">
        <v>13865.551852693598</v>
      </c>
      <c r="FM4" s="933">
        <v>5981.9026736503884</v>
      </c>
      <c r="FN4" s="933">
        <v>3889.9299195583408</v>
      </c>
      <c r="FO4" s="933">
        <v>8306.9881845583768</v>
      </c>
      <c r="FP4" s="933">
        <v>18178.820777767105</v>
      </c>
      <c r="FQ4" s="935">
        <v>56533.098539933759</v>
      </c>
      <c r="FR4" s="936">
        <v>3510.7478051274702</v>
      </c>
      <c r="FS4" s="932">
        <v>3951.5511690569028</v>
      </c>
      <c r="FT4" s="932">
        <v>5536.5431475391351</v>
      </c>
      <c r="FU4" s="932">
        <f>FR4+FS4+FT4</f>
        <v>12998.842121723508</v>
      </c>
      <c r="FV4" s="932">
        <v>6423.1297384184591</v>
      </c>
      <c r="FW4" s="932">
        <v>4985.3631048155466</v>
      </c>
      <c r="FX4" s="932">
        <v>7346.1337737327849</v>
      </c>
      <c r="FY4" s="932">
        <f>FV4+FW4+FX4</f>
        <v>18754.626616966791</v>
      </c>
      <c r="FZ4" s="932">
        <v>6072.5271591627279</v>
      </c>
      <c r="GA4" s="933">
        <v>5612.9431024624337</v>
      </c>
      <c r="GB4" s="933">
        <v>7654.1677618475815</v>
      </c>
      <c r="GC4" s="932">
        <f>FZ4+GA4+GB4</f>
        <v>19339.638023472744</v>
      </c>
      <c r="GD4" s="933">
        <v>6557.3683894326659</v>
      </c>
      <c r="GE4" s="933">
        <v>7483.021222181329</v>
      </c>
      <c r="GF4" s="933">
        <v>10414.724272996971</v>
      </c>
      <c r="GG4" s="932">
        <f>GD4+GE4+GF4</f>
        <v>24455.113884610968</v>
      </c>
      <c r="GH4" s="935">
        <v>75548.220646774018</v>
      </c>
      <c r="GI4" s="936">
        <v>6570.752622469171</v>
      </c>
      <c r="GJ4" s="932">
        <v>6036.7167233272139</v>
      </c>
      <c r="GK4" s="932">
        <v>8922.4402161352391</v>
      </c>
      <c r="GL4" s="932">
        <f>GI4+GJ4+GK4</f>
        <v>21529.909561931621</v>
      </c>
      <c r="GM4" s="932">
        <v>7419.4609503123829</v>
      </c>
      <c r="GN4" s="932">
        <v>7761.5211751773468</v>
      </c>
      <c r="GO4" s="932">
        <v>11091.36059960799</v>
      </c>
      <c r="GP4" s="932">
        <f>GM4+GN4+GO4</f>
        <v>26272.342725097718</v>
      </c>
      <c r="GQ4" s="932">
        <v>8179.6650921306427</v>
      </c>
      <c r="GR4" s="932">
        <v>7528.2468433278837</v>
      </c>
      <c r="GS4" s="932">
        <v>9000.8487954189604</v>
      </c>
      <c r="GT4" s="932">
        <f>GQ4+GR4+GS4</f>
        <v>24708.76073087749</v>
      </c>
      <c r="GU4" s="932">
        <v>9477.9680336922866</v>
      </c>
      <c r="GV4" s="932">
        <v>10092.105009248617</v>
      </c>
      <c r="GW4" s="932">
        <v>17938.200821581286</v>
      </c>
      <c r="GX4" s="932">
        <f>GU4+GV4+GW4</f>
        <v>37508.273864522183</v>
      </c>
      <c r="GY4" s="937">
        <f>GX4+GT4+GP4+GL4</f>
        <v>110019.28688242901</v>
      </c>
      <c r="GZ4" s="932">
        <v>7750.3155544449965</v>
      </c>
      <c r="HA4" s="932">
        <v>7912.490048845455</v>
      </c>
      <c r="HB4" s="932">
        <v>8884.7090776780733</v>
      </c>
      <c r="HC4" s="932">
        <v>24547.514680968525</v>
      </c>
      <c r="HD4" s="932">
        <v>13531.631025941369</v>
      </c>
      <c r="HE4" s="932">
        <v>10512.913656000628</v>
      </c>
      <c r="HF4" s="932">
        <v>11775.172773553733</v>
      </c>
      <c r="HG4" s="932">
        <v>35819.717455495731</v>
      </c>
      <c r="HH4" s="932">
        <v>15596.204165451174</v>
      </c>
      <c r="HI4" s="932">
        <v>10680.777984203203</v>
      </c>
      <c r="HJ4" s="932">
        <v>13438.069282983932</v>
      </c>
      <c r="HK4" s="932">
        <v>39715.051432638305</v>
      </c>
      <c r="HL4" s="932">
        <v>15628.069368510216</v>
      </c>
      <c r="HM4" s="932">
        <v>11240.519308083651</v>
      </c>
      <c r="HN4" s="932">
        <v>24204.139642740971</v>
      </c>
      <c r="HO4" s="932">
        <v>51072.728319334841</v>
      </c>
      <c r="HP4" s="937">
        <v>151155.01188843738</v>
      </c>
      <c r="HQ4" s="936">
        <v>11026.416349994139</v>
      </c>
      <c r="HR4" s="932">
        <v>12600.912852381955</v>
      </c>
      <c r="HS4" s="932">
        <v>12300.123934222267</v>
      </c>
      <c r="HT4" s="932">
        <v>35927.453136598357</v>
      </c>
      <c r="HU4" s="932">
        <v>16705.195018944312</v>
      </c>
      <c r="HV4" s="932">
        <v>14735.78461642305</v>
      </c>
      <c r="HW4" s="932">
        <v>16980.06869676205</v>
      </c>
      <c r="HX4" s="932">
        <v>48421.048332129409</v>
      </c>
      <c r="HY4" s="932">
        <v>13801.288627589911</v>
      </c>
      <c r="HZ4" s="932">
        <v>11711.31218664776</v>
      </c>
      <c r="IA4" s="932">
        <v>16706.641511331603</v>
      </c>
      <c r="IB4" s="932">
        <v>42219.242325569277</v>
      </c>
      <c r="IC4" s="932">
        <v>13387.074230102089</v>
      </c>
      <c r="ID4" s="932">
        <v>11776.301080966208</v>
      </c>
      <c r="IE4" s="932">
        <v>32256.055052523119</v>
      </c>
      <c r="IF4" s="932">
        <v>57419.430363591418</v>
      </c>
      <c r="IG4" s="937">
        <f>HT4+HX4+IB4+IF4</f>
        <v>183987.17415788845</v>
      </c>
      <c r="IH4" s="938"/>
      <c r="II4" s="939"/>
    </row>
    <row r="5" spans="1:243" s="940" customFormat="1" ht="21" customHeight="1" x14ac:dyDescent="0.35">
      <c r="A5" s="941" t="s">
        <v>729</v>
      </c>
      <c r="B5" s="923">
        <v>239.01400000000001</v>
      </c>
      <c r="C5" s="924">
        <v>347.38799999999998</v>
      </c>
      <c r="D5" s="925">
        <v>270.09199999999998</v>
      </c>
      <c r="E5" s="925">
        <v>504.423</v>
      </c>
      <c r="F5" s="926">
        <v>279.62299999999999</v>
      </c>
      <c r="G5" s="927">
        <v>255.60450000000003</v>
      </c>
      <c r="H5" s="927">
        <v>583.69023190884002</v>
      </c>
      <c r="I5" s="927">
        <v>1118.9177319088401</v>
      </c>
      <c r="J5" s="927">
        <v>329.9495992131375</v>
      </c>
      <c r="K5" s="927">
        <v>514.00073606895819</v>
      </c>
      <c r="L5" s="927">
        <v>618.17849901220359</v>
      </c>
      <c r="M5" s="927">
        <v>1462.1288342942992</v>
      </c>
      <c r="N5" s="927">
        <v>367.92876554197085</v>
      </c>
      <c r="O5" s="927">
        <v>399.12457327549998</v>
      </c>
      <c r="P5" s="927">
        <v>414.24059915289678</v>
      </c>
      <c r="Q5" s="927">
        <v>1181.2939379703676</v>
      </c>
      <c r="R5" s="927">
        <v>388.82180000000005</v>
      </c>
      <c r="S5" s="927">
        <v>399.83255358220674</v>
      </c>
      <c r="T5" s="927">
        <v>985.21908635750879</v>
      </c>
      <c r="U5" s="927">
        <v>1773.8734399397156</v>
      </c>
      <c r="V5" s="927">
        <v>5536.2139441132231</v>
      </c>
      <c r="W5" s="927"/>
      <c r="X5" s="927">
        <v>401.58660000000009</v>
      </c>
      <c r="Y5" s="927">
        <v>494.08454110579999</v>
      </c>
      <c r="Z5" s="927">
        <v>294.87860480280006</v>
      </c>
      <c r="AA5" s="927">
        <v>1190.5497459086</v>
      </c>
      <c r="AB5" s="927">
        <v>653.85445267729995</v>
      </c>
      <c r="AC5" s="927">
        <v>461.75979999999998</v>
      </c>
      <c r="AD5" s="927">
        <v>788.781792967</v>
      </c>
      <c r="AE5" s="927">
        <v>1904.3960456442999</v>
      </c>
      <c r="AF5" s="927">
        <v>408.57059999999996</v>
      </c>
      <c r="AG5" s="927">
        <v>551.87869171004058</v>
      </c>
      <c r="AH5" s="927">
        <v>417.86170000000004</v>
      </c>
      <c r="AI5" s="927">
        <v>1378.3109917100405</v>
      </c>
      <c r="AJ5" s="927">
        <v>571.44661504999999</v>
      </c>
      <c r="AK5" s="927">
        <v>445.62075710068149</v>
      </c>
      <c r="AL5" s="927">
        <v>811.41010179999989</v>
      </c>
      <c r="AM5" s="927">
        <v>1828.4774739506815</v>
      </c>
      <c r="AN5" s="927">
        <v>6301.7342572136222</v>
      </c>
      <c r="AO5" s="927">
        <v>527.31596249862855</v>
      </c>
      <c r="AP5" s="927">
        <v>737.85306434639256</v>
      </c>
      <c r="AQ5" s="927">
        <v>751.95184533672375</v>
      </c>
      <c r="AR5" s="927">
        <v>2017.1208721817447</v>
      </c>
      <c r="AS5" s="927">
        <v>642.63209999999992</v>
      </c>
      <c r="AT5" s="927">
        <v>658.00043544751998</v>
      </c>
      <c r="AU5" s="927">
        <v>630.25240000000008</v>
      </c>
      <c r="AV5" s="927">
        <v>1930.8849354475199</v>
      </c>
      <c r="AW5" s="927">
        <v>653.42667821944008</v>
      </c>
      <c r="AX5" s="927">
        <v>875.77491990442104</v>
      </c>
      <c r="AY5" s="927">
        <v>616.85839999999996</v>
      </c>
      <c r="AZ5" s="927">
        <v>2392.5057173867449</v>
      </c>
      <c r="BA5" s="927">
        <v>586.0988000000001</v>
      </c>
      <c r="BB5" s="927">
        <v>625.60033233858189</v>
      </c>
      <c r="BC5" s="927">
        <v>731.84133930510507</v>
      </c>
      <c r="BD5" s="927">
        <v>1943.5404716436867</v>
      </c>
      <c r="BE5" s="927">
        <v>803.75327218181803</v>
      </c>
      <c r="BF5" s="927">
        <v>653.45492274499213</v>
      </c>
      <c r="BG5" s="927">
        <v>740.09180000000003</v>
      </c>
      <c r="BH5" s="927">
        <v>2197.2999949268101</v>
      </c>
      <c r="BI5" s="927">
        <v>765.26716378147012</v>
      </c>
      <c r="BJ5" s="927">
        <v>581.53573595853641</v>
      </c>
      <c r="BK5" s="927">
        <v>630.15099999999995</v>
      </c>
      <c r="BL5" s="927"/>
      <c r="BM5" s="927"/>
      <c r="BN5" s="927"/>
      <c r="BO5" s="927">
        <v>1976.9538997400066</v>
      </c>
      <c r="BP5" s="933">
        <v>808.43849999999986</v>
      </c>
      <c r="BQ5" s="933">
        <v>619.15259520422489</v>
      </c>
      <c r="BR5" s="933">
        <v>1161.1188</v>
      </c>
      <c r="BS5" s="933">
        <v>2588.7098952042247</v>
      </c>
      <c r="BT5" s="942">
        <v>657.25909999999988</v>
      </c>
      <c r="BU5" s="942">
        <v>666.00291343270817</v>
      </c>
      <c r="BV5" s="942">
        <v>755.46370000000002</v>
      </c>
      <c r="BW5" s="942">
        <v>2078.7257134327083</v>
      </c>
      <c r="BX5" s="933">
        <v>931.53932770532685</v>
      </c>
      <c r="BY5" s="933">
        <v>626.86329999999998</v>
      </c>
      <c r="BZ5" s="933">
        <v>654.58109999999999</v>
      </c>
      <c r="CA5" s="933">
        <v>2212.9837277053271</v>
      </c>
      <c r="CB5" s="933">
        <v>1011.3283000000001</v>
      </c>
      <c r="CC5" s="933">
        <v>624.92671158964811</v>
      </c>
      <c r="CD5" s="933">
        <v>469.72649999999999</v>
      </c>
      <c r="CE5" s="933">
        <v>2105.9815115896481</v>
      </c>
      <c r="CF5" s="933">
        <v>842.69730000000004</v>
      </c>
      <c r="CG5" s="933">
        <v>553.93439999999998</v>
      </c>
      <c r="CH5" s="933">
        <v>1312.5793567213427</v>
      </c>
      <c r="CI5" s="933">
        <v>2709.2110567213426</v>
      </c>
      <c r="CJ5" s="933">
        <v>1269.0156695215055</v>
      </c>
      <c r="CK5" s="933">
        <v>696.24156092820101</v>
      </c>
      <c r="CL5" s="933">
        <v>896.88488138575417</v>
      </c>
      <c r="CM5" s="933">
        <v>2862.1421118354606</v>
      </c>
      <c r="CN5" s="933">
        <v>893.02772023279783</v>
      </c>
      <c r="CO5" s="933">
        <v>1005.0572430896755</v>
      </c>
      <c r="CP5" s="933">
        <v>1026.450740604686</v>
      </c>
      <c r="CQ5" s="933">
        <v>2924.5357039271594</v>
      </c>
      <c r="CR5" s="933">
        <v>1220.5246389499916</v>
      </c>
      <c r="CS5" s="933">
        <v>862.86450581895997</v>
      </c>
      <c r="CT5" s="933">
        <v>1001.1442549394162</v>
      </c>
      <c r="CU5" s="933">
        <v>3084.5333997083681</v>
      </c>
      <c r="CV5" s="933">
        <v>1111.0705475915242</v>
      </c>
      <c r="CW5" s="933">
        <v>812.30848592609595</v>
      </c>
      <c r="CX5" s="933">
        <v>2316.0522486720688</v>
      </c>
      <c r="CY5" s="933">
        <v>4239.4312821896892</v>
      </c>
      <c r="CZ5" s="933">
        <v>12951.100433308917</v>
      </c>
      <c r="DA5" s="934">
        <v>880.07404759483506</v>
      </c>
      <c r="DB5" s="933">
        <v>971.73187037064008</v>
      </c>
      <c r="DC5" s="933">
        <v>958.77330412835181</v>
      </c>
      <c r="DD5" s="933">
        <v>2810.5792220938274</v>
      </c>
      <c r="DE5" s="933">
        <v>1293.7773585199996</v>
      </c>
      <c r="DF5" s="933">
        <v>1816.1344311201456</v>
      </c>
      <c r="DG5" s="933">
        <v>1699.0298644950001</v>
      </c>
      <c r="DH5" s="933">
        <v>4808.9416541351447</v>
      </c>
      <c r="DI5" s="933">
        <v>1255.7979572949996</v>
      </c>
      <c r="DJ5" s="933">
        <v>1491.5512656441845</v>
      </c>
      <c r="DK5" s="933">
        <v>1656.5651520120766</v>
      </c>
      <c r="DL5" s="933">
        <v>4403.9143749512605</v>
      </c>
      <c r="DM5" s="933">
        <v>1229.436050495</v>
      </c>
      <c r="DN5" s="933">
        <v>1663.4830454951621</v>
      </c>
      <c r="DO5" s="933">
        <v>3860.0759963502569</v>
      </c>
      <c r="DP5" s="933">
        <v>6752.9950923404185</v>
      </c>
      <c r="DQ5" s="935">
        <v>18776.430343520653</v>
      </c>
      <c r="DR5" s="934">
        <v>1439.3581819799997</v>
      </c>
      <c r="DS5" s="933">
        <v>987.53137838500095</v>
      </c>
      <c r="DT5" s="933">
        <v>1227.0633499528874</v>
      </c>
      <c r="DU5" s="933">
        <v>3653.9529103178879</v>
      </c>
      <c r="DV5" s="933">
        <v>1999.0608723062787</v>
      </c>
      <c r="DW5" s="933">
        <v>1578.0933082107438</v>
      </c>
      <c r="DX5" s="933">
        <v>1694.1862700324405</v>
      </c>
      <c r="DY5" s="933">
        <v>5271.3404505494627</v>
      </c>
      <c r="DZ5" s="933">
        <v>8925.2933608673502</v>
      </c>
      <c r="EA5" s="933">
        <v>1778.7532252809024</v>
      </c>
      <c r="EB5" s="933">
        <v>1588.2744524671909</v>
      </c>
      <c r="EC5" s="933">
        <v>1903.4738706309661</v>
      </c>
      <c r="ED5" s="933">
        <v>5270.5015483790594</v>
      </c>
      <c r="EE5" s="933">
        <v>1795.369351756598</v>
      </c>
      <c r="EF5" s="933">
        <v>1647.7413010355851</v>
      </c>
      <c r="EG5" s="933">
        <v>5044.1983875886963</v>
      </c>
      <c r="EH5" s="933">
        <v>8487.3090403808801</v>
      </c>
      <c r="EI5" s="935">
        <v>22683.10394962729</v>
      </c>
      <c r="EJ5" s="934">
        <v>1912.1086193323652</v>
      </c>
      <c r="EK5" s="933">
        <v>1119.067590464472</v>
      </c>
      <c r="EL5" s="933">
        <v>1749.8530603257914</v>
      </c>
      <c r="EM5" s="933">
        <v>4781.029270122629</v>
      </c>
      <c r="EN5" s="933">
        <v>2174.010906556101</v>
      </c>
      <c r="EO5" s="933">
        <v>1441.3154510719835</v>
      </c>
      <c r="EP5" s="933">
        <v>1695.7620279229709</v>
      </c>
      <c r="EQ5" s="933">
        <v>5311.0883855510565</v>
      </c>
      <c r="ER5" s="933">
        <v>1961.2828772907828</v>
      </c>
      <c r="ES5" s="933">
        <v>1082.7769664548673</v>
      </c>
      <c r="ET5" s="933">
        <v>1871.3875849188012</v>
      </c>
      <c r="EU5" s="933">
        <v>4915.4474286644518</v>
      </c>
      <c r="EV5" s="933">
        <v>1903.2609508698679</v>
      </c>
      <c r="EW5" s="933">
        <v>2165.0394228349951</v>
      </c>
      <c r="EX5" s="933">
        <v>4652.6964671975766</v>
      </c>
      <c r="EY5" s="933">
        <v>8720.9968409024405</v>
      </c>
      <c r="EZ5" s="935">
        <v>23728.561925240574</v>
      </c>
      <c r="FA5" s="934">
        <v>1819.5049503459286</v>
      </c>
      <c r="FB5" s="933">
        <v>1240.0681153400003</v>
      </c>
      <c r="FC5" s="933">
        <v>2108.9825526199975</v>
      </c>
      <c r="FD5" s="933">
        <v>5168.5556183059271</v>
      </c>
      <c r="FE5" s="933">
        <v>2590.1018761271685</v>
      </c>
      <c r="FF5" s="933">
        <v>1336.9268432499985</v>
      </c>
      <c r="FG5" s="933">
        <v>2536.5469347199723</v>
      </c>
      <c r="FH5" s="933">
        <v>6463.5756540971397</v>
      </c>
      <c r="FI5" s="933">
        <v>2559.3306770655663</v>
      </c>
      <c r="FJ5" s="933">
        <v>1239.1991101579797</v>
      </c>
      <c r="FK5" s="933">
        <v>2804.5617984200521</v>
      </c>
      <c r="FL5" s="933">
        <v>6603.0915856435977</v>
      </c>
      <c r="FM5" s="933">
        <v>3316.8895854603884</v>
      </c>
      <c r="FN5" s="933">
        <v>1327.9113195691207</v>
      </c>
      <c r="FO5" s="933">
        <v>5091.3974289783773</v>
      </c>
      <c r="FP5" s="933">
        <v>9736.1983340078841</v>
      </c>
      <c r="FQ5" s="935">
        <v>27971.421192054546</v>
      </c>
      <c r="FR5" s="934">
        <v>1511.7481346974701</v>
      </c>
      <c r="FS5" s="933">
        <v>1655.9492639519035</v>
      </c>
      <c r="FT5" s="933">
        <v>2635.6814160591343</v>
      </c>
      <c r="FU5" s="933">
        <f t="shared" ref="FU5:FU42" si="0">FR5+FS5+FT5</f>
        <v>5803.3788147085079</v>
      </c>
      <c r="FV5" s="933">
        <v>3692.9398125102589</v>
      </c>
      <c r="FW5" s="933">
        <v>1856.3423529555471</v>
      </c>
      <c r="FX5" s="933">
        <v>4333.5325560627844</v>
      </c>
      <c r="FY5" s="933">
        <f t="shared" ref="FY5:FY42" si="1">FV5+FW5+FX5</f>
        <v>9882.8147215285899</v>
      </c>
      <c r="FZ5" s="933">
        <v>3028.0585629727289</v>
      </c>
      <c r="GA5" s="933">
        <v>2271.4867463424343</v>
      </c>
      <c r="GB5" s="933">
        <v>4344.1499391375819</v>
      </c>
      <c r="GC5" s="933">
        <f t="shared" ref="GC5:GC42" si="2">FZ5+GA5+GB5</f>
        <v>9643.6952484527446</v>
      </c>
      <c r="GD5" s="933">
        <v>3176.8956055026656</v>
      </c>
      <c r="GE5" s="933">
        <v>3541.8594667685652</v>
      </c>
      <c r="GF5" s="933">
        <v>6375.8141235469711</v>
      </c>
      <c r="GG5" s="933">
        <f t="shared" ref="GG5:GG42" si="3">GD5+GE5+GF5</f>
        <v>13094.569195818203</v>
      </c>
      <c r="GH5" s="935">
        <v>38424.457980508043</v>
      </c>
      <c r="GI5" s="934">
        <v>3194.5411220691708</v>
      </c>
      <c r="GJ5" s="933">
        <v>2598.1959980272145</v>
      </c>
      <c r="GK5" s="933">
        <v>4506.4212027852409</v>
      </c>
      <c r="GL5" s="933">
        <f t="shared" ref="GL5:GL14" si="4">GI5+GJ5+GK5</f>
        <v>10299.158322881627</v>
      </c>
      <c r="GM5" s="933">
        <v>3671.0374437923838</v>
      </c>
      <c r="GN5" s="933">
        <v>3018.5780644773458</v>
      </c>
      <c r="GO5" s="933">
        <v>6740.9810841079907</v>
      </c>
      <c r="GP5" s="933">
        <f t="shared" ref="GP5:GP14" si="5">GM5+GN5+GO5</f>
        <v>13430.59659237772</v>
      </c>
      <c r="GQ5" s="933">
        <v>3833.4249979706437</v>
      </c>
      <c r="GR5" s="933">
        <v>2820.1381149378831</v>
      </c>
      <c r="GS5" s="933">
        <v>4870.6222539889595</v>
      </c>
      <c r="GT5" s="933">
        <f t="shared" ref="GT5:GT14" si="6">GQ5+GR5+GS5</f>
        <v>11524.185366897487</v>
      </c>
      <c r="GU5" s="933">
        <v>4798.1458733522877</v>
      </c>
      <c r="GV5" s="933">
        <v>4190.0516381306061</v>
      </c>
      <c r="GW5" s="933">
        <v>12277.778877851282</v>
      </c>
      <c r="GX5" s="933">
        <f t="shared" ref="GX5:GX14" si="7">GU5+GV5+GW5</f>
        <v>21265.976389334173</v>
      </c>
      <c r="GY5" s="935">
        <f t="shared" ref="GY5:GY42" si="8">GX5+GT5+GP5+GL5</f>
        <v>56519.91667149101</v>
      </c>
      <c r="GZ5" s="933">
        <v>2638.3191495349961</v>
      </c>
      <c r="HA5" s="933">
        <v>3046.1010594254562</v>
      </c>
      <c r="HB5" s="933">
        <v>4156.5389606080735</v>
      </c>
      <c r="HC5" s="933">
        <v>9840.9591695685249</v>
      </c>
      <c r="HD5" s="933">
        <v>8359.8407566113674</v>
      </c>
      <c r="HE5" s="933">
        <v>4608.8693324181295</v>
      </c>
      <c r="HF5" s="933">
        <v>6536.9765932248592</v>
      </c>
      <c r="HG5" s="933">
        <v>19505.686682254356</v>
      </c>
      <c r="HH5" s="933">
        <v>9533.9288341311749</v>
      </c>
      <c r="HI5" s="933">
        <v>3860.9114016132007</v>
      </c>
      <c r="HJ5" s="933">
        <v>7077.259868593932</v>
      </c>
      <c r="HK5" s="933">
        <v>20472.100104338308</v>
      </c>
      <c r="HL5" s="933">
        <v>8522.8977303402171</v>
      </c>
      <c r="HM5" s="933">
        <v>4498.3284633936501</v>
      </c>
      <c r="HN5" s="933">
        <v>15902.03366146097</v>
      </c>
      <c r="HO5" s="933">
        <v>28923.259855194839</v>
      </c>
      <c r="HP5" s="935">
        <v>78742.005811356037</v>
      </c>
      <c r="HQ5" s="934">
        <v>4681.2927334941378</v>
      </c>
      <c r="HR5" s="933">
        <v>6135.0554043577868</v>
      </c>
      <c r="HS5" s="933">
        <v>5770.981720602269</v>
      </c>
      <c r="HT5" s="933">
        <v>16587.329858454192</v>
      </c>
      <c r="HU5" s="933">
        <v>10333.866831764313</v>
      </c>
      <c r="HV5" s="933">
        <v>7213.6938298829427</v>
      </c>
      <c r="HW5" s="933">
        <v>9598.3756689799866</v>
      </c>
      <c r="HX5" s="933">
        <v>27145.936330627243</v>
      </c>
      <c r="HY5" s="933">
        <v>6816.5419356043703</v>
      </c>
      <c r="HZ5" s="933">
        <v>4792.728180836576</v>
      </c>
      <c r="IA5" s="933">
        <v>9385.9951955316028</v>
      </c>
      <c r="IB5" s="933">
        <v>20995.265311972551</v>
      </c>
      <c r="IC5" s="933">
        <v>5778.9691501620891</v>
      </c>
      <c r="ID5" s="933">
        <v>3894.3708857723814</v>
      </c>
      <c r="IE5" s="933">
        <v>20836.588483426454</v>
      </c>
      <c r="IF5" s="933">
        <v>30509.928519360925</v>
      </c>
      <c r="IG5" s="935">
        <f>HT5+HX5+IB5+IF5</f>
        <v>95238.460020414903</v>
      </c>
      <c r="IH5" s="938"/>
      <c r="II5" s="943"/>
    </row>
    <row r="6" spans="1:243" ht="18.75" customHeight="1" x14ac:dyDescent="0.35">
      <c r="A6" s="944" t="s">
        <v>730</v>
      </c>
      <c r="B6" s="945">
        <v>22.295000000000002</v>
      </c>
      <c r="C6" s="946">
        <v>38.061</v>
      </c>
      <c r="D6" s="947">
        <v>27.9</v>
      </c>
      <c r="E6" s="947">
        <v>44.16</v>
      </c>
      <c r="F6" s="948">
        <v>117.69955247369761</v>
      </c>
      <c r="G6" s="949">
        <v>109.80744180181112</v>
      </c>
      <c r="H6" s="949">
        <v>227.38871970078648</v>
      </c>
      <c r="I6" s="949">
        <v>454.89571397629521</v>
      </c>
      <c r="J6" s="949">
        <v>145.3188312386483</v>
      </c>
      <c r="K6" s="949">
        <v>250.20409915090067</v>
      </c>
      <c r="L6" s="949">
        <v>202.433116641211</v>
      </c>
      <c r="M6" s="949">
        <v>597.95604703075992</v>
      </c>
      <c r="N6" s="949">
        <v>217.98542563962044</v>
      </c>
      <c r="O6" s="949">
        <v>218.12580180545851</v>
      </c>
      <c r="P6" s="949">
        <v>90.412941542362574</v>
      </c>
      <c r="Q6" s="949">
        <v>526.5241689874415</v>
      </c>
      <c r="R6" s="949">
        <v>173.22925335152752</v>
      </c>
      <c r="S6" s="949">
        <v>163.3751962987962</v>
      </c>
      <c r="T6" s="949">
        <v>288.38493837829537</v>
      </c>
      <c r="U6" s="949">
        <v>624.98938802861903</v>
      </c>
      <c r="V6" s="949">
        <v>2204.3653180231163</v>
      </c>
      <c r="W6" s="949"/>
      <c r="X6" s="949">
        <v>173.15606053570653</v>
      </c>
      <c r="Y6" s="949">
        <v>210.63201437624542</v>
      </c>
      <c r="Z6" s="949">
        <v>58.570729011110217</v>
      </c>
      <c r="AA6" s="949">
        <v>442.35880392306217</v>
      </c>
      <c r="AB6" s="949">
        <v>237.26825258881567</v>
      </c>
      <c r="AC6" s="949">
        <v>306.38247888339714</v>
      </c>
      <c r="AD6" s="949">
        <v>174.93032823945032</v>
      </c>
      <c r="AE6" s="949">
        <v>718.5810597116631</v>
      </c>
      <c r="AF6" s="949">
        <v>203.95984108104696</v>
      </c>
      <c r="AG6" s="949">
        <v>237.70710226262273</v>
      </c>
      <c r="AH6" s="949">
        <v>133.27027311978435</v>
      </c>
      <c r="AI6" s="949">
        <v>574.93721646345398</v>
      </c>
      <c r="AJ6" s="949">
        <v>177.56898081590828</v>
      </c>
      <c r="AK6" s="949">
        <v>267.11010957555027</v>
      </c>
      <c r="AL6" s="949">
        <v>186.92755155821953</v>
      </c>
      <c r="AM6" s="949">
        <v>631.60664194967808</v>
      </c>
      <c r="AN6" s="949">
        <v>2367.4837220478576</v>
      </c>
      <c r="AO6" s="949">
        <v>192.94070757936257</v>
      </c>
      <c r="AP6" s="949">
        <v>248.40373816013656</v>
      </c>
      <c r="AQ6" s="949">
        <v>254.55046123741653</v>
      </c>
      <c r="AR6" s="949">
        <v>695.89490697691565</v>
      </c>
      <c r="AS6" s="949">
        <v>289.9836554668525</v>
      </c>
      <c r="AT6" s="949">
        <v>246.43948413842111</v>
      </c>
      <c r="AU6" s="949">
        <v>196.57901992166515</v>
      </c>
      <c r="AV6" s="949">
        <v>733.00215952693873</v>
      </c>
      <c r="AW6" s="949">
        <v>285.04406151400531</v>
      </c>
      <c r="AX6" s="949">
        <v>228.01114520892227</v>
      </c>
      <c r="AY6" s="949">
        <v>189.6964596381313</v>
      </c>
      <c r="AZ6" s="949">
        <v>868.14832426539556</v>
      </c>
      <c r="BA6" s="949">
        <v>220.49456608963132</v>
      </c>
      <c r="BB6" s="949">
        <v>256.72191374191056</v>
      </c>
      <c r="BC6" s="949">
        <v>212.14010020647851</v>
      </c>
      <c r="BD6" s="949">
        <v>689.35658003802041</v>
      </c>
      <c r="BE6" s="949">
        <v>312.16926008776443</v>
      </c>
      <c r="BF6" s="949">
        <v>309.44435113360771</v>
      </c>
      <c r="BG6" s="949">
        <v>222.25185598819439</v>
      </c>
      <c r="BH6" s="949">
        <v>843.86546720956665</v>
      </c>
      <c r="BI6" s="949">
        <v>314.38106120799887</v>
      </c>
      <c r="BJ6" s="949">
        <v>243.40135322889469</v>
      </c>
      <c r="BK6" s="949">
        <v>201.20127179708194</v>
      </c>
      <c r="BL6" s="949"/>
      <c r="BM6" s="949"/>
      <c r="BN6" s="949"/>
      <c r="BO6" s="949">
        <v>758.9836862339755</v>
      </c>
      <c r="BP6" s="950">
        <v>362.19511725904192</v>
      </c>
      <c r="BQ6" s="950">
        <v>300.03847905199569</v>
      </c>
      <c r="BR6" s="950">
        <v>355.41935236199845</v>
      </c>
      <c r="BS6" s="950">
        <v>1017.652948673036</v>
      </c>
      <c r="BT6" s="951">
        <v>226.13593527783465</v>
      </c>
      <c r="BU6" s="951">
        <v>309.65346197366233</v>
      </c>
      <c r="BV6" s="951">
        <v>209.11811651457737</v>
      </c>
      <c r="BW6" s="951">
        <v>744.90751376607432</v>
      </c>
      <c r="BX6" s="950">
        <v>348.09971920310568</v>
      </c>
      <c r="BY6" s="950">
        <v>292.45479186270984</v>
      </c>
      <c r="BZ6" s="950">
        <v>180.40017514479186</v>
      </c>
      <c r="CA6" s="950">
        <v>820.95468621060741</v>
      </c>
      <c r="CB6" s="950">
        <v>405.96227926282808</v>
      </c>
      <c r="CC6" s="950">
        <v>279.41401350926191</v>
      </c>
      <c r="CD6" s="950">
        <v>148.12066891511697</v>
      </c>
      <c r="CE6" s="950">
        <v>833.49696168720698</v>
      </c>
      <c r="CF6" s="950">
        <v>367.35963349464021</v>
      </c>
      <c r="CG6" s="950">
        <v>283.34134187744149</v>
      </c>
      <c r="CH6" s="950">
        <v>415.49624926244894</v>
      </c>
      <c r="CI6" s="950">
        <v>1066.1972246345306</v>
      </c>
      <c r="CJ6" s="950">
        <v>319.10472709240423</v>
      </c>
      <c r="CK6" s="950">
        <v>376.34581796263859</v>
      </c>
      <c r="CL6" s="950">
        <v>289.44713769231305</v>
      </c>
      <c r="CM6" s="950">
        <v>984.89768274735593</v>
      </c>
      <c r="CN6" s="950">
        <v>376.19096606911319</v>
      </c>
      <c r="CO6" s="950">
        <v>512.61179388811161</v>
      </c>
      <c r="CP6" s="950">
        <v>306.41085182198481</v>
      </c>
      <c r="CQ6" s="950">
        <v>1195.2136117792097</v>
      </c>
      <c r="CR6" s="950">
        <v>455.34116138818251</v>
      </c>
      <c r="CS6" s="950">
        <v>416.52192179418824</v>
      </c>
      <c r="CT6" s="950">
        <v>270.4246808121116</v>
      </c>
      <c r="CU6" s="950">
        <v>1142.2877639944825</v>
      </c>
      <c r="CV6" s="950">
        <v>463.07510026018531</v>
      </c>
      <c r="CW6" s="950">
        <v>382.10499162827659</v>
      </c>
      <c r="CX6" s="950">
        <v>597.67717430869141</v>
      </c>
      <c r="CY6" s="950">
        <v>1442.8572661971534</v>
      </c>
      <c r="CZ6" s="950">
        <v>4557.59</v>
      </c>
      <c r="DA6" s="952">
        <v>344.14908863548442</v>
      </c>
      <c r="DB6" s="950">
        <v>338.7528625573043</v>
      </c>
      <c r="DC6" s="950">
        <v>231.78437994872718</v>
      </c>
      <c r="DD6" s="950">
        <v>914.68633114151601</v>
      </c>
      <c r="DE6" s="950">
        <v>531.13579280528154</v>
      </c>
      <c r="DF6" s="950">
        <v>496.54830670958916</v>
      </c>
      <c r="DG6" s="950">
        <v>747.36948252525394</v>
      </c>
      <c r="DH6" s="950">
        <v>1775.0535820401244</v>
      </c>
      <c r="DI6" s="950">
        <v>557.00408796804572</v>
      </c>
      <c r="DJ6" s="950">
        <v>398.74676334987623</v>
      </c>
      <c r="DK6" s="950">
        <v>476.38832576695933</v>
      </c>
      <c r="DL6" s="950">
        <v>1432.1391770848813</v>
      </c>
      <c r="DM6" s="950">
        <v>569.09397741735177</v>
      </c>
      <c r="DN6" s="950">
        <v>676.09218722041965</v>
      </c>
      <c r="DO6" s="950">
        <v>902.88340780416593</v>
      </c>
      <c r="DP6" s="950">
        <v>2148.0695724419375</v>
      </c>
      <c r="DQ6" s="953">
        <v>6269.9486627084598</v>
      </c>
      <c r="DR6" s="952">
        <v>739.14496782470258</v>
      </c>
      <c r="DS6" s="950">
        <v>393.76898955229251</v>
      </c>
      <c r="DT6" s="950">
        <v>275.40521335072452</v>
      </c>
      <c r="DU6" s="950">
        <v>1408.3191707277194</v>
      </c>
      <c r="DV6" s="950">
        <v>707.96646629808617</v>
      </c>
      <c r="DW6" s="950">
        <v>671.7618995176274</v>
      </c>
      <c r="DX6" s="950">
        <v>486.86452220481061</v>
      </c>
      <c r="DY6" s="950">
        <v>1866.592888020524</v>
      </c>
      <c r="DZ6" s="950">
        <v>3274.9120587482435</v>
      </c>
      <c r="EA6" s="950">
        <v>814.64311877060106</v>
      </c>
      <c r="EB6" s="950">
        <v>393.59475176597101</v>
      </c>
      <c r="EC6" s="950">
        <v>524.21997600293366</v>
      </c>
      <c r="ED6" s="950">
        <v>1732.4578465395057</v>
      </c>
      <c r="EE6" s="950">
        <v>776.48782728412766</v>
      </c>
      <c r="EF6" s="950">
        <v>816.40869571748783</v>
      </c>
      <c r="EG6" s="950">
        <v>712.84465144081787</v>
      </c>
      <c r="EH6" s="950">
        <v>2305.7411744424335</v>
      </c>
      <c r="EI6" s="953">
        <v>7313.1110797301826</v>
      </c>
      <c r="EJ6" s="952">
        <v>680.22855251803503</v>
      </c>
      <c r="EK6" s="950">
        <v>550.23018859848321</v>
      </c>
      <c r="EL6" s="950">
        <v>470.44573152492495</v>
      </c>
      <c r="EM6" s="950">
        <v>1700.9044726414434</v>
      </c>
      <c r="EN6" s="950">
        <v>941.10963940225656</v>
      </c>
      <c r="EO6" s="950">
        <v>604.69440992672492</v>
      </c>
      <c r="EP6" s="950">
        <v>411.02302644960793</v>
      </c>
      <c r="EQ6" s="950">
        <v>1956.8270757785892</v>
      </c>
      <c r="ER6" s="950">
        <v>791.18017529038241</v>
      </c>
      <c r="ES6" s="950">
        <v>448.57979169173109</v>
      </c>
      <c r="ET6" s="950">
        <v>443.54727369851292</v>
      </c>
      <c r="EU6" s="950">
        <v>1683.3072406806264</v>
      </c>
      <c r="EV6" s="950">
        <v>715.19575694712978</v>
      </c>
      <c r="EW6" s="950">
        <v>532.65375047846806</v>
      </c>
      <c r="EX6" s="950">
        <v>918.16836009953181</v>
      </c>
      <c r="EY6" s="950">
        <v>2166.0178675251295</v>
      </c>
      <c r="EZ6" s="953">
        <v>7507.0566566257876</v>
      </c>
      <c r="FA6" s="952">
        <v>538.74105216637997</v>
      </c>
      <c r="FB6" s="950">
        <v>698.95695231211266</v>
      </c>
      <c r="FC6" s="950">
        <v>744.5382859897943</v>
      </c>
      <c r="FD6" s="950">
        <v>1982.2362904682871</v>
      </c>
      <c r="FE6" s="950">
        <v>1025.9470557847881</v>
      </c>
      <c r="FF6" s="950">
        <v>703.79738507266211</v>
      </c>
      <c r="FG6" s="950">
        <v>423.05388922979637</v>
      </c>
      <c r="FH6" s="950">
        <v>2152.798330087247</v>
      </c>
      <c r="FI6" s="950">
        <v>1300.0206702056951</v>
      </c>
      <c r="FJ6" s="950">
        <v>619.56338092685257</v>
      </c>
      <c r="FK6" s="950">
        <v>462.27043223979223</v>
      </c>
      <c r="FL6" s="950">
        <v>2381.8544833723404</v>
      </c>
      <c r="FM6" s="950">
        <v>1014.0405221785106</v>
      </c>
      <c r="FN6" s="950">
        <v>507.83635718980815</v>
      </c>
      <c r="FO6" s="950">
        <v>1211.5235867291581</v>
      </c>
      <c r="FP6" s="950">
        <v>2733.400466097477</v>
      </c>
      <c r="FQ6" s="953">
        <v>9250.2895700253503</v>
      </c>
      <c r="FR6" s="952">
        <v>583.44932220425346</v>
      </c>
      <c r="FS6" s="950">
        <v>898.07161807097452</v>
      </c>
      <c r="FT6" s="950">
        <v>724.17801235428738</v>
      </c>
      <c r="FU6" s="950">
        <f t="shared" si="0"/>
        <v>2205.6989526295156</v>
      </c>
      <c r="FV6" s="950">
        <v>1391.3895111335587</v>
      </c>
      <c r="FW6" s="950">
        <v>949.61787006311386</v>
      </c>
      <c r="FX6" s="950">
        <v>628.95630365856869</v>
      </c>
      <c r="FY6" s="950">
        <f t="shared" si="1"/>
        <v>2969.9636848552414</v>
      </c>
      <c r="FZ6" s="950">
        <v>1507.103150180078</v>
      </c>
      <c r="GA6" s="950">
        <v>948.91518029662188</v>
      </c>
      <c r="GB6" s="950">
        <v>754.20507039634333</v>
      </c>
      <c r="GC6" s="950">
        <f t="shared" si="2"/>
        <v>3210.2234008730429</v>
      </c>
      <c r="GD6" s="950">
        <v>1760.1844785913477</v>
      </c>
      <c r="GE6" s="950">
        <v>1150.8316764353874</v>
      </c>
      <c r="GF6" s="950">
        <v>1352.0088877848493</v>
      </c>
      <c r="GG6" s="950">
        <f t="shared" si="3"/>
        <v>4263.0250428115842</v>
      </c>
      <c r="GH6" s="953">
        <v>12648.911081169384</v>
      </c>
      <c r="GI6" s="952">
        <v>1306.4312577411256</v>
      </c>
      <c r="GJ6" s="950">
        <v>1222.3017508768148</v>
      </c>
      <c r="GK6" s="950">
        <v>887.70806589687891</v>
      </c>
      <c r="GL6" s="950">
        <f t="shared" si="4"/>
        <v>3416.4410745148193</v>
      </c>
      <c r="GM6" s="950">
        <v>1739.7757150278937</v>
      </c>
      <c r="GN6" s="950">
        <v>1794.4124483803857</v>
      </c>
      <c r="GO6" s="950">
        <v>1322.381114029077</v>
      </c>
      <c r="GP6" s="950">
        <f t="shared" si="5"/>
        <v>4856.5692774373565</v>
      </c>
      <c r="GQ6" s="950">
        <v>1380.6149764534164</v>
      </c>
      <c r="GR6" s="950">
        <v>1373.9856707713907</v>
      </c>
      <c r="GS6" s="950">
        <v>830.46193035738327</v>
      </c>
      <c r="GT6" s="950">
        <f t="shared" si="6"/>
        <v>3585.0625775821904</v>
      </c>
      <c r="GU6" s="950">
        <v>2358.5513343190814</v>
      </c>
      <c r="GV6" s="950">
        <v>798.80381778709216</v>
      </c>
      <c r="GW6" s="950">
        <v>1951.3729571751428</v>
      </c>
      <c r="GX6" s="950">
        <f t="shared" si="7"/>
        <v>5108.7281092813164</v>
      </c>
      <c r="GY6" s="953">
        <f t="shared" si="8"/>
        <v>16966.801038815684</v>
      </c>
      <c r="GZ6" s="950">
        <v>902.08020380094911</v>
      </c>
      <c r="HA6" s="950">
        <v>1738.7074946476648</v>
      </c>
      <c r="HB6" s="950">
        <v>673.04855926993559</v>
      </c>
      <c r="HC6" s="950">
        <v>3313.8362577185499</v>
      </c>
      <c r="HD6" s="950">
        <v>2948.6873079683437</v>
      </c>
      <c r="HE6" s="950">
        <v>2077.3689688058062</v>
      </c>
      <c r="HF6" s="950">
        <v>1037.0779816645518</v>
      </c>
      <c r="HG6" s="950">
        <v>6063.1342584387012</v>
      </c>
      <c r="HH6" s="950">
        <v>3156.2141885562983</v>
      </c>
      <c r="HI6" s="950">
        <v>1884.281899758224</v>
      </c>
      <c r="HJ6" s="950">
        <v>1086.9500582593732</v>
      </c>
      <c r="HK6" s="950">
        <v>6127.4461465738941</v>
      </c>
      <c r="HL6" s="950">
        <v>3569.8836056634509</v>
      </c>
      <c r="HM6" s="950">
        <v>1717.0672561763452</v>
      </c>
      <c r="HN6" s="950">
        <v>2813.1346450080205</v>
      </c>
      <c r="HO6" s="950">
        <v>8100.0855068478168</v>
      </c>
      <c r="HP6" s="953">
        <v>23604.502169578966</v>
      </c>
      <c r="HQ6" s="952">
        <v>1430.2770971682555</v>
      </c>
      <c r="HR6" s="950">
        <v>2450.5982715616879</v>
      </c>
      <c r="HS6" s="950">
        <v>1284.1166049489229</v>
      </c>
      <c r="HT6" s="950">
        <v>5164.9919736788661</v>
      </c>
      <c r="HU6" s="950">
        <v>2947.8479097262593</v>
      </c>
      <c r="HV6" s="950">
        <v>2436.8435398048364</v>
      </c>
      <c r="HW6" s="950">
        <v>2282.8434497823023</v>
      </c>
      <c r="HX6" s="950">
        <v>7667.5348993133985</v>
      </c>
      <c r="HY6" s="950">
        <v>2315.6470822882725</v>
      </c>
      <c r="HZ6" s="950">
        <v>2130.4405833001051</v>
      </c>
      <c r="IA6" s="950">
        <v>2130.3198815885057</v>
      </c>
      <c r="IB6" s="950">
        <v>6576.4075471768838</v>
      </c>
      <c r="IC6" s="950">
        <v>2329.3024622136222</v>
      </c>
      <c r="ID6" s="950">
        <v>1926.6044959500759</v>
      </c>
      <c r="IE6" s="950">
        <v>3224.5027440466351</v>
      </c>
      <c r="IF6" s="950">
        <v>7480.4097022103333</v>
      </c>
      <c r="IG6" s="953">
        <f>HT6+HX6+IB6+IF6</f>
        <v>26889.344122379483</v>
      </c>
      <c r="IH6" s="954"/>
      <c r="II6" s="955"/>
    </row>
    <row r="7" spans="1:243" ht="18.75" customHeight="1" x14ac:dyDescent="0.35">
      <c r="A7" s="956" t="s">
        <v>731</v>
      </c>
      <c r="B7" s="945"/>
      <c r="C7" s="946"/>
      <c r="D7" s="947"/>
      <c r="E7" s="947"/>
      <c r="F7" s="948"/>
      <c r="G7" s="949"/>
      <c r="H7" s="949"/>
      <c r="I7" s="949"/>
      <c r="J7" s="949"/>
      <c r="K7" s="949"/>
      <c r="L7" s="949"/>
      <c r="M7" s="949"/>
      <c r="N7" s="949"/>
      <c r="O7" s="949"/>
      <c r="P7" s="949"/>
      <c r="Q7" s="949"/>
      <c r="R7" s="949"/>
      <c r="S7" s="949"/>
      <c r="T7" s="949"/>
      <c r="U7" s="949"/>
      <c r="V7" s="949"/>
      <c r="W7" s="949"/>
      <c r="X7" s="949"/>
      <c r="Y7" s="949"/>
      <c r="Z7" s="949"/>
      <c r="AA7" s="949"/>
      <c r="AB7" s="949"/>
      <c r="AC7" s="949"/>
      <c r="AD7" s="949"/>
      <c r="AE7" s="949"/>
      <c r="AF7" s="949"/>
      <c r="AG7" s="949"/>
      <c r="AH7" s="949"/>
      <c r="AI7" s="949"/>
      <c r="AJ7" s="949"/>
      <c r="AK7" s="949"/>
      <c r="AL7" s="949"/>
      <c r="AM7" s="949"/>
      <c r="AN7" s="949"/>
      <c r="AO7" s="949"/>
      <c r="AP7" s="949"/>
      <c r="AQ7" s="949"/>
      <c r="AR7" s="949"/>
      <c r="AS7" s="949"/>
      <c r="AT7" s="949"/>
      <c r="AU7" s="949"/>
      <c r="AV7" s="949"/>
      <c r="AW7" s="949"/>
      <c r="AX7" s="949"/>
      <c r="AY7" s="949"/>
      <c r="AZ7" s="949"/>
      <c r="BA7" s="949"/>
      <c r="BB7" s="949"/>
      <c r="BC7" s="949"/>
      <c r="BD7" s="949"/>
      <c r="BE7" s="949"/>
      <c r="BF7" s="949"/>
      <c r="BG7" s="949"/>
      <c r="BH7" s="949"/>
      <c r="BI7" s="949"/>
      <c r="BJ7" s="949"/>
      <c r="BK7" s="949"/>
      <c r="BL7" s="949"/>
      <c r="BM7" s="949"/>
      <c r="BN7" s="949"/>
      <c r="BO7" s="949"/>
      <c r="BP7" s="950"/>
      <c r="BQ7" s="950"/>
      <c r="BR7" s="950"/>
      <c r="BS7" s="950"/>
      <c r="BT7" s="951"/>
      <c r="BU7" s="951"/>
      <c r="BV7" s="951"/>
      <c r="BW7" s="951"/>
      <c r="BX7" s="950"/>
      <c r="BY7" s="950"/>
      <c r="BZ7" s="950"/>
      <c r="CA7" s="950"/>
      <c r="CB7" s="950"/>
      <c r="CC7" s="950"/>
      <c r="CD7" s="950"/>
      <c r="CE7" s="950"/>
      <c r="CF7" s="950"/>
      <c r="CG7" s="950"/>
      <c r="CH7" s="950"/>
      <c r="CI7" s="950"/>
      <c r="CJ7" s="950"/>
      <c r="CK7" s="950"/>
      <c r="CL7" s="950"/>
      <c r="CM7" s="950"/>
      <c r="CN7" s="950"/>
      <c r="CO7" s="950"/>
      <c r="CP7" s="950"/>
      <c r="CQ7" s="950"/>
      <c r="CR7" s="950"/>
      <c r="CS7" s="950"/>
      <c r="CT7" s="950"/>
      <c r="CU7" s="950"/>
      <c r="CV7" s="950"/>
      <c r="CW7" s="950"/>
      <c r="CX7" s="950"/>
      <c r="CY7" s="950"/>
      <c r="CZ7" s="950"/>
      <c r="DA7" s="952"/>
      <c r="DB7" s="950"/>
      <c r="DC7" s="950"/>
      <c r="DD7" s="950"/>
      <c r="DE7" s="950"/>
      <c r="DF7" s="950"/>
      <c r="DG7" s="950"/>
      <c r="DH7" s="950"/>
      <c r="DI7" s="950"/>
      <c r="DJ7" s="950"/>
      <c r="DK7" s="950"/>
      <c r="DL7" s="950"/>
      <c r="DM7" s="950"/>
      <c r="DN7" s="950"/>
      <c r="DO7" s="950"/>
      <c r="DP7" s="950"/>
      <c r="DQ7" s="953"/>
      <c r="DR7" s="952"/>
      <c r="DS7" s="950"/>
      <c r="DT7" s="950"/>
      <c r="DU7" s="950"/>
      <c r="DV7" s="950"/>
      <c r="DW7" s="950"/>
      <c r="DX7" s="950"/>
      <c r="DY7" s="950"/>
      <c r="DZ7" s="950"/>
      <c r="EA7" s="950"/>
      <c r="EB7" s="950"/>
      <c r="EC7" s="950"/>
      <c r="ED7" s="950"/>
      <c r="EE7" s="950"/>
      <c r="EF7" s="950"/>
      <c r="EG7" s="950"/>
      <c r="EH7" s="950"/>
      <c r="EI7" s="953"/>
      <c r="EJ7" s="952"/>
      <c r="EK7" s="950"/>
      <c r="EL7" s="950"/>
      <c r="EM7" s="950"/>
      <c r="EN7" s="950"/>
      <c r="EO7" s="950"/>
      <c r="EP7" s="950"/>
      <c r="EQ7" s="950"/>
      <c r="ER7" s="950"/>
      <c r="ES7" s="950"/>
      <c r="ET7" s="950"/>
      <c r="EU7" s="950"/>
      <c r="EV7" s="950"/>
      <c r="EW7" s="950"/>
      <c r="EX7" s="950"/>
      <c r="EY7" s="950"/>
      <c r="EZ7" s="953"/>
      <c r="FA7" s="952"/>
      <c r="FB7" s="950"/>
      <c r="FC7" s="950"/>
      <c r="FD7" s="950"/>
      <c r="FE7" s="950"/>
      <c r="FF7" s="950"/>
      <c r="FG7" s="950"/>
      <c r="FH7" s="950"/>
      <c r="FI7" s="950"/>
      <c r="FJ7" s="950"/>
      <c r="FK7" s="950"/>
      <c r="FL7" s="950"/>
      <c r="FM7" s="950"/>
      <c r="FN7" s="950"/>
      <c r="FO7" s="950"/>
      <c r="FP7" s="950"/>
      <c r="FQ7" s="953"/>
      <c r="FR7" s="952">
        <v>541.14668284523123</v>
      </c>
      <c r="FS7" s="950">
        <v>860.42186327061199</v>
      </c>
      <c r="FT7" s="950">
        <v>692.88971509092914</v>
      </c>
      <c r="FU7" s="950">
        <f t="shared" si="0"/>
        <v>2094.4582612067725</v>
      </c>
      <c r="FV7" s="950">
        <v>1322.1031095281103</v>
      </c>
      <c r="FW7" s="950">
        <v>905.19385756866416</v>
      </c>
      <c r="FX7" s="950">
        <v>591.10935345963469</v>
      </c>
      <c r="FY7" s="950">
        <f t="shared" si="1"/>
        <v>2818.4063205564094</v>
      </c>
      <c r="FZ7" s="950">
        <v>1434.6249635457175</v>
      </c>
      <c r="GA7" s="950">
        <v>898.39002245727647</v>
      </c>
      <c r="GB7" s="950">
        <v>721.84123809636458</v>
      </c>
      <c r="GC7" s="950">
        <f t="shared" si="2"/>
        <v>3054.8562240993588</v>
      </c>
      <c r="GD7" s="950">
        <v>1669.1581974412418</v>
      </c>
      <c r="GE7" s="950">
        <v>1085.7282475881377</v>
      </c>
      <c r="GF7" s="950">
        <v>1272.0246099718859</v>
      </c>
      <c r="GG7" s="950">
        <f t="shared" si="3"/>
        <v>4026.9110550012656</v>
      </c>
      <c r="GH7" s="953">
        <v>11994.631860863807</v>
      </c>
      <c r="GI7" s="952">
        <v>1252.4011414490581</v>
      </c>
      <c r="GJ7" s="950">
        <v>1176.1611003307576</v>
      </c>
      <c r="GK7" s="950">
        <v>841.90487994432294</v>
      </c>
      <c r="GL7" s="950">
        <f t="shared" si="4"/>
        <v>3270.4671217241389</v>
      </c>
      <c r="GM7" s="950">
        <v>1656.7820489257117</v>
      </c>
      <c r="GN7" s="950">
        <v>1603.1916110485083</v>
      </c>
      <c r="GO7" s="950">
        <v>1246.0734140316829</v>
      </c>
      <c r="GP7" s="950">
        <f t="shared" si="5"/>
        <v>4506.0470740059027</v>
      </c>
      <c r="GQ7" s="950">
        <v>1300.3368402939668</v>
      </c>
      <c r="GR7" s="950">
        <v>1288.2953800309119</v>
      </c>
      <c r="GS7" s="950">
        <v>789.97744244735225</v>
      </c>
      <c r="GT7" s="950">
        <f t="shared" si="6"/>
        <v>3378.6096627722309</v>
      </c>
      <c r="GU7" s="950">
        <v>2232.087895094031</v>
      </c>
      <c r="GV7" s="950">
        <v>753.74170339684224</v>
      </c>
      <c r="GW7" s="950">
        <v>1868.716978549344</v>
      </c>
      <c r="GX7" s="950">
        <f t="shared" si="7"/>
        <v>4854.546577040217</v>
      </c>
      <c r="GY7" s="953">
        <f t="shared" si="8"/>
        <v>16009.67043554249</v>
      </c>
      <c r="GZ7" s="950">
        <v>828.29903624402095</v>
      </c>
      <c r="HA7" s="950">
        <v>1663.8395091719567</v>
      </c>
      <c r="HB7" s="950">
        <v>622.77283488472608</v>
      </c>
      <c r="HC7" s="950">
        <v>3114.9113803007035</v>
      </c>
      <c r="HD7" s="950">
        <v>2808.0258855711054</v>
      </c>
      <c r="HE7" s="950">
        <v>1938.071007267708</v>
      </c>
      <c r="HF7" s="950">
        <v>981.8772263889382</v>
      </c>
      <c r="HG7" s="950">
        <v>5727.9741192277515</v>
      </c>
      <c r="HH7" s="950">
        <v>2934.9268731771913</v>
      </c>
      <c r="HI7" s="950">
        <v>1767.0722608111241</v>
      </c>
      <c r="HJ7" s="950">
        <v>1019.0587588014031</v>
      </c>
      <c r="HK7" s="950">
        <v>5721.0578927897186</v>
      </c>
      <c r="HL7" s="950">
        <v>3304.4073719282433</v>
      </c>
      <c r="HM7" s="950">
        <v>1594.1741261345478</v>
      </c>
      <c r="HN7" s="950">
        <v>2684.8858688605692</v>
      </c>
      <c r="HO7" s="950">
        <v>7583.4673669233598</v>
      </c>
      <c r="HP7" s="953">
        <v>22147.410759241535</v>
      </c>
      <c r="HQ7" s="952">
        <v>1308.5461530924299</v>
      </c>
      <c r="HR7" s="950">
        <v>2333.7149558288406</v>
      </c>
      <c r="HS7" s="950">
        <v>1211.1005493869018</v>
      </c>
      <c r="HT7" s="950">
        <v>4853.3616583081721</v>
      </c>
      <c r="HU7" s="950">
        <v>2765.0506550633372</v>
      </c>
      <c r="HV7" s="950">
        <v>2310.7208686293357</v>
      </c>
      <c r="HW7" s="950">
        <v>2169.0162475370093</v>
      </c>
      <c r="HX7" s="950">
        <v>7244.7877712296822</v>
      </c>
      <c r="HY7" s="950">
        <v>2170.7715259025204</v>
      </c>
      <c r="HZ7" s="950">
        <v>2018.0210104470398</v>
      </c>
      <c r="IA7" s="950">
        <v>2003.6593619653413</v>
      </c>
      <c r="IB7" s="950">
        <v>6192.451898314901</v>
      </c>
      <c r="IC7" s="950">
        <v>2183.8384676436854</v>
      </c>
      <c r="ID7" s="950">
        <v>1833.0837888448318</v>
      </c>
      <c r="IE7" s="950">
        <v>3054.1022787476577</v>
      </c>
      <c r="IF7" s="950">
        <v>7071.0245352361744</v>
      </c>
      <c r="IG7" s="953">
        <f t="shared" ref="IG7:IG42" si="9">HT7+HX7+IB7+IF7</f>
        <v>25361.625863088928</v>
      </c>
      <c r="IH7" s="954"/>
    </row>
    <row r="8" spans="1:243" ht="23.25" customHeight="1" x14ac:dyDescent="0.35">
      <c r="A8" s="956" t="s">
        <v>732</v>
      </c>
      <c r="B8" s="945">
        <v>209.01599999999999</v>
      </c>
      <c r="C8" s="946">
        <v>428.77800000000002</v>
      </c>
      <c r="D8" s="947">
        <v>373.01799999999997</v>
      </c>
      <c r="E8" s="947">
        <v>557.15200000000004</v>
      </c>
      <c r="F8" s="948">
        <v>11.202503344757327</v>
      </c>
      <c r="G8" s="949">
        <v>14.17028254021487</v>
      </c>
      <c r="H8" s="949">
        <v>11.308138467002603</v>
      </c>
      <c r="I8" s="949">
        <v>36.680924351974802</v>
      </c>
      <c r="J8" s="949">
        <v>10.265614285420446</v>
      </c>
      <c r="K8" s="949">
        <v>20.198556263793535</v>
      </c>
      <c r="L8" s="949">
        <v>13.661843681105067</v>
      </c>
      <c r="M8" s="949">
        <v>44.126014230319051</v>
      </c>
      <c r="N8" s="949">
        <v>11.904789361743063</v>
      </c>
      <c r="O8" s="949">
        <v>11.115568078923179</v>
      </c>
      <c r="P8" s="949">
        <v>9.8091480246936094</v>
      </c>
      <c r="Q8" s="949">
        <v>32.829505465359851</v>
      </c>
      <c r="R8" s="949">
        <v>17.517049956302749</v>
      </c>
      <c r="S8" s="949">
        <v>18.48282767682571</v>
      </c>
      <c r="T8" s="949">
        <v>14.277657921595887</v>
      </c>
      <c r="U8" s="949">
        <v>50.277535554724352</v>
      </c>
      <c r="V8" s="949">
        <v>163.91397960237808</v>
      </c>
      <c r="W8" s="949"/>
      <c r="X8" s="949">
        <v>14.40316564901835</v>
      </c>
      <c r="Y8" s="949">
        <v>12.955856184834049</v>
      </c>
      <c r="Z8" s="949">
        <v>7.082053088635635</v>
      </c>
      <c r="AA8" s="949">
        <v>34.441074922488035</v>
      </c>
      <c r="AB8" s="949">
        <v>26.621282865111063</v>
      </c>
      <c r="AC8" s="949">
        <v>16.675912829446066</v>
      </c>
      <c r="AD8" s="949">
        <v>12.813354286970077</v>
      </c>
      <c r="AE8" s="949">
        <v>56.110549981527207</v>
      </c>
      <c r="AF8" s="949">
        <v>15.442598681629462</v>
      </c>
      <c r="AG8" s="949">
        <v>13.280559492636407</v>
      </c>
      <c r="AH8" s="949">
        <v>8.1689737999127381</v>
      </c>
      <c r="AI8" s="949">
        <v>36.892131974178611</v>
      </c>
      <c r="AJ8" s="949">
        <v>26.745472060069943</v>
      </c>
      <c r="AK8" s="949">
        <v>13.624281372031422</v>
      </c>
      <c r="AL8" s="949">
        <v>13.748695003211814</v>
      </c>
      <c r="AM8" s="949">
        <v>54.118448435313177</v>
      </c>
      <c r="AN8" s="949">
        <v>181.56220531350704</v>
      </c>
      <c r="AO8" s="949">
        <v>25.164388622926118</v>
      </c>
      <c r="AP8" s="949">
        <v>15.177155062837679</v>
      </c>
      <c r="AQ8" s="949">
        <v>12.875263373121925</v>
      </c>
      <c r="AR8" s="949">
        <v>53.21680705888572</v>
      </c>
      <c r="AS8" s="949">
        <v>22.32859287711171</v>
      </c>
      <c r="AT8" s="949">
        <v>17.257600349428085</v>
      </c>
      <c r="AU8" s="949">
        <v>11.856678030551924</v>
      </c>
      <c r="AV8" s="949">
        <v>51.442871257091717</v>
      </c>
      <c r="AW8" s="949">
        <v>23.038041164915455</v>
      </c>
      <c r="AX8" s="949">
        <v>14.82108554645122</v>
      </c>
      <c r="AY8" s="949">
        <v>11.569402747215239</v>
      </c>
      <c r="AZ8" s="949">
        <v>65.281821586664549</v>
      </c>
      <c r="BA8" s="949">
        <v>29.007182023227447</v>
      </c>
      <c r="BB8" s="949">
        <v>17.346076227166883</v>
      </c>
      <c r="BC8" s="949">
        <v>14.475535902436343</v>
      </c>
      <c r="BD8" s="949">
        <v>60.828794152830675</v>
      </c>
      <c r="BE8" s="949">
        <v>27.264409367723701</v>
      </c>
      <c r="BF8" s="949">
        <v>23.119248196082619</v>
      </c>
      <c r="BG8" s="949">
        <v>16.643993915441026</v>
      </c>
      <c r="BH8" s="949">
        <v>67.027651479247353</v>
      </c>
      <c r="BI8" s="949">
        <v>26.676166739251016</v>
      </c>
      <c r="BJ8" s="949">
        <v>20.653327711103625</v>
      </c>
      <c r="BK8" s="949">
        <v>13.467107512702139</v>
      </c>
      <c r="BL8" s="949"/>
      <c r="BM8" s="949"/>
      <c r="BN8" s="949"/>
      <c r="BO8" s="949">
        <v>60.79660196305678</v>
      </c>
      <c r="BP8" s="950">
        <v>362.19511725904192</v>
      </c>
      <c r="BQ8" s="950">
        <v>300.03847905199569</v>
      </c>
      <c r="BR8" s="950">
        <v>355.41935236199845</v>
      </c>
      <c r="BS8" s="950">
        <v>1017.652948673036</v>
      </c>
      <c r="BT8" s="951">
        <v>25.992606832577291</v>
      </c>
      <c r="BU8" s="951">
        <v>16.291018938924584</v>
      </c>
      <c r="BV8" s="951">
        <v>13.319029249463943</v>
      </c>
      <c r="BW8" s="951">
        <v>55.60265502096582</v>
      </c>
      <c r="BX8" s="950">
        <v>27.821852157815009</v>
      </c>
      <c r="BY8" s="950">
        <v>19.64996453557416</v>
      </c>
      <c r="BZ8" s="950">
        <v>13.20796603422402</v>
      </c>
      <c r="CA8" s="950">
        <v>60.679782727613187</v>
      </c>
      <c r="CB8" s="950">
        <v>34.459005297097676</v>
      </c>
      <c r="CC8" s="950">
        <v>21.261354532540942</v>
      </c>
      <c r="CD8" s="950">
        <v>11.223390600990246</v>
      </c>
      <c r="CE8" s="950">
        <v>66.943750430628867</v>
      </c>
      <c r="CF8" s="950">
        <v>27.466025106680821</v>
      </c>
      <c r="CG8" s="950">
        <v>22.097671099635996</v>
      </c>
      <c r="CH8" s="950">
        <v>4.0517236581705403</v>
      </c>
      <c r="CI8" s="950">
        <v>53.615419864487357</v>
      </c>
      <c r="CJ8" s="950">
        <v>33.749019566290684</v>
      </c>
      <c r="CK8" s="950">
        <v>18.846409515925647</v>
      </c>
      <c r="CL8" s="950">
        <v>17.085605825466395</v>
      </c>
      <c r="CM8" s="950">
        <v>69.681034907682715</v>
      </c>
      <c r="CN8" s="950">
        <v>25.205575071736227</v>
      </c>
      <c r="CO8" s="950">
        <v>32.794686503773178</v>
      </c>
      <c r="CP8" s="950">
        <v>20.321834994204867</v>
      </c>
      <c r="CQ8" s="950">
        <v>78.322096569714276</v>
      </c>
      <c r="CR8" s="950">
        <v>33.829644878189235</v>
      </c>
      <c r="CS8" s="950">
        <v>25.829341614579338</v>
      </c>
      <c r="CT8" s="950">
        <v>18.627141232608039</v>
      </c>
      <c r="CU8" s="950">
        <v>78.286127725376602</v>
      </c>
      <c r="CV8" s="950">
        <v>38.69677612062975</v>
      </c>
      <c r="CW8" s="950">
        <v>27.401285842216563</v>
      </c>
      <c r="CX8" s="950">
        <v>31.119007446354594</v>
      </c>
      <c r="CY8" s="950">
        <v>97.217069409200903</v>
      </c>
      <c r="CZ8" s="950">
        <v>351.28</v>
      </c>
      <c r="DA8" s="952">
        <v>32.884774102234189</v>
      </c>
      <c r="DB8" s="950">
        <v>25.125862426478648</v>
      </c>
      <c r="DC8" s="950">
        <v>17.200733872205252</v>
      </c>
      <c r="DD8" s="950">
        <v>75.211370400918099</v>
      </c>
      <c r="DE8" s="950">
        <v>34.819614180156329</v>
      </c>
      <c r="DF8" s="950">
        <v>28.852976096450416</v>
      </c>
      <c r="DG8" s="950">
        <v>24.708784455919815</v>
      </c>
      <c r="DH8" s="950">
        <v>88.381374732526567</v>
      </c>
      <c r="DI8" s="950">
        <v>35.624342770790562</v>
      </c>
      <c r="DJ8" s="950">
        <v>38.482791783460556</v>
      </c>
      <c r="DK8" s="950">
        <v>23.896533493105345</v>
      </c>
      <c r="DL8" s="950">
        <v>98.003668047356456</v>
      </c>
      <c r="DM8" s="950">
        <v>37.705111446120945</v>
      </c>
      <c r="DN8" s="950">
        <v>37.861218657401402</v>
      </c>
      <c r="DO8" s="950">
        <v>41.533177385629251</v>
      </c>
      <c r="DP8" s="950">
        <v>117.09950748915159</v>
      </c>
      <c r="DQ8" s="953">
        <v>378.69592066995273</v>
      </c>
      <c r="DR8" s="952">
        <v>39.20138787053579</v>
      </c>
      <c r="DS8" s="950">
        <v>30.064181987461339</v>
      </c>
      <c r="DT8" s="950">
        <v>16.158027998269244</v>
      </c>
      <c r="DU8" s="950">
        <v>85.423597856266383</v>
      </c>
      <c r="DV8" s="950">
        <v>48.861429197328739</v>
      </c>
      <c r="DW8" s="950">
        <v>41.923874445790275</v>
      </c>
      <c r="DX8" s="950">
        <v>23.902016662242517</v>
      </c>
      <c r="DY8" s="950">
        <v>114.68732030536154</v>
      </c>
      <c r="DZ8" s="950">
        <v>200.11091816162792</v>
      </c>
      <c r="EA8" s="950">
        <v>51.678562704359074</v>
      </c>
      <c r="EB8" s="950">
        <v>30.476316159221739</v>
      </c>
      <c r="EC8" s="950">
        <v>22.310261190208482</v>
      </c>
      <c r="ED8" s="950">
        <v>104.46514005378928</v>
      </c>
      <c r="EE8" s="950">
        <v>44.936196901154169</v>
      </c>
      <c r="EF8" s="950">
        <v>40.494797772551046</v>
      </c>
      <c r="EG8" s="950">
        <v>31.050456729471929</v>
      </c>
      <c r="EH8" s="950">
        <v>116.48145140317715</v>
      </c>
      <c r="EI8" s="953">
        <v>421.05750961859434</v>
      </c>
      <c r="EJ8" s="952">
        <v>35.982905729655137</v>
      </c>
      <c r="EK8" s="950">
        <v>22.606346440466293</v>
      </c>
      <c r="EL8" s="950">
        <v>21.666541906951089</v>
      </c>
      <c r="EM8" s="950">
        <v>80.255794077072522</v>
      </c>
      <c r="EN8" s="950">
        <v>34.867382674789489</v>
      </c>
      <c r="EO8" s="950">
        <v>28.25690873681825</v>
      </c>
      <c r="EP8" s="950">
        <v>22.463217106641643</v>
      </c>
      <c r="EQ8" s="950">
        <v>85.587508518249379</v>
      </c>
      <c r="ER8" s="950">
        <v>49.708514051907194</v>
      </c>
      <c r="ES8" s="950">
        <v>25.97718343389926</v>
      </c>
      <c r="ET8" s="950">
        <v>28.166498845273114</v>
      </c>
      <c r="EU8" s="950">
        <v>103.85219633107957</v>
      </c>
      <c r="EV8" s="950">
        <v>51.209121090250477</v>
      </c>
      <c r="EW8" s="950">
        <v>29.850024515954928</v>
      </c>
      <c r="EX8" s="950">
        <v>43.481428899082445</v>
      </c>
      <c r="EY8" s="950">
        <v>124.54057450528784</v>
      </c>
      <c r="EZ8" s="953">
        <v>394.23607343168931</v>
      </c>
      <c r="FA8" s="952">
        <v>42.632438760588116</v>
      </c>
      <c r="FB8" s="950">
        <v>25.090106498539722</v>
      </c>
      <c r="FC8" s="950">
        <v>30.836320861534119</v>
      </c>
      <c r="FD8" s="950">
        <v>98.558866120661961</v>
      </c>
      <c r="FE8" s="950">
        <v>56.239041830355575</v>
      </c>
      <c r="FF8" s="950">
        <v>35.526809903600018</v>
      </c>
      <c r="FG8" s="950">
        <v>24.241563749099424</v>
      </c>
      <c r="FH8" s="950">
        <v>116.00741548305503</v>
      </c>
      <c r="FI8" s="950">
        <v>66.798990809547902</v>
      </c>
      <c r="FJ8" s="950">
        <v>31.091341124203421</v>
      </c>
      <c r="FK8" s="950">
        <v>20.893696909105252</v>
      </c>
      <c r="FL8" s="950">
        <v>118.78402884285659</v>
      </c>
      <c r="FM8" s="950">
        <v>49.56379381291255</v>
      </c>
      <c r="FN8" s="950">
        <v>35.451775811469922</v>
      </c>
      <c r="FO8" s="950">
        <v>55.987859191108299</v>
      </c>
      <c r="FP8" s="950">
        <v>141.00342881549079</v>
      </c>
      <c r="FQ8" s="953">
        <v>474.35373926206432</v>
      </c>
      <c r="FR8" s="952">
        <v>42.302639359022209</v>
      </c>
      <c r="FS8" s="950">
        <v>37.649754800362473</v>
      </c>
      <c r="FT8" s="950">
        <v>31.288297263358238</v>
      </c>
      <c r="FU8" s="950">
        <f t="shared" si="0"/>
        <v>111.24069142274291</v>
      </c>
      <c r="FV8" s="950">
        <v>69.286401605448489</v>
      </c>
      <c r="FW8" s="950">
        <v>44.424012494449578</v>
      </c>
      <c r="FX8" s="950">
        <v>37.846950198934124</v>
      </c>
      <c r="FY8" s="950">
        <f t="shared" si="1"/>
        <v>151.55736429883217</v>
      </c>
      <c r="FZ8" s="950">
        <v>72.478186634360668</v>
      </c>
      <c r="GA8" s="950">
        <v>50.525157839345439</v>
      </c>
      <c r="GB8" s="950">
        <v>32.363832299978732</v>
      </c>
      <c r="GC8" s="950">
        <f t="shared" si="2"/>
        <v>155.36717677368483</v>
      </c>
      <c r="GD8" s="950">
        <v>91.026281150105859</v>
      </c>
      <c r="GE8" s="950">
        <v>65.103428847249859</v>
      </c>
      <c r="GF8" s="950">
        <v>79.984277812963427</v>
      </c>
      <c r="GG8" s="950">
        <f t="shared" si="3"/>
        <v>236.11398781031914</v>
      </c>
      <c r="GH8" s="953">
        <v>654.27922030557909</v>
      </c>
      <c r="GI8" s="952">
        <v>54.030116292067532</v>
      </c>
      <c r="GJ8" s="950">
        <v>46.140650546057259</v>
      </c>
      <c r="GK8" s="950">
        <v>45.80318595255595</v>
      </c>
      <c r="GL8" s="950">
        <f t="shared" si="4"/>
        <v>145.97395279068076</v>
      </c>
      <c r="GM8" s="950">
        <v>82.993666102182033</v>
      </c>
      <c r="GN8" s="950">
        <v>191.22083733187736</v>
      </c>
      <c r="GO8" s="950">
        <v>76.307699997394181</v>
      </c>
      <c r="GP8" s="950">
        <f t="shared" si="5"/>
        <v>350.52220343145359</v>
      </c>
      <c r="GQ8" s="950">
        <v>80.278136159449474</v>
      </c>
      <c r="GR8" s="950">
        <v>85.690290740478787</v>
      </c>
      <c r="GS8" s="950">
        <v>40.484487910030971</v>
      </c>
      <c r="GT8" s="950">
        <f t="shared" si="6"/>
        <v>206.45291480995922</v>
      </c>
      <c r="GU8" s="950">
        <v>126.46343922505061</v>
      </c>
      <c r="GV8" s="950">
        <v>45.062114390249896</v>
      </c>
      <c r="GW8" s="950">
        <v>82.655978625798696</v>
      </c>
      <c r="GX8" s="950">
        <f t="shared" si="7"/>
        <v>254.18153224109921</v>
      </c>
      <c r="GY8" s="953">
        <f t="shared" si="8"/>
        <v>957.13060327319283</v>
      </c>
      <c r="GZ8" s="950">
        <v>73.781167556928125</v>
      </c>
      <c r="HA8" s="950">
        <v>74.867985475708053</v>
      </c>
      <c r="HB8" s="950">
        <v>50.275724385209529</v>
      </c>
      <c r="HC8" s="950">
        <v>198.92487741784569</v>
      </c>
      <c r="HD8" s="950">
        <v>140.66142239723837</v>
      </c>
      <c r="HE8" s="950">
        <v>139.29796153809806</v>
      </c>
      <c r="HF8" s="950">
        <v>55.200755275613588</v>
      </c>
      <c r="HG8" s="950">
        <v>335.16013921095009</v>
      </c>
      <c r="HH8" s="950">
        <v>221.2873153791069</v>
      </c>
      <c r="HI8" s="950">
        <v>117.20963894709985</v>
      </c>
      <c r="HJ8" s="950">
        <v>67.891299457970263</v>
      </c>
      <c r="HK8" s="950">
        <v>406.38825378417698</v>
      </c>
      <c r="HL8" s="950">
        <v>265.47623373520764</v>
      </c>
      <c r="HM8" s="950">
        <v>122.89313004179736</v>
      </c>
      <c r="HN8" s="950">
        <v>128.24877614745154</v>
      </c>
      <c r="HO8" s="950">
        <v>516.6181399244565</v>
      </c>
      <c r="HP8" s="953">
        <v>1457.0914103374291</v>
      </c>
      <c r="HQ8" s="952">
        <v>121.73094407582573</v>
      </c>
      <c r="HR8" s="950">
        <v>116.88331573284731</v>
      </c>
      <c r="HS8" s="950">
        <v>73.016055562021009</v>
      </c>
      <c r="HT8" s="950">
        <v>311.63031537069406</v>
      </c>
      <c r="HU8" s="950">
        <v>182.797254662922</v>
      </c>
      <c r="HV8" s="950">
        <v>126.12267117550022</v>
      </c>
      <c r="HW8" s="950">
        <v>113.82720224529311</v>
      </c>
      <c r="HX8" s="950">
        <v>422.74712808371532</v>
      </c>
      <c r="HY8" s="950">
        <v>144.87555638575239</v>
      </c>
      <c r="HZ8" s="950">
        <v>112.41957285306557</v>
      </c>
      <c r="IA8" s="950">
        <v>126.6605196231645</v>
      </c>
      <c r="IB8" s="950">
        <v>383.95564886198247</v>
      </c>
      <c r="IC8" s="950">
        <v>145.4639945699368</v>
      </c>
      <c r="ID8" s="950">
        <v>93.520707105244057</v>
      </c>
      <c r="IE8" s="950">
        <v>170.40046529897737</v>
      </c>
      <c r="IF8" s="950">
        <v>409.38516697415821</v>
      </c>
      <c r="IG8" s="953">
        <f t="shared" si="9"/>
        <v>1527.7182592905499</v>
      </c>
      <c r="IH8" s="954"/>
    </row>
    <row r="9" spans="1:243" ht="23.25" customHeight="1" x14ac:dyDescent="0.35">
      <c r="A9" s="944" t="s">
        <v>733</v>
      </c>
      <c r="B9" s="945"/>
      <c r="C9" s="946"/>
      <c r="D9" s="947"/>
      <c r="E9" s="947"/>
      <c r="F9" s="957">
        <v>74.953941410295585</v>
      </c>
      <c r="G9" s="958">
        <v>103.11019869415233</v>
      </c>
      <c r="H9" s="958">
        <v>281.40544322559958</v>
      </c>
      <c r="I9" s="958">
        <v>459.4695833300475</v>
      </c>
      <c r="J9" s="958">
        <v>103.21824516023806</v>
      </c>
      <c r="K9" s="958">
        <v>126.90916195204375</v>
      </c>
      <c r="L9" s="958">
        <v>373.46363820963688</v>
      </c>
      <c r="M9" s="958">
        <v>603.59104532191861</v>
      </c>
      <c r="N9" s="958">
        <v>64.248898701198826</v>
      </c>
      <c r="O9" s="958">
        <v>97.376812274640557</v>
      </c>
      <c r="P9" s="958">
        <v>300.76431919856424</v>
      </c>
      <c r="Q9" s="958">
        <v>462.39003017440359</v>
      </c>
      <c r="R9" s="958">
        <v>96.744877445220141</v>
      </c>
      <c r="S9" s="958">
        <v>141.69780527946898</v>
      </c>
      <c r="T9" s="958">
        <v>597.6297151489382</v>
      </c>
      <c r="U9" s="958">
        <v>836.07239787362732</v>
      </c>
      <c r="V9" s="958">
        <v>2361.5230566999971</v>
      </c>
      <c r="W9" s="958"/>
      <c r="X9" s="958">
        <v>97.694155211140838</v>
      </c>
      <c r="Y9" s="958">
        <v>95.439536592856868</v>
      </c>
      <c r="Z9" s="958">
        <v>220.78787459715849</v>
      </c>
      <c r="AA9" s="958">
        <v>413.92156640115616</v>
      </c>
      <c r="AB9" s="949">
        <v>205.93626701147338</v>
      </c>
      <c r="AC9" s="949">
        <v>111.82074651961661</v>
      </c>
      <c r="AD9" s="949">
        <v>377.09041552909292</v>
      </c>
      <c r="AE9" s="949">
        <v>694.84742906018289</v>
      </c>
      <c r="AF9" s="949">
        <v>106.11351542100695</v>
      </c>
      <c r="AG9" s="949">
        <v>125.78927975009825</v>
      </c>
      <c r="AH9" s="949">
        <v>240.34170703500001</v>
      </c>
      <c r="AI9" s="949">
        <v>472.24450220610521</v>
      </c>
      <c r="AJ9" s="949">
        <v>192.27069411482884</v>
      </c>
      <c r="AK9" s="949">
        <v>124.69228008160317</v>
      </c>
      <c r="AL9" s="949">
        <v>417.66270902413635</v>
      </c>
      <c r="AM9" s="949">
        <v>734.62568322056836</v>
      </c>
      <c r="AN9" s="949">
        <v>2315.6391808880126</v>
      </c>
      <c r="AO9" s="949">
        <v>181.47934263492195</v>
      </c>
      <c r="AP9" s="949">
        <v>122.20812942802392</v>
      </c>
      <c r="AQ9" s="949">
        <v>354.62843182977616</v>
      </c>
      <c r="AR9" s="949">
        <v>658.31590389272196</v>
      </c>
      <c r="AS9" s="949">
        <v>200.52523998339058</v>
      </c>
      <c r="AT9" s="949">
        <v>145.58325881198147</v>
      </c>
      <c r="AU9" s="949">
        <v>360.70060713314729</v>
      </c>
      <c r="AV9" s="949">
        <v>706.80910592851933</v>
      </c>
      <c r="AW9" s="949">
        <v>155.83720010753336</v>
      </c>
      <c r="AX9" s="949">
        <v>157.75752479296693</v>
      </c>
      <c r="AY9" s="949">
        <v>354.29591388135395</v>
      </c>
      <c r="AZ9" s="949">
        <v>1000.6307923695354</v>
      </c>
      <c r="BA9" s="949">
        <v>202.37810910678215</v>
      </c>
      <c r="BB9" s="949">
        <v>250.25638716284271</v>
      </c>
      <c r="BC9" s="949">
        <v>378.11232165549916</v>
      </c>
      <c r="BD9" s="949">
        <v>830.74681792512388</v>
      </c>
      <c r="BE9" s="949">
        <v>267.58848764910817</v>
      </c>
      <c r="BF9" s="949">
        <v>217.70599420544724</v>
      </c>
      <c r="BG9" s="949">
        <v>412.87034869147288</v>
      </c>
      <c r="BH9" s="949">
        <v>898.16483054602827</v>
      </c>
      <c r="BI9" s="949">
        <v>211.7446507182803</v>
      </c>
      <c r="BJ9" s="949">
        <v>163.93778405662354</v>
      </c>
      <c r="BK9" s="949">
        <v>358.49575686778422</v>
      </c>
      <c r="BL9" s="949"/>
      <c r="BM9" s="949"/>
      <c r="BN9" s="949"/>
      <c r="BO9" s="949">
        <v>734.17819164268803</v>
      </c>
      <c r="BP9" s="950">
        <v>32.016914574151535</v>
      </c>
      <c r="BQ9" s="950">
        <v>19.132092673210089</v>
      </c>
      <c r="BR9" s="950">
        <v>20.58352557376865</v>
      </c>
      <c r="BS9" s="950">
        <v>71.732532821130278</v>
      </c>
      <c r="BT9" s="951">
        <v>285.68908097203575</v>
      </c>
      <c r="BU9" s="951">
        <v>221.94464233604697</v>
      </c>
      <c r="BV9" s="951">
        <v>459.04699699300494</v>
      </c>
      <c r="BW9" s="951">
        <v>966.6807203010876</v>
      </c>
      <c r="BX9" s="950">
        <v>349.00057988674382</v>
      </c>
      <c r="BY9" s="950">
        <v>268.98047858436422</v>
      </c>
      <c r="BZ9" s="950">
        <v>411.15231416516252</v>
      </c>
      <c r="CA9" s="950">
        <v>1029.1333726362705</v>
      </c>
      <c r="CB9" s="950">
        <v>374.77952709053295</v>
      </c>
      <c r="CC9" s="950">
        <v>214.84183658152443</v>
      </c>
      <c r="CD9" s="950">
        <v>277.4218076164824</v>
      </c>
      <c r="CE9" s="950">
        <v>867.04317128853972</v>
      </c>
      <c r="CF9" s="950">
        <v>263.38332361383044</v>
      </c>
      <c r="CG9" s="950">
        <v>212.34247730246514</v>
      </c>
      <c r="CH9" s="950">
        <v>713.66419564380692</v>
      </c>
      <c r="CI9" s="950">
        <v>1189.3899965601024</v>
      </c>
      <c r="CJ9" s="950">
        <v>411.61686340479292</v>
      </c>
      <c r="CK9" s="950">
        <v>239.93771877225683</v>
      </c>
      <c r="CL9" s="950">
        <v>486.54822822044565</v>
      </c>
      <c r="CM9" s="950">
        <v>1138.1028103974952</v>
      </c>
      <c r="CN9" s="950">
        <v>322.71066875073348</v>
      </c>
      <c r="CO9" s="950">
        <v>304.10307982855954</v>
      </c>
      <c r="CP9" s="950">
        <v>558.87402440340475</v>
      </c>
      <c r="CQ9" s="950">
        <v>1185.6877729826977</v>
      </c>
      <c r="CR9" s="950">
        <v>378.72194967393881</v>
      </c>
      <c r="CS9" s="950">
        <v>357.794237388326</v>
      </c>
      <c r="CT9" s="950">
        <v>589.4127931126975</v>
      </c>
      <c r="CU9" s="950">
        <v>1325.9289801749624</v>
      </c>
      <c r="CV9" s="950">
        <v>383.60789742093652</v>
      </c>
      <c r="CW9" s="950">
        <v>336.22394641869317</v>
      </c>
      <c r="CX9" s="950">
        <v>1329.4786105500116</v>
      </c>
      <c r="CY9" s="950">
        <v>2049.3104543896411</v>
      </c>
      <c r="CZ9" s="950">
        <v>5849.327362310959</v>
      </c>
      <c r="DA9" s="952">
        <v>345.06309834949241</v>
      </c>
      <c r="DB9" s="950">
        <v>336.81384601215416</v>
      </c>
      <c r="DC9" s="950">
        <v>618.61789406917421</v>
      </c>
      <c r="DD9" s="950">
        <v>1300.4948384308209</v>
      </c>
      <c r="DE9" s="950">
        <v>518.61987423434368</v>
      </c>
      <c r="DF9" s="950">
        <v>344.77054163143998</v>
      </c>
      <c r="DG9" s="950">
        <v>809.9007488526604</v>
      </c>
      <c r="DH9" s="950">
        <v>1673.2911647184442</v>
      </c>
      <c r="DI9" s="950">
        <v>499.88271466535275</v>
      </c>
      <c r="DJ9" s="950">
        <v>570.66061995544749</v>
      </c>
      <c r="DK9" s="950">
        <v>916.22372995535693</v>
      </c>
      <c r="DL9" s="950">
        <v>1986.7670645761571</v>
      </c>
      <c r="DM9" s="950">
        <v>461.09657486120557</v>
      </c>
      <c r="DN9" s="950">
        <v>591.53150647759912</v>
      </c>
      <c r="DO9" s="950">
        <v>2514.7444543121105</v>
      </c>
      <c r="DP9" s="950">
        <v>3567.3725356509153</v>
      </c>
      <c r="DQ9" s="953">
        <v>8527.9256033763377</v>
      </c>
      <c r="DR9" s="952">
        <v>548.05018792363717</v>
      </c>
      <c r="DS9" s="950">
        <v>459.187328074177</v>
      </c>
      <c r="DT9" s="950">
        <v>577.09069166378333</v>
      </c>
      <c r="DU9" s="950">
        <v>1584.3282076615974</v>
      </c>
      <c r="DV9" s="950">
        <v>608.0792526073285</v>
      </c>
      <c r="DW9" s="950">
        <v>449.8963035745154</v>
      </c>
      <c r="DX9" s="950">
        <v>1023.8036852005321</v>
      </c>
      <c r="DY9" s="950">
        <v>2081.7792413823763</v>
      </c>
      <c r="DZ9" s="950">
        <v>3666.1074490439737</v>
      </c>
      <c r="EA9" s="950">
        <v>616.16243178889636</v>
      </c>
      <c r="EB9" s="950">
        <v>458.60030334100043</v>
      </c>
      <c r="EC9" s="950">
        <v>913.8337351230432</v>
      </c>
      <c r="ED9" s="950">
        <v>1988.59647025294</v>
      </c>
      <c r="EE9" s="950">
        <v>719.44571812535628</v>
      </c>
      <c r="EF9" s="950">
        <v>608.52865598680387</v>
      </c>
      <c r="EG9" s="950">
        <v>3584.7280914079811</v>
      </c>
      <c r="EH9" s="950">
        <v>4912.7024655201412</v>
      </c>
      <c r="EI9" s="953">
        <v>10567.406384817055</v>
      </c>
      <c r="EJ9" s="952">
        <v>653.30112396293816</v>
      </c>
      <c r="EK9" s="950">
        <v>421.9777191013988</v>
      </c>
      <c r="EL9" s="950">
        <v>854.6737966387991</v>
      </c>
      <c r="EM9" s="950">
        <v>1929.9526397031359</v>
      </c>
      <c r="EN9" s="950">
        <v>760.97356046709046</v>
      </c>
      <c r="EO9" s="950">
        <v>421.20983495057425</v>
      </c>
      <c r="EP9" s="950">
        <v>1015.8989345519575</v>
      </c>
      <c r="EQ9" s="950">
        <v>2198.0823299696222</v>
      </c>
      <c r="ER9" s="950">
        <v>828.62606845184177</v>
      </c>
      <c r="ES9" s="950">
        <v>392.68288815493651</v>
      </c>
      <c r="ET9" s="950">
        <v>1287.6294263915502</v>
      </c>
      <c r="EU9" s="950">
        <v>2508.9383829983281</v>
      </c>
      <c r="EV9" s="950">
        <v>720.41527873389998</v>
      </c>
      <c r="EW9" s="950">
        <v>941.13769914052045</v>
      </c>
      <c r="EX9" s="950">
        <v>3127.1922495010153</v>
      </c>
      <c r="EY9" s="950">
        <v>4788.7452273754361</v>
      </c>
      <c r="EZ9" s="953">
        <v>11425.718580046521</v>
      </c>
      <c r="FA9" s="952">
        <v>758.71149714147873</v>
      </c>
      <c r="FB9" s="950">
        <v>373.51031726362891</v>
      </c>
      <c r="FC9" s="950">
        <v>1205.5844516725865</v>
      </c>
      <c r="FD9" s="950">
        <v>2337.8062660776941</v>
      </c>
      <c r="FE9" s="950">
        <v>943.43187875645879</v>
      </c>
      <c r="FF9" s="950">
        <v>416.81658559383362</v>
      </c>
      <c r="FG9" s="950">
        <v>1178.861199069039</v>
      </c>
      <c r="FH9" s="950">
        <v>2539.1096634193314</v>
      </c>
      <c r="FI9" s="950">
        <v>974.22971152174387</v>
      </c>
      <c r="FJ9" s="950">
        <v>339.64863065153975</v>
      </c>
      <c r="FK9" s="950">
        <v>1120.4469045666783</v>
      </c>
      <c r="FL9" s="950">
        <v>2434.325246739962</v>
      </c>
      <c r="FM9" s="950">
        <v>2058.9838437141125</v>
      </c>
      <c r="FN9" s="950">
        <v>622.11254562554166</v>
      </c>
      <c r="FO9" s="950">
        <v>3073.2213516716165</v>
      </c>
      <c r="FP9" s="950">
        <v>5754.3177410112703</v>
      </c>
      <c r="FQ9" s="953">
        <v>13065.558917248258</v>
      </c>
      <c r="FR9" s="952">
        <v>553.96448111362622</v>
      </c>
      <c r="FS9" s="950">
        <v>462.4507661254741</v>
      </c>
      <c r="FT9" s="950">
        <v>1580.2828325249743</v>
      </c>
      <c r="FU9" s="950">
        <f t="shared" si="0"/>
        <v>2596.6980797640745</v>
      </c>
      <c r="FV9" s="950">
        <v>1372.6085780918831</v>
      </c>
      <c r="FW9" s="950">
        <v>676.31577787795561</v>
      </c>
      <c r="FX9" s="950">
        <v>1443.7209192311577</v>
      </c>
      <c r="FY9" s="950">
        <f t="shared" si="1"/>
        <v>3492.6452752009964</v>
      </c>
      <c r="FZ9" s="950">
        <v>1261.7567950063681</v>
      </c>
      <c r="GA9" s="950">
        <v>805.27577637127399</v>
      </c>
      <c r="GB9" s="950">
        <v>1503.9708988557504</v>
      </c>
      <c r="GC9" s="950">
        <f t="shared" si="2"/>
        <v>3571.0034702333924</v>
      </c>
      <c r="GD9" s="950">
        <v>1256.1296130121978</v>
      </c>
      <c r="GE9" s="950">
        <v>1066.2342669976085</v>
      </c>
      <c r="GF9" s="950">
        <v>4019.4151765974038</v>
      </c>
      <c r="GG9" s="950">
        <f t="shared" si="3"/>
        <v>6341.7790566072099</v>
      </c>
      <c r="GH9" s="953">
        <v>16002.125881805674</v>
      </c>
      <c r="GI9" s="952">
        <v>1617.1747036209129</v>
      </c>
      <c r="GJ9" s="950">
        <v>742.07823044952465</v>
      </c>
      <c r="GK9" s="950">
        <v>1879.6563676044716</v>
      </c>
      <c r="GL9" s="950">
        <f t="shared" si="4"/>
        <v>4238.9093016749093</v>
      </c>
      <c r="GM9" s="950">
        <v>1574.2146427080957</v>
      </c>
      <c r="GN9" s="950">
        <v>738.20921252664743</v>
      </c>
      <c r="GO9" s="950">
        <v>3660.8099299941787</v>
      </c>
      <c r="GP9" s="950">
        <f t="shared" si="5"/>
        <v>5973.233785228922</v>
      </c>
      <c r="GQ9" s="950">
        <v>1136.4927157330483</v>
      </c>
      <c r="GR9" s="950">
        <v>1091.6268372304503</v>
      </c>
      <c r="GS9" s="950">
        <v>2025.5900486479559</v>
      </c>
      <c r="GT9" s="950">
        <f t="shared" si="6"/>
        <v>4253.7096016114547</v>
      </c>
      <c r="GU9" s="950">
        <v>1991.4421291673334</v>
      </c>
      <c r="GV9" s="950">
        <v>1895.2364595594483</v>
      </c>
      <c r="GW9" s="950">
        <v>6809.5797814082152</v>
      </c>
      <c r="GX9" s="950">
        <f t="shared" si="7"/>
        <v>10696.258370134998</v>
      </c>
      <c r="GY9" s="953">
        <f t="shared" si="8"/>
        <v>25162.111058650284</v>
      </c>
      <c r="GZ9" s="950">
        <v>1179.6315197782521</v>
      </c>
      <c r="HA9" s="950">
        <v>964.01433299795031</v>
      </c>
      <c r="HB9" s="950">
        <v>2336.3847843042199</v>
      </c>
      <c r="HC9" s="950">
        <v>4480.0306370804228</v>
      </c>
      <c r="HD9" s="950">
        <v>2221.5755036623286</v>
      </c>
      <c r="HE9" s="950">
        <v>1629.9602872591331</v>
      </c>
      <c r="HF9" s="950">
        <v>4032.277981634295</v>
      </c>
      <c r="HG9" s="950">
        <v>7883.8137725557572</v>
      </c>
      <c r="HH9" s="950">
        <v>2402.1222191913412</v>
      </c>
      <c r="HI9" s="950">
        <v>1342.1212346577884</v>
      </c>
      <c r="HJ9" s="950">
        <v>2878.2810173366324</v>
      </c>
      <c r="HK9" s="950">
        <v>6622.5244711857622</v>
      </c>
      <c r="HL9" s="950">
        <v>3538.3690125551407</v>
      </c>
      <c r="HM9" s="950">
        <v>1396.6453840567285</v>
      </c>
      <c r="HN9" s="950">
        <v>9998.0630883047943</v>
      </c>
      <c r="HO9" s="950">
        <v>14933.077484916665</v>
      </c>
      <c r="HP9" s="953">
        <v>33919.446365738608</v>
      </c>
      <c r="HQ9" s="952">
        <v>2812.1462569369965</v>
      </c>
      <c r="HR9" s="950">
        <v>1437.2420707460244</v>
      </c>
      <c r="HS9" s="950">
        <v>3060.4955616482048</v>
      </c>
      <c r="HT9" s="950">
        <v>7309.883889331225</v>
      </c>
      <c r="HU9" s="950">
        <v>3088.4363063067967</v>
      </c>
      <c r="HV9" s="950">
        <v>3861.2511405647288</v>
      </c>
      <c r="HW9" s="950">
        <v>5687.0665207762249</v>
      </c>
      <c r="HX9" s="950">
        <v>12636.75396764775</v>
      </c>
      <c r="HY9" s="950">
        <v>1894.9373664570826</v>
      </c>
      <c r="HZ9" s="950">
        <v>1722.5076485222</v>
      </c>
      <c r="IA9" s="950">
        <v>5951.2256151095389</v>
      </c>
      <c r="IB9" s="950">
        <v>9568.6706300888218</v>
      </c>
      <c r="IC9" s="950">
        <v>2228.2674651916363</v>
      </c>
      <c r="ID9" s="950">
        <v>1241.5891785193583</v>
      </c>
      <c r="IE9" s="950">
        <v>13468.762893368355</v>
      </c>
      <c r="IF9" s="950">
        <v>16938.61953707935</v>
      </c>
      <c r="IG9" s="953">
        <f t="shared" si="9"/>
        <v>46453.928024147142</v>
      </c>
      <c r="IH9" s="954"/>
    </row>
    <row r="10" spans="1:243" ht="23.15" customHeight="1" x14ac:dyDescent="0.35">
      <c r="A10" s="944" t="s">
        <v>734</v>
      </c>
      <c r="B10" s="945">
        <v>74.203000000000003</v>
      </c>
      <c r="C10" s="946">
        <v>145.869</v>
      </c>
      <c r="D10" s="947">
        <v>461.947</v>
      </c>
      <c r="E10" s="947">
        <v>293.25099999999998</v>
      </c>
      <c r="F10" s="948">
        <v>0</v>
      </c>
      <c r="G10" s="949">
        <v>0</v>
      </c>
      <c r="H10" s="949">
        <v>0</v>
      </c>
      <c r="I10" s="949">
        <v>0</v>
      </c>
      <c r="J10" s="949">
        <v>0</v>
      </c>
      <c r="K10" s="949">
        <v>0</v>
      </c>
      <c r="L10" s="949">
        <v>0</v>
      </c>
      <c r="M10" s="949">
        <v>0</v>
      </c>
      <c r="N10" s="949">
        <v>0</v>
      </c>
      <c r="O10" s="949">
        <v>0</v>
      </c>
      <c r="P10" s="949">
        <v>0</v>
      </c>
      <c r="Q10" s="949">
        <v>0</v>
      </c>
      <c r="R10" s="949">
        <v>0</v>
      </c>
      <c r="S10" s="949">
        <v>0</v>
      </c>
      <c r="T10" s="949">
        <v>0</v>
      </c>
      <c r="U10" s="949">
        <v>0</v>
      </c>
      <c r="V10" s="949">
        <v>0</v>
      </c>
      <c r="W10" s="949"/>
      <c r="X10" s="949">
        <v>0</v>
      </c>
      <c r="Y10" s="949">
        <v>77.605492150800004</v>
      </c>
      <c r="Z10" s="949">
        <v>0</v>
      </c>
      <c r="AA10" s="949">
        <v>77.605492150800004</v>
      </c>
      <c r="AB10" s="949">
        <v>0</v>
      </c>
      <c r="AC10" s="949">
        <v>0</v>
      </c>
      <c r="AD10" s="949">
        <v>152.18977751</v>
      </c>
      <c r="AE10" s="949">
        <v>152.18977751</v>
      </c>
      <c r="AF10" s="949">
        <v>0</v>
      </c>
      <c r="AG10" s="949">
        <v>102.58340825000001</v>
      </c>
      <c r="AH10" s="949">
        <v>0</v>
      </c>
      <c r="AI10" s="949">
        <v>102.58340825000001</v>
      </c>
      <c r="AJ10" s="949">
        <v>0</v>
      </c>
      <c r="AK10" s="949">
        <v>0</v>
      </c>
      <c r="AL10" s="949">
        <v>86.403332379999995</v>
      </c>
      <c r="AM10" s="949">
        <v>86.403332379999995</v>
      </c>
      <c r="AN10" s="949">
        <v>418.78201029079997</v>
      </c>
      <c r="AO10" s="949">
        <v>0</v>
      </c>
      <c r="AP10" s="949">
        <v>257.75286325113899</v>
      </c>
      <c r="AQ10" s="949">
        <v>0</v>
      </c>
      <c r="AR10" s="949">
        <v>257.75286325113899</v>
      </c>
      <c r="AS10" s="949">
        <v>0</v>
      </c>
      <c r="AT10" s="949">
        <v>132.2603833698</v>
      </c>
      <c r="AU10" s="949">
        <v>0</v>
      </c>
      <c r="AV10" s="949">
        <v>132.2603833698</v>
      </c>
      <c r="AW10" s="949">
        <v>0</v>
      </c>
      <c r="AX10" s="949">
        <v>346.75918476305702</v>
      </c>
      <c r="AY10" s="949">
        <v>0</v>
      </c>
      <c r="AZ10" s="949">
        <v>59.871033880199995</v>
      </c>
      <c r="BA10" s="949">
        <v>0</v>
      </c>
      <c r="BB10" s="949">
        <v>0</v>
      </c>
      <c r="BC10" s="949">
        <v>0</v>
      </c>
      <c r="BD10" s="949">
        <v>0</v>
      </c>
      <c r="BE10" s="949">
        <v>0</v>
      </c>
      <c r="BF10" s="949">
        <v>0</v>
      </c>
      <c r="BG10" s="949">
        <v>0</v>
      </c>
      <c r="BH10" s="949">
        <v>0</v>
      </c>
      <c r="BI10" s="949">
        <v>0</v>
      </c>
      <c r="BJ10" s="949">
        <v>44.852396147199997</v>
      </c>
      <c r="BK10" s="949">
        <v>0</v>
      </c>
      <c r="BL10" s="949"/>
      <c r="BM10" s="949"/>
      <c r="BN10" s="949"/>
      <c r="BO10" s="949">
        <v>44.852396147199997</v>
      </c>
      <c r="BP10" s="950">
        <v>246.07017838466498</v>
      </c>
      <c r="BQ10" s="950">
        <v>224.48574884993286</v>
      </c>
      <c r="BR10" s="950">
        <v>686.21040377765598</v>
      </c>
      <c r="BS10" s="950">
        <v>1156.7663310122537</v>
      </c>
      <c r="BT10" s="951">
        <v>0</v>
      </c>
      <c r="BU10" s="951">
        <v>34.064058862400003</v>
      </c>
      <c r="BV10" s="951">
        <v>0</v>
      </c>
      <c r="BW10" s="951">
        <v>34.064058862400003</v>
      </c>
      <c r="BX10" s="950">
        <v>7.9533062985819996</v>
      </c>
      <c r="BY10" s="950">
        <v>0</v>
      </c>
      <c r="BZ10" s="950">
        <v>0</v>
      </c>
      <c r="CA10" s="950">
        <v>7.9533062985819996</v>
      </c>
      <c r="CB10" s="950">
        <v>0</v>
      </c>
      <c r="CC10" s="950">
        <v>0</v>
      </c>
      <c r="CD10" s="950">
        <v>0</v>
      </c>
      <c r="CE10" s="950">
        <v>0</v>
      </c>
      <c r="CF10" s="950">
        <v>0</v>
      </c>
      <c r="CG10" s="950">
        <v>0</v>
      </c>
      <c r="CH10" s="950">
        <v>0</v>
      </c>
      <c r="CI10" s="950">
        <v>0</v>
      </c>
      <c r="CJ10" s="950">
        <v>115.6560457561</v>
      </c>
      <c r="CK10" s="950">
        <v>0</v>
      </c>
      <c r="CL10" s="950">
        <v>0</v>
      </c>
      <c r="CM10" s="950">
        <v>115.6560457561</v>
      </c>
      <c r="CN10" s="950">
        <v>0</v>
      </c>
      <c r="CO10" s="950">
        <v>0</v>
      </c>
      <c r="CP10" s="950">
        <v>0</v>
      </c>
      <c r="CQ10" s="950">
        <v>0</v>
      </c>
      <c r="CR10" s="950">
        <v>96.455643526499998</v>
      </c>
      <c r="CS10" s="950">
        <v>0</v>
      </c>
      <c r="CT10" s="950">
        <v>0</v>
      </c>
      <c r="CU10" s="950">
        <v>96.455643526499998</v>
      </c>
      <c r="CV10" s="950">
        <v>0</v>
      </c>
      <c r="CW10" s="950">
        <v>0</v>
      </c>
      <c r="CX10" s="950">
        <v>12.5427517182</v>
      </c>
      <c r="CY10" s="950">
        <v>12.5427517182</v>
      </c>
      <c r="CZ10" s="950">
        <v>115.6560457561</v>
      </c>
      <c r="DA10" s="952">
        <v>0</v>
      </c>
      <c r="DB10" s="950">
        <v>53.27066002019999</v>
      </c>
      <c r="DC10" s="950">
        <v>0</v>
      </c>
      <c r="DD10" s="950">
        <v>53.27066002019999</v>
      </c>
      <c r="DE10" s="950">
        <v>0</v>
      </c>
      <c r="DF10" s="950">
        <v>319.86232864733404</v>
      </c>
      <c r="DG10" s="950">
        <v>0</v>
      </c>
      <c r="DH10" s="950">
        <v>319.86232864733404</v>
      </c>
      <c r="DI10" s="950">
        <v>0</v>
      </c>
      <c r="DJ10" s="950">
        <v>156.13395117530001</v>
      </c>
      <c r="DK10" s="950">
        <v>0</v>
      </c>
      <c r="DL10" s="950">
        <v>156.13395117530001</v>
      </c>
      <c r="DM10" s="950">
        <v>0</v>
      </c>
      <c r="DN10" s="950">
        <v>153.51519999999999</v>
      </c>
      <c r="DO10" s="950">
        <v>52.960177401458004</v>
      </c>
      <c r="DP10" s="950">
        <v>206.47537740145799</v>
      </c>
      <c r="DQ10" s="953">
        <v>735.74231724429205</v>
      </c>
      <c r="DR10" s="952">
        <v>0</v>
      </c>
      <c r="DS10" s="950">
        <v>0</v>
      </c>
      <c r="DT10" s="950">
        <v>159.49942935359999</v>
      </c>
      <c r="DU10" s="950">
        <v>159.49942935359999</v>
      </c>
      <c r="DV10" s="950">
        <v>381.6225</v>
      </c>
      <c r="DW10" s="950">
        <v>77.980038054480005</v>
      </c>
      <c r="DX10" s="950">
        <v>0</v>
      </c>
      <c r="DY10" s="950">
        <v>459.60253805448002</v>
      </c>
      <c r="DZ10" s="950">
        <v>619.10196740807999</v>
      </c>
      <c r="EA10" s="950">
        <v>0</v>
      </c>
      <c r="EB10" s="950">
        <v>0</v>
      </c>
      <c r="EC10" s="950">
        <v>210.58857458891001</v>
      </c>
      <c r="ED10" s="950">
        <v>210.58857458891001</v>
      </c>
      <c r="EE10" s="950">
        <v>0</v>
      </c>
      <c r="EF10" s="950">
        <v>0</v>
      </c>
      <c r="EG10" s="950">
        <v>95.957109606427991</v>
      </c>
      <c r="EH10" s="950">
        <v>95.957109606427991</v>
      </c>
      <c r="EI10" s="953">
        <v>925.64765160341801</v>
      </c>
      <c r="EJ10" s="952">
        <v>278.0447967783</v>
      </c>
      <c r="EK10" s="950">
        <v>0</v>
      </c>
      <c r="EL10" s="950">
        <v>0</v>
      </c>
      <c r="EM10" s="950">
        <v>278.0447967783</v>
      </c>
      <c r="EN10" s="950">
        <v>0</v>
      </c>
      <c r="EO10" s="950">
        <v>200.06624590589999</v>
      </c>
      <c r="EP10" s="950">
        <v>0</v>
      </c>
      <c r="EQ10" s="950">
        <v>200.06624590589999</v>
      </c>
      <c r="ER10" s="950">
        <v>18.103401030259999</v>
      </c>
      <c r="ES10" s="950">
        <v>0</v>
      </c>
      <c r="ET10" s="950">
        <v>0</v>
      </c>
      <c r="EU10" s="950">
        <v>18.103401030259999</v>
      </c>
      <c r="EV10" s="950">
        <v>16.9767164334</v>
      </c>
      <c r="EW10" s="950">
        <v>279.29368050204903</v>
      </c>
      <c r="EX10" s="950">
        <v>158.511241271751</v>
      </c>
      <c r="EY10" s="950">
        <v>454.78163820719999</v>
      </c>
      <c r="EZ10" s="953">
        <v>950.99608192165999</v>
      </c>
      <c r="FA10" s="952">
        <v>237.00938641375501</v>
      </c>
      <c r="FB10" s="950">
        <v>0</v>
      </c>
      <c r="FC10" s="950">
        <v>0</v>
      </c>
      <c r="FD10" s="950">
        <v>237.00938641375501</v>
      </c>
      <c r="FE10" s="950">
        <v>58.381710479499993</v>
      </c>
      <c r="FF10" s="950">
        <v>0</v>
      </c>
      <c r="FG10" s="950">
        <v>263.9632616088</v>
      </c>
      <c r="FH10" s="950">
        <v>322.34497208829998</v>
      </c>
      <c r="FI10" s="950">
        <v>0</v>
      </c>
      <c r="FJ10" s="950">
        <v>0</v>
      </c>
      <c r="FK10" s="950">
        <v>373.82430411260003</v>
      </c>
      <c r="FL10" s="950">
        <v>373.82430411260003</v>
      </c>
      <c r="FM10" s="950">
        <v>0</v>
      </c>
      <c r="FN10" s="950">
        <v>0</v>
      </c>
      <c r="FO10" s="950">
        <v>0</v>
      </c>
      <c r="FP10" s="950">
        <v>0</v>
      </c>
      <c r="FQ10" s="953">
        <v>933.17866261465497</v>
      </c>
      <c r="FR10" s="952">
        <v>91.082820222200013</v>
      </c>
      <c r="FS10" s="950">
        <v>0</v>
      </c>
      <c r="FT10" s="950">
        <v>0</v>
      </c>
      <c r="FU10" s="950">
        <f t="shared" si="0"/>
        <v>91.082820222200013</v>
      </c>
      <c r="FV10" s="950">
        <v>507.23101714000001</v>
      </c>
      <c r="FW10" s="950">
        <v>0</v>
      </c>
      <c r="FX10" s="950">
        <v>832.10756105199994</v>
      </c>
      <c r="FY10" s="950">
        <f t="shared" si="1"/>
        <v>1339.3385781919999</v>
      </c>
      <c r="FZ10" s="950">
        <v>0</v>
      </c>
      <c r="GA10" s="950">
        <v>0.29877442839999996</v>
      </c>
      <c r="GB10" s="950">
        <v>1032.5836929408001</v>
      </c>
      <c r="GC10" s="950">
        <f t="shared" si="2"/>
        <v>1032.8824673692002</v>
      </c>
      <c r="GD10" s="950">
        <v>0</v>
      </c>
      <c r="GE10" s="950">
        <v>668.51221358879991</v>
      </c>
      <c r="GF10" s="950">
        <v>366.95989536160005</v>
      </c>
      <c r="GG10" s="950">
        <f t="shared" si="3"/>
        <v>1035.4721089504001</v>
      </c>
      <c r="GH10" s="953">
        <v>3498.7759747338</v>
      </c>
      <c r="GI10" s="952">
        <v>0</v>
      </c>
      <c r="GJ10" s="950">
        <v>0</v>
      </c>
      <c r="GK10" s="950">
        <v>976.76077490880004</v>
      </c>
      <c r="GL10" s="950">
        <f t="shared" si="4"/>
        <v>976.76077490880004</v>
      </c>
      <c r="GM10" s="950">
        <v>0</v>
      </c>
      <c r="GN10" s="950">
        <v>0</v>
      </c>
      <c r="GO10" s="950">
        <v>856.7092744332449</v>
      </c>
      <c r="GP10" s="950">
        <f t="shared" si="5"/>
        <v>856.7092744332449</v>
      </c>
      <c r="GQ10" s="950">
        <v>0</v>
      </c>
      <c r="GR10" s="950">
        <v>0</v>
      </c>
      <c r="GS10" s="950">
        <v>777.95335101579997</v>
      </c>
      <c r="GT10" s="950">
        <f t="shared" si="6"/>
        <v>777.95335101579997</v>
      </c>
      <c r="GU10" s="950">
        <v>0</v>
      </c>
      <c r="GV10" s="950">
        <v>822.55186648385609</v>
      </c>
      <c r="GW10" s="950">
        <v>1531.1539399064998</v>
      </c>
      <c r="GX10" s="950">
        <f t="shared" si="7"/>
        <v>2353.705806390356</v>
      </c>
      <c r="GY10" s="953">
        <f t="shared" si="8"/>
        <v>4965.1292067482009</v>
      </c>
      <c r="GZ10" s="950">
        <v>0</v>
      </c>
      <c r="HA10" s="950">
        <v>0</v>
      </c>
      <c r="HB10" s="950">
        <v>0</v>
      </c>
      <c r="HC10" s="950">
        <v>0</v>
      </c>
      <c r="HD10" s="950">
        <v>1821.884170694</v>
      </c>
      <c r="HE10" s="950">
        <v>0</v>
      </c>
      <c r="HF10" s="950">
        <v>0</v>
      </c>
      <c r="HG10" s="950">
        <v>1821.884170694</v>
      </c>
      <c r="HH10" s="950">
        <v>2304.6450335542399</v>
      </c>
      <c r="HI10" s="950">
        <v>0</v>
      </c>
      <c r="HJ10" s="950">
        <v>2152.8822177332786</v>
      </c>
      <c r="HK10" s="950">
        <v>4457.5272512875181</v>
      </c>
      <c r="HL10" s="950">
        <v>0</v>
      </c>
      <c r="HM10" s="950">
        <v>0</v>
      </c>
      <c r="HN10" s="950">
        <v>1077.3763216665263</v>
      </c>
      <c r="HO10" s="950">
        <v>1077.3763216665263</v>
      </c>
      <c r="HP10" s="953">
        <v>7356.7877436480449</v>
      </c>
      <c r="HQ10" s="952">
        <v>0</v>
      </c>
      <c r="HR10" s="950">
        <v>870.83845072798169</v>
      </c>
      <c r="HS10" s="950">
        <v>0</v>
      </c>
      <c r="HT10" s="950">
        <v>870.83845072798169</v>
      </c>
      <c r="HU10" s="950">
        <v>0</v>
      </c>
      <c r="HV10" s="950">
        <v>0</v>
      </c>
      <c r="HW10" s="950">
        <v>0</v>
      </c>
      <c r="HX10" s="950">
        <v>0</v>
      </c>
      <c r="HY10" s="950">
        <v>972.23943317653095</v>
      </c>
      <c r="HZ10" s="950">
        <v>0</v>
      </c>
      <c r="IA10" s="950">
        <v>0</v>
      </c>
      <c r="IB10" s="950">
        <v>972.23943317653095</v>
      </c>
      <c r="IC10" s="950">
        <v>0</v>
      </c>
      <c r="ID10" s="950">
        <v>0</v>
      </c>
      <c r="IE10" s="950">
        <v>2071.119826211072</v>
      </c>
      <c r="IF10" s="950">
        <v>2071.119826211072</v>
      </c>
      <c r="IG10" s="953">
        <f t="shared" si="9"/>
        <v>3914.1977101155844</v>
      </c>
      <c r="IH10" s="954"/>
    </row>
    <row r="11" spans="1:243" ht="23.25" customHeight="1" x14ac:dyDescent="0.35">
      <c r="A11" s="944" t="s">
        <v>735</v>
      </c>
      <c r="B11" s="945">
        <v>53.206000000000003</v>
      </c>
      <c r="C11" s="946">
        <v>86.724999999999994</v>
      </c>
      <c r="D11" s="947">
        <v>443.12900000000002</v>
      </c>
      <c r="E11" s="947">
        <v>211.709</v>
      </c>
      <c r="F11" s="959">
        <v>75.76700277124948</v>
      </c>
      <c r="G11" s="960">
        <v>28.516576963821691</v>
      </c>
      <c r="H11" s="960">
        <v>63.587930515451333</v>
      </c>
      <c r="I11" s="960">
        <v>167.8715102505225</v>
      </c>
      <c r="J11" s="960">
        <v>71.146908528830707</v>
      </c>
      <c r="K11" s="960">
        <v>116.68891870222023</v>
      </c>
      <c r="L11" s="960">
        <v>28.619900480250653</v>
      </c>
      <c r="M11" s="960">
        <v>216.45572771130159</v>
      </c>
      <c r="N11" s="960">
        <v>73.789651839408535</v>
      </c>
      <c r="O11" s="960">
        <v>72.506391116477772</v>
      </c>
      <c r="P11" s="960">
        <v>13.254190387276381</v>
      </c>
      <c r="Q11" s="960">
        <v>159.55023334316269</v>
      </c>
      <c r="R11" s="960">
        <v>101.33061924694962</v>
      </c>
      <c r="S11" s="960">
        <v>76.276724327115858</v>
      </c>
      <c r="T11" s="960">
        <v>84.926774908679363</v>
      </c>
      <c r="U11" s="960">
        <v>262.53411848274487</v>
      </c>
      <c r="V11" s="960">
        <v>806.4115897877316</v>
      </c>
      <c r="W11" s="960"/>
      <c r="X11" s="960">
        <v>116.33321860413432</v>
      </c>
      <c r="Y11" s="960">
        <v>97.45164180106363</v>
      </c>
      <c r="Z11" s="960">
        <v>8.4379481058957051</v>
      </c>
      <c r="AA11" s="960">
        <v>222.22280851109366</v>
      </c>
      <c r="AB11" s="949">
        <v>184.02865021189987</v>
      </c>
      <c r="AC11" s="949">
        <v>26.880661767540175</v>
      </c>
      <c r="AD11" s="949">
        <v>71.757917401486665</v>
      </c>
      <c r="AE11" s="949">
        <v>282.6672293809267</v>
      </c>
      <c r="AF11" s="949">
        <v>83.054644816316625</v>
      </c>
      <c r="AG11" s="949">
        <v>72.518341954683223</v>
      </c>
      <c r="AH11" s="949">
        <v>36.080746045302909</v>
      </c>
      <c r="AI11" s="949">
        <v>191.65373281630275</v>
      </c>
      <c r="AJ11" s="949">
        <v>174.8614680591929</v>
      </c>
      <c r="AK11" s="949">
        <v>40.194086071496635</v>
      </c>
      <c r="AL11" s="949">
        <v>106.66781383443231</v>
      </c>
      <c r="AM11" s="949">
        <v>321.72336796512184</v>
      </c>
      <c r="AN11" s="949">
        <v>1018.2671386734449</v>
      </c>
      <c r="AO11" s="949">
        <v>127.73152366141787</v>
      </c>
      <c r="AP11" s="949">
        <v>94.311178444255376</v>
      </c>
      <c r="AQ11" s="949">
        <v>129.89768889640914</v>
      </c>
      <c r="AR11" s="949">
        <v>351.94039100208238</v>
      </c>
      <c r="AS11" s="949">
        <v>129.79461167264515</v>
      </c>
      <c r="AT11" s="949">
        <v>116.45970877788932</v>
      </c>
      <c r="AU11" s="949">
        <v>61.116094914635667</v>
      </c>
      <c r="AV11" s="949">
        <v>307.37041536517012</v>
      </c>
      <c r="AW11" s="949">
        <v>189.50737543298592</v>
      </c>
      <c r="AX11" s="949">
        <v>128.42597959302361</v>
      </c>
      <c r="AY11" s="949">
        <v>61.296623733299469</v>
      </c>
      <c r="AZ11" s="949">
        <v>398.57374528494938</v>
      </c>
      <c r="BA11" s="949">
        <v>134.21894278035913</v>
      </c>
      <c r="BB11" s="949">
        <v>101.27595520666176</v>
      </c>
      <c r="BC11" s="949">
        <v>127.11338154069102</v>
      </c>
      <c r="BD11" s="949">
        <v>362.60827952771189</v>
      </c>
      <c r="BE11" s="949">
        <v>196.73111507722174</v>
      </c>
      <c r="BF11" s="949">
        <v>103.18532920985454</v>
      </c>
      <c r="BG11" s="949">
        <v>88.3256014048917</v>
      </c>
      <c r="BH11" s="949">
        <v>388.24204569196797</v>
      </c>
      <c r="BI11" s="949">
        <v>212.46528511593991</v>
      </c>
      <c r="BJ11" s="949">
        <v>108.69087481471456</v>
      </c>
      <c r="BK11" s="949">
        <v>56.986863822431751</v>
      </c>
      <c r="BL11" s="949"/>
      <c r="BM11" s="949"/>
      <c r="BN11" s="949"/>
      <c r="BO11" s="949">
        <v>378.1430237530862</v>
      </c>
      <c r="BP11" s="950">
        <v>168.1562897821415</v>
      </c>
      <c r="BQ11" s="950">
        <v>75.496274629086358</v>
      </c>
      <c r="BR11" s="950">
        <v>98.905518286576878</v>
      </c>
      <c r="BS11" s="950">
        <v>342.55808269780476</v>
      </c>
      <c r="BT11" s="951">
        <v>119.44147691755227</v>
      </c>
      <c r="BU11" s="951">
        <v>84.049731321674201</v>
      </c>
      <c r="BV11" s="951">
        <v>73.979557242953774</v>
      </c>
      <c r="BW11" s="951">
        <v>277.47076548218024</v>
      </c>
      <c r="BX11" s="950">
        <v>198.66387015908037</v>
      </c>
      <c r="BY11" s="950">
        <v>45.778065017351793</v>
      </c>
      <c r="BZ11" s="950">
        <v>49.820644655821653</v>
      </c>
      <c r="CA11" s="950">
        <v>294.26257983225383</v>
      </c>
      <c r="CB11" s="950">
        <v>196.12748834954144</v>
      </c>
      <c r="CC11" s="950">
        <v>109.40950696632083</v>
      </c>
      <c r="CD11" s="950">
        <v>32.960632867410382</v>
      </c>
      <c r="CE11" s="950">
        <v>338.49762818327258</v>
      </c>
      <c r="CF11" s="950">
        <v>184.48831778484845</v>
      </c>
      <c r="CG11" s="950">
        <v>36.152909720457352</v>
      </c>
      <c r="CH11" s="950">
        <v>179.36718815691617</v>
      </c>
      <c r="CI11" s="950">
        <v>400.00841566222198</v>
      </c>
      <c r="CJ11" s="950">
        <v>388.88901370191775</v>
      </c>
      <c r="CK11" s="950">
        <v>61.111614677380011</v>
      </c>
      <c r="CL11" s="950">
        <v>103.80390964752911</v>
      </c>
      <c r="CM11" s="950">
        <v>553.80453802682689</v>
      </c>
      <c r="CN11" s="950">
        <v>168.92051034121491</v>
      </c>
      <c r="CO11" s="950">
        <v>155.5476828692311</v>
      </c>
      <c r="CP11" s="950">
        <v>140.8440293850916</v>
      </c>
      <c r="CQ11" s="950">
        <v>465.31222259553761</v>
      </c>
      <c r="CR11" s="950">
        <v>256.17623948318123</v>
      </c>
      <c r="CS11" s="950">
        <v>62.719005021866458</v>
      </c>
      <c r="CT11" s="950">
        <v>122.67963978199907</v>
      </c>
      <c r="CU11" s="950">
        <v>441.57488428704676</v>
      </c>
      <c r="CV11" s="950">
        <v>225.69077378977266</v>
      </c>
      <c r="CW11" s="950">
        <v>66.578262036909607</v>
      </c>
      <c r="CX11" s="950">
        <v>345.23470464881126</v>
      </c>
      <c r="CY11" s="950">
        <v>637.5037404754936</v>
      </c>
      <c r="CZ11" s="950">
        <v>2077.2470252418575</v>
      </c>
      <c r="DA11" s="952">
        <v>157.97708650762408</v>
      </c>
      <c r="DB11" s="950">
        <v>217.76863935450302</v>
      </c>
      <c r="DC11" s="950">
        <v>91.170296238245101</v>
      </c>
      <c r="DD11" s="950">
        <v>466.91602210037217</v>
      </c>
      <c r="DE11" s="950">
        <v>209.20207730021789</v>
      </c>
      <c r="DF11" s="950">
        <v>626.10027803533205</v>
      </c>
      <c r="DG11" s="950">
        <v>117.0508486611659</v>
      </c>
      <c r="DH11" s="950">
        <v>952.35320399671593</v>
      </c>
      <c r="DI11" s="950">
        <v>163.2868118908107</v>
      </c>
      <c r="DJ11" s="950">
        <v>327.5271393801001</v>
      </c>
      <c r="DK11" s="950">
        <v>240.05656279665507</v>
      </c>
      <c r="DL11" s="950">
        <v>730.87051406756586</v>
      </c>
      <c r="DM11" s="950">
        <v>161.54038677032167</v>
      </c>
      <c r="DN11" s="950">
        <v>204.48293313974193</v>
      </c>
      <c r="DO11" s="950">
        <v>347.95477944689287</v>
      </c>
      <c r="DP11" s="950">
        <v>713.97809935695648</v>
      </c>
      <c r="DQ11" s="953">
        <v>2864.1178395216102</v>
      </c>
      <c r="DR11" s="952">
        <v>112.9616383611241</v>
      </c>
      <c r="DS11" s="950">
        <v>104.51087877107015</v>
      </c>
      <c r="DT11" s="950">
        <v>198.90998758651034</v>
      </c>
      <c r="DU11" s="950">
        <v>416.38250471870458</v>
      </c>
      <c r="DV11" s="950">
        <v>252.53122420353509</v>
      </c>
      <c r="DW11" s="950">
        <v>336.53119261833086</v>
      </c>
      <c r="DX11" s="950">
        <v>159.61604596485529</v>
      </c>
      <c r="DY11" s="950">
        <v>748.67846278672118</v>
      </c>
      <c r="DZ11" s="950">
        <v>1165.0609675054259</v>
      </c>
      <c r="EA11" s="950">
        <v>296.26911201704587</v>
      </c>
      <c r="EB11" s="950">
        <v>705.60308120099774</v>
      </c>
      <c r="EC11" s="950">
        <v>232.52132372587067</v>
      </c>
      <c r="ED11" s="950">
        <v>1234.3935169439144</v>
      </c>
      <c r="EE11" s="950">
        <v>254.49960944595975</v>
      </c>
      <c r="EF11" s="950">
        <v>182.30915155874231</v>
      </c>
      <c r="EG11" s="950">
        <v>619.6180784039974</v>
      </c>
      <c r="EH11" s="950">
        <v>1056.4268394086996</v>
      </c>
      <c r="EI11" s="953">
        <v>3455.8813238580397</v>
      </c>
      <c r="EJ11" s="952">
        <v>264.5512403434368</v>
      </c>
      <c r="EK11" s="950">
        <v>124.25333632412361</v>
      </c>
      <c r="EL11" s="950">
        <v>403.06699025511614</v>
      </c>
      <c r="EM11" s="950">
        <v>791.87156692267661</v>
      </c>
      <c r="EN11" s="950">
        <v>437.06032401196467</v>
      </c>
      <c r="EO11" s="950">
        <v>187.08805155196612</v>
      </c>
      <c r="EP11" s="950">
        <v>246.37684981476389</v>
      </c>
      <c r="EQ11" s="950">
        <v>870.5252253786947</v>
      </c>
      <c r="ER11" s="950">
        <v>273.66471846639149</v>
      </c>
      <c r="ES11" s="950">
        <v>215.53710317430046</v>
      </c>
      <c r="ET11" s="950">
        <v>112.04438598346508</v>
      </c>
      <c r="EU11" s="950">
        <v>601.24620762415691</v>
      </c>
      <c r="EV11" s="950">
        <v>399.46407766518757</v>
      </c>
      <c r="EW11" s="950">
        <v>382.10426819800239</v>
      </c>
      <c r="EX11" s="950">
        <v>405.34318742619621</v>
      </c>
      <c r="EY11" s="950">
        <v>1186.9115332893862</v>
      </c>
      <c r="EZ11" s="953">
        <v>3450.5545332149145</v>
      </c>
      <c r="FA11" s="952">
        <v>242.41057586372685</v>
      </c>
      <c r="FB11" s="950">
        <v>142.51073926571897</v>
      </c>
      <c r="FC11" s="950">
        <v>128.02349409608271</v>
      </c>
      <c r="FD11" s="950">
        <v>512.9448092255285</v>
      </c>
      <c r="FE11" s="950">
        <v>506.10218927606655</v>
      </c>
      <c r="FF11" s="950">
        <v>180.78606267990278</v>
      </c>
      <c r="FG11" s="950">
        <v>646.42702106323736</v>
      </c>
      <c r="FH11" s="950">
        <v>1333.3152730192064</v>
      </c>
      <c r="FI11" s="950">
        <v>218.2813045285794</v>
      </c>
      <c r="FJ11" s="950">
        <v>248.89575745538392</v>
      </c>
      <c r="FK11" s="950">
        <v>827.12646059187637</v>
      </c>
      <c r="FL11" s="950">
        <v>1294.3035225758397</v>
      </c>
      <c r="FM11" s="950">
        <v>194.30142575485243</v>
      </c>
      <c r="FN11" s="950">
        <v>167.08251032778088</v>
      </c>
      <c r="FO11" s="950">
        <v>750.66463138649499</v>
      </c>
      <c r="FP11" s="950">
        <v>1107.4766980836487</v>
      </c>
      <c r="FQ11" s="953">
        <v>4248.0403029042236</v>
      </c>
      <c r="FR11" s="952">
        <v>283.25151115739078</v>
      </c>
      <c r="FS11" s="950">
        <v>295.42687975545499</v>
      </c>
      <c r="FT11" s="950">
        <v>331.22057117987237</v>
      </c>
      <c r="FU11" s="950">
        <f t="shared" si="0"/>
        <v>909.89896209271819</v>
      </c>
      <c r="FV11" s="950">
        <v>421.71070614481687</v>
      </c>
      <c r="FW11" s="950">
        <v>230.40870501447765</v>
      </c>
      <c r="FX11" s="950">
        <v>1428.7477721210571</v>
      </c>
      <c r="FY11" s="950">
        <f t="shared" si="1"/>
        <v>2080.8671832803516</v>
      </c>
      <c r="FZ11" s="950">
        <v>259.19861778628251</v>
      </c>
      <c r="GA11" s="950">
        <v>516.9970152461384</v>
      </c>
      <c r="GB11" s="950">
        <v>1053.3902769446879</v>
      </c>
      <c r="GC11" s="950">
        <f t="shared" si="2"/>
        <v>1829.5859099771087</v>
      </c>
      <c r="GD11" s="950">
        <v>160.58151389912015</v>
      </c>
      <c r="GE11" s="950">
        <v>656.28130974676935</v>
      </c>
      <c r="GF11" s="950">
        <v>637.43016380311747</v>
      </c>
      <c r="GG11" s="950">
        <f t="shared" si="3"/>
        <v>1454.2929874490069</v>
      </c>
      <c r="GH11" s="953">
        <v>6274.6450427991858</v>
      </c>
      <c r="GI11" s="952">
        <v>270.9351607071327</v>
      </c>
      <c r="GJ11" s="950">
        <v>633.81601670087514</v>
      </c>
      <c r="GK11" s="950">
        <v>762.29599437509057</v>
      </c>
      <c r="GL11" s="950">
        <f t="shared" si="4"/>
        <v>1667.0471717830983</v>
      </c>
      <c r="GM11" s="950">
        <v>357.04708605639468</v>
      </c>
      <c r="GN11" s="950">
        <v>485.9564035703126</v>
      </c>
      <c r="GO11" s="950">
        <v>901.08076565148997</v>
      </c>
      <c r="GP11" s="950">
        <f t="shared" si="5"/>
        <v>1744.0842552781974</v>
      </c>
      <c r="GQ11" s="950">
        <v>1316.3173057841789</v>
      </c>
      <c r="GR11" s="950">
        <v>354.5256069360421</v>
      </c>
      <c r="GS11" s="950">
        <v>1236.6169239678204</v>
      </c>
      <c r="GT11" s="950">
        <f t="shared" si="6"/>
        <v>2907.4598366880414</v>
      </c>
      <c r="GU11" s="950">
        <v>448.15240986587298</v>
      </c>
      <c r="GV11" s="950">
        <v>673.45949430021028</v>
      </c>
      <c r="GW11" s="950">
        <v>1985.6721993614251</v>
      </c>
      <c r="GX11" s="950">
        <f t="shared" si="7"/>
        <v>3107.2841035275083</v>
      </c>
      <c r="GY11" s="953">
        <f t="shared" si="8"/>
        <v>9425.8753672768453</v>
      </c>
      <c r="GZ11" s="950">
        <v>556.60742595579484</v>
      </c>
      <c r="HA11" s="950">
        <v>343.37923177984095</v>
      </c>
      <c r="HB11" s="950">
        <v>1147.105617033918</v>
      </c>
      <c r="HC11" s="950">
        <v>2047.0922747695536</v>
      </c>
      <c r="HD11" s="950">
        <v>1367.6937742866953</v>
      </c>
      <c r="HE11" s="950">
        <v>901.54007635319044</v>
      </c>
      <c r="HF11" s="950">
        <v>1467.6206299260118</v>
      </c>
      <c r="HG11" s="950">
        <v>3736.854480565898</v>
      </c>
      <c r="HH11" s="950">
        <v>1670.9473928292939</v>
      </c>
      <c r="HI11" s="950">
        <v>634.5082671971885</v>
      </c>
      <c r="HJ11" s="950">
        <v>959.14657526464714</v>
      </c>
      <c r="HK11" s="950">
        <v>3264.6022352911295</v>
      </c>
      <c r="HL11" s="950">
        <v>1414.6451121216255</v>
      </c>
      <c r="HM11" s="950">
        <v>1384.6158231605762</v>
      </c>
      <c r="HN11" s="950">
        <v>2013.459606481628</v>
      </c>
      <c r="HO11" s="950">
        <v>4812.7205417638306</v>
      </c>
      <c r="HP11" s="953">
        <v>13861.269532390412</v>
      </c>
      <c r="HQ11" s="952">
        <v>438.86937938888508</v>
      </c>
      <c r="HR11" s="950">
        <v>1376.3766113220931</v>
      </c>
      <c r="HS11" s="950">
        <v>1426.369554005141</v>
      </c>
      <c r="HT11" s="950">
        <v>3241.6155447161191</v>
      </c>
      <c r="HU11" s="950">
        <v>4297.5826157312576</v>
      </c>
      <c r="HV11" s="950">
        <v>915.59914951337817</v>
      </c>
      <c r="HW11" s="950">
        <v>1628.4656984214596</v>
      </c>
      <c r="HX11" s="950">
        <v>6841.647463666096</v>
      </c>
      <c r="HY11" s="950">
        <v>1633.7180536824878</v>
      </c>
      <c r="HZ11" s="950">
        <v>939.7799490142703</v>
      </c>
      <c r="IA11" s="950">
        <v>1304.4496988335582</v>
      </c>
      <c r="IB11" s="950">
        <v>3877.9477015303164</v>
      </c>
      <c r="IC11" s="950">
        <v>1221.399222756831</v>
      </c>
      <c r="ID11" s="950">
        <v>726.1772113029474</v>
      </c>
      <c r="IE11" s="950">
        <v>2072.2030198003927</v>
      </c>
      <c r="IF11" s="950">
        <v>4019.7794538601706</v>
      </c>
      <c r="IG11" s="953">
        <f t="shared" si="9"/>
        <v>17980.990163772702</v>
      </c>
      <c r="IH11" s="954"/>
    </row>
    <row r="12" spans="1:243" ht="23.25" customHeight="1" x14ac:dyDescent="0.4">
      <c r="A12" s="956" t="s">
        <v>736</v>
      </c>
      <c r="B12" s="945">
        <v>0.14799999999999999</v>
      </c>
      <c r="C12" s="946">
        <v>7.5999999999999998E-2</v>
      </c>
      <c r="D12" s="947">
        <v>0.33300000000000002</v>
      </c>
      <c r="E12" s="947">
        <v>2.3660000000000001</v>
      </c>
      <c r="F12" s="959">
        <v>62.491032085276338</v>
      </c>
      <c r="G12" s="960">
        <v>16.233313662364452</v>
      </c>
      <c r="H12" s="960">
        <v>59.614851239992291</v>
      </c>
      <c r="I12" s="960">
        <v>138.33919698763307</v>
      </c>
      <c r="J12" s="960">
        <v>64.918576338320406</v>
      </c>
      <c r="K12" s="960">
        <v>106.87539486782298</v>
      </c>
      <c r="L12" s="960">
        <v>22.36566949395991</v>
      </c>
      <c r="M12" s="960">
        <v>194.1596407001033</v>
      </c>
      <c r="N12" s="960">
        <v>69.166426723403035</v>
      </c>
      <c r="O12" s="960">
        <v>65.144024364435737</v>
      </c>
      <c r="P12" s="960">
        <v>8.1656154017782772</v>
      </c>
      <c r="Q12" s="960">
        <v>142.47606648961704</v>
      </c>
      <c r="R12" s="960">
        <v>93.709367613408062</v>
      </c>
      <c r="S12" s="960">
        <v>70.507532168624152</v>
      </c>
      <c r="T12" s="960">
        <v>74.883781591851346</v>
      </c>
      <c r="U12" s="960">
        <v>239.10068137388353</v>
      </c>
      <c r="V12" s="960">
        <v>714.07558555123694</v>
      </c>
      <c r="W12" s="960"/>
      <c r="X12" s="960">
        <v>111.95920386720735</v>
      </c>
      <c r="Y12" s="960">
        <v>89.603184826890526</v>
      </c>
      <c r="Z12" s="960">
        <v>4.1484131827764781</v>
      </c>
      <c r="AA12" s="960">
        <v>205.71080187687437</v>
      </c>
      <c r="AO12" s="902">
        <v>119.64394186820505</v>
      </c>
      <c r="AP12" s="902">
        <v>90.206007782768566</v>
      </c>
      <c r="AQ12" s="902">
        <v>96.875567943122192</v>
      </c>
      <c r="AR12" s="902">
        <v>306.72551759409578</v>
      </c>
      <c r="AS12" s="902">
        <v>102.53892141916735</v>
      </c>
      <c r="AT12" s="902">
        <v>102.69485214837829</v>
      </c>
      <c r="AU12" s="902">
        <v>28.031055057357268</v>
      </c>
      <c r="AV12" s="902">
        <v>233.26482862490292</v>
      </c>
      <c r="AW12" s="902">
        <v>183.72302437774249</v>
      </c>
      <c r="AX12" s="902">
        <v>127.0171139498442</v>
      </c>
      <c r="AY12" s="902">
        <v>29.365009809159904</v>
      </c>
      <c r="AZ12" s="902">
        <v>340.01129233000103</v>
      </c>
      <c r="BA12" s="902">
        <v>129.4609026577601</v>
      </c>
      <c r="BB12" s="902">
        <v>73.545435463172097</v>
      </c>
      <c r="BC12" s="902">
        <v>75.430851123361421</v>
      </c>
      <c r="BD12" s="921">
        <v>278.43718924429362</v>
      </c>
      <c r="BE12" s="921">
        <v>170.60875384186124</v>
      </c>
      <c r="BF12" s="921">
        <v>89.764130730089562</v>
      </c>
      <c r="BG12" s="921">
        <v>35.984826918901177</v>
      </c>
      <c r="BH12" s="921">
        <v>296.35771149085201</v>
      </c>
      <c r="BI12" s="921">
        <v>182.88469733292033</v>
      </c>
      <c r="BJ12" s="921">
        <v>85.788874713221517</v>
      </c>
      <c r="BK12" s="921">
        <v>11.775028377708644</v>
      </c>
      <c r="BL12" s="921"/>
      <c r="BM12" s="921"/>
      <c r="BN12" s="921"/>
      <c r="BO12" s="921">
        <v>280.44860042385045</v>
      </c>
      <c r="BP12" s="961"/>
      <c r="BQ12" s="961"/>
      <c r="BR12" s="950"/>
      <c r="BS12" s="950"/>
      <c r="BT12" s="951">
        <v>95.85709105340672</v>
      </c>
      <c r="BU12" s="951">
        <v>59.756581876394854</v>
      </c>
      <c r="BV12" s="951">
        <v>14.684176683770071</v>
      </c>
      <c r="BW12" s="951">
        <v>170.29784961357166</v>
      </c>
      <c r="BX12" s="962">
        <v>169.11494736706132</v>
      </c>
      <c r="BY12" s="950">
        <v>23.168071523832015</v>
      </c>
      <c r="BZ12" s="950">
        <v>13.750069340523702</v>
      </c>
      <c r="CA12" s="950">
        <v>206.03308823141703</v>
      </c>
      <c r="CB12" s="950">
        <v>166.16689142167419</v>
      </c>
      <c r="CC12" s="950">
        <v>78.007391449167429</v>
      </c>
      <c r="CD12" s="950">
        <v>10.185945125029418</v>
      </c>
      <c r="CE12" s="950">
        <v>254.36022799587104</v>
      </c>
      <c r="CF12" s="950">
        <v>151.66496725064226</v>
      </c>
      <c r="CG12" s="950">
        <v>23.082442915767139</v>
      </c>
      <c r="CH12" s="950">
        <v>96.810457234927199</v>
      </c>
      <c r="CI12" s="950">
        <v>271.55786740133664</v>
      </c>
      <c r="CJ12" s="950">
        <v>355.41883738244201</v>
      </c>
      <c r="CK12" s="950">
        <v>35.13959165699719</v>
      </c>
      <c r="CL12" s="950">
        <v>20.229290699184364</v>
      </c>
      <c r="CM12" s="950">
        <v>410.78771973862354</v>
      </c>
      <c r="CN12" s="950">
        <v>134.70666145900142</v>
      </c>
      <c r="CO12" s="950">
        <v>122.60531579616112</v>
      </c>
      <c r="CP12" s="950">
        <v>90.479642299670516</v>
      </c>
      <c r="CQ12" s="950">
        <v>347.79161955483306</v>
      </c>
      <c r="CR12" s="950">
        <v>214.9257812406486</v>
      </c>
      <c r="CS12" s="950">
        <v>24.142040179038332</v>
      </c>
      <c r="CT12" s="950">
        <v>59.593091334514263</v>
      </c>
      <c r="CU12" s="950">
        <v>298.66091275420115</v>
      </c>
      <c r="CV12" s="950">
        <v>191.86683350504941</v>
      </c>
      <c r="CW12" s="950">
        <v>36.308516553769962</v>
      </c>
      <c r="CX12" s="950">
        <v>270.69840033423077</v>
      </c>
      <c r="CY12" s="950">
        <v>498.87375039305016</v>
      </c>
      <c r="CZ12" s="950">
        <v>1542.7670252418575</v>
      </c>
      <c r="DA12" s="952">
        <v>87.888879565005553</v>
      </c>
      <c r="DB12" s="950">
        <v>186.31118972414527</v>
      </c>
      <c r="DC12" s="950">
        <v>14.860743673039101</v>
      </c>
      <c r="DD12" s="950">
        <v>289.06081296218991</v>
      </c>
      <c r="DE12" s="950">
        <v>161.47118760213996</v>
      </c>
      <c r="DF12" s="950">
        <v>592.59498056362111</v>
      </c>
      <c r="DG12" s="950">
        <v>34.062331920438631</v>
      </c>
      <c r="DH12" s="950">
        <v>788.12850008619978</v>
      </c>
      <c r="DI12" s="950">
        <v>122.77096013667789</v>
      </c>
      <c r="DJ12" s="950">
        <v>272.71140592674698</v>
      </c>
      <c r="DK12" s="950">
        <v>152.03675199851526</v>
      </c>
      <c r="DL12" s="950">
        <v>547.51911806194005</v>
      </c>
      <c r="DM12" s="950">
        <v>119.73847744201039</v>
      </c>
      <c r="DN12" s="950">
        <v>151.12910940043935</v>
      </c>
      <c r="DO12" s="950">
        <v>193.7375679128177</v>
      </c>
      <c r="DP12" s="950">
        <v>464.60515475526745</v>
      </c>
      <c r="DQ12" s="953">
        <v>2089.3135858655969</v>
      </c>
      <c r="DR12" s="952">
        <v>112.84212188592883</v>
      </c>
      <c r="DS12" s="950">
        <v>57.932143820011646</v>
      </c>
      <c r="DT12" s="950">
        <v>91.07111122363969</v>
      </c>
      <c r="DU12" s="950">
        <v>261.8453769295802</v>
      </c>
      <c r="DV12" s="950">
        <v>205.08742308872317</v>
      </c>
      <c r="DW12" s="950">
        <v>290.26644324078546</v>
      </c>
      <c r="DX12" s="950">
        <v>63.697945030179298</v>
      </c>
      <c r="DY12" s="950">
        <v>559.05181135968803</v>
      </c>
      <c r="DZ12" s="950">
        <v>820.89718828926823</v>
      </c>
      <c r="EA12" s="950">
        <v>249.12459682498485</v>
      </c>
      <c r="EB12" s="950">
        <v>646.9878524049924</v>
      </c>
      <c r="EC12" s="950">
        <v>134.63766522927969</v>
      </c>
      <c r="ED12" s="950">
        <v>1030.7501144592568</v>
      </c>
      <c r="EE12" s="950">
        <v>206.19780033449035</v>
      </c>
      <c r="EF12" s="950">
        <v>136.56422417120635</v>
      </c>
      <c r="EG12" s="950">
        <v>400.08071075533837</v>
      </c>
      <c r="EH12" s="950">
        <v>742.84273526103505</v>
      </c>
      <c r="EI12" s="953">
        <v>2594.4900380095601</v>
      </c>
      <c r="EJ12" s="952">
        <v>209.20204713453396</v>
      </c>
      <c r="EK12" s="950">
        <v>74.09959713487477</v>
      </c>
      <c r="EL12" s="950">
        <v>350.64555702681292</v>
      </c>
      <c r="EM12" s="950">
        <v>633.94720129622158</v>
      </c>
      <c r="EN12" s="950">
        <v>411.40344161749317</v>
      </c>
      <c r="EO12" s="950">
        <v>184.95219458030653</v>
      </c>
      <c r="EP12" s="950">
        <v>149.76841158077303</v>
      </c>
      <c r="EQ12" s="950">
        <v>746.12404777857273</v>
      </c>
      <c r="ER12" s="950">
        <v>268.77207976799701</v>
      </c>
      <c r="ES12" s="950">
        <v>213.82923369672869</v>
      </c>
      <c r="ET12" s="950">
        <v>42.28102478854133</v>
      </c>
      <c r="EU12" s="950">
        <v>524.88233825326699</v>
      </c>
      <c r="EV12" s="950">
        <v>377.32615972443546</v>
      </c>
      <c r="EW12" s="950">
        <v>335.71135642683379</v>
      </c>
      <c r="EX12" s="950">
        <v>163.85760501705397</v>
      </c>
      <c r="EY12" s="950">
        <v>876.89512116832327</v>
      </c>
      <c r="EZ12" s="953">
        <v>2781.8487084963845</v>
      </c>
      <c r="FA12" s="952">
        <v>219.85855724707034</v>
      </c>
      <c r="FB12" s="950">
        <v>125.37103035395825</v>
      </c>
      <c r="FC12" s="950">
        <v>69.966267874730391</v>
      </c>
      <c r="FD12" s="950">
        <v>415.19585547575895</v>
      </c>
      <c r="FE12" s="950">
        <v>447.37763680349235</v>
      </c>
      <c r="FF12" s="950">
        <v>154.23812456290585</v>
      </c>
      <c r="FG12" s="950">
        <v>474.05869748552169</v>
      </c>
      <c r="FH12" s="950">
        <v>1075.6744588519198</v>
      </c>
      <c r="FI12" s="950">
        <v>172.14552418880666</v>
      </c>
      <c r="FJ12" s="950">
        <v>206.15334221312625</v>
      </c>
      <c r="FK12" s="950">
        <v>640.60125297615843</v>
      </c>
      <c r="FL12" s="950">
        <v>1018.9001193780912</v>
      </c>
      <c r="FM12" s="950">
        <v>147.91537852760425</v>
      </c>
      <c r="FN12" s="950">
        <v>134.4929826242581</v>
      </c>
      <c r="FO12" s="950">
        <v>288.36905032109109</v>
      </c>
      <c r="FP12" s="950">
        <v>557.99640969893574</v>
      </c>
      <c r="FQ12" s="953">
        <v>3067.7668434047059</v>
      </c>
      <c r="FR12" s="952">
        <v>236.67928995739132</v>
      </c>
      <c r="FS12" s="950">
        <v>257.58620846417085</v>
      </c>
      <c r="FT12" s="950">
        <v>109.73271442770185</v>
      </c>
      <c r="FU12" s="950">
        <f t="shared" si="0"/>
        <v>603.99821284926395</v>
      </c>
      <c r="FV12" s="950">
        <v>347.72791919467591</v>
      </c>
      <c r="FW12" s="950">
        <v>170.31813787042023</v>
      </c>
      <c r="FX12" s="950">
        <v>1207.9438112300945</v>
      </c>
      <c r="FY12" s="950">
        <f t="shared" si="1"/>
        <v>1725.9898682951907</v>
      </c>
      <c r="FZ12" s="950">
        <v>196.02900878358889</v>
      </c>
      <c r="GA12" s="950">
        <v>422.17134059759974</v>
      </c>
      <c r="GB12" s="950">
        <v>810.55475613269505</v>
      </c>
      <c r="GC12" s="950">
        <f t="shared" si="2"/>
        <v>1428.7551055138838</v>
      </c>
      <c r="GD12" s="950">
        <v>76.397465441151567</v>
      </c>
      <c r="GE12" s="950">
        <v>546.43549794589194</v>
      </c>
      <c r="GF12" s="950">
        <v>184.15900702934346</v>
      </c>
      <c r="GG12" s="950">
        <f t="shared" si="3"/>
        <v>806.99197041638695</v>
      </c>
      <c r="GH12" s="953">
        <v>4565.7351570747251</v>
      </c>
      <c r="GI12" s="952">
        <v>157.17271195148226</v>
      </c>
      <c r="GJ12" s="950">
        <v>564.07173631389833</v>
      </c>
      <c r="GK12" s="950">
        <v>518.00009864838808</v>
      </c>
      <c r="GL12" s="950">
        <f t="shared" si="4"/>
        <v>1239.2445469137688</v>
      </c>
      <c r="GM12" s="950">
        <v>256.26908087789712</v>
      </c>
      <c r="GN12" s="950">
        <v>388.21922144549814</v>
      </c>
      <c r="GO12" s="950">
        <v>522.88615771300283</v>
      </c>
      <c r="GP12" s="950">
        <f t="shared" si="5"/>
        <v>1167.374460036398</v>
      </c>
      <c r="GQ12" s="950">
        <v>1177.2879310617843</v>
      </c>
      <c r="GR12" s="950">
        <v>234.33571093000006</v>
      </c>
      <c r="GS12" s="950">
        <v>808.29203738974002</v>
      </c>
      <c r="GT12" s="950">
        <f t="shared" si="6"/>
        <v>2219.9156793815246</v>
      </c>
      <c r="GU12" s="950">
        <v>309.19315647999997</v>
      </c>
      <c r="GV12" s="950">
        <v>556.77503758227192</v>
      </c>
      <c r="GW12" s="950">
        <v>1002.7135812622676</v>
      </c>
      <c r="GX12" s="950">
        <f t="shared" si="7"/>
        <v>1868.6817753245396</v>
      </c>
      <c r="GY12" s="953">
        <f t="shared" si="8"/>
        <v>6495.2164616562313</v>
      </c>
      <c r="GZ12" s="950">
        <v>393.97719328309358</v>
      </c>
      <c r="HA12" s="950">
        <v>225.01526236182454</v>
      </c>
      <c r="HB12" s="950">
        <v>715.73876789522467</v>
      </c>
      <c r="HC12" s="950">
        <v>1334.7312235401428</v>
      </c>
      <c r="HD12" s="950">
        <v>1101.5002496192001</v>
      </c>
      <c r="HE12" s="950">
        <v>728.38039558084279</v>
      </c>
      <c r="HF12" s="950">
        <v>868.89339503006579</v>
      </c>
      <c r="HG12" s="950">
        <v>2698.7740402301083</v>
      </c>
      <c r="HH12" s="950">
        <v>1365.4918692534561</v>
      </c>
      <c r="HI12" s="950">
        <v>463.10180872969357</v>
      </c>
      <c r="HJ12" s="950">
        <v>701.16655491463825</v>
      </c>
      <c r="HK12" s="950">
        <v>2529.7602328977882</v>
      </c>
      <c r="HL12" s="950">
        <v>1256.8900443276052</v>
      </c>
      <c r="HM12" s="950">
        <v>1228.5321043672632</v>
      </c>
      <c r="HN12" s="950">
        <v>1519.3392366934261</v>
      </c>
      <c r="HO12" s="950">
        <v>4004.761385388294</v>
      </c>
      <c r="HP12" s="953">
        <v>10568.026882056334</v>
      </c>
      <c r="HQ12" s="952">
        <v>170.64464587728625</v>
      </c>
      <c r="HR12" s="950">
        <v>1226.0300896698029</v>
      </c>
      <c r="HS12" s="950">
        <v>835.91461549028406</v>
      </c>
      <c r="HT12" s="950">
        <v>2232.589351037373</v>
      </c>
      <c r="HU12" s="950">
        <v>3916.422974017828</v>
      </c>
      <c r="HV12" s="950">
        <v>716.23594876576885</v>
      </c>
      <c r="HW12" s="950">
        <v>896.82881474570365</v>
      </c>
      <c r="HX12" s="950">
        <v>5529.4877375293008</v>
      </c>
      <c r="HY12" s="950">
        <v>1207.4373539881447</v>
      </c>
      <c r="HZ12" s="950">
        <v>801.31888335846611</v>
      </c>
      <c r="IA12" s="950">
        <v>943.14916131835082</v>
      </c>
      <c r="IB12" s="950">
        <v>2951.9053986649619</v>
      </c>
      <c r="IC12" s="950">
        <v>1077.1881695252205</v>
      </c>
      <c r="ID12" s="950">
        <v>555.44900140840127</v>
      </c>
      <c r="IE12" s="950">
        <v>1600.2718046906243</v>
      </c>
      <c r="IF12" s="950">
        <v>3232.9089756242456</v>
      </c>
      <c r="IG12" s="953">
        <f t="shared" si="9"/>
        <v>13946.891462855881</v>
      </c>
      <c r="IH12" s="954"/>
    </row>
    <row r="13" spans="1:243" s="969" customFormat="1" ht="23.15" customHeight="1" x14ac:dyDescent="0.35">
      <c r="A13" s="963" t="s">
        <v>737</v>
      </c>
      <c r="B13" s="964">
        <v>0</v>
      </c>
      <c r="C13" s="965"/>
      <c r="D13" s="966"/>
      <c r="E13" s="966"/>
      <c r="F13" s="967">
        <v>0</v>
      </c>
      <c r="G13" s="968">
        <v>0</v>
      </c>
      <c r="H13" s="968">
        <v>50.878531908839996</v>
      </c>
      <c r="I13" s="968">
        <v>50.878531908839996</v>
      </c>
      <c r="J13" s="968">
        <v>0</v>
      </c>
      <c r="K13" s="968">
        <v>61.159892507999999</v>
      </c>
      <c r="L13" s="968">
        <v>0</v>
      </c>
      <c r="M13" s="968">
        <v>61.159892507999999</v>
      </c>
      <c r="N13" s="968">
        <v>0</v>
      </c>
      <c r="O13" s="968">
        <v>47.358073275499997</v>
      </c>
      <c r="P13" s="968">
        <v>0</v>
      </c>
      <c r="Q13" s="968">
        <v>47.358073275499997</v>
      </c>
      <c r="R13" s="968">
        <v>0</v>
      </c>
      <c r="S13" s="968">
        <v>55.496132774500005</v>
      </c>
      <c r="T13" s="968">
        <v>55.3216604473293</v>
      </c>
      <c r="U13" s="968">
        <v>110.81779322182929</v>
      </c>
      <c r="V13" s="968">
        <v>270.21429091416934</v>
      </c>
      <c r="W13" s="968"/>
      <c r="X13" s="968">
        <v>0</v>
      </c>
      <c r="Y13" s="968">
        <v>60.989048955000001</v>
      </c>
      <c r="Z13" s="968">
        <v>0</v>
      </c>
      <c r="AA13" s="968">
        <v>60.989048955000001</v>
      </c>
      <c r="AO13" s="969">
        <v>0</v>
      </c>
      <c r="AP13" s="969">
        <v>69.425900094051002</v>
      </c>
      <c r="AQ13" s="969">
        <v>74.321746200613987</v>
      </c>
      <c r="AR13" s="969">
        <v>143.747646294665</v>
      </c>
      <c r="AS13" s="969">
        <v>0</v>
      </c>
      <c r="AT13" s="969">
        <v>81.56855207772</v>
      </c>
      <c r="AU13" s="969">
        <v>0</v>
      </c>
      <c r="AV13" s="969">
        <v>81.56855207772</v>
      </c>
      <c r="AW13" s="969">
        <v>87.980178219440006</v>
      </c>
      <c r="AX13" s="969">
        <v>89.40333514136401</v>
      </c>
      <c r="AY13" s="969">
        <v>0</v>
      </c>
      <c r="AZ13" s="969">
        <v>151.32428423359897</v>
      </c>
      <c r="BA13" s="969">
        <v>0</v>
      </c>
      <c r="BB13" s="969">
        <v>52.511232338582005</v>
      </c>
      <c r="BC13" s="969">
        <v>54.335239305104999</v>
      </c>
      <c r="BD13" s="970">
        <v>106.84647164368701</v>
      </c>
      <c r="BE13" s="970">
        <v>53.275872181818002</v>
      </c>
      <c r="BF13" s="970">
        <v>56.851822744992006</v>
      </c>
      <c r="BG13" s="970">
        <v>0</v>
      </c>
      <c r="BH13" s="970">
        <v>110.12769492680999</v>
      </c>
      <c r="BI13" s="970">
        <v>60.330063781470002</v>
      </c>
      <c r="BJ13" s="970">
        <v>59.562084106479993</v>
      </c>
      <c r="BK13" s="970">
        <v>0</v>
      </c>
      <c r="BL13" s="970"/>
      <c r="BM13" s="970"/>
      <c r="BN13" s="970"/>
      <c r="BO13" s="970">
        <v>119.89214788795</v>
      </c>
      <c r="BP13" s="971"/>
      <c r="BQ13" s="971"/>
      <c r="BR13" s="972"/>
      <c r="BS13" s="972"/>
      <c r="BT13" s="973">
        <v>0</v>
      </c>
      <c r="BU13" s="973">
        <v>38.542654570308002</v>
      </c>
      <c r="BV13" s="973">
        <v>0</v>
      </c>
      <c r="BW13" s="973">
        <v>38.542654570308002</v>
      </c>
      <c r="BX13" s="972">
        <v>32.446221406744996</v>
      </c>
      <c r="BY13" s="972">
        <v>0</v>
      </c>
      <c r="BZ13" s="972">
        <v>0</v>
      </c>
      <c r="CA13" s="972">
        <v>32.446221406744996</v>
      </c>
      <c r="CB13" s="972">
        <v>0</v>
      </c>
      <c r="CC13" s="972">
        <v>51.084524889649998</v>
      </c>
      <c r="CD13" s="972">
        <v>0</v>
      </c>
      <c r="CE13" s="972">
        <v>51.084524889649998</v>
      </c>
      <c r="CF13" s="972">
        <v>0</v>
      </c>
      <c r="CG13" s="972">
        <v>0</v>
      </c>
      <c r="CH13" s="972">
        <v>53.466170530147998</v>
      </c>
      <c r="CI13" s="972">
        <v>53.466170530147998</v>
      </c>
      <c r="CJ13" s="972">
        <v>118.18075622084042</v>
      </c>
      <c r="CK13" s="972">
        <v>0</v>
      </c>
      <c r="CL13" s="972">
        <v>0</v>
      </c>
      <c r="CM13" s="972">
        <v>118.18075622084042</v>
      </c>
      <c r="CN13" s="972">
        <v>0</v>
      </c>
      <c r="CO13" s="972">
        <v>54.039963334477498</v>
      </c>
      <c r="CP13" s="972">
        <v>55.066666559487999</v>
      </c>
      <c r="CQ13" s="972">
        <v>109.1066298939655</v>
      </c>
      <c r="CR13" s="972">
        <v>51.27411092549</v>
      </c>
      <c r="CS13" s="972">
        <v>0</v>
      </c>
      <c r="CT13" s="972">
        <v>54.346657530456</v>
      </c>
      <c r="CU13" s="972">
        <v>105.62076845594599</v>
      </c>
      <c r="CV13" s="972">
        <v>0</v>
      </c>
      <c r="CW13" s="972">
        <v>0</v>
      </c>
      <c r="CX13" s="972">
        <v>194.71321638766801</v>
      </c>
      <c r="CY13" s="972">
        <v>194.71321638766801</v>
      </c>
      <c r="CZ13" s="972">
        <v>616.75702524185772</v>
      </c>
      <c r="DA13" s="974">
        <v>0</v>
      </c>
      <c r="DB13" s="972">
        <v>149.670147496814</v>
      </c>
      <c r="DC13" s="972">
        <v>0</v>
      </c>
      <c r="DD13" s="972">
        <v>149.670147496814</v>
      </c>
      <c r="DE13" s="972">
        <v>0</v>
      </c>
      <c r="DF13" s="972">
        <v>520.79667333781197</v>
      </c>
      <c r="DG13" s="972">
        <v>0</v>
      </c>
      <c r="DH13" s="972">
        <v>520.79667333781197</v>
      </c>
      <c r="DI13" s="972">
        <v>0</v>
      </c>
      <c r="DJ13" s="972">
        <v>180.55165539888449</v>
      </c>
      <c r="DK13" s="972">
        <v>88.245878427074999</v>
      </c>
      <c r="DL13" s="972">
        <v>268.79753382595948</v>
      </c>
      <c r="DM13" s="972">
        <v>0</v>
      </c>
      <c r="DN13" s="972">
        <v>100.12121376516399</v>
      </c>
      <c r="DO13" s="972">
        <v>173.73995039424801</v>
      </c>
      <c r="DP13" s="972">
        <v>273.861164159412</v>
      </c>
      <c r="DQ13" s="975">
        <v>1213.1255188199973</v>
      </c>
      <c r="DR13" s="974">
        <v>0</v>
      </c>
      <c r="DS13" s="972">
        <v>0</v>
      </c>
      <c r="DT13" s="972">
        <v>81.436508074288</v>
      </c>
      <c r="DU13" s="972">
        <v>81.436508074288</v>
      </c>
      <c r="DV13" s="972">
        <v>71.634225601826998</v>
      </c>
      <c r="DW13" s="972">
        <v>179.35883799480402</v>
      </c>
      <c r="DX13" s="972">
        <v>0</v>
      </c>
      <c r="DY13" s="972">
        <v>250.99306359663103</v>
      </c>
      <c r="DZ13" s="972">
        <v>332.42957167091902</v>
      </c>
      <c r="EA13" s="972">
        <v>0</v>
      </c>
      <c r="EB13" s="972">
        <v>552.51250074603524</v>
      </c>
      <c r="EC13" s="972">
        <v>94.802081184043999</v>
      </c>
      <c r="ED13" s="972">
        <v>647.31458193007927</v>
      </c>
      <c r="EE13" s="972">
        <v>0</v>
      </c>
      <c r="EF13" s="972">
        <v>0</v>
      </c>
      <c r="EG13" s="972">
        <v>271.98079283226724</v>
      </c>
      <c r="EH13" s="972">
        <v>271.98079283226724</v>
      </c>
      <c r="EI13" s="975">
        <v>1251.7249464332654</v>
      </c>
      <c r="EJ13" s="974">
        <v>85.32441966588631</v>
      </c>
      <c r="EK13" s="972">
        <v>0</v>
      </c>
      <c r="EL13" s="972">
        <v>321.80184828801401</v>
      </c>
      <c r="EM13" s="972">
        <v>407.12626795390031</v>
      </c>
      <c r="EN13" s="972">
        <v>156.34570219323697</v>
      </c>
      <c r="EO13" s="972">
        <v>19.150335430503088</v>
      </c>
      <c r="EP13" s="972">
        <v>0</v>
      </c>
      <c r="EQ13" s="972">
        <v>175.49603762374008</v>
      </c>
      <c r="ER13" s="972">
        <v>53.137689627489998</v>
      </c>
      <c r="ES13" s="972">
        <v>65.901783425427993</v>
      </c>
      <c r="ET13" s="972">
        <v>0</v>
      </c>
      <c r="EU13" s="972">
        <v>119.03947305291798</v>
      </c>
      <c r="EV13" s="972">
        <v>63.219578736976743</v>
      </c>
      <c r="EW13" s="972">
        <v>327.09096659294875</v>
      </c>
      <c r="EX13" s="972">
        <v>7.4582263068556788E-7</v>
      </c>
      <c r="EY13" s="972">
        <v>390.31054607574811</v>
      </c>
      <c r="EZ13" s="975">
        <v>1091.9723247063064</v>
      </c>
      <c r="FA13" s="974">
        <v>76.379851342176025</v>
      </c>
      <c r="FB13" s="972">
        <v>0</v>
      </c>
      <c r="FC13" s="972">
        <v>0</v>
      </c>
      <c r="FD13" s="972">
        <v>76.379851342176025</v>
      </c>
      <c r="FE13" s="972">
        <v>190.17973774766585</v>
      </c>
      <c r="FF13" s="972">
        <v>0</v>
      </c>
      <c r="FG13" s="972">
        <v>355.10187209117402</v>
      </c>
      <c r="FH13" s="972">
        <v>545.28160983883993</v>
      </c>
      <c r="FI13" s="972">
        <v>97.692959586528815</v>
      </c>
      <c r="FJ13" s="972">
        <v>0</v>
      </c>
      <c r="FK13" s="972">
        <v>604.06608598099626</v>
      </c>
      <c r="FL13" s="972">
        <v>701.75904556752505</v>
      </c>
      <c r="FM13" s="972">
        <v>0</v>
      </c>
      <c r="FN13" s="972">
        <v>0</v>
      </c>
      <c r="FO13" s="972">
        <v>0</v>
      </c>
      <c r="FP13" s="972">
        <v>0</v>
      </c>
      <c r="FQ13" s="975">
        <v>1323.4205067485409</v>
      </c>
      <c r="FR13" s="974">
        <v>118.13980568392591</v>
      </c>
      <c r="FS13" s="972">
        <v>121.80419629377789</v>
      </c>
      <c r="FT13" s="972">
        <v>0</v>
      </c>
      <c r="FU13" s="950">
        <f t="shared" si="0"/>
        <v>239.94400197770381</v>
      </c>
      <c r="FV13" s="972">
        <v>183.38485586883192</v>
      </c>
      <c r="FW13" s="972">
        <v>0</v>
      </c>
      <c r="FX13" s="972">
        <v>915.99451881822802</v>
      </c>
      <c r="FY13" s="950">
        <f t="shared" si="1"/>
        <v>1099.3793746870599</v>
      </c>
      <c r="FZ13" s="972">
        <v>0</v>
      </c>
      <c r="GA13" s="972">
        <v>274.80225128560551</v>
      </c>
      <c r="GB13" s="972">
        <v>538.64580884386282</v>
      </c>
      <c r="GC13" s="950">
        <f t="shared" si="2"/>
        <v>813.44806012946833</v>
      </c>
      <c r="GD13" s="972">
        <v>0</v>
      </c>
      <c r="GE13" s="972">
        <v>302.86116228345048</v>
      </c>
      <c r="GF13" s="972">
        <v>0</v>
      </c>
      <c r="GG13" s="950">
        <f t="shared" si="3"/>
        <v>302.86116228345048</v>
      </c>
      <c r="GH13" s="975">
        <v>2455.6325990776827</v>
      </c>
      <c r="GI13" s="974">
        <v>0</v>
      </c>
      <c r="GJ13" s="972">
        <v>229.77509129331</v>
      </c>
      <c r="GK13" s="972">
        <v>238.17594059289598</v>
      </c>
      <c r="GL13" s="950">
        <f t="shared" si="4"/>
        <v>467.95103188620601</v>
      </c>
      <c r="GM13" s="950">
        <v>0</v>
      </c>
      <c r="GN13" s="950">
        <v>0</v>
      </c>
      <c r="GO13" s="950">
        <v>427.05446439980824</v>
      </c>
      <c r="GP13" s="950">
        <f t="shared" si="5"/>
        <v>427.05446439980824</v>
      </c>
      <c r="GQ13" s="950">
        <v>751.75939110178433</v>
      </c>
      <c r="GR13" s="950">
        <v>0</v>
      </c>
      <c r="GS13" s="950">
        <v>219.47339064973997</v>
      </c>
      <c r="GT13" s="950">
        <f t="shared" si="6"/>
        <v>971.23278175152427</v>
      </c>
      <c r="GU13" s="972">
        <v>0</v>
      </c>
      <c r="GV13" s="972">
        <v>297.52590634227198</v>
      </c>
      <c r="GW13" s="972">
        <v>293.49661685298497</v>
      </c>
      <c r="GX13" s="972">
        <f t="shared" si="7"/>
        <v>591.02252319525701</v>
      </c>
      <c r="GY13" s="953">
        <f t="shared" si="8"/>
        <v>2457.2608012327955</v>
      </c>
      <c r="GZ13" s="950">
        <v>0</v>
      </c>
      <c r="HA13" s="950">
        <v>0</v>
      </c>
      <c r="HB13" s="950">
        <v>256.06212504841471</v>
      </c>
      <c r="HC13" s="950">
        <v>256.06212504841471</v>
      </c>
      <c r="HD13" s="950">
        <v>285.20917185604503</v>
      </c>
      <c r="HE13" s="950">
        <v>324.06176355537599</v>
      </c>
      <c r="HF13" s="950">
        <v>296.30971522049975</v>
      </c>
      <c r="HG13" s="950">
        <v>905.58065063192078</v>
      </c>
      <c r="HH13" s="950">
        <v>370.15446125834796</v>
      </c>
      <c r="HI13" s="950">
        <v>0</v>
      </c>
      <c r="HJ13" s="950">
        <v>356.5530080956907</v>
      </c>
      <c r="HK13" s="950">
        <v>726.70746935403872</v>
      </c>
      <c r="HL13" s="950">
        <v>331.7754767157333</v>
      </c>
      <c r="HM13" s="950">
        <v>306.41379258154871</v>
      </c>
      <c r="HN13" s="950">
        <v>288.33684509931049</v>
      </c>
      <c r="HO13" s="950">
        <v>926.52611439659245</v>
      </c>
      <c r="HP13" s="953">
        <v>2814.8763594309667</v>
      </c>
      <c r="HQ13" s="952">
        <v>0</v>
      </c>
      <c r="HR13" s="950">
        <v>327.86052395890056</v>
      </c>
      <c r="HS13" s="950">
        <v>0</v>
      </c>
      <c r="HT13" s="950">
        <v>327.86052395890056</v>
      </c>
      <c r="HU13" s="950">
        <v>0</v>
      </c>
      <c r="HV13" s="950">
        <v>0</v>
      </c>
      <c r="HW13" s="950">
        <v>195.85780191129601</v>
      </c>
      <c r="HX13" s="950">
        <v>195.85780191129601</v>
      </c>
      <c r="HY13" s="950">
        <v>200.47299687009399</v>
      </c>
      <c r="HZ13" s="950">
        <v>0</v>
      </c>
      <c r="IA13" s="950">
        <v>0</v>
      </c>
      <c r="IB13" s="950">
        <v>200.47299687009399</v>
      </c>
      <c r="IC13" s="950">
        <v>0</v>
      </c>
      <c r="ID13" s="950">
        <v>0</v>
      </c>
      <c r="IE13" s="950">
        <v>192.15176164236865</v>
      </c>
      <c r="IF13" s="950">
        <v>192.15176164236865</v>
      </c>
      <c r="IG13" s="953">
        <f t="shared" si="9"/>
        <v>916.3430843826593</v>
      </c>
      <c r="IH13" s="976"/>
    </row>
    <row r="14" spans="1:243" s="969" customFormat="1" ht="23.25" customHeight="1" x14ac:dyDescent="0.35">
      <c r="A14" s="963" t="s">
        <v>738</v>
      </c>
      <c r="B14" s="977">
        <v>13.978</v>
      </c>
      <c r="C14" s="965">
        <v>48.228000000000002</v>
      </c>
      <c r="D14" s="966">
        <v>6.9089999999999998</v>
      </c>
      <c r="E14" s="966">
        <v>59.415999999999997</v>
      </c>
      <c r="F14" s="978">
        <v>56.966060146900922</v>
      </c>
      <c r="G14" s="979">
        <v>8.0482687344801551</v>
      </c>
      <c r="H14" s="979">
        <v>3.3264078721223451</v>
      </c>
      <c r="I14" s="979">
        <v>68.340736753503421</v>
      </c>
      <c r="J14" s="979">
        <v>58.988795516177099</v>
      </c>
      <c r="K14" s="979">
        <v>12.353180476598771</v>
      </c>
      <c r="L14" s="979">
        <v>4.3454823518065817</v>
      </c>
      <c r="M14" s="979">
        <v>75.687458344582453</v>
      </c>
      <c r="N14" s="979">
        <v>61.132033351660247</v>
      </c>
      <c r="O14" s="979">
        <v>4.9674073243649195</v>
      </c>
      <c r="P14" s="979">
        <v>4.2602936035815917</v>
      </c>
      <c r="Q14" s="979">
        <v>70.359734279606755</v>
      </c>
      <c r="R14" s="979">
        <v>80.824225319475147</v>
      </c>
      <c r="S14" s="979">
        <v>7.476806353802818</v>
      </c>
      <c r="T14" s="979">
        <v>9.1966270452964647</v>
      </c>
      <c r="U14" s="979">
        <v>97.497658718574428</v>
      </c>
      <c r="V14" s="979">
        <v>311.8855880962671</v>
      </c>
      <c r="W14" s="979"/>
      <c r="X14" s="980">
        <v>81.02072423875515</v>
      </c>
      <c r="Y14" s="980">
        <v>19.851455903446002</v>
      </c>
      <c r="Z14" s="980">
        <v>1.7851052459154069</v>
      </c>
      <c r="AA14" s="980">
        <v>102.65728538811656</v>
      </c>
      <c r="AB14" s="980">
        <v>105.7613967935539</v>
      </c>
      <c r="AC14" s="980">
        <v>8.9676598742711491</v>
      </c>
      <c r="AD14" s="980">
        <v>3.9061824766415798</v>
      </c>
      <c r="AE14" s="980">
        <v>118.63523914446662</v>
      </c>
      <c r="AF14" s="980">
        <v>66.689847376616839</v>
      </c>
      <c r="AG14" s="980">
        <v>2.6573990681931128</v>
      </c>
      <c r="AH14" s="980">
        <v>3.7241982846293227</v>
      </c>
      <c r="AI14" s="980">
        <v>73.071444729439278</v>
      </c>
      <c r="AJ14" s="980">
        <v>83.579264741957331</v>
      </c>
      <c r="AK14" s="980">
        <v>17.150743769855524</v>
      </c>
      <c r="AL14" s="980">
        <v>12.724630075437384</v>
      </c>
      <c r="AM14" s="980">
        <v>113.45463858725024</v>
      </c>
      <c r="AN14" s="980">
        <v>407.81860784927272</v>
      </c>
      <c r="AO14" s="980">
        <v>105.04405449410476</v>
      </c>
      <c r="AP14" s="980">
        <v>13.031015365288761</v>
      </c>
      <c r="AQ14" s="980">
        <v>15.154105697132076</v>
      </c>
      <c r="AR14" s="980">
        <v>133.2291755565256</v>
      </c>
      <c r="AS14" s="980">
        <v>91.972463821898202</v>
      </c>
      <c r="AT14" s="980">
        <v>7.664444052391385</v>
      </c>
      <c r="AU14" s="980">
        <v>15.961735484069067</v>
      </c>
      <c r="AV14" s="980">
        <v>115.59864335835866</v>
      </c>
      <c r="AW14" s="980">
        <v>86.485109637524189</v>
      </c>
      <c r="AX14" s="980">
        <v>26.194811309849296</v>
      </c>
      <c r="AY14" s="980">
        <v>21.084199659606842</v>
      </c>
      <c r="AZ14" s="980">
        <v>134.45930865841032</v>
      </c>
      <c r="BA14" s="980">
        <v>113.25634666374756</v>
      </c>
      <c r="BB14" s="980">
        <v>11.408133462360052</v>
      </c>
      <c r="BC14" s="980">
        <v>12.773557971422216</v>
      </c>
      <c r="BD14" s="980">
        <v>137.43803809752984</v>
      </c>
      <c r="BE14" s="980">
        <v>104.94154202604234</v>
      </c>
      <c r="BF14" s="980">
        <v>12.56681799760071</v>
      </c>
      <c r="BG14" s="980">
        <v>23.465375024404519</v>
      </c>
      <c r="BH14" s="980">
        <v>140.97373504804756</v>
      </c>
      <c r="BI14" s="980">
        <v>101.81058906109273</v>
      </c>
      <c r="BJ14" s="980">
        <v>10.166254132335826</v>
      </c>
      <c r="BK14" s="980">
        <v>4.690511190871927</v>
      </c>
      <c r="BL14" s="980"/>
      <c r="BM14" s="980"/>
      <c r="BN14" s="980"/>
      <c r="BO14" s="980">
        <v>116.66735438430048</v>
      </c>
      <c r="BP14" s="972">
        <v>106.42462972672307</v>
      </c>
      <c r="BQ14" s="972">
        <v>10.232697530764202</v>
      </c>
      <c r="BR14" s="972">
        <v>6.609626531663447</v>
      </c>
      <c r="BS14" s="972">
        <v>123.26695378915072</v>
      </c>
      <c r="BT14" s="973">
        <v>82.406067287757281</v>
      </c>
      <c r="BU14" s="973">
        <v>10.840468136305542</v>
      </c>
      <c r="BV14" s="973">
        <v>6.2160798996894213</v>
      </c>
      <c r="BW14" s="973">
        <v>99.462615323752246</v>
      </c>
      <c r="BX14" s="972">
        <v>120.22436584620591</v>
      </c>
      <c r="BY14" s="972">
        <v>14.450912014050985</v>
      </c>
      <c r="BZ14" s="972">
        <v>5.627649488843022</v>
      </c>
      <c r="CA14" s="972">
        <v>140.30292734909995</v>
      </c>
      <c r="CB14" s="972">
        <v>147.45812063811013</v>
      </c>
      <c r="CC14" s="972">
        <v>12.061952877374562</v>
      </c>
      <c r="CD14" s="972">
        <v>4.9521350192627942</v>
      </c>
      <c r="CE14" s="972">
        <v>164.47220853474749</v>
      </c>
      <c r="CF14" s="972">
        <v>139.38738358395003</v>
      </c>
      <c r="CG14" s="972">
        <v>9.9920529744762714</v>
      </c>
      <c r="CH14" s="972">
        <v>24.733827190131461</v>
      </c>
      <c r="CI14" s="972">
        <v>174.11326374855776</v>
      </c>
      <c r="CJ14" s="972">
        <v>149.84311620569983</v>
      </c>
      <c r="CK14" s="972">
        <v>12.970384384608451</v>
      </c>
      <c r="CL14" s="972">
        <v>15.556799977850863</v>
      </c>
      <c r="CM14" s="972">
        <v>178.37030056815914</v>
      </c>
      <c r="CN14" s="972">
        <v>120.99545679316567</v>
      </c>
      <c r="CO14" s="972">
        <v>18.336264169631146</v>
      </c>
      <c r="CP14" s="972">
        <v>17.384872929634</v>
      </c>
      <c r="CQ14" s="972">
        <v>156.71659389243081</v>
      </c>
      <c r="CR14" s="972">
        <v>126.21621699204329</v>
      </c>
      <c r="CS14" s="972">
        <v>11.037456983123214</v>
      </c>
      <c r="CT14" s="972">
        <v>7.036988869819953</v>
      </c>
      <c r="CU14" s="972">
        <v>144.29066284498643</v>
      </c>
      <c r="CV14" s="972">
        <v>166.63750711834331</v>
      </c>
      <c r="CW14" s="972">
        <v>27.862703466551373</v>
      </c>
      <c r="CX14" s="972">
        <v>60.997508589486237</v>
      </c>
      <c r="CY14" s="972">
        <v>255.4977191743809</v>
      </c>
      <c r="CZ14" s="972">
        <v>626.45000000000005</v>
      </c>
      <c r="DA14" s="974">
        <v>70.797450585654744</v>
      </c>
      <c r="DB14" s="972">
        <v>23.38833758247468</v>
      </c>
      <c r="DC14" s="972">
        <v>18.02556155877042</v>
      </c>
      <c r="DD14" s="972">
        <v>112.21134972689985</v>
      </c>
      <c r="DE14" s="972">
        <v>140.06672420626307</v>
      </c>
      <c r="DF14" s="972">
        <v>47.240025078267841</v>
      </c>
      <c r="DG14" s="972">
        <v>30.982726533978198</v>
      </c>
      <c r="DH14" s="972">
        <v>218.28947581850909</v>
      </c>
      <c r="DI14" s="972">
        <v>101.36299297308565</v>
      </c>
      <c r="DJ14" s="972">
        <v>49.534800678470781</v>
      </c>
      <c r="DK14" s="972">
        <v>39.955962979345152</v>
      </c>
      <c r="DL14" s="972">
        <v>190.85375663090159</v>
      </c>
      <c r="DM14" s="972">
        <v>85.639562053311693</v>
      </c>
      <c r="DN14" s="972">
        <v>41.705917528183882</v>
      </c>
      <c r="DO14" s="972">
        <v>95.223628242188667</v>
      </c>
      <c r="DP14" s="972">
        <v>222.56910782368422</v>
      </c>
      <c r="DQ14" s="975">
        <v>743.92368999999474</v>
      </c>
      <c r="DR14" s="974">
        <v>52.236183295393438</v>
      </c>
      <c r="DS14" s="972">
        <v>39.091456206974435</v>
      </c>
      <c r="DT14" s="972">
        <v>37.162436752781467</v>
      </c>
      <c r="DU14" s="972">
        <v>128.49007625514935</v>
      </c>
      <c r="DV14" s="972">
        <v>105.11694691843455</v>
      </c>
      <c r="DW14" s="972">
        <v>87.9028204395091</v>
      </c>
      <c r="DX14" s="972">
        <v>57.992521196466008</v>
      </c>
      <c r="DY14" s="972">
        <v>251.01228855440962</v>
      </c>
      <c r="DZ14" s="972">
        <v>379.50236480955897</v>
      </c>
      <c r="EA14" s="972">
        <v>195.27313415996142</v>
      </c>
      <c r="EB14" s="972">
        <v>75.933402175653185</v>
      </c>
      <c r="EC14" s="972">
        <v>45.967401053392997</v>
      </c>
      <c r="ED14" s="972">
        <v>317.17393738900756</v>
      </c>
      <c r="EE14" s="972">
        <v>176.32753210396319</v>
      </c>
      <c r="EF14" s="972">
        <v>97.180602022893012</v>
      </c>
      <c r="EG14" s="972">
        <v>86.471981409979747</v>
      </c>
      <c r="EH14" s="972">
        <v>359.98011553683597</v>
      </c>
      <c r="EI14" s="975">
        <v>1056.6564177354026</v>
      </c>
      <c r="EJ14" s="974">
        <v>94.635776130223419</v>
      </c>
      <c r="EK14" s="972">
        <v>70.083858617262223</v>
      </c>
      <c r="EL14" s="972">
        <v>27.889281250732463</v>
      </c>
      <c r="EM14" s="972">
        <v>192.60891599821809</v>
      </c>
      <c r="EN14" s="972">
        <v>145.13323438576521</v>
      </c>
      <c r="EO14" s="972">
        <v>78.513990786725472</v>
      </c>
      <c r="EP14" s="972">
        <v>140.69034061924353</v>
      </c>
      <c r="EQ14" s="972">
        <v>364.33756579173422</v>
      </c>
      <c r="ER14" s="972">
        <v>190.66835547559768</v>
      </c>
      <c r="ES14" s="972">
        <v>138.17461362228545</v>
      </c>
      <c r="ET14" s="972">
        <v>34.69702611048497</v>
      </c>
      <c r="EU14" s="972">
        <v>363.53999520836811</v>
      </c>
      <c r="EV14" s="972">
        <v>314.1065809874587</v>
      </c>
      <c r="EW14" s="972">
        <v>2.7476993108984171</v>
      </c>
      <c r="EX14" s="972">
        <v>138.88349411850928</v>
      </c>
      <c r="EY14" s="972">
        <v>455.73777441686644</v>
      </c>
      <c r="EZ14" s="975">
        <v>1376.2242514151869</v>
      </c>
      <c r="FA14" s="974">
        <v>124.24043918254176</v>
      </c>
      <c r="FB14" s="972">
        <v>117.24259978751381</v>
      </c>
      <c r="FC14" s="972">
        <v>59.149335307412827</v>
      </c>
      <c r="FD14" s="972">
        <v>300.63237427746839</v>
      </c>
      <c r="FE14" s="972">
        <v>222.17182731740792</v>
      </c>
      <c r="FF14" s="972">
        <v>121.33434162170369</v>
      </c>
      <c r="FG14" s="972">
        <v>82.118407584593726</v>
      </c>
      <c r="FH14" s="972">
        <v>425.62457652370529</v>
      </c>
      <c r="FI14" s="972">
        <v>33.997362389999992</v>
      </c>
      <c r="FJ14" s="972">
        <v>203.12664133999996</v>
      </c>
      <c r="FK14" s="972">
        <v>3.1314748699999999</v>
      </c>
      <c r="FL14" s="972">
        <v>240.25547859999998</v>
      </c>
      <c r="FM14" s="972">
        <v>121.34690151999999</v>
      </c>
      <c r="FN14" s="972">
        <v>89.269675526573351</v>
      </c>
      <c r="FO14" s="972">
        <v>119.30022992999997</v>
      </c>
      <c r="FP14" s="972">
        <v>342.96239322999998</v>
      </c>
      <c r="FQ14" s="975">
        <v>1309.4748226311735</v>
      </c>
      <c r="FR14" s="974">
        <v>101.75351007999998</v>
      </c>
      <c r="FS14" s="972">
        <v>117.22458544999999</v>
      </c>
      <c r="FT14" s="972">
        <v>94.494255999999993</v>
      </c>
      <c r="FU14" s="950">
        <f t="shared" si="0"/>
        <v>313.47235152999997</v>
      </c>
      <c r="FV14" s="972">
        <v>131.67049433</v>
      </c>
      <c r="FW14" s="972">
        <v>155.16204259000003</v>
      </c>
      <c r="FX14" s="972">
        <v>269.80883182000008</v>
      </c>
      <c r="FY14" s="950">
        <f t="shared" si="1"/>
        <v>556.64136874000019</v>
      </c>
      <c r="FZ14" s="972">
        <v>155.71892586000004</v>
      </c>
      <c r="GA14" s="972">
        <v>127.28984890000001</v>
      </c>
      <c r="GB14" s="972">
        <v>240.99492718000005</v>
      </c>
      <c r="GC14" s="950">
        <f t="shared" si="2"/>
        <v>524.00370194000016</v>
      </c>
      <c r="GD14" s="972">
        <v>16.39152477</v>
      </c>
      <c r="GE14" s="972">
        <v>231.80987010999999</v>
      </c>
      <c r="GF14" s="972">
        <v>153.87530473000001</v>
      </c>
      <c r="GG14" s="950">
        <f t="shared" si="3"/>
        <v>402.07669960999999</v>
      </c>
      <c r="GH14" s="975">
        <v>1796.1941218200002</v>
      </c>
      <c r="GI14" s="974">
        <v>132.90766804999998</v>
      </c>
      <c r="GJ14" s="972">
        <v>324.87121307000001</v>
      </c>
      <c r="GK14" s="972">
        <v>267.20882013000005</v>
      </c>
      <c r="GL14" s="950">
        <f t="shared" si="4"/>
        <v>724.9877012500001</v>
      </c>
      <c r="GM14" s="950">
        <v>221.64751957999999</v>
      </c>
      <c r="GN14" s="950">
        <v>342.86902706000006</v>
      </c>
      <c r="GO14" s="950">
        <v>57.028081929999999</v>
      </c>
      <c r="GP14" s="950">
        <f t="shared" si="5"/>
        <v>621.5446285700001</v>
      </c>
      <c r="GQ14" s="950">
        <v>378.09219464000006</v>
      </c>
      <c r="GR14" s="950">
        <v>193.78376779000004</v>
      </c>
      <c r="GS14" s="950">
        <v>256.38856902000003</v>
      </c>
      <c r="GT14" s="950">
        <f t="shared" si="6"/>
        <v>828.26453145000005</v>
      </c>
      <c r="GU14" s="972">
        <v>242.68289297999999</v>
      </c>
      <c r="GV14" s="972">
        <v>201.77445824</v>
      </c>
      <c r="GW14" s="972">
        <v>132.78577245</v>
      </c>
      <c r="GX14" s="972">
        <f t="shared" si="7"/>
        <v>577.24312366999993</v>
      </c>
      <c r="GY14" s="953">
        <f t="shared" si="8"/>
        <v>2752.0399849400001</v>
      </c>
      <c r="GZ14" s="950">
        <v>326.34797583999989</v>
      </c>
      <c r="HA14" s="950">
        <v>191.48006340999999</v>
      </c>
      <c r="HB14" s="950">
        <v>265.90465626000002</v>
      </c>
      <c r="HC14" s="950">
        <v>783.73269550999999</v>
      </c>
      <c r="HD14" s="950">
        <v>670.28538920000017</v>
      </c>
      <c r="HE14" s="950">
        <v>317.11216285999996</v>
      </c>
      <c r="HF14" s="950">
        <v>205.20098509999997</v>
      </c>
      <c r="HG14" s="950">
        <v>1192.59853716</v>
      </c>
      <c r="HH14" s="950">
        <v>777.38396993999993</v>
      </c>
      <c r="HI14" s="950">
        <v>403.53204980999993</v>
      </c>
      <c r="HJ14" s="950">
        <v>135.62111567000002</v>
      </c>
      <c r="HK14" s="950">
        <v>1316.5371354200001</v>
      </c>
      <c r="HL14" s="950">
        <v>656.16080731000011</v>
      </c>
      <c r="HM14" s="950">
        <v>841.84901643000012</v>
      </c>
      <c r="HN14" s="950">
        <v>424.53413970231856</v>
      </c>
      <c r="HO14" s="950">
        <v>1922.543963442319</v>
      </c>
      <c r="HP14" s="953">
        <v>5215.4123315323195</v>
      </c>
      <c r="HQ14" s="952">
        <v>4.09728549</v>
      </c>
      <c r="HR14" s="950">
        <v>830.24810665300004</v>
      </c>
      <c r="HS14" s="950">
        <v>453.30228068000002</v>
      </c>
      <c r="HT14" s="950">
        <v>1287.647672823</v>
      </c>
      <c r="HU14" s="950">
        <v>517.30703048023202</v>
      </c>
      <c r="HV14" s="950">
        <v>639.08126261999985</v>
      </c>
      <c r="HW14" s="950">
        <v>218.21010139000003</v>
      </c>
      <c r="HX14" s="950">
        <v>1374.5983944902321</v>
      </c>
      <c r="HY14" s="950">
        <v>647.05995111999994</v>
      </c>
      <c r="HZ14" s="950">
        <v>288.3099314100001</v>
      </c>
      <c r="IA14" s="950">
        <v>345.40470554000012</v>
      </c>
      <c r="IB14" s="950">
        <v>1280.7745880700002</v>
      </c>
      <c r="IC14" s="950">
        <v>766.25030315999993</v>
      </c>
      <c r="ID14" s="950">
        <v>417.07468712000008</v>
      </c>
      <c r="IE14" s="950">
        <v>324.26599235000003</v>
      </c>
      <c r="IF14" s="950">
        <v>1507.5909826300001</v>
      </c>
      <c r="IG14" s="953">
        <f t="shared" si="9"/>
        <v>5450.6116380132326</v>
      </c>
      <c r="IH14" s="976"/>
    </row>
    <row r="15" spans="1:243" ht="23.15" customHeight="1" x14ac:dyDescent="0.35">
      <c r="A15" s="956" t="s">
        <v>739</v>
      </c>
      <c r="B15" s="945">
        <v>6.8710000000000004</v>
      </c>
      <c r="C15" s="945">
        <v>10.84</v>
      </c>
      <c r="D15" s="947">
        <v>11.576000000000001</v>
      </c>
      <c r="E15" s="947">
        <v>19.763000000000002</v>
      </c>
      <c r="F15" s="959">
        <v>1.1481983012702953E-5</v>
      </c>
      <c r="G15" s="960">
        <v>2.4947340560217967E-4</v>
      </c>
      <c r="H15" s="960">
        <v>1.7317563507549265E-3</v>
      </c>
      <c r="I15" s="960">
        <v>1.9927117393698092E-3</v>
      </c>
      <c r="J15" s="960">
        <v>7.1525800918663027E-4</v>
      </c>
      <c r="K15" s="960">
        <v>0</v>
      </c>
      <c r="L15" s="960">
        <v>0</v>
      </c>
      <c r="M15" s="960">
        <v>7.1525800918663027E-4</v>
      </c>
      <c r="N15" s="960">
        <v>0</v>
      </c>
      <c r="O15" s="960">
        <v>9.5259667264623022E-5</v>
      </c>
      <c r="P15" s="960">
        <v>0.15696652267365152</v>
      </c>
      <c r="Q15" s="960">
        <v>0.15706178234091614</v>
      </c>
      <c r="R15" s="960">
        <v>7.683084766947638E-3</v>
      </c>
      <c r="S15" s="960">
        <v>6.791922932264529E-4</v>
      </c>
      <c r="T15" s="960">
        <v>1.3750906143283022E-3</v>
      </c>
      <c r="U15" s="960">
        <v>9.7373676745023934E-3</v>
      </c>
      <c r="V15" s="960">
        <v>0.16950711976397498</v>
      </c>
      <c r="W15" s="960"/>
      <c r="X15" s="960">
        <v>0</v>
      </c>
      <c r="Y15" s="960">
        <v>0</v>
      </c>
      <c r="Z15" s="960">
        <v>1.0907692494983264E-3</v>
      </c>
      <c r="AA15" s="960">
        <v>1.0907692494983264E-3</v>
      </c>
      <c r="AO15" s="902">
        <v>0</v>
      </c>
      <c r="AP15" s="902">
        <v>0</v>
      </c>
      <c r="AQ15" s="902">
        <v>0</v>
      </c>
      <c r="AR15" s="902">
        <v>0</v>
      </c>
      <c r="AS15" s="902">
        <v>0</v>
      </c>
      <c r="AT15" s="902">
        <v>0</v>
      </c>
      <c r="AU15" s="902">
        <v>0</v>
      </c>
      <c r="AV15" s="902">
        <v>0</v>
      </c>
      <c r="AW15" s="902">
        <v>0</v>
      </c>
      <c r="AX15" s="902">
        <v>0</v>
      </c>
      <c r="AY15" s="902">
        <v>0</v>
      </c>
      <c r="AZ15" s="902">
        <v>0</v>
      </c>
      <c r="BA15" s="902">
        <v>0</v>
      </c>
      <c r="BB15" s="902">
        <v>0</v>
      </c>
      <c r="BC15" s="902">
        <v>0</v>
      </c>
      <c r="BD15" s="921">
        <v>0</v>
      </c>
      <c r="BE15" s="921">
        <v>0</v>
      </c>
      <c r="BF15" s="921">
        <v>0</v>
      </c>
      <c r="BG15" s="921">
        <v>0</v>
      </c>
      <c r="BH15" s="921">
        <v>0</v>
      </c>
      <c r="BI15" s="921">
        <v>2.4028218540890856</v>
      </c>
      <c r="BJ15" s="921">
        <v>1.8603222745224473</v>
      </c>
      <c r="BK15" s="921">
        <v>30.754554738966085</v>
      </c>
      <c r="BL15" s="921"/>
      <c r="BM15" s="921"/>
      <c r="BN15" s="921"/>
      <c r="BO15" s="921">
        <v>35.017698867577622</v>
      </c>
      <c r="BP15" s="961"/>
      <c r="BQ15" s="961"/>
      <c r="BR15" s="950"/>
      <c r="BS15" s="950"/>
      <c r="BT15" s="951">
        <v>0</v>
      </c>
      <c r="BU15" s="951">
        <v>0</v>
      </c>
      <c r="BV15" s="951">
        <v>0</v>
      </c>
      <c r="BW15" s="951">
        <v>0</v>
      </c>
      <c r="BX15" s="950">
        <v>0</v>
      </c>
      <c r="BY15" s="950">
        <v>0</v>
      </c>
      <c r="BZ15" s="950">
        <v>0</v>
      </c>
      <c r="CA15" s="950">
        <v>0</v>
      </c>
      <c r="CB15" s="950">
        <v>0</v>
      </c>
      <c r="CC15" s="950">
        <v>0</v>
      </c>
      <c r="CD15" s="950">
        <v>0</v>
      </c>
      <c r="CE15" s="950">
        <v>0</v>
      </c>
      <c r="CF15" s="950">
        <v>0</v>
      </c>
      <c r="CG15" s="950">
        <v>0</v>
      </c>
      <c r="CH15" s="950">
        <v>0</v>
      </c>
      <c r="CI15" s="950">
        <v>0</v>
      </c>
      <c r="CJ15" s="950">
        <v>0</v>
      </c>
      <c r="CK15" s="950">
        <v>0</v>
      </c>
      <c r="CL15" s="950">
        <v>0</v>
      </c>
      <c r="CM15" s="950">
        <v>0</v>
      </c>
      <c r="CN15" s="950">
        <v>0</v>
      </c>
      <c r="CO15" s="950">
        <v>0</v>
      </c>
      <c r="CP15" s="950">
        <v>0</v>
      </c>
      <c r="CQ15" s="950">
        <v>0</v>
      </c>
      <c r="CR15" s="950">
        <v>0</v>
      </c>
      <c r="CS15" s="950">
        <v>0</v>
      </c>
      <c r="CT15" s="950">
        <v>0</v>
      </c>
      <c r="CU15" s="950">
        <v>0</v>
      </c>
      <c r="CV15" s="950">
        <v>0</v>
      </c>
      <c r="CW15" s="950">
        <v>0</v>
      </c>
      <c r="CX15" s="950">
        <v>0</v>
      </c>
      <c r="CY15" s="950">
        <v>0</v>
      </c>
      <c r="CZ15" s="950">
        <v>0</v>
      </c>
      <c r="DA15" s="952">
        <v>0</v>
      </c>
      <c r="DB15" s="950">
        <v>0</v>
      </c>
      <c r="DC15" s="950">
        <v>0</v>
      </c>
      <c r="DD15" s="950">
        <v>0</v>
      </c>
      <c r="DE15" s="950">
        <v>0</v>
      </c>
      <c r="DF15" s="950">
        <v>0</v>
      </c>
      <c r="DG15" s="950">
        <v>0</v>
      </c>
      <c r="DH15" s="950">
        <v>0</v>
      </c>
      <c r="DI15" s="950">
        <v>0</v>
      </c>
      <c r="DJ15" s="950">
        <v>0</v>
      </c>
      <c r="DK15" s="950">
        <v>0</v>
      </c>
      <c r="DL15" s="950">
        <v>0</v>
      </c>
      <c r="DM15" s="950">
        <v>0</v>
      </c>
      <c r="DN15" s="950">
        <v>0</v>
      </c>
      <c r="DO15" s="950">
        <v>0</v>
      </c>
      <c r="DP15" s="950">
        <v>0</v>
      </c>
      <c r="DQ15" s="953">
        <v>0</v>
      </c>
      <c r="DR15" s="952">
        <v>0</v>
      </c>
      <c r="DS15" s="950">
        <v>0</v>
      </c>
      <c r="DT15" s="950">
        <v>0</v>
      </c>
      <c r="DU15" s="950">
        <v>0</v>
      </c>
      <c r="DV15" s="950">
        <v>0</v>
      </c>
      <c r="DW15" s="950">
        <v>0</v>
      </c>
      <c r="DX15" s="950">
        <v>0</v>
      </c>
      <c r="DY15" s="950">
        <v>0</v>
      </c>
      <c r="DZ15" s="950">
        <v>2</v>
      </c>
      <c r="EA15" s="950">
        <v>0</v>
      </c>
      <c r="EB15" s="950">
        <v>0</v>
      </c>
      <c r="EC15" s="950">
        <v>0</v>
      </c>
      <c r="ED15" s="950">
        <v>0</v>
      </c>
      <c r="EE15" s="950">
        <v>0</v>
      </c>
      <c r="EF15" s="950">
        <v>0</v>
      </c>
      <c r="EG15" s="950">
        <v>0</v>
      </c>
      <c r="EH15" s="950">
        <v>0</v>
      </c>
      <c r="EI15" s="953">
        <v>0</v>
      </c>
      <c r="EJ15" s="952">
        <v>0</v>
      </c>
      <c r="EK15" s="950">
        <v>0</v>
      </c>
      <c r="EL15" s="950">
        <v>0</v>
      </c>
      <c r="EM15" s="950">
        <v>0</v>
      </c>
      <c r="EN15" s="950">
        <v>0</v>
      </c>
      <c r="EO15" s="950">
        <v>0</v>
      </c>
      <c r="EP15" s="950">
        <v>0</v>
      </c>
      <c r="EQ15" s="950">
        <v>0</v>
      </c>
      <c r="ER15" s="950">
        <v>0</v>
      </c>
      <c r="ES15" s="950">
        <v>0</v>
      </c>
      <c r="ET15" s="950">
        <v>0</v>
      </c>
      <c r="EU15" s="950">
        <v>0</v>
      </c>
      <c r="EV15" s="950">
        <v>0</v>
      </c>
      <c r="EW15" s="950">
        <v>0</v>
      </c>
      <c r="EX15" s="950">
        <v>0</v>
      </c>
      <c r="EY15" s="950">
        <v>0</v>
      </c>
      <c r="EZ15" s="953">
        <v>0</v>
      </c>
      <c r="FA15" s="952"/>
      <c r="FB15" s="950"/>
      <c r="FC15" s="950"/>
      <c r="FD15" s="950"/>
      <c r="FE15" s="950">
        <v>0</v>
      </c>
      <c r="FF15" s="950">
        <v>0</v>
      </c>
      <c r="FG15" s="950">
        <v>0</v>
      </c>
      <c r="FH15" s="950">
        <v>0</v>
      </c>
      <c r="FI15" s="950">
        <v>0</v>
      </c>
      <c r="FJ15" s="950">
        <v>0</v>
      </c>
      <c r="FK15" s="950">
        <v>0</v>
      </c>
      <c r="FL15" s="950">
        <v>0</v>
      </c>
      <c r="FM15" s="950">
        <v>0</v>
      </c>
      <c r="FN15" s="950">
        <v>0</v>
      </c>
      <c r="FO15" s="950">
        <v>0</v>
      </c>
      <c r="FP15" s="950">
        <v>0</v>
      </c>
      <c r="FQ15" s="953">
        <v>0</v>
      </c>
      <c r="FR15" s="952">
        <v>0</v>
      </c>
      <c r="FS15" s="950">
        <v>0</v>
      </c>
      <c r="FT15" s="950">
        <v>0</v>
      </c>
      <c r="FU15" s="950">
        <f t="shared" si="0"/>
        <v>0</v>
      </c>
      <c r="FV15" s="950">
        <v>0</v>
      </c>
      <c r="FW15" s="950">
        <v>0</v>
      </c>
      <c r="FX15" s="950">
        <v>0</v>
      </c>
      <c r="FY15" s="950">
        <v>0</v>
      </c>
      <c r="FZ15" s="950">
        <v>0</v>
      </c>
      <c r="GA15" s="950">
        <v>0</v>
      </c>
      <c r="GB15" s="950">
        <v>0</v>
      </c>
      <c r="GC15" s="950">
        <v>0</v>
      </c>
      <c r="GD15" s="950">
        <v>0</v>
      </c>
      <c r="GE15" s="950">
        <v>0</v>
      </c>
      <c r="GF15" s="950">
        <v>0</v>
      </c>
      <c r="GG15" s="950">
        <v>0</v>
      </c>
      <c r="GH15" s="953">
        <v>0</v>
      </c>
      <c r="GI15" s="952">
        <v>0</v>
      </c>
      <c r="GJ15" s="950">
        <v>0</v>
      </c>
      <c r="GK15" s="950">
        <v>0</v>
      </c>
      <c r="GL15" s="950">
        <v>0</v>
      </c>
      <c r="GM15" s="950">
        <v>0</v>
      </c>
      <c r="GN15" s="950">
        <v>0</v>
      </c>
      <c r="GO15" s="950">
        <v>0</v>
      </c>
      <c r="GP15" s="950">
        <v>0</v>
      </c>
      <c r="GQ15" s="950">
        <v>0</v>
      </c>
      <c r="GR15" s="950">
        <v>0</v>
      </c>
      <c r="GS15" s="950">
        <v>0</v>
      </c>
      <c r="GT15" s="950">
        <v>0</v>
      </c>
      <c r="GU15" s="950">
        <v>0</v>
      </c>
      <c r="GV15" s="950">
        <v>0</v>
      </c>
      <c r="GW15" s="950">
        <v>0</v>
      </c>
      <c r="GX15" s="950">
        <v>0</v>
      </c>
      <c r="GY15" s="953">
        <f t="shared" si="8"/>
        <v>0</v>
      </c>
      <c r="GZ15" s="950">
        <v>0</v>
      </c>
      <c r="HA15" s="950">
        <v>0</v>
      </c>
      <c r="HB15" s="950">
        <v>0</v>
      </c>
      <c r="HC15" s="950">
        <v>0</v>
      </c>
      <c r="HD15" s="950">
        <v>0</v>
      </c>
      <c r="HE15" s="950">
        <v>0</v>
      </c>
      <c r="HF15" s="950">
        <v>0</v>
      </c>
      <c r="HG15" s="950">
        <v>0</v>
      </c>
      <c r="HH15" s="950">
        <v>0</v>
      </c>
      <c r="HI15" s="950">
        <v>0</v>
      </c>
      <c r="HJ15" s="950">
        <v>0</v>
      </c>
      <c r="HK15" s="950">
        <v>0</v>
      </c>
      <c r="HL15" s="950">
        <v>0</v>
      </c>
      <c r="HM15" s="950">
        <v>0</v>
      </c>
      <c r="HN15" s="950">
        <v>0</v>
      </c>
      <c r="HO15" s="950">
        <v>0</v>
      </c>
      <c r="HP15" s="953">
        <v>0</v>
      </c>
      <c r="HQ15" s="952">
        <v>0</v>
      </c>
      <c r="HR15" s="950">
        <v>0</v>
      </c>
      <c r="HS15" s="950">
        <v>0</v>
      </c>
      <c r="HT15" s="950">
        <v>0</v>
      </c>
      <c r="HU15" s="950">
        <v>0</v>
      </c>
      <c r="HV15" s="950">
        <v>0</v>
      </c>
      <c r="HW15" s="950">
        <v>0</v>
      </c>
      <c r="HX15" s="950">
        <v>0</v>
      </c>
      <c r="HY15" s="950">
        <v>0</v>
      </c>
      <c r="HZ15" s="950">
        <v>0</v>
      </c>
      <c r="IA15" s="950">
        <v>0</v>
      </c>
      <c r="IB15" s="950">
        <v>0</v>
      </c>
      <c r="IC15" s="950">
        <v>0</v>
      </c>
      <c r="ID15" s="950">
        <v>0</v>
      </c>
      <c r="IE15" s="950">
        <v>0</v>
      </c>
      <c r="IF15" s="950">
        <v>0</v>
      </c>
      <c r="IG15" s="953">
        <f t="shared" si="9"/>
        <v>0</v>
      </c>
      <c r="IH15" s="954"/>
    </row>
    <row r="16" spans="1:243" ht="23.25" customHeight="1" x14ac:dyDescent="0.35">
      <c r="A16" s="956" t="s">
        <v>740</v>
      </c>
      <c r="B16" s="945">
        <v>137.90199999999999</v>
      </c>
      <c r="C16" s="946">
        <v>149.17599999999999</v>
      </c>
      <c r="D16" s="947">
        <v>152.01499999999999</v>
      </c>
      <c r="E16" s="947">
        <v>167.14500000000001</v>
      </c>
      <c r="F16" s="959">
        <v>10.144875745632874</v>
      </c>
      <c r="G16" s="960">
        <v>5.8436566570858446</v>
      </c>
      <c r="H16" s="960">
        <v>1.4231599522784605E-2</v>
      </c>
      <c r="I16" s="960">
        <v>16.002764002241502</v>
      </c>
      <c r="J16" s="960">
        <v>2.1131404792485626</v>
      </c>
      <c r="K16" s="960">
        <v>1.6302652261209269</v>
      </c>
      <c r="L16" s="960">
        <v>0.29633299584100076</v>
      </c>
      <c r="M16" s="960">
        <v>4.0397387012104904</v>
      </c>
      <c r="N16" s="960">
        <v>0.35919909666884675</v>
      </c>
      <c r="O16" s="960">
        <v>0.17608585253059933</v>
      </c>
      <c r="P16" s="960">
        <v>0.17032788092971204</v>
      </c>
      <c r="Q16" s="960">
        <v>0.7056128301291581</v>
      </c>
      <c r="R16" s="960">
        <v>1.5436492986061486E-2</v>
      </c>
      <c r="S16" s="960">
        <v>0</v>
      </c>
      <c r="T16" s="960">
        <v>2.6315641508676433</v>
      </c>
      <c r="U16" s="960">
        <v>2.6470006438537048</v>
      </c>
      <c r="V16" s="960">
        <v>23.395116177434858</v>
      </c>
      <c r="W16" s="960"/>
      <c r="X16" s="960">
        <v>0</v>
      </c>
      <c r="Y16" s="960">
        <v>0</v>
      </c>
      <c r="Z16" s="960">
        <v>7.0814618105884505E-2</v>
      </c>
      <c r="AA16" s="960">
        <v>7.0814618105884505E-2</v>
      </c>
      <c r="AB16" s="960">
        <v>2.579138719553134E-2</v>
      </c>
      <c r="AC16" s="960">
        <v>1.979615364330985E-2</v>
      </c>
      <c r="AD16" s="960">
        <v>1.954524843547445E-4</v>
      </c>
      <c r="AE16" s="960">
        <v>4.5782993323195929E-2</v>
      </c>
      <c r="AF16" s="960">
        <v>1.9626208339330497E-2</v>
      </c>
      <c r="AG16" s="960">
        <v>0</v>
      </c>
      <c r="AH16" s="960">
        <v>18.065075524358779</v>
      </c>
      <c r="AI16" s="960">
        <v>18.084701732698111</v>
      </c>
      <c r="AJ16" s="960">
        <v>5.0436610736926317</v>
      </c>
      <c r="AK16" s="960">
        <v>0.2780601762511653</v>
      </c>
      <c r="AL16" s="960">
        <v>26.619632416927928</v>
      </c>
      <c r="AM16" s="960">
        <v>31.941353666871727</v>
      </c>
      <c r="AN16" s="960">
        <v>50.14265301099892</v>
      </c>
      <c r="AO16" s="960">
        <v>1.030241400968112</v>
      </c>
      <c r="AP16" s="960">
        <v>1.129846041844035</v>
      </c>
      <c r="AQ16" s="960">
        <v>31.591789061924995</v>
      </c>
      <c r="AR16" s="960">
        <v>33.75187650473714</v>
      </c>
      <c r="AS16" s="960">
        <v>12.599986623795044</v>
      </c>
      <c r="AT16" s="960">
        <v>2.7694870380722199</v>
      </c>
      <c r="AU16" s="960">
        <v>29.774571237826621</v>
      </c>
      <c r="AV16" s="960">
        <v>45.144044899693881</v>
      </c>
      <c r="AW16" s="960">
        <v>3.3617894153861854</v>
      </c>
      <c r="AX16" s="960">
        <v>1.3107625643395198</v>
      </c>
      <c r="AY16" s="960">
        <v>31.931613924139565</v>
      </c>
      <c r="AZ16" s="960">
        <v>46.433676761660642</v>
      </c>
      <c r="BA16" s="960">
        <v>4.7580401225989988</v>
      </c>
      <c r="BB16" s="960">
        <v>9.5074343031799735</v>
      </c>
      <c r="BC16" s="960">
        <v>38.961450391623139</v>
      </c>
      <c r="BD16" s="960">
        <v>53.226924817402107</v>
      </c>
      <c r="BE16" s="960">
        <v>7.5799671545048746</v>
      </c>
      <c r="BF16" s="960">
        <v>1.3096766330116185</v>
      </c>
      <c r="BG16" s="960">
        <v>30.914261039777141</v>
      </c>
      <c r="BH16" s="960">
        <v>39.803904827293636</v>
      </c>
      <c r="BI16" s="960">
        <v>27.177765928930508</v>
      </c>
      <c r="BJ16" s="960">
        <v>21.041677826970592</v>
      </c>
      <c r="BK16" s="960">
        <v>14.457280705757023</v>
      </c>
      <c r="BL16" s="960"/>
      <c r="BM16" s="960"/>
      <c r="BN16" s="960"/>
      <c r="BO16" s="960">
        <v>62.676724461658118</v>
      </c>
      <c r="BP16" s="950">
        <v>2.299992630208664</v>
      </c>
      <c r="BQ16" s="950">
        <v>3.8021808245171935</v>
      </c>
      <c r="BR16" s="950">
        <v>37.90081625520223</v>
      </c>
      <c r="BS16" s="950">
        <v>44.00298970992808</v>
      </c>
      <c r="BT16" s="951">
        <v>1.3414772205010981</v>
      </c>
      <c r="BU16" s="951">
        <v>1.3852385649391565</v>
      </c>
      <c r="BV16" s="951">
        <v>35.611250869081495</v>
      </c>
      <c r="BW16" s="951">
        <v>38.33796665452175</v>
      </c>
      <c r="BX16" s="950">
        <v>7.5252578862620663</v>
      </c>
      <c r="BY16" s="950">
        <v>2.2429770082548703</v>
      </c>
      <c r="BZ16" s="950">
        <v>23.819884533377024</v>
      </c>
      <c r="CA16" s="950">
        <v>33.588119427893965</v>
      </c>
      <c r="CB16" s="950">
        <v>0</v>
      </c>
      <c r="CC16" s="950">
        <v>1.255811071230774</v>
      </c>
      <c r="CD16" s="950">
        <v>11.903253658353854</v>
      </c>
      <c r="CE16" s="950">
        <v>15.446544380274753</v>
      </c>
      <c r="CF16" s="950">
        <v>2.0026995810101429</v>
      </c>
      <c r="CG16" s="950">
        <v>4.5537245283668294E-2</v>
      </c>
      <c r="CH16" s="950">
        <v>49.730901962573434</v>
      </c>
      <c r="CI16" s="950">
        <v>51.779138788867243</v>
      </c>
      <c r="CJ16" s="950">
        <v>32.758040999999999</v>
      </c>
      <c r="CK16" s="950">
        <v>25.911508999999999</v>
      </c>
      <c r="CL16" s="950">
        <v>51.119172570000003</v>
      </c>
      <c r="CM16" s="950">
        <v>109.78872256999999</v>
      </c>
      <c r="CN16" s="950">
        <v>28.972771390000002</v>
      </c>
      <c r="CO16" s="950">
        <v>29.643965039999998</v>
      </c>
      <c r="CP16" s="950">
        <v>25.388957000000001</v>
      </c>
      <c r="CQ16" s="950">
        <v>84.005693430000008</v>
      </c>
      <c r="CR16" s="950">
        <v>9.3414724425325879</v>
      </c>
      <c r="CS16" s="950">
        <v>8.7672978428281212</v>
      </c>
      <c r="CT16" s="950">
        <v>29.160089447484804</v>
      </c>
      <c r="CU16" s="950">
        <v>47.268859732845513</v>
      </c>
      <c r="CV16" s="950">
        <v>3.8156602847232381</v>
      </c>
      <c r="CW16" s="950">
        <v>0.944884283139657</v>
      </c>
      <c r="CX16" s="950">
        <v>74.448096314580511</v>
      </c>
      <c r="CY16" s="950">
        <v>79.208640882443419</v>
      </c>
      <c r="CZ16" s="950">
        <v>217.2</v>
      </c>
      <c r="DA16" s="952">
        <v>2.5932864926185415</v>
      </c>
      <c r="DB16" s="950">
        <v>4.0617394303577834</v>
      </c>
      <c r="DC16" s="950">
        <v>42.51888776520601</v>
      </c>
      <c r="DD16" s="950">
        <v>49.173913688182331</v>
      </c>
      <c r="DE16" s="950">
        <v>14.453679498077957</v>
      </c>
      <c r="DF16" s="950">
        <v>1.1794189917108668</v>
      </c>
      <c r="DG16" s="950">
        <v>48.16367519072729</v>
      </c>
      <c r="DH16" s="950">
        <v>63.796773680516111</v>
      </c>
      <c r="DI16" s="950">
        <v>2.6209652541328028</v>
      </c>
      <c r="DJ16" s="950">
        <v>12.607752453353104</v>
      </c>
      <c r="DK16" s="950">
        <v>47.546929798139828</v>
      </c>
      <c r="DL16" s="950">
        <v>62.775647505625734</v>
      </c>
      <c r="DM16" s="950">
        <v>3.9502637783112902</v>
      </c>
      <c r="DN16" s="950">
        <v>4.0247980093025717</v>
      </c>
      <c r="DO16" s="950">
        <v>115.51978953407519</v>
      </c>
      <c r="DP16" s="950">
        <v>123.49485132168905</v>
      </c>
      <c r="DQ16" s="953">
        <v>299.24118619601319</v>
      </c>
      <c r="DR16" s="952">
        <v>0.11951647519525738</v>
      </c>
      <c r="DS16" s="950">
        <v>5.7375019510585128</v>
      </c>
      <c r="DT16" s="950">
        <v>31.161741762870637</v>
      </c>
      <c r="DU16" s="950">
        <v>37.018760189124407</v>
      </c>
      <c r="DV16" s="950">
        <v>6.543321664811895</v>
      </c>
      <c r="DW16" s="950">
        <v>5.8268077775453246</v>
      </c>
      <c r="DX16" s="950">
        <v>52.763496834675976</v>
      </c>
      <c r="DY16" s="950">
        <v>65.133626277033201</v>
      </c>
      <c r="DZ16" s="950">
        <v>102.15238646615759</v>
      </c>
      <c r="EA16" s="950">
        <v>0.72891199206098412</v>
      </c>
      <c r="EB16" s="950">
        <v>7.1336567960053996</v>
      </c>
      <c r="EC16" s="950">
        <v>50.697888296590975</v>
      </c>
      <c r="ED16" s="950">
        <v>58.560457084657358</v>
      </c>
      <c r="EE16" s="950">
        <v>4.4711676614694049</v>
      </c>
      <c r="EF16" s="950">
        <v>1.6878373875359471</v>
      </c>
      <c r="EG16" s="950">
        <v>173.17832764865898</v>
      </c>
      <c r="EH16" s="950">
        <v>179.33733269766435</v>
      </c>
      <c r="EI16" s="953">
        <v>340.05017624847932</v>
      </c>
      <c r="EJ16" s="952">
        <v>1.8003808089028153</v>
      </c>
      <c r="EK16" s="950">
        <v>11.559938189248831</v>
      </c>
      <c r="EL16" s="950">
        <v>27.433884028303265</v>
      </c>
      <c r="EM16" s="950">
        <v>40.794203026454909</v>
      </c>
      <c r="EN16" s="950">
        <v>24.959924894471527</v>
      </c>
      <c r="EO16" s="950">
        <v>0.83717397165958829</v>
      </c>
      <c r="EP16" s="950">
        <v>94.350348733990842</v>
      </c>
      <c r="EQ16" s="950">
        <v>120.14744760012196</v>
      </c>
      <c r="ER16" s="950">
        <v>0.70745314839446671</v>
      </c>
      <c r="ES16" s="950">
        <v>1.7078694775717624</v>
      </c>
      <c r="ET16" s="950">
        <v>57.227055794923729</v>
      </c>
      <c r="EU16" s="950">
        <v>59.642378420889962</v>
      </c>
      <c r="EV16" s="950">
        <v>8.9593334407521752</v>
      </c>
      <c r="EW16" s="950">
        <v>46.327297021168576</v>
      </c>
      <c r="EX16" s="950">
        <v>207.55120110914226</v>
      </c>
      <c r="EY16" s="950">
        <v>262.83783157106302</v>
      </c>
      <c r="EZ16" s="953">
        <v>483.42186061852982</v>
      </c>
      <c r="FA16" s="952">
        <v>1.7142287166564953</v>
      </c>
      <c r="FB16" s="950">
        <v>0.10135651176071103</v>
      </c>
      <c r="FC16" s="950">
        <v>58.05722622135233</v>
      </c>
      <c r="FD16" s="950">
        <v>59.872811449769536</v>
      </c>
      <c r="FE16" s="950">
        <v>17.677626072574192</v>
      </c>
      <c r="FF16" s="950">
        <v>2.8445170169969418</v>
      </c>
      <c r="FG16" s="950">
        <v>75.87040168771567</v>
      </c>
      <c r="FH16" s="950">
        <v>96.392544777286801</v>
      </c>
      <c r="FI16" s="950">
        <v>12.183248969772722</v>
      </c>
      <c r="FJ16" s="950">
        <v>2.2357658422576869</v>
      </c>
      <c r="FK16" s="950">
        <v>68.197028545718013</v>
      </c>
      <c r="FL16" s="950">
        <v>82.616043357748438</v>
      </c>
      <c r="FM16" s="950">
        <v>6.8229827272481982</v>
      </c>
      <c r="FN16" s="950">
        <v>13.372222867073793</v>
      </c>
      <c r="FO16" s="950">
        <v>307.82067572540399</v>
      </c>
      <c r="FP16" s="950">
        <v>318.72901075471287</v>
      </c>
      <c r="FQ16" s="953">
        <v>557.61041033951756</v>
      </c>
      <c r="FR16" s="952">
        <v>0.98476301999946314</v>
      </c>
      <c r="FS16" s="950">
        <v>1.8928842912841861</v>
      </c>
      <c r="FT16" s="950">
        <v>90.969597642170569</v>
      </c>
      <c r="FU16" s="950">
        <f t="shared" si="0"/>
        <v>93.847244953454222</v>
      </c>
      <c r="FV16" s="950">
        <v>16.740796340140911</v>
      </c>
      <c r="FW16" s="950">
        <v>4.7477554240574138</v>
      </c>
      <c r="FX16" s="950">
        <v>79.274581550962623</v>
      </c>
      <c r="FY16" s="950">
        <f t="shared" si="1"/>
        <v>100.76313331516094</v>
      </c>
      <c r="FZ16" s="950">
        <v>1.459212502693642</v>
      </c>
      <c r="GA16" s="950">
        <v>9.9624741485386874</v>
      </c>
      <c r="GB16" s="950">
        <v>83.925362861992809</v>
      </c>
      <c r="GC16" s="950">
        <f t="shared" si="2"/>
        <v>95.347049513225144</v>
      </c>
      <c r="GD16" s="950">
        <v>3.1452049579685943</v>
      </c>
      <c r="GE16" s="950">
        <v>8.2327658008772797</v>
      </c>
      <c r="GF16" s="950">
        <v>252.14875925377407</v>
      </c>
      <c r="GG16" s="950">
        <f t="shared" si="3"/>
        <v>263.52673001261996</v>
      </c>
      <c r="GH16" s="953">
        <v>553.48415779446032</v>
      </c>
      <c r="GI16" s="952">
        <v>7.8132615456504189</v>
      </c>
      <c r="GJ16" s="950">
        <v>3.9395386976894785E-2</v>
      </c>
      <c r="GK16" s="950">
        <v>78.500883686702622</v>
      </c>
      <c r="GL16" s="950">
        <f t="shared" ref="GL16:GL42" si="10">GI16+GJ16+GK16</f>
        <v>86.353540619329934</v>
      </c>
      <c r="GM16" s="950">
        <v>7.4471971784975635</v>
      </c>
      <c r="GN16" s="950">
        <v>2.1771559748145428</v>
      </c>
      <c r="GO16" s="950">
        <v>195.55729756848714</v>
      </c>
      <c r="GP16" s="950">
        <f t="shared" ref="GP16:GP42" si="11">GM16+GN16+GO16</f>
        <v>205.18165072179926</v>
      </c>
      <c r="GQ16" s="950">
        <v>37.98383832239471</v>
      </c>
      <c r="GR16" s="950">
        <v>18.617923406041964</v>
      </c>
      <c r="GS16" s="950">
        <v>174.34262403808057</v>
      </c>
      <c r="GT16" s="950">
        <f t="shared" ref="GT16:GT42" si="12">GQ16+GR16+GS16</f>
        <v>230.94438576651726</v>
      </c>
      <c r="GU16" s="950">
        <v>37.577533335873014</v>
      </c>
      <c r="GV16" s="950">
        <v>11.261956317938383</v>
      </c>
      <c r="GW16" s="950">
        <v>533.20541004915731</v>
      </c>
      <c r="GX16" s="950">
        <f t="shared" ref="GX16:GX42" si="13">GU16+GV16+GW16</f>
        <v>582.04489970296868</v>
      </c>
      <c r="GY16" s="953">
        <f t="shared" si="8"/>
        <v>1104.5244768106152</v>
      </c>
      <c r="GZ16" s="950">
        <v>40.563746462701246</v>
      </c>
      <c r="HA16" s="950">
        <v>13.332453238016402</v>
      </c>
      <c r="HB16" s="950">
        <v>169.97241465869317</v>
      </c>
      <c r="HC16" s="950">
        <v>223.86861435941083</v>
      </c>
      <c r="HD16" s="950">
        <v>110.91266180749507</v>
      </c>
      <c r="HE16" s="950">
        <v>47.727739772347647</v>
      </c>
      <c r="HF16" s="950">
        <v>292.2773292759461</v>
      </c>
      <c r="HG16" s="950">
        <v>450.91773085578882</v>
      </c>
      <c r="HH16" s="950">
        <v>143.71355777583787</v>
      </c>
      <c r="HI16" s="950">
        <v>9.7779217494910475E-2</v>
      </c>
      <c r="HJ16" s="950">
        <v>0.31922949000882583</v>
      </c>
      <c r="HK16" s="950">
        <v>144.1305664833416</v>
      </c>
      <c r="HL16" s="950">
        <v>1.6004650340202429</v>
      </c>
      <c r="HM16" s="950">
        <v>4.9428223313064984E-2</v>
      </c>
      <c r="HN16" s="950">
        <v>0.87591604820181457</v>
      </c>
      <c r="HO16" s="950">
        <v>2.5258093055351227</v>
      </c>
      <c r="HP16" s="953">
        <v>821.44272100407636</v>
      </c>
      <c r="HQ16" s="952">
        <v>105.53234737159886</v>
      </c>
      <c r="HR16" s="950">
        <v>15.961120302290373</v>
      </c>
      <c r="HS16" s="950">
        <v>261.48578229485702</v>
      </c>
      <c r="HT16" s="950">
        <v>382.97924996874616</v>
      </c>
      <c r="HU16" s="950">
        <v>211.65554504342933</v>
      </c>
      <c r="HV16" s="950">
        <v>41.592102047609274</v>
      </c>
      <c r="HW16" s="950">
        <v>449.10092579575581</v>
      </c>
      <c r="HX16" s="950">
        <v>702.34857288679427</v>
      </c>
      <c r="HY16" s="950">
        <v>304.99245301434303</v>
      </c>
      <c r="HZ16" s="950">
        <v>1.1160748558042108</v>
      </c>
      <c r="IA16" s="950">
        <v>0.21620498520734346</v>
      </c>
      <c r="IB16" s="950">
        <v>306.32473285535457</v>
      </c>
      <c r="IC16" s="950">
        <v>5.3666271610608794E-2</v>
      </c>
      <c r="ID16" s="950">
        <v>1.5176454609829026E-4</v>
      </c>
      <c r="IE16" s="950">
        <v>3.3759997685656696E-3</v>
      </c>
      <c r="IF16" s="950">
        <v>5.7194035925272758E-2</v>
      </c>
      <c r="IG16" s="953">
        <f>HT16+HX16+IB16+IF16</f>
        <v>1391.7097497468203</v>
      </c>
      <c r="IH16" s="954"/>
    </row>
    <row r="17" spans="1:242" ht="23.25" customHeight="1" x14ac:dyDescent="0.35">
      <c r="A17" s="956" t="s">
        <v>741</v>
      </c>
      <c r="B17" s="945"/>
      <c r="C17" s="946"/>
      <c r="D17" s="947"/>
      <c r="E17" s="947"/>
      <c r="F17" s="959"/>
      <c r="G17" s="960"/>
      <c r="H17" s="960"/>
      <c r="I17" s="960"/>
      <c r="J17" s="960"/>
      <c r="K17" s="960"/>
      <c r="L17" s="960"/>
      <c r="M17" s="960"/>
      <c r="N17" s="960"/>
      <c r="O17" s="960"/>
      <c r="P17" s="960"/>
      <c r="Q17" s="960"/>
      <c r="R17" s="960"/>
      <c r="S17" s="960"/>
      <c r="T17" s="960"/>
      <c r="U17" s="960"/>
      <c r="V17" s="960"/>
      <c r="W17" s="960"/>
      <c r="X17" s="960"/>
      <c r="Y17" s="960"/>
      <c r="Z17" s="960"/>
      <c r="AA17" s="960"/>
      <c r="AB17" s="960"/>
      <c r="AC17" s="960"/>
      <c r="AD17" s="960"/>
      <c r="AE17" s="960"/>
      <c r="AF17" s="960"/>
      <c r="AG17" s="960"/>
      <c r="AH17" s="960"/>
      <c r="AI17" s="960"/>
      <c r="AJ17" s="960"/>
      <c r="AK17" s="960"/>
      <c r="AL17" s="960"/>
      <c r="AM17" s="960"/>
      <c r="AN17" s="960"/>
      <c r="AO17" s="960"/>
      <c r="AP17" s="960"/>
      <c r="AQ17" s="960"/>
      <c r="AR17" s="960"/>
      <c r="AS17" s="960"/>
      <c r="AT17" s="960"/>
      <c r="AU17" s="960"/>
      <c r="AV17" s="960"/>
      <c r="AW17" s="960"/>
      <c r="AX17" s="960"/>
      <c r="AY17" s="960"/>
      <c r="AZ17" s="960"/>
      <c r="BA17" s="960"/>
      <c r="BB17" s="960"/>
      <c r="BC17" s="960"/>
      <c r="BD17" s="960"/>
      <c r="BE17" s="960"/>
      <c r="BF17" s="960"/>
      <c r="BG17" s="960"/>
      <c r="BH17" s="960"/>
      <c r="BI17" s="960"/>
      <c r="BJ17" s="960"/>
      <c r="BK17" s="960"/>
      <c r="BL17" s="960"/>
      <c r="BM17" s="960"/>
      <c r="BN17" s="960"/>
      <c r="BO17" s="960"/>
      <c r="BP17" s="950"/>
      <c r="BQ17" s="950"/>
      <c r="BR17" s="950"/>
      <c r="BS17" s="950"/>
      <c r="BT17" s="951"/>
      <c r="BU17" s="951"/>
      <c r="BV17" s="951"/>
      <c r="BW17" s="951"/>
      <c r="BX17" s="950"/>
      <c r="BY17" s="950"/>
      <c r="BZ17" s="950"/>
      <c r="CA17" s="950"/>
      <c r="CB17" s="950"/>
      <c r="CC17" s="950"/>
      <c r="CD17" s="950"/>
      <c r="CE17" s="950"/>
      <c r="CF17" s="950"/>
      <c r="CG17" s="950"/>
      <c r="CH17" s="950"/>
      <c r="CI17" s="950"/>
      <c r="CJ17" s="950"/>
      <c r="CK17" s="950"/>
      <c r="CL17" s="950"/>
      <c r="CM17" s="950"/>
      <c r="CN17" s="950"/>
      <c r="CO17" s="950"/>
      <c r="CP17" s="950"/>
      <c r="CQ17" s="950"/>
      <c r="CR17" s="950"/>
      <c r="CS17" s="950"/>
      <c r="CT17" s="950"/>
      <c r="CU17" s="950"/>
      <c r="CV17" s="950"/>
      <c r="CW17" s="950"/>
      <c r="CX17" s="950"/>
      <c r="CY17" s="950"/>
      <c r="CZ17" s="950"/>
      <c r="DA17" s="952"/>
      <c r="DB17" s="950"/>
      <c r="DC17" s="950"/>
      <c r="DD17" s="950"/>
      <c r="DE17" s="950"/>
      <c r="DF17" s="950"/>
      <c r="DG17" s="950"/>
      <c r="DH17" s="950"/>
      <c r="DI17" s="950"/>
      <c r="DJ17" s="950"/>
      <c r="DK17" s="950"/>
      <c r="DL17" s="950"/>
      <c r="DM17" s="950"/>
      <c r="DN17" s="950"/>
      <c r="DO17" s="950"/>
      <c r="DP17" s="950"/>
      <c r="DQ17" s="953"/>
      <c r="DR17" s="952"/>
      <c r="DS17" s="950"/>
      <c r="DT17" s="950"/>
      <c r="DU17" s="950"/>
      <c r="DV17" s="950"/>
      <c r="DW17" s="950"/>
      <c r="DX17" s="950"/>
      <c r="DY17" s="950"/>
      <c r="DZ17" s="950"/>
      <c r="EA17" s="950"/>
      <c r="EB17" s="950"/>
      <c r="EC17" s="950"/>
      <c r="ED17" s="950"/>
      <c r="EE17" s="950"/>
      <c r="EF17" s="950"/>
      <c r="EG17" s="950"/>
      <c r="EH17" s="950"/>
      <c r="EI17" s="953"/>
      <c r="EJ17" s="952"/>
      <c r="EK17" s="950"/>
      <c r="EL17" s="950"/>
      <c r="EM17" s="950"/>
      <c r="EN17" s="950"/>
      <c r="EO17" s="950"/>
      <c r="EP17" s="950"/>
      <c r="EQ17" s="950"/>
      <c r="ER17" s="950"/>
      <c r="ES17" s="950"/>
      <c r="ET17" s="950"/>
      <c r="EU17" s="950"/>
      <c r="EV17" s="950"/>
      <c r="EW17" s="950"/>
      <c r="EX17" s="950"/>
      <c r="EY17" s="950"/>
      <c r="EZ17" s="953"/>
      <c r="FA17" s="952">
        <v>0</v>
      </c>
      <c r="FB17" s="950">
        <v>0</v>
      </c>
      <c r="FC17" s="950">
        <v>0</v>
      </c>
      <c r="FD17" s="950">
        <v>0</v>
      </c>
      <c r="FE17" s="950">
        <v>0</v>
      </c>
      <c r="FF17" s="950">
        <v>0</v>
      </c>
      <c r="FG17" s="950">
        <v>68.271238890000006</v>
      </c>
      <c r="FH17" s="950">
        <v>68.271238890000006</v>
      </c>
      <c r="FI17" s="950">
        <v>1.7613699999999999E-3</v>
      </c>
      <c r="FJ17" s="950">
        <v>0</v>
      </c>
      <c r="FK17" s="950">
        <v>78.086347469999993</v>
      </c>
      <c r="FL17" s="950">
        <v>78.088108840000004</v>
      </c>
      <c r="FM17" s="950">
        <v>1.2119421000000001</v>
      </c>
      <c r="FN17" s="950">
        <v>3.4035989999999995E-2</v>
      </c>
      <c r="FO17" s="950">
        <v>115.17952604000001</v>
      </c>
      <c r="FP17" s="950">
        <v>116.42550412999999</v>
      </c>
      <c r="FQ17" s="953">
        <v>262.78485186</v>
      </c>
      <c r="FR17" s="952">
        <v>0.11801697999999999</v>
      </c>
      <c r="FS17" s="950">
        <v>0</v>
      </c>
      <c r="FT17" s="950">
        <v>86.034561859999982</v>
      </c>
      <c r="FU17" s="950">
        <f t="shared" si="0"/>
        <v>86.152578839999975</v>
      </c>
      <c r="FV17" s="950">
        <v>4.6607193600000008</v>
      </c>
      <c r="FW17" s="950">
        <v>1.4349417199999999</v>
      </c>
      <c r="FX17" s="950">
        <v>84.943105840000001</v>
      </c>
      <c r="FY17" s="950">
        <f t="shared" si="1"/>
        <v>91.03876692</v>
      </c>
      <c r="FZ17" s="950">
        <v>0</v>
      </c>
      <c r="GA17" s="950">
        <v>0</v>
      </c>
      <c r="GB17" s="950">
        <v>81.076714199999998</v>
      </c>
      <c r="GC17" s="950">
        <f t="shared" si="2"/>
        <v>81.076714199999998</v>
      </c>
      <c r="GD17" s="950">
        <v>0</v>
      </c>
      <c r="GE17" s="950">
        <v>0</v>
      </c>
      <c r="GF17" s="950">
        <v>107.57887552</v>
      </c>
      <c r="GG17" s="950">
        <f t="shared" si="3"/>
        <v>107.57887552</v>
      </c>
      <c r="GH17" s="953">
        <v>365.84693547999996</v>
      </c>
      <c r="GI17" s="952">
        <v>0.47533621000000004</v>
      </c>
      <c r="GJ17" s="950">
        <v>0</v>
      </c>
      <c r="GK17" s="950">
        <v>67.264965040000007</v>
      </c>
      <c r="GL17" s="950">
        <f t="shared" si="10"/>
        <v>67.740301250000002</v>
      </c>
      <c r="GM17" s="950">
        <v>0</v>
      </c>
      <c r="GN17" s="950">
        <v>0</v>
      </c>
      <c r="GO17" s="950">
        <v>91.096745110000001</v>
      </c>
      <c r="GP17" s="950">
        <f t="shared" si="11"/>
        <v>91.096745110000001</v>
      </c>
      <c r="GQ17" s="950">
        <v>0</v>
      </c>
      <c r="GR17" s="950">
        <v>0</v>
      </c>
      <c r="GS17" s="950">
        <v>143.92088043000001</v>
      </c>
      <c r="GT17" s="950">
        <f t="shared" si="12"/>
        <v>143.92088043000001</v>
      </c>
      <c r="GU17" s="950">
        <v>0</v>
      </c>
      <c r="GV17" s="950">
        <v>0.42028799999999999</v>
      </c>
      <c r="GW17" s="950">
        <v>340.43450038999998</v>
      </c>
      <c r="GX17" s="950">
        <f t="shared" si="13"/>
        <v>340.85478839000001</v>
      </c>
      <c r="GY17" s="953">
        <f t="shared" si="8"/>
        <v>643.61271518000001</v>
      </c>
      <c r="GZ17" s="950">
        <v>0</v>
      </c>
      <c r="HA17" s="950">
        <v>0</v>
      </c>
      <c r="HB17" s="950">
        <v>147.05734524000002</v>
      </c>
      <c r="HC17" s="950">
        <v>147.05734524000002</v>
      </c>
      <c r="HD17" s="950">
        <v>36.253666899999999</v>
      </c>
      <c r="HE17" s="950">
        <v>3.79E-4</v>
      </c>
      <c r="HF17" s="950">
        <v>181.16991804000003</v>
      </c>
      <c r="HG17" s="950">
        <v>217.42396394000002</v>
      </c>
      <c r="HH17" s="950">
        <v>15.39272261</v>
      </c>
      <c r="HI17" s="950">
        <v>4.3340496399999999</v>
      </c>
      <c r="HJ17" s="950">
        <v>114.34004294999998</v>
      </c>
      <c r="HK17" s="950">
        <v>134.06681519999998</v>
      </c>
      <c r="HL17" s="950">
        <v>7.6953398500000008</v>
      </c>
      <c r="HM17" s="950">
        <v>9.2024569999999986E-2</v>
      </c>
      <c r="HN17" s="950">
        <v>355.86948688999996</v>
      </c>
      <c r="HO17" s="950">
        <v>363.65685130999998</v>
      </c>
      <c r="HP17" s="953">
        <v>862.20497569000008</v>
      </c>
      <c r="HQ17" s="952">
        <v>6.2730016399999995</v>
      </c>
      <c r="HR17" s="950">
        <v>5.4999999999999997E-3</v>
      </c>
      <c r="HS17" s="950">
        <v>183.78760282000002</v>
      </c>
      <c r="HT17" s="950">
        <v>190.06610446000002</v>
      </c>
      <c r="HU17" s="950">
        <v>14.07206907</v>
      </c>
      <c r="HV17" s="950">
        <v>12.6875</v>
      </c>
      <c r="HW17" s="950">
        <v>187.03161997999999</v>
      </c>
      <c r="HX17" s="950">
        <v>213.79118904999999</v>
      </c>
      <c r="HY17" s="950">
        <v>18.263418379999997</v>
      </c>
      <c r="HZ17" s="950">
        <v>2.0986185000000002</v>
      </c>
      <c r="IA17" s="950">
        <v>234.69179453000001</v>
      </c>
      <c r="IB17" s="950">
        <v>255.05383140999999</v>
      </c>
      <c r="IC17" s="950">
        <v>7.1175839600000002</v>
      </c>
      <c r="ID17" s="950">
        <v>60.216079130000004</v>
      </c>
      <c r="IE17" s="950">
        <v>353.46240501</v>
      </c>
      <c r="IF17" s="950">
        <v>420.79606810000001</v>
      </c>
      <c r="IG17" s="953">
        <f t="shared" si="9"/>
        <v>1079.70719302</v>
      </c>
      <c r="IH17" s="954"/>
    </row>
    <row r="18" spans="1:242" ht="23.25" customHeight="1" x14ac:dyDescent="0.35">
      <c r="A18" s="956" t="s">
        <v>742</v>
      </c>
      <c r="B18" s="945">
        <v>37.856999999999999</v>
      </c>
      <c r="C18" s="946">
        <v>36.106999999999999</v>
      </c>
      <c r="D18" s="947">
        <v>44.951000000000001</v>
      </c>
      <c r="E18" s="947">
        <v>48.825000000000003</v>
      </c>
      <c r="F18" s="959">
        <v>3.1310834583572502</v>
      </c>
      <c r="G18" s="960">
        <v>6.4393571709657911</v>
      </c>
      <c r="H18" s="960">
        <v>3.9571159195855006</v>
      </c>
      <c r="I18" s="960">
        <v>13.527556548908541</v>
      </c>
      <c r="J18" s="960">
        <v>4.11447645325255</v>
      </c>
      <c r="K18" s="960">
        <v>8.1832586082763257</v>
      </c>
      <c r="L18" s="960">
        <v>5.9578979904497409</v>
      </c>
      <c r="M18" s="960">
        <v>18.255633051978617</v>
      </c>
      <c r="N18" s="960">
        <v>4.2640260193366615</v>
      </c>
      <c r="O18" s="960">
        <v>7.1861856398441804</v>
      </c>
      <c r="P18" s="960">
        <v>4.7612805818947397</v>
      </c>
      <c r="Q18" s="960">
        <v>16.211492241075582</v>
      </c>
      <c r="R18" s="960">
        <v>7.5981320557885441</v>
      </c>
      <c r="S18" s="960">
        <v>5.7691921584917214</v>
      </c>
      <c r="T18" s="960">
        <v>7.4114291659603895</v>
      </c>
      <c r="U18" s="960">
        <v>20.778753380240651</v>
      </c>
      <c r="V18" s="960">
        <v>68.773435222203389</v>
      </c>
      <c r="W18" s="960"/>
      <c r="X18" s="960">
        <v>4.3740147369269664</v>
      </c>
      <c r="Y18" s="960">
        <v>7.8484569741731054</v>
      </c>
      <c r="Z18" s="960">
        <v>4.2176295357638454</v>
      </c>
      <c r="AA18" s="960">
        <v>16.440101246863918</v>
      </c>
      <c r="AB18" s="960">
        <v>12.467719065506577</v>
      </c>
      <c r="AC18" s="960">
        <v>7.6573061689981197</v>
      </c>
      <c r="AD18" s="960">
        <v>6.7303744408617021</v>
      </c>
      <c r="AE18" s="960">
        <v>26.855399675366399</v>
      </c>
      <c r="AF18" s="960">
        <v>7.6268735377817336</v>
      </c>
      <c r="AG18" s="960">
        <v>5.5713890672124267</v>
      </c>
      <c r="AH18" s="960">
        <v>5.4035456178600265</v>
      </c>
      <c r="AI18" s="960">
        <v>18.601808222854185</v>
      </c>
      <c r="AJ18" s="960">
        <v>12.201514850668424</v>
      </c>
      <c r="AK18" s="960">
        <v>6.1275464418397227</v>
      </c>
      <c r="AL18" s="960">
        <v>5.6180520689934124</v>
      </c>
      <c r="AM18" s="960">
        <v>23.947113361501557</v>
      </c>
      <c r="AN18" s="960">
        <v>85.844422506586056</v>
      </c>
      <c r="AO18" s="960">
        <v>7.0573403922447282</v>
      </c>
      <c r="AP18" s="960">
        <v>2.9753246196427727</v>
      </c>
      <c r="AQ18" s="960">
        <v>1.4303318913619392</v>
      </c>
      <c r="AR18" s="960">
        <v>11.46299690324944</v>
      </c>
      <c r="AS18" s="960">
        <v>14.655703629682755</v>
      </c>
      <c r="AT18" s="960">
        <v>10.995369591438811</v>
      </c>
      <c r="AU18" s="960">
        <v>3.3104686194517825</v>
      </c>
      <c r="AV18" s="960">
        <v>28.961541840573346</v>
      </c>
      <c r="AW18" s="960">
        <v>2.4225616398572196</v>
      </c>
      <c r="AX18" s="960">
        <v>9.810307883989669E-2</v>
      </c>
      <c r="AY18" s="960">
        <v>0</v>
      </c>
      <c r="AZ18" s="960">
        <v>12.12877619328775</v>
      </c>
      <c r="BA18" s="960">
        <v>0</v>
      </c>
      <c r="BB18" s="960">
        <v>18.223085440309685</v>
      </c>
      <c r="BC18" s="960">
        <v>12.721080025706456</v>
      </c>
      <c r="BD18" s="960">
        <v>30.944165466016145</v>
      </c>
      <c r="BE18" s="960">
        <v>18.54239408085563</v>
      </c>
      <c r="BF18" s="960">
        <v>12.111521846753366</v>
      </c>
      <c r="BG18" s="960">
        <v>21.426513446213377</v>
      </c>
      <c r="BH18" s="960">
        <v>52.080429373822376</v>
      </c>
      <c r="BI18" s="960">
        <v>0</v>
      </c>
      <c r="BJ18" s="960">
        <v>0</v>
      </c>
      <c r="BK18" s="960">
        <v>0</v>
      </c>
      <c r="BL18" s="960"/>
      <c r="BM18" s="960"/>
      <c r="BN18" s="960"/>
      <c r="BO18" s="960">
        <v>0</v>
      </c>
      <c r="BP18" s="950">
        <v>43.012463724203798</v>
      </c>
      <c r="BQ18" s="950">
        <v>4.161056481632448</v>
      </c>
      <c r="BR18" s="950">
        <v>41.662511106686473</v>
      </c>
      <c r="BS18" s="950">
        <v>88.836031312522707</v>
      </c>
      <c r="BT18" s="951">
        <v>22.242908643644455</v>
      </c>
      <c r="BU18" s="951">
        <v>22.907910880340189</v>
      </c>
      <c r="BV18" s="951">
        <v>23.68412969010221</v>
      </c>
      <c r="BW18" s="951">
        <v>68.834949214086862</v>
      </c>
      <c r="BX18" s="950">
        <v>22.02366490575702</v>
      </c>
      <c r="BY18" s="950">
        <v>20.367016485264909</v>
      </c>
      <c r="BZ18" s="950">
        <v>12.250690781920923</v>
      </c>
      <c r="CA18" s="950">
        <v>54.641372172942845</v>
      </c>
      <c r="CB18" s="950">
        <v>0</v>
      </c>
      <c r="CC18" s="950">
        <v>30.146304445922624</v>
      </c>
      <c r="CD18" s="950">
        <v>10.87143408402711</v>
      </c>
      <c r="CE18" s="950">
        <v>68.690855807126837</v>
      </c>
      <c r="CF18" s="950">
        <v>30.820650953196047</v>
      </c>
      <c r="CG18" s="950">
        <v>13.024929559406544</v>
      </c>
      <c r="CH18" s="950">
        <v>32.82582895941556</v>
      </c>
      <c r="CI18" s="950">
        <v>76.671409472018155</v>
      </c>
      <c r="CJ18" s="950">
        <v>0</v>
      </c>
      <c r="CK18" s="950">
        <v>0</v>
      </c>
      <c r="CL18" s="950">
        <v>0</v>
      </c>
      <c r="CM18" s="950">
        <v>0</v>
      </c>
      <c r="CN18" s="950">
        <v>0</v>
      </c>
      <c r="CO18" s="950">
        <v>0</v>
      </c>
      <c r="CP18" s="950">
        <v>0</v>
      </c>
      <c r="CQ18" s="950">
        <v>0</v>
      </c>
      <c r="CR18" s="950">
        <v>31.9089858</v>
      </c>
      <c r="CS18" s="950">
        <v>29.809667000000001</v>
      </c>
      <c r="CT18" s="950">
        <v>33.926459000000001</v>
      </c>
      <c r="CU18" s="950">
        <v>95.645111799999995</v>
      </c>
      <c r="CV18" s="950">
        <v>30.008279999999999</v>
      </c>
      <c r="CW18" s="950">
        <v>29.324861200000001</v>
      </c>
      <c r="CX18" s="950">
        <v>8.8207999999999995E-2</v>
      </c>
      <c r="CY18" s="950">
        <v>59.421349200000002</v>
      </c>
      <c r="CZ18" s="950">
        <v>317.27999999999997</v>
      </c>
      <c r="DA18" s="952">
        <v>67.494920450000009</v>
      </c>
      <c r="DB18" s="950">
        <v>27.3957102</v>
      </c>
      <c r="DC18" s="950">
        <v>33.790664799999995</v>
      </c>
      <c r="DD18" s="950">
        <v>128.68129544999999</v>
      </c>
      <c r="DE18" s="950">
        <v>33.277210199999999</v>
      </c>
      <c r="DF18" s="950">
        <v>32.32587848</v>
      </c>
      <c r="DG18" s="950">
        <v>34.824841549999995</v>
      </c>
      <c r="DH18" s="950">
        <v>100.42793023</v>
      </c>
      <c r="DI18" s="950">
        <v>37.894886499999998</v>
      </c>
      <c r="DJ18" s="950">
        <v>42.207980999999997</v>
      </c>
      <c r="DK18" s="950">
        <v>40.472881000000001</v>
      </c>
      <c r="DL18" s="950">
        <v>120.5757485</v>
      </c>
      <c r="DM18" s="950">
        <v>37.851645549999994</v>
      </c>
      <c r="DN18" s="950">
        <v>49.329025729999998</v>
      </c>
      <c r="DO18" s="950">
        <v>38.697422000000003</v>
      </c>
      <c r="DP18" s="950">
        <v>125.87809327999999</v>
      </c>
      <c r="DQ18" s="953">
        <v>475.56306745999996</v>
      </c>
      <c r="DR18" s="952">
        <v>0</v>
      </c>
      <c r="DS18" s="950">
        <v>40.841233000000003</v>
      </c>
      <c r="DT18" s="950">
        <v>76.677134599999988</v>
      </c>
      <c r="DU18" s="950">
        <v>117.51836759999999</v>
      </c>
      <c r="DV18" s="950">
        <v>40.900479450000006</v>
      </c>
      <c r="DW18" s="950">
        <v>40.437941600000002</v>
      </c>
      <c r="DX18" s="950">
        <v>43.1546041</v>
      </c>
      <c r="DY18" s="950">
        <v>124.49302515000001</v>
      </c>
      <c r="DZ18" s="950">
        <v>242.01139275</v>
      </c>
      <c r="EA18" s="950">
        <v>46.4156032</v>
      </c>
      <c r="EB18" s="950">
        <v>51.481572</v>
      </c>
      <c r="EC18" s="950">
        <v>47.185770199999986</v>
      </c>
      <c r="ED18" s="950">
        <v>145.08294539999997</v>
      </c>
      <c r="EE18" s="950">
        <v>43.830641450000002</v>
      </c>
      <c r="EF18" s="950">
        <v>44.057090000000002</v>
      </c>
      <c r="EG18" s="950">
        <v>46.35904</v>
      </c>
      <c r="EH18" s="950">
        <v>134.24677144999998</v>
      </c>
      <c r="EI18" s="953">
        <v>521.34110959999998</v>
      </c>
      <c r="EJ18" s="952">
        <v>53.548812399999996</v>
      </c>
      <c r="EK18" s="950">
        <v>38.593800999999999</v>
      </c>
      <c r="EL18" s="950">
        <v>24.9875492</v>
      </c>
      <c r="EM18" s="950">
        <v>117.13016260000001</v>
      </c>
      <c r="EN18" s="950">
        <v>0.69695750000000001</v>
      </c>
      <c r="EO18" s="950">
        <v>1.298683</v>
      </c>
      <c r="EP18" s="950">
        <v>2.2580895000000001</v>
      </c>
      <c r="EQ18" s="950">
        <v>4.25373</v>
      </c>
      <c r="ER18" s="950">
        <v>4.1851855499999999</v>
      </c>
      <c r="ES18" s="950">
        <v>0</v>
      </c>
      <c r="ET18" s="950">
        <v>12.5363054</v>
      </c>
      <c r="EU18" s="950">
        <v>16.72149095</v>
      </c>
      <c r="EV18" s="950">
        <v>13.178584499999999</v>
      </c>
      <c r="EW18" s="950">
        <v>6.5614749999999999E-2</v>
      </c>
      <c r="EX18" s="950">
        <v>33.934381299999998</v>
      </c>
      <c r="EY18" s="950">
        <v>47.17858055</v>
      </c>
      <c r="EZ18" s="953">
        <v>185.28396410000002</v>
      </c>
      <c r="FA18" s="952">
        <v>20.837789900000001</v>
      </c>
      <c r="FB18" s="950">
        <v>17.038352399999997</v>
      </c>
      <c r="FC18" s="950">
        <v>0</v>
      </c>
      <c r="FD18" s="950">
        <v>37.876142299999998</v>
      </c>
      <c r="FE18" s="950">
        <v>41.046926399999997</v>
      </c>
      <c r="FF18" s="950">
        <v>23.7034211</v>
      </c>
      <c r="FG18" s="950">
        <v>28.226683000000001</v>
      </c>
      <c r="FH18" s="950">
        <v>92.977030499999998</v>
      </c>
      <c r="FI18" s="950">
        <v>33.950769999999999</v>
      </c>
      <c r="FJ18" s="950">
        <v>40.506649400000001</v>
      </c>
      <c r="FK18" s="950">
        <v>40.241831600000005</v>
      </c>
      <c r="FL18" s="950">
        <v>114.699251</v>
      </c>
      <c r="FM18" s="950">
        <v>38.351122400000001</v>
      </c>
      <c r="FN18" s="950">
        <v>11.202662490493031</v>
      </c>
      <c r="FO18" s="950">
        <v>39.2953793</v>
      </c>
      <c r="FP18" s="950">
        <v>114.3257735</v>
      </c>
      <c r="FQ18" s="953">
        <v>359.87819730000001</v>
      </c>
      <c r="FR18" s="952">
        <v>45.469441200000006</v>
      </c>
      <c r="FS18" s="950">
        <v>35.947786999999998</v>
      </c>
      <c r="FT18" s="950">
        <v>44.483697249999999</v>
      </c>
      <c r="FU18" s="950">
        <f t="shared" si="0"/>
        <v>125.90092545000002</v>
      </c>
      <c r="FV18" s="950">
        <v>52.58127125</v>
      </c>
      <c r="FW18" s="950">
        <v>53.907870000000003</v>
      </c>
      <c r="FX18" s="950">
        <v>56.586273499999997</v>
      </c>
      <c r="FY18" s="950">
        <f t="shared" si="1"/>
        <v>163.07541474999999</v>
      </c>
      <c r="FZ18" s="950">
        <v>61.710396500000002</v>
      </c>
      <c r="GA18" s="950">
        <v>84.863200500000005</v>
      </c>
      <c r="GB18" s="950">
        <v>77.833443750000001</v>
      </c>
      <c r="GC18" s="950">
        <f t="shared" si="2"/>
        <v>224.40704075000002</v>
      </c>
      <c r="GD18" s="950">
        <v>81.038843499999999</v>
      </c>
      <c r="GE18" s="950">
        <v>101.613046</v>
      </c>
      <c r="GF18" s="950">
        <v>93.543521999999996</v>
      </c>
      <c r="GG18" s="950">
        <f t="shared" si="3"/>
        <v>276.19541149999998</v>
      </c>
      <c r="GH18" s="953">
        <v>789.57879245000004</v>
      </c>
      <c r="GI18" s="952">
        <v>105.473851</v>
      </c>
      <c r="GJ18" s="950">
        <v>69.704885000000004</v>
      </c>
      <c r="GK18" s="950">
        <v>98.530046999999996</v>
      </c>
      <c r="GL18" s="950">
        <f t="shared" si="10"/>
        <v>273.70878300000004</v>
      </c>
      <c r="GM18" s="950">
        <v>93.330808000000005</v>
      </c>
      <c r="GN18" s="950">
        <v>95.560026150000013</v>
      </c>
      <c r="GO18" s="950">
        <v>91.540565260000008</v>
      </c>
      <c r="GP18" s="950">
        <f t="shared" si="11"/>
        <v>280.43139941000004</v>
      </c>
      <c r="GQ18" s="950">
        <v>101.0455364</v>
      </c>
      <c r="GR18" s="950">
        <v>101.5719726</v>
      </c>
      <c r="GS18" s="950">
        <v>110.06138211</v>
      </c>
      <c r="GT18" s="950">
        <f t="shared" si="12"/>
        <v>312.67889111</v>
      </c>
      <c r="GU18" s="950">
        <v>101.38172005</v>
      </c>
      <c r="GV18" s="950">
        <v>105.0022124</v>
      </c>
      <c r="GW18" s="950">
        <v>109.31870766</v>
      </c>
      <c r="GX18" s="950">
        <f t="shared" si="13"/>
        <v>315.70264011</v>
      </c>
      <c r="GY18" s="953">
        <f t="shared" si="8"/>
        <v>1182.52171363</v>
      </c>
      <c r="GZ18" s="950">
        <v>122.06648620999999</v>
      </c>
      <c r="HA18" s="950">
        <v>105.03151618000001</v>
      </c>
      <c r="HB18" s="950">
        <v>114.33708924</v>
      </c>
      <c r="HC18" s="950">
        <v>341.43509162999999</v>
      </c>
      <c r="HD18" s="950">
        <v>119.02719596</v>
      </c>
      <c r="HE18" s="950">
        <v>125.431562</v>
      </c>
      <c r="HF18" s="950">
        <v>125.27998758</v>
      </c>
      <c r="HG18" s="950">
        <v>369.73874553999997</v>
      </c>
      <c r="HH18" s="950">
        <v>146.34924319000001</v>
      </c>
      <c r="HI18" s="950">
        <v>166.97462961000002</v>
      </c>
      <c r="HJ18" s="950">
        <v>143.32074790999999</v>
      </c>
      <c r="HK18" s="950">
        <v>456.64462071000003</v>
      </c>
      <c r="HL18" s="950">
        <v>148.45926291000001</v>
      </c>
      <c r="HM18" s="950">
        <v>155.94226599999999</v>
      </c>
      <c r="HN18" s="950">
        <v>137.37496684999999</v>
      </c>
      <c r="HO18" s="950">
        <v>441.77649575999999</v>
      </c>
      <c r="HP18" s="953">
        <v>1609.5949536400001</v>
      </c>
      <c r="HQ18" s="952">
        <v>156.41938450000001</v>
      </c>
      <c r="HR18" s="950">
        <v>134.37990134999998</v>
      </c>
      <c r="HS18" s="950">
        <v>145.18155340000001</v>
      </c>
      <c r="HT18" s="950">
        <v>435.98083924999997</v>
      </c>
      <c r="HU18" s="950">
        <v>155.4320276</v>
      </c>
      <c r="HV18" s="950">
        <v>145.08359869999998</v>
      </c>
      <c r="HW18" s="950">
        <v>95.50433790000001</v>
      </c>
      <c r="HX18" s="950">
        <v>396.01996419999995</v>
      </c>
      <c r="HY18" s="950">
        <v>103.0248283</v>
      </c>
      <c r="HZ18" s="950">
        <v>135.24637230000002</v>
      </c>
      <c r="IA18" s="950">
        <v>126.392538</v>
      </c>
      <c r="IB18" s="950">
        <v>364.66373860000004</v>
      </c>
      <c r="IC18" s="950">
        <v>137.03980300000001</v>
      </c>
      <c r="ID18" s="950">
        <v>110.511979</v>
      </c>
      <c r="IE18" s="950">
        <v>118.4654341</v>
      </c>
      <c r="IF18" s="950">
        <v>366.01721610000004</v>
      </c>
      <c r="IG18" s="953">
        <f t="shared" si="9"/>
        <v>1562.68175815</v>
      </c>
      <c r="IH18" s="954"/>
    </row>
    <row r="19" spans="1:242" s="940" customFormat="1" ht="23.25" customHeight="1" x14ac:dyDescent="0.35">
      <c r="A19" s="941" t="s">
        <v>743</v>
      </c>
      <c r="B19" s="923">
        <v>100.04600000000001</v>
      </c>
      <c r="C19" s="924">
        <v>113.07</v>
      </c>
      <c r="D19" s="925">
        <v>107.06399999999999</v>
      </c>
      <c r="E19" s="925">
        <v>118.32</v>
      </c>
      <c r="F19" s="981">
        <v>286.0510331320279</v>
      </c>
      <c r="G19" s="982">
        <v>369.45879802560546</v>
      </c>
      <c r="H19" s="982">
        <v>352.85136192014744</v>
      </c>
      <c r="I19" s="982">
        <v>1008.3611930777806</v>
      </c>
      <c r="J19" s="982">
        <v>298.24605673735095</v>
      </c>
      <c r="K19" s="982">
        <v>349.74247382236103</v>
      </c>
      <c r="L19" s="982">
        <v>416.91726457146501</v>
      </c>
      <c r="M19" s="982">
        <v>1064.905795131177</v>
      </c>
      <c r="N19" s="982">
        <v>316.83388392042394</v>
      </c>
      <c r="O19" s="982">
        <v>354.66410419614806</v>
      </c>
      <c r="P19" s="982">
        <v>340.00518348886487</v>
      </c>
      <c r="Q19" s="982">
        <v>1011.5031716054368</v>
      </c>
      <c r="R19" s="982">
        <v>357.15298745199453</v>
      </c>
      <c r="S19" s="982">
        <v>370.62116753692487</v>
      </c>
      <c r="T19" s="982">
        <v>399.49357957536773</v>
      </c>
      <c r="U19" s="982">
        <v>1127.2677345642871</v>
      </c>
      <c r="V19" s="982">
        <v>4212.0378943786818</v>
      </c>
      <c r="W19" s="982"/>
      <c r="X19" s="982">
        <v>355.59208595726005</v>
      </c>
      <c r="Y19" s="982">
        <v>348.55504160663043</v>
      </c>
      <c r="Z19" s="982">
        <v>382.21822084550928</v>
      </c>
      <c r="AA19" s="982">
        <v>1086.3653484093998</v>
      </c>
      <c r="AB19" s="982">
        <v>418.8258246998555</v>
      </c>
      <c r="AC19" s="982">
        <v>399.60737350136122</v>
      </c>
      <c r="AD19" s="982">
        <v>447.64773658212812</v>
      </c>
      <c r="AE19" s="982">
        <v>1266.0809347833451</v>
      </c>
      <c r="AF19" s="982">
        <v>399.55375297330079</v>
      </c>
      <c r="AG19" s="982">
        <v>392.22087431330135</v>
      </c>
      <c r="AH19" s="982">
        <v>380.72007986648691</v>
      </c>
      <c r="AI19" s="982">
        <v>1172.4947071530892</v>
      </c>
      <c r="AJ19" s="982">
        <v>404.04784103576645</v>
      </c>
      <c r="AK19" s="982">
        <v>415.2121789234202</v>
      </c>
      <c r="AL19" s="982">
        <v>488.75081238407245</v>
      </c>
      <c r="AM19" s="982">
        <v>1308.0108323432589</v>
      </c>
      <c r="AN19" s="982">
        <v>4832.9518226890932</v>
      </c>
      <c r="AO19" s="982">
        <v>449.97840373000003</v>
      </c>
      <c r="AP19" s="982">
        <v>454.91878794000002</v>
      </c>
      <c r="AQ19" s="982">
        <v>491.34730703999992</v>
      </c>
      <c r="AR19" s="982">
        <v>1396.2444987099998</v>
      </c>
      <c r="AS19" s="982">
        <v>459.75092210999992</v>
      </c>
      <c r="AT19" s="982">
        <v>559.10088134</v>
      </c>
      <c r="AU19" s="982">
        <v>540.11393353999995</v>
      </c>
      <c r="AV19" s="982">
        <v>1558.9657369900003</v>
      </c>
      <c r="AW19" s="982">
        <v>529.96291554999993</v>
      </c>
      <c r="AX19" s="982">
        <v>516.07847479999998</v>
      </c>
      <c r="AY19" s="982">
        <v>551.01368744000001</v>
      </c>
      <c r="AZ19" s="982">
        <v>1882.0186469099997</v>
      </c>
      <c r="BA19" s="982">
        <v>739.02702476000002</v>
      </c>
      <c r="BB19" s="982">
        <v>655.19129488999999</v>
      </c>
      <c r="BC19" s="982">
        <v>808.51252322000005</v>
      </c>
      <c r="BD19" s="982">
        <v>2202.7308428700003</v>
      </c>
      <c r="BE19" s="982">
        <v>753.77637060000006</v>
      </c>
      <c r="BF19" s="982">
        <v>773.74979704999998</v>
      </c>
      <c r="BG19" s="982">
        <v>858.55946785999993</v>
      </c>
      <c r="BH19" s="982">
        <v>2386.08563551</v>
      </c>
      <c r="BI19" s="982">
        <v>952.86948761999986</v>
      </c>
      <c r="BJ19" s="982">
        <v>1036.7689875399999</v>
      </c>
      <c r="BK19" s="982">
        <v>855.44190058000015</v>
      </c>
      <c r="BL19" s="982"/>
      <c r="BM19" s="982"/>
      <c r="BN19" s="982"/>
      <c r="BO19" s="982">
        <v>2845.0803757399995</v>
      </c>
      <c r="BP19" s="933">
        <v>950.86248621000016</v>
      </c>
      <c r="BQ19" s="933">
        <v>807.05734129000007</v>
      </c>
      <c r="BR19" s="933">
        <v>921.13503871</v>
      </c>
      <c r="BS19" s="933">
        <v>2679.05486621</v>
      </c>
      <c r="BT19" s="983">
        <v>828.42692262999992</v>
      </c>
      <c r="BU19" s="983">
        <v>980.33635005999997</v>
      </c>
      <c r="BV19" s="983">
        <v>1008.7355413199999</v>
      </c>
      <c r="BW19" s="983">
        <v>2817.4988140099999</v>
      </c>
      <c r="BX19" s="933">
        <v>1042.0045103500001</v>
      </c>
      <c r="BY19" s="933">
        <v>1136.16258285</v>
      </c>
      <c r="BZ19" s="933">
        <v>1153.6864488599997</v>
      </c>
      <c r="CA19" s="933">
        <v>3331.8535420600001</v>
      </c>
      <c r="CB19" s="933">
        <v>1124.54957388</v>
      </c>
      <c r="CC19" s="933">
        <v>969.79878136000002</v>
      </c>
      <c r="CD19" s="933">
        <v>732.11179585999992</v>
      </c>
      <c r="CE19" s="933">
        <v>2826.4601511000001</v>
      </c>
      <c r="CF19" s="933">
        <v>1074.7625886571616</v>
      </c>
      <c r="CG19" s="933">
        <v>1021.4999609799996</v>
      </c>
      <c r="CH19" s="933">
        <v>1159.2432374500002</v>
      </c>
      <c r="CI19" s="933">
        <v>3255.505787087161</v>
      </c>
      <c r="CJ19" s="933">
        <v>768.55396385285655</v>
      </c>
      <c r="CK19" s="933">
        <v>1061.3199694228572</v>
      </c>
      <c r="CL19" s="933">
        <v>1152.1530664085715</v>
      </c>
      <c r="CM19" s="933">
        <v>2982.0269996842849</v>
      </c>
      <c r="CN19" s="933">
        <v>901.7010657534729</v>
      </c>
      <c r="CO19" s="933">
        <v>1150.3464224599995</v>
      </c>
      <c r="CP19" s="933">
        <v>1082.0255386714284</v>
      </c>
      <c r="CQ19" s="933">
        <v>3134.0730268849006</v>
      </c>
      <c r="CR19" s="933">
        <v>1092.6513110528572</v>
      </c>
      <c r="CS19" s="933">
        <v>1533.8703162657143</v>
      </c>
      <c r="CT19" s="933">
        <v>965.47142495000048</v>
      </c>
      <c r="CU19" s="933">
        <v>3591.9930522685718</v>
      </c>
      <c r="CV19" s="933">
        <v>1207.6098593200004</v>
      </c>
      <c r="CW19" s="933">
        <v>1274.36555168</v>
      </c>
      <c r="CX19" s="933">
        <v>1256.6956574899998</v>
      </c>
      <c r="CY19" s="933">
        <v>3738.6710684900004</v>
      </c>
      <c r="CZ19" s="933">
        <v>13363.080617</v>
      </c>
      <c r="DA19" s="934">
        <v>1079.3315628500002</v>
      </c>
      <c r="DB19" s="933">
        <v>1051.3988966499999</v>
      </c>
      <c r="DC19" s="933">
        <v>1117.2646600400003</v>
      </c>
      <c r="DD19" s="933">
        <v>3247.9951195400008</v>
      </c>
      <c r="DE19" s="933">
        <v>1107.1360822699999</v>
      </c>
      <c r="DF19" s="933">
        <v>1137.7385341600002</v>
      </c>
      <c r="DG19" s="933">
        <v>1182.3651643235444</v>
      </c>
      <c r="DH19" s="933">
        <v>3427.2397807535453</v>
      </c>
      <c r="DI19" s="933">
        <v>1245.681231493</v>
      </c>
      <c r="DJ19" s="933">
        <v>1455.4659845399999</v>
      </c>
      <c r="DK19" s="933">
        <v>1225.79378275</v>
      </c>
      <c r="DL19" s="933">
        <v>3926.9409987829995</v>
      </c>
      <c r="DM19" s="933">
        <v>1433.1437112299998</v>
      </c>
      <c r="DN19" s="933">
        <v>1439.6054792400002</v>
      </c>
      <c r="DO19" s="933">
        <v>1555.45265619</v>
      </c>
      <c r="DP19" s="933">
        <v>4428.2018466600011</v>
      </c>
      <c r="DQ19" s="935">
        <v>15030.377745736547</v>
      </c>
      <c r="DR19" s="934">
        <v>1384.8641810000001</v>
      </c>
      <c r="DS19" s="933">
        <v>1289.7288210899999</v>
      </c>
      <c r="DT19" s="933">
        <v>1487.3909328100003</v>
      </c>
      <c r="DU19" s="933">
        <v>4161.9839348999994</v>
      </c>
      <c r="DV19" s="933">
        <v>1512.5997637600001</v>
      </c>
      <c r="DW19" s="933">
        <v>1390.5947336000002</v>
      </c>
      <c r="DX19" s="933">
        <v>1100.8800467000001</v>
      </c>
      <c r="DY19" s="933">
        <v>4004.0745440599999</v>
      </c>
      <c r="DZ19" s="933">
        <v>8166.0584789599989</v>
      </c>
      <c r="EA19" s="933">
        <v>1434.9469020199999</v>
      </c>
      <c r="EB19" s="933">
        <v>14.27</v>
      </c>
      <c r="EC19" s="933">
        <v>1338.9409372399998</v>
      </c>
      <c r="ED19" s="933">
        <v>4212.6178420699989</v>
      </c>
      <c r="EE19" s="933">
        <v>1498.2920471399996</v>
      </c>
      <c r="EF19" s="933">
        <v>1387.2104253299999</v>
      </c>
      <c r="EG19" s="933">
        <v>1887.48579625</v>
      </c>
      <c r="EH19" s="933">
        <v>4772.9882687199988</v>
      </c>
      <c r="EI19" s="935">
        <v>17151.664589749998</v>
      </c>
      <c r="EJ19" s="934">
        <v>1550.4604312700001</v>
      </c>
      <c r="EK19" s="933">
        <v>1223.8172143099998</v>
      </c>
      <c r="EL19" s="933">
        <v>1203.6275702800001</v>
      </c>
      <c r="EM19" s="933">
        <v>3977.9052158600002</v>
      </c>
      <c r="EN19" s="933">
        <v>1148.5609563549999</v>
      </c>
      <c r="EO19" s="933">
        <v>1342.9927092100002</v>
      </c>
      <c r="EP19" s="933">
        <v>1353.4951337700006</v>
      </c>
      <c r="EQ19" s="933">
        <v>3845.0487993350002</v>
      </c>
      <c r="ER19" s="933">
        <v>1531.9189586299997</v>
      </c>
      <c r="ES19" s="933">
        <v>1611.9107530599999</v>
      </c>
      <c r="ET19" s="933">
        <v>1714.0588385499998</v>
      </c>
      <c r="EU19" s="933">
        <v>4857.8885502399989</v>
      </c>
      <c r="EV19" s="933">
        <v>1726.2193849600001</v>
      </c>
      <c r="EW19" s="933">
        <v>1564.6063188600003</v>
      </c>
      <c r="EX19" s="933">
        <v>1820.41884086</v>
      </c>
      <c r="EY19" s="933">
        <v>5111.2445446800002</v>
      </c>
      <c r="EZ19" s="935">
        <v>17792.087110115001</v>
      </c>
      <c r="FA19" s="934">
        <v>1348.4530763799994</v>
      </c>
      <c r="FB19" s="933">
        <v>1252.0091219299995</v>
      </c>
      <c r="FC19" s="933">
        <v>2891.52792138</v>
      </c>
      <c r="FD19" s="933">
        <v>5491.9901196899991</v>
      </c>
      <c r="FE19" s="933">
        <v>1647.8237555100004</v>
      </c>
      <c r="FF19" s="933">
        <v>1881.3785090000001</v>
      </c>
      <c r="FG19" s="933">
        <v>1937.9163465099998</v>
      </c>
      <c r="FH19" s="933">
        <v>5467.1186110199988</v>
      </c>
      <c r="FI19" s="933">
        <v>2092.7424027800002</v>
      </c>
      <c r="FJ19" s="933">
        <v>2132.4268191000001</v>
      </c>
      <c r="FK19" s="933">
        <v>2027.4942127900006</v>
      </c>
      <c r="FL19" s="933">
        <v>6252.6634346700002</v>
      </c>
      <c r="FM19" s="933">
        <v>2413.6426374600001</v>
      </c>
      <c r="FN19" s="933">
        <v>2115.1491139999998</v>
      </c>
      <c r="FO19" s="933">
        <v>2992.9513305200003</v>
      </c>
      <c r="FP19" s="933">
        <v>7521.7430819799993</v>
      </c>
      <c r="FQ19" s="935">
        <v>24733.515247359996</v>
      </c>
      <c r="FR19" s="934">
        <v>1565.3858337300001</v>
      </c>
      <c r="FS19" s="933">
        <v>1977.104128105</v>
      </c>
      <c r="FT19" s="933">
        <v>2530.6807720700003</v>
      </c>
      <c r="FU19" s="933">
        <f t="shared" si="0"/>
        <v>6073.1707339050008</v>
      </c>
      <c r="FV19" s="933">
        <v>2388.1656187606004</v>
      </c>
      <c r="FW19" s="933">
        <v>2634.22923636</v>
      </c>
      <c r="FX19" s="933">
        <v>2580.4412966800001</v>
      </c>
      <c r="FY19" s="933">
        <f t="shared" si="1"/>
        <v>7602.8361518006004</v>
      </c>
      <c r="FZ19" s="933">
        <v>2685.1929537000001</v>
      </c>
      <c r="GA19" s="933">
        <v>2753.2813253199997</v>
      </c>
      <c r="GB19" s="933">
        <v>2781.4476940799996</v>
      </c>
      <c r="GC19" s="933">
        <f t="shared" si="2"/>
        <v>8219.9219730999994</v>
      </c>
      <c r="GD19" s="933">
        <v>2896.42698083</v>
      </c>
      <c r="GE19" s="933">
        <v>3201.8809252677461</v>
      </c>
      <c r="GF19" s="933">
        <v>3397.5518280299998</v>
      </c>
      <c r="GG19" s="933">
        <f t="shared" si="3"/>
        <v>9495.8597341277455</v>
      </c>
      <c r="GH19" s="935">
        <v>31391.78859293335</v>
      </c>
      <c r="GI19" s="934">
        <v>3099.4772265199999</v>
      </c>
      <c r="GJ19" s="933">
        <v>2967.3127114299996</v>
      </c>
      <c r="GK19" s="933">
        <v>3847.0092944699991</v>
      </c>
      <c r="GL19" s="933">
        <f t="shared" si="10"/>
        <v>9913.7992324199986</v>
      </c>
      <c r="GM19" s="933">
        <v>3374.0022254500004</v>
      </c>
      <c r="GN19" s="933">
        <v>3951.9131926800001</v>
      </c>
      <c r="GO19" s="933">
        <v>3668.9872982899997</v>
      </c>
      <c r="GP19" s="933">
        <f t="shared" si="11"/>
        <v>10994.90271642</v>
      </c>
      <c r="GQ19" s="933">
        <v>3620.3264599799995</v>
      </c>
      <c r="GR19" s="933">
        <v>3960.8828245599998</v>
      </c>
      <c r="GS19" s="933">
        <v>3451.9773409499999</v>
      </c>
      <c r="GT19" s="933">
        <f t="shared" si="12"/>
        <v>11033.18662549</v>
      </c>
      <c r="GU19" s="933">
        <v>4071.1225862299998</v>
      </c>
      <c r="GV19" s="933">
        <v>4935.3595582899998</v>
      </c>
      <c r="GW19" s="933">
        <v>4778.0380525400014</v>
      </c>
      <c r="GX19" s="933">
        <f t="shared" si="13"/>
        <v>13784.520197060001</v>
      </c>
      <c r="GY19" s="935">
        <f t="shared" si="8"/>
        <v>45726.408771389993</v>
      </c>
      <c r="GZ19" s="933">
        <v>4304.2241982300002</v>
      </c>
      <c r="HA19" s="933">
        <v>4060.7407607799996</v>
      </c>
      <c r="HB19" s="933">
        <v>3911.6702560700001</v>
      </c>
      <c r="HC19" s="933">
        <v>12276.635215079999</v>
      </c>
      <c r="HD19" s="933">
        <v>4519.1824186200001</v>
      </c>
      <c r="HE19" s="933">
        <v>4860.099703362499</v>
      </c>
      <c r="HF19" s="933">
        <v>4310.6622047588735</v>
      </c>
      <c r="HG19" s="933">
        <v>13689.944326741372</v>
      </c>
      <c r="HH19" s="933">
        <v>5175.807035490001</v>
      </c>
      <c r="HI19" s="933">
        <v>5688.0704989800015</v>
      </c>
      <c r="HJ19" s="933">
        <v>5227.0507265500009</v>
      </c>
      <c r="HK19" s="933">
        <v>16090.928261020003</v>
      </c>
      <c r="HL19" s="933">
        <v>6016.0291727299991</v>
      </c>
      <c r="HM19" s="933">
        <v>5425.1549295700006</v>
      </c>
      <c r="HN19" s="933">
        <v>7000.4970934999992</v>
      </c>
      <c r="HO19" s="933">
        <v>18441.6811958</v>
      </c>
      <c r="HP19" s="935">
        <v>60499.188998641373</v>
      </c>
      <c r="HQ19" s="934">
        <v>5769.5706744399995</v>
      </c>
      <c r="HR19" s="933">
        <v>5362.6138916741666</v>
      </c>
      <c r="HS19" s="933">
        <v>5446.9030308599995</v>
      </c>
      <c r="HT19" s="933">
        <v>16579.087596974168</v>
      </c>
      <c r="HU19" s="933">
        <v>5440.17316484</v>
      </c>
      <c r="HV19" s="933">
        <v>6395.536019400105</v>
      </c>
      <c r="HW19" s="933">
        <v>6318.0434930720658</v>
      </c>
      <c r="HX19" s="933">
        <v>18153.752677312172</v>
      </c>
      <c r="HY19" s="933">
        <v>5996.5309549955391</v>
      </c>
      <c r="HZ19" s="933">
        <v>5784.3157957911853</v>
      </c>
      <c r="IA19" s="933">
        <v>5994.7109245799993</v>
      </c>
      <c r="IB19" s="933">
        <v>17775.557675366723</v>
      </c>
      <c r="IC19" s="933">
        <v>5835.4712280899994</v>
      </c>
      <c r="ID19" s="933">
        <v>6263.7722886938254</v>
      </c>
      <c r="IE19" s="933">
        <v>9594.4197468000057</v>
      </c>
      <c r="IF19" s="933">
        <v>21693.663263583832</v>
      </c>
      <c r="IG19" s="935">
        <f t="shared" si="9"/>
        <v>74202.061213236899</v>
      </c>
      <c r="IH19" s="938"/>
    </row>
    <row r="20" spans="1:242" s="940" customFormat="1" ht="23.25" customHeight="1" x14ac:dyDescent="0.35">
      <c r="A20" s="984" t="s">
        <v>744</v>
      </c>
      <c r="B20" s="923">
        <v>12.058</v>
      </c>
      <c r="C20" s="924">
        <v>12.375</v>
      </c>
      <c r="D20" s="925">
        <v>7.5149999999999997</v>
      </c>
      <c r="E20" s="925">
        <v>0</v>
      </c>
      <c r="F20" s="981">
        <v>57.458189369999999</v>
      </c>
      <c r="G20" s="982">
        <v>63.763864959999999</v>
      </c>
      <c r="H20" s="982">
        <v>61.026245039999999</v>
      </c>
      <c r="I20" s="982">
        <v>182.24829937000001</v>
      </c>
      <c r="J20" s="982">
        <v>59.222327930000006</v>
      </c>
      <c r="K20" s="982">
        <v>62.713177909999999</v>
      </c>
      <c r="L20" s="982">
        <v>62.522817680000003</v>
      </c>
      <c r="M20" s="982">
        <v>184.45832351999999</v>
      </c>
      <c r="N20" s="982">
        <v>57.1782076</v>
      </c>
      <c r="O20" s="982">
        <v>63.266746300000001</v>
      </c>
      <c r="P20" s="982">
        <v>46.135333439999997</v>
      </c>
      <c r="Q20" s="982">
        <v>166.58028733999998</v>
      </c>
      <c r="R20" s="982">
        <v>66.743015499999998</v>
      </c>
      <c r="S20" s="982">
        <v>61.894868210000006</v>
      </c>
      <c r="T20" s="982">
        <v>68.367343919999996</v>
      </c>
      <c r="U20" s="982">
        <v>197.00522762999998</v>
      </c>
      <c r="V20" s="982">
        <v>730.29213785999991</v>
      </c>
      <c r="W20" s="982"/>
      <c r="X20" s="982">
        <v>24.494233819999998</v>
      </c>
      <c r="Y20" s="982">
        <v>50.391891910000005</v>
      </c>
      <c r="Z20" s="982">
        <v>66.779711120000002</v>
      </c>
      <c r="AA20" s="982">
        <v>141.66583685000001</v>
      </c>
      <c r="AB20" s="982">
        <v>60.246548270000005</v>
      </c>
      <c r="AC20" s="982">
        <v>67.711685409999987</v>
      </c>
      <c r="AD20" s="982">
        <v>69.016186559999994</v>
      </c>
      <c r="AE20" s="982">
        <v>196.97442023999997</v>
      </c>
      <c r="AF20" s="982">
        <v>61.943662269999997</v>
      </c>
      <c r="AG20" s="982">
        <v>55.500797509999998</v>
      </c>
      <c r="AH20" s="982">
        <v>51.92581328</v>
      </c>
      <c r="AI20" s="982">
        <v>169.37027305999999</v>
      </c>
      <c r="AJ20" s="982">
        <v>60.184278289999995</v>
      </c>
      <c r="AK20" s="982">
        <v>57.666381690000001</v>
      </c>
      <c r="AL20" s="982">
        <v>68.388091860000003</v>
      </c>
      <c r="AM20" s="982">
        <v>186.23875183999999</v>
      </c>
      <c r="AN20" s="982">
        <v>694.24928198999987</v>
      </c>
      <c r="AO20" s="982">
        <v>67.295504730000005</v>
      </c>
      <c r="AP20" s="982">
        <v>49.439669609999996</v>
      </c>
      <c r="AQ20" s="982">
        <v>62.048264670000009</v>
      </c>
      <c r="AR20" s="982">
        <v>178.78343901</v>
      </c>
      <c r="AS20" s="982">
        <v>60.978538429999993</v>
      </c>
      <c r="AT20" s="982">
        <v>62.0262934</v>
      </c>
      <c r="AU20" s="982">
        <v>66.988616129999997</v>
      </c>
      <c r="AV20" s="982">
        <v>189.99344796000003</v>
      </c>
      <c r="AW20" s="982">
        <v>55.698525470000007</v>
      </c>
      <c r="AX20" s="982">
        <v>55.074373619999996</v>
      </c>
      <c r="AY20" s="982">
        <v>63.506612670000003</v>
      </c>
      <c r="AZ20" s="982">
        <v>221.26109889999998</v>
      </c>
      <c r="BA20" s="982">
        <v>217.71625415</v>
      </c>
      <c r="BB20" s="982">
        <v>168.76391580000001</v>
      </c>
      <c r="BC20" s="982">
        <v>212.09237770999999</v>
      </c>
      <c r="BD20" s="982">
        <v>598.57254766000005</v>
      </c>
      <c r="BE20" s="982">
        <v>207.32170906000002</v>
      </c>
      <c r="BF20" s="982">
        <v>182.95325142999999</v>
      </c>
      <c r="BG20" s="982">
        <v>198.19359119000001</v>
      </c>
      <c r="BH20" s="982">
        <v>588.46855168000002</v>
      </c>
      <c r="BI20" s="982">
        <v>226.02607995999998</v>
      </c>
      <c r="BJ20" s="982">
        <v>243.49934036999997</v>
      </c>
      <c r="BK20" s="982">
        <v>224.54244221999997</v>
      </c>
      <c r="BL20" s="982"/>
      <c r="BM20" s="982"/>
      <c r="BN20" s="982"/>
      <c r="BO20" s="982">
        <v>694.06786254999997</v>
      </c>
      <c r="BP20" s="933">
        <v>316.90757649000005</v>
      </c>
      <c r="BQ20" s="933">
        <v>183.72143096000002</v>
      </c>
      <c r="BR20" s="933">
        <v>197.48304791999999</v>
      </c>
      <c r="BS20" s="933">
        <v>698.11205537000001</v>
      </c>
      <c r="BT20" s="933">
        <v>173.80775854999999</v>
      </c>
      <c r="BU20" s="933">
        <v>310.73181038999996</v>
      </c>
      <c r="BV20" s="933">
        <v>411.60414897999999</v>
      </c>
      <c r="BW20" s="933">
        <v>896.14371791999997</v>
      </c>
      <c r="BX20" s="933">
        <v>322.45881936000001</v>
      </c>
      <c r="BY20" s="933">
        <v>400.53676013999996</v>
      </c>
      <c r="BZ20" s="933">
        <v>422.96269031999998</v>
      </c>
      <c r="CA20" s="933">
        <v>1145.9582698199999</v>
      </c>
      <c r="CB20" s="933">
        <v>354.09706213999999</v>
      </c>
      <c r="CC20" s="933">
        <v>286.42687812141219</v>
      </c>
      <c r="CD20" s="933">
        <v>185.84999275999996</v>
      </c>
      <c r="CE20" s="933">
        <v>826.3739330214122</v>
      </c>
      <c r="CF20" s="933">
        <v>271.81376589960001</v>
      </c>
      <c r="CG20" s="933">
        <v>268.109763408692</v>
      </c>
      <c r="CH20" s="933">
        <v>234.93285424999999</v>
      </c>
      <c r="CI20" s="933">
        <v>774.8563835582919</v>
      </c>
      <c r="CJ20" s="933">
        <v>149.40271566314067</v>
      </c>
      <c r="CK20" s="933">
        <v>224.13987798203959</v>
      </c>
      <c r="CL20" s="933">
        <v>276.48012674470266</v>
      </c>
      <c r="CM20" s="933">
        <v>650.02272038988303</v>
      </c>
      <c r="CN20" s="933">
        <v>161.19478373999999</v>
      </c>
      <c r="CO20" s="933">
        <v>237.74060076003255</v>
      </c>
      <c r="CP20" s="933">
        <v>190.38592185905247</v>
      </c>
      <c r="CQ20" s="933">
        <v>589.32130635908493</v>
      </c>
      <c r="CR20" s="933">
        <v>213.30359625744376</v>
      </c>
      <c r="CS20" s="933">
        <v>650.18321734480242</v>
      </c>
      <c r="CT20" s="933">
        <v>215.71904385432285</v>
      </c>
      <c r="CU20" s="933">
        <v>1079.205857456569</v>
      </c>
      <c r="CV20" s="933">
        <v>221.09916859166947</v>
      </c>
      <c r="CW20" s="933">
        <v>303.90197195917671</v>
      </c>
      <c r="CX20" s="933">
        <v>250.77008593467656</v>
      </c>
      <c r="CY20" s="933">
        <v>775.77122648552267</v>
      </c>
      <c r="CZ20" s="933">
        <v>3263.890617</v>
      </c>
      <c r="DA20" s="934">
        <v>304.56202209969734</v>
      </c>
      <c r="DB20" s="933">
        <v>226.12368552578783</v>
      </c>
      <c r="DC20" s="933">
        <v>292.20292767192512</v>
      </c>
      <c r="DD20" s="933">
        <v>822.88863529741036</v>
      </c>
      <c r="DE20" s="933">
        <v>298.82303552366591</v>
      </c>
      <c r="DF20" s="933">
        <v>296.79438153719713</v>
      </c>
      <c r="DG20" s="933">
        <v>275.40940439000002</v>
      </c>
      <c r="DH20" s="933">
        <v>871.02682145086305</v>
      </c>
      <c r="DI20" s="933">
        <v>307.55949190171469</v>
      </c>
      <c r="DJ20" s="933">
        <v>535.34109234000016</v>
      </c>
      <c r="DK20" s="933">
        <v>281.3510673703932</v>
      </c>
      <c r="DL20" s="933">
        <v>1124.2516516121079</v>
      </c>
      <c r="DM20" s="933">
        <v>296.67137470484477</v>
      </c>
      <c r="DN20" s="933">
        <v>281.05767264582755</v>
      </c>
      <c r="DO20" s="933">
        <v>265.31355766348031</v>
      </c>
      <c r="DP20" s="933">
        <v>843.04260501415263</v>
      </c>
      <c r="DQ20" s="935">
        <v>3661.2097133745347</v>
      </c>
      <c r="DR20" s="934">
        <v>314.70155582293575</v>
      </c>
      <c r="DS20" s="933">
        <v>246.44557500826323</v>
      </c>
      <c r="DT20" s="933">
        <v>371.19072156447839</v>
      </c>
      <c r="DU20" s="933">
        <v>932.33785239567749</v>
      </c>
      <c r="DV20" s="933">
        <v>342.80904724918275</v>
      </c>
      <c r="DW20" s="933">
        <v>352.27783562888652</v>
      </c>
      <c r="DX20" s="933">
        <v>253.85853308161956</v>
      </c>
      <c r="DY20" s="933">
        <v>948.94541595968883</v>
      </c>
      <c r="DZ20" s="933">
        <v>27.92</v>
      </c>
      <c r="EA20" s="933">
        <v>27.92</v>
      </c>
      <c r="EB20" s="933">
        <v>14.35</v>
      </c>
      <c r="EC20" s="933">
        <v>281.31764699708526</v>
      </c>
      <c r="ED20" s="933">
        <v>1005.8649469756293</v>
      </c>
      <c r="EE20" s="933">
        <v>376.21077721507413</v>
      </c>
      <c r="EF20" s="933">
        <v>333.31635473971585</v>
      </c>
      <c r="EG20" s="933">
        <v>322.52764239324773</v>
      </c>
      <c r="EH20" s="933">
        <v>1032.0547743480377</v>
      </c>
      <c r="EI20" s="935">
        <v>3919.2029896790332</v>
      </c>
      <c r="EJ20" s="934">
        <v>386.94606566017137</v>
      </c>
      <c r="EK20" s="933">
        <v>352.83167575242408</v>
      </c>
      <c r="EL20" s="933">
        <v>327.61847602130206</v>
      </c>
      <c r="EM20" s="933">
        <v>1067.3962174338974</v>
      </c>
      <c r="EN20" s="933">
        <v>249.25695788542046</v>
      </c>
      <c r="EO20" s="933">
        <v>242.25226631676276</v>
      </c>
      <c r="EP20" s="933">
        <v>371.16515795672416</v>
      </c>
      <c r="EQ20" s="933">
        <v>862.67438215890729</v>
      </c>
      <c r="ER20" s="933">
        <v>358.20435929310776</v>
      </c>
      <c r="ES20" s="933">
        <v>437.64434610580366</v>
      </c>
      <c r="ET20" s="933">
        <v>447.91460690018164</v>
      </c>
      <c r="EU20" s="933">
        <v>1243.7633122990931</v>
      </c>
      <c r="EV20" s="933">
        <v>428.74840065887207</v>
      </c>
      <c r="EW20" s="933">
        <v>384.50110791045694</v>
      </c>
      <c r="EX20" s="933">
        <v>416.75430849775898</v>
      </c>
      <c r="EY20" s="933">
        <v>1230.003817067088</v>
      </c>
      <c r="EZ20" s="935">
        <v>4403.8377289589862</v>
      </c>
      <c r="FA20" s="934">
        <v>390.24541231455657</v>
      </c>
      <c r="FB20" s="933">
        <v>199.87545054549577</v>
      </c>
      <c r="FC20" s="933">
        <v>1413.6538190392669</v>
      </c>
      <c r="FD20" s="933">
        <v>2003.7746818993189</v>
      </c>
      <c r="FE20" s="933">
        <v>488.2876245049352</v>
      </c>
      <c r="FF20" s="933">
        <v>422.91475125901849</v>
      </c>
      <c r="FG20" s="933">
        <v>420.32783560376697</v>
      </c>
      <c r="FH20" s="933">
        <v>1331.5302113677208</v>
      </c>
      <c r="FI20" s="933">
        <v>429.27425267893773</v>
      </c>
      <c r="FJ20" s="933">
        <v>425.85215332908354</v>
      </c>
      <c r="FK20" s="933">
        <v>401.23145202085965</v>
      </c>
      <c r="FL20" s="933">
        <v>1256.3578580288811</v>
      </c>
      <c r="FM20" s="933">
        <v>450.00287020950122</v>
      </c>
      <c r="FN20" s="933">
        <v>417.54113695820058</v>
      </c>
      <c r="FO20" s="933">
        <v>498.88881307480801</v>
      </c>
      <c r="FP20" s="933">
        <v>1366.4328202425099</v>
      </c>
      <c r="FQ20" s="935">
        <v>5958.0955715384298</v>
      </c>
      <c r="FR20" s="934">
        <v>420.84291687911895</v>
      </c>
      <c r="FS20" s="933">
        <v>339.62543362000002</v>
      </c>
      <c r="FT20" s="933">
        <v>508.76475385018176</v>
      </c>
      <c r="FU20" s="933">
        <f t="shared" si="0"/>
        <v>1269.2331043493007</v>
      </c>
      <c r="FV20" s="933">
        <v>466.28671509000003</v>
      </c>
      <c r="FW20" s="933">
        <v>464.08028612999999</v>
      </c>
      <c r="FX20" s="933">
        <v>441.30939836000005</v>
      </c>
      <c r="FY20" s="933">
        <f t="shared" si="1"/>
        <v>1371.6763995800002</v>
      </c>
      <c r="FZ20" s="933">
        <v>410.05941532000003</v>
      </c>
      <c r="GA20" s="933">
        <v>389.6435409</v>
      </c>
      <c r="GB20" s="933">
        <v>421.34381321000001</v>
      </c>
      <c r="GC20" s="933">
        <f t="shared" si="2"/>
        <v>1221.04676943</v>
      </c>
      <c r="GD20" s="933">
        <v>387.89373353000008</v>
      </c>
      <c r="GE20" s="933">
        <v>390.52753144000008</v>
      </c>
      <c r="GF20" s="933">
        <v>379.32202247999999</v>
      </c>
      <c r="GG20" s="933">
        <f t="shared" si="3"/>
        <v>1157.74328745</v>
      </c>
      <c r="GH20" s="935">
        <v>5019.6995608093002</v>
      </c>
      <c r="GI20" s="934">
        <v>426.11068348999993</v>
      </c>
      <c r="GJ20" s="933">
        <v>325.81605607999995</v>
      </c>
      <c r="GK20" s="933">
        <v>549.3529100799999</v>
      </c>
      <c r="GL20" s="933">
        <f t="shared" si="10"/>
        <v>1301.2796496499998</v>
      </c>
      <c r="GM20" s="933">
        <v>356.69281341999999</v>
      </c>
      <c r="GN20" s="933">
        <v>584.11091214999999</v>
      </c>
      <c r="GO20" s="933">
        <v>461.88068121000003</v>
      </c>
      <c r="GP20" s="933">
        <f t="shared" si="11"/>
        <v>1402.68440678</v>
      </c>
      <c r="GQ20" s="933">
        <v>485.80873003999994</v>
      </c>
      <c r="GR20" s="933">
        <v>469.05112143000008</v>
      </c>
      <c r="GS20" s="933">
        <v>367.99192796</v>
      </c>
      <c r="GT20" s="933">
        <f t="shared" si="12"/>
        <v>1322.8517794300001</v>
      </c>
      <c r="GU20" s="933">
        <v>541.45305856000004</v>
      </c>
      <c r="GV20" s="933">
        <v>472.96682581999994</v>
      </c>
      <c r="GW20" s="933">
        <v>545.52516572999991</v>
      </c>
      <c r="GX20" s="933">
        <f t="shared" si="13"/>
        <v>1559.94505011</v>
      </c>
      <c r="GY20" s="935">
        <f t="shared" si="8"/>
        <v>5586.7608859699994</v>
      </c>
      <c r="GZ20" s="933">
        <v>511.82367638000011</v>
      </c>
      <c r="HA20" s="933">
        <v>524.71661699999993</v>
      </c>
      <c r="HB20" s="933">
        <v>497.97993115999998</v>
      </c>
      <c r="HC20" s="933">
        <v>1534.5202245400001</v>
      </c>
      <c r="HD20" s="933">
        <v>558.44355933999998</v>
      </c>
      <c r="HE20" s="933">
        <v>608.05866311999989</v>
      </c>
      <c r="HF20" s="933">
        <v>549.7669420444596</v>
      </c>
      <c r="HG20" s="933">
        <v>1716.2691645044597</v>
      </c>
      <c r="HH20" s="933">
        <v>563.06164484999999</v>
      </c>
      <c r="HI20" s="933">
        <v>553.99939747999997</v>
      </c>
      <c r="HJ20" s="933">
        <v>402.39365887000002</v>
      </c>
      <c r="HK20" s="933">
        <v>1519.4547011999998</v>
      </c>
      <c r="HL20" s="933">
        <v>743.37010107999993</v>
      </c>
      <c r="HM20" s="933">
        <v>602.86947960053487</v>
      </c>
      <c r="HN20" s="933">
        <v>683.4295216752389</v>
      </c>
      <c r="HO20" s="933">
        <v>2029.6691023557737</v>
      </c>
      <c r="HP20" s="935">
        <v>6799.9131926002328</v>
      </c>
      <c r="HQ20" s="934">
        <v>608.62342941999998</v>
      </c>
      <c r="HR20" s="933">
        <v>522.11644855000009</v>
      </c>
      <c r="HS20" s="933">
        <v>643.3293071600001</v>
      </c>
      <c r="HT20" s="933">
        <v>1774.0691851300001</v>
      </c>
      <c r="HU20" s="933">
        <v>434.1597158007703</v>
      </c>
      <c r="HV20" s="933">
        <v>404.15375560994738</v>
      </c>
      <c r="HW20" s="933">
        <v>432.33369201502893</v>
      </c>
      <c r="HX20" s="933">
        <v>1270.6471634257466</v>
      </c>
      <c r="HY20" s="933">
        <v>425.90544605141832</v>
      </c>
      <c r="HZ20" s="933">
        <v>357.88849891275089</v>
      </c>
      <c r="IA20" s="933">
        <v>361.9383322244625</v>
      </c>
      <c r="IB20" s="933">
        <v>1145.7322771886318</v>
      </c>
      <c r="IC20" s="933">
        <v>409.47893674999995</v>
      </c>
      <c r="ID20" s="933">
        <v>443.64196076104986</v>
      </c>
      <c r="IE20" s="933">
        <v>612.3800081693912</v>
      </c>
      <c r="IF20" s="933">
        <v>1465.5009056804408</v>
      </c>
      <c r="IG20" s="935">
        <f t="shared" si="9"/>
        <v>5655.9495314248197</v>
      </c>
      <c r="IH20" s="938"/>
    </row>
    <row r="21" spans="1:242" ht="23.25" customHeight="1" x14ac:dyDescent="0.35">
      <c r="A21" s="956" t="s">
        <v>745</v>
      </c>
      <c r="B21" s="945">
        <v>353.73899999999998</v>
      </c>
      <c r="C21" s="946">
        <v>369.048</v>
      </c>
      <c r="D21" s="947">
        <v>356.75900000000001</v>
      </c>
      <c r="E21" s="947">
        <v>436.416</v>
      </c>
      <c r="F21" s="948">
        <v>18.35951137</v>
      </c>
      <c r="G21" s="949">
        <v>14.524369960000001</v>
      </c>
      <c r="H21" s="949">
        <v>14.444327039999999</v>
      </c>
      <c r="I21" s="949">
        <v>47.328208370000006</v>
      </c>
      <c r="J21" s="949">
        <v>12.74397093</v>
      </c>
      <c r="K21" s="949">
        <v>14.443697910000001</v>
      </c>
      <c r="L21" s="949">
        <v>18.228920679999998</v>
      </c>
      <c r="M21" s="949">
        <v>45.416589519999995</v>
      </c>
      <c r="N21" s="949">
        <v>12.844786599999999</v>
      </c>
      <c r="O21" s="949">
        <v>15.53177073</v>
      </c>
      <c r="P21" s="949">
        <v>15.5492674</v>
      </c>
      <c r="Q21" s="949">
        <v>43.925824730000002</v>
      </c>
      <c r="R21" s="949">
        <v>14.62355606</v>
      </c>
      <c r="S21" s="949">
        <v>14.745749829999999</v>
      </c>
      <c r="T21" s="949">
        <v>19.761044859999998</v>
      </c>
      <c r="U21" s="949">
        <v>49.130350749999998</v>
      </c>
      <c r="V21" s="949">
        <v>185.80097337000001</v>
      </c>
      <c r="W21" s="949"/>
      <c r="X21" s="949">
        <v>21.17124982</v>
      </c>
      <c r="Y21" s="949">
        <v>15.900447130000002</v>
      </c>
      <c r="Z21" s="949">
        <v>13.518147069999999</v>
      </c>
      <c r="AA21" s="949">
        <v>50.589844020000001</v>
      </c>
      <c r="AB21" s="960">
        <v>14.516297269999999</v>
      </c>
      <c r="AC21" s="960">
        <v>13.94213674</v>
      </c>
      <c r="AD21" s="960">
        <v>19.008213949999998</v>
      </c>
      <c r="AE21" s="960">
        <v>47.466647959999996</v>
      </c>
      <c r="AF21" s="960">
        <v>13.82273226</v>
      </c>
      <c r="AG21" s="960">
        <v>11.420640109999999</v>
      </c>
      <c r="AH21" s="960">
        <v>8.7660870099999997</v>
      </c>
      <c r="AI21" s="960">
        <v>34.009459379999996</v>
      </c>
      <c r="AJ21" s="960">
        <v>7.2697514199999995</v>
      </c>
      <c r="AK21" s="960">
        <v>10.062888859999999</v>
      </c>
      <c r="AL21" s="960">
        <v>19.761044859999998</v>
      </c>
      <c r="AM21" s="960">
        <v>37.093685139999998</v>
      </c>
      <c r="AN21" s="960">
        <v>169.15963649999998</v>
      </c>
      <c r="AO21" s="960">
        <v>16.33475155</v>
      </c>
      <c r="AP21" s="960">
        <v>10.979605579999999</v>
      </c>
      <c r="AQ21" s="960">
        <v>9.8804014699999989</v>
      </c>
      <c r="AR21" s="960">
        <v>37.1947586</v>
      </c>
      <c r="AS21" s="960">
        <v>9.5097308800000011</v>
      </c>
      <c r="AT21" s="960">
        <v>13.606602399999998</v>
      </c>
      <c r="AU21" s="960">
        <v>10.543680610000001</v>
      </c>
      <c r="AV21" s="960">
        <v>33.660013890000002</v>
      </c>
      <c r="AW21" s="960">
        <v>8.5672104400000002</v>
      </c>
      <c r="AX21" s="960">
        <v>10.825147119999999</v>
      </c>
      <c r="AY21" s="960">
        <v>11.37117785</v>
      </c>
      <c r="AZ21" s="960">
        <v>45.200624770000005</v>
      </c>
      <c r="BA21" s="960">
        <v>17.466002879999998</v>
      </c>
      <c r="BB21" s="960">
        <v>15.23214164</v>
      </c>
      <c r="BC21" s="960">
        <v>15.822398799999998</v>
      </c>
      <c r="BD21" s="960">
        <v>48.520543320000002</v>
      </c>
      <c r="BE21" s="960">
        <v>14.165578980000001</v>
      </c>
      <c r="BF21" s="960">
        <v>16.069378239999999</v>
      </c>
      <c r="BG21" s="960">
        <v>17.548069050000002</v>
      </c>
      <c r="BH21" s="960">
        <v>47.783026269999993</v>
      </c>
      <c r="BI21" s="960">
        <v>22.041650520000001</v>
      </c>
      <c r="BJ21" s="960">
        <v>37.133796859999997</v>
      </c>
      <c r="BK21" s="960">
        <v>18.17689871</v>
      </c>
      <c r="BL21" s="960"/>
      <c r="BM21" s="960"/>
      <c r="BN21" s="960"/>
      <c r="BO21" s="960">
        <v>77.352346089999998</v>
      </c>
      <c r="BP21" s="950">
        <v>17.035190510000003</v>
      </c>
      <c r="BQ21" s="950">
        <v>17.570621500000001</v>
      </c>
      <c r="BR21" s="950">
        <v>29.332674390000001</v>
      </c>
      <c r="BS21" s="950">
        <v>63.938486400000009</v>
      </c>
      <c r="BT21" s="950">
        <v>17.478711319999999</v>
      </c>
      <c r="BU21" s="950">
        <v>29.871803369999999</v>
      </c>
      <c r="BV21" s="950">
        <v>22.55645152</v>
      </c>
      <c r="BW21" s="950">
        <v>69.906966209999993</v>
      </c>
      <c r="BX21" s="950">
        <v>28.138616559999999</v>
      </c>
      <c r="BY21" s="950">
        <v>27.568208510000002</v>
      </c>
      <c r="BZ21" s="950">
        <v>25.855004300000001</v>
      </c>
      <c r="CA21" s="950">
        <v>81.561829369999998</v>
      </c>
      <c r="CB21" s="950">
        <v>24.901537520000002</v>
      </c>
      <c r="CC21" s="950">
        <v>22.632073341412191</v>
      </c>
      <c r="CD21" s="950">
        <v>10.95328456</v>
      </c>
      <c r="CE21" s="950">
        <v>58.486895421412193</v>
      </c>
      <c r="CF21" s="950">
        <v>26.3149732296</v>
      </c>
      <c r="CG21" s="950">
        <v>23.593943498691988</v>
      </c>
      <c r="CH21" s="950">
        <v>37.387760999999998</v>
      </c>
      <c r="CI21" s="950">
        <v>87.296677728291982</v>
      </c>
      <c r="CJ21" s="950">
        <v>25.24287529314072</v>
      </c>
      <c r="CK21" s="950">
        <v>29.702031642039568</v>
      </c>
      <c r="CL21" s="950">
        <v>27.05769291470272</v>
      </c>
      <c r="CM21" s="950">
        <v>82.002599849883026</v>
      </c>
      <c r="CN21" s="950">
        <v>28.138616559999999</v>
      </c>
      <c r="CO21" s="950">
        <v>35.593523060032588</v>
      </c>
      <c r="CP21" s="950">
        <v>30.11066944905242</v>
      </c>
      <c r="CQ21" s="950">
        <v>93.842809069085021</v>
      </c>
      <c r="CR21" s="950">
        <v>25.87889473744378</v>
      </c>
      <c r="CS21" s="950">
        <v>21.656042284802179</v>
      </c>
      <c r="CT21" s="950">
        <v>22.474057034322879</v>
      </c>
      <c r="CU21" s="950">
        <v>70.008994056568838</v>
      </c>
      <c r="CV21" s="950">
        <v>30.916724351669433</v>
      </c>
      <c r="CW21" s="950">
        <v>29.364489909176733</v>
      </c>
      <c r="CX21" s="950">
        <v>36.852855234676682</v>
      </c>
      <c r="CY21" s="950">
        <v>97.134069495522837</v>
      </c>
      <c r="CZ21" s="950">
        <v>385.89</v>
      </c>
      <c r="DA21" s="952">
        <v>30.216473409697212</v>
      </c>
      <c r="DB21" s="950">
        <v>29.507712035787858</v>
      </c>
      <c r="DC21" s="950">
        <v>27.188013191925112</v>
      </c>
      <c r="DD21" s="950">
        <v>86.912198637410185</v>
      </c>
      <c r="DE21" s="950">
        <v>29.15540892366592</v>
      </c>
      <c r="DF21" s="950">
        <v>30.157254587197084</v>
      </c>
      <c r="DG21" s="950">
        <v>28.56017877</v>
      </c>
      <c r="DH21" s="950">
        <v>87.872842280862997</v>
      </c>
      <c r="DI21" s="950">
        <v>27.082065338714632</v>
      </c>
      <c r="DJ21" s="950">
        <v>21.210847999999999</v>
      </c>
      <c r="DK21" s="950">
        <v>22.112501200393144</v>
      </c>
      <c r="DL21" s="950">
        <v>70.405414539107767</v>
      </c>
      <c r="DM21" s="950">
        <v>18.136894644844801</v>
      </c>
      <c r="DN21" s="950">
        <v>25.552585665827547</v>
      </c>
      <c r="DO21" s="950">
        <v>30.413362153480367</v>
      </c>
      <c r="DP21" s="950">
        <v>74.102842464152715</v>
      </c>
      <c r="DQ21" s="953">
        <v>319.29329792153362</v>
      </c>
      <c r="DR21" s="952">
        <v>32.105780272935753</v>
      </c>
      <c r="DS21" s="950">
        <v>28.461554708263215</v>
      </c>
      <c r="DT21" s="950">
        <v>30.194831394478442</v>
      </c>
      <c r="DU21" s="950">
        <v>90.76216637567741</v>
      </c>
      <c r="DV21" s="950">
        <v>39.969270949182807</v>
      </c>
      <c r="DW21" s="950">
        <v>34.690030078886529</v>
      </c>
      <c r="DX21" s="950">
        <v>25.511855131619527</v>
      </c>
      <c r="DY21" s="950">
        <v>100.17115615968886</v>
      </c>
      <c r="DZ21" s="950">
        <v>20.77</v>
      </c>
      <c r="EA21" s="950">
        <v>20.39</v>
      </c>
      <c r="EB21" s="950">
        <v>20.39</v>
      </c>
      <c r="EC21" s="950">
        <v>37.889796867085273</v>
      </c>
      <c r="ED21" s="950">
        <v>97.752748225629389</v>
      </c>
      <c r="EE21" s="950">
        <v>34.973706595074148</v>
      </c>
      <c r="EF21" s="950">
        <v>31.096282069715851</v>
      </c>
      <c r="EG21" s="950">
        <v>32.443808083247802</v>
      </c>
      <c r="EH21" s="950">
        <v>98.513796748037805</v>
      </c>
      <c r="EI21" s="953">
        <v>387.19986750903342</v>
      </c>
      <c r="EJ21" s="952">
        <v>40.60584687017144</v>
      </c>
      <c r="EK21" s="950">
        <v>40.070376822424116</v>
      </c>
      <c r="EL21" s="950">
        <v>34.316070661302007</v>
      </c>
      <c r="EM21" s="950">
        <v>114.99229435389758</v>
      </c>
      <c r="EN21" s="950">
        <v>20.603590440420465</v>
      </c>
      <c r="EO21" s="950">
        <v>34.688848206762756</v>
      </c>
      <c r="EP21" s="950">
        <v>30.640539796724187</v>
      </c>
      <c r="EQ21" s="950">
        <v>85.932978443907416</v>
      </c>
      <c r="ER21" s="950">
        <v>31.339412553107774</v>
      </c>
      <c r="ES21" s="950">
        <v>30.532011905803689</v>
      </c>
      <c r="ET21" s="950">
        <v>42.173283920181632</v>
      </c>
      <c r="EU21" s="950">
        <v>104.04470837909308</v>
      </c>
      <c r="EV21" s="950">
        <v>37.264433758872094</v>
      </c>
      <c r="EW21" s="950">
        <v>32.063558770456936</v>
      </c>
      <c r="EX21" s="950">
        <v>40.925958657758912</v>
      </c>
      <c r="EY21" s="950">
        <v>110.25395118708794</v>
      </c>
      <c r="EZ21" s="953">
        <v>415.22393236398602</v>
      </c>
      <c r="FA21" s="952">
        <v>21.201032394556574</v>
      </c>
      <c r="FB21" s="950">
        <v>33.964573395495727</v>
      </c>
      <c r="FC21" s="950">
        <v>38.40479177926705</v>
      </c>
      <c r="FD21" s="950">
        <v>93.570397569319354</v>
      </c>
      <c r="FE21" s="950">
        <v>34.90462568493512</v>
      </c>
      <c r="FF21" s="950">
        <v>42.989003939018453</v>
      </c>
      <c r="FG21" s="950">
        <v>54.341712923766949</v>
      </c>
      <c r="FH21" s="950">
        <v>132.23534254772053</v>
      </c>
      <c r="FI21" s="950">
        <v>55.554023758937724</v>
      </c>
      <c r="FJ21" s="950">
        <v>46.035903859083561</v>
      </c>
      <c r="FK21" s="950">
        <v>34.381518170859707</v>
      </c>
      <c r="FL21" s="950">
        <v>135.971445788881</v>
      </c>
      <c r="FM21" s="950">
        <v>56.544086219501203</v>
      </c>
      <c r="FN21" s="950">
        <v>45.984819398200564</v>
      </c>
      <c r="FO21" s="950">
        <v>79.021824054807908</v>
      </c>
      <c r="FP21" s="950">
        <v>181.55072967250968</v>
      </c>
      <c r="FQ21" s="953">
        <v>543.32791557843052</v>
      </c>
      <c r="FR21" s="952">
        <v>26.757343029118939</v>
      </c>
      <c r="FS21" s="950">
        <v>53.414216259999996</v>
      </c>
      <c r="FT21" s="950">
        <v>43.977578890181753</v>
      </c>
      <c r="FU21" s="950">
        <f t="shared" si="0"/>
        <v>124.14913817930068</v>
      </c>
      <c r="FV21" s="950">
        <v>50.767164969999996</v>
      </c>
      <c r="FW21" s="950">
        <v>48.560736009999999</v>
      </c>
      <c r="FX21" s="950">
        <v>46.133006359999996</v>
      </c>
      <c r="FY21" s="950">
        <f t="shared" si="1"/>
        <v>145.46090734000001</v>
      </c>
      <c r="FZ21" s="950">
        <v>39.108811960000004</v>
      </c>
      <c r="GA21" s="950">
        <v>42.320859159999998</v>
      </c>
      <c r="GB21" s="950">
        <v>48.632534700000001</v>
      </c>
      <c r="GC21" s="950">
        <f t="shared" si="2"/>
        <v>130.06220582</v>
      </c>
      <c r="GD21" s="950">
        <v>45.005422439999997</v>
      </c>
      <c r="GE21" s="950">
        <v>46.782392950000002</v>
      </c>
      <c r="GF21" s="950">
        <v>48.730079259999997</v>
      </c>
      <c r="GG21" s="950">
        <f t="shared" si="3"/>
        <v>140.51789464999999</v>
      </c>
      <c r="GH21" s="953">
        <v>540.19014598930073</v>
      </c>
      <c r="GI21" s="952">
        <v>68.240615689999998</v>
      </c>
      <c r="GJ21" s="950">
        <v>66.743165720000007</v>
      </c>
      <c r="GK21" s="950">
        <v>65.635538069999996</v>
      </c>
      <c r="GL21" s="950">
        <f t="shared" si="10"/>
        <v>200.61931948</v>
      </c>
      <c r="GM21" s="950">
        <v>73.267989790000001</v>
      </c>
      <c r="GN21" s="950">
        <v>78.071303099999994</v>
      </c>
      <c r="GO21" s="950">
        <v>60.211847929999998</v>
      </c>
      <c r="GP21" s="950">
        <f t="shared" si="11"/>
        <v>211.55114082</v>
      </c>
      <c r="GQ21" s="950">
        <v>85.351360939999992</v>
      </c>
      <c r="GR21" s="950">
        <v>70.848592630000027</v>
      </c>
      <c r="GS21" s="950">
        <v>62.973125510000003</v>
      </c>
      <c r="GT21" s="950">
        <f t="shared" si="12"/>
        <v>219.17307908000004</v>
      </c>
      <c r="GU21" s="950">
        <v>61.936340259999994</v>
      </c>
      <c r="GV21" s="950">
        <v>100.55451088000002</v>
      </c>
      <c r="GW21" s="950">
        <v>106.35868843000002</v>
      </c>
      <c r="GX21" s="950">
        <f t="shared" si="13"/>
        <v>268.84953957000005</v>
      </c>
      <c r="GY21" s="953">
        <f t="shared" si="8"/>
        <v>900.1930789500002</v>
      </c>
      <c r="GZ21" s="950">
        <v>99.361606870000003</v>
      </c>
      <c r="HA21" s="950">
        <v>105.92370493999999</v>
      </c>
      <c r="HB21" s="950">
        <v>98.538634119999969</v>
      </c>
      <c r="HC21" s="950">
        <v>303.82394592999992</v>
      </c>
      <c r="HD21" s="950">
        <v>106.77663497999998</v>
      </c>
      <c r="HE21" s="950">
        <v>110.39503944999998</v>
      </c>
      <c r="HF21" s="950">
        <v>92.635413064459598</v>
      </c>
      <c r="HG21" s="950">
        <v>309.80708749445955</v>
      </c>
      <c r="HH21" s="950">
        <v>101.19619262000001</v>
      </c>
      <c r="HI21" s="950">
        <v>103.82545243000001</v>
      </c>
      <c r="HJ21" s="950">
        <v>81.308970599999995</v>
      </c>
      <c r="HK21" s="950">
        <v>286.33061564999997</v>
      </c>
      <c r="HL21" s="950">
        <v>108.0389187</v>
      </c>
      <c r="HM21" s="950">
        <v>110.77298761053495</v>
      </c>
      <c r="HN21" s="950">
        <v>173.45141303523897</v>
      </c>
      <c r="HO21" s="950">
        <v>392.26331934577394</v>
      </c>
      <c r="HP21" s="953">
        <v>1292.2249684202332</v>
      </c>
      <c r="HQ21" s="952">
        <v>140.27571710000004</v>
      </c>
      <c r="HR21" s="950">
        <v>125.54590149000005</v>
      </c>
      <c r="HS21" s="950">
        <v>124.83828092000002</v>
      </c>
      <c r="HT21" s="950">
        <v>390.65989951000012</v>
      </c>
      <c r="HU21" s="950">
        <v>139.39783978077034</v>
      </c>
      <c r="HV21" s="950">
        <v>123.72066871994733</v>
      </c>
      <c r="HW21" s="950">
        <v>156.49790850502893</v>
      </c>
      <c r="HX21" s="950">
        <v>419.6164170057466</v>
      </c>
      <c r="HY21" s="950">
        <v>107.90324341141827</v>
      </c>
      <c r="HZ21" s="950">
        <v>102.2611110327509</v>
      </c>
      <c r="IA21" s="950">
        <v>94.358562664462525</v>
      </c>
      <c r="IB21" s="950">
        <v>304.52291710863165</v>
      </c>
      <c r="IC21" s="950">
        <v>131.88643221999996</v>
      </c>
      <c r="ID21" s="950">
        <v>166.83560778104982</v>
      </c>
      <c r="IE21" s="950">
        <v>288.07594691939107</v>
      </c>
      <c r="IF21" s="950">
        <v>586.79798692044096</v>
      </c>
      <c r="IG21" s="953">
        <f t="shared" si="9"/>
        <v>1701.5972205448193</v>
      </c>
      <c r="IH21" s="954"/>
    </row>
    <row r="22" spans="1:242" ht="23.25" customHeight="1" x14ac:dyDescent="0.35">
      <c r="A22" s="956" t="s">
        <v>746</v>
      </c>
      <c r="B22" s="945">
        <v>348.73899999999998</v>
      </c>
      <c r="C22" s="946">
        <v>369.048</v>
      </c>
      <c r="D22" s="947">
        <v>356.75900000000001</v>
      </c>
      <c r="E22" s="947">
        <v>436.416</v>
      </c>
      <c r="F22" s="948">
        <v>39.098678</v>
      </c>
      <c r="G22" s="949">
        <v>49.239494999999998</v>
      </c>
      <c r="H22" s="949">
        <v>46.581918000000002</v>
      </c>
      <c r="I22" s="949">
        <v>134.92009100000001</v>
      </c>
      <c r="J22" s="949">
        <v>46.478357000000003</v>
      </c>
      <c r="K22" s="949">
        <v>48.269480000000001</v>
      </c>
      <c r="L22" s="949">
        <v>44.293897000000001</v>
      </c>
      <c r="M22" s="949">
        <v>139.04173399999999</v>
      </c>
      <c r="N22" s="949">
        <v>44.333421000000001</v>
      </c>
      <c r="O22" s="949">
        <v>47.734975570000003</v>
      </c>
      <c r="P22" s="949">
        <v>30.586066039999999</v>
      </c>
      <c r="Q22" s="949">
        <v>122.65446261</v>
      </c>
      <c r="R22" s="949">
        <v>52.11945944</v>
      </c>
      <c r="S22" s="949">
        <v>47.149118380000004</v>
      </c>
      <c r="T22" s="949">
        <v>48.606299060000005</v>
      </c>
      <c r="U22" s="949">
        <v>147.87487687999999</v>
      </c>
      <c r="V22" s="949">
        <v>544.49116448999996</v>
      </c>
      <c r="W22" s="949"/>
      <c r="X22" s="949">
        <v>3.3229839999999999</v>
      </c>
      <c r="Y22" s="949">
        <v>34.491444780000002</v>
      </c>
      <c r="Z22" s="949">
        <v>53.261564049999997</v>
      </c>
      <c r="AA22" s="949">
        <v>91.07599282999999</v>
      </c>
      <c r="AB22" s="960">
        <v>45.730251000000003</v>
      </c>
      <c r="AC22" s="960">
        <v>53.769548669999985</v>
      </c>
      <c r="AD22" s="960">
        <v>50.007972609999996</v>
      </c>
      <c r="AE22" s="960">
        <v>149.50777227999998</v>
      </c>
      <c r="AF22" s="960">
        <v>48.120930009999995</v>
      </c>
      <c r="AG22" s="960">
        <v>44.080157399999997</v>
      </c>
      <c r="AH22" s="960">
        <v>43.15972627</v>
      </c>
      <c r="AI22" s="960">
        <v>135.36081367999998</v>
      </c>
      <c r="AJ22" s="960">
        <v>52.914526869999996</v>
      </c>
      <c r="AK22" s="960">
        <v>47.60349283</v>
      </c>
      <c r="AL22" s="960">
        <v>48.627046999999997</v>
      </c>
      <c r="AM22" s="960">
        <v>149.1450667</v>
      </c>
      <c r="AN22" s="960">
        <v>525.08964548999995</v>
      </c>
      <c r="AO22" s="960">
        <v>50.960753179999998</v>
      </c>
      <c r="AP22" s="960">
        <v>38.460064029999998</v>
      </c>
      <c r="AQ22" s="960">
        <v>52.167863200000006</v>
      </c>
      <c r="AR22" s="960">
        <v>141.58868040999999</v>
      </c>
      <c r="AS22" s="960">
        <v>51.468807549999994</v>
      </c>
      <c r="AT22" s="960">
        <v>48.419691</v>
      </c>
      <c r="AU22" s="960">
        <v>56.444935520000001</v>
      </c>
      <c r="AV22" s="960">
        <v>156.33343407000001</v>
      </c>
      <c r="AW22" s="960">
        <v>47.131315030000003</v>
      </c>
      <c r="AX22" s="960">
        <v>44.249226499999999</v>
      </c>
      <c r="AY22" s="960">
        <v>52.13543482</v>
      </c>
      <c r="AZ22" s="960">
        <v>176.06047412999999</v>
      </c>
      <c r="BA22" s="960">
        <v>200.25025127000001</v>
      </c>
      <c r="BB22" s="960">
        <v>153.53177416</v>
      </c>
      <c r="BC22" s="960">
        <v>196.26997890999999</v>
      </c>
      <c r="BD22" s="960">
        <v>550.05200434000005</v>
      </c>
      <c r="BE22" s="960">
        <v>193.15613008000003</v>
      </c>
      <c r="BF22" s="960">
        <v>166.88387319</v>
      </c>
      <c r="BG22" s="960">
        <v>180.64552214</v>
      </c>
      <c r="BH22" s="960">
        <v>540.68552540999997</v>
      </c>
      <c r="BI22" s="960">
        <v>203.98442943999999</v>
      </c>
      <c r="BJ22" s="960">
        <v>206.36554350999998</v>
      </c>
      <c r="BK22" s="960">
        <v>206.36554350999998</v>
      </c>
      <c r="BL22" s="960"/>
      <c r="BM22" s="960"/>
      <c r="BN22" s="960"/>
      <c r="BO22" s="960">
        <v>616.71551646</v>
      </c>
      <c r="BP22" s="950">
        <v>299.87238598000005</v>
      </c>
      <c r="BQ22" s="950">
        <v>166.15080946</v>
      </c>
      <c r="BR22" s="950">
        <v>168.15037353</v>
      </c>
      <c r="BS22" s="950">
        <v>634.17356897000002</v>
      </c>
      <c r="BT22" s="950">
        <v>156.32904722999999</v>
      </c>
      <c r="BU22" s="950">
        <v>280.86000701999995</v>
      </c>
      <c r="BV22" s="950">
        <v>389.04769745999999</v>
      </c>
      <c r="BW22" s="950">
        <v>826.23675171000002</v>
      </c>
      <c r="BX22" s="950">
        <v>294.3202028</v>
      </c>
      <c r="BY22" s="950">
        <v>372.96855162999998</v>
      </c>
      <c r="BZ22" s="950">
        <v>397.10768601999996</v>
      </c>
      <c r="CA22" s="950">
        <v>1064.39644045</v>
      </c>
      <c r="CB22" s="950">
        <v>329.19552462000001</v>
      </c>
      <c r="CC22" s="950">
        <v>263.79480477999999</v>
      </c>
      <c r="CD22" s="950">
        <v>174.89670819999998</v>
      </c>
      <c r="CE22" s="950">
        <v>767.88703759999999</v>
      </c>
      <c r="CF22" s="950">
        <v>245.49879267</v>
      </c>
      <c r="CG22" s="950">
        <v>244.51581991</v>
      </c>
      <c r="CH22" s="950">
        <v>197.54509325000001</v>
      </c>
      <c r="CI22" s="950">
        <v>687.55970582999987</v>
      </c>
      <c r="CJ22" s="950">
        <v>124.15984036999996</v>
      </c>
      <c r="CK22" s="950">
        <v>194.43784634000002</v>
      </c>
      <c r="CL22" s="950">
        <v>249.42243382999996</v>
      </c>
      <c r="CM22" s="950">
        <v>568.02012053999999</v>
      </c>
      <c r="CN22" s="950">
        <v>133.05616717999999</v>
      </c>
      <c r="CO22" s="950">
        <v>202.14707769999995</v>
      </c>
      <c r="CP22" s="950">
        <v>160.27525241000006</v>
      </c>
      <c r="CQ22" s="950">
        <v>495.47849728999995</v>
      </c>
      <c r="CR22" s="950">
        <v>187.42470151999999</v>
      </c>
      <c r="CS22" s="950">
        <v>628.52717506000022</v>
      </c>
      <c r="CT22" s="950">
        <v>193.24498681999998</v>
      </c>
      <c r="CU22" s="950">
        <v>1009.1968634000001</v>
      </c>
      <c r="CV22" s="950">
        <v>190.18244424000002</v>
      </c>
      <c r="CW22" s="950">
        <v>274.53748204999999</v>
      </c>
      <c r="CX22" s="950">
        <v>213.91723069999986</v>
      </c>
      <c r="CY22" s="950">
        <v>678.63715698999988</v>
      </c>
      <c r="CZ22" s="950">
        <v>2878.0006170000001</v>
      </c>
      <c r="DA22" s="952">
        <v>274.34554869000016</v>
      </c>
      <c r="DB22" s="950">
        <v>196.61597348999999</v>
      </c>
      <c r="DC22" s="950">
        <v>265.01491448000002</v>
      </c>
      <c r="DD22" s="950">
        <v>735.97643666000022</v>
      </c>
      <c r="DE22" s="950">
        <v>269.66762660000001</v>
      </c>
      <c r="DF22" s="950">
        <v>266.63712695000004</v>
      </c>
      <c r="DG22" s="950">
        <v>246.84922562</v>
      </c>
      <c r="DH22" s="950">
        <v>783.15397917000007</v>
      </c>
      <c r="DI22" s="950">
        <v>280.47742656300005</v>
      </c>
      <c r="DJ22" s="950">
        <v>514.1302443400001</v>
      </c>
      <c r="DK22" s="950">
        <v>259.23856617000007</v>
      </c>
      <c r="DL22" s="950">
        <v>1053.8462370730001</v>
      </c>
      <c r="DM22" s="950">
        <v>278.53448005999996</v>
      </c>
      <c r="DN22" s="950">
        <v>255.50508698000002</v>
      </c>
      <c r="DO22" s="950">
        <v>234.90019550999992</v>
      </c>
      <c r="DP22" s="950">
        <v>768.93976254999995</v>
      </c>
      <c r="DQ22" s="953">
        <v>3341.9164154530008</v>
      </c>
      <c r="DR22" s="952">
        <v>282.59577554999998</v>
      </c>
      <c r="DS22" s="950">
        <v>217.98402030000003</v>
      </c>
      <c r="DT22" s="950">
        <v>340.99589016999994</v>
      </c>
      <c r="DU22" s="950">
        <v>841.57568602000003</v>
      </c>
      <c r="DV22" s="950">
        <v>302.83977629999993</v>
      </c>
      <c r="DW22" s="950">
        <v>317.58780554999998</v>
      </c>
      <c r="DX22" s="950">
        <v>228.34667795000001</v>
      </c>
      <c r="DY22" s="950">
        <v>848.77425979999998</v>
      </c>
      <c r="DZ22" s="950">
        <v>21.45</v>
      </c>
      <c r="EA22" s="950">
        <v>21.05</v>
      </c>
      <c r="EB22" s="950">
        <v>21.05</v>
      </c>
      <c r="EC22" s="950">
        <v>243.42785013</v>
      </c>
      <c r="ED22" s="950">
        <v>908.11219874999995</v>
      </c>
      <c r="EE22" s="950">
        <v>341.23707062</v>
      </c>
      <c r="EF22" s="950">
        <v>302.22007266999998</v>
      </c>
      <c r="EG22" s="950">
        <v>290.08383430999993</v>
      </c>
      <c r="EH22" s="950">
        <v>933.54097759999991</v>
      </c>
      <c r="EI22" s="953">
        <v>3532.0031221699996</v>
      </c>
      <c r="EJ22" s="952">
        <v>346.34021878999994</v>
      </c>
      <c r="EK22" s="950">
        <v>312.76129892999995</v>
      </c>
      <c r="EL22" s="950">
        <v>293.30240536000002</v>
      </c>
      <c r="EM22" s="950">
        <v>952.40392307999991</v>
      </c>
      <c r="EN22" s="950">
        <v>228.65336744499999</v>
      </c>
      <c r="EO22" s="950">
        <v>207.56341811000001</v>
      </c>
      <c r="EP22" s="950">
        <v>340.52461815999999</v>
      </c>
      <c r="EQ22" s="950">
        <v>776.74140371499993</v>
      </c>
      <c r="ER22" s="950">
        <v>326.86494673999999</v>
      </c>
      <c r="ES22" s="950">
        <v>407.11233419999996</v>
      </c>
      <c r="ET22" s="950">
        <v>405.74132298000001</v>
      </c>
      <c r="EU22" s="950">
        <v>1139.7186039200001</v>
      </c>
      <c r="EV22" s="950">
        <v>391.48396689999998</v>
      </c>
      <c r="EW22" s="950">
        <v>352.43754913999999</v>
      </c>
      <c r="EX22" s="950">
        <v>375.82834984000004</v>
      </c>
      <c r="EY22" s="950">
        <v>1119.74986588</v>
      </c>
      <c r="EZ22" s="953">
        <v>3988.6137965950002</v>
      </c>
      <c r="FA22" s="952">
        <v>369.04437991999998</v>
      </c>
      <c r="FB22" s="950">
        <v>165.91087715000003</v>
      </c>
      <c r="FC22" s="950">
        <v>1375.2490272599998</v>
      </c>
      <c r="FD22" s="950">
        <v>1910.2042843299996</v>
      </c>
      <c r="FE22" s="950">
        <v>453.38299882000007</v>
      </c>
      <c r="FF22" s="950">
        <v>379.92574732000003</v>
      </c>
      <c r="FG22" s="950">
        <v>365.98612267999999</v>
      </c>
      <c r="FH22" s="950">
        <v>1199.2948688200001</v>
      </c>
      <c r="FI22" s="950">
        <v>373.72022892000001</v>
      </c>
      <c r="FJ22" s="950">
        <v>379.81624947</v>
      </c>
      <c r="FK22" s="950">
        <v>366.84993384999996</v>
      </c>
      <c r="FL22" s="950">
        <v>1120.38641224</v>
      </c>
      <c r="FM22" s="950">
        <v>393.45878399000003</v>
      </c>
      <c r="FN22" s="950">
        <v>371.55631756000002</v>
      </c>
      <c r="FO22" s="950">
        <v>419.86698902000012</v>
      </c>
      <c r="FP22" s="950">
        <v>1184.8820905700002</v>
      </c>
      <c r="FQ22" s="953">
        <v>5414.7676559599995</v>
      </c>
      <c r="FR22" s="952">
        <v>394.08557385</v>
      </c>
      <c r="FS22" s="950">
        <v>286.21121736000003</v>
      </c>
      <c r="FT22" s="950">
        <v>464.78717496000002</v>
      </c>
      <c r="FU22" s="950">
        <f t="shared" si="0"/>
        <v>1145.0839661700002</v>
      </c>
      <c r="FV22" s="950">
        <v>415.51955012000002</v>
      </c>
      <c r="FW22" s="950">
        <v>415.51955012000002</v>
      </c>
      <c r="FX22" s="950">
        <v>395.17639200000002</v>
      </c>
      <c r="FY22" s="950">
        <f t="shared" si="1"/>
        <v>1226.21549224</v>
      </c>
      <c r="FZ22" s="950">
        <v>370.95060336</v>
      </c>
      <c r="GA22" s="950">
        <v>347.32268174000001</v>
      </c>
      <c r="GB22" s="950">
        <v>372.71127851</v>
      </c>
      <c r="GC22" s="950">
        <f t="shared" si="2"/>
        <v>1090.9845636100001</v>
      </c>
      <c r="GD22" s="950">
        <v>342.88831109000006</v>
      </c>
      <c r="GE22" s="950">
        <v>343.74513849000004</v>
      </c>
      <c r="GF22" s="950">
        <v>330.59194322000002</v>
      </c>
      <c r="GG22" s="950">
        <f t="shared" si="3"/>
        <v>1017.2253928000002</v>
      </c>
      <c r="GH22" s="953">
        <v>4479.5094148199996</v>
      </c>
      <c r="GI22" s="952">
        <v>357.87006779999996</v>
      </c>
      <c r="GJ22" s="950">
        <v>259.07289035999997</v>
      </c>
      <c r="GK22" s="950">
        <v>483.71737200999996</v>
      </c>
      <c r="GL22" s="950">
        <f t="shared" si="10"/>
        <v>1100.66033017</v>
      </c>
      <c r="GM22" s="950">
        <v>283.42482362999999</v>
      </c>
      <c r="GN22" s="950">
        <v>506.03960905000002</v>
      </c>
      <c r="GO22" s="950">
        <v>401.66883328000006</v>
      </c>
      <c r="GP22" s="950">
        <f t="shared" si="11"/>
        <v>1191.1332659600002</v>
      </c>
      <c r="GQ22" s="950">
        <v>400.45736909999994</v>
      </c>
      <c r="GR22" s="950">
        <v>398.20252880000004</v>
      </c>
      <c r="GS22" s="950">
        <v>305.01880245000001</v>
      </c>
      <c r="GT22" s="950">
        <f t="shared" si="12"/>
        <v>1103.6787003500001</v>
      </c>
      <c r="GU22" s="950">
        <v>479.51671830000009</v>
      </c>
      <c r="GV22" s="950">
        <v>372.41231493999993</v>
      </c>
      <c r="GW22" s="950">
        <v>439.16647729999994</v>
      </c>
      <c r="GX22" s="950">
        <f t="shared" si="13"/>
        <v>1291.0955105400001</v>
      </c>
      <c r="GY22" s="953">
        <f t="shared" si="8"/>
        <v>4686.5678070200001</v>
      </c>
      <c r="GZ22" s="950">
        <v>412.46206951000011</v>
      </c>
      <c r="HA22" s="950">
        <v>418.79291205999994</v>
      </c>
      <c r="HB22" s="950">
        <v>399.44129703999999</v>
      </c>
      <c r="HC22" s="950">
        <v>1230.69627861</v>
      </c>
      <c r="HD22" s="950">
        <v>451.66692436</v>
      </c>
      <c r="HE22" s="950">
        <v>497.66362366999994</v>
      </c>
      <c r="HF22" s="950">
        <v>457.13152898000004</v>
      </c>
      <c r="HG22" s="950">
        <v>1406.46207701</v>
      </c>
      <c r="HH22" s="950">
        <v>461.86545223000002</v>
      </c>
      <c r="HI22" s="950">
        <v>450.17394504999993</v>
      </c>
      <c r="HJ22" s="950">
        <v>321.08468826999996</v>
      </c>
      <c r="HK22" s="950">
        <v>1233.12408555</v>
      </c>
      <c r="HL22" s="950">
        <v>635.33118237999986</v>
      </c>
      <c r="HM22" s="950">
        <v>492.09649198999995</v>
      </c>
      <c r="HN22" s="950">
        <v>509.9781086399999</v>
      </c>
      <c r="HO22" s="950">
        <v>1637.4057830099998</v>
      </c>
      <c r="HP22" s="953">
        <v>5507.6882241800004</v>
      </c>
      <c r="HQ22" s="952">
        <v>468.34771231999991</v>
      </c>
      <c r="HR22" s="950">
        <v>396.57054706000008</v>
      </c>
      <c r="HS22" s="950">
        <v>518.49102624</v>
      </c>
      <c r="HT22" s="950">
        <v>1383.40928562</v>
      </c>
      <c r="HU22" s="950">
        <v>294.76187601999999</v>
      </c>
      <c r="HV22" s="950">
        <v>280.43308689000003</v>
      </c>
      <c r="HW22" s="950">
        <v>275.83578351</v>
      </c>
      <c r="HX22" s="950">
        <v>851.03074642000013</v>
      </c>
      <c r="HY22" s="950">
        <v>318.00220264000006</v>
      </c>
      <c r="HZ22" s="950">
        <v>255.62738787999999</v>
      </c>
      <c r="IA22" s="950">
        <v>267.57976955999999</v>
      </c>
      <c r="IB22" s="950">
        <v>841.2093600799999</v>
      </c>
      <c r="IC22" s="950">
        <v>277.59250452999999</v>
      </c>
      <c r="ID22" s="950">
        <v>276.80635298000004</v>
      </c>
      <c r="IE22" s="950">
        <v>324.30406125000002</v>
      </c>
      <c r="IF22" s="950">
        <v>878.70291875999999</v>
      </c>
      <c r="IG22" s="953">
        <f t="shared" si="9"/>
        <v>3954.35231088</v>
      </c>
      <c r="IH22" s="954"/>
    </row>
    <row r="23" spans="1:242" s="969" customFormat="1" ht="23.25" customHeight="1" x14ac:dyDescent="0.35">
      <c r="A23" s="963" t="s">
        <v>747</v>
      </c>
      <c r="B23" s="977">
        <v>348.73899999999998</v>
      </c>
      <c r="C23" s="965">
        <v>369.048</v>
      </c>
      <c r="D23" s="966">
        <v>356.75900000000001</v>
      </c>
      <c r="E23" s="966">
        <v>436.416</v>
      </c>
      <c r="F23" s="978"/>
      <c r="G23" s="979"/>
      <c r="H23" s="979"/>
      <c r="I23" s="979"/>
      <c r="J23" s="979"/>
      <c r="K23" s="979"/>
      <c r="L23" s="979"/>
      <c r="M23" s="979"/>
      <c r="N23" s="979"/>
      <c r="O23" s="979"/>
      <c r="P23" s="979"/>
      <c r="Q23" s="979"/>
      <c r="R23" s="979"/>
      <c r="S23" s="979"/>
      <c r="T23" s="979"/>
      <c r="U23" s="979"/>
      <c r="V23" s="979"/>
      <c r="W23" s="979"/>
      <c r="X23" s="979">
        <v>0</v>
      </c>
      <c r="Y23" s="979">
        <v>0</v>
      </c>
      <c r="Z23" s="979">
        <v>0</v>
      </c>
      <c r="AA23" s="979">
        <v>0</v>
      </c>
      <c r="AB23" s="980">
        <v>0</v>
      </c>
      <c r="AC23" s="980">
        <v>0</v>
      </c>
      <c r="AD23" s="980">
        <v>0</v>
      </c>
      <c r="AE23" s="980">
        <v>0</v>
      </c>
      <c r="AF23" s="980">
        <v>0</v>
      </c>
      <c r="AG23" s="980">
        <v>0</v>
      </c>
      <c r="AH23" s="980">
        <v>0</v>
      </c>
      <c r="AI23" s="980">
        <v>0</v>
      </c>
      <c r="AJ23" s="980">
        <v>0</v>
      </c>
      <c r="AK23" s="980">
        <v>0</v>
      </c>
      <c r="AL23" s="980">
        <v>0</v>
      </c>
      <c r="AM23" s="980">
        <v>0</v>
      </c>
      <c r="AN23" s="980">
        <v>0</v>
      </c>
      <c r="AO23" s="980">
        <v>0</v>
      </c>
      <c r="AP23" s="980">
        <v>0</v>
      </c>
      <c r="AQ23" s="980">
        <v>0</v>
      </c>
      <c r="AR23" s="980">
        <v>0</v>
      </c>
      <c r="AS23" s="980">
        <v>0</v>
      </c>
      <c r="AT23" s="980">
        <v>0</v>
      </c>
      <c r="AU23" s="980">
        <v>0</v>
      </c>
      <c r="AV23" s="980">
        <v>0</v>
      </c>
      <c r="AW23" s="980">
        <v>0</v>
      </c>
      <c r="AX23" s="980">
        <v>0</v>
      </c>
      <c r="AY23" s="980">
        <v>0</v>
      </c>
      <c r="AZ23" s="980">
        <v>0</v>
      </c>
      <c r="BA23" s="980">
        <v>0</v>
      </c>
      <c r="BB23" s="980">
        <v>0</v>
      </c>
      <c r="BC23" s="980">
        <v>0</v>
      </c>
      <c r="BD23" s="980">
        <v>0</v>
      </c>
      <c r="BE23" s="980">
        <v>0</v>
      </c>
      <c r="BF23" s="980">
        <v>0</v>
      </c>
      <c r="BG23" s="980">
        <v>0</v>
      </c>
      <c r="BH23" s="980">
        <v>0</v>
      </c>
      <c r="BI23" s="980">
        <v>0</v>
      </c>
      <c r="BJ23" s="980">
        <v>0</v>
      </c>
      <c r="BK23" s="980">
        <v>0</v>
      </c>
      <c r="BL23" s="980"/>
      <c r="BM23" s="980"/>
      <c r="BN23" s="980"/>
      <c r="BO23" s="980">
        <v>0</v>
      </c>
      <c r="BP23" s="985">
        <v>0</v>
      </c>
      <c r="BQ23" s="985">
        <v>0</v>
      </c>
      <c r="BR23" s="985">
        <v>0</v>
      </c>
      <c r="BS23" s="985">
        <v>0</v>
      </c>
      <c r="BT23" s="985">
        <v>0</v>
      </c>
      <c r="BU23" s="985">
        <v>0</v>
      </c>
      <c r="BV23" s="985">
        <v>0</v>
      </c>
      <c r="BW23" s="985">
        <v>0</v>
      </c>
      <c r="BX23" s="972">
        <v>0</v>
      </c>
      <c r="BY23" s="972">
        <v>0</v>
      </c>
      <c r="BZ23" s="972">
        <v>0</v>
      </c>
      <c r="CA23" s="972">
        <v>8.7085930000000005</v>
      </c>
      <c r="CB23" s="972">
        <v>2.5120946000000002</v>
      </c>
      <c r="CC23" s="972">
        <v>2.5097045200000001</v>
      </c>
      <c r="CD23" s="972">
        <v>2.42003806</v>
      </c>
      <c r="CE23" s="972">
        <v>7.4418371799999994</v>
      </c>
      <c r="CF23" s="972">
        <v>2.02062381</v>
      </c>
      <c r="CG23" s="972">
        <v>2.7253689400000001</v>
      </c>
      <c r="CH23" s="972">
        <v>0</v>
      </c>
      <c r="CI23" s="972">
        <v>4.7459927500000001</v>
      </c>
      <c r="CJ23" s="972">
        <v>2.1410734700000003</v>
      </c>
      <c r="CK23" s="972">
        <v>2.42739708</v>
      </c>
      <c r="CL23" s="972">
        <v>2.0717169499999999</v>
      </c>
      <c r="CM23" s="972">
        <v>6.6401875000000006</v>
      </c>
      <c r="CN23" s="972">
        <v>4.0626959100000004</v>
      </c>
      <c r="CO23" s="972">
        <v>1.63827502</v>
      </c>
      <c r="CP23" s="972">
        <v>2.2734801299999998</v>
      </c>
      <c r="CQ23" s="972">
        <v>7.9744510600000007</v>
      </c>
      <c r="CR23" s="972">
        <v>2.5120946000000002</v>
      </c>
      <c r="CS23" s="972">
        <v>2.5097045200000001</v>
      </c>
      <c r="CT23" s="972">
        <v>2.42003806</v>
      </c>
      <c r="CU23" s="972">
        <v>7.4418371799999994</v>
      </c>
      <c r="CV23" s="972">
        <v>2.32747634</v>
      </c>
      <c r="CW23" s="972">
        <v>2.5663157000000001</v>
      </c>
      <c r="CX23" s="972">
        <v>2.4837227400000002</v>
      </c>
      <c r="CY23" s="972">
        <v>7.3775147800000003</v>
      </c>
      <c r="CZ23" s="972">
        <v>31.41</v>
      </c>
      <c r="DA23" s="974">
        <v>2.6612214199999999</v>
      </c>
      <c r="DB23" s="972">
        <v>2.7010972999999998</v>
      </c>
      <c r="DC23" s="972">
        <v>2.4285091000000003</v>
      </c>
      <c r="DD23" s="972">
        <v>7.7908278200000005</v>
      </c>
      <c r="DE23" s="972">
        <v>3.46536227</v>
      </c>
      <c r="DF23" s="972">
        <v>2.6916285000000002</v>
      </c>
      <c r="DG23" s="972">
        <v>2.6485219199999999</v>
      </c>
      <c r="DH23" s="972">
        <v>8.8055126899999987</v>
      </c>
      <c r="DI23" s="972">
        <v>2.9987936200000003</v>
      </c>
      <c r="DJ23" s="972">
        <v>3.1697523064404254</v>
      </c>
      <c r="DK23" s="972">
        <v>3.3557635399999999</v>
      </c>
      <c r="DL23" s="972">
        <v>9.5243094664404246</v>
      </c>
      <c r="DM23" s="972">
        <v>2.8098088799999998</v>
      </c>
      <c r="DN23" s="972">
        <v>3.15598913</v>
      </c>
      <c r="DO23" s="972">
        <v>3.3471944900000001</v>
      </c>
      <c r="DP23" s="972">
        <v>9.3129925</v>
      </c>
      <c r="DQ23" s="975">
        <v>35.433642476440426</v>
      </c>
      <c r="DR23" s="974">
        <v>3.2943913300000003</v>
      </c>
      <c r="DS23" s="972">
        <v>3.2058979999999999</v>
      </c>
      <c r="DT23" s="972">
        <v>3.09679569</v>
      </c>
      <c r="DU23" s="972">
        <v>9.5970850199999997</v>
      </c>
      <c r="DV23" s="972">
        <v>3.45435815</v>
      </c>
      <c r="DW23" s="972">
        <v>3.6509472000000001</v>
      </c>
      <c r="DX23" s="972">
        <v>3.2804418799999997</v>
      </c>
      <c r="DY23" s="972">
        <v>10.38574723</v>
      </c>
      <c r="DZ23" s="972">
        <v>21.5</v>
      </c>
      <c r="EA23" s="972">
        <v>18</v>
      </c>
      <c r="EB23" s="972">
        <v>18</v>
      </c>
      <c r="EC23" s="972">
        <v>3.1056872499999999</v>
      </c>
      <c r="ED23" s="972">
        <v>9.4170437000000007</v>
      </c>
      <c r="EE23" s="972">
        <v>2.9069851899999999</v>
      </c>
      <c r="EF23" s="972">
        <v>3.1584500499999999</v>
      </c>
      <c r="EG23" s="972">
        <v>3.1584643902959577</v>
      </c>
      <c r="EH23" s="972">
        <v>9.2238996302959571</v>
      </c>
      <c r="EI23" s="975">
        <v>38.623775580295955</v>
      </c>
      <c r="EJ23" s="974">
        <v>3.53747772</v>
      </c>
      <c r="EK23" s="972">
        <v>3.14809677</v>
      </c>
      <c r="EL23" s="972">
        <v>3.1059515600000003</v>
      </c>
      <c r="EM23" s="972">
        <v>9.7915260499999999</v>
      </c>
      <c r="EN23" s="972">
        <v>2.2398634999999998</v>
      </c>
      <c r="EO23" s="972">
        <v>2.1581427500000001</v>
      </c>
      <c r="EP23" s="972">
        <v>3.3759485499999999</v>
      </c>
      <c r="EQ23" s="972">
        <v>7.7739547999999994</v>
      </c>
      <c r="ER23" s="972">
        <v>6.0738530400000004</v>
      </c>
      <c r="ES23" s="972">
        <v>4.0681397600000002</v>
      </c>
      <c r="ET23" s="972">
        <v>4.0803610699999995</v>
      </c>
      <c r="EU23" s="972">
        <v>14.222353870000001</v>
      </c>
      <c r="EV23" s="972">
        <v>3.95926197</v>
      </c>
      <c r="EW23" s="972">
        <v>3.5135767999999996</v>
      </c>
      <c r="EX23" s="972">
        <v>3.9241545857541817</v>
      </c>
      <c r="EY23" s="972">
        <v>11.396993355754182</v>
      </c>
      <c r="EZ23" s="975">
        <v>43.184828075754183</v>
      </c>
      <c r="FA23" s="974">
        <v>3.9022237299999998</v>
      </c>
      <c r="FB23" s="972">
        <v>4.3026108175151236</v>
      </c>
      <c r="FC23" s="972">
        <v>3.7844465299999999</v>
      </c>
      <c r="FD23" s="972">
        <v>11.989281077515123</v>
      </c>
      <c r="FE23" s="972">
        <v>4.51482355</v>
      </c>
      <c r="FF23" s="972">
        <v>3.9666801899999999</v>
      </c>
      <c r="FG23" s="972">
        <v>3.7550674399999999</v>
      </c>
      <c r="FH23" s="972">
        <v>12.23657118</v>
      </c>
      <c r="FI23" s="972">
        <v>3.8738571800000003</v>
      </c>
      <c r="FJ23" s="972">
        <v>3.8880634999999999</v>
      </c>
      <c r="FK23" s="972">
        <v>3.8780818999999997</v>
      </c>
      <c r="FL23" s="972">
        <v>11.640002580000001</v>
      </c>
      <c r="FM23" s="972">
        <v>3.9231989399999998</v>
      </c>
      <c r="FN23" s="972">
        <v>3.7009552595465403</v>
      </c>
      <c r="FO23" s="972">
        <v>4.3510866799999999</v>
      </c>
      <c r="FP23" s="972">
        <v>12.199164010000001</v>
      </c>
      <c r="FQ23" s="975">
        <v>48.06501884751512</v>
      </c>
      <c r="FR23" s="974">
        <v>4.1054607699999996</v>
      </c>
      <c r="FS23" s="972">
        <v>3.80502647</v>
      </c>
      <c r="FT23" s="972">
        <v>3.85786088</v>
      </c>
      <c r="FU23" s="950">
        <f t="shared" si="0"/>
        <v>11.768348120000001</v>
      </c>
      <c r="FV23" s="972">
        <v>3.74701526</v>
      </c>
      <c r="FW23" s="972">
        <v>4.2481451326941739</v>
      </c>
      <c r="FX23" s="972">
        <v>3.59283361</v>
      </c>
      <c r="FY23" s="950">
        <f t="shared" si="1"/>
        <v>11.587994002694174</v>
      </c>
      <c r="FZ23" s="972">
        <v>3.7242023</v>
      </c>
      <c r="GA23" s="972">
        <v>3.4545465800000001</v>
      </c>
      <c r="GB23" s="972">
        <v>3.4545465800000001</v>
      </c>
      <c r="GC23" s="950">
        <f t="shared" si="2"/>
        <v>10.633295460000001</v>
      </c>
      <c r="GD23" s="972">
        <v>3.5161880600000002</v>
      </c>
      <c r="GE23" s="972">
        <v>3.4131646</v>
      </c>
      <c r="GF23" s="972">
        <v>3.4066986400000001</v>
      </c>
      <c r="GG23" s="950">
        <f t="shared" si="3"/>
        <v>10.336051300000001</v>
      </c>
      <c r="GH23" s="975">
        <v>44.325688882694173</v>
      </c>
      <c r="GI23" s="974">
        <v>3.7534168999999999</v>
      </c>
      <c r="GJ23" s="972">
        <v>3.6052641699999999</v>
      </c>
      <c r="GK23" s="972">
        <v>3.7389564700000002</v>
      </c>
      <c r="GL23" s="950">
        <f t="shared" si="10"/>
        <v>11.097637539999999</v>
      </c>
      <c r="GM23" s="950">
        <v>3.9194676500000001</v>
      </c>
      <c r="GN23" s="950">
        <v>4.2059573600000002</v>
      </c>
      <c r="GO23" s="950">
        <v>4.1654945999999997</v>
      </c>
      <c r="GP23" s="950">
        <f t="shared" si="11"/>
        <v>12.29091961</v>
      </c>
      <c r="GQ23" s="950">
        <v>4.1007946200000003</v>
      </c>
      <c r="GR23" s="950">
        <v>4.0352499599999998</v>
      </c>
      <c r="GS23" s="950">
        <v>4.0919012099999996</v>
      </c>
      <c r="GT23" s="950">
        <f t="shared" si="12"/>
        <v>12.22794579</v>
      </c>
      <c r="GU23" s="972">
        <v>4.03907449</v>
      </c>
      <c r="GV23" s="972">
        <v>3.80358719</v>
      </c>
      <c r="GW23" s="972">
        <v>4.3581744100000002</v>
      </c>
      <c r="GX23" s="972">
        <f t="shared" si="13"/>
        <v>12.200836089999999</v>
      </c>
      <c r="GY23" s="953">
        <f t="shared" si="8"/>
        <v>47.817339029999999</v>
      </c>
      <c r="GZ23" s="950">
        <v>4.3425788000000001</v>
      </c>
      <c r="HA23" s="950">
        <v>4.3457416500000008</v>
      </c>
      <c r="HB23" s="950">
        <v>4.3241076100000004</v>
      </c>
      <c r="HC23" s="950">
        <v>13.01242806</v>
      </c>
      <c r="HD23" s="950">
        <v>4.5722710400000004</v>
      </c>
      <c r="HE23" s="950">
        <v>4.6036286500000001</v>
      </c>
      <c r="HF23" s="950">
        <v>4.6980045300000004</v>
      </c>
      <c r="HG23" s="950">
        <v>13.873904220000002</v>
      </c>
      <c r="HH23" s="950">
        <v>4.6329073899999997</v>
      </c>
      <c r="HI23" s="950">
        <v>4.5719163600000003</v>
      </c>
      <c r="HJ23" s="950">
        <v>4.8367957800000001</v>
      </c>
      <c r="HK23" s="950">
        <v>14.041619530000002</v>
      </c>
      <c r="HL23" s="950">
        <v>4.8962637999999998</v>
      </c>
      <c r="HM23" s="950">
        <v>4.9910137599999995</v>
      </c>
      <c r="HN23" s="950">
        <v>5.0915625199999992</v>
      </c>
      <c r="HO23" s="950">
        <v>14.978840079999998</v>
      </c>
      <c r="HP23" s="953">
        <v>55.906791890000001</v>
      </c>
      <c r="HQ23" s="952">
        <v>4.9172711399999995</v>
      </c>
      <c r="HR23" s="950">
        <v>5.4683924800000003</v>
      </c>
      <c r="HS23" s="950">
        <v>5.0540448700000002</v>
      </c>
      <c r="HT23" s="950">
        <v>15.439708490000003</v>
      </c>
      <c r="HU23" s="950">
        <v>6.1797081600000006</v>
      </c>
      <c r="HV23" s="950">
        <v>5.33490456</v>
      </c>
      <c r="HW23" s="950">
        <v>5.6218856500000003</v>
      </c>
      <c r="HX23" s="950">
        <v>17.136498369999998</v>
      </c>
      <c r="HY23" s="950">
        <v>6.26709417</v>
      </c>
      <c r="HZ23" s="950">
        <v>5.2115576200000007</v>
      </c>
      <c r="IA23" s="950">
        <v>5.4595544800000004</v>
      </c>
      <c r="IB23" s="950">
        <v>16.938206270000002</v>
      </c>
      <c r="IC23" s="950">
        <v>5.6411411600000001</v>
      </c>
      <c r="ID23" s="950">
        <v>5.5735259899999994</v>
      </c>
      <c r="IE23" s="950">
        <v>5.9408262399999998</v>
      </c>
      <c r="IF23" s="950">
        <v>17.15549339</v>
      </c>
      <c r="IG23" s="953">
        <f t="shared" si="9"/>
        <v>66.669906519999998</v>
      </c>
      <c r="IH23" s="976"/>
    </row>
    <row r="24" spans="1:242" s="969" customFormat="1" ht="23.25" customHeight="1" x14ac:dyDescent="0.35">
      <c r="A24" s="963" t="s">
        <v>748</v>
      </c>
      <c r="B24" s="977"/>
      <c r="C24" s="965"/>
      <c r="D24" s="966"/>
      <c r="E24" s="966"/>
      <c r="F24" s="978"/>
      <c r="G24" s="979"/>
      <c r="H24" s="979"/>
      <c r="I24" s="979"/>
      <c r="J24" s="979"/>
      <c r="K24" s="979"/>
      <c r="L24" s="979"/>
      <c r="M24" s="979"/>
      <c r="N24" s="979"/>
      <c r="O24" s="979"/>
      <c r="P24" s="979"/>
      <c r="Q24" s="979"/>
      <c r="R24" s="979"/>
      <c r="S24" s="979"/>
      <c r="T24" s="979"/>
      <c r="U24" s="979"/>
      <c r="V24" s="979"/>
      <c r="W24" s="979"/>
      <c r="X24" s="979"/>
      <c r="Y24" s="979"/>
      <c r="Z24" s="979"/>
      <c r="AA24" s="979"/>
      <c r="AB24" s="980"/>
      <c r="AC24" s="980"/>
      <c r="AD24" s="980"/>
      <c r="AE24" s="980"/>
      <c r="AF24" s="980"/>
      <c r="AG24" s="980"/>
      <c r="AH24" s="980"/>
      <c r="AI24" s="980"/>
      <c r="AJ24" s="980"/>
      <c r="AK24" s="980"/>
      <c r="AL24" s="980"/>
      <c r="AM24" s="980"/>
      <c r="AN24" s="980"/>
      <c r="AO24" s="980"/>
      <c r="AP24" s="980"/>
      <c r="AQ24" s="980"/>
      <c r="AR24" s="980"/>
      <c r="AS24" s="980"/>
      <c r="AT24" s="980"/>
      <c r="AU24" s="980"/>
      <c r="AV24" s="980"/>
      <c r="AW24" s="980"/>
      <c r="AX24" s="980"/>
      <c r="AY24" s="980"/>
      <c r="AZ24" s="980"/>
      <c r="BA24" s="980"/>
      <c r="BB24" s="980"/>
      <c r="BC24" s="980"/>
      <c r="BD24" s="980"/>
      <c r="BE24" s="980"/>
      <c r="BF24" s="980"/>
      <c r="BG24" s="980"/>
      <c r="BH24" s="980"/>
      <c r="BI24" s="980"/>
      <c r="BJ24" s="980"/>
      <c r="BK24" s="980"/>
      <c r="BL24" s="980"/>
      <c r="BM24" s="980"/>
      <c r="BN24" s="980"/>
      <c r="BO24" s="980"/>
      <c r="BP24" s="985"/>
      <c r="BQ24" s="985"/>
      <c r="BR24" s="985"/>
      <c r="BS24" s="985"/>
      <c r="BT24" s="985"/>
      <c r="BU24" s="985"/>
      <c r="BV24" s="985"/>
      <c r="BW24" s="985"/>
      <c r="BX24" s="972"/>
      <c r="BY24" s="972"/>
      <c r="BZ24" s="972"/>
      <c r="CA24" s="972"/>
      <c r="CB24" s="972"/>
      <c r="CC24" s="972"/>
      <c r="CD24" s="972">
        <v>0</v>
      </c>
      <c r="CE24" s="972">
        <v>0</v>
      </c>
      <c r="CF24" s="972">
        <v>0</v>
      </c>
      <c r="CG24" s="972">
        <v>0</v>
      </c>
      <c r="CH24" s="972">
        <v>0</v>
      </c>
      <c r="CI24" s="972">
        <v>0</v>
      </c>
      <c r="CJ24" s="972">
        <v>85.391172560000001</v>
      </c>
      <c r="CK24" s="972">
        <v>96.472407319999988</v>
      </c>
      <c r="CL24" s="972">
        <v>82.25194212000001</v>
      </c>
      <c r="CM24" s="972">
        <v>264.115522</v>
      </c>
      <c r="CN24" s="972">
        <v>90.951369430000014</v>
      </c>
      <c r="CO24" s="972">
        <v>79.085789669999997</v>
      </c>
      <c r="CP24" s="972">
        <v>89.989176720000003</v>
      </c>
      <c r="CQ24" s="972">
        <v>260.02633581999999</v>
      </c>
      <c r="CR24" s="972">
        <v>99.737043239999991</v>
      </c>
      <c r="CS24" s="972">
        <v>99.700832849999998</v>
      </c>
      <c r="CT24" s="972">
        <v>95.713478049999992</v>
      </c>
      <c r="CU24" s="972">
        <v>295.15135413999997</v>
      </c>
      <c r="CV24" s="972">
        <v>86.057792559999996</v>
      </c>
      <c r="CW24" s="972">
        <v>95.507587999999998</v>
      </c>
      <c r="CX24" s="972">
        <v>90.789614489999991</v>
      </c>
      <c r="CY24" s="972">
        <v>272.35499505000001</v>
      </c>
      <c r="CZ24" s="972">
        <v>1331.42</v>
      </c>
      <c r="DA24" s="974">
        <v>105.44935953</v>
      </c>
      <c r="DB24" s="972">
        <v>102.25122803000001</v>
      </c>
      <c r="DC24" s="972">
        <v>93.668835999999999</v>
      </c>
      <c r="DD24" s="972">
        <v>301.36942356000003</v>
      </c>
      <c r="DE24" s="972">
        <v>109.39368359999999</v>
      </c>
      <c r="DF24" s="972">
        <v>106.96160987</v>
      </c>
      <c r="DG24" s="972">
        <v>102.98397632</v>
      </c>
      <c r="DH24" s="972">
        <v>319.33926978999995</v>
      </c>
      <c r="DI24" s="972">
        <v>111.02969924999999</v>
      </c>
      <c r="DJ24" s="972">
        <v>123.53935790809543</v>
      </c>
      <c r="DK24" s="972">
        <v>117.27427336</v>
      </c>
      <c r="DL24" s="972">
        <v>351.84333051809546</v>
      </c>
      <c r="DM24" s="972">
        <v>109.06519229000001</v>
      </c>
      <c r="DN24" s="972">
        <v>119.31181051999999</v>
      </c>
      <c r="DO24" s="972">
        <v>130.08197959999998</v>
      </c>
      <c r="DP24" s="972">
        <v>358.45898241000003</v>
      </c>
      <c r="DQ24" s="975">
        <v>1331.0110062780955</v>
      </c>
      <c r="DR24" s="974">
        <v>126.79625351999998</v>
      </c>
      <c r="DS24" s="972">
        <v>123.59844726</v>
      </c>
      <c r="DT24" s="972">
        <v>119.85737914000001</v>
      </c>
      <c r="DU24" s="972">
        <v>370.25207991999997</v>
      </c>
      <c r="DV24" s="972">
        <v>127.04582600000001</v>
      </c>
      <c r="DW24" s="972">
        <v>134.04290695</v>
      </c>
      <c r="DX24" s="972">
        <v>124.56548002</v>
      </c>
      <c r="DY24" s="972">
        <v>385.65421297</v>
      </c>
      <c r="DZ24" s="972">
        <v>755.90629289000003</v>
      </c>
      <c r="EA24" s="972">
        <v>117.71854768999999</v>
      </c>
      <c r="EB24" s="972">
        <v>125.7981324</v>
      </c>
      <c r="EC24" s="972">
        <v>123.57202534999999</v>
      </c>
      <c r="ED24" s="972">
        <v>367.08870544000001</v>
      </c>
      <c r="EE24" s="972">
        <v>134.11715376999999</v>
      </c>
      <c r="EF24" s="972">
        <v>141.88395086000003</v>
      </c>
      <c r="EG24" s="972">
        <v>141.88397664116772</v>
      </c>
      <c r="EH24" s="972">
        <v>417.88508127116773</v>
      </c>
      <c r="EI24" s="975">
        <v>1540.8800796011676</v>
      </c>
      <c r="EJ24" s="974">
        <v>162.35036009999999</v>
      </c>
      <c r="EK24" s="972">
        <v>147.33504496</v>
      </c>
      <c r="EL24" s="972">
        <v>137.24156488</v>
      </c>
      <c r="EM24" s="972">
        <v>446.92696993999999</v>
      </c>
      <c r="EN24" s="972">
        <v>103.768168</v>
      </c>
      <c r="EO24" s="972">
        <v>97.063091999999997</v>
      </c>
      <c r="EP24" s="972">
        <v>159.59255956000001</v>
      </c>
      <c r="EQ24" s="972">
        <v>360.42381956000003</v>
      </c>
      <c r="ER24" s="972">
        <v>145.80771629</v>
      </c>
      <c r="ES24" s="972">
        <v>189.65668628999998</v>
      </c>
      <c r="ET24" s="972">
        <v>189.5732467</v>
      </c>
      <c r="EU24" s="972">
        <v>525.03764927999998</v>
      </c>
      <c r="EV24" s="972">
        <v>183.65521519999999</v>
      </c>
      <c r="EW24" s="972">
        <v>166.0493736</v>
      </c>
      <c r="EX24" s="972">
        <v>175.68375247999998</v>
      </c>
      <c r="EY24" s="972">
        <v>525.38834127999996</v>
      </c>
      <c r="EZ24" s="975">
        <v>1857.77678006</v>
      </c>
      <c r="FA24" s="974">
        <v>178.5083128</v>
      </c>
      <c r="FB24" s="972">
        <v>170.6838152</v>
      </c>
      <c r="FC24" s="972">
        <v>152.20308194908779</v>
      </c>
      <c r="FD24" s="972">
        <v>501.39520994908781</v>
      </c>
      <c r="FE24" s="972">
        <v>210.51816288000001</v>
      </c>
      <c r="FF24" s="972">
        <v>183.32559284000001</v>
      </c>
      <c r="FG24" s="972">
        <v>168.76788475000001</v>
      </c>
      <c r="FH24" s="972">
        <v>562.61164047</v>
      </c>
      <c r="FI24" s="972">
        <v>177.45706681999999</v>
      </c>
      <c r="FJ24" s="972">
        <v>180.41298800000001</v>
      </c>
      <c r="FK24" s="972">
        <v>180.71157309999998</v>
      </c>
      <c r="FL24" s="972">
        <v>538.58162792000007</v>
      </c>
      <c r="FM24" s="972">
        <v>178.14092026</v>
      </c>
      <c r="FN24" s="972">
        <v>177.54499419000001</v>
      </c>
      <c r="FO24" s="972">
        <v>193.87920834000002</v>
      </c>
      <c r="FP24" s="972">
        <v>549.56512278999992</v>
      </c>
      <c r="FQ24" s="975">
        <v>2152.1536011290877</v>
      </c>
      <c r="FR24" s="974">
        <v>192.94585194000001</v>
      </c>
      <c r="FS24" s="972">
        <v>181.30447028</v>
      </c>
      <c r="FT24" s="972">
        <v>180.35398294000001</v>
      </c>
      <c r="FU24" s="950">
        <f t="shared" si="0"/>
        <v>554.60430516000008</v>
      </c>
      <c r="FV24" s="972">
        <v>175.51825281999999</v>
      </c>
      <c r="FW24" s="972">
        <v>209.43035473274119</v>
      </c>
      <c r="FX24" s="972">
        <v>170.27930544</v>
      </c>
      <c r="FY24" s="950">
        <f t="shared" si="1"/>
        <v>555.22791299274115</v>
      </c>
      <c r="FZ24" s="972">
        <v>175.92209394</v>
      </c>
      <c r="GA24" s="972">
        <v>163.70548808000001</v>
      </c>
      <c r="GB24" s="972">
        <v>163.70548808000001</v>
      </c>
      <c r="GC24" s="950">
        <f t="shared" si="2"/>
        <v>503.33307009999999</v>
      </c>
      <c r="GD24" s="972">
        <v>166.69574688</v>
      </c>
      <c r="GE24" s="972">
        <v>161.15278080000002</v>
      </c>
      <c r="GF24" s="972">
        <v>161.35956469999999</v>
      </c>
      <c r="GG24" s="950">
        <f t="shared" si="3"/>
        <v>489.20809238000004</v>
      </c>
      <c r="GH24" s="975">
        <v>2102.3733806327414</v>
      </c>
      <c r="GI24" s="974">
        <v>178.64042165000001</v>
      </c>
      <c r="GJ24" s="972">
        <v>171.05012016000001</v>
      </c>
      <c r="GK24" s="972">
        <v>177.80863074999999</v>
      </c>
      <c r="GL24" s="950">
        <f t="shared" si="10"/>
        <v>527.49917256000003</v>
      </c>
      <c r="GM24" s="950">
        <v>184.21068735</v>
      </c>
      <c r="GN24" s="950">
        <v>200.82341087999998</v>
      </c>
      <c r="GO24" s="950">
        <v>195.62662040000001</v>
      </c>
      <c r="GP24" s="950">
        <f t="shared" si="11"/>
        <v>580.66071863000002</v>
      </c>
      <c r="GQ24" s="950">
        <v>193.14454175999998</v>
      </c>
      <c r="GR24" s="950">
        <v>190.48991808000002</v>
      </c>
      <c r="GS24" s="950">
        <v>187.8647904</v>
      </c>
      <c r="GT24" s="950">
        <f t="shared" si="12"/>
        <v>571.49925024000004</v>
      </c>
      <c r="GU24" s="972">
        <v>190.17117552000002</v>
      </c>
      <c r="GV24" s="972">
        <v>178.89610512000002</v>
      </c>
      <c r="GW24" s="972">
        <v>204.52029168000001</v>
      </c>
      <c r="GX24" s="972">
        <f t="shared" si="13"/>
        <v>573.58757232000005</v>
      </c>
      <c r="GY24" s="953">
        <f t="shared" si="8"/>
        <v>2253.2467137500003</v>
      </c>
      <c r="GZ24" s="950">
        <v>204.2231424</v>
      </c>
      <c r="HA24" s="950">
        <v>203.88943936000001</v>
      </c>
      <c r="HB24" s="950">
        <v>204.70596505</v>
      </c>
      <c r="HC24" s="950">
        <v>612.81854680999993</v>
      </c>
      <c r="HD24" s="950">
        <v>217.25501040999998</v>
      </c>
      <c r="HE24" s="950">
        <v>219.24401537</v>
      </c>
      <c r="HF24" s="950">
        <v>221.56869743999999</v>
      </c>
      <c r="HG24" s="950">
        <v>658.06772322000006</v>
      </c>
      <c r="HH24" s="950">
        <v>220.35996768000001</v>
      </c>
      <c r="HI24" s="950">
        <v>216.7390255</v>
      </c>
      <c r="HJ24" s="950">
        <v>227.81004288</v>
      </c>
      <c r="HK24" s="950">
        <v>664.90903605999995</v>
      </c>
      <c r="HL24" s="950">
        <v>232.9189824</v>
      </c>
      <c r="HM24" s="950">
        <v>237.51234047999998</v>
      </c>
      <c r="HN24" s="950">
        <v>240.52380096000002</v>
      </c>
      <c r="HO24" s="950">
        <v>710.95512384000006</v>
      </c>
      <c r="HP24" s="953">
        <v>2646.7504299299999</v>
      </c>
      <c r="HQ24" s="952">
        <v>234.79565471999999</v>
      </c>
      <c r="HR24" s="950">
        <v>257.35715904</v>
      </c>
      <c r="HS24" s="950">
        <v>227.17175288999999</v>
      </c>
      <c r="HT24" s="950">
        <v>719.32456664999995</v>
      </c>
      <c r="HU24" s="950">
        <v>284.33345480999998</v>
      </c>
      <c r="HV24" s="950">
        <v>250.03542863999999</v>
      </c>
      <c r="HW24" s="950">
        <v>254.21905150000001</v>
      </c>
      <c r="HX24" s="950">
        <v>788.58793495000009</v>
      </c>
      <c r="HY24" s="950">
        <v>285.88503201999998</v>
      </c>
      <c r="HZ24" s="950">
        <v>243.77844565999996</v>
      </c>
      <c r="IA24" s="950">
        <v>256.49013480000002</v>
      </c>
      <c r="IB24" s="950">
        <v>786.15361247999999</v>
      </c>
      <c r="IC24" s="950">
        <v>266.35973568000003</v>
      </c>
      <c r="ID24" s="950">
        <v>260.95151375999995</v>
      </c>
      <c r="IE24" s="950">
        <v>279.30070268999998</v>
      </c>
      <c r="IF24" s="950">
        <v>806.61195212999985</v>
      </c>
      <c r="IG24" s="953">
        <f t="shared" si="9"/>
        <v>3100.67806621</v>
      </c>
      <c r="IH24" s="976"/>
    </row>
    <row r="25" spans="1:242" s="940" customFormat="1" ht="23.25" customHeight="1" x14ac:dyDescent="0.35">
      <c r="A25" s="984" t="s">
        <v>120</v>
      </c>
      <c r="B25" s="986">
        <v>0</v>
      </c>
      <c r="C25" s="924"/>
      <c r="D25" s="925"/>
      <c r="E25" s="925"/>
      <c r="F25" s="987">
        <v>186.33604676202788</v>
      </c>
      <c r="G25" s="988">
        <v>246.18721660560544</v>
      </c>
      <c r="H25" s="988">
        <v>234.04305264014741</v>
      </c>
      <c r="I25" s="988">
        <v>666.56631600778064</v>
      </c>
      <c r="J25" s="988">
        <v>190.68904608735096</v>
      </c>
      <c r="K25" s="988">
        <v>230.00708653236106</v>
      </c>
      <c r="L25" s="988">
        <v>277.06818296146503</v>
      </c>
      <c r="M25" s="988">
        <v>697.76431558117702</v>
      </c>
      <c r="N25" s="988">
        <v>207.22473647042401</v>
      </c>
      <c r="O25" s="988">
        <v>231.94351513614808</v>
      </c>
      <c r="P25" s="988">
        <v>233.07415278886486</v>
      </c>
      <c r="Q25" s="988">
        <v>672.24240439543689</v>
      </c>
      <c r="R25" s="988">
        <v>232.57121509199447</v>
      </c>
      <c r="S25" s="988">
        <v>244.44079271692488</v>
      </c>
      <c r="T25" s="988">
        <v>263.68670978536778</v>
      </c>
      <c r="U25" s="988">
        <v>740.69871759428702</v>
      </c>
      <c r="V25" s="982">
        <v>2777.2717535786815</v>
      </c>
      <c r="W25" s="988"/>
      <c r="X25" s="982">
        <v>270.65921312726005</v>
      </c>
      <c r="Y25" s="982">
        <v>237.45883954663046</v>
      </c>
      <c r="Z25" s="982">
        <v>253.1125761755093</v>
      </c>
      <c r="AA25" s="982">
        <v>761.23062884939986</v>
      </c>
      <c r="AB25" s="982">
        <v>288.38663180985549</v>
      </c>
      <c r="AC25" s="982">
        <v>260.69655033136127</v>
      </c>
      <c r="AD25" s="982">
        <v>299.21983491212814</v>
      </c>
      <c r="AE25" s="982">
        <v>848.303017053345</v>
      </c>
      <c r="AF25" s="982">
        <v>272.97608621330079</v>
      </c>
      <c r="AG25" s="982">
        <v>270.17678855330132</v>
      </c>
      <c r="AH25" s="982">
        <v>265.11854006648696</v>
      </c>
      <c r="AI25" s="982">
        <v>808.27141483308901</v>
      </c>
      <c r="AJ25" s="982">
        <v>273.73293915576642</v>
      </c>
      <c r="AK25" s="982">
        <v>279.55721739342022</v>
      </c>
      <c r="AL25" s="982">
        <v>345.96777885407244</v>
      </c>
      <c r="AM25" s="982">
        <v>899.25793540325901</v>
      </c>
      <c r="AN25" s="982">
        <v>3317.0629961390932</v>
      </c>
      <c r="AO25" s="982">
        <v>313.50196533000002</v>
      </c>
      <c r="AP25" s="982">
        <v>336.06929314000001</v>
      </c>
      <c r="AQ25" s="982">
        <v>345.06320088999996</v>
      </c>
      <c r="AR25" s="982">
        <v>994.63445935999994</v>
      </c>
      <c r="AS25" s="982">
        <v>330.62336830999993</v>
      </c>
      <c r="AT25" s="982">
        <v>411.81180308</v>
      </c>
      <c r="AU25" s="982">
        <v>387.59652584000003</v>
      </c>
      <c r="AV25" s="982">
        <v>1130.0316972300002</v>
      </c>
      <c r="AW25" s="982">
        <v>388.93856108</v>
      </c>
      <c r="AX25" s="982">
        <v>381.63231773999996</v>
      </c>
      <c r="AY25" s="982">
        <v>402.70711975999996</v>
      </c>
      <c r="AZ25" s="982">
        <v>1373.7054286199998</v>
      </c>
      <c r="BA25" s="982">
        <v>437.01287675000003</v>
      </c>
      <c r="BB25" s="982">
        <v>406.35771761000001</v>
      </c>
      <c r="BC25" s="982">
        <v>486.34361627999999</v>
      </c>
      <c r="BD25" s="982">
        <v>1329.7142106400001</v>
      </c>
      <c r="BE25" s="982">
        <v>451.98519652000004</v>
      </c>
      <c r="BF25" s="982">
        <v>495.17311505999999</v>
      </c>
      <c r="BG25" s="982">
        <v>544.48534746999997</v>
      </c>
      <c r="BH25" s="982">
        <v>1491.64365905</v>
      </c>
      <c r="BI25" s="982">
        <v>611.94762070999991</v>
      </c>
      <c r="BJ25" s="982">
        <v>667.81727010999998</v>
      </c>
      <c r="BK25" s="982">
        <v>525.9072401200001</v>
      </c>
      <c r="BL25" s="982"/>
      <c r="BM25" s="982"/>
      <c r="BN25" s="982"/>
      <c r="BO25" s="982">
        <v>1805.67213094</v>
      </c>
      <c r="BP25" s="933">
        <v>525.56913890999999</v>
      </c>
      <c r="BQ25" s="933">
        <v>521.54579538000007</v>
      </c>
      <c r="BR25" s="933">
        <v>592.85043117999999</v>
      </c>
      <c r="BS25" s="933">
        <v>1639.9653654700001</v>
      </c>
      <c r="BT25" s="933">
        <v>541.53651777999994</v>
      </c>
      <c r="BU25" s="933">
        <v>550.26041805</v>
      </c>
      <c r="BV25" s="933">
        <v>493.60000697999999</v>
      </c>
      <c r="BW25" s="983">
        <v>1585.3969428100002</v>
      </c>
      <c r="BX25" s="933">
        <v>590.05156880000004</v>
      </c>
      <c r="BY25" s="933">
        <v>619.69565585999999</v>
      </c>
      <c r="BZ25" s="933">
        <v>616.70388480999986</v>
      </c>
      <c r="CA25" s="933">
        <v>1826.4511094700001</v>
      </c>
      <c r="CB25" s="933">
        <v>627.63567407000005</v>
      </c>
      <c r="CC25" s="933">
        <v>569.22333427792773</v>
      </c>
      <c r="CD25" s="933">
        <v>451.51264492999996</v>
      </c>
      <c r="CE25" s="933">
        <v>1648.3716532779276</v>
      </c>
      <c r="CF25" s="933">
        <v>672.25466416231552</v>
      </c>
      <c r="CG25" s="933">
        <v>620.51405498750603</v>
      </c>
      <c r="CH25" s="933">
        <v>776.74345158000006</v>
      </c>
      <c r="CI25" s="933">
        <v>2069.5121707298217</v>
      </c>
      <c r="CJ25" s="933">
        <v>491.37482889388383</v>
      </c>
      <c r="CK25" s="933">
        <v>711.94173765089249</v>
      </c>
      <c r="CL25" s="933">
        <v>732.17405057960491</v>
      </c>
      <c r="CM25" s="933">
        <v>1935.4906171243813</v>
      </c>
      <c r="CN25" s="933">
        <v>625.0619737761607</v>
      </c>
      <c r="CO25" s="933">
        <v>768.14197338055351</v>
      </c>
      <c r="CP25" s="933">
        <v>750.44009032069425</v>
      </c>
      <c r="CQ25" s="933">
        <v>2143.6440374774083</v>
      </c>
      <c r="CR25" s="933">
        <v>739.10233828723904</v>
      </c>
      <c r="CS25" s="933">
        <v>741.87025024894842</v>
      </c>
      <c r="CT25" s="933">
        <v>615.43706663718694</v>
      </c>
      <c r="CU25" s="933">
        <v>2096.4096551733742</v>
      </c>
      <c r="CV25" s="933">
        <v>817.11463496909766</v>
      </c>
      <c r="CW25" s="933">
        <v>808.87513711918041</v>
      </c>
      <c r="CX25" s="933">
        <v>836.98599428937405</v>
      </c>
      <c r="CY25" s="933">
        <v>2462.9757663776522</v>
      </c>
      <c r="CZ25" s="933">
        <v>8333.15</v>
      </c>
      <c r="DA25" s="934">
        <v>644.53186485075594</v>
      </c>
      <c r="DB25" s="933">
        <v>672.1059668483008</v>
      </c>
      <c r="DC25" s="933">
        <v>667.65036533716238</v>
      </c>
      <c r="DD25" s="933">
        <v>1984.2881970362191</v>
      </c>
      <c r="DE25" s="933">
        <v>668.13719669609566</v>
      </c>
      <c r="DF25" s="933">
        <v>696.54743091030412</v>
      </c>
      <c r="DG25" s="933">
        <v>741.65890274354456</v>
      </c>
      <c r="DH25" s="933">
        <v>2106.3435303499446</v>
      </c>
      <c r="DI25" s="933">
        <v>782.54425743408137</v>
      </c>
      <c r="DJ25" s="933">
        <v>769.09625875999984</v>
      </c>
      <c r="DK25" s="933">
        <v>728.83028301290324</v>
      </c>
      <c r="DL25" s="933">
        <v>2280.4707992069843</v>
      </c>
      <c r="DM25" s="933">
        <v>795.17803676294636</v>
      </c>
      <c r="DN25" s="933">
        <v>825.58040899838261</v>
      </c>
      <c r="DO25" s="933">
        <v>900.82837509543765</v>
      </c>
      <c r="DP25" s="933">
        <v>2521.5868208567667</v>
      </c>
      <c r="DQ25" s="935">
        <v>8892.6893474499157</v>
      </c>
      <c r="DR25" s="934">
        <v>760.23333220804204</v>
      </c>
      <c r="DS25" s="933">
        <v>728.92083772021306</v>
      </c>
      <c r="DT25" s="933">
        <v>801.48487922131039</v>
      </c>
      <c r="DU25" s="933">
        <v>2290.6390491495654</v>
      </c>
      <c r="DV25" s="933">
        <v>789.10559856781833</v>
      </c>
      <c r="DW25" s="933">
        <v>723.43624522193431</v>
      </c>
      <c r="DX25" s="933">
        <v>585.71700611303493</v>
      </c>
      <c r="DY25" s="933">
        <v>2098.258849902787</v>
      </c>
      <c r="DZ25" s="933">
        <v>4388.8978990523519</v>
      </c>
      <c r="EA25" s="933">
        <v>708.39005240922302</v>
      </c>
      <c r="EB25" s="933">
        <v>756.4267235503263</v>
      </c>
      <c r="EC25" s="933">
        <v>745.71757356618491</v>
      </c>
      <c r="ED25" s="933">
        <v>2210.5343495257343</v>
      </c>
      <c r="EE25" s="933">
        <v>782.69375245151764</v>
      </c>
      <c r="EF25" s="933">
        <v>721.61479528095856</v>
      </c>
      <c r="EG25" s="933">
        <v>1226.3620988917723</v>
      </c>
      <c r="EH25" s="933">
        <v>2730.6706466242485</v>
      </c>
      <c r="EI25" s="935">
        <v>9330.1028952023353</v>
      </c>
      <c r="EJ25" s="934">
        <v>789.60020633243403</v>
      </c>
      <c r="EK25" s="933">
        <v>591.58761545968252</v>
      </c>
      <c r="EL25" s="933">
        <v>645.50987724639549</v>
      </c>
      <c r="EM25" s="933">
        <v>2026.6976990385119</v>
      </c>
      <c r="EN25" s="933">
        <v>608.92200063999076</v>
      </c>
      <c r="EO25" s="933">
        <v>744.51697508678012</v>
      </c>
      <c r="EP25" s="933">
        <v>666.12737053535966</v>
      </c>
      <c r="EQ25" s="933">
        <v>2019.5663462621305</v>
      </c>
      <c r="ER25" s="933">
        <v>802.00823865734606</v>
      </c>
      <c r="ES25" s="933">
        <v>783.36257036989764</v>
      </c>
      <c r="ET25" s="933">
        <v>867.84581911294867</v>
      </c>
      <c r="EU25" s="933">
        <v>2453.2166281401924</v>
      </c>
      <c r="EV25" s="933">
        <v>900.23612498254488</v>
      </c>
      <c r="EW25" s="933">
        <v>819.18524837977316</v>
      </c>
      <c r="EX25" s="933">
        <v>988.59101853965012</v>
      </c>
      <c r="EY25" s="933">
        <v>2708.0123919019679</v>
      </c>
      <c r="EZ25" s="935">
        <v>9207.4930653428019</v>
      </c>
      <c r="FA25" s="934">
        <v>667.06454624610183</v>
      </c>
      <c r="FB25" s="933">
        <v>738.08234750305405</v>
      </c>
      <c r="FC25" s="933">
        <v>1076.7694735890047</v>
      </c>
      <c r="FD25" s="933">
        <v>2481.9163673381609</v>
      </c>
      <c r="FE25" s="933">
        <v>816.95515455878717</v>
      </c>
      <c r="FF25" s="933">
        <v>990.9195715274426</v>
      </c>
      <c r="FG25" s="933">
        <v>1051.9607785168075</v>
      </c>
      <c r="FH25" s="933">
        <v>2859.8355046030365</v>
      </c>
      <c r="FI25" s="933">
        <v>1058.4472307589581</v>
      </c>
      <c r="FJ25" s="933">
        <v>1083.3995483307885</v>
      </c>
      <c r="FK25" s="933">
        <v>1081.2976084614618</v>
      </c>
      <c r="FL25" s="933">
        <v>3223.1443875512082</v>
      </c>
      <c r="FM25" s="933">
        <v>1253.0928860368456</v>
      </c>
      <c r="FN25" s="933">
        <v>1096.6073954065664</v>
      </c>
      <c r="FO25" s="933">
        <v>1565.4794289419724</v>
      </c>
      <c r="FP25" s="933">
        <v>3915.1797103853842</v>
      </c>
      <c r="FQ25" s="935">
        <v>12480.075969877787</v>
      </c>
      <c r="FR25" s="934">
        <v>757.63703282985102</v>
      </c>
      <c r="FS25" s="933">
        <v>1036.428369253518</v>
      </c>
      <c r="FT25" s="933">
        <v>1243.6625116336679</v>
      </c>
      <c r="FU25" s="933">
        <f t="shared" si="0"/>
        <v>3037.7279137170372</v>
      </c>
      <c r="FV25" s="933">
        <v>1152.7645364415232</v>
      </c>
      <c r="FW25" s="933">
        <v>1320.0259027920974</v>
      </c>
      <c r="FX25" s="933">
        <v>1266.2935249486936</v>
      </c>
      <c r="FY25" s="933">
        <f t="shared" si="1"/>
        <v>3739.083964182314</v>
      </c>
      <c r="FZ25" s="933">
        <v>1331.4649186420854</v>
      </c>
      <c r="GA25" s="933">
        <v>1424.5624493312348</v>
      </c>
      <c r="GB25" s="933">
        <v>1403.6792891650919</v>
      </c>
      <c r="GC25" s="933">
        <f t="shared" si="2"/>
        <v>4159.7066571384121</v>
      </c>
      <c r="GD25" s="933">
        <v>1505.1998660477948</v>
      </c>
      <c r="GE25" s="933">
        <v>1700.3722454426679</v>
      </c>
      <c r="GF25" s="933">
        <v>1808.7435596657547</v>
      </c>
      <c r="GG25" s="933">
        <f t="shared" si="3"/>
        <v>5014.3156711562169</v>
      </c>
      <c r="GH25" s="935">
        <v>15950.83420619398</v>
      </c>
      <c r="GI25" s="934">
        <v>1535.0606060499999</v>
      </c>
      <c r="GJ25" s="933">
        <v>1680.5491478999998</v>
      </c>
      <c r="GK25" s="933">
        <v>2096.0749923699996</v>
      </c>
      <c r="GL25" s="933">
        <f t="shared" si="10"/>
        <v>5311.6847463199992</v>
      </c>
      <c r="GM25" s="933">
        <v>1905.8172562300001</v>
      </c>
      <c r="GN25" s="933">
        <v>2141.8237557900002</v>
      </c>
      <c r="GO25" s="933">
        <v>2036.33523474</v>
      </c>
      <c r="GP25" s="933">
        <f t="shared" si="11"/>
        <v>6083.9762467600003</v>
      </c>
      <c r="GQ25" s="933">
        <v>1934.8796732700002</v>
      </c>
      <c r="GR25" s="933">
        <v>2229.3226251400001</v>
      </c>
      <c r="GS25" s="933">
        <v>1904.0185868799997</v>
      </c>
      <c r="GT25" s="933">
        <f t="shared" si="12"/>
        <v>6068.2208852900003</v>
      </c>
      <c r="GU25" s="933">
        <v>2244.6384360299999</v>
      </c>
      <c r="GV25" s="933">
        <v>3091.4507444699998</v>
      </c>
      <c r="GW25" s="933">
        <v>2747.1895900600002</v>
      </c>
      <c r="GX25" s="933">
        <f t="shared" si="13"/>
        <v>8083.2787705599994</v>
      </c>
      <c r="GY25" s="935">
        <f t="shared" si="8"/>
        <v>25547.160648929999</v>
      </c>
      <c r="GZ25" s="933">
        <v>2353.3034616300006</v>
      </c>
      <c r="HA25" s="933">
        <v>2209.9411044399994</v>
      </c>
      <c r="HB25" s="933">
        <v>2139.3857183299997</v>
      </c>
      <c r="HC25" s="933">
        <v>6702.6302843999993</v>
      </c>
      <c r="HD25" s="933">
        <v>2465.1508812550001</v>
      </c>
      <c r="HE25" s="933">
        <v>2771.4160193274993</v>
      </c>
      <c r="HF25" s="933">
        <v>2373.0353039183397</v>
      </c>
      <c r="HG25" s="933">
        <v>7609.6022045008394</v>
      </c>
      <c r="HH25" s="933">
        <v>2828.5381662100003</v>
      </c>
      <c r="HI25" s="933">
        <v>3272.2961536000003</v>
      </c>
      <c r="HJ25" s="933">
        <v>3000.6952472500002</v>
      </c>
      <c r="HK25" s="933">
        <v>9101.5295670600008</v>
      </c>
      <c r="HL25" s="933">
        <v>3317.49714141</v>
      </c>
      <c r="HM25" s="933">
        <v>3051.6435766228915</v>
      </c>
      <c r="HN25" s="933">
        <v>3900.8549442313783</v>
      </c>
      <c r="HO25" s="933">
        <v>10269.995662264271</v>
      </c>
      <c r="HP25" s="935">
        <v>33683.757718225112</v>
      </c>
      <c r="HQ25" s="934">
        <v>3278.9957125599994</v>
      </c>
      <c r="HR25" s="933">
        <v>3090.1775274625002</v>
      </c>
      <c r="HS25" s="933">
        <v>2946.1256133400002</v>
      </c>
      <c r="HT25" s="933">
        <v>9315.2988533624994</v>
      </c>
      <c r="HU25" s="933">
        <v>3150.8596838644053</v>
      </c>
      <c r="HV25" s="933">
        <v>3676.2429403922547</v>
      </c>
      <c r="HW25" s="933">
        <v>3580.7729243091121</v>
      </c>
      <c r="HX25" s="933">
        <v>10407.875548565773</v>
      </c>
      <c r="HY25" s="933">
        <v>3589.3442620995875</v>
      </c>
      <c r="HZ25" s="933">
        <v>3211.7045020187115</v>
      </c>
      <c r="IA25" s="933">
        <v>3462.6135865349779</v>
      </c>
      <c r="IB25" s="933">
        <v>10263.662350653278</v>
      </c>
      <c r="IC25" s="933">
        <v>3589.3251956300001</v>
      </c>
      <c r="ID25" s="933">
        <v>3698.9522064757725</v>
      </c>
      <c r="IE25" s="933">
        <v>5629.1204288018225</v>
      </c>
      <c r="IF25" s="933">
        <v>12917.397830907596</v>
      </c>
      <c r="IG25" s="935">
        <f t="shared" si="9"/>
        <v>42904.234583489146</v>
      </c>
      <c r="IH25" s="938"/>
    </row>
    <row r="26" spans="1:242" ht="23.25" customHeight="1" x14ac:dyDescent="0.35">
      <c r="A26" s="956" t="s">
        <v>749</v>
      </c>
      <c r="B26" s="989">
        <v>0</v>
      </c>
      <c r="C26" s="946"/>
      <c r="D26" s="947"/>
      <c r="E26" s="947"/>
      <c r="F26" s="990">
        <v>72.998079019999992</v>
      </c>
      <c r="G26" s="991">
        <v>111.38234275000001</v>
      </c>
      <c r="H26" s="991">
        <v>87.720390680000008</v>
      </c>
      <c r="I26" s="991">
        <v>272.10081244999998</v>
      </c>
      <c r="J26" s="991">
        <v>75.205203299999994</v>
      </c>
      <c r="K26" s="991">
        <v>76.782266319999991</v>
      </c>
      <c r="L26" s="991">
        <v>101.99258021999999</v>
      </c>
      <c r="M26" s="991">
        <v>253.98004983999996</v>
      </c>
      <c r="N26" s="991">
        <v>77.444871790000008</v>
      </c>
      <c r="O26" s="991">
        <v>84.455686670000006</v>
      </c>
      <c r="P26" s="991">
        <v>92.574166900000009</v>
      </c>
      <c r="Q26" s="991">
        <v>254.47472536000001</v>
      </c>
      <c r="R26" s="991">
        <v>96.283921300000003</v>
      </c>
      <c r="S26" s="991">
        <v>84.078784959999993</v>
      </c>
      <c r="T26" s="991">
        <v>100.31536981000001</v>
      </c>
      <c r="U26" s="991">
        <v>280.67807606999997</v>
      </c>
      <c r="V26" s="949">
        <v>1061.2336637200001</v>
      </c>
      <c r="W26" s="991"/>
      <c r="X26" s="949">
        <v>111.03322702000001</v>
      </c>
      <c r="Y26" s="949">
        <v>92.207457360000006</v>
      </c>
      <c r="Z26" s="949">
        <v>99.868119129999997</v>
      </c>
      <c r="AA26" s="949">
        <v>303.10880351000003</v>
      </c>
      <c r="AB26" s="949">
        <v>121.25249748</v>
      </c>
      <c r="AC26" s="949">
        <v>108.66354137</v>
      </c>
      <c r="AD26" s="949">
        <v>132.83874108000001</v>
      </c>
      <c r="AE26" s="949">
        <v>362.75477993000004</v>
      </c>
      <c r="AF26" s="949">
        <v>118.01658796000001</v>
      </c>
      <c r="AG26" s="949">
        <v>110.11242304000001</v>
      </c>
      <c r="AH26" s="949">
        <v>98.06217654000001</v>
      </c>
      <c r="AI26" s="949">
        <v>326.19118754000004</v>
      </c>
      <c r="AJ26" s="949">
        <v>94.05881534000001</v>
      </c>
      <c r="AK26" s="949">
        <v>102.83792295000001</v>
      </c>
      <c r="AL26" s="949">
        <v>144.72351876999997</v>
      </c>
      <c r="AM26" s="949">
        <v>341.62025705999997</v>
      </c>
      <c r="AN26" s="949">
        <v>1333.6750280400001</v>
      </c>
      <c r="AO26" s="949">
        <v>119.41944003</v>
      </c>
      <c r="AP26" s="949">
        <v>125.90740787999999</v>
      </c>
      <c r="AQ26" s="949">
        <v>141.98729531000001</v>
      </c>
      <c r="AR26" s="949">
        <v>387.31414322000001</v>
      </c>
      <c r="AS26" s="949">
        <v>125.27895262999999</v>
      </c>
      <c r="AT26" s="949">
        <v>195.84957256000001</v>
      </c>
      <c r="AU26" s="949">
        <v>143.38103733000003</v>
      </c>
      <c r="AV26" s="949">
        <v>464.50956252000003</v>
      </c>
      <c r="AW26" s="949">
        <v>144.87305910999999</v>
      </c>
      <c r="AX26" s="949">
        <v>164.79620094000001</v>
      </c>
      <c r="AY26" s="949">
        <v>162.14110900999998</v>
      </c>
      <c r="AZ26" s="949">
        <v>591.45196087999989</v>
      </c>
      <c r="BA26" s="949">
        <v>164.71466601</v>
      </c>
      <c r="BB26" s="949">
        <v>176.86748915000001</v>
      </c>
      <c r="BC26" s="949">
        <v>186.72546289000002</v>
      </c>
      <c r="BD26" s="949">
        <v>528.30761804999997</v>
      </c>
      <c r="BE26" s="949">
        <v>183.07429102</v>
      </c>
      <c r="BF26" s="949">
        <v>206.14188406</v>
      </c>
      <c r="BG26" s="949">
        <v>218.39496320999999</v>
      </c>
      <c r="BH26" s="949">
        <v>607.61113828999999</v>
      </c>
      <c r="BI26" s="949">
        <v>283.73315649</v>
      </c>
      <c r="BJ26" s="949">
        <v>393.85939194000002</v>
      </c>
      <c r="BK26" s="949">
        <v>224.49809802999999</v>
      </c>
      <c r="BL26" s="949"/>
      <c r="BM26" s="949"/>
      <c r="BN26" s="949"/>
      <c r="BO26" s="949">
        <v>902.09064646000002</v>
      </c>
      <c r="BP26" s="950">
        <v>215.43629347000001</v>
      </c>
      <c r="BQ26" s="950">
        <v>205.29381220000002</v>
      </c>
      <c r="BR26" s="950">
        <v>268.09837580999999</v>
      </c>
      <c r="BS26" s="950">
        <v>688.82848148000005</v>
      </c>
      <c r="BT26" s="950">
        <v>231.26904532</v>
      </c>
      <c r="BU26" s="950">
        <v>248.38416976000002</v>
      </c>
      <c r="BV26" s="950">
        <v>221.12334560999997</v>
      </c>
      <c r="BW26" s="950">
        <v>700.77656069000011</v>
      </c>
      <c r="BX26" s="950">
        <v>244.23238038999997</v>
      </c>
      <c r="BY26" s="950">
        <v>264.41621363000002</v>
      </c>
      <c r="BZ26" s="950">
        <v>260.78766746999997</v>
      </c>
      <c r="CA26" s="950">
        <v>769.43626148999999</v>
      </c>
      <c r="CB26" s="950">
        <v>246.34068908</v>
      </c>
      <c r="CC26" s="950">
        <v>275.73712022792768</v>
      </c>
      <c r="CD26" s="950">
        <v>120.00310352</v>
      </c>
      <c r="CE26" s="950">
        <v>642.0809128279277</v>
      </c>
      <c r="CF26" s="950">
        <v>288.51604322231549</v>
      </c>
      <c r="CG26" s="950">
        <v>243.88471954750608</v>
      </c>
      <c r="CH26" s="950">
        <v>377.24150377000007</v>
      </c>
      <c r="CI26" s="950">
        <v>909.64226653982166</v>
      </c>
      <c r="CJ26" s="950">
        <v>216.20617198102678</v>
      </c>
      <c r="CK26" s="950">
        <v>292.1668555980354</v>
      </c>
      <c r="CL26" s="950">
        <v>296.84566186103348</v>
      </c>
      <c r="CM26" s="950">
        <v>805.21868944009566</v>
      </c>
      <c r="CN26" s="950">
        <v>281.18158829616073</v>
      </c>
      <c r="CO26" s="950">
        <v>329.67451250055348</v>
      </c>
      <c r="CP26" s="950">
        <v>281.6379308292656</v>
      </c>
      <c r="CQ26" s="950">
        <v>892.4940316259798</v>
      </c>
      <c r="CR26" s="950">
        <v>291.00317527438193</v>
      </c>
      <c r="CS26" s="950">
        <v>281.90473812323404</v>
      </c>
      <c r="CT26" s="950">
        <v>254.46242818718696</v>
      </c>
      <c r="CU26" s="950">
        <v>827.37034158480287</v>
      </c>
      <c r="CV26" s="950">
        <v>379.43345013909766</v>
      </c>
      <c r="CW26" s="950">
        <v>295.89178835918045</v>
      </c>
      <c r="CX26" s="950">
        <v>390.585175169374</v>
      </c>
      <c r="CY26" s="950">
        <v>1065.9104136676522</v>
      </c>
      <c r="CZ26" s="950">
        <v>3785.29</v>
      </c>
      <c r="DA26" s="952">
        <v>282.14791532075583</v>
      </c>
      <c r="DB26" s="950">
        <v>312.17181027830077</v>
      </c>
      <c r="DC26" s="950">
        <v>294.91074732716237</v>
      </c>
      <c r="DD26" s="950">
        <v>889.23047292621902</v>
      </c>
      <c r="DE26" s="950">
        <v>295.24117979609571</v>
      </c>
      <c r="DF26" s="950">
        <v>286.94516412030401</v>
      </c>
      <c r="DG26" s="950">
        <v>318.44295796354453</v>
      </c>
      <c r="DH26" s="950">
        <v>900.62930187994425</v>
      </c>
      <c r="DI26" s="950">
        <v>366.53061835408158</v>
      </c>
      <c r="DJ26" s="950">
        <v>356.52116608999995</v>
      </c>
      <c r="DK26" s="950">
        <v>328.56897373290332</v>
      </c>
      <c r="DL26" s="950">
        <v>1051.6207581769847</v>
      </c>
      <c r="DM26" s="950">
        <v>323.29236789294646</v>
      </c>
      <c r="DN26" s="950">
        <v>379.83962942838241</v>
      </c>
      <c r="DO26" s="950">
        <v>435.71769133543773</v>
      </c>
      <c r="DP26" s="950">
        <v>1138.8496886567666</v>
      </c>
      <c r="DQ26" s="953">
        <v>3980.3302216399147</v>
      </c>
      <c r="DR26" s="952">
        <v>332.23786235804209</v>
      </c>
      <c r="DS26" s="950">
        <v>344.02096419021308</v>
      </c>
      <c r="DT26" s="950">
        <v>427.40824506131037</v>
      </c>
      <c r="DU26" s="950">
        <v>1103.6670716095655</v>
      </c>
      <c r="DV26" s="950">
        <v>464.08878681781829</v>
      </c>
      <c r="DW26" s="950">
        <v>410.97657390193427</v>
      </c>
      <c r="DX26" s="950">
        <v>335.7469303730349</v>
      </c>
      <c r="DY26" s="950">
        <v>1210.8122910927873</v>
      </c>
      <c r="DZ26" s="950">
        <v>2314.4793627023523</v>
      </c>
      <c r="EA26" s="950">
        <v>411.04723132922311</v>
      </c>
      <c r="EB26" s="950">
        <v>471.41755459032635</v>
      </c>
      <c r="EC26" s="950">
        <v>469.30917844618483</v>
      </c>
      <c r="ED26" s="950">
        <v>1351.7739643657344</v>
      </c>
      <c r="EE26" s="950">
        <v>479.05803888151763</v>
      </c>
      <c r="EF26" s="950">
        <v>429.99179278095863</v>
      </c>
      <c r="EG26" s="950">
        <v>633.42077426177241</v>
      </c>
      <c r="EH26" s="950">
        <v>1542.4706059242487</v>
      </c>
      <c r="EI26" s="953">
        <v>5208.723932992335</v>
      </c>
      <c r="EJ26" s="952">
        <v>489.46149656243392</v>
      </c>
      <c r="EK26" s="950">
        <v>348.09558627968249</v>
      </c>
      <c r="EL26" s="950">
        <v>373.29374880639546</v>
      </c>
      <c r="EM26" s="950">
        <v>1210.850831648512</v>
      </c>
      <c r="EN26" s="950">
        <v>375.70044051999076</v>
      </c>
      <c r="EO26" s="950">
        <v>438.13374392678008</v>
      </c>
      <c r="EP26" s="950">
        <v>441.35137474535964</v>
      </c>
      <c r="EQ26" s="950">
        <v>1255.1855591921305</v>
      </c>
      <c r="ER26" s="950">
        <v>439.60877783734605</v>
      </c>
      <c r="ES26" s="950">
        <v>403.6190681998977</v>
      </c>
      <c r="ET26" s="950">
        <v>487.97935125294879</v>
      </c>
      <c r="EU26" s="950">
        <v>1331.2071972901927</v>
      </c>
      <c r="EV26" s="950">
        <v>490.0603918525448</v>
      </c>
      <c r="EW26" s="950">
        <v>429.08536838977312</v>
      </c>
      <c r="EX26" s="950">
        <v>585.13399847965024</v>
      </c>
      <c r="EY26" s="950">
        <v>1504.2797587219682</v>
      </c>
      <c r="EZ26" s="953">
        <v>5301.5233468528031</v>
      </c>
      <c r="FA26" s="952">
        <v>309.83455773610194</v>
      </c>
      <c r="FB26" s="950">
        <v>400.25325976305413</v>
      </c>
      <c r="FC26" s="950">
        <v>463.10525761900487</v>
      </c>
      <c r="FD26" s="950">
        <v>1173.1930751181608</v>
      </c>
      <c r="FE26" s="950">
        <v>432.66037373878731</v>
      </c>
      <c r="FF26" s="950">
        <v>606.82269249744263</v>
      </c>
      <c r="FG26" s="950">
        <v>606.8301287268074</v>
      </c>
      <c r="FH26" s="950">
        <v>1646.3131949630369</v>
      </c>
      <c r="FI26" s="950">
        <v>635.81205689895785</v>
      </c>
      <c r="FJ26" s="950">
        <v>629.76927301078842</v>
      </c>
      <c r="FK26" s="950">
        <v>650.86584852146177</v>
      </c>
      <c r="FL26" s="950">
        <v>1916.4471784312082</v>
      </c>
      <c r="FM26" s="950">
        <v>810.52629970684541</v>
      </c>
      <c r="FN26" s="950">
        <v>600.43126424656634</v>
      </c>
      <c r="FO26" s="950">
        <v>1031.8008060319726</v>
      </c>
      <c r="FP26" s="950">
        <v>2442.758369985384</v>
      </c>
      <c r="FQ26" s="953">
        <v>7178.711818497789</v>
      </c>
      <c r="FR26" s="952">
        <v>307.47019240985099</v>
      </c>
      <c r="FS26" s="950">
        <v>648.75037783851792</v>
      </c>
      <c r="FT26" s="950">
        <v>748.60139934366794</v>
      </c>
      <c r="FU26" s="950">
        <f t="shared" si="0"/>
        <v>1704.8219695920368</v>
      </c>
      <c r="FV26" s="950">
        <v>638.48804928092318</v>
      </c>
      <c r="FW26" s="950">
        <v>761.43335374209732</v>
      </c>
      <c r="FX26" s="950">
        <v>717.02989062869358</v>
      </c>
      <c r="FY26" s="950">
        <f t="shared" si="1"/>
        <v>2116.951293651714</v>
      </c>
      <c r="FZ26" s="950">
        <v>805.90366820208544</v>
      </c>
      <c r="GA26" s="950">
        <v>752.25214351123498</v>
      </c>
      <c r="GB26" s="950">
        <v>785.79166013509189</v>
      </c>
      <c r="GC26" s="950">
        <f t="shared" si="2"/>
        <v>2343.9474718484125</v>
      </c>
      <c r="GD26" s="950">
        <v>851.23619715779478</v>
      </c>
      <c r="GE26" s="950">
        <v>889.72358584266817</v>
      </c>
      <c r="GF26" s="950">
        <v>1034.3116729757546</v>
      </c>
      <c r="GG26" s="950">
        <f t="shared" si="3"/>
        <v>2775.2714559762176</v>
      </c>
      <c r="GH26" s="953">
        <v>8940.9921910683806</v>
      </c>
      <c r="GI26" s="952">
        <v>908.06094883999992</v>
      </c>
      <c r="GJ26" s="950">
        <v>1049.6208090299999</v>
      </c>
      <c r="GK26" s="950">
        <v>1249.8612881099998</v>
      </c>
      <c r="GL26" s="950">
        <f t="shared" si="10"/>
        <v>3207.5430459799995</v>
      </c>
      <c r="GM26" s="950">
        <v>1166.3309382100001</v>
      </c>
      <c r="GN26" s="950">
        <v>1095.3651121600005</v>
      </c>
      <c r="GO26" s="950">
        <v>1091.98335372</v>
      </c>
      <c r="GP26" s="950">
        <f t="shared" si="11"/>
        <v>3353.6794040900004</v>
      </c>
      <c r="GQ26" s="950">
        <v>900.83828686000004</v>
      </c>
      <c r="GR26" s="950">
        <v>1169.0487221400001</v>
      </c>
      <c r="GS26" s="950">
        <v>1017.4213518199998</v>
      </c>
      <c r="GT26" s="950">
        <f t="shared" si="12"/>
        <v>3087.30836082</v>
      </c>
      <c r="GU26" s="950">
        <v>1171.3903566399999</v>
      </c>
      <c r="GV26" s="950">
        <v>1952.25645601</v>
      </c>
      <c r="GW26" s="950">
        <v>1610.0802027200002</v>
      </c>
      <c r="GX26" s="950">
        <f t="shared" si="13"/>
        <v>4733.7270153700001</v>
      </c>
      <c r="GY26" s="953">
        <f t="shared" si="8"/>
        <v>14382.25782626</v>
      </c>
      <c r="GZ26" s="950">
        <v>1218.3114254000009</v>
      </c>
      <c r="HA26" s="950">
        <v>1222.1134701899998</v>
      </c>
      <c r="HB26" s="950">
        <v>1123.3526601299998</v>
      </c>
      <c r="HC26" s="950">
        <v>3563.7775557200002</v>
      </c>
      <c r="HD26" s="950">
        <v>1225.2902085550004</v>
      </c>
      <c r="HE26" s="950">
        <v>1338.9283261974995</v>
      </c>
      <c r="HF26" s="950">
        <v>1123.5303613183396</v>
      </c>
      <c r="HG26" s="950">
        <v>3687.7488960708388</v>
      </c>
      <c r="HH26" s="950">
        <v>1299.0486173499999</v>
      </c>
      <c r="HI26" s="950">
        <v>1792.5093413900001</v>
      </c>
      <c r="HJ26" s="950">
        <v>1397.10780449</v>
      </c>
      <c r="HK26" s="950">
        <v>4488.6657632299994</v>
      </c>
      <c r="HL26" s="950">
        <v>1540.32488311</v>
      </c>
      <c r="HM26" s="950">
        <v>1350.3673043128915</v>
      </c>
      <c r="HN26" s="950">
        <v>2114.4497082313787</v>
      </c>
      <c r="HO26" s="950">
        <v>5005.1418956542702</v>
      </c>
      <c r="HP26" s="953">
        <v>16745.33411067511</v>
      </c>
      <c r="HQ26" s="952">
        <v>1679.7589967700003</v>
      </c>
      <c r="HR26" s="950">
        <v>1614.7430763324999</v>
      </c>
      <c r="HS26" s="950">
        <v>1532.7547730600002</v>
      </c>
      <c r="HT26" s="950">
        <v>4827.2568461625006</v>
      </c>
      <c r="HU26" s="950">
        <v>1569.3348242444056</v>
      </c>
      <c r="HV26" s="950">
        <v>1955.3620731822548</v>
      </c>
      <c r="HW26" s="950">
        <v>2163.5303346491123</v>
      </c>
      <c r="HX26" s="950">
        <v>5688.2272320757729</v>
      </c>
      <c r="HY26" s="950">
        <v>2042.5818864695873</v>
      </c>
      <c r="HZ26" s="950">
        <v>1734.5153561687116</v>
      </c>
      <c r="IA26" s="950">
        <v>1592.7697029649778</v>
      </c>
      <c r="IB26" s="950">
        <v>5369.8669456032776</v>
      </c>
      <c r="IC26" s="950">
        <v>1716.1683192600001</v>
      </c>
      <c r="ID26" s="950">
        <v>2220.7475707857725</v>
      </c>
      <c r="IE26" s="950">
        <v>3834.5759163018229</v>
      </c>
      <c r="IF26" s="950">
        <v>7771.4918063475952</v>
      </c>
      <c r="IG26" s="953">
        <f t="shared" si="9"/>
        <v>23656.842830189147</v>
      </c>
      <c r="IH26" s="954"/>
    </row>
    <row r="27" spans="1:242" ht="23.25" customHeight="1" x14ac:dyDescent="0.35">
      <c r="A27" s="956" t="s">
        <v>750</v>
      </c>
      <c r="B27" s="989">
        <v>0</v>
      </c>
      <c r="C27" s="946"/>
      <c r="D27" s="947"/>
      <c r="E27" s="947"/>
      <c r="F27" s="990">
        <v>113.3379677420279</v>
      </c>
      <c r="G27" s="991">
        <v>134.80487385560545</v>
      </c>
      <c r="H27" s="991">
        <v>146.3226619601474</v>
      </c>
      <c r="I27" s="991">
        <v>394.46550355778072</v>
      </c>
      <c r="J27" s="991">
        <v>115.48384278735098</v>
      </c>
      <c r="K27" s="991">
        <v>153.22482021236107</v>
      </c>
      <c r="L27" s="991">
        <v>175.07560274146502</v>
      </c>
      <c r="M27" s="991">
        <v>443.78426574117708</v>
      </c>
      <c r="N27" s="991">
        <v>129.779864680424</v>
      </c>
      <c r="O27" s="991">
        <v>147.48782846614807</v>
      </c>
      <c r="P27" s="991">
        <v>140.49998588886484</v>
      </c>
      <c r="Q27" s="991">
        <v>417.76767903543686</v>
      </c>
      <c r="R27" s="991">
        <v>136.28729379199447</v>
      </c>
      <c r="S27" s="991">
        <v>160.36200775692487</v>
      </c>
      <c r="T27" s="991">
        <v>163.37133997536779</v>
      </c>
      <c r="U27" s="991">
        <v>460.0206415242871</v>
      </c>
      <c r="V27" s="949">
        <v>1716.0380898586816</v>
      </c>
      <c r="W27" s="991"/>
      <c r="X27" s="949">
        <v>159.62598610726005</v>
      </c>
      <c r="Y27" s="949">
        <v>145.25138218663045</v>
      </c>
      <c r="Z27" s="949">
        <v>153.24445704550931</v>
      </c>
      <c r="AA27" s="949">
        <v>458.12182533939983</v>
      </c>
      <c r="AB27" s="949">
        <v>167.1341343298555</v>
      </c>
      <c r="AC27" s="949">
        <v>152.03300896136128</v>
      </c>
      <c r="AD27" s="949">
        <v>166.38109383212813</v>
      </c>
      <c r="AE27" s="949">
        <v>485.54823712334496</v>
      </c>
      <c r="AF27" s="949">
        <v>154.95949825330078</v>
      </c>
      <c r="AG27" s="949">
        <v>160.06436551330131</v>
      </c>
      <c r="AH27" s="949">
        <v>167.05636352648696</v>
      </c>
      <c r="AI27" s="949">
        <v>482.08022729308902</v>
      </c>
      <c r="AJ27" s="949">
        <v>179.67412381576639</v>
      </c>
      <c r="AK27" s="949">
        <v>176.71929444342021</v>
      </c>
      <c r="AL27" s="949">
        <v>201.24426008407244</v>
      </c>
      <c r="AM27" s="949">
        <v>557.63767834325904</v>
      </c>
      <c r="AN27" s="949">
        <v>1983.3879680990929</v>
      </c>
      <c r="AO27" s="949">
        <v>194.08252530000001</v>
      </c>
      <c r="AP27" s="949">
        <v>210.16188525999999</v>
      </c>
      <c r="AQ27" s="949">
        <v>203.07590557999998</v>
      </c>
      <c r="AR27" s="949">
        <v>607.32031613999993</v>
      </c>
      <c r="AS27" s="949">
        <v>205.34441567999997</v>
      </c>
      <c r="AT27" s="949">
        <v>215.96223052000002</v>
      </c>
      <c r="AU27" s="949">
        <v>244.21548851</v>
      </c>
      <c r="AV27" s="949">
        <v>665.52213471000005</v>
      </c>
      <c r="AW27" s="949">
        <v>244.06550196999999</v>
      </c>
      <c r="AX27" s="949">
        <v>216.83611679999999</v>
      </c>
      <c r="AY27" s="949">
        <v>240.56601075</v>
      </c>
      <c r="AZ27" s="949">
        <v>782.25346773999991</v>
      </c>
      <c r="BA27" s="949">
        <v>272.29821074</v>
      </c>
      <c r="BB27" s="949">
        <v>229.49022846</v>
      </c>
      <c r="BC27" s="949">
        <v>299.61815338999997</v>
      </c>
      <c r="BD27" s="949">
        <v>801.40659259000006</v>
      </c>
      <c r="BE27" s="949">
        <v>268.91090550000001</v>
      </c>
      <c r="BF27" s="949">
        <v>289.03123099999999</v>
      </c>
      <c r="BG27" s="949">
        <v>326.09038426000001</v>
      </c>
      <c r="BH27" s="949">
        <v>884.03252076000001</v>
      </c>
      <c r="BI27" s="949">
        <v>328.21446421999997</v>
      </c>
      <c r="BJ27" s="949">
        <v>273.95787817000001</v>
      </c>
      <c r="BK27" s="949">
        <v>301.40914209000005</v>
      </c>
      <c r="BL27" s="949"/>
      <c r="BM27" s="949"/>
      <c r="BN27" s="949"/>
      <c r="BO27" s="949">
        <v>903.58148447999997</v>
      </c>
      <c r="BP27" s="950">
        <v>310.13284543999998</v>
      </c>
      <c r="BQ27" s="950">
        <v>316.25198318000002</v>
      </c>
      <c r="BR27" s="950">
        <v>324.75205536999999</v>
      </c>
      <c r="BS27" s="950">
        <v>951.13688399</v>
      </c>
      <c r="BT27" s="950">
        <v>310.26747245999996</v>
      </c>
      <c r="BU27" s="950">
        <v>301.87624828999998</v>
      </c>
      <c r="BV27" s="950">
        <v>272.47666136999999</v>
      </c>
      <c r="BW27" s="950">
        <v>884.62038212000004</v>
      </c>
      <c r="BX27" s="950">
        <v>345.81918841000004</v>
      </c>
      <c r="BY27" s="950">
        <v>355.27944223000003</v>
      </c>
      <c r="BZ27" s="950">
        <v>355.91621733999995</v>
      </c>
      <c r="CA27" s="950">
        <v>1057.01484798</v>
      </c>
      <c r="CB27" s="950">
        <v>381.29498498999999</v>
      </c>
      <c r="CC27" s="950">
        <v>293.48621405</v>
      </c>
      <c r="CD27" s="950">
        <v>331.50954140999994</v>
      </c>
      <c r="CE27" s="950">
        <v>1006.29074045</v>
      </c>
      <c r="CF27" s="950">
        <v>383.73862093999998</v>
      </c>
      <c r="CG27" s="950">
        <v>376.62933543999992</v>
      </c>
      <c r="CH27" s="950">
        <v>399.50194780999999</v>
      </c>
      <c r="CI27" s="950">
        <v>1159.8699041900002</v>
      </c>
      <c r="CJ27" s="950">
        <v>275.16865691285705</v>
      </c>
      <c r="CK27" s="950">
        <v>419.77488205285709</v>
      </c>
      <c r="CL27" s="950">
        <v>435.32838871857143</v>
      </c>
      <c r="CM27" s="950">
        <v>1130.2719276842856</v>
      </c>
      <c r="CN27" s="950">
        <v>343.88038547999997</v>
      </c>
      <c r="CO27" s="950">
        <v>438.46746087999998</v>
      </c>
      <c r="CP27" s="950">
        <v>468.8021594914286</v>
      </c>
      <c r="CQ27" s="950">
        <v>1251.1500058514284</v>
      </c>
      <c r="CR27" s="950">
        <v>448.09916301285716</v>
      </c>
      <c r="CS27" s="950">
        <v>459.96551212571433</v>
      </c>
      <c r="CT27" s="950">
        <v>360.97463844999993</v>
      </c>
      <c r="CU27" s="950">
        <v>1269.0393135885713</v>
      </c>
      <c r="CV27" s="950">
        <v>437.68118483000001</v>
      </c>
      <c r="CW27" s="950">
        <v>512.98334876000001</v>
      </c>
      <c r="CX27" s="950">
        <v>446.40081911999999</v>
      </c>
      <c r="CY27" s="950">
        <v>1397.0653527100001</v>
      </c>
      <c r="CZ27" s="950">
        <v>4547.8599999999997</v>
      </c>
      <c r="DA27" s="952">
        <v>362.38394953000011</v>
      </c>
      <c r="DB27" s="950">
        <v>359.93415657000008</v>
      </c>
      <c r="DC27" s="950">
        <v>372.73961801000007</v>
      </c>
      <c r="DD27" s="950">
        <v>1095.0577241100002</v>
      </c>
      <c r="DE27" s="950">
        <v>372.89601689999995</v>
      </c>
      <c r="DF27" s="950">
        <v>409.6022667900001</v>
      </c>
      <c r="DG27" s="950">
        <v>423.21594478000009</v>
      </c>
      <c r="DH27" s="950">
        <v>1205.7142284700003</v>
      </c>
      <c r="DI27" s="950">
        <v>416.01363907999985</v>
      </c>
      <c r="DJ27" s="950">
        <v>412.57509266999989</v>
      </c>
      <c r="DK27" s="950">
        <v>400.26130927999998</v>
      </c>
      <c r="DL27" s="950">
        <v>1228.8500410299998</v>
      </c>
      <c r="DM27" s="950">
        <v>471.8856688699999</v>
      </c>
      <c r="DN27" s="950">
        <v>445.7407795700002</v>
      </c>
      <c r="DO27" s="950">
        <v>465.11068375999997</v>
      </c>
      <c r="DP27" s="950">
        <v>1382.7371322000001</v>
      </c>
      <c r="DQ27" s="953">
        <v>4912.3591258100005</v>
      </c>
      <c r="DR27" s="952">
        <v>427.99546984999995</v>
      </c>
      <c r="DS27" s="950">
        <v>384.89987352999998</v>
      </c>
      <c r="DT27" s="950">
        <v>374.07663416000008</v>
      </c>
      <c r="DU27" s="950">
        <v>1186.9719775399999</v>
      </c>
      <c r="DV27" s="950">
        <v>325.01681174999999</v>
      </c>
      <c r="DW27" s="950">
        <v>312.45967131999998</v>
      </c>
      <c r="DX27" s="950">
        <v>249.97007574</v>
      </c>
      <c r="DY27" s="950">
        <v>887.44655880999994</v>
      </c>
      <c r="DZ27" s="950">
        <v>2074.4185363500001</v>
      </c>
      <c r="EA27" s="950">
        <v>297.34282107999996</v>
      </c>
      <c r="EB27" s="950">
        <v>285.00916895999995</v>
      </c>
      <c r="EC27" s="950">
        <v>276.40839512000002</v>
      </c>
      <c r="ED27" s="950">
        <v>858.76038515999983</v>
      </c>
      <c r="EE27" s="950">
        <v>303.63571357000001</v>
      </c>
      <c r="EF27" s="950">
        <v>291.62300249999998</v>
      </c>
      <c r="EG27" s="950">
        <v>592.94132462999994</v>
      </c>
      <c r="EH27" s="950">
        <v>1188.2000407</v>
      </c>
      <c r="EI27" s="953">
        <v>4121.3789622100003</v>
      </c>
      <c r="EJ27" s="952">
        <v>300.13870977000005</v>
      </c>
      <c r="EK27" s="950">
        <v>243.49202918000003</v>
      </c>
      <c r="EL27" s="950">
        <v>272.21612843999998</v>
      </c>
      <c r="EM27" s="950">
        <v>815.84686739000006</v>
      </c>
      <c r="EN27" s="950">
        <v>233.22156011999996</v>
      </c>
      <c r="EO27" s="950">
        <v>306.38323115999998</v>
      </c>
      <c r="EP27" s="950">
        <v>224.77599579</v>
      </c>
      <c r="EQ27" s="950">
        <v>764.38078706999988</v>
      </c>
      <c r="ER27" s="950">
        <v>362.39946082</v>
      </c>
      <c r="ES27" s="950">
        <v>379.74350216999994</v>
      </c>
      <c r="ET27" s="950">
        <v>379.86646785999994</v>
      </c>
      <c r="EU27" s="950">
        <v>1122.0094308499999</v>
      </c>
      <c r="EV27" s="950">
        <v>410.17573313000008</v>
      </c>
      <c r="EW27" s="950">
        <v>390.09987999000003</v>
      </c>
      <c r="EX27" s="950">
        <v>403.45702005999993</v>
      </c>
      <c r="EY27" s="950">
        <v>1203.73263318</v>
      </c>
      <c r="EZ27" s="953">
        <v>3905.9697184899997</v>
      </c>
      <c r="FA27" s="952">
        <v>357.22998850999994</v>
      </c>
      <c r="FB27" s="950">
        <v>337.82908773999998</v>
      </c>
      <c r="FC27" s="950">
        <v>613.66421596999987</v>
      </c>
      <c r="FD27" s="950">
        <v>1308.7232922199998</v>
      </c>
      <c r="FE27" s="950">
        <v>384.29478081999991</v>
      </c>
      <c r="FF27" s="950">
        <v>384.09687902999997</v>
      </c>
      <c r="FG27" s="950">
        <v>445.13064979000006</v>
      </c>
      <c r="FH27" s="950">
        <v>1213.5223096399998</v>
      </c>
      <c r="FI27" s="950">
        <v>422.63517386000012</v>
      </c>
      <c r="FJ27" s="950">
        <v>453.63027532000007</v>
      </c>
      <c r="FK27" s="950">
        <v>430.43175994000001</v>
      </c>
      <c r="FL27" s="950">
        <v>1306.69720912</v>
      </c>
      <c r="FM27" s="950">
        <v>442.56658633000012</v>
      </c>
      <c r="FN27" s="950">
        <v>496.17613115999995</v>
      </c>
      <c r="FO27" s="950">
        <v>533.67862290999994</v>
      </c>
      <c r="FP27" s="950">
        <v>1472.4213404000002</v>
      </c>
      <c r="FQ27" s="953">
        <v>5301.3641513799994</v>
      </c>
      <c r="FR27" s="952">
        <v>450.16684041999997</v>
      </c>
      <c r="FS27" s="950">
        <v>387.67799141500006</v>
      </c>
      <c r="FT27" s="950">
        <v>495.06111229000004</v>
      </c>
      <c r="FU27" s="950">
        <f t="shared" si="0"/>
        <v>1332.9059441250001</v>
      </c>
      <c r="FV27" s="950">
        <v>514.27648716060003</v>
      </c>
      <c r="FW27" s="950">
        <v>558.59254905</v>
      </c>
      <c r="FX27" s="950">
        <v>549.26363432000005</v>
      </c>
      <c r="FY27" s="950">
        <f t="shared" si="1"/>
        <v>1622.1326705306001</v>
      </c>
      <c r="FZ27" s="950">
        <v>525.56125043999998</v>
      </c>
      <c r="GA27" s="950">
        <v>672.31030581999983</v>
      </c>
      <c r="GB27" s="950">
        <v>617.88762902999997</v>
      </c>
      <c r="GC27" s="950">
        <f t="shared" si="2"/>
        <v>1815.7591852899998</v>
      </c>
      <c r="GD27" s="950">
        <v>653.96366889000001</v>
      </c>
      <c r="GE27" s="950">
        <v>810.64865959999986</v>
      </c>
      <c r="GF27" s="950">
        <v>774.43188668999994</v>
      </c>
      <c r="GG27" s="950">
        <f t="shared" si="3"/>
        <v>2239.0442151799998</v>
      </c>
      <c r="GH27" s="953">
        <v>7009.8420151255987</v>
      </c>
      <c r="GI27" s="952">
        <v>626.9996572099999</v>
      </c>
      <c r="GJ27" s="950">
        <v>630.92833886999983</v>
      </c>
      <c r="GK27" s="950">
        <v>846.21370425999987</v>
      </c>
      <c r="GL27" s="950">
        <f t="shared" si="10"/>
        <v>2104.1417003399997</v>
      </c>
      <c r="GM27" s="950">
        <v>739.48631801999989</v>
      </c>
      <c r="GN27" s="950">
        <v>1046.4586436299999</v>
      </c>
      <c r="GO27" s="950">
        <v>944.35188101999995</v>
      </c>
      <c r="GP27" s="950">
        <f t="shared" si="11"/>
        <v>2730.2968426699995</v>
      </c>
      <c r="GQ27" s="950">
        <v>1034.0413864100001</v>
      </c>
      <c r="GR27" s="950">
        <v>1060.273903</v>
      </c>
      <c r="GS27" s="950">
        <v>886.59723505999989</v>
      </c>
      <c r="GT27" s="950">
        <f t="shared" si="12"/>
        <v>2980.9125244700003</v>
      </c>
      <c r="GU27" s="950">
        <v>1073.2480793899999</v>
      </c>
      <c r="GV27" s="950">
        <v>1139.1942884599998</v>
      </c>
      <c r="GW27" s="950">
        <v>1137.10938734</v>
      </c>
      <c r="GX27" s="950">
        <f t="shared" si="13"/>
        <v>3349.5517551899998</v>
      </c>
      <c r="GY27" s="953">
        <f t="shared" si="8"/>
        <v>11164.902822669999</v>
      </c>
      <c r="GZ27" s="950">
        <v>1134.9920362299997</v>
      </c>
      <c r="HA27" s="950">
        <v>987.82763424999973</v>
      </c>
      <c r="HB27" s="950">
        <v>1016.0330581999998</v>
      </c>
      <c r="HC27" s="950">
        <v>3138.8527286799995</v>
      </c>
      <c r="HD27" s="950">
        <v>1239.8606727000001</v>
      </c>
      <c r="HE27" s="950">
        <v>1432.4876931299996</v>
      </c>
      <c r="HF27" s="950">
        <v>1249.5049426</v>
      </c>
      <c r="HG27" s="950">
        <v>3921.8533084300002</v>
      </c>
      <c r="HH27" s="950">
        <v>1529.4895488600007</v>
      </c>
      <c r="HI27" s="950">
        <v>1479.7868122100003</v>
      </c>
      <c r="HJ27" s="950">
        <v>1603.5874427600002</v>
      </c>
      <c r="HK27" s="950">
        <v>4612.8638038300005</v>
      </c>
      <c r="HL27" s="950">
        <v>1777.1722582999998</v>
      </c>
      <c r="HM27" s="950">
        <v>1701.2762723100002</v>
      </c>
      <c r="HN27" s="950">
        <v>1786.4052360000001</v>
      </c>
      <c r="HO27" s="950">
        <v>5264.853766610001</v>
      </c>
      <c r="HP27" s="953">
        <v>16938.423607550001</v>
      </c>
      <c r="HQ27" s="952">
        <v>1599.2367157899994</v>
      </c>
      <c r="HR27" s="950">
        <v>1475.4344511300001</v>
      </c>
      <c r="HS27" s="950">
        <v>1413.3708402799998</v>
      </c>
      <c r="HT27" s="950">
        <v>4488.0420071999988</v>
      </c>
      <c r="HU27" s="950">
        <v>1581.5248596199997</v>
      </c>
      <c r="HV27" s="950">
        <v>1720.8808672099999</v>
      </c>
      <c r="HW27" s="950">
        <v>1417.2425896599998</v>
      </c>
      <c r="HX27" s="950">
        <v>4719.6483164900001</v>
      </c>
      <c r="HY27" s="950">
        <v>1546.7623756300004</v>
      </c>
      <c r="HZ27" s="950">
        <v>1477.1891458499999</v>
      </c>
      <c r="IA27" s="950">
        <v>1869.8438835699999</v>
      </c>
      <c r="IB27" s="950">
        <v>4893.7954050500002</v>
      </c>
      <c r="IC27" s="950">
        <v>1873.1568763700002</v>
      </c>
      <c r="ID27" s="950">
        <v>1478.20463569</v>
      </c>
      <c r="IE27" s="950">
        <v>1794.5445124999994</v>
      </c>
      <c r="IF27" s="950">
        <v>5145.9060245599994</v>
      </c>
      <c r="IG27" s="953">
        <f t="shared" si="9"/>
        <v>19247.391753299999</v>
      </c>
      <c r="IH27" s="954"/>
    </row>
    <row r="28" spans="1:242" s="940" customFormat="1" ht="23.25" customHeight="1" x14ac:dyDescent="0.35">
      <c r="A28" s="984" t="s">
        <v>751</v>
      </c>
      <c r="B28" s="923">
        <v>5</v>
      </c>
      <c r="C28" s="992">
        <v>0</v>
      </c>
      <c r="D28" s="925">
        <v>0</v>
      </c>
      <c r="E28" s="925">
        <v>0</v>
      </c>
      <c r="F28" s="981">
        <v>42.095665459999999</v>
      </c>
      <c r="G28" s="982">
        <v>49.742933550000004</v>
      </c>
      <c r="H28" s="982">
        <v>47.183812619999998</v>
      </c>
      <c r="I28" s="982">
        <v>139.02241162999999</v>
      </c>
      <c r="J28" s="982">
        <v>41.088846660000002</v>
      </c>
      <c r="K28" s="982">
        <v>47.298671999999996</v>
      </c>
      <c r="L28" s="982">
        <v>54.075663610000007</v>
      </c>
      <c r="M28" s="982">
        <v>142.46318227</v>
      </c>
      <c r="N28" s="982">
        <v>45.862605279999997</v>
      </c>
      <c r="O28" s="982">
        <v>47.722123859999996</v>
      </c>
      <c r="P28" s="982">
        <v>47.453167899999997</v>
      </c>
      <c r="Q28" s="982">
        <v>141.03789703999999</v>
      </c>
      <c r="R28" s="982">
        <v>50.163148210000003</v>
      </c>
      <c r="S28" s="982">
        <v>50.937722469999997</v>
      </c>
      <c r="T28" s="982">
        <v>52.473310869999999</v>
      </c>
      <c r="U28" s="982">
        <v>153.57418154999999</v>
      </c>
      <c r="V28" s="982">
        <v>576.09767249000004</v>
      </c>
      <c r="W28" s="982"/>
      <c r="X28" s="982">
        <v>52.40888983</v>
      </c>
      <c r="Y28" s="982">
        <v>46.938589809999996</v>
      </c>
      <c r="Z28" s="982">
        <v>50.529238169999999</v>
      </c>
      <c r="AA28" s="982">
        <v>149.87671781</v>
      </c>
      <c r="AB28" s="982">
        <v>56.597103959999998</v>
      </c>
      <c r="AC28" s="982">
        <v>52.054448219999998</v>
      </c>
      <c r="AD28" s="982">
        <v>58.668746549999994</v>
      </c>
      <c r="AE28" s="982">
        <v>167.32029872999999</v>
      </c>
      <c r="AF28" s="982">
        <v>54.899465390000003</v>
      </c>
      <c r="AG28" s="982">
        <v>53.834590250000005</v>
      </c>
      <c r="AH28" s="982">
        <v>52.505721629999996</v>
      </c>
      <c r="AI28" s="982">
        <v>161.23977726999999</v>
      </c>
      <c r="AJ28" s="982">
        <v>53.644476579999996</v>
      </c>
      <c r="AK28" s="982">
        <v>56.150618860000002</v>
      </c>
      <c r="AL28" s="982">
        <v>59.428726670000003</v>
      </c>
      <c r="AM28" s="982">
        <v>169.22382211000001</v>
      </c>
      <c r="AN28" s="982">
        <v>647.66061592000005</v>
      </c>
      <c r="AO28" s="982">
        <v>55.288063259999994</v>
      </c>
      <c r="AP28" s="982">
        <v>56.238756249999994</v>
      </c>
      <c r="AQ28" s="982">
        <v>59.590445590000002</v>
      </c>
      <c r="AR28" s="982">
        <v>171.1172651</v>
      </c>
      <c r="AS28" s="982">
        <v>53.789029819999996</v>
      </c>
      <c r="AT28" s="982">
        <v>68.41648807</v>
      </c>
      <c r="AU28" s="982">
        <v>64.691952069999999</v>
      </c>
      <c r="AV28" s="982">
        <v>186.89746996</v>
      </c>
      <c r="AW28" s="982">
        <v>65.080288780000004</v>
      </c>
      <c r="AX28" s="982">
        <v>63.769997590000003</v>
      </c>
      <c r="AY28" s="982">
        <v>67.482118589999999</v>
      </c>
      <c r="AZ28" s="982">
        <v>227.36923486000001</v>
      </c>
      <c r="BA28" s="982">
        <v>70.771749569999997</v>
      </c>
      <c r="BB28" s="982">
        <v>66.556272949999993</v>
      </c>
      <c r="BC28" s="982">
        <v>79.52909013</v>
      </c>
      <c r="BD28" s="982">
        <v>216.85711265</v>
      </c>
      <c r="BE28" s="982">
        <v>73.275161089999997</v>
      </c>
      <c r="BF28" s="982">
        <v>80.868495859999996</v>
      </c>
      <c r="BG28" s="982">
        <v>88.461845060000002</v>
      </c>
      <c r="BH28" s="982">
        <v>242.60550201000001</v>
      </c>
      <c r="BI28" s="982">
        <v>90.61125693000001</v>
      </c>
      <c r="BJ28" s="982">
        <v>109.38610073</v>
      </c>
      <c r="BK28" s="982">
        <v>83.823701569999997</v>
      </c>
      <c r="BL28" s="982"/>
      <c r="BM28" s="982"/>
      <c r="BN28" s="982"/>
      <c r="BO28" s="982">
        <v>283.82105922999995</v>
      </c>
      <c r="BP28" s="933">
        <v>83.657171820000002</v>
      </c>
      <c r="BQ28" s="933">
        <v>83.155142619999992</v>
      </c>
      <c r="BR28" s="933">
        <v>102.12652772999999</v>
      </c>
      <c r="BS28" s="933">
        <v>268.93884217000004</v>
      </c>
      <c r="BT28" s="933">
        <v>88.508781150000004</v>
      </c>
      <c r="BU28" s="933">
        <v>89.098793860000001</v>
      </c>
      <c r="BV28" s="933">
        <v>78.134863710000005</v>
      </c>
      <c r="BW28" s="933">
        <v>255.74243871999988</v>
      </c>
      <c r="BX28" s="933">
        <v>91.703446349999993</v>
      </c>
      <c r="BY28" s="933">
        <v>97.26333588</v>
      </c>
      <c r="BZ28" s="933">
        <v>95.949391050000003</v>
      </c>
      <c r="CA28" s="933">
        <v>284.91617328000001</v>
      </c>
      <c r="CB28" s="933">
        <v>98.55079855000001</v>
      </c>
      <c r="CC28" s="933">
        <v>88.923154140660159</v>
      </c>
      <c r="CD28" s="933">
        <v>69.230736149999998</v>
      </c>
      <c r="CE28" s="933">
        <v>256.7046888406602</v>
      </c>
      <c r="CF28" s="933">
        <v>104.20700888524604</v>
      </c>
      <c r="CG28" s="933">
        <v>96.018181803801667</v>
      </c>
      <c r="CH28" s="933">
        <v>121.87660656</v>
      </c>
      <c r="CI28" s="933">
        <v>322.10179724904776</v>
      </c>
      <c r="CJ28" s="933">
        <v>87.476997625831984</v>
      </c>
      <c r="CK28" s="933">
        <v>107.39052167992514</v>
      </c>
      <c r="CL28" s="933">
        <v>111.33833742426384</v>
      </c>
      <c r="CM28" s="933">
        <v>306.20585673002097</v>
      </c>
      <c r="CN28" s="933">
        <v>95.031697547312348</v>
      </c>
      <c r="CO28" s="933">
        <v>118.82137054941357</v>
      </c>
      <c r="CP28" s="933">
        <v>118.84768173168172</v>
      </c>
      <c r="CQ28" s="933">
        <v>332.70074982840765</v>
      </c>
      <c r="CR28" s="933">
        <v>113.83294928817446</v>
      </c>
      <c r="CS28" s="933">
        <v>116.47462772196357</v>
      </c>
      <c r="CT28" s="933">
        <v>102.67958989849063</v>
      </c>
      <c r="CU28" s="933">
        <v>332.98716690862869</v>
      </c>
      <c r="CV28" s="933">
        <v>137.93119038923314</v>
      </c>
      <c r="CW28" s="933">
        <v>135.53039093164293</v>
      </c>
      <c r="CX28" s="933">
        <v>139.71154051594937</v>
      </c>
      <c r="CY28" s="933">
        <v>413.17312183682537</v>
      </c>
      <c r="CZ28" s="933">
        <v>1438.1200000000001</v>
      </c>
      <c r="DA28" s="934">
        <v>113.06730106954697</v>
      </c>
      <c r="DB28" s="933">
        <v>112.15663366591141</v>
      </c>
      <c r="DC28" s="933">
        <v>115.78600048091268</v>
      </c>
      <c r="DD28" s="933">
        <v>341.00993521637105</v>
      </c>
      <c r="DE28" s="933">
        <v>111.63808872023827</v>
      </c>
      <c r="DF28" s="933">
        <v>115.78059501249896</v>
      </c>
      <c r="DG28" s="933">
        <v>127.10346398999997</v>
      </c>
      <c r="DH28" s="933">
        <v>354.52214772273726</v>
      </c>
      <c r="DI28" s="933">
        <v>130.55440771720387</v>
      </c>
      <c r="DJ28" s="933">
        <v>128.56727106999998</v>
      </c>
      <c r="DK28" s="933">
        <v>110.09527384335183</v>
      </c>
      <c r="DL28" s="933">
        <v>369.21695263055574</v>
      </c>
      <c r="DM28" s="933">
        <v>136.87694619610451</v>
      </c>
      <c r="DN28" s="933">
        <v>144.77288104658572</v>
      </c>
      <c r="DO28" s="933">
        <v>154.63832823054108</v>
      </c>
      <c r="DP28" s="933">
        <v>436.28815547323131</v>
      </c>
      <c r="DQ28" s="935">
        <v>1501.0371910428953</v>
      </c>
      <c r="DR28" s="934">
        <v>140.63041062640116</v>
      </c>
      <c r="DS28" s="933">
        <v>143.63701328587996</v>
      </c>
      <c r="DT28" s="933">
        <v>155.60390084210565</v>
      </c>
      <c r="DU28" s="933">
        <v>439.87132475438671</v>
      </c>
      <c r="DV28" s="933">
        <v>162.60627000149944</v>
      </c>
      <c r="DW28" s="933">
        <v>140.96662847458964</v>
      </c>
      <c r="DX28" s="933">
        <v>118.68485707961793</v>
      </c>
      <c r="DY28" s="933">
        <v>422.25775555570704</v>
      </c>
      <c r="DZ28" s="933">
        <v>862.12908031009374</v>
      </c>
      <c r="EA28" s="933">
        <v>143.15096587244801</v>
      </c>
      <c r="EB28" s="933">
        <v>158.62214480035465</v>
      </c>
      <c r="EC28" s="933">
        <v>140.65061187836483</v>
      </c>
      <c r="ED28" s="933">
        <v>442.42372255116754</v>
      </c>
      <c r="EE28" s="933">
        <v>149.73353918670392</v>
      </c>
      <c r="EF28" s="933">
        <v>143.3767071399154</v>
      </c>
      <c r="EG28" s="933">
        <v>147.54927079248995</v>
      </c>
      <c r="EH28" s="933">
        <v>440.65951711910918</v>
      </c>
      <c r="EI28" s="935">
        <v>1745.2123199803705</v>
      </c>
      <c r="EJ28" s="934">
        <v>162.6286014186974</v>
      </c>
      <c r="EK28" s="933">
        <v>114.31308299394659</v>
      </c>
      <c r="EL28" s="933">
        <v>111.22402079730587</v>
      </c>
      <c r="EM28" s="933">
        <v>388.16570520994986</v>
      </c>
      <c r="EN28" s="933">
        <v>114.16287347870021</v>
      </c>
      <c r="EO28" s="933">
        <v>148.02489320397279</v>
      </c>
      <c r="EP28" s="933">
        <v>131.13492243395831</v>
      </c>
      <c r="EQ28" s="933">
        <v>393.3226891166313</v>
      </c>
      <c r="ER28" s="933">
        <v>160.62122877977299</v>
      </c>
      <c r="ES28" s="933">
        <v>163.75595960214935</v>
      </c>
      <c r="ET28" s="933">
        <v>173.38555046390846</v>
      </c>
      <c r="EU28" s="933">
        <v>497.76273884583077</v>
      </c>
      <c r="EV28" s="933">
        <v>176.47013636929154</v>
      </c>
      <c r="EW28" s="933">
        <v>160.32230799923221</v>
      </c>
      <c r="EX28" s="933">
        <v>188.45563650905984</v>
      </c>
      <c r="EY28" s="933">
        <v>525.24808087758356</v>
      </c>
      <c r="EZ28" s="935">
        <v>1804.4992140499953</v>
      </c>
      <c r="FA28" s="934">
        <v>127.59114376656225</v>
      </c>
      <c r="FB28" s="933">
        <v>147.56611243072479</v>
      </c>
      <c r="FC28" s="933">
        <v>168.44064204086402</v>
      </c>
      <c r="FD28" s="933">
        <v>443.59789823815106</v>
      </c>
      <c r="FE28" s="933">
        <v>149.61581921313902</v>
      </c>
      <c r="FF28" s="933">
        <v>203.49597646207721</v>
      </c>
      <c r="FG28" s="933">
        <v>205.65082424429153</v>
      </c>
      <c r="FH28" s="933">
        <v>558.76261991950776</v>
      </c>
      <c r="FI28" s="933">
        <v>229.69303760344391</v>
      </c>
      <c r="FJ28" s="933">
        <v>229.35172417976247</v>
      </c>
      <c r="FK28" s="933">
        <v>211.97383863378985</v>
      </c>
      <c r="FL28" s="933">
        <v>671.01860041699626</v>
      </c>
      <c r="FM28" s="933">
        <v>254.98940177398887</v>
      </c>
      <c r="FN28" s="933">
        <v>229.49372150508822</v>
      </c>
      <c r="FO28" s="933">
        <v>336.83674623985274</v>
      </c>
      <c r="FP28" s="933">
        <v>821.31986951892986</v>
      </c>
      <c r="FQ28" s="935">
        <v>2494.6989880935853</v>
      </c>
      <c r="FR28" s="934">
        <v>150.65019033172058</v>
      </c>
      <c r="FS28" s="933">
        <v>226.65983001885053</v>
      </c>
      <c r="FT28" s="933">
        <v>297.17583068329333</v>
      </c>
      <c r="FU28" s="933">
        <f t="shared" si="0"/>
        <v>674.48585103386449</v>
      </c>
      <c r="FV28" s="933">
        <v>289.71190244032402</v>
      </c>
      <c r="FW28" s="933">
        <v>309.8894339681766</v>
      </c>
      <c r="FX28" s="933">
        <v>314.91813282943315</v>
      </c>
      <c r="FY28" s="933">
        <f t="shared" si="1"/>
        <v>914.51946923793378</v>
      </c>
      <c r="FZ28" s="933">
        <v>323.38144389541213</v>
      </c>
      <c r="GA28" s="933">
        <v>344.14315663152769</v>
      </c>
      <c r="GB28" s="933">
        <v>340.61367185232154</v>
      </c>
      <c r="GC28" s="933">
        <f t="shared" si="2"/>
        <v>1008.1382723792614</v>
      </c>
      <c r="GD28" s="933">
        <v>364.53516078734515</v>
      </c>
      <c r="GE28" s="933">
        <v>391.13568289250395</v>
      </c>
      <c r="GF28" s="933">
        <v>422.59491487351772</v>
      </c>
      <c r="GG28" s="933">
        <f t="shared" si="3"/>
        <v>1178.2657585533668</v>
      </c>
      <c r="GH28" s="935">
        <v>3775.4093512044265</v>
      </c>
      <c r="GI28" s="934">
        <v>427.03136008000013</v>
      </c>
      <c r="GJ28" s="933">
        <v>346.67859170999998</v>
      </c>
      <c r="GK28" s="933">
        <v>449.20424802000002</v>
      </c>
      <c r="GL28" s="933">
        <f t="shared" si="10"/>
        <v>1222.9141998100001</v>
      </c>
      <c r="GM28" s="933">
        <v>411.19398322999996</v>
      </c>
      <c r="GN28" s="933">
        <v>452.66052151000002</v>
      </c>
      <c r="GO28" s="933">
        <v>435.35162331499998</v>
      </c>
      <c r="GP28" s="933">
        <f t="shared" si="11"/>
        <v>1299.2061280550001</v>
      </c>
      <c r="GQ28" s="933">
        <v>438.32361112000001</v>
      </c>
      <c r="GR28" s="933">
        <v>458.83627059000008</v>
      </c>
      <c r="GS28" s="933">
        <v>434.25691580999995</v>
      </c>
      <c r="GT28" s="933">
        <f t="shared" si="12"/>
        <v>1331.41679752</v>
      </c>
      <c r="GU28" s="933">
        <v>470.24625019000007</v>
      </c>
      <c r="GV28" s="933">
        <v>505.92780417500001</v>
      </c>
      <c r="GW28" s="933">
        <v>504.5905205950001</v>
      </c>
      <c r="GX28" s="933">
        <f t="shared" si="13"/>
        <v>1480.7645749600001</v>
      </c>
      <c r="GY28" s="935">
        <f t="shared" si="8"/>
        <v>5334.3017003450004</v>
      </c>
      <c r="GZ28" s="933">
        <v>519.61131778999993</v>
      </c>
      <c r="HA28" s="933">
        <v>474.64512215000008</v>
      </c>
      <c r="HB28" s="933">
        <v>455.19866819999999</v>
      </c>
      <c r="HC28" s="933">
        <v>1449.45510814</v>
      </c>
      <c r="HD28" s="933">
        <v>535.60372506499994</v>
      </c>
      <c r="HE28" s="933">
        <v>583.54076402250018</v>
      </c>
      <c r="HF28" s="933">
        <v>497.80313224090395</v>
      </c>
      <c r="HG28" s="933">
        <v>1616.947621328404</v>
      </c>
      <c r="HH28" s="933">
        <v>619.04927216999999</v>
      </c>
      <c r="HI28" s="933">
        <v>667.30919547000008</v>
      </c>
      <c r="HJ28" s="933">
        <v>642.39970540000002</v>
      </c>
      <c r="HK28" s="933">
        <v>1928.75817304</v>
      </c>
      <c r="HL28" s="933">
        <v>694.04689064000013</v>
      </c>
      <c r="HM28" s="933">
        <v>623.8282155547713</v>
      </c>
      <c r="HN28" s="933">
        <v>847.25691415705774</v>
      </c>
      <c r="HO28" s="933">
        <v>2165.1320203518289</v>
      </c>
      <c r="HP28" s="935">
        <v>7160.2929228602334</v>
      </c>
      <c r="HQ28" s="934">
        <v>726.23259252999992</v>
      </c>
      <c r="HR28" s="933">
        <v>666.4329354683332</v>
      </c>
      <c r="HS28" s="933">
        <v>640.80407942999977</v>
      </c>
      <c r="HT28" s="933">
        <v>2033.4696074283331</v>
      </c>
      <c r="HU28" s="933">
        <v>700.49888858686802</v>
      </c>
      <c r="HV28" s="933">
        <v>938.27479838689283</v>
      </c>
      <c r="HW28" s="933">
        <v>916.70054564268594</v>
      </c>
      <c r="HX28" s="933">
        <v>2555.4742326164464</v>
      </c>
      <c r="HY28" s="933">
        <v>716.88696960815116</v>
      </c>
      <c r="HZ28" s="933">
        <v>931.08754877990498</v>
      </c>
      <c r="IA28" s="933">
        <v>905.2362343799889</v>
      </c>
      <c r="IB28" s="933">
        <v>2553.2107527680455</v>
      </c>
      <c r="IC28" s="933">
        <v>721.51358956166666</v>
      </c>
      <c r="ID28" s="933">
        <v>776.90279330036731</v>
      </c>
      <c r="IE28" s="933">
        <v>1257.0490566082874</v>
      </c>
      <c r="IF28" s="933">
        <v>2755.4654394703211</v>
      </c>
      <c r="IG28" s="935">
        <f t="shared" si="9"/>
        <v>9897.6200322831464</v>
      </c>
      <c r="IH28" s="938"/>
    </row>
    <row r="29" spans="1:242" ht="23.25" customHeight="1" x14ac:dyDescent="0.35">
      <c r="A29" s="956" t="s">
        <v>752</v>
      </c>
      <c r="B29" s="945">
        <v>5</v>
      </c>
      <c r="C29" s="993">
        <v>0</v>
      </c>
      <c r="D29" s="947">
        <v>0</v>
      </c>
      <c r="E29" s="947">
        <v>0</v>
      </c>
      <c r="F29" s="959">
        <v>27.49604965</v>
      </c>
      <c r="G29" s="960">
        <v>27.466464999999999</v>
      </c>
      <c r="H29" s="960">
        <v>29.639734480000001</v>
      </c>
      <c r="I29" s="960">
        <v>84.60224912999999</v>
      </c>
      <c r="J29" s="960">
        <v>26.047806000000001</v>
      </c>
      <c r="K29" s="960">
        <v>31.94221873</v>
      </c>
      <c r="L29" s="960">
        <v>33.677147570000002</v>
      </c>
      <c r="M29" s="960">
        <v>91.66717229999999</v>
      </c>
      <c r="N29" s="960">
        <v>30.37363092</v>
      </c>
      <c r="O29" s="960">
        <v>30.830986530000001</v>
      </c>
      <c r="P29" s="960">
        <v>28.938334519999998</v>
      </c>
      <c r="Q29" s="960">
        <v>90.142951969999999</v>
      </c>
      <c r="R29" s="960">
        <v>30.906363949999999</v>
      </c>
      <c r="S29" s="960">
        <v>34.121965469999999</v>
      </c>
      <c r="T29" s="960">
        <v>32.410236900000001</v>
      </c>
      <c r="U29" s="960">
        <v>97.438566319999993</v>
      </c>
      <c r="V29" s="960">
        <v>363.85093972000004</v>
      </c>
      <c r="W29" s="960"/>
      <c r="X29" s="960">
        <v>31.658371750000001</v>
      </c>
      <c r="Y29" s="960">
        <v>29.66351727</v>
      </c>
      <c r="Z29" s="960">
        <v>31.781091929999999</v>
      </c>
      <c r="AA29" s="960">
        <v>93.102980950000003</v>
      </c>
      <c r="AB29" s="960">
        <v>33.833395750000001</v>
      </c>
      <c r="AC29" s="960">
        <v>31.576776989999995</v>
      </c>
      <c r="AD29" s="960">
        <v>33.712944979999996</v>
      </c>
      <c r="AE29" s="960">
        <v>99.123117719999982</v>
      </c>
      <c r="AF29" s="960">
        <v>32.759447030000004</v>
      </c>
      <c r="AG29" s="960">
        <v>33.187402640000002</v>
      </c>
      <c r="AH29" s="960">
        <v>34.078428340000002</v>
      </c>
      <c r="AI29" s="960">
        <v>100.02527801000001</v>
      </c>
      <c r="AJ29" s="960">
        <v>36.445480759999995</v>
      </c>
      <c r="AK29" s="960">
        <v>36.875873810000002</v>
      </c>
      <c r="AL29" s="960">
        <v>39.365652700000005</v>
      </c>
      <c r="AM29" s="960">
        <v>112.68700727000001</v>
      </c>
      <c r="AN29" s="960">
        <v>404.93838395</v>
      </c>
      <c r="AO29" s="960">
        <v>35.384823249999997</v>
      </c>
      <c r="AP29" s="960">
        <v>35.254189079999996</v>
      </c>
      <c r="AQ29" s="960">
        <v>35.925896369999997</v>
      </c>
      <c r="AR29" s="960">
        <v>106.56490869999999</v>
      </c>
      <c r="AS29" s="960">
        <v>32.909204379999998</v>
      </c>
      <c r="AT29" s="960">
        <v>35.773821349999999</v>
      </c>
      <c r="AU29" s="960">
        <v>40.794412080000001</v>
      </c>
      <c r="AV29" s="960">
        <v>109.47743781</v>
      </c>
      <c r="AW29" s="960">
        <v>40.934778610000002</v>
      </c>
      <c r="AX29" s="960">
        <v>36.303872370000001</v>
      </c>
      <c r="AY29" s="960">
        <v>40.45859591</v>
      </c>
      <c r="AZ29" s="960">
        <v>129.01135563999998</v>
      </c>
      <c r="BA29" s="960">
        <v>43.319305229999998</v>
      </c>
      <c r="BB29" s="960">
        <v>37.078358049999999</v>
      </c>
      <c r="BC29" s="960">
        <v>48.408179609999998</v>
      </c>
      <c r="BD29" s="960">
        <v>128.80584289000001</v>
      </c>
      <c r="BE29" s="960">
        <v>42.762779250000001</v>
      </c>
      <c r="BF29" s="960">
        <v>46.511515179999996</v>
      </c>
      <c r="BG29" s="960">
        <v>52.062684529999999</v>
      </c>
      <c r="BH29" s="960">
        <v>141.33697896000001</v>
      </c>
      <c r="BI29" s="960">
        <v>43.322385920000002</v>
      </c>
      <c r="BJ29" s="960">
        <v>43.7428417</v>
      </c>
      <c r="BK29" s="960">
        <v>46.407351909999996</v>
      </c>
      <c r="BL29" s="960"/>
      <c r="BM29" s="960"/>
      <c r="BN29" s="960"/>
      <c r="BO29" s="960">
        <v>133.47257952999999</v>
      </c>
      <c r="BP29" s="950">
        <v>47.751122889999998</v>
      </c>
      <c r="BQ29" s="950">
        <v>48.939507219999996</v>
      </c>
      <c r="BR29" s="950">
        <v>57.443465119999999</v>
      </c>
      <c r="BS29" s="950">
        <v>154.13409523000001</v>
      </c>
      <c r="BT29" s="950">
        <v>47.154623549999997</v>
      </c>
      <c r="BU29" s="950">
        <v>47.70143229</v>
      </c>
      <c r="BV29" s="950">
        <v>41.280971659999999</v>
      </c>
      <c r="BW29" s="950">
        <v>136.13702749999987</v>
      </c>
      <c r="BX29" s="950">
        <v>50.998049639999998</v>
      </c>
      <c r="BY29" s="950">
        <v>53.194335170000002</v>
      </c>
      <c r="BZ29" s="950">
        <v>52.484779789999997</v>
      </c>
      <c r="CA29" s="950">
        <v>156.67716460000003</v>
      </c>
      <c r="CB29" s="950">
        <v>57.49401701</v>
      </c>
      <c r="CC29" s="950">
        <v>42.96696747</v>
      </c>
      <c r="CD29" s="950">
        <v>49.230218899999997</v>
      </c>
      <c r="CE29" s="950">
        <v>149.69120337999999</v>
      </c>
      <c r="CF29" s="950">
        <v>56.121001640000003</v>
      </c>
      <c r="CG29" s="950">
        <v>55.370728540000002</v>
      </c>
      <c r="CH29" s="950">
        <v>59.003022569999999</v>
      </c>
      <c r="CI29" s="950">
        <v>170.49475275</v>
      </c>
      <c r="CJ29" s="950">
        <v>51.442635640000006</v>
      </c>
      <c r="CK29" s="950">
        <v>58.696045760000004</v>
      </c>
      <c r="CL29" s="950">
        <v>61.86406044000001</v>
      </c>
      <c r="CM29" s="950">
        <v>172.00274184000003</v>
      </c>
      <c r="CN29" s="950">
        <v>48.168099460000001</v>
      </c>
      <c r="CO29" s="950">
        <v>63.875618469999999</v>
      </c>
      <c r="CP29" s="950">
        <v>71.908026620000001</v>
      </c>
      <c r="CQ29" s="950">
        <v>183.95174455</v>
      </c>
      <c r="CR29" s="950">
        <v>65.332491220000009</v>
      </c>
      <c r="CS29" s="950">
        <v>69.491004090000004</v>
      </c>
      <c r="CT29" s="950">
        <v>60.614184539999989</v>
      </c>
      <c r="CU29" s="950">
        <v>195.43767985000002</v>
      </c>
      <c r="CV29" s="950">
        <v>74.692282050000003</v>
      </c>
      <c r="CW29" s="950">
        <v>86.215080010000079</v>
      </c>
      <c r="CX29" s="950">
        <v>74.614011359999935</v>
      </c>
      <c r="CY29" s="950">
        <v>235.52137342</v>
      </c>
      <c r="CZ29" s="950">
        <v>791.67</v>
      </c>
      <c r="DA29" s="952">
        <v>60.606246400000003</v>
      </c>
      <c r="DB29" s="950">
        <v>60.127998620000007</v>
      </c>
      <c r="DC29" s="950">
        <v>66.624245089999988</v>
      </c>
      <c r="DD29" s="950">
        <v>187.35849010999999</v>
      </c>
      <c r="DE29" s="950">
        <v>62.430454459999993</v>
      </c>
      <c r="DF29" s="950">
        <v>67.956400970000018</v>
      </c>
      <c r="DG29" s="950">
        <v>74.034192159999961</v>
      </c>
      <c r="DH29" s="950">
        <v>204.42104758999997</v>
      </c>
      <c r="DI29" s="950">
        <v>69.465971320000008</v>
      </c>
      <c r="DJ29" s="950">
        <v>69.185588509999974</v>
      </c>
      <c r="DK29" s="950">
        <v>63.273353799999995</v>
      </c>
      <c r="DL29" s="950">
        <v>201.92491362999999</v>
      </c>
      <c r="DM29" s="950">
        <v>75.945391979999968</v>
      </c>
      <c r="DN29" s="950">
        <v>66.371919300000002</v>
      </c>
      <c r="DO29" s="950">
        <v>73.956782899999993</v>
      </c>
      <c r="DP29" s="950">
        <v>216.27409417999993</v>
      </c>
      <c r="DQ29" s="953">
        <v>809.97854550999989</v>
      </c>
      <c r="DR29" s="952">
        <v>67.954534170000002</v>
      </c>
      <c r="DS29" s="950">
        <v>62.265786890000001</v>
      </c>
      <c r="DT29" s="950">
        <v>67.014093959999997</v>
      </c>
      <c r="DU29" s="950">
        <v>197.23441502</v>
      </c>
      <c r="DV29" s="950">
        <v>60.884144560000003</v>
      </c>
      <c r="DW29" s="950">
        <v>59.643528969999998</v>
      </c>
      <c r="DX29" s="950">
        <v>47.810029589999999</v>
      </c>
      <c r="DY29" s="950">
        <v>168.33770312000001</v>
      </c>
      <c r="DZ29" s="950">
        <v>365.57211813999999</v>
      </c>
      <c r="EA29" s="950">
        <v>61.869458119999997</v>
      </c>
      <c r="EB29" s="950">
        <v>55.083522330000001</v>
      </c>
      <c r="EC29" s="950">
        <v>52.919409439999995</v>
      </c>
      <c r="ED29" s="950">
        <v>169.87238988999999</v>
      </c>
      <c r="EE29" s="950">
        <v>58.064980329999997</v>
      </c>
      <c r="EF29" s="950">
        <v>55.793583299999995</v>
      </c>
      <c r="EG29" s="950">
        <v>65.411897640000007</v>
      </c>
      <c r="EH29" s="950">
        <v>179.27046126999997</v>
      </c>
      <c r="EI29" s="953">
        <v>714.71496930000001</v>
      </c>
      <c r="EJ29" s="952">
        <v>57.271435140000001</v>
      </c>
      <c r="EK29" s="950">
        <v>46.422816670000003</v>
      </c>
      <c r="EL29" s="950">
        <v>51.946607929999999</v>
      </c>
      <c r="EM29" s="950">
        <v>155.64085974</v>
      </c>
      <c r="EN29" s="950">
        <v>44.446163089999999</v>
      </c>
      <c r="EO29" s="950">
        <v>58.50711768</v>
      </c>
      <c r="EP29" s="950">
        <v>42.82212088</v>
      </c>
      <c r="EQ29" s="950">
        <v>145.77540164999999</v>
      </c>
      <c r="ER29" s="950">
        <v>69.02372256999999</v>
      </c>
      <c r="ES29" s="950">
        <v>72.309545329999992</v>
      </c>
      <c r="ET29" s="950">
        <v>72.409717999999998</v>
      </c>
      <c r="EU29" s="950">
        <v>213.74298589999998</v>
      </c>
      <c r="EV29" s="950">
        <v>78.136279220000006</v>
      </c>
      <c r="EW29" s="950">
        <v>74.304732509999994</v>
      </c>
      <c r="EX29" s="950">
        <v>76.845908559999998</v>
      </c>
      <c r="EY29" s="950">
        <v>229.28692028999998</v>
      </c>
      <c r="EZ29" s="953">
        <v>744.44616757999995</v>
      </c>
      <c r="FA29" s="952">
        <v>64.952533329999994</v>
      </c>
      <c r="FB29" s="950">
        <v>61.295946360000002</v>
      </c>
      <c r="FC29" s="950">
        <v>75.706580930000001</v>
      </c>
      <c r="FD29" s="950">
        <v>201.95506062000001</v>
      </c>
      <c r="FE29" s="950">
        <v>69.741978060000008</v>
      </c>
      <c r="FF29" s="950">
        <v>69.360842779999984</v>
      </c>
      <c r="FG29" s="950">
        <v>80.304226840000013</v>
      </c>
      <c r="FH29" s="950">
        <v>219.40704768000001</v>
      </c>
      <c r="FI29" s="950">
        <v>76.172367430000008</v>
      </c>
      <c r="FJ29" s="950">
        <v>81.920336750000004</v>
      </c>
      <c r="FK29" s="950">
        <v>77.327029670000016</v>
      </c>
      <c r="FL29" s="950">
        <v>235.41973385000003</v>
      </c>
      <c r="FM29" s="950">
        <v>79.24977672</v>
      </c>
      <c r="FN29" s="950">
        <v>89.213792439999978</v>
      </c>
      <c r="FO29" s="950">
        <v>95.775108550000013</v>
      </c>
      <c r="FP29" s="950">
        <v>264.23867770999999</v>
      </c>
      <c r="FQ29" s="953">
        <v>921.02051986000015</v>
      </c>
      <c r="FR29" s="952">
        <v>79.859215570000003</v>
      </c>
      <c r="FS29" s="950">
        <v>69.196190209999983</v>
      </c>
      <c r="FT29" s="950">
        <v>88.30472103999999</v>
      </c>
      <c r="FU29" s="950">
        <f t="shared" si="0"/>
        <v>237.36012682</v>
      </c>
      <c r="FV29" s="950">
        <v>91.949759730000011</v>
      </c>
      <c r="FW29" s="950">
        <v>100.10318898000003</v>
      </c>
      <c r="FX29" s="950">
        <v>98.425956889999981</v>
      </c>
      <c r="FY29" s="950">
        <f t="shared" si="1"/>
        <v>290.47890560000002</v>
      </c>
      <c r="FZ29" s="950">
        <v>94.175682159999994</v>
      </c>
      <c r="GA29" s="950">
        <v>120.79214334999999</v>
      </c>
      <c r="GB29" s="950">
        <v>111.08937755999997</v>
      </c>
      <c r="GC29" s="950">
        <f t="shared" si="2"/>
        <v>326.05720306999996</v>
      </c>
      <c r="GD29" s="950">
        <v>117.73884483000003</v>
      </c>
      <c r="GE29" s="950">
        <v>144.60495866999995</v>
      </c>
      <c r="GF29" s="950">
        <v>139.49353052000001</v>
      </c>
      <c r="GG29" s="950">
        <f t="shared" si="3"/>
        <v>401.83733401999996</v>
      </c>
      <c r="GH29" s="953">
        <v>1255.7335695099998</v>
      </c>
      <c r="GI29" s="952">
        <v>111.75003685999999</v>
      </c>
      <c r="GJ29" s="950">
        <v>98.183626329999996</v>
      </c>
      <c r="GK29" s="950">
        <v>127.62438236</v>
      </c>
      <c r="GL29" s="950">
        <f t="shared" si="10"/>
        <v>337.55804554999997</v>
      </c>
      <c r="GM29" s="950">
        <v>110.05735118999999</v>
      </c>
      <c r="GN29" s="950">
        <v>156.08409007</v>
      </c>
      <c r="GO29" s="950">
        <v>141.25353751000003</v>
      </c>
      <c r="GP29" s="950">
        <f t="shared" si="11"/>
        <v>407.39497876999997</v>
      </c>
      <c r="GQ29" s="950">
        <v>154.83718038999999</v>
      </c>
      <c r="GR29" s="950">
        <v>158.81385735000003</v>
      </c>
      <c r="GS29" s="950">
        <v>132.89854076</v>
      </c>
      <c r="GT29" s="950">
        <f t="shared" si="12"/>
        <v>446.5495785</v>
      </c>
      <c r="GU29" s="950">
        <v>160.93171465999998</v>
      </c>
      <c r="GV29" s="950">
        <v>170.4713927</v>
      </c>
      <c r="GW29" s="950">
        <v>170.12841493999997</v>
      </c>
      <c r="GX29" s="950">
        <f t="shared" si="13"/>
        <v>501.53152229999995</v>
      </c>
      <c r="GY29" s="953">
        <f t="shared" si="8"/>
        <v>1693.0341251199998</v>
      </c>
      <c r="GZ29" s="950">
        <v>168.98743732000003</v>
      </c>
      <c r="HA29" s="950">
        <v>147.59854923</v>
      </c>
      <c r="HB29" s="950">
        <v>151.44376069</v>
      </c>
      <c r="HC29" s="950">
        <v>468.02974724000001</v>
      </c>
      <c r="HD29" s="950">
        <v>184.74862706000002</v>
      </c>
      <c r="HE29" s="950">
        <v>213.09925709000001</v>
      </c>
      <c r="HF29" s="950">
        <v>186.95581353999995</v>
      </c>
      <c r="HG29" s="950">
        <v>584.80369769000004</v>
      </c>
      <c r="HH29" s="950">
        <v>228.43585710999997</v>
      </c>
      <c r="HI29" s="950">
        <v>220.92259105000005</v>
      </c>
      <c r="HJ29" s="950">
        <v>239.83356100999995</v>
      </c>
      <c r="HK29" s="950">
        <v>689.19200917000001</v>
      </c>
      <c r="HL29" s="950">
        <v>265.19005796000005</v>
      </c>
      <c r="HM29" s="950">
        <v>253.55760542000004</v>
      </c>
      <c r="HN29" s="950">
        <v>267.47693422999998</v>
      </c>
      <c r="HO29" s="950">
        <v>786.22459761000016</v>
      </c>
      <c r="HP29" s="953">
        <v>2528.2500517100002</v>
      </c>
      <c r="HQ29" s="952">
        <v>237.89338959000003</v>
      </c>
      <c r="HR29" s="950">
        <v>219.73112303999997</v>
      </c>
      <c r="HS29" s="950">
        <v>210.70282740999997</v>
      </c>
      <c r="HT29" s="950">
        <v>668.32734003999997</v>
      </c>
      <c r="HU29" s="950">
        <v>235.46272949999999</v>
      </c>
      <c r="HV29" s="950">
        <v>256.48776810000004</v>
      </c>
      <c r="HW29" s="950">
        <v>212.02957397000003</v>
      </c>
      <c r="HX29" s="950">
        <v>703.98007157000006</v>
      </c>
      <c r="HY29" s="950">
        <v>231.02563057999998</v>
      </c>
      <c r="HZ29" s="950">
        <v>220.63132183000005</v>
      </c>
      <c r="IA29" s="950">
        <v>280.36320781000001</v>
      </c>
      <c r="IB29" s="950">
        <v>732.02016021999998</v>
      </c>
      <c r="IC29" s="950">
        <v>281.01987581000003</v>
      </c>
      <c r="ID29" s="950">
        <v>219.68068014999997</v>
      </c>
      <c r="IE29" s="950">
        <v>294.89061798</v>
      </c>
      <c r="IF29" s="950">
        <v>795.59117394000009</v>
      </c>
      <c r="IG29" s="953">
        <f t="shared" si="9"/>
        <v>2899.91874577</v>
      </c>
      <c r="IH29" s="954"/>
    </row>
    <row r="30" spans="1:242" ht="23.25" customHeight="1" x14ac:dyDescent="0.35">
      <c r="A30" s="956" t="s">
        <v>753</v>
      </c>
      <c r="B30" s="989">
        <v>0</v>
      </c>
      <c r="C30" s="946"/>
      <c r="D30" s="947"/>
      <c r="E30" s="947"/>
      <c r="F30" s="990">
        <v>14.599615810000001</v>
      </c>
      <c r="G30" s="991">
        <v>22.276468550000001</v>
      </c>
      <c r="H30" s="991">
        <v>17.54407814</v>
      </c>
      <c r="I30" s="991">
        <v>54.420162500000004</v>
      </c>
      <c r="J30" s="991">
        <v>15.04104066</v>
      </c>
      <c r="K30" s="991">
        <v>15.356453269999999</v>
      </c>
      <c r="L30" s="991">
        <v>20.398516040000001</v>
      </c>
      <c r="M30" s="991">
        <v>50.79600997</v>
      </c>
      <c r="N30" s="991">
        <v>15.48897436</v>
      </c>
      <c r="O30" s="991">
        <v>16.891137329999999</v>
      </c>
      <c r="P30" s="991">
        <v>18.514833379999999</v>
      </c>
      <c r="Q30" s="991">
        <v>50.894945069999991</v>
      </c>
      <c r="R30" s="991">
        <v>19.25678426</v>
      </c>
      <c r="S30" s="991">
        <v>16.815757000000001</v>
      </c>
      <c r="T30" s="991">
        <v>20.063073969999998</v>
      </c>
      <c r="U30" s="991">
        <v>56.135615230000006</v>
      </c>
      <c r="V30" s="991">
        <v>212.24673276999999</v>
      </c>
      <c r="W30" s="991"/>
      <c r="X30" s="991">
        <v>20.750518079999999</v>
      </c>
      <c r="Y30" s="991">
        <v>17.27507254</v>
      </c>
      <c r="Z30" s="991">
        <v>18.748146239999997</v>
      </c>
      <c r="AA30" s="991">
        <v>56.77373686</v>
      </c>
      <c r="AB30" s="960">
        <v>22.763708210000001</v>
      </c>
      <c r="AC30" s="960">
        <v>20.477671230000002</v>
      </c>
      <c r="AD30" s="960">
        <v>24.955801570000002</v>
      </c>
      <c r="AE30" s="960">
        <v>68.197181010000008</v>
      </c>
      <c r="AF30" s="960">
        <v>22.140018359999999</v>
      </c>
      <c r="AG30" s="960">
        <v>20.64718761</v>
      </c>
      <c r="AH30" s="960">
        <v>18.427293289999998</v>
      </c>
      <c r="AI30" s="960">
        <v>61.214499259999997</v>
      </c>
      <c r="AJ30" s="960">
        <v>17.19899582</v>
      </c>
      <c r="AK30" s="960">
        <v>19.27474505</v>
      </c>
      <c r="AL30" s="960">
        <v>20.063073969999998</v>
      </c>
      <c r="AM30" s="960">
        <v>56.536814839999998</v>
      </c>
      <c r="AN30" s="960">
        <v>242.72223197000002</v>
      </c>
      <c r="AO30" s="960">
        <v>19.903240009999998</v>
      </c>
      <c r="AP30" s="960">
        <v>20.984567170000002</v>
      </c>
      <c r="AQ30" s="960">
        <v>23.664549220000001</v>
      </c>
      <c r="AR30" s="960">
        <v>64.552356399999994</v>
      </c>
      <c r="AS30" s="960">
        <v>20.879825439999998</v>
      </c>
      <c r="AT30" s="960">
        <v>32.642666720000001</v>
      </c>
      <c r="AU30" s="960">
        <v>23.897539989999999</v>
      </c>
      <c r="AV30" s="960">
        <v>77.420032149999997</v>
      </c>
      <c r="AW30" s="960">
        <v>24.145510170000001</v>
      </c>
      <c r="AX30" s="960">
        <v>27.466125220000002</v>
      </c>
      <c r="AY30" s="960">
        <v>27.023522679999999</v>
      </c>
      <c r="AZ30" s="960">
        <v>98.357879220000001</v>
      </c>
      <c r="BA30" s="960">
        <v>27.45244434</v>
      </c>
      <c r="BB30" s="960">
        <v>29.477914899999998</v>
      </c>
      <c r="BC30" s="960">
        <v>31.120910519999999</v>
      </c>
      <c r="BD30" s="960">
        <v>88.051269759999997</v>
      </c>
      <c r="BE30" s="960">
        <v>30.51238184</v>
      </c>
      <c r="BF30" s="960">
        <v>34.356980679999999</v>
      </c>
      <c r="BG30" s="960">
        <v>36.399160530000003</v>
      </c>
      <c r="BH30" s="960">
        <v>101.26852305000001</v>
      </c>
      <c r="BI30" s="960">
        <v>47.288871010000008</v>
      </c>
      <c r="BJ30" s="960">
        <v>65.643259029999996</v>
      </c>
      <c r="BK30" s="960">
        <v>37.416349660000002</v>
      </c>
      <c r="BL30" s="960"/>
      <c r="BM30" s="960"/>
      <c r="BN30" s="960"/>
      <c r="BO30" s="960">
        <v>150.34847969999998</v>
      </c>
      <c r="BP30" s="950">
        <v>35.906048929999997</v>
      </c>
      <c r="BQ30" s="950">
        <v>34.215635399999996</v>
      </c>
      <c r="BR30" s="950">
        <v>44.68306261</v>
      </c>
      <c r="BS30" s="950">
        <v>114.80474694</v>
      </c>
      <c r="BT30" s="950">
        <v>41.354157600000001</v>
      </c>
      <c r="BU30" s="950">
        <v>41.397361570000001</v>
      </c>
      <c r="BV30" s="950">
        <v>36.853892050000006</v>
      </c>
      <c r="BW30" s="950">
        <v>119.60541121999999</v>
      </c>
      <c r="BX30" s="950">
        <v>40.705396709999995</v>
      </c>
      <c r="BY30" s="950">
        <v>44.069000709999997</v>
      </c>
      <c r="BZ30" s="950">
        <v>43.464611260000005</v>
      </c>
      <c r="CA30" s="950">
        <v>128.23900867999998</v>
      </c>
      <c r="CB30" s="950">
        <v>41.05678154000001</v>
      </c>
      <c r="CC30" s="950">
        <v>45.956186670660166</v>
      </c>
      <c r="CD30" s="950">
        <v>20.000517250000001</v>
      </c>
      <c r="CE30" s="950">
        <v>107.01348546066018</v>
      </c>
      <c r="CF30" s="950">
        <v>48.086007245246044</v>
      </c>
      <c r="CG30" s="950">
        <v>40.647453263801665</v>
      </c>
      <c r="CH30" s="950">
        <v>62.87358399</v>
      </c>
      <c r="CI30" s="950">
        <v>151.60704449904773</v>
      </c>
      <c r="CJ30" s="950">
        <v>36.034361985831978</v>
      </c>
      <c r="CK30" s="950">
        <v>48.694475919925146</v>
      </c>
      <c r="CL30" s="950">
        <v>49.474276984263824</v>
      </c>
      <c r="CM30" s="950">
        <v>134.20311489002094</v>
      </c>
      <c r="CN30" s="950">
        <v>46.86359808731234</v>
      </c>
      <c r="CO30" s="950">
        <v>54.945752079413573</v>
      </c>
      <c r="CP30" s="950">
        <v>46.939655111681724</v>
      </c>
      <c r="CQ30" s="950">
        <v>148.74900527840762</v>
      </c>
      <c r="CR30" s="950">
        <v>48.500458068174453</v>
      </c>
      <c r="CS30" s="950">
        <v>46.983623631963574</v>
      </c>
      <c r="CT30" s="950">
        <v>42.065405358490636</v>
      </c>
      <c r="CU30" s="950">
        <v>137.54948705862867</v>
      </c>
      <c r="CV30" s="950">
        <v>63.238908339233127</v>
      </c>
      <c r="CW30" s="950">
        <v>49.31531092164284</v>
      </c>
      <c r="CX30" s="950">
        <v>65.097529155949417</v>
      </c>
      <c r="CY30" s="950">
        <v>177.65174841682537</v>
      </c>
      <c r="CZ30" s="950">
        <v>646.45000000000016</v>
      </c>
      <c r="DA30" s="952">
        <v>52.461054669546961</v>
      </c>
      <c r="DB30" s="950">
        <v>52.0286350459114</v>
      </c>
      <c r="DC30" s="950">
        <v>49.161755390912688</v>
      </c>
      <c r="DD30" s="950">
        <v>153.65144510637106</v>
      </c>
      <c r="DE30" s="950">
        <v>49.207634260238287</v>
      </c>
      <c r="DF30" s="950">
        <v>47.824194042498952</v>
      </c>
      <c r="DG30" s="950">
        <v>53.069271829999998</v>
      </c>
      <c r="DH30" s="950">
        <v>150.10110013273726</v>
      </c>
      <c r="DI30" s="950">
        <v>61.088436397203871</v>
      </c>
      <c r="DJ30" s="950">
        <v>59.381682560000002</v>
      </c>
      <c r="DK30" s="950">
        <v>46.821920043351845</v>
      </c>
      <c r="DL30" s="950">
        <v>167.29203900055572</v>
      </c>
      <c r="DM30" s="950">
        <v>60.931554216104544</v>
      </c>
      <c r="DN30" s="950">
        <v>78.400961746585722</v>
      </c>
      <c r="DO30" s="950">
        <v>80.681545330541084</v>
      </c>
      <c r="DP30" s="950">
        <v>220.01406129323135</v>
      </c>
      <c r="DQ30" s="953">
        <v>691.05864553289541</v>
      </c>
      <c r="DR30" s="952">
        <v>72.675876456401141</v>
      </c>
      <c r="DS30" s="950">
        <v>81.371226395879972</v>
      </c>
      <c r="DT30" s="950">
        <v>88.589806882105634</v>
      </c>
      <c r="DU30" s="950">
        <v>242.63690973438673</v>
      </c>
      <c r="DV30" s="950">
        <v>101.72212544149944</v>
      </c>
      <c r="DW30" s="950">
        <v>81.323099504589649</v>
      </c>
      <c r="DX30" s="950">
        <v>70.874827489617928</v>
      </c>
      <c r="DY30" s="950">
        <v>253.92005243570699</v>
      </c>
      <c r="DZ30" s="950">
        <v>496.55696217009375</v>
      </c>
      <c r="EA30" s="950">
        <v>81.281507752448007</v>
      </c>
      <c r="EB30" s="950">
        <v>103.53862247035465</v>
      </c>
      <c r="EC30" s="950">
        <v>87.731202438364832</v>
      </c>
      <c r="ED30" s="950">
        <v>272.55133266116752</v>
      </c>
      <c r="EE30" s="950">
        <v>91.668558856703939</v>
      </c>
      <c r="EF30" s="950">
        <v>87.583123839915402</v>
      </c>
      <c r="EG30" s="950">
        <v>82.137373152489928</v>
      </c>
      <c r="EH30" s="950">
        <v>261.38905584910924</v>
      </c>
      <c r="EI30" s="953">
        <v>1030.4973506803706</v>
      </c>
      <c r="EJ30" s="952">
        <v>105.35716627869741</v>
      </c>
      <c r="EK30" s="950">
        <v>67.890266323946591</v>
      </c>
      <c r="EL30" s="950">
        <v>59.27741286730587</v>
      </c>
      <c r="EM30" s="950">
        <v>232.52484546994987</v>
      </c>
      <c r="EN30" s="950">
        <v>69.716710388700207</v>
      </c>
      <c r="EO30" s="950">
        <v>89.517775523972801</v>
      </c>
      <c r="EP30" s="950">
        <v>88.312801553958323</v>
      </c>
      <c r="EQ30" s="950">
        <v>247.5472874666313</v>
      </c>
      <c r="ER30" s="950">
        <v>91.597506209773002</v>
      </c>
      <c r="ES30" s="950">
        <v>91.446414272149354</v>
      </c>
      <c r="ET30" s="950">
        <v>100.97583246390846</v>
      </c>
      <c r="EU30" s="950">
        <v>284.01975294583082</v>
      </c>
      <c r="EV30" s="950">
        <v>98.333857149291532</v>
      </c>
      <c r="EW30" s="950">
        <v>86.017575489232215</v>
      </c>
      <c r="EX30" s="950">
        <v>111.60972794905986</v>
      </c>
      <c r="EY30" s="950">
        <v>295.96116058758361</v>
      </c>
      <c r="EZ30" s="953">
        <v>1060.0530464699955</v>
      </c>
      <c r="FA30" s="952">
        <v>62.638610436562267</v>
      </c>
      <c r="FB30" s="950">
        <v>86.270166070724798</v>
      </c>
      <c r="FC30" s="950">
        <v>92.734061110864005</v>
      </c>
      <c r="FD30" s="950">
        <v>241.64283761815108</v>
      </c>
      <c r="FE30" s="950">
        <v>79.873841153139011</v>
      </c>
      <c r="FF30" s="950">
        <v>134.13513368207722</v>
      </c>
      <c r="FG30" s="950">
        <v>125.34659740429153</v>
      </c>
      <c r="FH30" s="950">
        <v>339.35557223950775</v>
      </c>
      <c r="FI30" s="950">
        <v>153.5206701734439</v>
      </c>
      <c r="FJ30" s="950">
        <v>147.43138742976248</v>
      </c>
      <c r="FK30" s="950">
        <v>134.64680896378985</v>
      </c>
      <c r="FL30" s="950">
        <v>435.59886656699621</v>
      </c>
      <c r="FM30" s="950">
        <v>175.73962505398887</v>
      </c>
      <c r="FN30" s="950">
        <v>140.27992906508825</v>
      </c>
      <c r="FO30" s="950">
        <v>241.06163768985272</v>
      </c>
      <c r="FP30" s="950">
        <v>557.08119180892993</v>
      </c>
      <c r="FQ30" s="953">
        <v>1573.6784682335849</v>
      </c>
      <c r="FR30" s="952">
        <v>70.790974761720591</v>
      </c>
      <c r="FS30" s="950">
        <v>157.46363980885053</v>
      </c>
      <c r="FT30" s="950">
        <v>208.87110964329335</v>
      </c>
      <c r="FU30" s="950">
        <f t="shared" si="0"/>
        <v>437.12572421386449</v>
      </c>
      <c r="FV30" s="950">
        <v>197.76214271032404</v>
      </c>
      <c r="FW30" s="950">
        <v>209.78624498817658</v>
      </c>
      <c r="FX30" s="950">
        <v>216.49217593943317</v>
      </c>
      <c r="FY30" s="950">
        <f t="shared" si="1"/>
        <v>624.04056363793381</v>
      </c>
      <c r="FZ30" s="950">
        <v>229.20576173541212</v>
      </c>
      <c r="GA30" s="950">
        <v>223.35101328152768</v>
      </c>
      <c r="GB30" s="950">
        <v>229.52429429232154</v>
      </c>
      <c r="GC30" s="950">
        <f t="shared" si="2"/>
        <v>682.08106930926135</v>
      </c>
      <c r="GD30" s="950">
        <v>246.79631595734512</v>
      </c>
      <c r="GE30" s="950">
        <v>246.53072422250401</v>
      </c>
      <c r="GF30" s="950">
        <v>283.10138435351774</v>
      </c>
      <c r="GG30" s="950">
        <f t="shared" si="3"/>
        <v>776.42842453336687</v>
      </c>
      <c r="GH30" s="953">
        <v>2519.6757816944264</v>
      </c>
      <c r="GI30" s="952">
        <v>315.2813232200001</v>
      </c>
      <c r="GJ30" s="950">
        <v>248.49496537999997</v>
      </c>
      <c r="GK30" s="950">
        <v>321.57986566000005</v>
      </c>
      <c r="GL30" s="950">
        <f t="shared" si="10"/>
        <v>885.35615426000004</v>
      </c>
      <c r="GM30" s="950">
        <v>301.13663203999999</v>
      </c>
      <c r="GN30" s="950">
        <v>296.57643144000002</v>
      </c>
      <c r="GO30" s="950">
        <v>294.09808580499998</v>
      </c>
      <c r="GP30" s="950">
        <f t="shared" si="11"/>
        <v>891.81114928500006</v>
      </c>
      <c r="GQ30" s="950">
        <v>283.48643073</v>
      </c>
      <c r="GR30" s="950">
        <v>300.02241324000005</v>
      </c>
      <c r="GS30" s="950">
        <v>301.35837504999995</v>
      </c>
      <c r="GT30" s="950">
        <f t="shared" si="12"/>
        <v>884.86721901999999</v>
      </c>
      <c r="GU30" s="950">
        <v>309.31453553000006</v>
      </c>
      <c r="GV30" s="950">
        <v>335.45641147500004</v>
      </c>
      <c r="GW30" s="950">
        <v>334.46210565500013</v>
      </c>
      <c r="GX30" s="950">
        <f t="shared" si="13"/>
        <v>979.23305266000034</v>
      </c>
      <c r="GY30" s="953">
        <f t="shared" si="8"/>
        <v>3641.2675752250007</v>
      </c>
      <c r="GZ30" s="950">
        <v>350.6238804699999</v>
      </c>
      <c r="HA30" s="950">
        <v>327.04657292000013</v>
      </c>
      <c r="HB30" s="950">
        <v>303.75490751000001</v>
      </c>
      <c r="HC30" s="950">
        <v>981.4253609000001</v>
      </c>
      <c r="HD30" s="950">
        <v>350.85509800499989</v>
      </c>
      <c r="HE30" s="950">
        <v>370.44150693250015</v>
      </c>
      <c r="HF30" s="950">
        <v>310.847318700904</v>
      </c>
      <c r="HG30" s="950">
        <v>1032.143923638404</v>
      </c>
      <c r="HH30" s="950">
        <v>390.61341506000002</v>
      </c>
      <c r="HI30" s="950">
        <v>446.38660442000003</v>
      </c>
      <c r="HJ30" s="950">
        <v>402.56614438999998</v>
      </c>
      <c r="HK30" s="950">
        <v>1239.5661638699999</v>
      </c>
      <c r="HL30" s="950">
        <v>428.85683268000002</v>
      </c>
      <c r="HM30" s="950">
        <v>370.27061013477129</v>
      </c>
      <c r="HN30" s="950">
        <v>579.77997992705787</v>
      </c>
      <c r="HO30" s="950">
        <v>1378.9074227418291</v>
      </c>
      <c r="HP30" s="953">
        <v>4632.0428711502336</v>
      </c>
      <c r="HQ30" s="952">
        <v>488.33920294000001</v>
      </c>
      <c r="HR30" s="950">
        <v>446.7018124283332</v>
      </c>
      <c r="HS30" s="950">
        <v>430.10125201999995</v>
      </c>
      <c r="HT30" s="950">
        <v>1365.142267388333</v>
      </c>
      <c r="HU30" s="950">
        <v>465.03615908686811</v>
      </c>
      <c r="HV30" s="950">
        <v>681.78703028689279</v>
      </c>
      <c r="HW30" s="950">
        <v>704.67097167268582</v>
      </c>
      <c r="HX30" s="950">
        <v>1851.4941610464468</v>
      </c>
      <c r="HY30" s="950">
        <v>485.86133902815118</v>
      </c>
      <c r="HZ30" s="950">
        <v>710.45622694990493</v>
      </c>
      <c r="IA30" s="950">
        <v>624.87302656998895</v>
      </c>
      <c r="IB30" s="950">
        <v>1821.1905925480448</v>
      </c>
      <c r="IC30" s="950">
        <v>440.49371375166663</v>
      </c>
      <c r="ID30" s="950">
        <v>557.22211315036736</v>
      </c>
      <c r="IE30" s="950">
        <v>962.15843862828717</v>
      </c>
      <c r="IF30" s="950">
        <v>1959.8742655303211</v>
      </c>
      <c r="IG30" s="953">
        <f t="shared" si="9"/>
        <v>6997.7012865131464</v>
      </c>
      <c r="IH30" s="954"/>
    </row>
    <row r="31" spans="1:242" s="940" customFormat="1" ht="23.25" customHeight="1" x14ac:dyDescent="0.35">
      <c r="A31" s="984" t="s">
        <v>754</v>
      </c>
      <c r="B31" s="986"/>
      <c r="C31" s="924"/>
      <c r="D31" s="925"/>
      <c r="E31" s="925"/>
      <c r="F31" s="987"/>
      <c r="G31" s="988"/>
      <c r="H31" s="988"/>
      <c r="I31" s="988"/>
      <c r="J31" s="988"/>
      <c r="K31" s="988"/>
      <c r="L31" s="988"/>
      <c r="M31" s="988"/>
      <c r="N31" s="988"/>
      <c r="O31" s="988"/>
      <c r="P31" s="988"/>
      <c r="Q31" s="988"/>
      <c r="R31" s="988"/>
      <c r="S31" s="988"/>
      <c r="T31" s="988"/>
      <c r="U31" s="988"/>
      <c r="V31" s="988"/>
      <c r="W31" s="988"/>
      <c r="X31" s="988"/>
      <c r="Y31" s="988"/>
      <c r="Z31" s="988"/>
      <c r="AA31" s="988"/>
      <c r="AB31" s="982"/>
      <c r="AC31" s="982"/>
      <c r="AD31" s="982"/>
      <c r="AE31" s="982"/>
      <c r="AF31" s="982"/>
      <c r="AG31" s="982"/>
      <c r="AH31" s="982"/>
      <c r="AI31" s="982"/>
      <c r="AJ31" s="982"/>
      <c r="AK31" s="982"/>
      <c r="AL31" s="982"/>
      <c r="AM31" s="982"/>
      <c r="AN31" s="982"/>
      <c r="AO31" s="982"/>
      <c r="AP31" s="982"/>
      <c r="AQ31" s="982"/>
      <c r="AR31" s="982"/>
      <c r="AS31" s="982"/>
      <c r="AT31" s="982"/>
      <c r="AU31" s="982"/>
      <c r="AV31" s="982"/>
      <c r="AW31" s="982"/>
      <c r="AX31" s="982"/>
      <c r="AY31" s="982"/>
      <c r="AZ31" s="982"/>
      <c r="BA31" s="982"/>
      <c r="BB31" s="982"/>
      <c r="BC31" s="982"/>
      <c r="BD31" s="982"/>
      <c r="BE31" s="982"/>
      <c r="BF31" s="982"/>
      <c r="BG31" s="982"/>
      <c r="BH31" s="982"/>
      <c r="BI31" s="982"/>
      <c r="BJ31" s="982"/>
      <c r="BK31" s="982"/>
      <c r="BL31" s="982"/>
      <c r="BM31" s="982"/>
      <c r="BN31" s="982"/>
      <c r="BO31" s="982"/>
      <c r="BP31" s="933"/>
      <c r="BQ31" s="933"/>
      <c r="BR31" s="933"/>
      <c r="BS31" s="933"/>
      <c r="BT31" s="933"/>
      <c r="BU31" s="933"/>
      <c r="BV31" s="933"/>
      <c r="BW31" s="933"/>
      <c r="BX31" s="933"/>
      <c r="BY31" s="933"/>
      <c r="BZ31" s="933"/>
      <c r="CA31" s="933"/>
      <c r="CB31" s="933"/>
      <c r="CC31" s="933"/>
      <c r="CD31" s="933"/>
      <c r="CE31" s="933"/>
      <c r="CF31" s="933"/>
      <c r="CG31" s="933"/>
      <c r="CH31" s="933"/>
      <c r="CI31" s="933"/>
      <c r="CJ31" s="933"/>
      <c r="CK31" s="933"/>
      <c r="CL31" s="933"/>
      <c r="CM31" s="933"/>
      <c r="CN31" s="933"/>
      <c r="CO31" s="933"/>
      <c r="CP31" s="933"/>
      <c r="CQ31" s="933"/>
      <c r="CR31" s="933"/>
      <c r="CS31" s="933"/>
      <c r="CT31" s="933"/>
      <c r="CU31" s="933"/>
      <c r="CV31" s="933"/>
      <c r="CW31" s="933"/>
      <c r="CX31" s="933"/>
      <c r="CY31" s="933"/>
      <c r="CZ31" s="933">
        <v>0</v>
      </c>
      <c r="DA31" s="934">
        <v>0</v>
      </c>
      <c r="DB31" s="933">
        <v>0</v>
      </c>
      <c r="DC31" s="933">
        <v>0</v>
      </c>
      <c r="DD31" s="933">
        <v>0</v>
      </c>
      <c r="DE31" s="933">
        <v>0</v>
      </c>
      <c r="DF31" s="933">
        <v>0</v>
      </c>
      <c r="DG31" s="933">
        <v>0</v>
      </c>
      <c r="DH31" s="933">
        <v>0</v>
      </c>
      <c r="DI31" s="933">
        <v>0</v>
      </c>
      <c r="DJ31" s="933">
        <v>0</v>
      </c>
      <c r="DK31" s="933">
        <v>84.633234373351854</v>
      </c>
      <c r="DL31" s="933">
        <v>84.633234373351854</v>
      </c>
      <c r="DM31" s="933">
        <v>145.56334701610456</v>
      </c>
      <c r="DN31" s="933">
        <v>160.00268277920435</v>
      </c>
      <c r="DO31" s="933">
        <v>165.23484190054108</v>
      </c>
      <c r="DP31" s="933">
        <v>470.80087169584999</v>
      </c>
      <c r="DQ31" s="935">
        <v>555.43410606920179</v>
      </c>
      <c r="DR31" s="934">
        <v>141.45715489262093</v>
      </c>
      <c r="DS31" s="933">
        <v>148.59151709564375</v>
      </c>
      <c r="DT31" s="933">
        <v>134.73528092210563</v>
      </c>
      <c r="DU31" s="933">
        <v>424.78395291037032</v>
      </c>
      <c r="DV31" s="933">
        <v>160.94324591149945</v>
      </c>
      <c r="DW31" s="933">
        <v>144.75565613458963</v>
      </c>
      <c r="DX31" s="933">
        <v>118.75033033572772</v>
      </c>
      <c r="DY31" s="933">
        <v>424.44923238181684</v>
      </c>
      <c r="DZ31" s="933">
        <v>849.23318529218704</v>
      </c>
      <c r="EA31" s="933">
        <v>141.06847635716741</v>
      </c>
      <c r="EB31" s="933">
        <v>163.03142183193575</v>
      </c>
      <c r="EC31" s="933">
        <v>142.50300499836484</v>
      </c>
      <c r="ED31" s="933">
        <v>446.60290318746797</v>
      </c>
      <c r="EE31" s="933">
        <v>151.89243829670394</v>
      </c>
      <c r="EF31" s="933">
        <v>145.72133890941004</v>
      </c>
      <c r="EG31" s="933">
        <v>151.3596379624899</v>
      </c>
      <c r="EH31" s="933">
        <v>448.97341516860388</v>
      </c>
      <c r="EI31" s="935">
        <v>1744.8095036482589</v>
      </c>
      <c r="EJ31" s="934">
        <v>164.9287812286974</v>
      </c>
      <c r="EK31" s="933">
        <v>115.5342928539466</v>
      </c>
      <c r="EL31" s="933">
        <v>112.60322844499666</v>
      </c>
      <c r="EM31" s="933">
        <v>393.06630252764063</v>
      </c>
      <c r="EN31" s="933">
        <v>115.57418562088853</v>
      </c>
      <c r="EO31" s="933">
        <v>149.82311302248445</v>
      </c>
      <c r="EP31" s="933">
        <v>132.71596348395832</v>
      </c>
      <c r="EQ31" s="933">
        <v>398.11326212733132</v>
      </c>
      <c r="ER31" s="933">
        <v>162.088228849773</v>
      </c>
      <c r="ES31" s="933">
        <v>164.35031055214935</v>
      </c>
      <c r="ET31" s="933">
        <v>173.5195862229611</v>
      </c>
      <c r="EU31" s="933">
        <v>499.95812562488345</v>
      </c>
      <c r="EV31" s="933">
        <v>176.65937261929153</v>
      </c>
      <c r="EW31" s="933">
        <v>160.40777785053791</v>
      </c>
      <c r="EX31" s="933">
        <v>188.6169528135311</v>
      </c>
      <c r="EY31" s="933">
        <v>525.68410328336063</v>
      </c>
      <c r="EZ31" s="935">
        <v>1816.821793563216</v>
      </c>
      <c r="FA31" s="934">
        <v>127.78108602277888</v>
      </c>
      <c r="FB31" s="933">
        <v>147.79866007072479</v>
      </c>
      <c r="FC31" s="933">
        <v>168.63442587086399</v>
      </c>
      <c r="FD31" s="933">
        <v>444.21417196436767</v>
      </c>
      <c r="FE31" s="933">
        <v>149.689733433139</v>
      </c>
      <c r="FF31" s="933">
        <v>203.60519392207721</v>
      </c>
      <c r="FG31" s="933">
        <v>205.70200958429155</v>
      </c>
      <c r="FH31" s="933">
        <v>558.9969369395078</v>
      </c>
      <c r="FI31" s="933">
        <v>230.07655173344392</v>
      </c>
      <c r="FJ31" s="933">
        <v>229.42044429976247</v>
      </c>
      <c r="FK31" s="933">
        <v>212.04390042378986</v>
      </c>
      <c r="FL31" s="933">
        <v>671.54089645699628</v>
      </c>
      <c r="FM31" s="933">
        <v>255.09115892398887</v>
      </c>
      <c r="FN31" s="933">
        <v>229.59744561508825</v>
      </c>
      <c r="FO31" s="933">
        <v>336.91259823985274</v>
      </c>
      <c r="FP31" s="933">
        <v>821.60120277892997</v>
      </c>
      <c r="FQ31" s="935">
        <v>2496.3532081398016</v>
      </c>
      <c r="FR31" s="934">
        <v>150.74249998172058</v>
      </c>
      <c r="FS31" s="933">
        <v>226.72656743885051</v>
      </c>
      <c r="FT31" s="933">
        <v>297.17583068329333</v>
      </c>
      <c r="FU31" s="933">
        <f t="shared" si="0"/>
        <v>674.64489810386442</v>
      </c>
      <c r="FV31" s="933">
        <v>289.84899469032405</v>
      </c>
      <c r="FW31" s="933">
        <v>309.98958290817654</v>
      </c>
      <c r="FX31" s="933">
        <v>314.97706868943317</v>
      </c>
      <c r="FY31" s="933">
        <f t="shared" si="1"/>
        <v>914.81564628793376</v>
      </c>
      <c r="FZ31" s="933">
        <v>323.47926333541216</v>
      </c>
      <c r="GA31" s="933">
        <v>344.1944620615277</v>
      </c>
      <c r="GB31" s="933">
        <v>340.69196559232154</v>
      </c>
      <c r="GC31" s="933">
        <f t="shared" si="2"/>
        <v>1008.3656909892613</v>
      </c>
      <c r="GD31" s="933">
        <v>364.63113476734509</v>
      </c>
      <c r="GE31" s="933">
        <v>391.25827265250405</v>
      </c>
      <c r="GF31" s="933">
        <v>422.74263705351768</v>
      </c>
      <c r="GG31" s="933">
        <f t="shared" si="3"/>
        <v>1178.6320444733669</v>
      </c>
      <c r="GH31" s="935">
        <v>3776.4582798544261</v>
      </c>
      <c r="GI31" s="934">
        <v>427.14191957000008</v>
      </c>
      <c r="GJ31" s="933">
        <v>346.7950999599999</v>
      </c>
      <c r="GK31" s="933">
        <v>449.32145194000009</v>
      </c>
      <c r="GL31" s="933">
        <f t="shared" si="10"/>
        <v>1223.2584714700001</v>
      </c>
      <c r="GM31" s="933">
        <v>411.19398322999996</v>
      </c>
      <c r="GN31" s="933">
        <v>452.76373064000006</v>
      </c>
      <c r="GO31" s="933">
        <v>435.54052882500002</v>
      </c>
      <c r="GP31" s="933">
        <f t="shared" si="11"/>
        <v>1299.498242695</v>
      </c>
      <c r="GQ31" s="933">
        <v>438.46581035000003</v>
      </c>
      <c r="GR31" s="933">
        <v>458.99343142000009</v>
      </c>
      <c r="GS31" s="933">
        <v>434.3851282899999</v>
      </c>
      <c r="GT31" s="933">
        <f t="shared" si="12"/>
        <v>1331.8443700600001</v>
      </c>
      <c r="GU31" s="933">
        <v>470.43604900000003</v>
      </c>
      <c r="GV31" s="933">
        <v>506.03581707500007</v>
      </c>
      <c r="GW31" s="933">
        <v>504.73738024500017</v>
      </c>
      <c r="GX31" s="933">
        <f t="shared" si="13"/>
        <v>1481.2092463200001</v>
      </c>
      <c r="GY31" s="935">
        <f t="shared" si="8"/>
        <v>5335.8103305450004</v>
      </c>
      <c r="GZ31" s="933">
        <v>519.76339287999986</v>
      </c>
      <c r="HA31" s="933">
        <v>474.6384411300001</v>
      </c>
      <c r="HB31" s="933">
        <v>455.19725896</v>
      </c>
      <c r="HC31" s="933">
        <v>1449.5990929700001</v>
      </c>
      <c r="HD31" s="933">
        <v>535.60396391499989</v>
      </c>
      <c r="HE31" s="933">
        <v>583.54205314250021</v>
      </c>
      <c r="HF31" s="933">
        <v>497.79740556090405</v>
      </c>
      <c r="HG31" s="933">
        <v>1616.9434226184039</v>
      </c>
      <c r="HH31" s="933">
        <v>619.05396060999999</v>
      </c>
      <c r="HI31" s="933">
        <v>667.52900067999997</v>
      </c>
      <c r="HJ31" s="933">
        <v>642.39579515000003</v>
      </c>
      <c r="HK31" s="933">
        <v>1928.9787564400001</v>
      </c>
      <c r="HL31" s="933">
        <v>694.03984914</v>
      </c>
      <c r="HM31" s="933">
        <v>623.81551986477132</v>
      </c>
      <c r="HN31" s="933">
        <v>847.24159494705782</v>
      </c>
      <c r="HO31" s="933">
        <v>2165.0969639518289</v>
      </c>
      <c r="HP31" s="935">
        <v>7160.6182359802333</v>
      </c>
      <c r="HQ31" s="934">
        <v>726.22735595000006</v>
      </c>
      <c r="HR31" s="933">
        <v>667.38904558833326</v>
      </c>
      <c r="HS31" s="933">
        <v>633.25323687999992</v>
      </c>
      <c r="HT31" s="933">
        <v>2026.8696384183334</v>
      </c>
      <c r="HU31" s="933">
        <v>683.35307065783024</v>
      </c>
      <c r="HV31" s="933">
        <v>934.76880539215847</v>
      </c>
      <c r="HW31" s="933">
        <v>916.69462027268571</v>
      </c>
      <c r="HX31" s="933">
        <v>2534.8164963226745</v>
      </c>
      <c r="HY31" s="933">
        <v>716.87583822815111</v>
      </c>
      <c r="HZ31" s="933">
        <v>931.08826452990502</v>
      </c>
      <c r="IA31" s="933">
        <v>905.42864600998905</v>
      </c>
      <c r="IB31" s="933">
        <v>2553.3927487680453</v>
      </c>
      <c r="IC31" s="933">
        <v>721.51237926166652</v>
      </c>
      <c r="ID31" s="933">
        <v>776.89887211036739</v>
      </c>
      <c r="IE31" s="933">
        <v>1225.4299754582873</v>
      </c>
      <c r="IF31" s="933">
        <v>2723.8412268303214</v>
      </c>
      <c r="IG31" s="935">
        <f t="shared" si="9"/>
        <v>9838.9201103393752</v>
      </c>
      <c r="IH31" s="938"/>
    </row>
    <row r="32" spans="1:242" ht="23.25" customHeight="1" x14ac:dyDescent="0.35">
      <c r="A32" s="956" t="s">
        <v>752</v>
      </c>
      <c r="B32" s="989"/>
      <c r="C32" s="946"/>
      <c r="D32" s="947"/>
      <c r="E32" s="947"/>
      <c r="F32" s="990"/>
      <c r="G32" s="991"/>
      <c r="H32" s="991"/>
      <c r="I32" s="991"/>
      <c r="J32" s="991"/>
      <c r="K32" s="991"/>
      <c r="L32" s="991"/>
      <c r="M32" s="991"/>
      <c r="N32" s="991"/>
      <c r="O32" s="991"/>
      <c r="P32" s="991"/>
      <c r="Q32" s="991"/>
      <c r="R32" s="991"/>
      <c r="S32" s="991"/>
      <c r="T32" s="991"/>
      <c r="U32" s="991"/>
      <c r="V32" s="991"/>
      <c r="W32" s="991"/>
      <c r="X32" s="991"/>
      <c r="Y32" s="991"/>
      <c r="Z32" s="991"/>
      <c r="AA32" s="991"/>
      <c r="AB32" s="960"/>
      <c r="AC32" s="960"/>
      <c r="AD32" s="960"/>
      <c r="AE32" s="960"/>
      <c r="AF32" s="960"/>
      <c r="AG32" s="960"/>
      <c r="AH32" s="960"/>
      <c r="AI32" s="960"/>
      <c r="AJ32" s="960"/>
      <c r="AK32" s="960"/>
      <c r="AL32" s="960"/>
      <c r="AM32" s="960"/>
      <c r="AN32" s="960"/>
      <c r="AO32" s="960"/>
      <c r="AP32" s="960"/>
      <c r="AQ32" s="960"/>
      <c r="AR32" s="960"/>
      <c r="AS32" s="960"/>
      <c r="AT32" s="960"/>
      <c r="AU32" s="960"/>
      <c r="AV32" s="960"/>
      <c r="AW32" s="960"/>
      <c r="AX32" s="960"/>
      <c r="AY32" s="960"/>
      <c r="AZ32" s="960"/>
      <c r="BA32" s="960"/>
      <c r="BB32" s="960"/>
      <c r="BC32" s="960"/>
      <c r="BD32" s="960"/>
      <c r="BE32" s="960"/>
      <c r="BF32" s="960"/>
      <c r="BG32" s="960"/>
      <c r="BH32" s="960"/>
      <c r="BI32" s="960"/>
      <c r="BJ32" s="960"/>
      <c r="BK32" s="960"/>
      <c r="BL32" s="960"/>
      <c r="BM32" s="960"/>
      <c r="BN32" s="960"/>
      <c r="BO32" s="960"/>
      <c r="BP32" s="950"/>
      <c r="BQ32" s="950"/>
      <c r="BR32" s="950"/>
      <c r="BS32" s="950"/>
      <c r="BT32" s="950"/>
      <c r="BU32" s="950"/>
      <c r="BV32" s="950"/>
      <c r="BW32" s="950"/>
      <c r="BX32" s="950"/>
      <c r="BY32" s="950"/>
      <c r="BZ32" s="950"/>
      <c r="CA32" s="950"/>
      <c r="CB32" s="950"/>
      <c r="CC32" s="950"/>
      <c r="CD32" s="950"/>
      <c r="CE32" s="950"/>
      <c r="CF32" s="950"/>
      <c r="CG32" s="950"/>
      <c r="CH32" s="950"/>
      <c r="CI32" s="950"/>
      <c r="CJ32" s="950"/>
      <c r="CK32" s="950"/>
      <c r="CL32" s="950"/>
      <c r="CM32" s="950"/>
      <c r="CN32" s="950"/>
      <c r="CO32" s="950"/>
      <c r="CP32" s="950"/>
      <c r="CQ32" s="950"/>
      <c r="CR32" s="950"/>
      <c r="CS32" s="950"/>
      <c r="CT32" s="950"/>
      <c r="CU32" s="950"/>
      <c r="CV32" s="950"/>
      <c r="CW32" s="950"/>
      <c r="CX32" s="950"/>
      <c r="CY32" s="950"/>
      <c r="CZ32" s="950">
        <v>0</v>
      </c>
      <c r="DA32" s="952">
        <v>0</v>
      </c>
      <c r="DB32" s="950">
        <v>0</v>
      </c>
      <c r="DC32" s="950">
        <v>0</v>
      </c>
      <c r="DD32" s="950">
        <v>0</v>
      </c>
      <c r="DE32" s="950">
        <v>0</v>
      </c>
      <c r="DF32" s="950">
        <v>0</v>
      </c>
      <c r="DG32" s="950">
        <v>0</v>
      </c>
      <c r="DH32" s="950">
        <v>0</v>
      </c>
      <c r="DI32" s="950">
        <v>0</v>
      </c>
      <c r="DJ32" s="950">
        <v>0</v>
      </c>
      <c r="DK32" s="950">
        <v>37.811314330000009</v>
      </c>
      <c r="DL32" s="950">
        <v>37.811314330000009</v>
      </c>
      <c r="DM32" s="950">
        <v>84.631792799999999</v>
      </c>
      <c r="DN32" s="950">
        <v>81.600945830000001</v>
      </c>
      <c r="DO32" s="950">
        <v>84.553296569999986</v>
      </c>
      <c r="DP32" s="950">
        <v>250.78603519999999</v>
      </c>
      <c r="DQ32" s="953">
        <v>288.59734952999997</v>
      </c>
      <c r="DR32" s="952">
        <v>68.781278409999999</v>
      </c>
      <c r="DS32" s="950">
        <v>67.220290689999999</v>
      </c>
      <c r="DT32" s="950">
        <v>46.145474039999996</v>
      </c>
      <c r="DU32" s="950">
        <v>182.14704313999999</v>
      </c>
      <c r="DV32" s="950">
        <v>59.22112047000001</v>
      </c>
      <c r="DW32" s="950">
        <v>63.432556629999979</v>
      </c>
      <c r="DX32" s="950">
        <v>47.875502850000004</v>
      </c>
      <c r="DY32" s="950">
        <v>170.52917994999999</v>
      </c>
      <c r="DZ32" s="950">
        <v>352.67622308999995</v>
      </c>
      <c r="EA32" s="950">
        <v>59.786968600000002</v>
      </c>
      <c r="EB32" s="950">
        <v>59.492799350000006</v>
      </c>
      <c r="EC32" s="950">
        <v>54.771802560000012</v>
      </c>
      <c r="ED32" s="950">
        <v>174.05157051000003</v>
      </c>
      <c r="EE32" s="950">
        <v>60.223879439999997</v>
      </c>
      <c r="EF32" s="950">
        <v>58.138215059999986</v>
      </c>
      <c r="EG32" s="950">
        <v>69.222264809999984</v>
      </c>
      <c r="EH32" s="950">
        <v>187.58435930999997</v>
      </c>
      <c r="EI32" s="953">
        <v>0</v>
      </c>
      <c r="EJ32" s="952">
        <v>59.571614950000004</v>
      </c>
      <c r="EK32" s="950">
        <v>47.644026529999998</v>
      </c>
      <c r="EL32" s="950">
        <v>53.063604320000003</v>
      </c>
      <c r="EM32" s="950">
        <v>160.27924580000001</v>
      </c>
      <c r="EN32" s="950">
        <v>45.858986280000003</v>
      </c>
      <c r="EO32" s="950">
        <v>60.305337510000008</v>
      </c>
      <c r="EP32" s="950">
        <v>44.403161930000003</v>
      </c>
      <c r="EQ32" s="950">
        <v>150.56748572000001</v>
      </c>
      <c r="ER32" s="950">
        <v>70.490722640000001</v>
      </c>
      <c r="ES32" s="950">
        <v>72.903896279999998</v>
      </c>
      <c r="ET32" s="950">
        <v>72.543753769999995</v>
      </c>
      <c r="EU32" s="950">
        <v>215.93837268999999</v>
      </c>
      <c r="EV32" s="950">
        <v>78.325515469999999</v>
      </c>
      <c r="EW32" s="950">
        <v>74.390202379999991</v>
      </c>
      <c r="EX32" s="950">
        <v>77.007224859999994</v>
      </c>
      <c r="EY32" s="950">
        <v>229.72294271000001</v>
      </c>
      <c r="EZ32" s="953">
        <v>756.50804691999997</v>
      </c>
      <c r="FA32" s="952">
        <v>65.142563989999999</v>
      </c>
      <c r="FB32" s="950">
        <v>61.528493999999995</v>
      </c>
      <c r="FC32" s="950">
        <v>75.900364760000002</v>
      </c>
      <c r="FD32" s="950">
        <v>202.57142275000001</v>
      </c>
      <c r="FE32" s="950">
        <v>69.81589228</v>
      </c>
      <c r="FF32" s="950">
        <v>69.470060239999981</v>
      </c>
      <c r="FG32" s="950">
        <v>80.355412180000002</v>
      </c>
      <c r="FH32" s="950">
        <v>219.6413647</v>
      </c>
      <c r="FI32" s="950">
        <v>76.555881560000003</v>
      </c>
      <c r="FJ32" s="950">
        <v>81.989056869999985</v>
      </c>
      <c r="FK32" s="950">
        <v>77.397091460000027</v>
      </c>
      <c r="FL32" s="950">
        <v>235.94202989000001</v>
      </c>
      <c r="FM32" s="950">
        <v>79.351533869999983</v>
      </c>
      <c r="FN32" s="950">
        <v>89.317516549999979</v>
      </c>
      <c r="FO32" s="950">
        <v>95.850960550000011</v>
      </c>
      <c r="FP32" s="950">
        <v>264.52001096999999</v>
      </c>
      <c r="FQ32" s="953">
        <v>922.67482830999995</v>
      </c>
      <c r="FR32" s="952">
        <v>79.951525219999994</v>
      </c>
      <c r="FS32" s="950">
        <v>69.262927629999993</v>
      </c>
      <c r="FT32" s="950">
        <v>88.30472103999999</v>
      </c>
      <c r="FU32" s="950">
        <f t="shared" si="0"/>
        <v>237.51917388999999</v>
      </c>
      <c r="FV32" s="950">
        <v>92.086851979999992</v>
      </c>
      <c r="FW32" s="950">
        <v>100.20333792</v>
      </c>
      <c r="FX32" s="950">
        <v>98.484892749999986</v>
      </c>
      <c r="FY32" s="950">
        <f t="shared" si="1"/>
        <v>290.77508264999994</v>
      </c>
      <c r="FZ32" s="950">
        <v>94.273501600000003</v>
      </c>
      <c r="GA32" s="950">
        <v>120.84344878000002</v>
      </c>
      <c r="GB32" s="950">
        <v>111.16767129999999</v>
      </c>
      <c r="GC32" s="950">
        <f t="shared" si="2"/>
        <v>326.28462167999999</v>
      </c>
      <c r="GD32" s="950">
        <v>117.83481881</v>
      </c>
      <c r="GE32" s="950">
        <v>144.72754843000001</v>
      </c>
      <c r="GF32" s="950">
        <v>139.64125269999997</v>
      </c>
      <c r="GG32" s="950">
        <f t="shared" si="3"/>
        <v>402.20361993999995</v>
      </c>
      <c r="GH32" s="953">
        <v>1256.7824981599999</v>
      </c>
      <c r="GI32" s="952">
        <v>111.86239635</v>
      </c>
      <c r="GJ32" s="950">
        <v>98.300134579999963</v>
      </c>
      <c r="GK32" s="950">
        <v>127.74158628000005</v>
      </c>
      <c r="GL32" s="950">
        <f t="shared" si="10"/>
        <v>337.90411720999998</v>
      </c>
      <c r="GM32" s="950">
        <v>110.05735118999999</v>
      </c>
      <c r="GN32" s="950">
        <v>156.18729920000004</v>
      </c>
      <c r="GO32" s="950">
        <v>141.44244302000001</v>
      </c>
      <c r="GP32" s="950">
        <f t="shared" si="11"/>
        <v>407.6870934100001</v>
      </c>
      <c r="GQ32" s="950">
        <v>154.97937962000003</v>
      </c>
      <c r="GR32" s="950">
        <v>158.97101818000002</v>
      </c>
      <c r="GS32" s="950">
        <v>133.02675323999998</v>
      </c>
      <c r="GT32" s="950">
        <f t="shared" si="12"/>
        <v>446.97715103999997</v>
      </c>
      <c r="GU32" s="950">
        <v>161.12151346999997</v>
      </c>
      <c r="GV32" s="950">
        <v>170.5794056</v>
      </c>
      <c r="GW32" s="950">
        <v>170.27527459000007</v>
      </c>
      <c r="GX32" s="950">
        <f t="shared" si="13"/>
        <v>501.97619366000004</v>
      </c>
      <c r="GY32" s="953">
        <f t="shared" si="8"/>
        <v>1694.5445553200002</v>
      </c>
      <c r="GZ32" s="950">
        <v>169.13951241000001</v>
      </c>
      <c r="HA32" s="950">
        <v>147.59186820999997</v>
      </c>
      <c r="HB32" s="950">
        <v>151.44235144999999</v>
      </c>
      <c r="HC32" s="950">
        <v>468.17373206999997</v>
      </c>
      <c r="HD32" s="950">
        <v>184.74886591000001</v>
      </c>
      <c r="HE32" s="950">
        <v>213.10054621000003</v>
      </c>
      <c r="HF32" s="950">
        <v>186.95008685999997</v>
      </c>
      <c r="HG32" s="950">
        <v>584.79949898000007</v>
      </c>
      <c r="HH32" s="950">
        <v>228.44054555</v>
      </c>
      <c r="HI32" s="950">
        <v>221.14239625999994</v>
      </c>
      <c r="HJ32" s="950">
        <v>239.82965076000002</v>
      </c>
      <c r="HK32" s="950">
        <v>689.4125925699999</v>
      </c>
      <c r="HL32" s="950">
        <v>265.18301645999998</v>
      </c>
      <c r="HM32" s="950">
        <v>253.54490973000003</v>
      </c>
      <c r="HN32" s="950">
        <v>267.46161501999995</v>
      </c>
      <c r="HO32" s="950">
        <v>786.18954121000002</v>
      </c>
      <c r="HP32" s="953">
        <v>2528.5753648300001</v>
      </c>
      <c r="HQ32" s="952">
        <v>237.88815301000002</v>
      </c>
      <c r="HR32" s="950">
        <v>219.73141237999999</v>
      </c>
      <c r="HS32" s="950">
        <v>210.70454285999995</v>
      </c>
      <c r="HT32" s="950">
        <v>668.32410824999999</v>
      </c>
      <c r="HU32" s="950">
        <v>235.46390484</v>
      </c>
      <c r="HV32" s="950">
        <v>256.48711787999997</v>
      </c>
      <c r="HW32" s="950">
        <v>212.02364859999997</v>
      </c>
      <c r="HX32" s="950">
        <v>703.97467131999997</v>
      </c>
      <c r="HY32" s="950">
        <v>231.01449919999999</v>
      </c>
      <c r="HZ32" s="950">
        <v>220.63203758</v>
      </c>
      <c r="IA32" s="950">
        <v>280.55561943999999</v>
      </c>
      <c r="IB32" s="950">
        <v>732.20215622000001</v>
      </c>
      <c r="IC32" s="950">
        <v>281.01866551000001</v>
      </c>
      <c r="ID32" s="950">
        <v>219.67675896</v>
      </c>
      <c r="IE32" s="950">
        <v>263.27153683000006</v>
      </c>
      <c r="IF32" s="950">
        <v>763.96696130000009</v>
      </c>
      <c r="IG32" s="953">
        <f t="shared" si="9"/>
        <v>2868.46789709</v>
      </c>
      <c r="IH32" s="954"/>
    </row>
    <row r="33" spans="1:242" ht="24" customHeight="1" x14ac:dyDescent="0.35">
      <c r="A33" s="956" t="s">
        <v>753</v>
      </c>
      <c r="B33" s="989"/>
      <c r="C33" s="946"/>
      <c r="D33" s="947"/>
      <c r="E33" s="947"/>
      <c r="F33" s="990"/>
      <c r="G33" s="991"/>
      <c r="H33" s="991"/>
      <c r="I33" s="991"/>
      <c r="J33" s="991"/>
      <c r="K33" s="991"/>
      <c r="L33" s="991"/>
      <c r="M33" s="991"/>
      <c r="N33" s="991"/>
      <c r="O33" s="991"/>
      <c r="P33" s="991"/>
      <c r="Q33" s="991"/>
      <c r="R33" s="991"/>
      <c r="S33" s="991"/>
      <c r="T33" s="991"/>
      <c r="U33" s="991"/>
      <c r="V33" s="991"/>
      <c r="W33" s="991"/>
      <c r="X33" s="991"/>
      <c r="Y33" s="991"/>
      <c r="Z33" s="991"/>
      <c r="AA33" s="991"/>
      <c r="AB33" s="960"/>
      <c r="AC33" s="960"/>
      <c r="AD33" s="960"/>
      <c r="AE33" s="960"/>
      <c r="AF33" s="960"/>
      <c r="AG33" s="960"/>
      <c r="AH33" s="960"/>
      <c r="AI33" s="960"/>
      <c r="AJ33" s="960"/>
      <c r="AK33" s="960"/>
      <c r="AL33" s="960"/>
      <c r="AM33" s="960"/>
      <c r="AN33" s="960"/>
      <c r="AO33" s="960"/>
      <c r="AP33" s="960"/>
      <c r="AQ33" s="960"/>
      <c r="AR33" s="960"/>
      <c r="AS33" s="960"/>
      <c r="AT33" s="960"/>
      <c r="AU33" s="960"/>
      <c r="AV33" s="960"/>
      <c r="AW33" s="960"/>
      <c r="AX33" s="960"/>
      <c r="AY33" s="960"/>
      <c r="AZ33" s="960"/>
      <c r="BA33" s="960"/>
      <c r="BB33" s="960"/>
      <c r="BC33" s="960"/>
      <c r="BD33" s="960"/>
      <c r="BE33" s="960"/>
      <c r="BF33" s="960"/>
      <c r="BG33" s="960"/>
      <c r="BH33" s="960"/>
      <c r="BI33" s="960"/>
      <c r="BJ33" s="960"/>
      <c r="BK33" s="960"/>
      <c r="BL33" s="960"/>
      <c r="BM33" s="960"/>
      <c r="BN33" s="960"/>
      <c r="BO33" s="960"/>
      <c r="BP33" s="950"/>
      <c r="BQ33" s="950"/>
      <c r="BR33" s="950"/>
      <c r="BS33" s="950"/>
      <c r="BT33" s="950"/>
      <c r="BU33" s="950"/>
      <c r="BV33" s="950"/>
      <c r="BW33" s="950"/>
      <c r="BX33" s="950"/>
      <c r="BY33" s="950"/>
      <c r="BZ33" s="950"/>
      <c r="CA33" s="950"/>
      <c r="CB33" s="950"/>
      <c r="CC33" s="950"/>
      <c r="CD33" s="950"/>
      <c r="CE33" s="950"/>
      <c r="CF33" s="950"/>
      <c r="CG33" s="950"/>
      <c r="CH33" s="950"/>
      <c r="CI33" s="950"/>
      <c r="CJ33" s="950"/>
      <c r="CK33" s="950"/>
      <c r="CL33" s="950"/>
      <c r="CM33" s="950"/>
      <c r="CN33" s="950"/>
      <c r="CO33" s="950"/>
      <c r="CP33" s="950"/>
      <c r="CQ33" s="950"/>
      <c r="CR33" s="950"/>
      <c r="CS33" s="950"/>
      <c r="CT33" s="950"/>
      <c r="CU33" s="950"/>
      <c r="CV33" s="950"/>
      <c r="CW33" s="950"/>
      <c r="CX33" s="950"/>
      <c r="CY33" s="950"/>
      <c r="CZ33" s="950">
        <v>0</v>
      </c>
      <c r="DA33" s="952">
        <v>0</v>
      </c>
      <c r="DB33" s="950">
        <v>0</v>
      </c>
      <c r="DC33" s="950">
        <v>0</v>
      </c>
      <c r="DD33" s="950">
        <v>0</v>
      </c>
      <c r="DE33" s="950">
        <v>0</v>
      </c>
      <c r="DF33" s="950">
        <v>0</v>
      </c>
      <c r="DG33" s="950">
        <v>0</v>
      </c>
      <c r="DH33" s="950">
        <v>0</v>
      </c>
      <c r="DI33" s="950">
        <v>0</v>
      </c>
      <c r="DJ33" s="950">
        <v>0</v>
      </c>
      <c r="DK33" s="950">
        <v>46.821920043351845</v>
      </c>
      <c r="DL33" s="950">
        <v>46.821920043351845</v>
      </c>
      <c r="DM33" s="950">
        <v>60.931554216104544</v>
      </c>
      <c r="DN33" s="950">
        <v>78.401736949204349</v>
      </c>
      <c r="DO33" s="950">
        <v>80.681545330541084</v>
      </c>
      <c r="DP33" s="950">
        <v>220.01483649585001</v>
      </c>
      <c r="DQ33" s="953">
        <v>266.83675653920187</v>
      </c>
      <c r="DR33" s="952">
        <v>72.675876482620936</v>
      </c>
      <c r="DS33" s="950">
        <v>81.371226405643753</v>
      </c>
      <c r="DT33" s="950">
        <v>88.589806882105634</v>
      </c>
      <c r="DU33" s="950">
        <v>242.63690977037029</v>
      </c>
      <c r="DV33" s="950">
        <v>101.72212544149944</v>
      </c>
      <c r="DW33" s="950">
        <v>81.323099504589649</v>
      </c>
      <c r="DX33" s="950">
        <v>70.874827485727721</v>
      </c>
      <c r="DY33" s="950">
        <v>253.92005243181683</v>
      </c>
      <c r="DZ33" s="950">
        <v>496.55696220218709</v>
      </c>
      <c r="EA33" s="950">
        <v>81.281507757167404</v>
      </c>
      <c r="EB33" s="950">
        <v>103.53862248193575</v>
      </c>
      <c r="EC33" s="950">
        <v>87.731202438364832</v>
      </c>
      <c r="ED33" s="950">
        <v>272.55133267746794</v>
      </c>
      <c r="EE33" s="950">
        <v>91.668558856703939</v>
      </c>
      <c r="EF33" s="950">
        <v>87.583123849410057</v>
      </c>
      <c r="EG33" s="950">
        <v>82.137373152489928</v>
      </c>
      <c r="EH33" s="950">
        <v>261.38905585860391</v>
      </c>
      <c r="EI33" s="953">
        <v>0</v>
      </c>
      <c r="EJ33" s="952">
        <v>105.35716627869741</v>
      </c>
      <c r="EK33" s="950">
        <v>67.890266323946591</v>
      </c>
      <c r="EL33" s="950">
        <v>59.539624124996649</v>
      </c>
      <c r="EM33" s="950">
        <v>232.78705672764062</v>
      </c>
      <c r="EN33" s="950">
        <v>69.715199340888532</v>
      </c>
      <c r="EO33" s="950">
        <v>89.517775512484448</v>
      </c>
      <c r="EP33" s="950">
        <v>88.312801553958323</v>
      </c>
      <c r="EQ33" s="950">
        <v>247.54577640733132</v>
      </c>
      <c r="ER33" s="950">
        <v>91.597506209773002</v>
      </c>
      <c r="ES33" s="950">
        <v>91.446414272149354</v>
      </c>
      <c r="ET33" s="950">
        <v>100.97583245296109</v>
      </c>
      <c r="EU33" s="950">
        <v>284.01975293488346</v>
      </c>
      <c r="EV33" s="950">
        <v>98.333857149291532</v>
      </c>
      <c r="EW33" s="950">
        <v>86.017575470537935</v>
      </c>
      <c r="EX33" s="950">
        <v>111.60972795353112</v>
      </c>
      <c r="EY33" s="950">
        <v>295.96116057336059</v>
      </c>
      <c r="EZ33" s="953">
        <v>1060.3137466432161</v>
      </c>
      <c r="FA33" s="952">
        <v>62.638522032778887</v>
      </c>
      <c r="FB33" s="950">
        <v>86.270166070724798</v>
      </c>
      <c r="FC33" s="950">
        <v>92.734061110864005</v>
      </c>
      <c r="FD33" s="950">
        <v>241.64274921436768</v>
      </c>
      <c r="FE33" s="950">
        <v>79.873841153139011</v>
      </c>
      <c r="FF33" s="950">
        <v>134.13513368207722</v>
      </c>
      <c r="FG33" s="950">
        <v>125.34659740429153</v>
      </c>
      <c r="FH33" s="950">
        <v>339.35557223950775</v>
      </c>
      <c r="FI33" s="950">
        <v>153.5206701734439</v>
      </c>
      <c r="FJ33" s="950">
        <v>147.43138742976248</v>
      </c>
      <c r="FK33" s="950">
        <v>134.64680896378985</v>
      </c>
      <c r="FL33" s="950">
        <v>435.59886656699621</v>
      </c>
      <c r="FM33" s="950">
        <v>175.73962505398887</v>
      </c>
      <c r="FN33" s="950">
        <v>140.27992906508825</v>
      </c>
      <c r="FO33" s="950">
        <v>241.06163768985272</v>
      </c>
      <c r="FP33" s="950">
        <v>557.08119180892993</v>
      </c>
      <c r="FQ33" s="953">
        <v>1573.6783798298015</v>
      </c>
      <c r="FR33" s="952">
        <v>70.790974761720591</v>
      </c>
      <c r="FS33" s="950">
        <v>157.46363980885053</v>
      </c>
      <c r="FT33" s="950">
        <v>208.87110964329335</v>
      </c>
      <c r="FU33" s="950">
        <f t="shared" si="0"/>
        <v>437.12572421386449</v>
      </c>
      <c r="FV33" s="950">
        <v>197.76214271032404</v>
      </c>
      <c r="FW33" s="950">
        <v>209.78624498817658</v>
      </c>
      <c r="FX33" s="950">
        <v>216.49217593943317</v>
      </c>
      <c r="FY33" s="950">
        <f t="shared" si="1"/>
        <v>624.04056363793381</v>
      </c>
      <c r="FZ33" s="950">
        <v>229.20576173541212</v>
      </c>
      <c r="GA33" s="950">
        <v>223.35101328152768</v>
      </c>
      <c r="GB33" s="950">
        <v>229.52429429232154</v>
      </c>
      <c r="GC33" s="950">
        <f t="shared" si="2"/>
        <v>682.08106930926135</v>
      </c>
      <c r="GD33" s="950">
        <v>246.79631595734512</v>
      </c>
      <c r="GE33" s="950">
        <v>246.53072422250401</v>
      </c>
      <c r="GF33" s="950">
        <v>283.10138435351774</v>
      </c>
      <c r="GG33" s="950">
        <f t="shared" si="3"/>
        <v>776.42842453336687</v>
      </c>
      <c r="GH33" s="953">
        <v>2519.6757816944264</v>
      </c>
      <c r="GI33" s="952">
        <v>315.2795232200001</v>
      </c>
      <c r="GJ33" s="950">
        <v>248.49496537999997</v>
      </c>
      <c r="GK33" s="950">
        <v>321.57986566000005</v>
      </c>
      <c r="GL33" s="950">
        <f t="shared" si="10"/>
        <v>885.35435426000004</v>
      </c>
      <c r="GM33" s="950">
        <v>301.13663203999999</v>
      </c>
      <c r="GN33" s="950">
        <v>296.57643144000002</v>
      </c>
      <c r="GO33" s="950">
        <v>294.09808580499998</v>
      </c>
      <c r="GP33" s="950">
        <f t="shared" si="11"/>
        <v>891.81114928500006</v>
      </c>
      <c r="GQ33" s="950">
        <v>283.48643073</v>
      </c>
      <c r="GR33" s="950">
        <v>300.02241324000005</v>
      </c>
      <c r="GS33" s="950">
        <v>301.35837504999995</v>
      </c>
      <c r="GT33" s="950">
        <f t="shared" si="12"/>
        <v>884.86721901999999</v>
      </c>
      <c r="GU33" s="950">
        <v>309.31453553000006</v>
      </c>
      <c r="GV33" s="950">
        <v>335.45641147500004</v>
      </c>
      <c r="GW33" s="950">
        <v>334.46210565500013</v>
      </c>
      <c r="GX33" s="950">
        <f t="shared" si="13"/>
        <v>979.23305266000034</v>
      </c>
      <c r="GY33" s="953">
        <f t="shared" si="8"/>
        <v>3641.2657752250007</v>
      </c>
      <c r="GZ33" s="950">
        <v>350.6238804699999</v>
      </c>
      <c r="HA33" s="950">
        <v>327.04657292000013</v>
      </c>
      <c r="HB33" s="950">
        <v>303.75490751000001</v>
      </c>
      <c r="HC33" s="950">
        <v>981.4253609000001</v>
      </c>
      <c r="HD33" s="950">
        <v>350.85509800499989</v>
      </c>
      <c r="HE33" s="950">
        <v>370.44150693250015</v>
      </c>
      <c r="HF33" s="950">
        <v>310.847318700904</v>
      </c>
      <c r="HG33" s="950">
        <v>1032.143923638404</v>
      </c>
      <c r="HH33" s="950">
        <v>390.61341506000002</v>
      </c>
      <c r="HI33" s="950">
        <v>446.38660442000003</v>
      </c>
      <c r="HJ33" s="950">
        <v>402.56614438999998</v>
      </c>
      <c r="HK33" s="950">
        <v>1239.5661638699999</v>
      </c>
      <c r="HL33" s="950">
        <v>428.85683268000002</v>
      </c>
      <c r="HM33" s="950">
        <v>370.27061013477129</v>
      </c>
      <c r="HN33" s="950">
        <v>579.77997992705787</v>
      </c>
      <c r="HO33" s="950">
        <v>1378.9074227418291</v>
      </c>
      <c r="HP33" s="953">
        <v>4632.0428711502336</v>
      </c>
      <c r="HQ33" s="952">
        <v>488.33920294000001</v>
      </c>
      <c r="HR33" s="950">
        <v>447.65763320833327</v>
      </c>
      <c r="HS33" s="950">
        <v>422.54869401999991</v>
      </c>
      <c r="HT33" s="950">
        <v>1358.5455301683332</v>
      </c>
      <c r="HU33" s="950">
        <v>447.88916581783025</v>
      </c>
      <c r="HV33" s="950">
        <v>678.28168751215856</v>
      </c>
      <c r="HW33" s="950">
        <v>704.67097167268582</v>
      </c>
      <c r="HX33" s="950">
        <v>1830.8418250026746</v>
      </c>
      <c r="HY33" s="950">
        <v>485.86133902815118</v>
      </c>
      <c r="HZ33" s="950">
        <v>710.45622694990493</v>
      </c>
      <c r="IA33" s="950">
        <v>624.87302656998895</v>
      </c>
      <c r="IB33" s="950">
        <v>1821.1905925480448</v>
      </c>
      <c r="IC33" s="950">
        <v>440.49371375166663</v>
      </c>
      <c r="ID33" s="950">
        <v>557.22211315036736</v>
      </c>
      <c r="IE33" s="950">
        <v>962.15843862828717</v>
      </c>
      <c r="IF33" s="950">
        <v>1959.8742655303211</v>
      </c>
      <c r="IG33" s="953">
        <f t="shared" si="9"/>
        <v>6970.4522132493739</v>
      </c>
      <c r="IH33" s="954"/>
    </row>
    <row r="34" spans="1:242" s="940" customFormat="1" ht="23.25" customHeight="1" x14ac:dyDescent="0.35">
      <c r="A34" s="984" t="s">
        <v>755</v>
      </c>
      <c r="B34" s="923">
        <v>539.298</v>
      </c>
      <c r="C34" s="924">
        <v>574.86300000000006</v>
      </c>
      <c r="D34" s="925">
        <v>608.72900000000004</v>
      </c>
      <c r="E34" s="925">
        <v>653.17100000000005</v>
      </c>
      <c r="F34" s="926">
        <v>0.16113154000000002</v>
      </c>
      <c r="G34" s="927">
        <v>9.764782910000001</v>
      </c>
      <c r="H34" s="927">
        <v>10.598251619999999</v>
      </c>
      <c r="I34" s="927">
        <v>20.52416607</v>
      </c>
      <c r="J34" s="927">
        <v>7.2458360599999994</v>
      </c>
      <c r="K34" s="927">
        <v>9.7235373800000016</v>
      </c>
      <c r="L34" s="927">
        <v>23.25060032</v>
      </c>
      <c r="M34" s="927">
        <v>40.219973760000002</v>
      </c>
      <c r="N34" s="927">
        <v>6.5683345700000002</v>
      </c>
      <c r="O34" s="927">
        <v>11.731718900000001</v>
      </c>
      <c r="P34" s="927">
        <v>13.342529359999999</v>
      </c>
      <c r="Q34" s="927">
        <v>31.642582829999998</v>
      </c>
      <c r="R34" s="927">
        <v>7.67560865</v>
      </c>
      <c r="S34" s="927">
        <v>13.34778414</v>
      </c>
      <c r="T34" s="927">
        <v>14.966215</v>
      </c>
      <c r="U34" s="927">
        <v>35.989607790000001</v>
      </c>
      <c r="V34" s="927">
        <v>128.37633044999998</v>
      </c>
      <c r="W34" s="927"/>
      <c r="X34" s="982">
        <v>8.0297491799999996</v>
      </c>
      <c r="Y34" s="982">
        <v>13.76572034</v>
      </c>
      <c r="Z34" s="982">
        <v>11.796695380000001</v>
      </c>
      <c r="AA34" s="982">
        <v>33.5921649</v>
      </c>
      <c r="AB34" s="982">
        <v>13.595540659999999</v>
      </c>
      <c r="AC34" s="982">
        <v>19.144689539999998</v>
      </c>
      <c r="AD34" s="982">
        <v>20.742968559999998</v>
      </c>
      <c r="AE34" s="982">
        <v>53.483198759999993</v>
      </c>
      <c r="AF34" s="982">
        <v>9.7345390999999992</v>
      </c>
      <c r="AG34" s="982">
        <v>12.708698</v>
      </c>
      <c r="AH34" s="982">
        <v>11.170004890000001</v>
      </c>
      <c r="AI34" s="982">
        <v>33.613241989999999</v>
      </c>
      <c r="AJ34" s="982">
        <v>16.48614701</v>
      </c>
      <c r="AK34" s="982">
        <v>21.837960980000002</v>
      </c>
      <c r="AL34" s="982">
        <v>14.966215</v>
      </c>
      <c r="AM34" s="982">
        <v>53.29032299</v>
      </c>
      <c r="AN34" s="982">
        <v>173.97892863999999</v>
      </c>
      <c r="AO34" s="982">
        <v>13.89287041</v>
      </c>
      <c r="AP34" s="982">
        <v>13.17106894</v>
      </c>
      <c r="AQ34" s="982">
        <v>24.64539589</v>
      </c>
      <c r="AR34" s="982">
        <v>51.709335240000001</v>
      </c>
      <c r="AS34" s="982">
        <v>14.359985550000001</v>
      </c>
      <c r="AT34" s="982">
        <v>16.84629679</v>
      </c>
      <c r="AU34" s="982">
        <v>20.8368395</v>
      </c>
      <c r="AV34" s="982">
        <v>52.043121839999998</v>
      </c>
      <c r="AW34" s="982">
        <v>20.245540219999999</v>
      </c>
      <c r="AX34" s="982">
        <v>15.601785849999999</v>
      </c>
      <c r="AY34" s="982">
        <v>17.317836420000003</v>
      </c>
      <c r="AZ34" s="982">
        <v>59.682884529999995</v>
      </c>
      <c r="BA34" s="982">
        <v>13.52614429</v>
      </c>
      <c r="BB34" s="982">
        <v>13.513388529999999</v>
      </c>
      <c r="BC34" s="982">
        <v>30.547439100000002</v>
      </c>
      <c r="BD34" s="982">
        <v>57.586971920000003</v>
      </c>
      <c r="BE34" s="982">
        <v>21.19430393</v>
      </c>
      <c r="BF34" s="982">
        <v>14.7549347</v>
      </c>
      <c r="BG34" s="982">
        <v>27.41868414</v>
      </c>
      <c r="BH34" s="982">
        <v>63.36792277</v>
      </c>
      <c r="BI34" s="982">
        <v>24.284530019999998</v>
      </c>
      <c r="BJ34" s="982">
        <v>16.066276330000001</v>
      </c>
      <c r="BK34" s="982">
        <v>21.168516670000002</v>
      </c>
      <c r="BL34" s="982"/>
      <c r="BM34" s="982"/>
      <c r="BN34" s="982"/>
      <c r="BO34" s="982">
        <v>61.519323019999995</v>
      </c>
      <c r="BP34" s="933">
        <v>24.728598989999998</v>
      </c>
      <c r="BQ34" s="933">
        <v>18.634972329999997</v>
      </c>
      <c r="BR34" s="933">
        <v>28.675031879999999</v>
      </c>
      <c r="BS34" s="933">
        <v>72.038603199999983</v>
      </c>
      <c r="BT34" s="933">
        <v>24.57386515</v>
      </c>
      <c r="BU34" s="933">
        <v>30.245327760000002</v>
      </c>
      <c r="BV34" s="933">
        <v>25.396521649999997</v>
      </c>
      <c r="BW34" s="933">
        <v>80.215714560000009</v>
      </c>
      <c r="BX34" s="933">
        <v>37.790675840000006</v>
      </c>
      <c r="BY34" s="933">
        <v>18.666830969999999</v>
      </c>
      <c r="BZ34" s="933">
        <v>18.070482680000001</v>
      </c>
      <c r="CA34" s="933">
        <v>74.52798949000001</v>
      </c>
      <c r="CB34" s="933">
        <v>44.266039119999995</v>
      </c>
      <c r="CC34" s="933">
        <v>25.225414820000001</v>
      </c>
      <c r="CD34" s="933">
        <v>25.518422019999999</v>
      </c>
      <c r="CE34" s="933">
        <v>95.009875960000002</v>
      </c>
      <c r="CF34" s="933">
        <v>26.487149710000001</v>
      </c>
      <c r="CG34" s="933">
        <v>36.857960779999999</v>
      </c>
      <c r="CH34" s="933">
        <v>25.690325059999999</v>
      </c>
      <c r="CI34" s="933">
        <v>89.035435550000017</v>
      </c>
      <c r="CJ34" s="933">
        <v>40.299421670000001</v>
      </c>
      <c r="CK34" s="933">
        <v>17.847832109999999</v>
      </c>
      <c r="CL34" s="933">
        <v>32.160551660000003</v>
      </c>
      <c r="CM34" s="933">
        <v>90.307805439999996</v>
      </c>
      <c r="CN34" s="933">
        <v>20.412610690000001</v>
      </c>
      <c r="CO34" s="933">
        <v>25.642477769999999</v>
      </c>
      <c r="CP34" s="933">
        <v>22.351844760000002</v>
      </c>
      <c r="CQ34" s="933">
        <v>68.406933219999999</v>
      </c>
      <c r="CR34" s="933">
        <v>26.412427219999998</v>
      </c>
      <c r="CS34" s="933">
        <v>25.342220949999994</v>
      </c>
      <c r="CT34" s="933">
        <v>31.635724559999996</v>
      </c>
      <c r="CU34" s="933">
        <v>83.390372729999996</v>
      </c>
      <c r="CV34" s="933">
        <v>31.464865370000005</v>
      </c>
      <c r="CW34" s="933">
        <v>26.058051670000001</v>
      </c>
      <c r="CX34" s="933">
        <v>29.228036749999998</v>
      </c>
      <c r="CY34" s="933">
        <v>86.750953790000011</v>
      </c>
      <c r="CZ34" s="933">
        <v>327.92</v>
      </c>
      <c r="DA34" s="934">
        <v>17.170374830000004</v>
      </c>
      <c r="DB34" s="933">
        <v>41.012610609999996</v>
      </c>
      <c r="DC34" s="933">
        <v>41.625366549999995</v>
      </c>
      <c r="DD34" s="933">
        <v>99.808351989999991</v>
      </c>
      <c r="DE34" s="933">
        <v>28.537761329999999</v>
      </c>
      <c r="DF34" s="933">
        <v>28.616126699999995</v>
      </c>
      <c r="DG34" s="933">
        <v>38.193393200000003</v>
      </c>
      <c r="DH34" s="933">
        <v>95.347281229999993</v>
      </c>
      <c r="DI34" s="933">
        <v>25.023074440000002</v>
      </c>
      <c r="DJ34" s="933">
        <v>22.46136237</v>
      </c>
      <c r="DK34" s="933">
        <v>20.883924149999999</v>
      </c>
      <c r="DL34" s="933">
        <v>68.36836095999999</v>
      </c>
      <c r="DM34" s="933">
        <v>58.854006549999994</v>
      </c>
      <c r="DN34" s="933">
        <v>28.191833769999999</v>
      </c>
      <c r="DO34" s="933">
        <v>69.43755329999999</v>
      </c>
      <c r="DP34" s="933">
        <v>156.48339362000002</v>
      </c>
      <c r="DQ34" s="935">
        <v>420.00738779999995</v>
      </c>
      <c r="DR34" s="934">
        <v>27.84172745</v>
      </c>
      <c r="DS34" s="933">
        <v>22.133877980000001</v>
      </c>
      <c r="DT34" s="933">
        <v>24.376150260000003</v>
      </c>
      <c r="DU34" s="933">
        <v>74.351755690000005</v>
      </c>
      <c r="DV34" s="933">
        <v>57.135602030000008</v>
      </c>
      <c r="DW34" s="933">
        <v>29.15836814</v>
      </c>
      <c r="DX34" s="933">
        <v>23.869320089999995</v>
      </c>
      <c r="DY34" s="933">
        <v>110.16329026000001</v>
      </c>
      <c r="DZ34" s="933">
        <v>184.51504595</v>
      </c>
      <c r="EA34" s="933">
        <v>51.278432539999997</v>
      </c>
      <c r="EB34" s="933">
        <v>27.161387490000003</v>
      </c>
      <c r="EC34" s="933">
        <v>28.7520998</v>
      </c>
      <c r="ED34" s="933">
        <v>107.19191983000002</v>
      </c>
      <c r="EE34" s="933">
        <v>37.761539990000003</v>
      </c>
      <c r="EF34" s="933">
        <v>43.181229259999995</v>
      </c>
      <c r="EG34" s="933">
        <v>39.687146210000002</v>
      </c>
      <c r="EH34" s="933">
        <v>120.62991546000001</v>
      </c>
      <c r="EI34" s="935">
        <v>412.33688124000003</v>
      </c>
      <c r="EJ34" s="934">
        <v>46.356776630000006</v>
      </c>
      <c r="EK34" s="933">
        <v>49.550547250000001</v>
      </c>
      <c r="EL34" s="933">
        <v>6.6719677699999984</v>
      </c>
      <c r="EM34" s="933">
        <v>102.57929164999999</v>
      </c>
      <c r="EN34" s="933">
        <v>60.644938730000007</v>
      </c>
      <c r="EO34" s="933">
        <v>58.375461580000007</v>
      </c>
      <c r="EP34" s="933">
        <v>52.351719359999997</v>
      </c>
      <c r="EQ34" s="933">
        <v>171.37211967000002</v>
      </c>
      <c r="ER34" s="933">
        <v>48.99690305</v>
      </c>
      <c r="ES34" s="933">
        <v>62.79756643000001</v>
      </c>
      <c r="ET34" s="933">
        <v>51.393275849999995</v>
      </c>
      <c r="EU34" s="933">
        <v>163.18774532999998</v>
      </c>
      <c r="EV34" s="933">
        <v>44.105350330000007</v>
      </c>
      <c r="EW34" s="933">
        <v>40.189876720000001</v>
      </c>
      <c r="EX34" s="933">
        <v>38.000924500000011</v>
      </c>
      <c r="EY34" s="933">
        <v>122.29615155000002</v>
      </c>
      <c r="EZ34" s="935">
        <v>559.43530820000001</v>
      </c>
      <c r="FA34" s="934">
        <v>35.770888030000009</v>
      </c>
      <c r="FB34" s="933">
        <v>18.686551379999997</v>
      </c>
      <c r="FC34" s="933">
        <v>64.029560840000002</v>
      </c>
      <c r="FD34" s="933">
        <v>118.48700024999999</v>
      </c>
      <c r="FE34" s="933">
        <v>43.275423800000006</v>
      </c>
      <c r="FF34" s="933">
        <v>41.756377180000001</v>
      </c>
      <c r="FG34" s="933">
        <v>10.209432979999999</v>
      </c>
      <c r="FH34" s="933">
        <v>95.241233960000002</v>
      </c>
      <c r="FI34" s="933">
        <v>55.207791799999995</v>
      </c>
      <c r="FJ34" s="933">
        <v>57.749257209999996</v>
      </c>
      <c r="FK34" s="933">
        <v>17.563812649999999</v>
      </c>
      <c r="FL34" s="933">
        <v>130.52086165999998</v>
      </c>
      <c r="FM34" s="933">
        <v>68.380794879999996</v>
      </c>
      <c r="FN34" s="933">
        <v>30.019734460000006</v>
      </c>
      <c r="FO34" s="933">
        <v>85.715278749999996</v>
      </c>
      <c r="FP34" s="933">
        <v>184.11580809</v>
      </c>
      <c r="FQ34" s="935">
        <v>528.36490395999999</v>
      </c>
      <c r="FR34" s="934">
        <v>15.474124002034001</v>
      </c>
      <c r="FS34" s="933">
        <v>48.980655742109356</v>
      </c>
      <c r="FT34" s="933">
        <v>55.806802763767877</v>
      </c>
      <c r="FU34" s="933">
        <f t="shared" si="0"/>
        <v>120.26158250791123</v>
      </c>
      <c r="FV34" s="933">
        <v>73.421787577675289</v>
      </c>
      <c r="FW34" s="933">
        <v>55.6762053323815</v>
      </c>
      <c r="FX34" s="933">
        <v>59.844416388284657</v>
      </c>
      <c r="FY34" s="933">
        <f t="shared" si="1"/>
        <v>188.94240929834146</v>
      </c>
      <c r="FZ34" s="933">
        <v>108.47548284832631</v>
      </c>
      <c r="GA34" s="933">
        <v>23.797631991246813</v>
      </c>
      <c r="GB34" s="933">
        <v>60.644714775560374</v>
      </c>
      <c r="GC34" s="933">
        <f t="shared" si="2"/>
        <v>192.91782961513348</v>
      </c>
      <c r="GD34" s="933">
        <v>60.484907399796001</v>
      </c>
      <c r="GE34" s="933">
        <v>66.625771422912962</v>
      </c>
      <c r="GF34" s="933">
        <v>83.365896692629747</v>
      </c>
      <c r="GG34" s="933">
        <f t="shared" si="3"/>
        <v>210.47657551533871</v>
      </c>
      <c r="GH34" s="935">
        <v>712.59839693672495</v>
      </c>
      <c r="GI34" s="934">
        <v>57.593529020000005</v>
      </c>
      <c r="GJ34" s="933">
        <v>44.276035589999992</v>
      </c>
      <c r="GK34" s="933">
        <v>54.06343098</v>
      </c>
      <c r="GL34" s="933">
        <f t="shared" si="10"/>
        <v>155.93299558999999</v>
      </c>
      <c r="GM34" s="933">
        <v>54.757426369999997</v>
      </c>
      <c r="GN34" s="933">
        <v>53.603904679999992</v>
      </c>
      <c r="GO34" s="933">
        <v>50.832697539999998</v>
      </c>
      <c r="GP34" s="933">
        <f t="shared" si="11"/>
        <v>159.19402858999999</v>
      </c>
      <c r="GQ34" s="933">
        <v>60.281292369999996</v>
      </c>
      <c r="GR34" s="933">
        <v>63.53064959000001</v>
      </c>
      <c r="GS34" s="933">
        <v>56.806596939999999</v>
      </c>
      <c r="GT34" s="933">
        <f t="shared" si="12"/>
        <v>180.6185389</v>
      </c>
      <c r="GU34" s="933">
        <v>57.575427509999997</v>
      </c>
      <c r="GV34" s="933">
        <v>51.084507060000007</v>
      </c>
      <c r="GW34" s="933">
        <v>58.813902140000003</v>
      </c>
      <c r="GX34" s="933">
        <f t="shared" si="13"/>
        <v>167.47383671</v>
      </c>
      <c r="GY34" s="935">
        <f t="shared" si="8"/>
        <v>663.21939979000001</v>
      </c>
      <c r="GZ34" s="933">
        <v>68.660420029999997</v>
      </c>
      <c r="HA34" s="933">
        <v>54.430383380000009</v>
      </c>
      <c r="HB34" s="933">
        <v>59.956571530000012</v>
      </c>
      <c r="HC34" s="933">
        <v>183.04737494000003</v>
      </c>
      <c r="HD34" s="933">
        <v>64.11046992</v>
      </c>
      <c r="HE34" s="933">
        <v>65.344699000000006</v>
      </c>
      <c r="HF34" s="933">
        <v>54.832474480698046</v>
      </c>
      <c r="HG34" s="933">
        <v>184.28764340069807</v>
      </c>
      <c r="HH34" s="933">
        <v>97.984991349999987</v>
      </c>
      <c r="HI34" s="933">
        <v>79.188781629999994</v>
      </c>
      <c r="HJ34" s="933">
        <v>76.8339651</v>
      </c>
      <c r="HK34" s="933">
        <v>254.00773808</v>
      </c>
      <c r="HL34" s="933">
        <v>76.618631190000002</v>
      </c>
      <c r="HM34" s="933">
        <v>108.07077735</v>
      </c>
      <c r="HN34" s="933">
        <v>125.01909898000002</v>
      </c>
      <c r="HO34" s="933">
        <v>309.70850751999996</v>
      </c>
      <c r="HP34" s="935">
        <v>931.05126394069816</v>
      </c>
      <c r="HQ34" s="934">
        <v>88.203599649999973</v>
      </c>
      <c r="HR34" s="933">
        <v>85.878316820000009</v>
      </c>
      <c r="HS34" s="933">
        <v>77.691910820000004</v>
      </c>
      <c r="HT34" s="933">
        <v>251.77382728999996</v>
      </c>
      <c r="HU34" s="933">
        <v>183.78942811999997</v>
      </c>
      <c r="HV34" s="933">
        <v>124.11447776000001</v>
      </c>
      <c r="HW34" s="933">
        <v>136.16816925000001</v>
      </c>
      <c r="HX34" s="933">
        <v>444.07207512999997</v>
      </c>
      <c r="HY34" s="933">
        <v>312.14411232000003</v>
      </c>
      <c r="HZ34" s="933">
        <v>129.39977668</v>
      </c>
      <c r="IA34" s="933">
        <v>122.75181062</v>
      </c>
      <c r="IB34" s="933">
        <v>564.29569962000016</v>
      </c>
      <c r="IC34" s="933">
        <v>99.311533249999982</v>
      </c>
      <c r="ID34" s="933">
        <v>251.42055739999998</v>
      </c>
      <c r="IE34" s="933">
        <v>373.39090752000004</v>
      </c>
      <c r="IF34" s="933">
        <v>724.12299817000007</v>
      </c>
      <c r="IG34" s="935">
        <f t="shared" si="9"/>
        <v>1984.2646002100003</v>
      </c>
      <c r="IH34" s="938"/>
    </row>
    <row r="35" spans="1:242" s="940" customFormat="1" ht="23.25" customHeight="1" x14ac:dyDescent="0.35">
      <c r="A35" s="984" t="s">
        <v>756</v>
      </c>
      <c r="B35" s="923"/>
      <c r="C35" s="924"/>
      <c r="D35" s="925"/>
      <c r="E35" s="925"/>
      <c r="F35" s="926"/>
      <c r="G35" s="927"/>
      <c r="H35" s="927"/>
      <c r="I35" s="927"/>
      <c r="J35" s="927"/>
      <c r="K35" s="927"/>
      <c r="L35" s="927"/>
      <c r="M35" s="927"/>
      <c r="N35" s="927"/>
      <c r="O35" s="927"/>
      <c r="P35" s="927"/>
      <c r="Q35" s="927"/>
      <c r="R35" s="927"/>
      <c r="S35" s="927"/>
      <c r="T35" s="927"/>
      <c r="U35" s="927"/>
      <c r="V35" s="927"/>
      <c r="W35" s="927"/>
      <c r="X35" s="982"/>
      <c r="Y35" s="982"/>
      <c r="Z35" s="982"/>
      <c r="AA35" s="982"/>
      <c r="AB35" s="982"/>
      <c r="AC35" s="982"/>
      <c r="AD35" s="982"/>
      <c r="AE35" s="982"/>
      <c r="AF35" s="982"/>
      <c r="AG35" s="982"/>
      <c r="AH35" s="982"/>
      <c r="AI35" s="982"/>
      <c r="AJ35" s="982"/>
      <c r="AK35" s="982"/>
      <c r="AL35" s="982"/>
      <c r="AM35" s="982"/>
      <c r="AN35" s="982"/>
      <c r="AO35" s="982"/>
      <c r="AP35" s="982"/>
      <c r="AQ35" s="982"/>
      <c r="AR35" s="982"/>
      <c r="AS35" s="982"/>
      <c r="AT35" s="982"/>
      <c r="AU35" s="982"/>
      <c r="AV35" s="982"/>
      <c r="AW35" s="982"/>
      <c r="AX35" s="982"/>
      <c r="AY35" s="982"/>
      <c r="AZ35" s="982"/>
      <c r="BA35" s="982"/>
      <c r="BB35" s="982"/>
      <c r="BC35" s="982"/>
      <c r="BD35" s="982"/>
      <c r="BE35" s="982"/>
      <c r="BF35" s="982"/>
      <c r="BG35" s="982"/>
      <c r="BH35" s="982"/>
      <c r="BI35" s="982"/>
      <c r="BJ35" s="982"/>
      <c r="BK35" s="982"/>
      <c r="BL35" s="982"/>
      <c r="BM35" s="982"/>
      <c r="BN35" s="982"/>
      <c r="BO35" s="982"/>
      <c r="BP35" s="933"/>
      <c r="BQ35" s="933"/>
      <c r="BR35" s="933"/>
      <c r="BS35" s="933"/>
      <c r="BT35" s="933"/>
      <c r="BU35" s="933"/>
      <c r="BV35" s="933"/>
      <c r="BW35" s="933"/>
      <c r="BX35" s="933"/>
      <c r="BY35" s="933"/>
      <c r="BZ35" s="933"/>
      <c r="CA35" s="933"/>
      <c r="CB35" s="933"/>
      <c r="CC35" s="933"/>
      <c r="CD35" s="933"/>
      <c r="CE35" s="933"/>
      <c r="CF35" s="933"/>
      <c r="CG35" s="933"/>
      <c r="CH35" s="933"/>
      <c r="CI35" s="933"/>
      <c r="CJ35" s="933"/>
      <c r="CK35" s="933"/>
      <c r="CL35" s="933"/>
      <c r="CM35" s="933"/>
      <c r="CN35" s="933"/>
      <c r="CO35" s="933"/>
      <c r="CP35" s="933"/>
      <c r="CQ35" s="933"/>
      <c r="CR35" s="933"/>
      <c r="CS35" s="933"/>
      <c r="CT35" s="933"/>
      <c r="CU35" s="933"/>
      <c r="CV35" s="933"/>
      <c r="CW35" s="933"/>
      <c r="CX35" s="933"/>
      <c r="CY35" s="933"/>
      <c r="CZ35" s="933"/>
      <c r="DA35" s="934"/>
      <c r="DB35" s="933"/>
      <c r="DC35" s="933"/>
      <c r="DD35" s="933"/>
      <c r="DE35" s="933"/>
      <c r="DF35" s="933"/>
      <c r="DG35" s="933"/>
      <c r="DH35" s="933"/>
      <c r="DI35" s="933"/>
      <c r="DJ35" s="933"/>
      <c r="DK35" s="933"/>
      <c r="DL35" s="933"/>
      <c r="DM35" s="933"/>
      <c r="DN35" s="933"/>
      <c r="DO35" s="933"/>
      <c r="DP35" s="933"/>
      <c r="DQ35" s="935"/>
      <c r="DR35" s="934"/>
      <c r="DS35" s="933"/>
      <c r="DT35" s="933"/>
      <c r="DU35" s="933"/>
      <c r="DV35" s="933"/>
      <c r="DW35" s="933"/>
      <c r="DX35" s="933"/>
      <c r="DY35" s="933"/>
      <c r="DZ35" s="933"/>
      <c r="EA35" s="933"/>
      <c r="EB35" s="933"/>
      <c r="EC35" s="933"/>
      <c r="ED35" s="933"/>
      <c r="EE35" s="933"/>
      <c r="EF35" s="933"/>
      <c r="EG35" s="933"/>
      <c r="EH35" s="933"/>
      <c r="EI35" s="935"/>
      <c r="EJ35" s="934"/>
      <c r="EK35" s="933"/>
      <c r="EL35" s="933"/>
      <c r="EM35" s="933"/>
      <c r="EN35" s="933"/>
      <c r="EO35" s="933"/>
      <c r="EP35" s="933"/>
      <c r="EQ35" s="933"/>
      <c r="ER35" s="933"/>
      <c r="ES35" s="933"/>
      <c r="ET35" s="933"/>
      <c r="EU35" s="933"/>
      <c r="EV35" s="933"/>
      <c r="EW35" s="933"/>
      <c r="EX35" s="933"/>
      <c r="EY35" s="933"/>
      <c r="EZ35" s="935"/>
      <c r="FA35" s="934"/>
      <c r="FB35" s="933"/>
      <c r="FC35" s="933"/>
      <c r="FD35" s="933"/>
      <c r="FE35" s="933"/>
      <c r="FF35" s="933"/>
      <c r="FG35" s="933">
        <v>0</v>
      </c>
      <c r="FH35" s="933">
        <v>0</v>
      </c>
      <c r="FI35" s="933">
        <v>0</v>
      </c>
      <c r="FJ35" s="933">
        <v>0</v>
      </c>
      <c r="FK35" s="933">
        <v>0</v>
      </c>
      <c r="FL35" s="933">
        <v>0</v>
      </c>
      <c r="FM35" s="933">
        <v>0</v>
      </c>
      <c r="FN35" s="933">
        <v>0</v>
      </c>
      <c r="FO35" s="933">
        <v>0</v>
      </c>
      <c r="FP35" s="933">
        <v>0</v>
      </c>
      <c r="FQ35" s="935">
        <v>0</v>
      </c>
      <c r="FR35" s="934">
        <v>0</v>
      </c>
      <c r="FS35" s="933">
        <v>0</v>
      </c>
      <c r="FT35" s="933">
        <v>0</v>
      </c>
      <c r="FU35" s="933">
        <f t="shared" si="0"/>
        <v>0</v>
      </c>
      <c r="FV35" s="933">
        <v>0</v>
      </c>
      <c r="FW35" s="933">
        <v>39.4268</v>
      </c>
      <c r="FX35" s="933">
        <v>54.3018</v>
      </c>
      <c r="FY35" s="933">
        <f t="shared" si="1"/>
        <v>93.7286</v>
      </c>
      <c r="FZ35" s="933">
        <v>59.185899999999997</v>
      </c>
      <c r="GA35" s="933">
        <v>91.318299999999994</v>
      </c>
      <c r="GB35" s="933">
        <v>74.906000000000006</v>
      </c>
      <c r="GC35" s="933">
        <f t="shared" si="2"/>
        <v>225.4102</v>
      </c>
      <c r="GD35" s="933">
        <v>70.986999999999995</v>
      </c>
      <c r="GE35" s="933">
        <v>88.813146150000009</v>
      </c>
      <c r="GF35" s="933">
        <v>113.17143747</v>
      </c>
      <c r="GG35" s="933">
        <f t="shared" si="3"/>
        <v>272.97158361999999</v>
      </c>
      <c r="GH35" s="935">
        <v>592.11038361999999</v>
      </c>
      <c r="GI35" s="934">
        <v>59.841397419999986</v>
      </c>
      <c r="GJ35" s="933">
        <v>77.618914050000015</v>
      </c>
      <c r="GK35" s="933">
        <v>79.043623290000014</v>
      </c>
      <c r="GL35" s="933">
        <f t="shared" si="10"/>
        <v>216.50393475999999</v>
      </c>
      <c r="GM35" s="933">
        <v>73.431321549999993</v>
      </c>
      <c r="GN35" s="933">
        <v>89.772824200000002</v>
      </c>
      <c r="GO35" s="933">
        <v>75.87114321</v>
      </c>
      <c r="GP35" s="933">
        <f t="shared" si="11"/>
        <v>239.07528896000002</v>
      </c>
      <c r="GQ35" s="933">
        <v>81.470147530000006</v>
      </c>
      <c r="GR35" s="933">
        <v>91.877510259999994</v>
      </c>
      <c r="GS35" s="933">
        <v>84.692641010000003</v>
      </c>
      <c r="GT35" s="933">
        <f t="shared" si="12"/>
        <v>258.04029880000002</v>
      </c>
      <c r="GU35" s="933">
        <v>105.17285983999999</v>
      </c>
      <c r="GV35" s="933">
        <v>111.57952795</v>
      </c>
      <c r="GW35" s="933">
        <v>220.52797878999991</v>
      </c>
      <c r="GX35" s="933">
        <f t="shared" si="13"/>
        <v>437.28036657999991</v>
      </c>
      <c r="GY35" s="935">
        <f t="shared" si="8"/>
        <v>1150.8998890999999</v>
      </c>
      <c r="GZ35" s="933">
        <v>124.13926095000001</v>
      </c>
      <c r="HA35" s="933">
        <v>128.12837095</v>
      </c>
      <c r="HB35" s="933">
        <v>121.93610827999998</v>
      </c>
      <c r="HC35" s="933">
        <v>374.20374018000001</v>
      </c>
      <c r="HD35" s="933">
        <v>143.81174342000003</v>
      </c>
      <c r="HE35" s="933">
        <v>159.01562325999998</v>
      </c>
      <c r="HF35" s="933">
        <v>133.43423778623946</v>
      </c>
      <c r="HG35" s="933">
        <v>436.26160446623948</v>
      </c>
      <c r="HH35" s="933">
        <v>195.72254237999999</v>
      </c>
      <c r="HI35" s="933">
        <v>176.31473181000001</v>
      </c>
      <c r="HJ35" s="933">
        <v>204.69787380000002</v>
      </c>
      <c r="HK35" s="933">
        <v>576.73514798999997</v>
      </c>
      <c r="HL35" s="933">
        <v>214.21705774</v>
      </c>
      <c r="HM35" s="933">
        <v>164.75212929318917</v>
      </c>
      <c r="HN35" s="933">
        <v>257.97344860770301</v>
      </c>
      <c r="HO35" s="933">
        <v>636.94263564089215</v>
      </c>
      <c r="HP35" s="935">
        <v>2024.1431282771316</v>
      </c>
      <c r="HQ35" s="934">
        <v>233.29622831</v>
      </c>
      <c r="HR35" s="933">
        <v>225.69812833</v>
      </c>
      <c r="HS35" s="933">
        <v>260.70222688999996</v>
      </c>
      <c r="HT35" s="933">
        <v>719.69658353</v>
      </c>
      <c r="HU35" s="933">
        <v>29.459052094764235</v>
      </c>
      <c r="HV35" s="933">
        <v>26.122810849959176</v>
      </c>
      <c r="HW35" s="933">
        <v>37.390088039326415</v>
      </c>
      <c r="HX35" s="933">
        <v>92.971950984049826</v>
      </c>
      <c r="HY35" s="933">
        <v>0</v>
      </c>
      <c r="HZ35" s="933">
        <v>0</v>
      </c>
      <c r="IA35" s="933">
        <v>0</v>
      </c>
      <c r="IB35" s="933">
        <v>0</v>
      </c>
      <c r="IC35" s="933">
        <v>2.3496920000000001E-2</v>
      </c>
      <c r="ID35" s="933">
        <v>1.6953538352382511E-3</v>
      </c>
      <c r="IE35" s="933">
        <v>2.9273759209015463E-3</v>
      </c>
      <c r="IF35" s="933">
        <v>2.81196497561398E-2</v>
      </c>
      <c r="IG35" s="935">
        <f t="shared" si="9"/>
        <v>812.69665416380599</v>
      </c>
      <c r="IH35" s="938"/>
    </row>
    <row r="36" spans="1:242" s="940" customFormat="1" ht="23.25" customHeight="1" x14ac:dyDescent="0.35">
      <c r="A36" s="984" t="s">
        <v>757</v>
      </c>
      <c r="B36" s="923"/>
      <c r="C36" s="923"/>
      <c r="D36" s="925"/>
      <c r="E36" s="925"/>
      <c r="F36" s="981"/>
      <c r="G36" s="982"/>
      <c r="H36" s="982"/>
      <c r="I36" s="982"/>
      <c r="J36" s="982"/>
      <c r="K36" s="982"/>
      <c r="L36" s="982"/>
      <c r="M36" s="982"/>
      <c r="N36" s="982"/>
      <c r="O36" s="982"/>
      <c r="P36" s="982"/>
      <c r="Q36" s="982"/>
      <c r="R36" s="982"/>
      <c r="S36" s="982"/>
      <c r="T36" s="982"/>
      <c r="U36" s="982"/>
      <c r="V36" s="982"/>
      <c r="W36" s="982"/>
      <c r="X36" s="982"/>
      <c r="Y36" s="982"/>
      <c r="Z36" s="982"/>
      <c r="AA36" s="982"/>
      <c r="AB36" s="982"/>
      <c r="AC36" s="982"/>
      <c r="AD36" s="982"/>
      <c r="AE36" s="982"/>
      <c r="AF36" s="982"/>
      <c r="AG36" s="982"/>
      <c r="AH36" s="982"/>
      <c r="AI36" s="982"/>
      <c r="AJ36" s="982"/>
      <c r="AK36" s="982"/>
      <c r="AL36" s="982"/>
      <c r="AM36" s="982"/>
      <c r="AN36" s="982"/>
      <c r="AO36" s="982"/>
      <c r="AP36" s="982"/>
      <c r="AQ36" s="982"/>
      <c r="AR36" s="982"/>
      <c r="AS36" s="982"/>
      <c r="AT36" s="982"/>
      <c r="AU36" s="982"/>
      <c r="AV36" s="982"/>
      <c r="AW36" s="982"/>
      <c r="AX36" s="982"/>
      <c r="AY36" s="982"/>
      <c r="AZ36" s="982"/>
      <c r="BA36" s="982"/>
      <c r="BB36" s="982"/>
      <c r="BC36" s="982"/>
      <c r="BD36" s="982"/>
      <c r="BE36" s="982"/>
      <c r="BF36" s="982"/>
      <c r="BG36" s="982"/>
      <c r="BH36" s="982"/>
      <c r="BI36" s="982"/>
      <c r="BJ36" s="982"/>
      <c r="BK36" s="982"/>
      <c r="BL36" s="982"/>
      <c r="BM36" s="982"/>
      <c r="BN36" s="982"/>
      <c r="BO36" s="982"/>
      <c r="BP36" s="933"/>
      <c r="BQ36" s="933"/>
      <c r="BR36" s="933"/>
      <c r="BS36" s="933"/>
      <c r="BT36" s="933"/>
      <c r="BU36" s="933"/>
      <c r="BV36" s="933"/>
      <c r="BW36" s="933"/>
      <c r="BX36" s="933"/>
      <c r="BY36" s="933"/>
      <c r="BZ36" s="933"/>
      <c r="CA36" s="933"/>
      <c r="CB36" s="933"/>
      <c r="CC36" s="933"/>
      <c r="CD36" s="933"/>
      <c r="CE36" s="933"/>
      <c r="CF36" s="933"/>
      <c r="CG36" s="933"/>
      <c r="CH36" s="933"/>
      <c r="CI36" s="933"/>
      <c r="CJ36" s="933"/>
      <c r="CK36" s="933"/>
      <c r="CL36" s="933"/>
      <c r="CM36" s="933"/>
      <c r="CN36" s="933"/>
      <c r="CO36" s="933"/>
      <c r="CP36" s="933"/>
      <c r="CQ36" s="933"/>
      <c r="CR36" s="933"/>
      <c r="CS36" s="933"/>
      <c r="CT36" s="933"/>
      <c r="CU36" s="933"/>
      <c r="CV36" s="933"/>
      <c r="CW36" s="933"/>
      <c r="CX36" s="933"/>
      <c r="CY36" s="933"/>
      <c r="CZ36" s="933"/>
      <c r="DA36" s="934"/>
      <c r="DB36" s="933"/>
      <c r="DC36" s="933"/>
      <c r="DD36" s="933"/>
      <c r="DE36" s="933"/>
      <c r="DF36" s="933"/>
      <c r="DG36" s="933"/>
      <c r="DH36" s="933"/>
      <c r="DI36" s="933"/>
      <c r="DJ36" s="933"/>
      <c r="DK36" s="933"/>
      <c r="DL36" s="933"/>
      <c r="DM36" s="933"/>
      <c r="DN36" s="933"/>
      <c r="DO36" s="933"/>
      <c r="DP36" s="933"/>
      <c r="DQ36" s="935"/>
      <c r="DR36" s="934"/>
      <c r="DS36" s="933"/>
      <c r="DT36" s="933"/>
      <c r="DU36" s="933"/>
      <c r="DV36" s="933"/>
      <c r="DW36" s="933"/>
      <c r="DX36" s="933"/>
      <c r="DY36" s="933"/>
      <c r="DZ36" s="933"/>
      <c r="EA36" s="933"/>
      <c r="EB36" s="933"/>
      <c r="EC36" s="933"/>
      <c r="ED36" s="933"/>
      <c r="EE36" s="933"/>
      <c r="EF36" s="933"/>
      <c r="EG36" s="933"/>
      <c r="EH36" s="933"/>
      <c r="EI36" s="935"/>
      <c r="EJ36" s="934"/>
      <c r="EK36" s="933"/>
      <c r="EL36" s="933"/>
      <c r="EM36" s="933"/>
      <c r="EN36" s="933"/>
      <c r="EO36" s="933"/>
      <c r="EP36" s="933"/>
      <c r="EQ36" s="933"/>
      <c r="ER36" s="933"/>
      <c r="ES36" s="933"/>
      <c r="ET36" s="933"/>
      <c r="EU36" s="933"/>
      <c r="EV36" s="933"/>
      <c r="EW36" s="933"/>
      <c r="EX36" s="933"/>
      <c r="EY36" s="933"/>
      <c r="EZ36" s="935"/>
      <c r="FA36" s="934">
        <v>0</v>
      </c>
      <c r="FB36" s="933">
        <v>0</v>
      </c>
      <c r="FC36" s="933">
        <v>0</v>
      </c>
      <c r="FD36" s="933">
        <v>0</v>
      </c>
      <c r="FE36" s="933">
        <v>0</v>
      </c>
      <c r="FF36" s="933">
        <v>18.686638649384545</v>
      </c>
      <c r="FG36" s="933">
        <v>44.065465580842314</v>
      </c>
      <c r="FH36" s="933">
        <v>62.752104230226863</v>
      </c>
      <c r="FI36" s="933">
        <v>90.04353820521672</v>
      </c>
      <c r="FJ36" s="933">
        <v>106.65369175060277</v>
      </c>
      <c r="FK36" s="933">
        <v>103.38360060009931</v>
      </c>
      <c r="FL36" s="933">
        <v>300.08083055591879</v>
      </c>
      <c r="FM36" s="933">
        <v>132.08552563567545</v>
      </c>
      <c r="FN36" s="933">
        <v>111.8896800550563</v>
      </c>
      <c r="FO36" s="933">
        <v>169.11846527351398</v>
      </c>
      <c r="FP36" s="933">
        <v>413.09367096424569</v>
      </c>
      <c r="FQ36" s="935">
        <v>775.92660575039133</v>
      </c>
      <c r="FR36" s="934">
        <v>70.039069705554937</v>
      </c>
      <c r="FS36" s="933">
        <v>98.683272031671706</v>
      </c>
      <c r="FT36" s="933">
        <v>128.09504245579581</v>
      </c>
      <c r="FU36" s="933">
        <f t="shared" si="0"/>
        <v>296.81738419302246</v>
      </c>
      <c r="FV36" s="933">
        <v>116.1316825207535</v>
      </c>
      <c r="FW36" s="933">
        <v>135.14102522916795</v>
      </c>
      <c r="FX36" s="933">
        <v>128.79695546415547</v>
      </c>
      <c r="FY36" s="933">
        <f t="shared" si="1"/>
        <v>380.06966321407691</v>
      </c>
      <c r="FZ36" s="933">
        <v>129.14652965876394</v>
      </c>
      <c r="GA36" s="933">
        <v>135.62178440446274</v>
      </c>
      <c r="GB36" s="933">
        <v>139.56823948470461</v>
      </c>
      <c r="GC36" s="933">
        <f t="shared" si="2"/>
        <v>404.33655354793132</v>
      </c>
      <c r="GD36" s="933">
        <v>142.69517829771894</v>
      </c>
      <c r="GE36" s="933">
        <v>173.14827526715692</v>
      </c>
      <c r="GF36" s="933">
        <v>167.6113597945801</v>
      </c>
      <c r="GG36" s="933">
        <f t="shared" si="3"/>
        <v>483.45481335945595</v>
      </c>
      <c r="GH36" s="935">
        <v>1564.6784143144864</v>
      </c>
      <c r="GI36" s="934">
        <v>166.69773088999997</v>
      </c>
      <c r="GJ36" s="933">
        <v>145.57886613999997</v>
      </c>
      <c r="GK36" s="933">
        <v>169.94863779000002</v>
      </c>
      <c r="GL36" s="933">
        <f t="shared" si="10"/>
        <v>482.22523481999997</v>
      </c>
      <c r="GM36" s="933">
        <v>160.91544142000001</v>
      </c>
      <c r="GN36" s="933">
        <v>177.17754371000001</v>
      </c>
      <c r="GO36" s="933">
        <v>173.17538945000001</v>
      </c>
      <c r="GP36" s="933">
        <f t="shared" si="11"/>
        <v>511.26837458</v>
      </c>
      <c r="GQ36" s="933">
        <v>181.09719530000001</v>
      </c>
      <c r="GR36" s="933">
        <v>189.27121613000006</v>
      </c>
      <c r="GS36" s="933">
        <v>169.82554405999997</v>
      </c>
      <c r="GT36" s="933">
        <f t="shared" si="12"/>
        <v>540.19395549000001</v>
      </c>
      <c r="GU36" s="933">
        <v>181.60050510000002</v>
      </c>
      <c r="GV36" s="933">
        <v>196.31433174</v>
      </c>
      <c r="GW36" s="933">
        <v>196.65351498000001</v>
      </c>
      <c r="GX36" s="933">
        <f t="shared" si="13"/>
        <v>574.56835182000009</v>
      </c>
      <c r="GY36" s="935">
        <f t="shared" si="8"/>
        <v>2108.2559167099998</v>
      </c>
      <c r="GZ36" s="933">
        <v>206.92266856999998</v>
      </c>
      <c r="HA36" s="933">
        <v>194.24072173000002</v>
      </c>
      <c r="HB36" s="933">
        <v>182.01599961000002</v>
      </c>
      <c r="HC36" s="933">
        <v>583.17938991000005</v>
      </c>
      <c r="HD36" s="933">
        <v>216.45807570499994</v>
      </c>
      <c r="HE36" s="933">
        <v>89.181881489999981</v>
      </c>
      <c r="HF36" s="933">
        <v>203.9927087273293</v>
      </c>
      <c r="HG36" s="933">
        <v>509.63266592232924</v>
      </c>
      <c r="HH36" s="933">
        <v>252.39645792000002</v>
      </c>
      <c r="HI36" s="933">
        <v>271.43323830999998</v>
      </c>
      <c r="HJ36" s="933">
        <v>257.63448098000003</v>
      </c>
      <c r="HK36" s="933">
        <v>781.46417721</v>
      </c>
      <c r="HL36" s="933">
        <v>276.23950153000004</v>
      </c>
      <c r="HM36" s="933">
        <v>250.17523128384178</v>
      </c>
      <c r="HN36" s="933">
        <v>338.72157090156338</v>
      </c>
      <c r="HO36" s="933">
        <v>865.13630371540523</v>
      </c>
      <c r="HP36" s="935">
        <v>2739.4125367577344</v>
      </c>
      <c r="HQ36" s="934">
        <v>107.99175602000001</v>
      </c>
      <c r="HR36" s="933">
        <v>104.92148945499999</v>
      </c>
      <c r="HS36" s="933">
        <v>244.9966563399999</v>
      </c>
      <c r="HT36" s="933">
        <v>457.90990181499996</v>
      </c>
      <c r="HU36" s="933">
        <v>258.05332571536201</v>
      </c>
      <c r="HV36" s="933">
        <v>291.8584310088923</v>
      </c>
      <c r="HW36" s="933">
        <v>297.98345354322493</v>
      </c>
      <c r="HX36" s="933">
        <v>847.89521026747934</v>
      </c>
      <c r="HY36" s="933">
        <v>235.3743266882307</v>
      </c>
      <c r="HZ36" s="933">
        <v>223.14720486991192</v>
      </c>
      <c r="IA36" s="933">
        <v>236.74231481058163</v>
      </c>
      <c r="IB36" s="933">
        <v>695.26384636872422</v>
      </c>
      <c r="IC36" s="933">
        <v>294.30609671666662</v>
      </c>
      <c r="ID36" s="933">
        <v>315.9542032924337</v>
      </c>
      <c r="IE36" s="933">
        <v>497.04644286629491</v>
      </c>
      <c r="IF36" s="933">
        <v>1107.3067428753952</v>
      </c>
      <c r="IG36" s="935">
        <f t="shared" si="9"/>
        <v>3108.3757013265986</v>
      </c>
      <c r="IH36" s="938"/>
    </row>
    <row r="37" spans="1:242" s="940" customFormat="1" ht="23.25" customHeight="1" x14ac:dyDescent="0.35">
      <c r="A37" s="941" t="s">
        <v>758</v>
      </c>
      <c r="B37" s="923">
        <v>195.25899999999999</v>
      </c>
      <c r="C37" s="924">
        <v>232.667</v>
      </c>
      <c r="D37" s="925">
        <v>273.83</v>
      </c>
      <c r="E37" s="925">
        <v>285.65600000000001</v>
      </c>
      <c r="F37" s="926">
        <v>215.96750451197209</v>
      </c>
      <c r="G37" s="927">
        <v>227.79900043439454</v>
      </c>
      <c r="H37" s="927">
        <v>217.82112420985257</v>
      </c>
      <c r="I37" s="927">
        <v>661.58762915621924</v>
      </c>
      <c r="J37" s="927">
        <v>168.30738551264903</v>
      </c>
      <c r="K37" s="927">
        <v>240.02070283763891</v>
      </c>
      <c r="L37" s="927">
        <v>264.02882558853491</v>
      </c>
      <c r="M37" s="927">
        <v>672.3569139388228</v>
      </c>
      <c r="N37" s="927">
        <v>207.566100519576</v>
      </c>
      <c r="O37" s="927">
        <v>221.4930238238519</v>
      </c>
      <c r="P37" s="927">
        <v>249.51503484113516</v>
      </c>
      <c r="Q37" s="927">
        <v>678.57415918456309</v>
      </c>
      <c r="R37" s="927">
        <v>219.5056309280055</v>
      </c>
      <c r="S37" s="927">
        <v>270.10830189307512</v>
      </c>
      <c r="T37" s="982">
        <v>266.86909309463221</v>
      </c>
      <c r="U37" s="982">
        <v>756.4830259157128</v>
      </c>
      <c r="V37" s="982">
        <v>2769.0017281953178</v>
      </c>
      <c r="W37" s="982"/>
      <c r="X37" s="982">
        <v>220.32727680273996</v>
      </c>
      <c r="Y37" s="982">
        <v>196.065394088901</v>
      </c>
      <c r="Z37" s="982">
        <v>230.0352549857563</v>
      </c>
      <c r="AA37" s="982">
        <v>646.42792587739723</v>
      </c>
      <c r="AB37" s="982">
        <v>225.3555667101445</v>
      </c>
      <c r="AC37" s="982">
        <v>216.0091819386387</v>
      </c>
      <c r="AD37" s="982">
        <v>239.60133306787182</v>
      </c>
      <c r="AE37" s="982">
        <v>680.96608171665514</v>
      </c>
      <c r="AF37" s="982">
        <v>216.13582318669927</v>
      </c>
      <c r="AG37" s="982">
        <v>251.92372446669873</v>
      </c>
      <c r="AH37" s="982">
        <v>332.86226883351304</v>
      </c>
      <c r="AI37" s="982">
        <v>800.92181648691098</v>
      </c>
      <c r="AJ37" s="982">
        <v>419.99567381423361</v>
      </c>
      <c r="AK37" s="982">
        <v>301.7271632765798</v>
      </c>
      <c r="AL37" s="982">
        <v>322.92642450592751</v>
      </c>
      <c r="AM37" s="982">
        <v>1044.6492615967409</v>
      </c>
      <c r="AN37" s="982">
        <v>3172.9650856777043</v>
      </c>
      <c r="AO37" s="982">
        <v>280.52274177661229</v>
      </c>
      <c r="AP37" s="982">
        <v>262.05042736643929</v>
      </c>
      <c r="AQ37" s="982">
        <v>282.42046455086171</v>
      </c>
      <c r="AR37" s="982">
        <v>824.99363369391335</v>
      </c>
      <c r="AS37" s="982">
        <v>271.76055000995751</v>
      </c>
      <c r="AT37" s="982">
        <v>279.0159605134304</v>
      </c>
      <c r="AU37" s="982">
        <v>353.44009051975536</v>
      </c>
      <c r="AV37" s="982">
        <v>904.21660104314321</v>
      </c>
      <c r="AW37" s="982">
        <v>353.18797198784421</v>
      </c>
      <c r="AX37" s="982">
        <v>319.28565217328469</v>
      </c>
      <c r="AY37" s="982">
        <v>340.74153628953997</v>
      </c>
      <c r="AZ37" s="982">
        <v>1566.4804300050439</v>
      </c>
      <c r="BA37" s="982">
        <v>431.86994338430713</v>
      </c>
      <c r="BB37" s="982">
        <v>517.43863887895805</v>
      </c>
      <c r="BC37" s="982">
        <v>480.4907914592402</v>
      </c>
      <c r="BD37" s="982">
        <v>1429.7993737225054</v>
      </c>
      <c r="BE37" s="982">
        <v>413.11307735188029</v>
      </c>
      <c r="BF37" s="982">
        <v>386.29178052362022</v>
      </c>
      <c r="BG37" s="982">
        <v>445.02225086812382</v>
      </c>
      <c r="BH37" s="982">
        <v>1244.4271087436243</v>
      </c>
      <c r="BI37" s="982">
        <v>347.11228513812455</v>
      </c>
      <c r="BJ37" s="982">
        <v>308.56201891164312</v>
      </c>
      <c r="BK37" s="982">
        <v>404.46836805601572</v>
      </c>
      <c r="BL37" s="982"/>
      <c r="BM37" s="982"/>
      <c r="BN37" s="982"/>
      <c r="BO37" s="982">
        <v>1060.1426721057833</v>
      </c>
      <c r="BP37" s="933">
        <v>577.58253357535693</v>
      </c>
      <c r="BQ37" s="933">
        <v>663.92075640593771</v>
      </c>
      <c r="BR37" s="933">
        <v>439.43124207</v>
      </c>
      <c r="BS37" s="933">
        <v>1680.9345320512946</v>
      </c>
      <c r="BT37" s="983">
        <v>372.59538522118373</v>
      </c>
      <c r="BU37" s="983">
        <v>335.59043929286372</v>
      </c>
      <c r="BV37" s="983">
        <v>296.92913043975722</v>
      </c>
      <c r="BW37" s="983">
        <v>1005.1149549538046</v>
      </c>
      <c r="BX37" s="933">
        <v>344.28282684354548</v>
      </c>
      <c r="BY37" s="933">
        <v>350.17802383628032</v>
      </c>
      <c r="BZ37" s="933">
        <v>344.2124002765774</v>
      </c>
      <c r="CA37" s="933">
        <v>1038.6732509564033</v>
      </c>
      <c r="CB37" s="933">
        <v>387.65116867694184</v>
      </c>
      <c r="CC37" s="933">
        <v>275.7636044730786</v>
      </c>
      <c r="CD37" s="933">
        <v>333.97221246603186</v>
      </c>
      <c r="CE37" s="933">
        <v>997.38698561605236</v>
      </c>
      <c r="CF37" s="933">
        <v>401.49281178104803</v>
      </c>
      <c r="CG37" s="933">
        <v>362.66239112295534</v>
      </c>
      <c r="CH37" s="933">
        <v>585.11308979247269</v>
      </c>
      <c r="CI37" s="933">
        <v>1349.268292696476</v>
      </c>
      <c r="CJ37" s="933">
        <v>279.33143144000002</v>
      </c>
      <c r="CK37" s="933">
        <v>386.42617452000002</v>
      </c>
      <c r="CL37" s="933">
        <v>339.68143403999994</v>
      </c>
      <c r="CM37" s="933">
        <v>1005.43904</v>
      </c>
      <c r="CN37" s="933">
        <v>310.58211031999997</v>
      </c>
      <c r="CO37" s="933">
        <v>431.33432606999997</v>
      </c>
      <c r="CP37" s="933">
        <v>480.53019621000004</v>
      </c>
      <c r="CQ37" s="933">
        <v>1222.4466325999999</v>
      </c>
      <c r="CR37" s="933">
        <v>436.64695628999993</v>
      </c>
      <c r="CS37" s="933">
        <v>449.25641268999999</v>
      </c>
      <c r="CT37" s="933">
        <v>442.48137609999998</v>
      </c>
      <c r="CU37" s="933">
        <v>1328.3847450799999</v>
      </c>
      <c r="CV37" s="933">
        <v>531.78559308770002</v>
      </c>
      <c r="CW37" s="933">
        <v>595.49895931970002</v>
      </c>
      <c r="CX37" s="933">
        <v>500.65377298999999</v>
      </c>
      <c r="CY37" s="933">
        <v>1627.9383253973999</v>
      </c>
      <c r="CZ37" s="933">
        <v>6702.895332006985</v>
      </c>
      <c r="DA37" s="934">
        <v>466.07882410999997</v>
      </c>
      <c r="DB37" s="933">
        <v>465.04420260999996</v>
      </c>
      <c r="DC37" s="933">
        <v>492.15248017999994</v>
      </c>
      <c r="DD37" s="933">
        <v>1423.2755068999998</v>
      </c>
      <c r="DE37" s="933">
        <v>479.79669680000006</v>
      </c>
      <c r="DF37" s="933">
        <v>512.00077479000004</v>
      </c>
      <c r="DG37" s="933">
        <v>558.6660160900002</v>
      </c>
      <c r="DH37" s="933">
        <v>1550.4634876800003</v>
      </c>
      <c r="DI37" s="933">
        <v>538.54380572999992</v>
      </c>
      <c r="DJ37" s="933">
        <v>574.06310543000006</v>
      </c>
      <c r="DK37" s="933">
        <v>428.88083550999994</v>
      </c>
      <c r="DL37" s="933">
        <v>1541.48774667</v>
      </c>
      <c r="DM37" s="933">
        <v>540.51187140000013</v>
      </c>
      <c r="DN37" s="933">
        <v>532.40551858999993</v>
      </c>
      <c r="DO37" s="933">
        <v>513.97343070299985</v>
      </c>
      <c r="DP37" s="933">
        <v>1586.8908206929998</v>
      </c>
      <c r="DQ37" s="935">
        <v>6102.1175619429996</v>
      </c>
      <c r="DR37" s="934">
        <v>514.04855967000003</v>
      </c>
      <c r="DS37" s="933">
        <v>454.13244483</v>
      </c>
      <c r="DT37" s="933">
        <v>473.92853641999994</v>
      </c>
      <c r="DU37" s="933">
        <v>1442.10954092</v>
      </c>
      <c r="DV37" s="933">
        <v>447.13305836000006</v>
      </c>
      <c r="DW37" s="933">
        <v>466.42800118000002</v>
      </c>
      <c r="DX37" s="933">
        <v>414.64201941000005</v>
      </c>
      <c r="DY37" s="933">
        <v>1328.20307895</v>
      </c>
      <c r="DZ37" s="933">
        <v>2770.3126198699997</v>
      </c>
      <c r="EA37" s="933">
        <v>448.64004258999989</v>
      </c>
      <c r="EB37" s="933">
        <v>423.52042454000002</v>
      </c>
      <c r="EC37" s="933">
        <v>396.23334338000006</v>
      </c>
      <c r="ED37" s="933">
        <v>1268.3938105100001</v>
      </c>
      <c r="EE37" s="933">
        <v>445.65598422000005</v>
      </c>
      <c r="EF37" s="933">
        <v>413.82856269000001</v>
      </c>
      <c r="EG37" s="933">
        <v>511.82341964</v>
      </c>
      <c r="EH37" s="933">
        <v>1371.3079665499999</v>
      </c>
      <c r="EI37" s="935">
        <v>5410.0143969300007</v>
      </c>
      <c r="EJ37" s="934">
        <v>444.70825961000008</v>
      </c>
      <c r="EK37" s="933">
        <v>350.86713538999999</v>
      </c>
      <c r="EL37" s="933">
        <v>393.8564631399999</v>
      </c>
      <c r="EM37" s="933">
        <v>1189.4318581399998</v>
      </c>
      <c r="EN37" s="933">
        <v>325.98875954499994</v>
      </c>
      <c r="EO37" s="933">
        <v>441.38033781099995</v>
      </c>
      <c r="EP37" s="933">
        <v>344.38620151999999</v>
      </c>
      <c r="EQ37" s="933">
        <v>1111.7552988759999</v>
      </c>
      <c r="ER37" s="933">
        <v>510.43072411000009</v>
      </c>
      <c r="ES37" s="933">
        <v>522.53909488000011</v>
      </c>
      <c r="ET37" s="933">
        <v>513.08271135800021</v>
      </c>
      <c r="EU37" s="933">
        <v>1546.0525303480003</v>
      </c>
      <c r="EV37" s="933">
        <v>564.99677457000007</v>
      </c>
      <c r="EW37" s="933">
        <v>545.17700272000002</v>
      </c>
      <c r="EX37" s="933">
        <v>556.39258785000004</v>
      </c>
      <c r="EY37" s="933">
        <v>1666.5663651400002</v>
      </c>
      <c r="EZ37" s="935">
        <v>5513.8060525040009</v>
      </c>
      <c r="FA37" s="934">
        <v>462.98943208999992</v>
      </c>
      <c r="FB37" s="933">
        <v>463.9334591600001</v>
      </c>
      <c r="FC37" s="933">
        <v>588.20226245999982</v>
      </c>
      <c r="FD37" s="933">
        <v>1515.1251537099997</v>
      </c>
      <c r="FE37" s="933">
        <v>518.01442161999978</v>
      </c>
      <c r="FF37" s="933">
        <v>524.88524524000013</v>
      </c>
      <c r="FG37" s="933">
        <v>597.40568140999994</v>
      </c>
      <c r="FH37" s="933">
        <v>1640.30534827</v>
      </c>
      <c r="FI37" s="933">
        <v>569.97420270000009</v>
      </c>
      <c r="FJ37" s="933">
        <v>659.26675261000003</v>
      </c>
      <c r="FK37" s="933">
        <v>565.99672054999996</v>
      </c>
      <c r="FL37" s="933">
        <v>1795.2376758599999</v>
      </c>
      <c r="FM37" s="933">
        <v>593.14835320999998</v>
      </c>
      <c r="FN37" s="933">
        <v>678.18349184999988</v>
      </c>
      <c r="FO37" s="933">
        <v>722.85023553999986</v>
      </c>
      <c r="FP37" s="933">
        <v>1994.1820805999998</v>
      </c>
      <c r="FQ37" s="935">
        <v>6944.8502584399985</v>
      </c>
      <c r="FR37" s="934">
        <v>605.36728380000011</v>
      </c>
      <c r="FS37" s="933">
        <v>539.38752554000007</v>
      </c>
      <c r="FT37" s="933">
        <v>718.59327128999996</v>
      </c>
      <c r="FU37" s="933">
        <f t="shared" si="0"/>
        <v>1863.3480806299999</v>
      </c>
      <c r="FV37" s="933">
        <v>712.01510958760002</v>
      </c>
      <c r="FW37" s="933">
        <v>794.96641544000011</v>
      </c>
      <c r="FX37" s="933">
        <v>787.37014332999991</v>
      </c>
      <c r="FY37" s="933">
        <f t="shared" si="1"/>
        <v>2294.3516683575999</v>
      </c>
      <c r="FZ37" s="933">
        <v>767.32670706999988</v>
      </c>
      <c r="GA37" s="933">
        <v>914.16357157999971</v>
      </c>
      <c r="GB37" s="933">
        <v>858.12919270999987</v>
      </c>
      <c r="GC37" s="933">
        <f t="shared" si="2"/>
        <v>2539.6194713599998</v>
      </c>
      <c r="GD37" s="933">
        <v>902.09732788000008</v>
      </c>
      <c r="GE37" s="933">
        <v>1125.8193728899998</v>
      </c>
      <c r="GF37" s="933">
        <v>1122.9875681799999</v>
      </c>
      <c r="GG37" s="933">
        <f t="shared" si="3"/>
        <v>3150.9042689499997</v>
      </c>
      <c r="GH37" s="935">
        <v>9848.2234892975994</v>
      </c>
      <c r="GI37" s="934">
        <v>897.4291102000002</v>
      </c>
      <c r="GJ37" s="933">
        <v>818.06172987000002</v>
      </c>
      <c r="GK37" s="933">
        <v>976.93397901999981</v>
      </c>
      <c r="GL37" s="933">
        <f t="shared" si="10"/>
        <v>2692.4248190899998</v>
      </c>
      <c r="GM37" s="933">
        <v>869.53092538999988</v>
      </c>
      <c r="GN37" s="933">
        <v>1326.2341320400003</v>
      </c>
      <c r="GO37" s="933">
        <v>1140.0788513499999</v>
      </c>
      <c r="GP37" s="933">
        <f t="shared" si="11"/>
        <v>3335.8439087799998</v>
      </c>
      <c r="GQ37" s="933">
        <v>1352.99967126</v>
      </c>
      <c r="GR37" s="933">
        <v>1250.9522404300001</v>
      </c>
      <c r="GS37" s="933">
        <v>1130.6661058</v>
      </c>
      <c r="GT37" s="933">
        <f t="shared" si="12"/>
        <v>3734.6180174900001</v>
      </c>
      <c r="GU37" s="933">
        <v>1280.4580051899998</v>
      </c>
      <c r="GV37" s="933">
        <v>1433.00678844</v>
      </c>
      <c r="GW37" s="933">
        <v>1456.89442575</v>
      </c>
      <c r="GX37" s="933">
        <f t="shared" si="13"/>
        <v>4170.3592193799996</v>
      </c>
      <c r="GY37" s="935">
        <f t="shared" si="8"/>
        <v>13933.245964739999</v>
      </c>
      <c r="GZ37" s="933">
        <v>1295.1973801000001</v>
      </c>
      <c r="HA37" s="933">
        <v>1248.3479159399997</v>
      </c>
      <c r="HB37" s="933">
        <v>1226.1412399399999</v>
      </c>
      <c r="HC37" s="933">
        <v>3769.6865359799995</v>
      </c>
      <c r="HD37" s="933">
        <v>1435.4136275100002</v>
      </c>
      <c r="HE37" s="933">
        <v>1738.2608557399999</v>
      </c>
      <c r="HF37" s="933">
        <v>1442.83987641</v>
      </c>
      <c r="HG37" s="933">
        <v>4616.5143596600001</v>
      </c>
      <c r="HH37" s="933">
        <v>1819.9379171099999</v>
      </c>
      <c r="HI37" s="933">
        <v>1702.39351953</v>
      </c>
      <c r="HJ37" s="933">
        <v>1781.4903088600006</v>
      </c>
      <c r="HK37" s="933">
        <v>5303.8217455000004</v>
      </c>
      <c r="HL37" s="933">
        <v>2068.7036914599994</v>
      </c>
      <c r="HM37" s="933">
        <v>2060.6436474400007</v>
      </c>
      <c r="HN37" s="933">
        <v>2098.1006020599998</v>
      </c>
      <c r="HO37" s="933">
        <v>6227.4479409599999</v>
      </c>
      <c r="HP37" s="935">
        <v>19917.470582099999</v>
      </c>
      <c r="HQ37" s="934">
        <v>1877.5333918599999</v>
      </c>
      <c r="HR37" s="933">
        <v>1709.3759900699995</v>
      </c>
      <c r="HS37" s="933">
        <v>1684.6299692799998</v>
      </c>
      <c r="HT37" s="933">
        <v>5271.539351209999</v>
      </c>
      <c r="HU37" s="933">
        <v>1910.6469951799997</v>
      </c>
      <c r="HV37" s="933">
        <v>2046.5167293800007</v>
      </c>
      <c r="HW37" s="933">
        <v>1728.0499005299998</v>
      </c>
      <c r="HX37" s="933">
        <v>5685.2136250900003</v>
      </c>
      <c r="HY37" s="933">
        <v>1883.4566109299994</v>
      </c>
      <c r="HZ37" s="933">
        <v>1810.8172464599995</v>
      </c>
      <c r="IA37" s="933">
        <v>2219.5476266400005</v>
      </c>
      <c r="IB37" s="933">
        <v>5913.8214840299988</v>
      </c>
      <c r="IC37" s="933">
        <v>2216.92437217</v>
      </c>
      <c r="ID37" s="933">
        <v>1830.98747908</v>
      </c>
      <c r="IE37" s="933">
        <v>2386.0516944100004</v>
      </c>
      <c r="IF37" s="933">
        <v>6433.9635456599999</v>
      </c>
      <c r="IG37" s="935">
        <f t="shared" si="9"/>
        <v>23304.538005989998</v>
      </c>
      <c r="IH37" s="938"/>
    </row>
    <row r="38" spans="1:242" s="940" customFormat="1" ht="23.25" customHeight="1" x14ac:dyDescent="0.35">
      <c r="A38" s="984" t="s">
        <v>759</v>
      </c>
      <c r="B38" s="923">
        <v>344.03800000000001</v>
      </c>
      <c r="C38" s="924">
        <v>342.19600000000003</v>
      </c>
      <c r="D38" s="925">
        <v>334.899</v>
      </c>
      <c r="E38" s="925">
        <v>367.51499999999999</v>
      </c>
      <c r="F38" s="926">
        <v>123.68600460797209</v>
      </c>
      <c r="G38" s="927">
        <v>143.18702914439456</v>
      </c>
      <c r="H38" s="927">
        <v>151.15548555985256</v>
      </c>
      <c r="I38" s="927">
        <v>418.02851931221926</v>
      </c>
      <c r="J38" s="927">
        <v>124.25539421264902</v>
      </c>
      <c r="K38" s="927">
        <v>168.3231647676389</v>
      </c>
      <c r="L38" s="927">
        <v>193.15085268853494</v>
      </c>
      <c r="M38" s="927">
        <v>485.72941166882288</v>
      </c>
      <c r="N38" s="927">
        <v>144.23448941957599</v>
      </c>
      <c r="O38" s="927">
        <v>167.41420943385191</v>
      </c>
      <c r="P38" s="927">
        <v>159.24778311113516</v>
      </c>
      <c r="Q38" s="927">
        <v>470.89648196456307</v>
      </c>
      <c r="R38" s="927">
        <v>152.1096828180055</v>
      </c>
      <c r="S38" s="927">
        <v>179.02060839307512</v>
      </c>
      <c r="T38" s="927">
        <v>181.12582406463218</v>
      </c>
      <c r="U38" s="927">
        <v>512.25611527571277</v>
      </c>
      <c r="V38" s="927">
        <v>1886.9105282213179</v>
      </c>
      <c r="W38" s="927"/>
      <c r="X38" s="927">
        <v>167.18762317273996</v>
      </c>
      <c r="Y38" s="927">
        <v>155.029635278901</v>
      </c>
      <c r="Z38" s="927">
        <v>171.93814857575629</v>
      </c>
      <c r="AA38" s="927">
        <v>494.15540702739725</v>
      </c>
      <c r="AB38" s="927">
        <v>171.51609287014449</v>
      </c>
      <c r="AC38" s="927">
        <v>159.87103462863871</v>
      </c>
      <c r="AD38" s="927">
        <v>186.72277173787182</v>
      </c>
      <c r="AE38" s="927">
        <v>518.10989923665511</v>
      </c>
      <c r="AF38" s="927">
        <v>160.81340589669927</v>
      </c>
      <c r="AG38" s="927">
        <v>188.73876321669874</v>
      </c>
      <c r="AH38" s="927">
        <v>199.62207656351305</v>
      </c>
      <c r="AI38" s="927">
        <v>549.17424567691103</v>
      </c>
      <c r="AJ38" s="927">
        <v>217.85393205423364</v>
      </c>
      <c r="AK38" s="927">
        <v>205.51204599657981</v>
      </c>
      <c r="AL38" s="927">
        <v>246.15881088592752</v>
      </c>
      <c r="AM38" s="927">
        <v>669.52478893674095</v>
      </c>
      <c r="AN38" s="927">
        <v>2230.9643408777042</v>
      </c>
      <c r="AO38" s="927">
        <v>193.03274177661228</v>
      </c>
      <c r="AP38" s="927">
        <v>214.90718821643929</v>
      </c>
      <c r="AQ38" s="927">
        <v>216.67708901086172</v>
      </c>
      <c r="AR38" s="927">
        <v>624.61701900391336</v>
      </c>
      <c r="AS38" s="927">
        <v>191.0554914999575</v>
      </c>
      <c r="AT38" s="927">
        <v>210.83861271343042</v>
      </c>
      <c r="AU38" s="927">
        <v>242.85850949975534</v>
      </c>
      <c r="AV38" s="927">
        <v>644.75261371314321</v>
      </c>
      <c r="AW38" s="927">
        <v>232.3992853878442</v>
      </c>
      <c r="AX38" s="927">
        <v>221.76577582328471</v>
      </c>
      <c r="AY38" s="927">
        <v>235.97757056953998</v>
      </c>
      <c r="AZ38" s="927">
        <v>813.16127473504378</v>
      </c>
      <c r="BA38" s="927">
        <v>233.22994338430715</v>
      </c>
      <c r="BB38" s="927">
        <v>254.93863887895799</v>
      </c>
      <c r="BC38" s="927">
        <v>270.01030289924023</v>
      </c>
      <c r="BD38" s="927">
        <v>758.17888516250537</v>
      </c>
      <c r="BE38" s="927">
        <v>246.92498105188031</v>
      </c>
      <c r="BF38" s="927">
        <v>278.31944138362024</v>
      </c>
      <c r="BG38" s="927">
        <v>293.56008370812378</v>
      </c>
      <c r="BH38" s="927">
        <v>818.80450614362428</v>
      </c>
      <c r="BI38" s="927">
        <v>164.63485259812458</v>
      </c>
      <c r="BJ38" s="927">
        <v>126.0845863716431</v>
      </c>
      <c r="BK38" s="927">
        <v>177.19985310601572</v>
      </c>
      <c r="BL38" s="927"/>
      <c r="BM38" s="927"/>
      <c r="BN38" s="927"/>
      <c r="BO38" s="927">
        <v>467.91929207578335</v>
      </c>
      <c r="BP38" s="933">
        <v>285.90620705535696</v>
      </c>
      <c r="BQ38" s="933">
        <v>292.6011476259377</v>
      </c>
      <c r="BR38" s="933">
        <v>362.66362844999998</v>
      </c>
      <c r="BS38" s="933">
        <v>941.17098313129475</v>
      </c>
      <c r="BT38" s="983">
        <v>282.59538522118373</v>
      </c>
      <c r="BU38" s="983">
        <v>335.59043929286372</v>
      </c>
      <c r="BV38" s="983">
        <v>296.92913043975722</v>
      </c>
      <c r="BW38" s="983">
        <v>915.11495495380461</v>
      </c>
      <c r="BX38" s="933">
        <v>344.28282684354548</v>
      </c>
      <c r="BY38" s="933">
        <v>350.17802383628032</v>
      </c>
      <c r="BZ38" s="933">
        <v>344.2124002765774</v>
      </c>
      <c r="CA38" s="933">
        <v>1038.6732509564033</v>
      </c>
      <c r="CB38" s="933">
        <v>387.65116867694184</v>
      </c>
      <c r="CC38" s="933">
        <v>275.7636044730786</v>
      </c>
      <c r="CD38" s="933">
        <v>333.97221246603186</v>
      </c>
      <c r="CE38" s="933">
        <v>997.38698561605236</v>
      </c>
      <c r="CF38" s="933">
        <v>401.49281178104803</v>
      </c>
      <c r="CG38" s="933">
        <v>362.66239112295534</v>
      </c>
      <c r="CH38" s="933">
        <v>406.58483979247268</v>
      </c>
      <c r="CI38" s="933">
        <v>1170.7400426964759</v>
      </c>
      <c r="CJ38" s="933">
        <v>279.33143144000002</v>
      </c>
      <c r="CK38" s="933">
        <v>386.42617452000002</v>
      </c>
      <c r="CL38" s="933">
        <v>339.68143403999994</v>
      </c>
      <c r="CM38" s="933">
        <v>1005.43904</v>
      </c>
      <c r="CN38" s="933">
        <v>310.58211031999997</v>
      </c>
      <c r="CO38" s="933">
        <v>431.33432606999997</v>
      </c>
      <c r="CP38" s="933">
        <v>480.53019621000004</v>
      </c>
      <c r="CQ38" s="933">
        <v>1222.4466325999999</v>
      </c>
      <c r="CR38" s="933">
        <v>436.64695628999993</v>
      </c>
      <c r="CS38" s="933">
        <v>449.25641268999999</v>
      </c>
      <c r="CT38" s="933">
        <v>442.48137609999998</v>
      </c>
      <c r="CU38" s="933">
        <v>1328.3847450799999</v>
      </c>
      <c r="CV38" s="933">
        <v>531.78559308770002</v>
      </c>
      <c r="CW38" s="933">
        <v>595.49895931970002</v>
      </c>
      <c r="CX38" s="933">
        <v>500.65377298999999</v>
      </c>
      <c r="CY38" s="933">
        <v>1627.9383253973999</v>
      </c>
      <c r="CZ38" s="933">
        <v>6371.799999756985</v>
      </c>
      <c r="DA38" s="934">
        <v>466.07882410999997</v>
      </c>
      <c r="DB38" s="933">
        <v>465.04420260999996</v>
      </c>
      <c r="DC38" s="933">
        <v>492.15248017999994</v>
      </c>
      <c r="DD38" s="933">
        <v>1423.2755068999998</v>
      </c>
      <c r="DE38" s="933">
        <v>479.79669680000006</v>
      </c>
      <c r="DF38" s="933">
        <v>512.00077479000004</v>
      </c>
      <c r="DG38" s="933">
        <v>558.6660160900002</v>
      </c>
      <c r="DH38" s="933">
        <v>1550.4634876800003</v>
      </c>
      <c r="DI38" s="933">
        <v>538.54380572999992</v>
      </c>
      <c r="DJ38" s="933">
        <v>574.06310543000006</v>
      </c>
      <c r="DK38" s="933">
        <v>428.88083550999994</v>
      </c>
      <c r="DL38" s="933">
        <v>1541.48774667</v>
      </c>
      <c r="DM38" s="933">
        <v>540.51187140000013</v>
      </c>
      <c r="DN38" s="933">
        <v>532.40551858999993</v>
      </c>
      <c r="DO38" s="933">
        <v>513.97343070299985</v>
      </c>
      <c r="DP38" s="933">
        <v>1586.8908206929998</v>
      </c>
      <c r="DQ38" s="935">
        <v>6102.1175619429996</v>
      </c>
      <c r="DR38" s="934">
        <v>514.04855967000003</v>
      </c>
      <c r="DS38" s="933">
        <v>454.13244483</v>
      </c>
      <c r="DT38" s="933">
        <v>473.92853641999994</v>
      </c>
      <c r="DU38" s="933">
        <v>1442.10954092</v>
      </c>
      <c r="DV38" s="933">
        <v>447.13305836000006</v>
      </c>
      <c r="DW38" s="933">
        <v>466.42800118000002</v>
      </c>
      <c r="DX38" s="933">
        <v>414.64201941000005</v>
      </c>
      <c r="DY38" s="933">
        <v>1328.20307895</v>
      </c>
      <c r="DZ38" s="933">
        <v>2770.3126198699997</v>
      </c>
      <c r="EA38" s="933">
        <v>448.64004258999989</v>
      </c>
      <c r="EB38" s="933">
        <v>423.52042454000002</v>
      </c>
      <c r="EC38" s="933">
        <v>396.23334338000006</v>
      </c>
      <c r="ED38" s="933">
        <v>1268.3938105100001</v>
      </c>
      <c r="EE38" s="933">
        <v>445.65598422000005</v>
      </c>
      <c r="EF38" s="933">
        <v>413.82856269000001</v>
      </c>
      <c r="EG38" s="933">
        <v>511.82341964</v>
      </c>
      <c r="EH38" s="933">
        <v>1371.3079665499999</v>
      </c>
      <c r="EI38" s="935">
        <v>5410.0143969300007</v>
      </c>
      <c r="EJ38" s="934">
        <v>444.70825961000008</v>
      </c>
      <c r="EK38" s="933">
        <v>350.86713538999999</v>
      </c>
      <c r="EL38" s="933">
        <v>393.8564631399999</v>
      </c>
      <c r="EM38" s="933">
        <v>1189.4318581399998</v>
      </c>
      <c r="EN38" s="933">
        <v>325.98875954499994</v>
      </c>
      <c r="EO38" s="933">
        <v>441.38033781099995</v>
      </c>
      <c r="EP38" s="933">
        <v>344.38620151999999</v>
      </c>
      <c r="EQ38" s="933">
        <v>1111.7552988759999</v>
      </c>
      <c r="ER38" s="933">
        <v>510.43072411000009</v>
      </c>
      <c r="ES38" s="933">
        <v>522.53909488000011</v>
      </c>
      <c r="ET38" s="933">
        <v>513.08271135800021</v>
      </c>
      <c r="EU38" s="933">
        <v>1546.0525303480003</v>
      </c>
      <c r="EV38" s="933">
        <v>564.99677457000007</v>
      </c>
      <c r="EW38" s="933">
        <v>545.17700272000002</v>
      </c>
      <c r="EX38" s="933">
        <v>556.39258785000004</v>
      </c>
      <c r="EY38" s="933">
        <v>1666.5663651400002</v>
      </c>
      <c r="EZ38" s="935">
        <v>5513.8060525040009</v>
      </c>
      <c r="FA38" s="934">
        <v>462.98943208999992</v>
      </c>
      <c r="FB38" s="933">
        <v>463.9334591600001</v>
      </c>
      <c r="FC38" s="933">
        <v>588.20226245999982</v>
      </c>
      <c r="FD38" s="933">
        <v>1515.1251537099997</v>
      </c>
      <c r="FE38" s="933">
        <v>518.01442161999978</v>
      </c>
      <c r="FF38" s="933">
        <v>524.88524524000013</v>
      </c>
      <c r="FG38" s="933">
        <v>597.40568140999994</v>
      </c>
      <c r="FH38" s="933">
        <v>1640.30534827</v>
      </c>
      <c r="FI38" s="933">
        <v>569.97420270000009</v>
      </c>
      <c r="FJ38" s="933">
        <v>659.26675261000003</v>
      </c>
      <c r="FK38" s="933">
        <v>565.99672054999996</v>
      </c>
      <c r="FL38" s="933">
        <v>1795.2376758599999</v>
      </c>
      <c r="FM38" s="933">
        <v>593.14835320999998</v>
      </c>
      <c r="FN38" s="933">
        <v>678.18349184999988</v>
      </c>
      <c r="FO38" s="933">
        <v>722.85023553999986</v>
      </c>
      <c r="FP38" s="933">
        <v>1994.1820805999998</v>
      </c>
      <c r="FQ38" s="935">
        <v>6944.8502584399985</v>
      </c>
      <c r="FR38" s="934">
        <v>605.36728380000011</v>
      </c>
      <c r="FS38" s="933">
        <v>539.38752554000007</v>
      </c>
      <c r="FT38" s="933">
        <v>718.59327128999996</v>
      </c>
      <c r="FU38" s="933">
        <f t="shared" si="0"/>
        <v>1863.3480806299999</v>
      </c>
      <c r="FV38" s="933">
        <v>712.01510958760002</v>
      </c>
      <c r="FW38" s="933">
        <v>794.96641544000011</v>
      </c>
      <c r="FX38" s="933">
        <v>787.37014332999991</v>
      </c>
      <c r="FY38" s="933">
        <f t="shared" si="1"/>
        <v>2294.3516683575999</v>
      </c>
      <c r="FZ38" s="933">
        <v>767.32670706999988</v>
      </c>
      <c r="GA38" s="933">
        <v>914.16357157999971</v>
      </c>
      <c r="GB38" s="933">
        <v>858.12919270999987</v>
      </c>
      <c r="GC38" s="933">
        <f t="shared" si="2"/>
        <v>2539.6194713599998</v>
      </c>
      <c r="GD38" s="933">
        <v>902.09732788000008</v>
      </c>
      <c r="GE38" s="933">
        <v>1125.8193728899998</v>
      </c>
      <c r="GF38" s="933">
        <v>1122.9875681799999</v>
      </c>
      <c r="GG38" s="933">
        <f t="shared" si="3"/>
        <v>3150.9042689499997</v>
      </c>
      <c r="GH38" s="935">
        <v>9848.2234892975994</v>
      </c>
      <c r="GI38" s="934">
        <v>897.4291102000002</v>
      </c>
      <c r="GJ38" s="933">
        <v>818.06172987000002</v>
      </c>
      <c r="GK38" s="933">
        <v>976.93397901999981</v>
      </c>
      <c r="GL38" s="933">
        <f t="shared" si="10"/>
        <v>2692.4248190899998</v>
      </c>
      <c r="GM38" s="933">
        <v>869.53092538999988</v>
      </c>
      <c r="GN38" s="933">
        <v>1326.2341320400003</v>
      </c>
      <c r="GO38" s="933">
        <v>1140.0788513499999</v>
      </c>
      <c r="GP38" s="933">
        <f t="shared" si="11"/>
        <v>3335.8439087799998</v>
      </c>
      <c r="GQ38" s="933">
        <v>1352.99967126</v>
      </c>
      <c r="GR38" s="933">
        <v>1250.9522404300001</v>
      </c>
      <c r="GS38" s="933">
        <v>1130.6661058</v>
      </c>
      <c r="GT38" s="933">
        <f t="shared" si="12"/>
        <v>3734.6180174900001</v>
      </c>
      <c r="GU38" s="933">
        <v>1280.4580051899998</v>
      </c>
      <c r="GV38" s="933">
        <v>1433.00678844</v>
      </c>
      <c r="GW38" s="933">
        <v>1456.89442575</v>
      </c>
      <c r="GX38" s="933">
        <f t="shared" si="13"/>
        <v>4170.3592193799996</v>
      </c>
      <c r="GY38" s="935">
        <f t="shared" si="8"/>
        <v>13933.245964739999</v>
      </c>
      <c r="GZ38" s="933">
        <v>1295.1973801000001</v>
      </c>
      <c r="HA38" s="933">
        <v>1248.3479159399997</v>
      </c>
      <c r="HB38" s="933">
        <v>1226.1412399399999</v>
      </c>
      <c r="HC38" s="933">
        <v>3769.6865359799995</v>
      </c>
      <c r="HD38" s="933">
        <v>1435.4136275100002</v>
      </c>
      <c r="HE38" s="933">
        <v>1738.2608557399999</v>
      </c>
      <c r="HF38" s="933">
        <v>1442.83987641</v>
      </c>
      <c r="HG38" s="933">
        <v>4616.5143596600001</v>
      </c>
      <c r="HH38" s="933">
        <v>1819.9379171099999</v>
      </c>
      <c r="HI38" s="933">
        <v>1702.39351953</v>
      </c>
      <c r="HJ38" s="933">
        <v>1781.4903088600006</v>
      </c>
      <c r="HK38" s="933">
        <v>5303.8217455000004</v>
      </c>
      <c r="HL38" s="933">
        <v>2068.7036914599994</v>
      </c>
      <c r="HM38" s="933">
        <v>2060.6436474400007</v>
      </c>
      <c r="HN38" s="933">
        <v>2098.1006020599998</v>
      </c>
      <c r="HO38" s="933">
        <v>6227.4479409599999</v>
      </c>
      <c r="HP38" s="935">
        <v>19917.470582099999</v>
      </c>
      <c r="HQ38" s="934">
        <v>1877.5333918599999</v>
      </c>
      <c r="HR38" s="933">
        <v>1709.3759900699995</v>
      </c>
      <c r="HS38" s="933">
        <v>1684.6299692799998</v>
      </c>
      <c r="HT38" s="933">
        <v>5271.539351209999</v>
      </c>
      <c r="HU38" s="933">
        <v>1910.64699518</v>
      </c>
      <c r="HV38" s="933">
        <v>2046.5167293800007</v>
      </c>
      <c r="HW38" s="933">
        <v>1728.0499005299998</v>
      </c>
      <c r="HX38" s="933">
        <v>5685.2136250900003</v>
      </c>
      <c r="HY38" s="933">
        <v>1883.4566109299994</v>
      </c>
      <c r="HZ38" s="933">
        <v>1810.8172464599995</v>
      </c>
      <c r="IA38" s="933">
        <v>2219.5476266400005</v>
      </c>
      <c r="IB38" s="933">
        <v>5913.8214840299988</v>
      </c>
      <c r="IC38" s="933">
        <v>2216.92437217</v>
      </c>
      <c r="ID38" s="933">
        <v>1830.98747908</v>
      </c>
      <c r="IE38" s="933">
        <v>2386.0516944100004</v>
      </c>
      <c r="IF38" s="933">
        <v>6433.9635456599999</v>
      </c>
      <c r="IG38" s="935">
        <f t="shared" si="9"/>
        <v>23304.538005989998</v>
      </c>
      <c r="IH38" s="938"/>
    </row>
    <row r="39" spans="1:242" ht="23.25" customHeight="1" x14ac:dyDescent="0.35">
      <c r="A39" s="956" t="s">
        <v>1535</v>
      </c>
      <c r="B39" s="945">
        <v>120.36799999999999</v>
      </c>
      <c r="C39" s="946">
        <v>213.97200000000001</v>
      </c>
      <c r="D39" s="947">
        <v>199.43799999999999</v>
      </c>
      <c r="E39" s="947">
        <v>100.794</v>
      </c>
      <c r="F39" s="948">
        <v>123.68600460797209</v>
      </c>
      <c r="G39" s="949">
        <v>143.18702914439456</v>
      </c>
      <c r="H39" s="949">
        <v>151.15548555985256</v>
      </c>
      <c r="I39" s="949">
        <v>418.02851931221926</v>
      </c>
      <c r="J39" s="949">
        <v>124.25539421264902</v>
      </c>
      <c r="K39" s="949">
        <v>168.3231647676389</v>
      </c>
      <c r="L39" s="949">
        <v>193.15085268853494</v>
      </c>
      <c r="M39" s="949">
        <v>485.72941166882288</v>
      </c>
      <c r="N39" s="949">
        <v>144.23448941957599</v>
      </c>
      <c r="O39" s="949">
        <v>167.41420943385191</v>
      </c>
      <c r="P39" s="949">
        <v>159.24778311113516</v>
      </c>
      <c r="Q39" s="949">
        <v>470.89648196456307</v>
      </c>
      <c r="R39" s="949">
        <v>152.1096828180055</v>
      </c>
      <c r="S39" s="949">
        <v>179.02060839307512</v>
      </c>
      <c r="T39" s="949">
        <v>181.12582406463218</v>
      </c>
      <c r="U39" s="949">
        <v>512.25611527571277</v>
      </c>
      <c r="V39" s="949">
        <v>1886.9105282213179</v>
      </c>
      <c r="W39" s="949"/>
      <c r="X39" s="949">
        <v>167.18762317273996</v>
      </c>
      <c r="Y39" s="949">
        <v>155.029635278901</v>
      </c>
      <c r="Z39" s="949">
        <v>171.93814857575629</v>
      </c>
      <c r="AA39" s="949">
        <v>494.15540702739725</v>
      </c>
      <c r="AB39" s="949">
        <v>171.51609287014449</v>
      </c>
      <c r="AC39" s="949">
        <v>159.87103462863871</v>
      </c>
      <c r="AD39" s="949">
        <v>186.72277173787182</v>
      </c>
      <c r="AE39" s="949">
        <v>518.10989923665511</v>
      </c>
      <c r="AF39" s="949">
        <v>160.81340589669927</v>
      </c>
      <c r="AG39" s="949">
        <v>188.73876321669874</v>
      </c>
      <c r="AH39" s="949">
        <v>199.62207656351305</v>
      </c>
      <c r="AI39" s="949">
        <v>549.17424567691103</v>
      </c>
      <c r="AJ39" s="949">
        <v>217.85393205423364</v>
      </c>
      <c r="AK39" s="949">
        <v>205.51204599657981</v>
      </c>
      <c r="AL39" s="949">
        <v>246.15881088592752</v>
      </c>
      <c r="AM39" s="949">
        <v>669.52478893674095</v>
      </c>
      <c r="AN39" s="949">
        <v>2230.9643408777042</v>
      </c>
      <c r="AO39" s="949">
        <v>193.03274177661228</v>
      </c>
      <c r="AP39" s="949">
        <v>214.90718821643929</v>
      </c>
      <c r="AQ39" s="949">
        <v>216.67708901086172</v>
      </c>
      <c r="AR39" s="949">
        <v>624.61701900391336</v>
      </c>
      <c r="AS39" s="949">
        <v>191.0554914999575</v>
      </c>
      <c r="AT39" s="949">
        <v>210.83861271343042</v>
      </c>
      <c r="AU39" s="949">
        <v>242.85850949975534</v>
      </c>
      <c r="AV39" s="949">
        <v>644.75261371314321</v>
      </c>
      <c r="AW39" s="949">
        <v>232.3992853878442</v>
      </c>
      <c r="AX39" s="949">
        <v>221.76577582328471</v>
      </c>
      <c r="AY39" s="949">
        <v>235.97757056953998</v>
      </c>
      <c r="AZ39" s="949">
        <v>813.16127473504378</v>
      </c>
      <c r="BA39" s="949">
        <v>233.22994338430715</v>
      </c>
      <c r="BB39" s="949">
        <v>254.93863887895799</v>
      </c>
      <c r="BC39" s="949">
        <v>270.01030289924023</v>
      </c>
      <c r="BD39" s="949">
        <v>758.17888516250537</v>
      </c>
      <c r="BE39" s="949">
        <v>246.92498105188031</v>
      </c>
      <c r="BF39" s="949">
        <v>278.31944138362024</v>
      </c>
      <c r="BG39" s="949">
        <v>293.56008370812378</v>
      </c>
      <c r="BH39" s="949">
        <v>818.80450614362428</v>
      </c>
      <c r="BI39" s="949">
        <v>164.63485259812458</v>
      </c>
      <c r="BJ39" s="949">
        <v>126.0845863716431</v>
      </c>
      <c r="BK39" s="949">
        <v>177.19985310601572</v>
      </c>
      <c r="BL39" s="949"/>
      <c r="BM39" s="949"/>
      <c r="BN39" s="949"/>
      <c r="BO39" s="949">
        <v>467.91929207578335</v>
      </c>
      <c r="BP39" s="950">
        <v>285.90620705535696</v>
      </c>
      <c r="BQ39" s="950">
        <v>292.6011476259377</v>
      </c>
      <c r="BR39" s="950">
        <v>362.66362844999998</v>
      </c>
      <c r="BS39" s="950">
        <v>941.17098313129475</v>
      </c>
      <c r="BT39" s="670">
        <v>282.59538522118373</v>
      </c>
      <c r="BU39" s="670">
        <v>335.59043929286372</v>
      </c>
      <c r="BV39" s="670">
        <v>296.92913043975722</v>
      </c>
      <c r="BW39" s="670">
        <v>915.11495495380461</v>
      </c>
      <c r="BX39" s="950">
        <v>344.28282684354548</v>
      </c>
      <c r="BY39" s="950">
        <v>350.17802383628032</v>
      </c>
      <c r="BZ39" s="950">
        <v>344.2124002765774</v>
      </c>
      <c r="CA39" s="950">
        <v>1038.6732509564033</v>
      </c>
      <c r="CB39" s="950">
        <v>387.65116867694184</v>
      </c>
      <c r="CC39" s="950">
        <v>275.7636044730786</v>
      </c>
      <c r="CD39" s="950">
        <v>333.97221246603186</v>
      </c>
      <c r="CE39" s="950">
        <v>997.38698561605236</v>
      </c>
      <c r="CF39" s="950">
        <v>401.49281178104803</v>
      </c>
      <c r="CG39" s="950">
        <v>362.66239112295534</v>
      </c>
      <c r="CH39" s="950">
        <v>406.58483979247268</v>
      </c>
      <c r="CI39" s="950">
        <v>1170.7400426964759</v>
      </c>
      <c r="CJ39" s="950">
        <v>279.33143144000002</v>
      </c>
      <c r="CK39" s="950">
        <v>386.42617452000002</v>
      </c>
      <c r="CL39" s="950">
        <v>339.68143403999994</v>
      </c>
      <c r="CM39" s="950">
        <v>1005.43904</v>
      </c>
      <c r="CN39" s="950">
        <v>310.58211031999997</v>
      </c>
      <c r="CO39" s="950">
        <v>431.33432606999997</v>
      </c>
      <c r="CP39" s="950">
        <v>480.53019621000004</v>
      </c>
      <c r="CQ39" s="950">
        <v>1222.4466325999999</v>
      </c>
      <c r="CR39" s="950">
        <v>436.64695628999993</v>
      </c>
      <c r="CS39" s="950">
        <v>449.25641268999999</v>
      </c>
      <c r="CT39" s="950">
        <v>442.48137609999998</v>
      </c>
      <c r="CU39" s="950">
        <v>1328.3847450799999</v>
      </c>
      <c r="CV39" s="950">
        <v>531.78559308770002</v>
      </c>
      <c r="CW39" s="950">
        <v>595.49895931970002</v>
      </c>
      <c r="CX39" s="950">
        <v>500.65377298999999</v>
      </c>
      <c r="CY39" s="950">
        <v>1627.9383253973999</v>
      </c>
      <c r="CZ39" s="950">
        <v>6371.799999756985</v>
      </c>
      <c r="DA39" s="952">
        <v>466.07882410999997</v>
      </c>
      <c r="DB39" s="950">
        <v>465.04420260999996</v>
      </c>
      <c r="DC39" s="950">
        <v>492.15248017999994</v>
      </c>
      <c r="DD39" s="950">
        <v>1423.2755068999998</v>
      </c>
      <c r="DE39" s="950">
        <v>479.79669680000006</v>
      </c>
      <c r="DF39" s="950">
        <v>512.00077479000004</v>
      </c>
      <c r="DG39" s="950">
        <v>558.6660160900002</v>
      </c>
      <c r="DH39" s="950">
        <v>1550.4634876800003</v>
      </c>
      <c r="DI39" s="950">
        <v>538.54380572999992</v>
      </c>
      <c r="DJ39" s="950">
        <v>574.06310543000006</v>
      </c>
      <c r="DK39" s="950">
        <v>428.88083550999994</v>
      </c>
      <c r="DL39" s="950">
        <v>1541.48774667</v>
      </c>
      <c r="DM39" s="950">
        <v>540.51187140000013</v>
      </c>
      <c r="DN39" s="950">
        <v>532.40551858999993</v>
      </c>
      <c r="DO39" s="950">
        <v>513.97343070299985</v>
      </c>
      <c r="DP39" s="950">
        <v>1586.8908206929998</v>
      </c>
      <c r="DQ39" s="953">
        <v>6102.1175619429996</v>
      </c>
      <c r="DR39" s="952">
        <v>514.04855967000003</v>
      </c>
      <c r="DS39" s="950">
        <v>454.13244483</v>
      </c>
      <c r="DT39" s="950">
        <v>473.92853641999994</v>
      </c>
      <c r="DU39" s="950">
        <v>1442.10954092</v>
      </c>
      <c r="DV39" s="950">
        <v>447.13305836000006</v>
      </c>
      <c r="DW39" s="950">
        <v>466.42800118000002</v>
      </c>
      <c r="DX39" s="950">
        <v>414.64201941000005</v>
      </c>
      <c r="DY39" s="950">
        <v>1328.20307895</v>
      </c>
      <c r="DZ39" s="950">
        <v>2770.3126198699997</v>
      </c>
      <c r="EA39" s="950">
        <v>448.64004258999989</v>
      </c>
      <c r="EB39" s="950">
        <v>423.52042454000002</v>
      </c>
      <c r="EC39" s="950">
        <v>396.23334338000006</v>
      </c>
      <c r="ED39" s="950">
        <v>1268.3938105100001</v>
      </c>
      <c r="EE39" s="950">
        <v>445.65598422000005</v>
      </c>
      <c r="EF39" s="950">
        <v>413.82856269000001</v>
      </c>
      <c r="EG39" s="950">
        <v>511.82341964</v>
      </c>
      <c r="EH39" s="950">
        <v>1371.3079665499999</v>
      </c>
      <c r="EI39" s="953">
        <v>5410.0143969300007</v>
      </c>
      <c r="EJ39" s="952">
        <v>444.70825961000008</v>
      </c>
      <c r="EK39" s="950">
        <v>350.86713538999999</v>
      </c>
      <c r="EL39" s="950">
        <v>393.8564631399999</v>
      </c>
      <c r="EM39" s="950">
        <v>1189.4318581399998</v>
      </c>
      <c r="EN39" s="950">
        <v>325.98875954499994</v>
      </c>
      <c r="EO39" s="950">
        <v>441.38033781099995</v>
      </c>
      <c r="EP39" s="950">
        <v>344.38620151999999</v>
      </c>
      <c r="EQ39" s="950">
        <v>1111.7552988759999</v>
      </c>
      <c r="ER39" s="950">
        <v>510.43072411000009</v>
      </c>
      <c r="ES39" s="950">
        <v>522.53909488000011</v>
      </c>
      <c r="ET39" s="950">
        <v>513.08271135800021</v>
      </c>
      <c r="EU39" s="950">
        <v>1546.0525303480003</v>
      </c>
      <c r="EV39" s="950">
        <v>564.99677457000007</v>
      </c>
      <c r="EW39" s="950">
        <v>545.17700272000002</v>
      </c>
      <c r="EX39" s="950">
        <v>556.39258785000004</v>
      </c>
      <c r="EY39" s="950">
        <v>1666.5663651400002</v>
      </c>
      <c r="EZ39" s="953">
        <v>5513.8060525040009</v>
      </c>
      <c r="FA39" s="952">
        <v>462.98943208999992</v>
      </c>
      <c r="FB39" s="950">
        <v>463.9334591600001</v>
      </c>
      <c r="FC39" s="950">
        <v>588.20226245999982</v>
      </c>
      <c r="FD39" s="950">
        <v>1515.1251537099997</v>
      </c>
      <c r="FE39" s="950">
        <v>518.01442161999978</v>
      </c>
      <c r="FF39" s="950">
        <v>524.88524524000013</v>
      </c>
      <c r="FG39" s="950">
        <v>597.40568140999994</v>
      </c>
      <c r="FH39" s="950">
        <v>1640.30534827</v>
      </c>
      <c r="FI39" s="950">
        <v>569.97420270000009</v>
      </c>
      <c r="FJ39" s="950">
        <v>659.26675261000003</v>
      </c>
      <c r="FK39" s="950">
        <v>565.99672054999996</v>
      </c>
      <c r="FL39" s="950">
        <v>1795.2376758599999</v>
      </c>
      <c r="FM39" s="950">
        <v>593.14835320999998</v>
      </c>
      <c r="FN39" s="950">
        <v>678.18349184999988</v>
      </c>
      <c r="FO39" s="950">
        <v>722.85023553999986</v>
      </c>
      <c r="FP39" s="950">
        <v>1994.1820805999998</v>
      </c>
      <c r="FQ39" s="953">
        <v>6944.8502584399985</v>
      </c>
      <c r="FR39" s="952">
        <v>605.36728380000011</v>
      </c>
      <c r="FS39" s="950">
        <v>539.38752554000007</v>
      </c>
      <c r="FT39" s="950">
        <v>718.59327128999996</v>
      </c>
      <c r="FU39" s="950">
        <f t="shared" si="0"/>
        <v>1863.3480806299999</v>
      </c>
      <c r="FV39" s="950">
        <v>712.01510958760002</v>
      </c>
      <c r="FW39" s="950">
        <v>794.96641544000011</v>
      </c>
      <c r="FX39" s="950">
        <v>787.37014332999991</v>
      </c>
      <c r="FY39" s="950">
        <f t="shared" si="1"/>
        <v>2294.3516683575999</v>
      </c>
      <c r="FZ39" s="950">
        <v>767.32670706999988</v>
      </c>
      <c r="GA39" s="950">
        <v>914.16357157999971</v>
      </c>
      <c r="GB39" s="950">
        <v>858.12919270999987</v>
      </c>
      <c r="GC39" s="950">
        <f t="shared" si="2"/>
        <v>2539.6194713599998</v>
      </c>
      <c r="GD39" s="950">
        <v>902.09732788000008</v>
      </c>
      <c r="GE39" s="950">
        <v>1125.8193728899998</v>
      </c>
      <c r="GF39" s="950">
        <v>1122.9875681799999</v>
      </c>
      <c r="GG39" s="950">
        <f t="shared" si="3"/>
        <v>3150.9042689499997</v>
      </c>
      <c r="GH39" s="953">
        <v>9848.2234892975994</v>
      </c>
      <c r="GI39" s="952">
        <v>897.4291102000002</v>
      </c>
      <c r="GJ39" s="950">
        <v>818.06172987000002</v>
      </c>
      <c r="GK39" s="950">
        <v>976.93397901999981</v>
      </c>
      <c r="GL39" s="950">
        <f t="shared" si="10"/>
        <v>2692.4248190899998</v>
      </c>
      <c r="GM39" s="950">
        <v>869.53092538999988</v>
      </c>
      <c r="GN39" s="950">
        <v>1326.2341320400003</v>
      </c>
      <c r="GO39" s="950">
        <v>1140.0788513499999</v>
      </c>
      <c r="GP39" s="950">
        <f t="shared" si="11"/>
        <v>3335.8439087799998</v>
      </c>
      <c r="GQ39" s="950">
        <v>1352.99967126</v>
      </c>
      <c r="GR39" s="950">
        <v>1250.9522404300001</v>
      </c>
      <c r="GS39" s="950">
        <v>1130.6661058</v>
      </c>
      <c r="GT39" s="950">
        <f t="shared" si="12"/>
        <v>3734.6180174900001</v>
      </c>
      <c r="GU39" s="950">
        <v>1280.4580051899998</v>
      </c>
      <c r="GV39" s="950">
        <v>1433.00678844</v>
      </c>
      <c r="GW39" s="950">
        <v>1456.89442575</v>
      </c>
      <c r="GX39" s="950">
        <f t="shared" si="13"/>
        <v>4170.3592193799996</v>
      </c>
      <c r="GY39" s="953">
        <f t="shared" si="8"/>
        <v>13933.245964739999</v>
      </c>
      <c r="GZ39" s="950">
        <v>1295.1973801000001</v>
      </c>
      <c r="HA39" s="950">
        <v>1248.3479159399997</v>
      </c>
      <c r="HB39" s="950">
        <v>1226.1412399399999</v>
      </c>
      <c r="HC39" s="950">
        <v>3769.6865359799995</v>
      </c>
      <c r="HD39" s="950">
        <v>1435.4136275100002</v>
      </c>
      <c r="HE39" s="950">
        <v>1738.2608557399999</v>
      </c>
      <c r="HF39" s="950">
        <v>1442.83987641</v>
      </c>
      <c r="HG39" s="950">
        <v>4616.5143596600001</v>
      </c>
      <c r="HH39" s="950">
        <v>1819.9379171099999</v>
      </c>
      <c r="HI39" s="950">
        <v>1702.39351953</v>
      </c>
      <c r="HJ39" s="950">
        <v>1781.4903088600006</v>
      </c>
      <c r="HK39" s="950">
        <v>5303.8217455000004</v>
      </c>
      <c r="HL39" s="950">
        <v>2068.7036914599994</v>
      </c>
      <c r="HM39" s="950">
        <v>2060.6436474400007</v>
      </c>
      <c r="HN39" s="950">
        <v>2098.1006020599998</v>
      </c>
      <c r="HO39" s="950">
        <v>6227.4479409599999</v>
      </c>
      <c r="HP39" s="953">
        <v>19917.470582099999</v>
      </c>
      <c r="HQ39" s="952">
        <v>1877.5333918599999</v>
      </c>
      <c r="HR39" s="950">
        <v>1709.3759900699995</v>
      </c>
      <c r="HS39" s="950">
        <v>1684.6299692799998</v>
      </c>
      <c r="HT39" s="950">
        <v>5271.539351209999</v>
      </c>
      <c r="HU39" s="950">
        <v>1910.6469951799997</v>
      </c>
      <c r="HV39" s="950">
        <v>2046.5167293800007</v>
      </c>
      <c r="HW39" s="950">
        <v>1728.0499005299998</v>
      </c>
      <c r="HX39" s="950">
        <v>5685.2136250900003</v>
      </c>
      <c r="HY39" s="950">
        <v>1883.4566109299994</v>
      </c>
      <c r="HZ39" s="950">
        <v>1810.8172464599995</v>
      </c>
      <c r="IA39" s="950">
        <v>2219.5476266400005</v>
      </c>
      <c r="IB39" s="950">
        <v>5913.8214840299988</v>
      </c>
      <c r="IC39" s="950">
        <v>2216.92437217</v>
      </c>
      <c r="ID39" s="950">
        <v>1830.98747908</v>
      </c>
      <c r="IE39" s="950">
        <v>2386.0516944100004</v>
      </c>
      <c r="IF39" s="950">
        <v>6433.9635456599999</v>
      </c>
      <c r="IG39" s="953">
        <f t="shared" si="9"/>
        <v>23304.538005989998</v>
      </c>
      <c r="IH39" s="954"/>
    </row>
    <row r="40" spans="1:242" ht="23.25" hidden="1" customHeight="1" x14ac:dyDescent="0.35">
      <c r="A40" s="996" t="s">
        <v>1536</v>
      </c>
      <c r="B40" s="923">
        <v>539.15300000000002</v>
      </c>
      <c r="C40" s="924">
        <v>233.53200000000001</v>
      </c>
      <c r="D40" s="925">
        <v>659.69399999999996</v>
      </c>
      <c r="E40" s="925">
        <v>389.625</v>
      </c>
      <c r="F40" s="997">
        <v>25.169453703999999</v>
      </c>
      <c r="G40" s="998">
        <v>38</v>
      </c>
      <c r="H40" s="998">
        <v>0</v>
      </c>
      <c r="I40" s="998">
        <v>63.169453703999999</v>
      </c>
      <c r="J40" s="998">
        <v>0</v>
      </c>
      <c r="K40" s="998">
        <v>0</v>
      </c>
      <c r="L40" s="998">
        <v>0</v>
      </c>
      <c r="M40" s="998">
        <v>0</v>
      </c>
      <c r="N40" s="998">
        <v>0</v>
      </c>
      <c r="O40" s="998">
        <v>0</v>
      </c>
      <c r="P40" s="998">
        <v>0</v>
      </c>
      <c r="Q40" s="998">
        <v>0</v>
      </c>
      <c r="R40" s="998">
        <v>0</v>
      </c>
      <c r="S40" s="998">
        <v>0</v>
      </c>
      <c r="T40" s="998">
        <v>40</v>
      </c>
      <c r="U40" s="998">
        <v>40</v>
      </c>
      <c r="V40" s="998">
        <v>103.16945370399999</v>
      </c>
      <c r="W40" s="998"/>
      <c r="X40" s="998">
        <v>0</v>
      </c>
      <c r="Y40" s="998">
        <v>0</v>
      </c>
      <c r="Z40" s="998">
        <v>0</v>
      </c>
      <c r="AA40" s="998">
        <v>0</v>
      </c>
      <c r="AB40" s="949">
        <v>0</v>
      </c>
      <c r="AC40" s="949">
        <v>0</v>
      </c>
      <c r="AD40" s="949">
        <v>0</v>
      </c>
      <c r="AE40" s="949">
        <v>0</v>
      </c>
      <c r="AF40" s="949">
        <v>0</v>
      </c>
      <c r="AG40" s="949">
        <v>0</v>
      </c>
      <c r="AH40" s="949">
        <v>0</v>
      </c>
      <c r="AI40" s="949">
        <v>0</v>
      </c>
      <c r="AJ40" s="949">
        <v>100</v>
      </c>
      <c r="AK40" s="949">
        <v>0</v>
      </c>
      <c r="AL40" s="949">
        <v>0</v>
      </c>
      <c r="AM40" s="949">
        <v>100</v>
      </c>
      <c r="AN40" s="949">
        <v>100</v>
      </c>
      <c r="AO40" s="949">
        <v>0</v>
      </c>
      <c r="AP40" s="949">
        <v>0</v>
      </c>
      <c r="AQ40" s="949">
        <v>0</v>
      </c>
      <c r="AR40" s="949">
        <v>0</v>
      </c>
      <c r="AS40" s="949">
        <v>0</v>
      </c>
      <c r="AT40" s="949">
        <v>0</v>
      </c>
      <c r="AU40" s="949">
        <v>0</v>
      </c>
      <c r="AV40" s="949">
        <v>0</v>
      </c>
      <c r="AW40" s="949">
        <v>0</v>
      </c>
      <c r="AX40" s="949">
        <v>0</v>
      </c>
      <c r="AY40" s="949">
        <v>0</v>
      </c>
      <c r="AZ40" s="949">
        <v>318.55</v>
      </c>
      <c r="BA40" s="949">
        <v>80.58</v>
      </c>
      <c r="BB40" s="949">
        <v>0</v>
      </c>
      <c r="BC40" s="949">
        <v>0</v>
      </c>
      <c r="BD40" s="949">
        <v>80.58</v>
      </c>
      <c r="BE40" s="949">
        <v>0</v>
      </c>
      <c r="BF40" s="949">
        <v>0</v>
      </c>
      <c r="BG40" s="949">
        <v>0</v>
      </c>
      <c r="BH40" s="949">
        <v>0</v>
      </c>
      <c r="BI40" s="949">
        <v>0</v>
      </c>
      <c r="BJ40" s="949">
        <v>0</v>
      </c>
      <c r="BK40" s="949">
        <v>0</v>
      </c>
      <c r="BL40" s="949"/>
      <c r="BM40" s="949"/>
      <c r="BN40" s="949"/>
      <c r="BO40" s="949">
        <v>0</v>
      </c>
      <c r="BP40" s="950">
        <v>100</v>
      </c>
      <c r="BQ40" s="950">
        <v>190</v>
      </c>
      <c r="BR40" s="950">
        <v>0</v>
      </c>
      <c r="BS40" s="950">
        <v>290</v>
      </c>
      <c r="BT40" s="670">
        <v>90</v>
      </c>
      <c r="BU40" s="670">
        <v>0</v>
      </c>
      <c r="BV40" s="670">
        <v>0</v>
      </c>
      <c r="BW40" s="670">
        <v>90</v>
      </c>
      <c r="BX40" s="670">
        <v>0</v>
      </c>
      <c r="BY40" s="670">
        <v>0</v>
      </c>
      <c r="BZ40" s="670">
        <v>0</v>
      </c>
      <c r="CA40" s="950">
        <v>0</v>
      </c>
      <c r="CB40" s="950">
        <v>0</v>
      </c>
      <c r="CC40" s="950">
        <v>0</v>
      </c>
      <c r="CD40" s="950">
        <v>0</v>
      </c>
      <c r="CE40" s="950">
        <v>0</v>
      </c>
      <c r="CF40" s="950">
        <v>0</v>
      </c>
      <c r="CG40" s="950">
        <v>0</v>
      </c>
      <c r="CH40" s="950">
        <v>178.52825000000001</v>
      </c>
      <c r="CI40" s="950">
        <v>178.52825000000001</v>
      </c>
      <c r="CJ40" s="950">
        <v>0</v>
      </c>
      <c r="CK40" s="950">
        <v>0</v>
      </c>
      <c r="CL40" s="950">
        <v>0</v>
      </c>
      <c r="CM40" s="950">
        <v>0</v>
      </c>
      <c r="CN40" s="950">
        <v>0</v>
      </c>
      <c r="CO40" s="950">
        <v>0</v>
      </c>
      <c r="CP40" s="950">
        <v>0</v>
      </c>
      <c r="CQ40" s="950">
        <v>0</v>
      </c>
      <c r="CR40" s="950">
        <v>0</v>
      </c>
      <c r="CS40" s="950">
        <v>0</v>
      </c>
      <c r="CT40" s="950">
        <v>0</v>
      </c>
      <c r="CU40" s="950">
        <v>0</v>
      </c>
      <c r="CV40" s="950">
        <v>0</v>
      </c>
      <c r="CW40" s="950">
        <v>0</v>
      </c>
      <c r="CX40" s="950">
        <v>0</v>
      </c>
      <c r="CY40" s="950">
        <v>0</v>
      </c>
      <c r="CZ40" s="950">
        <v>331.09533225000001</v>
      </c>
      <c r="DA40" s="952">
        <v>0</v>
      </c>
      <c r="DB40" s="950">
        <v>0</v>
      </c>
      <c r="DC40" s="950">
        <v>0</v>
      </c>
      <c r="DD40" s="950">
        <v>0</v>
      </c>
      <c r="DE40" s="950">
        <v>0</v>
      </c>
      <c r="DF40" s="950">
        <v>0</v>
      </c>
      <c r="DG40" s="950">
        <v>0</v>
      </c>
      <c r="DH40" s="950">
        <v>0</v>
      </c>
      <c r="DI40" s="950">
        <v>0</v>
      </c>
      <c r="DJ40" s="950">
        <v>0</v>
      </c>
      <c r="DK40" s="950">
        <v>0</v>
      </c>
      <c r="DL40" s="950">
        <v>0</v>
      </c>
      <c r="DM40" s="950">
        <v>0</v>
      </c>
      <c r="DN40" s="950">
        <v>0</v>
      </c>
      <c r="DO40" s="950">
        <v>0</v>
      </c>
      <c r="DP40" s="950">
        <v>0</v>
      </c>
      <c r="DQ40" s="953">
        <v>0</v>
      </c>
      <c r="DR40" s="952">
        <v>0</v>
      </c>
      <c r="DS40" s="950">
        <v>0</v>
      </c>
      <c r="DT40" s="950">
        <v>0</v>
      </c>
      <c r="DU40" s="950">
        <v>0</v>
      </c>
      <c r="DV40" s="950">
        <v>0</v>
      </c>
      <c r="DW40" s="950">
        <v>0</v>
      </c>
      <c r="DX40" s="950">
        <v>0</v>
      </c>
      <c r="DY40" s="950">
        <v>0</v>
      </c>
      <c r="DZ40" s="950">
        <v>0</v>
      </c>
      <c r="EA40" s="950">
        <v>0</v>
      </c>
      <c r="EB40" s="950">
        <v>0</v>
      </c>
      <c r="EC40" s="950">
        <v>0</v>
      </c>
      <c r="ED40" s="950">
        <v>0</v>
      </c>
      <c r="EE40" s="950">
        <v>0</v>
      </c>
      <c r="EF40" s="950">
        <v>0</v>
      </c>
      <c r="EG40" s="950">
        <v>0</v>
      </c>
      <c r="EH40" s="950">
        <v>0</v>
      </c>
      <c r="EI40" s="953">
        <v>0</v>
      </c>
      <c r="EJ40" s="952">
        <v>0</v>
      </c>
      <c r="EK40" s="950">
        <v>0</v>
      </c>
      <c r="EL40" s="950">
        <v>0</v>
      </c>
      <c r="EM40" s="950">
        <v>0</v>
      </c>
      <c r="EN40" s="950">
        <v>0</v>
      </c>
      <c r="EO40" s="950">
        <v>0</v>
      </c>
      <c r="EP40" s="950">
        <v>0</v>
      </c>
      <c r="EQ40" s="950">
        <v>0</v>
      </c>
      <c r="ER40" s="950">
        <v>0</v>
      </c>
      <c r="ES40" s="950">
        <v>0</v>
      </c>
      <c r="ET40" s="950">
        <v>0</v>
      </c>
      <c r="EU40" s="950">
        <v>0</v>
      </c>
      <c r="EV40" s="950">
        <v>0</v>
      </c>
      <c r="EW40" s="950">
        <v>0</v>
      </c>
      <c r="EX40" s="950">
        <v>0</v>
      </c>
      <c r="EY40" s="950">
        <v>0</v>
      </c>
      <c r="EZ40" s="953">
        <v>0</v>
      </c>
      <c r="FA40" s="952"/>
      <c r="FB40" s="950"/>
      <c r="FC40" s="950"/>
      <c r="FD40" s="950"/>
      <c r="FE40" s="950"/>
      <c r="FF40" s="950"/>
      <c r="FG40" s="950"/>
      <c r="FH40" s="950"/>
      <c r="FI40" s="950"/>
      <c r="FJ40" s="950"/>
      <c r="FK40" s="950"/>
      <c r="FL40" s="950"/>
      <c r="FM40" s="950"/>
      <c r="FN40" s="950"/>
      <c r="FO40" s="950"/>
      <c r="FP40" s="950"/>
      <c r="FQ40" s="953"/>
      <c r="FR40" s="952"/>
      <c r="FS40" s="950"/>
      <c r="FT40" s="950"/>
      <c r="FU40" s="933">
        <f t="shared" si="0"/>
        <v>0</v>
      </c>
      <c r="FV40" s="950"/>
      <c r="FW40" s="950"/>
      <c r="FX40" s="950"/>
      <c r="FY40" s="933">
        <f t="shared" si="1"/>
        <v>0</v>
      </c>
      <c r="FZ40" s="950"/>
      <c r="GA40" s="950"/>
      <c r="GB40" s="950"/>
      <c r="GC40" s="933">
        <f t="shared" si="2"/>
        <v>0</v>
      </c>
      <c r="GD40" s="950"/>
      <c r="GE40" s="950"/>
      <c r="GF40" s="950"/>
      <c r="GG40" s="933">
        <f t="shared" si="3"/>
        <v>0</v>
      </c>
      <c r="GH40" s="953"/>
      <c r="GI40" s="952"/>
      <c r="GJ40" s="950"/>
      <c r="GK40" s="950"/>
      <c r="GL40" s="933">
        <f t="shared" si="10"/>
        <v>0</v>
      </c>
      <c r="GM40" s="933"/>
      <c r="GN40" s="933"/>
      <c r="GO40" s="950"/>
      <c r="GP40" s="950">
        <f>GM40+GN40+GO40</f>
        <v>0</v>
      </c>
      <c r="GQ40" s="950"/>
      <c r="GR40" s="950"/>
      <c r="GS40" s="950"/>
      <c r="GT40" s="950">
        <f>GQ40+GR40+GS40</f>
        <v>0</v>
      </c>
      <c r="GU40" s="950"/>
      <c r="GV40" s="950"/>
      <c r="GW40" s="950"/>
      <c r="GX40" s="950">
        <f>GU40+GV40+GW40</f>
        <v>0</v>
      </c>
      <c r="GY40" s="953">
        <f>GX40+GT40+GP40+GL40</f>
        <v>0</v>
      </c>
      <c r="GZ40" s="933"/>
      <c r="HA40" s="933"/>
      <c r="HB40" s="933"/>
      <c r="HC40" s="950">
        <v>0</v>
      </c>
      <c r="HD40" s="933"/>
      <c r="HE40" s="933"/>
      <c r="HF40" s="933"/>
      <c r="HG40" s="950">
        <v>0</v>
      </c>
      <c r="HH40" s="933"/>
      <c r="HI40" s="933"/>
      <c r="HJ40" s="933"/>
      <c r="HK40" s="950">
        <v>0</v>
      </c>
      <c r="HL40" s="933"/>
      <c r="HM40" s="933"/>
      <c r="HN40" s="933"/>
      <c r="HO40" s="950">
        <v>0</v>
      </c>
      <c r="HP40" s="953">
        <v>0</v>
      </c>
      <c r="HQ40" s="934"/>
      <c r="HR40" s="933"/>
      <c r="HS40" s="933"/>
      <c r="HT40" s="950"/>
      <c r="HU40" s="933"/>
      <c r="HV40" s="933"/>
      <c r="HW40" s="933"/>
      <c r="HX40" s="950"/>
      <c r="HY40" s="933"/>
      <c r="HZ40" s="950">
        <v>0</v>
      </c>
      <c r="IA40" s="950">
        <v>0</v>
      </c>
      <c r="IB40" s="950">
        <v>0</v>
      </c>
      <c r="IC40" s="950">
        <v>0</v>
      </c>
      <c r="ID40" s="950">
        <v>0</v>
      </c>
      <c r="IE40" s="950">
        <v>70</v>
      </c>
      <c r="IF40" s="950">
        <v>70</v>
      </c>
      <c r="IG40" s="953">
        <f t="shared" si="9"/>
        <v>70</v>
      </c>
      <c r="IH40" s="938"/>
    </row>
    <row r="41" spans="1:242" ht="23.25" hidden="1" customHeight="1" x14ac:dyDescent="0.35">
      <c r="A41" s="994" t="s">
        <v>762</v>
      </c>
      <c r="B41" s="945"/>
      <c r="C41" s="946"/>
      <c r="D41" s="947"/>
      <c r="E41" s="947"/>
      <c r="F41" s="990">
        <v>67.112046200000009</v>
      </c>
      <c r="G41" s="991">
        <v>46.61197129</v>
      </c>
      <c r="H41" s="991">
        <v>66.665638650000005</v>
      </c>
      <c r="I41" s="991">
        <v>180.38965614000003</v>
      </c>
      <c r="J41" s="991">
        <v>44.051991299999997</v>
      </c>
      <c r="K41" s="991">
        <v>71.697538069999993</v>
      </c>
      <c r="L41" s="991">
        <v>70.877972900000003</v>
      </c>
      <c r="M41" s="991">
        <v>186.62750226999998</v>
      </c>
      <c r="N41" s="991">
        <v>63.331611100000003</v>
      </c>
      <c r="O41" s="991">
        <v>54.078814389999998</v>
      </c>
      <c r="P41" s="991">
        <v>90.267251729999998</v>
      </c>
      <c r="Q41" s="991">
        <v>207.67767721999999</v>
      </c>
      <c r="R41" s="991">
        <v>67.395948110000006</v>
      </c>
      <c r="S41" s="991">
        <v>91.0876935</v>
      </c>
      <c r="T41" s="991">
        <v>45.74326903</v>
      </c>
      <c r="U41" s="991">
        <v>204.22691064</v>
      </c>
      <c r="V41" s="949">
        <v>778.92174626999997</v>
      </c>
      <c r="W41" s="949"/>
      <c r="X41" s="949">
        <v>53.139653630000005</v>
      </c>
      <c r="Y41" s="949">
        <v>41.035758810000004</v>
      </c>
      <c r="Z41" s="949">
        <v>58.097106409999995</v>
      </c>
      <c r="AA41" s="949">
        <v>152.27251884999998</v>
      </c>
      <c r="AB41" s="949">
        <v>53.839473840000004</v>
      </c>
      <c r="AC41" s="949">
        <v>56.138147310000001</v>
      </c>
      <c r="AD41" s="949">
        <v>52.878561329999997</v>
      </c>
      <c r="AE41" s="949">
        <v>162.85618248000003</v>
      </c>
      <c r="AF41" s="949">
        <v>55.322417289999997</v>
      </c>
      <c r="AG41" s="949">
        <v>63.184961250000001</v>
      </c>
      <c r="AH41" s="949">
        <v>133.24019226999999</v>
      </c>
      <c r="AI41" s="949">
        <v>251.74757080999998</v>
      </c>
      <c r="AJ41" s="949">
        <v>102.14174176</v>
      </c>
      <c r="AK41" s="949">
        <v>96.215117280000001</v>
      </c>
      <c r="AL41" s="949">
        <v>76.767613620000006</v>
      </c>
      <c r="AM41" s="949">
        <v>275.12447266000004</v>
      </c>
      <c r="AN41" s="949">
        <v>842.00074480000001</v>
      </c>
      <c r="AO41" s="949">
        <v>87.49</v>
      </c>
      <c r="AP41" s="949">
        <v>47.143239149999999</v>
      </c>
      <c r="AQ41" s="949">
        <v>65.743375540000002</v>
      </c>
      <c r="AR41" s="949">
        <v>200.37661469</v>
      </c>
      <c r="AS41" s="949">
        <v>80.705058510000001</v>
      </c>
      <c r="AT41" s="949">
        <v>68.177347799999993</v>
      </c>
      <c r="AU41" s="949">
        <v>110.58158102</v>
      </c>
      <c r="AV41" s="949">
        <v>259.46398733000001</v>
      </c>
      <c r="AW41" s="949">
        <v>120.78868659999999</v>
      </c>
      <c r="AX41" s="949">
        <v>97.51987634999999</v>
      </c>
      <c r="AY41" s="949">
        <v>104.76396572</v>
      </c>
      <c r="AZ41" s="949">
        <v>434.76915527000006</v>
      </c>
      <c r="BA41" s="949">
        <v>118.06</v>
      </c>
      <c r="BB41" s="949">
        <v>262.5</v>
      </c>
      <c r="BC41" s="949">
        <v>210.48048856</v>
      </c>
      <c r="BD41" s="949">
        <v>591.04048855999997</v>
      </c>
      <c r="BE41" s="949">
        <v>166.18809630000001</v>
      </c>
      <c r="BF41" s="949">
        <v>107.97233914</v>
      </c>
      <c r="BG41" s="949">
        <v>151.46216716000001</v>
      </c>
      <c r="BH41" s="949">
        <v>425.62260260000005</v>
      </c>
      <c r="BI41" s="949">
        <v>182.47743254</v>
      </c>
      <c r="BJ41" s="949">
        <v>182.47743254</v>
      </c>
      <c r="BK41" s="949">
        <v>227.26851495</v>
      </c>
      <c r="BL41" s="949"/>
      <c r="BM41" s="949"/>
      <c r="BN41" s="949"/>
      <c r="BO41" s="949">
        <v>592.22338002999993</v>
      </c>
      <c r="BP41" s="950">
        <v>191.67632652</v>
      </c>
      <c r="BQ41" s="950">
        <v>181.31960878000001</v>
      </c>
      <c r="BR41" s="950">
        <v>76.767613620000006</v>
      </c>
      <c r="BS41" s="950">
        <v>449.76354892000001</v>
      </c>
      <c r="BT41" s="670">
        <v>0</v>
      </c>
      <c r="BU41" s="670">
        <v>0</v>
      </c>
      <c r="BV41" s="670">
        <v>0</v>
      </c>
      <c r="BW41" s="670">
        <v>0</v>
      </c>
      <c r="BX41" s="670">
        <v>0</v>
      </c>
      <c r="BY41" s="670">
        <v>0</v>
      </c>
      <c r="BZ41" s="670">
        <v>0</v>
      </c>
      <c r="CA41" s="950">
        <v>0</v>
      </c>
      <c r="CB41" s="950">
        <v>0</v>
      </c>
      <c r="CC41" s="950">
        <v>0</v>
      </c>
      <c r="CD41" s="950">
        <v>0</v>
      </c>
      <c r="CE41" s="950">
        <v>0</v>
      </c>
      <c r="CF41" s="950">
        <v>0</v>
      </c>
      <c r="CG41" s="950">
        <v>0</v>
      </c>
      <c r="CH41" s="950">
        <v>0</v>
      </c>
      <c r="CI41" s="950">
        <v>0</v>
      </c>
      <c r="CJ41" s="950">
        <v>0</v>
      </c>
      <c r="CK41" s="950">
        <v>0</v>
      </c>
      <c r="CL41" s="950">
        <v>0</v>
      </c>
      <c r="CM41" s="950">
        <v>0</v>
      </c>
      <c r="CN41" s="950">
        <v>0</v>
      </c>
      <c r="CO41" s="950">
        <v>0</v>
      </c>
      <c r="CP41" s="950">
        <v>0</v>
      </c>
      <c r="CQ41" s="950">
        <v>0</v>
      </c>
      <c r="CR41" s="950">
        <v>0</v>
      </c>
      <c r="CS41" s="950">
        <v>0</v>
      </c>
      <c r="CT41" s="950">
        <v>0</v>
      </c>
      <c r="CU41" s="950">
        <v>0</v>
      </c>
      <c r="CV41" s="950">
        <v>0</v>
      </c>
      <c r="CW41" s="950">
        <v>0</v>
      </c>
      <c r="CX41" s="950">
        <v>0</v>
      </c>
      <c r="CY41" s="950">
        <v>0</v>
      </c>
      <c r="CZ41" s="950">
        <v>0</v>
      </c>
      <c r="DA41" s="952">
        <v>0</v>
      </c>
      <c r="DB41" s="950">
        <v>0</v>
      </c>
      <c r="DC41" s="950">
        <v>0</v>
      </c>
      <c r="DD41" s="950">
        <v>0</v>
      </c>
      <c r="DE41" s="950">
        <v>0</v>
      </c>
      <c r="DF41" s="950">
        <v>0</v>
      </c>
      <c r="DG41" s="950">
        <v>0</v>
      </c>
      <c r="DH41" s="950">
        <v>0</v>
      </c>
      <c r="DI41" s="950">
        <v>0</v>
      </c>
      <c r="DJ41" s="950">
        <v>0</v>
      </c>
      <c r="DK41" s="950">
        <v>0</v>
      </c>
      <c r="DL41" s="950">
        <v>0</v>
      </c>
      <c r="DM41" s="950">
        <v>0</v>
      </c>
      <c r="DN41" s="950">
        <v>0</v>
      </c>
      <c r="DO41" s="950">
        <v>0</v>
      </c>
      <c r="DP41" s="950">
        <v>0</v>
      </c>
      <c r="DQ41" s="953">
        <v>0</v>
      </c>
      <c r="DR41" s="952">
        <v>0</v>
      </c>
      <c r="DS41" s="950">
        <v>0</v>
      </c>
      <c r="DT41" s="950">
        <v>0</v>
      </c>
      <c r="DU41" s="950">
        <v>0</v>
      </c>
      <c r="DV41" s="950">
        <v>0</v>
      </c>
      <c r="DW41" s="950">
        <v>0</v>
      </c>
      <c r="DX41" s="950">
        <v>0</v>
      </c>
      <c r="DY41" s="950">
        <v>0</v>
      </c>
      <c r="DZ41" s="950">
        <v>0</v>
      </c>
      <c r="EA41" s="950">
        <v>0</v>
      </c>
      <c r="EB41" s="950">
        <v>0</v>
      </c>
      <c r="EC41" s="950">
        <v>0</v>
      </c>
      <c r="ED41" s="950">
        <v>0</v>
      </c>
      <c r="EE41" s="950">
        <v>0</v>
      </c>
      <c r="EF41" s="950">
        <v>0</v>
      </c>
      <c r="EG41" s="950">
        <v>0</v>
      </c>
      <c r="EH41" s="950">
        <v>0</v>
      </c>
      <c r="EI41" s="953">
        <v>0</v>
      </c>
      <c r="EJ41" s="952">
        <v>0</v>
      </c>
      <c r="EK41" s="950">
        <v>0</v>
      </c>
      <c r="EL41" s="950">
        <v>0</v>
      </c>
      <c r="EM41" s="950">
        <v>0</v>
      </c>
      <c r="EN41" s="950">
        <v>0</v>
      </c>
      <c r="EO41" s="950">
        <v>0</v>
      </c>
      <c r="EP41" s="950">
        <v>0</v>
      </c>
      <c r="EQ41" s="950">
        <v>0</v>
      </c>
      <c r="ER41" s="950">
        <v>0</v>
      </c>
      <c r="ES41" s="950">
        <v>0</v>
      </c>
      <c r="ET41" s="950">
        <v>0</v>
      </c>
      <c r="EU41" s="950">
        <v>0</v>
      </c>
      <c r="EV41" s="950">
        <v>0</v>
      </c>
      <c r="EW41" s="950">
        <v>0</v>
      </c>
      <c r="EX41" s="950">
        <v>0</v>
      </c>
      <c r="EY41" s="950">
        <v>0</v>
      </c>
      <c r="EZ41" s="953">
        <v>0</v>
      </c>
      <c r="FA41" s="952"/>
      <c r="FB41" s="950"/>
      <c r="FC41" s="950"/>
      <c r="FD41" s="950"/>
      <c r="FE41" s="950"/>
      <c r="FF41" s="950"/>
      <c r="FG41" s="950"/>
      <c r="FH41" s="950"/>
      <c r="FI41" s="950"/>
      <c r="FJ41" s="950"/>
      <c r="FK41" s="950"/>
      <c r="FL41" s="950"/>
      <c r="FM41" s="950"/>
      <c r="FN41" s="950"/>
      <c r="FO41" s="950"/>
      <c r="FP41" s="950"/>
      <c r="FQ41" s="953"/>
      <c r="FR41" s="952"/>
      <c r="FS41" s="950"/>
      <c r="FT41" s="950"/>
      <c r="FU41" s="933">
        <f t="shared" si="0"/>
        <v>0</v>
      </c>
      <c r="FV41" s="950"/>
      <c r="FW41" s="950"/>
      <c r="FX41" s="950"/>
      <c r="FY41" s="933">
        <f t="shared" si="1"/>
        <v>0</v>
      </c>
      <c r="FZ41" s="950"/>
      <c r="GA41" s="950"/>
      <c r="GB41" s="950"/>
      <c r="GC41" s="933">
        <f t="shared" si="2"/>
        <v>0</v>
      </c>
      <c r="GD41" s="950"/>
      <c r="GE41" s="950"/>
      <c r="GF41" s="950"/>
      <c r="GG41" s="933">
        <f t="shared" si="3"/>
        <v>0</v>
      </c>
      <c r="GH41" s="953"/>
      <c r="GI41" s="952"/>
      <c r="GJ41" s="950"/>
      <c r="GK41" s="950"/>
      <c r="GL41" s="933">
        <f t="shared" si="10"/>
        <v>0</v>
      </c>
      <c r="GM41" s="933"/>
      <c r="GN41" s="933"/>
      <c r="GO41" s="950"/>
      <c r="GP41" s="950">
        <f>GM41+GN41+GO41</f>
        <v>0</v>
      </c>
      <c r="GQ41" s="950"/>
      <c r="GR41" s="950"/>
      <c r="GS41" s="950"/>
      <c r="GT41" s="950">
        <f>GQ41+GR41+GS41</f>
        <v>0</v>
      </c>
      <c r="GU41" s="950"/>
      <c r="GV41" s="950"/>
      <c r="GW41" s="950"/>
      <c r="GX41" s="950">
        <f>GU41+GV41+GW41</f>
        <v>0</v>
      </c>
      <c r="GY41" s="953">
        <f>GX41+GT41+GP41+GL41</f>
        <v>0</v>
      </c>
      <c r="GZ41" s="933"/>
      <c r="HA41" s="933"/>
      <c r="HB41" s="933"/>
      <c r="HC41" s="950">
        <v>0</v>
      </c>
      <c r="HD41" s="933"/>
      <c r="HE41" s="933"/>
      <c r="HF41" s="933"/>
      <c r="HG41" s="950">
        <v>0</v>
      </c>
      <c r="HH41" s="933"/>
      <c r="HI41" s="933"/>
      <c r="HJ41" s="933"/>
      <c r="HK41" s="950">
        <v>0</v>
      </c>
      <c r="HL41" s="933"/>
      <c r="HM41" s="933"/>
      <c r="HN41" s="933"/>
      <c r="HO41" s="950">
        <v>0</v>
      </c>
      <c r="HP41" s="953">
        <v>0</v>
      </c>
      <c r="HQ41" s="934"/>
      <c r="HR41" s="933"/>
      <c r="HS41" s="933"/>
      <c r="HT41" s="950"/>
      <c r="HU41" s="933"/>
      <c r="HV41" s="933"/>
      <c r="HW41" s="933"/>
      <c r="HX41" s="950"/>
      <c r="HY41" s="933"/>
      <c r="HZ41" s="950">
        <v>4901.788206245229</v>
      </c>
      <c r="IA41" s="950">
        <v>3387.7952411440929</v>
      </c>
      <c r="IB41" s="950">
        <v>12528.704723701607</v>
      </c>
      <c r="IC41" s="950">
        <v>1199.1034869071675</v>
      </c>
      <c r="ID41" s="950">
        <v>1643.3862667147607</v>
      </c>
      <c r="IE41" s="950">
        <v>2321.4672358358794</v>
      </c>
      <c r="IF41" s="950">
        <v>5163.9569894578071</v>
      </c>
      <c r="IG41" s="953">
        <f t="shared" si="9"/>
        <v>17692.661713159414</v>
      </c>
      <c r="IH41" s="938"/>
    </row>
    <row r="42" spans="1:242" s="940" customFormat="1" ht="23.25" customHeight="1" thickBot="1" x14ac:dyDescent="0.4">
      <c r="A42" s="999" t="s">
        <v>763</v>
      </c>
      <c r="B42" s="1000"/>
      <c r="C42" s="1001"/>
      <c r="D42" s="1002"/>
      <c r="E42" s="1002"/>
      <c r="F42" s="1003"/>
      <c r="G42" s="1004"/>
      <c r="H42" s="1004"/>
      <c r="I42" s="1004"/>
      <c r="J42" s="1004"/>
      <c r="K42" s="1004"/>
      <c r="L42" s="1004"/>
      <c r="M42" s="1004"/>
      <c r="N42" s="1004"/>
      <c r="O42" s="1004"/>
      <c r="P42" s="1004"/>
      <c r="Q42" s="1004"/>
      <c r="R42" s="1004"/>
      <c r="S42" s="1004"/>
      <c r="T42" s="1004"/>
      <c r="U42" s="1004"/>
      <c r="V42" s="1005"/>
      <c r="W42" s="1005"/>
      <c r="X42" s="1005"/>
      <c r="Y42" s="1005"/>
      <c r="Z42" s="1005"/>
      <c r="AA42" s="1005"/>
      <c r="AB42" s="1005"/>
      <c r="AC42" s="1005"/>
      <c r="AD42" s="1005"/>
      <c r="AE42" s="1005"/>
      <c r="AF42" s="1005"/>
      <c r="AG42" s="1005"/>
      <c r="AH42" s="1005"/>
      <c r="AI42" s="1005"/>
      <c r="AJ42" s="1005"/>
      <c r="AK42" s="1005"/>
      <c r="AL42" s="1005"/>
      <c r="AM42" s="1005"/>
      <c r="AN42" s="1005"/>
      <c r="AO42" s="1005"/>
      <c r="AP42" s="1005"/>
      <c r="AQ42" s="1005"/>
      <c r="AR42" s="1005"/>
      <c r="AS42" s="1005"/>
      <c r="AT42" s="1005"/>
      <c r="AU42" s="1005"/>
      <c r="AV42" s="1005"/>
      <c r="AW42" s="1005"/>
      <c r="AX42" s="1005"/>
      <c r="AY42" s="1005"/>
      <c r="AZ42" s="1005"/>
      <c r="BA42" s="1005"/>
      <c r="BB42" s="1005"/>
      <c r="BC42" s="1005"/>
      <c r="BD42" s="1005"/>
      <c r="BE42" s="1005"/>
      <c r="BF42" s="1005"/>
      <c r="BG42" s="1005"/>
      <c r="BH42" s="1005"/>
      <c r="BI42" s="1005"/>
      <c r="BJ42" s="1005"/>
      <c r="BK42" s="1005"/>
      <c r="BL42" s="1005"/>
      <c r="BM42" s="1005"/>
      <c r="BN42" s="1005"/>
      <c r="BO42" s="1005"/>
      <c r="BP42" s="1006"/>
      <c r="BQ42" s="1006"/>
      <c r="BR42" s="1006"/>
      <c r="BS42" s="1006"/>
      <c r="BT42" s="1007"/>
      <c r="BU42" s="1007"/>
      <c r="BV42" s="1007"/>
      <c r="BW42" s="1007"/>
      <c r="BX42" s="1007"/>
      <c r="BY42" s="1007"/>
      <c r="BZ42" s="1007"/>
      <c r="CA42" s="1006"/>
      <c r="CB42" s="1006"/>
      <c r="CC42" s="1006"/>
      <c r="CD42" s="1006"/>
      <c r="CE42" s="1006"/>
      <c r="CF42" s="1006"/>
      <c r="CG42" s="1006"/>
      <c r="CH42" s="1006"/>
      <c r="CI42" s="1006"/>
      <c r="CJ42" s="1006"/>
      <c r="CK42" s="1006"/>
      <c r="CL42" s="1006"/>
      <c r="CM42" s="1006"/>
      <c r="CN42" s="1006"/>
      <c r="CO42" s="1006"/>
      <c r="CP42" s="1006"/>
      <c r="CQ42" s="1006"/>
      <c r="CR42" s="1006"/>
      <c r="CS42" s="1006"/>
      <c r="CT42" s="1006"/>
      <c r="CU42" s="1006"/>
      <c r="CV42" s="1006"/>
      <c r="CW42" s="1006"/>
      <c r="CX42" s="1006"/>
      <c r="CY42" s="1006"/>
      <c r="CZ42" s="1006">
        <v>0</v>
      </c>
      <c r="DA42" s="1008">
        <v>-128.89455249000002</v>
      </c>
      <c r="DB42" s="1006">
        <v>-173.17079055000002</v>
      </c>
      <c r="DC42" s="1006">
        <v>-130.98443017999989</v>
      </c>
      <c r="DD42" s="1006">
        <v>-433.04977321999991</v>
      </c>
      <c r="DE42" s="1006">
        <v>-193.51516570999988</v>
      </c>
      <c r="DF42" s="1006">
        <v>-167.53800150999993</v>
      </c>
      <c r="DG42" s="1006">
        <v>-177.20045150999999</v>
      </c>
      <c r="DH42" s="1006">
        <v>-538.25361872999974</v>
      </c>
      <c r="DI42" s="1006">
        <v>-49.19083841000004</v>
      </c>
      <c r="DJ42" s="1006">
        <v>-308.53592947999999</v>
      </c>
      <c r="DK42" s="1006">
        <v>-98.226580489999961</v>
      </c>
      <c r="DL42" s="1006">
        <v>-455.95334838000002</v>
      </c>
      <c r="DM42" s="1006">
        <v>-93.494719199999992</v>
      </c>
      <c r="DN42" s="1006">
        <v>-271.39231043000001</v>
      </c>
      <c r="DO42" s="1006">
        <v>-332.59589007999995</v>
      </c>
      <c r="DP42" s="1006">
        <v>-697.48291971000003</v>
      </c>
      <c r="DQ42" s="1009">
        <v>-2124.7396600399998</v>
      </c>
      <c r="DR42" s="1008">
        <v>-239.39254737499999</v>
      </c>
      <c r="DS42" s="1006">
        <v>-150.88886205</v>
      </c>
      <c r="DT42" s="1006">
        <v>-156.51981415000003</v>
      </c>
      <c r="DU42" s="1006">
        <v>-546.80122357499999</v>
      </c>
      <c r="DV42" s="1006">
        <v>-188.49034661025092</v>
      </c>
      <c r="DW42" s="1006">
        <v>-174.09554780553452</v>
      </c>
      <c r="DX42" s="1006">
        <v>-169.12770833946561</v>
      </c>
      <c r="DY42" s="1006">
        <v>-531.71360275525103</v>
      </c>
      <c r="DZ42" s="1006">
        <v>-1078.5148263302513</v>
      </c>
      <c r="EA42" s="1006">
        <v>-207.7705858430962</v>
      </c>
      <c r="EB42" s="1006">
        <v>-155.34985278452362</v>
      </c>
      <c r="EC42" s="1006">
        <v>-173.40887959108156</v>
      </c>
      <c r="ED42" s="1006">
        <v>-536.52931821870141</v>
      </c>
      <c r="EE42" s="1006">
        <v>-219.39483212260913</v>
      </c>
      <c r="EF42" s="1006">
        <v>-208.50506925671331</v>
      </c>
      <c r="EG42" s="1006">
        <v>-427.23794429000003</v>
      </c>
      <c r="EH42" s="1006">
        <v>-855.13784566932247</v>
      </c>
      <c r="EI42" s="1009">
        <v>-2470.1819902182751</v>
      </c>
      <c r="EJ42" s="1008">
        <v>-199.3940797669589</v>
      </c>
      <c r="EK42" s="1006">
        <v>-131.77419511267877</v>
      </c>
      <c r="EL42" s="1006">
        <v>-135.80501072215819</v>
      </c>
      <c r="EM42" s="1006">
        <v>-466.97328560179585</v>
      </c>
      <c r="EN42" s="1006">
        <v>-204.2090493389332</v>
      </c>
      <c r="EO42" s="1006">
        <v>-152.25199555860863</v>
      </c>
      <c r="EP42" s="1006">
        <v>-210.32151911406197</v>
      </c>
      <c r="EQ42" s="1006">
        <v>-566.78256401160388</v>
      </c>
      <c r="ER42" s="1006">
        <v>-286.54891214525748</v>
      </c>
      <c r="ES42" s="1006">
        <v>-202.80379657937544</v>
      </c>
      <c r="ET42" s="1006">
        <v>-219.93105352170343</v>
      </c>
      <c r="EU42" s="1006">
        <v>-709.28376224633632</v>
      </c>
      <c r="EV42" s="1006">
        <v>-235.50703791999996</v>
      </c>
      <c r="EW42" s="1006">
        <v>-179.36414775999998</v>
      </c>
      <c r="EX42" s="1006">
        <v>-428.77210677999989</v>
      </c>
      <c r="EY42" s="1006">
        <v>-843.64329245999988</v>
      </c>
      <c r="EZ42" s="1009">
        <v>-2586.6829043197358</v>
      </c>
      <c r="FA42" s="1008">
        <v>-181.01771160000001</v>
      </c>
      <c r="FB42" s="1006">
        <v>-172.93830334000003</v>
      </c>
      <c r="FC42" s="1006">
        <v>-203.00976628000001</v>
      </c>
      <c r="FD42" s="1006">
        <v>-556.96578122000005</v>
      </c>
      <c r="FE42" s="1006">
        <v>-267.85326305999996</v>
      </c>
      <c r="FF42" s="1006">
        <v>-203.45985447999996</v>
      </c>
      <c r="FG42" s="1006">
        <v>-229.66569686000003</v>
      </c>
      <c r="FH42" s="1006">
        <v>-700.97881439999981</v>
      </c>
      <c r="FI42" s="1006">
        <v>-303.82319461999998</v>
      </c>
      <c r="FJ42" s="1006">
        <v>-208.72224545999998</v>
      </c>
      <c r="FK42" s="1006">
        <v>-272.89540340000002</v>
      </c>
      <c r="FL42" s="1006">
        <v>-785.44084348000001</v>
      </c>
      <c r="FM42" s="1006">
        <v>-341.77790248000002</v>
      </c>
      <c r="FN42" s="1006">
        <v>-231.31400586077953</v>
      </c>
      <c r="FO42" s="1006">
        <v>-500.21081048000002</v>
      </c>
      <c r="FP42" s="1006">
        <v>-1073.3027188207795</v>
      </c>
      <c r="FQ42" s="1009">
        <v>-3116.6881579207793</v>
      </c>
      <c r="FR42" s="1008">
        <v>-171.75344709999996</v>
      </c>
      <c r="FS42" s="1006">
        <v>-220.88974854000003</v>
      </c>
      <c r="FT42" s="1006">
        <v>-348.41231188</v>
      </c>
      <c r="FU42" s="1006">
        <f t="shared" si="0"/>
        <v>-741.05550751999999</v>
      </c>
      <c r="FV42" s="1006">
        <v>-369.99080243999998</v>
      </c>
      <c r="FW42" s="1006">
        <v>-300.17489993999999</v>
      </c>
      <c r="FX42" s="1006">
        <v>-355.21022233999997</v>
      </c>
      <c r="FY42" s="1006">
        <f t="shared" si="1"/>
        <v>-1025.3759247200001</v>
      </c>
      <c r="FZ42" s="1006">
        <v>-408.05106458000006</v>
      </c>
      <c r="GA42" s="1006">
        <v>-325.98854077999999</v>
      </c>
      <c r="GB42" s="1006">
        <v>-329.55906408000004</v>
      </c>
      <c r="GC42" s="1006">
        <f t="shared" si="2"/>
        <v>-1063.5986694400001</v>
      </c>
      <c r="GD42" s="1006">
        <v>-418.05152477999997</v>
      </c>
      <c r="GE42" s="1006">
        <v>-386.53854274498144</v>
      </c>
      <c r="GF42" s="1006">
        <v>-481.62924676</v>
      </c>
      <c r="GG42" s="1006">
        <f t="shared" si="3"/>
        <v>-1286.2193142849815</v>
      </c>
      <c r="GH42" s="1009">
        <v>-4116.2494159649823</v>
      </c>
      <c r="GI42" s="1008">
        <v>-620.69483632000004</v>
      </c>
      <c r="GJ42" s="1006">
        <v>-346.85371600000002</v>
      </c>
      <c r="GK42" s="1006">
        <v>-407.92426014000006</v>
      </c>
      <c r="GL42" s="1006">
        <f t="shared" si="10"/>
        <v>-1375.4728124600001</v>
      </c>
      <c r="GM42" s="1006">
        <v>-495.10964431999992</v>
      </c>
      <c r="GN42" s="1006">
        <v>-535.20421401999999</v>
      </c>
      <c r="GO42" s="1006">
        <v>-458.68663414000002</v>
      </c>
      <c r="GP42" s="1006">
        <f t="shared" si="11"/>
        <v>-1489.00049248</v>
      </c>
      <c r="GQ42" s="1006">
        <v>-627.08603707999987</v>
      </c>
      <c r="GR42" s="1006">
        <v>-503.72633659999991</v>
      </c>
      <c r="GS42" s="1006">
        <v>-452.41690532000007</v>
      </c>
      <c r="GT42" s="1006">
        <f t="shared" si="12"/>
        <v>-1583.2292789999999</v>
      </c>
      <c r="GU42" s="1006">
        <v>-671.75843108000004</v>
      </c>
      <c r="GV42" s="1006">
        <v>-466.31297561198966</v>
      </c>
      <c r="GW42" s="1006">
        <v>-574.51053456000011</v>
      </c>
      <c r="GX42" s="1006">
        <f t="shared" si="13"/>
        <v>-1712.58194125199</v>
      </c>
      <c r="GY42" s="1009">
        <f t="shared" si="8"/>
        <v>-6160.2845251919898</v>
      </c>
      <c r="GZ42" s="1006">
        <v>-487.42517342000008</v>
      </c>
      <c r="HA42" s="1006">
        <v>-442.69968730000005</v>
      </c>
      <c r="HB42" s="1006">
        <v>-409.64137894000004</v>
      </c>
      <c r="HC42" s="1006">
        <v>-1339.7662396600003</v>
      </c>
      <c r="HD42" s="1006">
        <v>-782.8057768000001</v>
      </c>
      <c r="HE42" s="1006">
        <v>-694.31623551999996</v>
      </c>
      <c r="HF42" s="1006">
        <v>-515.30590083999994</v>
      </c>
      <c r="HG42" s="1006">
        <v>-1992.4279131600001</v>
      </c>
      <c r="HH42" s="1006">
        <v>-933.46962127999996</v>
      </c>
      <c r="HI42" s="1006">
        <v>-570.59743591999995</v>
      </c>
      <c r="HJ42" s="1006">
        <v>-647.73162102000003</v>
      </c>
      <c r="HK42" s="1006">
        <v>-2151.7986782199996</v>
      </c>
      <c r="HL42" s="1006">
        <v>-979.56122602000005</v>
      </c>
      <c r="HM42" s="1006">
        <v>-743.60773232000008</v>
      </c>
      <c r="HN42" s="1006">
        <v>-796.49171428000011</v>
      </c>
      <c r="HO42" s="1006">
        <v>-2519.6606726200002</v>
      </c>
      <c r="HP42" s="1009">
        <v>-8003.6535036600017</v>
      </c>
      <c r="HQ42" s="1008">
        <v>-1301.9804497999999</v>
      </c>
      <c r="HR42" s="1006">
        <v>-606.13243371999999</v>
      </c>
      <c r="HS42" s="1006">
        <v>-602.39078652000001</v>
      </c>
      <c r="HT42" s="1006">
        <v>-2510.5036700400001</v>
      </c>
      <c r="HU42" s="1006">
        <v>-979.49197284000013</v>
      </c>
      <c r="HV42" s="1006">
        <v>-919.96196223999993</v>
      </c>
      <c r="HW42" s="1006">
        <v>-664.40036582000005</v>
      </c>
      <c r="HX42" s="1006">
        <v>-2563.8543009</v>
      </c>
      <c r="HY42" s="1006">
        <v>-895.24087394000003</v>
      </c>
      <c r="HZ42" s="1006">
        <v>-676.54903644000001</v>
      </c>
      <c r="IA42" s="1006">
        <v>-893.61223542000005</v>
      </c>
      <c r="IB42" s="1006">
        <v>-2465.4021458000002</v>
      </c>
      <c r="IC42" s="1006">
        <v>-444.29052031999998</v>
      </c>
      <c r="ID42" s="1006">
        <v>-212.82957258000002</v>
      </c>
      <c r="IE42" s="1006">
        <v>-561.00487211333336</v>
      </c>
      <c r="IF42" s="1006">
        <v>-1218.1249650133334</v>
      </c>
      <c r="IG42" s="1009">
        <f t="shared" si="9"/>
        <v>-8757.8850817533348</v>
      </c>
      <c r="IH42" s="938"/>
    </row>
    <row r="43" spans="1:242" ht="21.65" customHeight="1" thickTop="1" x14ac:dyDescent="0.35">
      <c r="A43" s="1010" t="s">
        <v>764</v>
      </c>
      <c r="X43" s="954"/>
      <c r="AA43" s="954"/>
      <c r="DA43" s="947"/>
      <c r="DB43" s="947"/>
      <c r="DC43" s="947"/>
      <c r="DD43" s="947"/>
      <c r="DE43" s="947"/>
      <c r="DF43" s="947"/>
      <c r="DG43" s="947"/>
      <c r="DH43" s="947"/>
      <c r="DI43" s="947"/>
      <c r="DJ43" s="947"/>
      <c r="DK43" s="947"/>
      <c r="DL43" s="947"/>
      <c r="DM43" s="947"/>
      <c r="DN43" s="947"/>
      <c r="DO43" s="947"/>
      <c r="DP43" s="947"/>
      <c r="DQ43" s="947"/>
      <c r="DR43" s="947"/>
      <c r="DS43" s="947"/>
      <c r="DT43" s="947"/>
      <c r="DU43" s="947"/>
      <c r="DV43" s="947"/>
      <c r="DW43" s="947"/>
      <c r="DX43" s="947"/>
      <c r="DY43" s="947"/>
      <c r="DZ43" s="947"/>
      <c r="EA43" s="947"/>
      <c r="EB43" s="947"/>
      <c r="EC43" s="947"/>
      <c r="ED43" s="947"/>
      <c r="EE43" s="947"/>
      <c r="EF43" s="947"/>
      <c r="EG43" s="947"/>
      <c r="EH43" s="947"/>
      <c r="EI43" s="947"/>
      <c r="EJ43" s="947"/>
    </row>
    <row r="44" spans="1:242" ht="21.65" customHeight="1" x14ac:dyDescent="0.35">
      <c r="A44" s="1010" t="s">
        <v>765</v>
      </c>
      <c r="X44" s="954"/>
      <c r="AA44" s="954"/>
      <c r="DA44" s="947"/>
      <c r="DB44" s="947"/>
      <c r="DC44" s="947"/>
      <c r="DD44" s="947"/>
      <c r="DE44" s="947"/>
      <c r="DF44" s="947"/>
      <c r="DG44" s="947"/>
      <c r="DH44" s="947"/>
      <c r="DI44" s="947"/>
      <c r="DJ44" s="947"/>
      <c r="DK44" s="947"/>
      <c r="DL44" s="947"/>
      <c r="DM44" s="947"/>
      <c r="DN44" s="947"/>
      <c r="DO44" s="947"/>
      <c r="DP44" s="947"/>
      <c r="DQ44" s="947"/>
      <c r="DR44" s="947"/>
      <c r="DS44" s="947"/>
      <c r="DT44" s="947"/>
      <c r="DU44" s="947"/>
      <c r="DV44" s="947"/>
      <c r="DW44" s="947"/>
      <c r="DX44" s="947"/>
      <c r="DY44" s="947"/>
      <c r="DZ44" s="947"/>
      <c r="EA44" s="947"/>
      <c r="EB44" s="947"/>
      <c r="EC44" s="947"/>
      <c r="ED44" s="947"/>
      <c r="EE44" s="947"/>
      <c r="EF44" s="947"/>
      <c r="EG44" s="947"/>
      <c r="EH44" s="947"/>
      <c r="EI44" s="947"/>
      <c r="EJ44" s="947"/>
    </row>
    <row r="45" spans="1:242" x14ac:dyDescent="0.35">
      <c r="AA45" s="954"/>
    </row>
  </sheetData>
  <mergeCells count="16">
    <mergeCell ref="BA2:BO2"/>
    <mergeCell ref="A2:A3"/>
    <mergeCell ref="B2:E2"/>
    <mergeCell ref="F2:V2"/>
    <mergeCell ref="X2:AN2"/>
    <mergeCell ref="AO2:AZ2"/>
    <mergeCell ref="FR2:GH2"/>
    <mergeCell ref="GI2:GY2"/>
    <mergeCell ref="GZ2:HP2"/>
    <mergeCell ref="HQ2:IG2"/>
    <mergeCell ref="BT2:CI2"/>
    <mergeCell ref="CJ2:CZ2"/>
    <mergeCell ref="DA2:DQ2"/>
    <mergeCell ref="DR2:EI2"/>
    <mergeCell ref="EJ2:EZ2"/>
    <mergeCell ref="FA2:FQ2"/>
  </mergeCells>
  <printOptions horizontalCentered="1"/>
  <pageMargins left="0" right="0" top="0.47244094488188981" bottom="3.937007874015748E-2" header="0.27559055118110237" footer="0"/>
  <pageSetup paperSize="9" scale="49" orientation="landscape" r:id="rId1"/>
  <headerFooter>
    <oddHeader>&amp;C&amp;"Aptos"&amp;10&amp;K000000 PUBLIC&amp;1#_x000D_&amp;"Arialri"&amp;10&amp;K000000&amp;G</oddHeader>
    <oddFooter>&amp;C14_x000D_&amp;1#&amp;"Aptos"&amp;10&amp;K000000 PUBLIC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F5E3B-9D63-4731-AEEB-AABB797ED16E}">
  <dimension ref="A1:IG40"/>
  <sheetViews>
    <sheetView showGridLines="0" view="pageBreakPreview" zoomScale="70" zoomScaleNormal="80" zoomScaleSheetLayoutView="70" workbookViewId="0">
      <pane xSplit="1" ySplit="3" topLeftCell="HN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15.5" x14ac:dyDescent="0.35"/>
  <cols>
    <col min="1" max="1" width="58.6328125" style="902" customWidth="1"/>
    <col min="2" max="2" width="10.453125" style="902" hidden="1" customWidth="1"/>
    <col min="3" max="3" width="11.54296875" style="902" hidden="1" customWidth="1"/>
    <col min="4" max="4" width="11.453125" style="902" hidden="1" customWidth="1"/>
    <col min="5" max="5" width="10.81640625" style="902" hidden="1" customWidth="1"/>
    <col min="6" max="6" width="9.1796875" style="902" hidden="1" customWidth="1"/>
    <col min="7" max="9" width="12.1796875" style="902" hidden="1" customWidth="1"/>
    <col min="10" max="10" width="9.81640625" style="902" hidden="1" customWidth="1"/>
    <col min="11" max="11" width="10.81640625" style="902" hidden="1" customWidth="1"/>
    <col min="12" max="13" width="10.1796875" style="902" hidden="1" customWidth="1"/>
    <col min="14" max="14" width="11.1796875" style="902" hidden="1" customWidth="1"/>
    <col min="15" max="15" width="12" style="902" hidden="1" customWidth="1"/>
    <col min="16" max="16" width="11.1796875" style="902" hidden="1" customWidth="1"/>
    <col min="17" max="17" width="10.81640625" style="902" hidden="1" customWidth="1"/>
    <col min="18" max="21" width="12.81640625" style="902" hidden="1" customWidth="1"/>
    <col min="22" max="22" width="14.1796875" style="902" hidden="1" customWidth="1"/>
    <col min="23" max="23" width="2.1796875" style="902" hidden="1" customWidth="1"/>
    <col min="24" max="24" width="9.81640625" style="902" hidden="1" customWidth="1"/>
    <col min="25" max="25" width="11.1796875" style="902" hidden="1" customWidth="1"/>
    <col min="26" max="26" width="11.81640625" style="902" hidden="1" customWidth="1"/>
    <col min="27" max="27" width="10" style="902" hidden="1" customWidth="1"/>
    <col min="28" max="28" width="10.81640625" style="902" hidden="1" customWidth="1"/>
    <col min="29" max="31" width="11.1796875" style="902" hidden="1" customWidth="1"/>
    <col min="32" max="32" width="10.81640625" style="902" hidden="1" customWidth="1"/>
    <col min="33" max="33" width="10.453125" style="902" hidden="1" customWidth="1"/>
    <col min="34" max="34" width="10.54296875" style="902" hidden="1" customWidth="1"/>
    <col min="35" max="35" width="10.81640625" style="902" hidden="1" customWidth="1"/>
    <col min="36" max="36" width="9.81640625" style="902" hidden="1" customWidth="1"/>
    <col min="37" max="37" width="10" style="902" hidden="1" customWidth="1"/>
    <col min="38" max="38" width="10.1796875" style="902" hidden="1" customWidth="1"/>
    <col min="39" max="39" width="10.81640625" style="902" hidden="1" customWidth="1"/>
    <col min="40" max="40" width="11.54296875" style="902" hidden="1" customWidth="1"/>
    <col min="41" max="41" width="10.453125" style="902" hidden="1" customWidth="1"/>
    <col min="42" max="43" width="10.81640625" style="902" hidden="1" customWidth="1"/>
    <col min="44" max="44" width="11" style="902" hidden="1" customWidth="1"/>
    <col min="45" max="45" width="11.1796875" style="902" hidden="1" customWidth="1"/>
    <col min="46" max="46" width="13.453125" style="902" hidden="1" customWidth="1"/>
    <col min="47" max="47" width="13" style="902" hidden="1" customWidth="1"/>
    <col min="48" max="48" width="14" style="902" hidden="1" customWidth="1"/>
    <col min="49" max="49" width="12" style="902" hidden="1" customWidth="1"/>
    <col min="50" max="50" width="11" style="902" hidden="1" customWidth="1"/>
    <col min="51" max="51" width="10.81640625" style="902" hidden="1" customWidth="1"/>
    <col min="52" max="52" width="11.81640625" style="902" hidden="1" customWidth="1"/>
    <col min="53" max="54" width="11.54296875" style="902" hidden="1" customWidth="1"/>
    <col min="55" max="55" width="11.81640625" style="902" hidden="1" customWidth="1"/>
    <col min="56" max="67" width="12.54296875" style="902" hidden="1" customWidth="1"/>
    <col min="68" max="68" width="1.54296875" style="901" hidden="1" customWidth="1"/>
    <col min="69" max="69" width="0.81640625" style="901" hidden="1" customWidth="1"/>
    <col min="70" max="140" width="12.81640625" style="901" hidden="1" customWidth="1"/>
    <col min="141" max="156" width="12.81640625" style="902" hidden="1" customWidth="1"/>
    <col min="157" max="220" width="12.453125" style="902" hidden="1" customWidth="1"/>
    <col min="221" max="221" width="1.81640625" style="902" hidden="1" customWidth="1"/>
    <col min="222" max="241" width="12.453125" style="902" customWidth="1"/>
    <col min="242" max="16384" width="9.1796875" style="902"/>
  </cols>
  <sheetData>
    <row r="1" spans="1:241" ht="32.5" customHeight="1" thickBot="1" x14ac:dyDescent="0.55000000000000004">
      <c r="A1" s="893" t="s">
        <v>766</v>
      </c>
      <c r="B1" s="894"/>
      <c r="C1" s="894"/>
      <c r="D1" s="894"/>
      <c r="E1" s="894"/>
      <c r="F1" s="894"/>
      <c r="G1" s="894"/>
      <c r="H1" s="895"/>
      <c r="I1" s="895"/>
      <c r="J1" s="895"/>
      <c r="K1" s="895"/>
      <c r="L1" s="895"/>
      <c r="M1" s="895"/>
      <c r="N1" s="896"/>
      <c r="O1" s="896"/>
      <c r="P1" s="895"/>
      <c r="Q1" s="895"/>
      <c r="R1" s="895"/>
      <c r="S1" s="895"/>
      <c r="T1" s="895"/>
      <c r="U1" s="895"/>
      <c r="V1" s="895"/>
      <c r="W1" s="895"/>
      <c r="X1" s="897"/>
      <c r="Y1" s="897"/>
      <c r="Z1" s="897"/>
      <c r="AA1" s="897"/>
      <c r="AB1" s="897"/>
      <c r="AC1" s="897"/>
      <c r="AD1" s="897"/>
      <c r="AE1" s="898"/>
      <c r="AF1" s="898"/>
      <c r="AG1" s="898"/>
      <c r="AH1" s="898"/>
      <c r="AI1" s="898"/>
      <c r="AJ1" s="895"/>
      <c r="AK1" s="895"/>
      <c r="AL1" s="895"/>
      <c r="AM1" s="895"/>
      <c r="AN1" s="895"/>
      <c r="AO1" s="898"/>
      <c r="AP1" s="899"/>
      <c r="AQ1" s="899"/>
      <c r="AR1" s="899"/>
      <c r="AS1" s="899"/>
      <c r="AT1" s="899"/>
      <c r="AU1" s="899"/>
      <c r="AV1" s="899"/>
      <c r="AW1" s="899"/>
      <c r="AX1" s="899"/>
      <c r="AY1" s="899"/>
      <c r="AZ1" s="899"/>
      <c r="BA1" s="899"/>
      <c r="BB1" s="899"/>
      <c r="BC1" s="899"/>
      <c r="BD1" s="899"/>
      <c r="BE1" s="899"/>
      <c r="BF1" s="899"/>
      <c r="BG1" s="899"/>
      <c r="BH1" s="899"/>
      <c r="BI1" s="899"/>
      <c r="BJ1" s="899"/>
      <c r="BK1" s="899"/>
      <c r="BL1" s="899"/>
      <c r="BM1" s="899"/>
      <c r="BN1" s="899"/>
      <c r="BO1" s="899"/>
      <c r="BP1" s="900"/>
      <c r="BQ1" s="900"/>
      <c r="BR1" s="900"/>
      <c r="BS1" s="900"/>
      <c r="BT1" s="900"/>
      <c r="BU1" s="900"/>
      <c r="BV1" s="900"/>
      <c r="BW1" s="900"/>
      <c r="BX1" s="900"/>
      <c r="BY1" s="900"/>
      <c r="BZ1" s="900"/>
      <c r="CA1" s="900"/>
      <c r="CB1" s="900"/>
    </row>
    <row r="2" spans="1:241" ht="26.15" customHeight="1" thickTop="1" thickBot="1" x14ac:dyDescent="0.5">
      <c r="A2" s="2958"/>
      <c r="B2" s="2960">
        <v>2011</v>
      </c>
      <c r="C2" s="2960"/>
      <c r="D2" s="2960"/>
      <c r="E2" s="2960"/>
      <c r="F2" s="2961">
        <v>2012</v>
      </c>
      <c r="G2" s="2961"/>
      <c r="H2" s="2961"/>
      <c r="I2" s="2961"/>
      <c r="J2" s="2961"/>
      <c r="K2" s="2961"/>
      <c r="L2" s="2961"/>
      <c r="M2" s="2961"/>
      <c r="N2" s="2961"/>
      <c r="O2" s="2961"/>
      <c r="P2" s="2961"/>
      <c r="Q2" s="2961"/>
      <c r="R2" s="2961"/>
      <c r="S2" s="2961"/>
      <c r="T2" s="2961"/>
      <c r="U2" s="2961"/>
      <c r="V2" s="2961"/>
      <c r="W2" s="904"/>
      <c r="X2" s="2962">
        <v>2013</v>
      </c>
      <c r="Y2" s="2962"/>
      <c r="Z2" s="2962"/>
      <c r="AA2" s="2962"/>
      <c r="AB2" s="2962"/>
      <c r="AC2" s="2962"/>
      <c r="AD2" s="2962"/>
      <c r="AE2" s="2962"/>
      <c r="AF2" s="2962"/>
      <c r="AG2" s="2962"/>
      <c r="AH2" s="2962"/>
      <c r="AI2" s="2962"/>
      <c r="AJ2" s="2962"/>
      <c r="AK2" s="2962"/>
      <c r="AL2" s="2962"/>
      <c r="AM2" s="2962"/>
      <c r="AN2" s="2962"/>
      <c r="AO2" s="2962">
        <v>2014</v>
      </c>
      <c r="AP2" s="2962"/>
      <c r="AQ2" s="2962"/>
      <c r="AR2" s="2962"/>
      <c r="AS2" s="2962"/>
      <c r="AT2" s="2962"/>
      <c r="AU2" s="2962"/>
      <c r="AV2" s="2962"/>
      <c r="AW2" s="2962"/>
      <c r="AX2" s="2962"/>
      <c r="AY2" s="2962"/>
      <c r="AZ2" s="2963"/>
      <c r="BA2" s="2957">
        <v>2015</v>
      </c>
      <c r="BB2" s="2957"/>
      <c r="BC2" s="2957"/>
      <c r="BD2" s="2957"/>
      <c r="BE2" s="2957"/>
      <c r="BF2" s="2957"/>
      <c r="BG2" s="2957"/>
      <c r="BH2" s="2957"/>
      <c r="BI2" s="2957"/>
      <c r="BJ2" s="2957"/>
      <c r="BK2" s="2957"/>
      <c r="BL2" s="2957"/>
      <c r="BM2" s="2957"/>
      <c r="BN2" s="2957"/>
      <c r="BO2" s="2957"/>
      <c r="BP2" s="905"/>
      <c r="BQ2" s="905"/>
      <c r="BR2" s="905"/>
      <c r="BS2" s="906"/>
      <c r="BT2" s="2954">
        <v>2016</v>
      </c>
      <c r="BU2" s="2955"/>
      <c r="BV2" s="2955"/>
      <c r="BW2" s="2955"/>
      <c r="BX2" s="2955"/>
      <c r="BY2" s="2955"/>
      <c r="BZ2" s="2955"/>
      <c r="CA2" s="2955"/>
      <c r="CB2" s="2955"/>
      <c r="CC2" s="2955"/>
      <c r="CD2" s="2955"/>
      <c r="CE2" s="2955"/>
      <c r="CF2" s="2955"/>
      <c r="CG2" s="2955"/>
      <c r="CH2" s="2955"/>
      <c r="CI2" s="2956"/>
      <c r="CJ2" s="2954">
        <v>2017</v>
      </c>
      <c r="CK2" s="2955"/>
      <c r="CL2" s="2955"/>
      <c r="CM2" s="2955"/>
      <c r="CN2" s="2955"/>
      <c r="CO2" s="2955"/>
      <c r="CP2" s="2955"/>
      <c r="CQ2" s="2955"/>
      <c r="CR2" s="2955"/>
      <c r="CS2" s="2955"/>
      <c r="CT2" s="2955"/>
      <c r="CU2" s="2955"/>
      <c r="CV2" s="2955"/>
      <c r="CW2" s="2955"/>
      <c r="CX2" s="2955"/>
      <c r="CY2" s="2955"/>
      <c r="CZ2" s="2955"/>
      <c r="DA2" s="2954" t="s">
        <v>723</v>
      </c>
      <c r="DB2" s="2955"/>
      <c r="DC2" s="2955"/>
      <c r="DD2" s="2955"/>
      <c r="DE2" s="2955"/>
      <c r="DF2" s="2955"/>
      <c r="DG2" s="2955"/>
      <c r="DH2" s="2955"/>
      <c r="DI2" s="2955"/>
      <c r="DJ2" s="2955"/>
      <c r="DK2" s="2955"/>
      <c r="DL2" s="2955"/>
      <c r="DM2" s="2955"/>
      <c r="DN2" s="2955"/>
      <c r="DO2" s="2955"/>
      <c r="DP2" s="2955"/>
      <c r="DQ2" s="2956"/>
      <c r="DR2" s="2954">
        <v>2019</v>
      </c>
      <c r="DS2" s="2955"/>
      <c r="DT2" s="2955"/>
      <c r="DU2" s="2955"/>
      <c r="DV2" s="2955"/>
      <c r="DW2" s="2955"/>
      <c r="DX2" s="2955"/>
      <c r="DY2" s="2955"/>
      <c r="DZ2" s="2955"/>
      <c r="EA2" s="2955"/>
      <c r="EB2" s="2955"/>
      <c r="EC2" s="2955"/>
      <c r="ED2" s="2955"/>
      <c r="EE2" s="2955"/>
      <c r="EF2" s="2955"/>
      <c r="EG2" s="2955"/>
      <c r="EH2" s="2955"/>
      <c r="EI2" s="2956"/>
      <c r="EJ2" s="2954">
        <v>2020</v>
      </c>
      <c r="EK2" s="2955"/>
      <c r="EL2" s="2955"/>
      <c r="EM2" s="2955"/>
      <c r="EN2" s="2955"/>
      <c r="EO2" s="2955"/>
      <c r="EP2" s="2955"/>
      <c r="EQ2" s="2955"/>
      <c r="ER2" s="2955"/>
      <c r="ES2" s="2955"/>
      <c r="ET2" s="2955"/>
      <c r="EU2" s="2955"/>
      <c r="EV2" s="2955"/>
      <c r="EW2" s="2955"/>
      <c r="EX2" s="2955"/>
      <c r="EY2" s="2955"/>
      <c r="EZ2" s="2956"/>
      <c r="FA2" s="2954">
        <v>2021</v>
      </c>
      <c r="FB2" s="2955"/>
      <c r="FC2" s="2955"/>
      <c r="FD2" s="2955"/>
      <c r="FE2" s="2955"/>
      <c r="FF2" s="2955"/>
      <c r="FG2" s="2955"/>
      <c r="FH2" s="2955"/>
      <c r="FI2" s="2955"/>
      <c r="FJ2" s="2955"/>
      <c r="FK2" s="2955"/>
      <c r="FL2" s="2955"/>
      <c r="FM2" s="2955"/>
      <c r="FN2" s="2955"/>
      <c r="FO2" s="2955"/>
      <c r="FP2" s="2955"/>
      <c r="FQ2" s="2956"/>
      <c r="FR2" s="2964">
        <v>2022</v>
      </c>
      <c r="FS2" s="2965"/>
      <c r="FT2" s="2965"/>
      <c r="FU2" s="2965"/>
      <c r="FV2" s="2965"/>
      <c r="FW2" s="2965"/>
      <c r="FX2" s="2965"/>
      <c r="FY2" s="2965"/>
      <c r="FZ2" s="2965"/>
      <c r="GA2" s="2965"/>
      <c r="GB2" s="2965"/>
      <c r="GC2" s="2965"/>
      <c r="GD2" s="2965"/>
      <c r="GE2" s="2965"/>
      <c r="GF2" s="2965"/>
      <c r="GG2" s="2965"/>
      <c r="GH2" s="2966"/>
      <c r="GI2" s="2964">
        <v>2023</v>
      </c>
      <c r="GJ2" s="2965"/>
      <c r="GK2" s="2965"/>
      <c r="GL2" s="2965"/>
      <c r="GM2" s="2965"/>
      <c r="GN2" s="2965"/>
      <c r="GO2" s="2965"/>
      <c r="GP2" s="2965"/>
      <c r="GQ2" s="2965"/>
      <c r="GR2" s="2965"/>
      <c r="GS2" s="2965"/>
      <c r="GT2" s="2965"/>
      <c r="GU2" s="2965"/>
      <c r="GV2" s="2965"/>
      <c r="GW2" s="2965"/>
      <c r="GX2" s="2965"/>
      <c r="GY2" s="2966"/>
      <c r="GZ2" s="2964">
        <v>2024</v>
      </c>
      <c r="HA2" s="2965"/>
      <c r="HB2" s="2965"/>
      <c r="HC2" s="2965"/>
      <c r="HD2" s="2965"/>
      <c r="HE2" s="2965"/>
      <c r="HF2" s="2965"/>
      <c r="HG2" s="2965"/>
      <c r="HH2" s="2965"/>
      <c r="HI2" s="2965"/>
      <c r="HJ2" s="2965"/>
      <c r="HK2" s="2965"/>
      <c r="HL2" s="2965"/>
      <c r="HM2" s="2965"/>
      <c r="HN2" s="2965"/>
      <c r="HO2" s="2965"/>
      <c r="HP2" s="2966"/>
      <c r="HQ2" s="2964">
        <v>2025</v>
      </c>
      <c r="HR2" s="2965"/>
      <c r="HS2" s="2965"/>
      <c r="HT2" s="2965"/>
      <c r="HU2" s="2965"/>
      <c r="HV2" s="2965"/>
      <c r="HW2" s="2965"/>
      <c r="HX2" s="2965"/>
      <c r="HY2" s="2965"/>
      <c r="HZ2" s="2965"/>
      <c r="IA2" s="2965"/>
      <c r="IB2" s="2965"/>
      <c r="IC2" s="2965"/>
      <c r="ID2" s="2965"/>
      <c r="IE2" s="2965"/>
      <c r="IF2" s="2965"/>
      <c r="IG2" s="2966"/>
    </row>
    <row r="3" spans="1:241" s="921" customFormat="1" ht="26.25" customHeight="1" thickTop="1" thickBot="1" x14ac:dyDescent="0.45">
      <c r="A3" s="2959"/>
      <c r="B3" s="910" t="s">
        <v>178</v>
      </c>
      <c r="C3" s="910" t="s">
        <v>179</v>
      </c>
      <c r="D3" s="910" t="s">
        <v>180</v>
      </c>
      <c r="E3" s="910" t="s">
        <v>181</v>
      </c>
      <c r="F3" s="911" t="s">
        <v>126</v>
      </c>
      <c r="G3" s="910" t="s">
        <v>127</v>
      </c>
      <c r="H3" s="910" t="s">
        <v>128</v>
      </c>
      <c r="I3" s="912" t="s">
        <v>178</v>
      </c>
      <c r="J3" s="910" t="s">
        <v>129</v>
      </c>
      <c r="K3" s="910" t="s">
        <v>130</v>
      </c>
      <c r="L3" s="910" t="s">
        <v>131</v>
      </c>
      <c r="M3" s="912" t="s">
        <v>179</v>
      </c>
      <c r="N3" s="910" t="s">
        <v>132</v>
      </c>
      <c r="O3" s="910" t="s">
        <v>133</v>
      </c>
      <c r="P3" s="910" t="s">
        <v>134</v>
      </c>
      <c r="Q3" s="912" t="s">
        <v>180</v>
      </c>
      <c r="R3" s="910" t="s">
        <v>135</v>
      </c>
      <c r="S3" s="910" t="s">
        <v>136</v>
      </c>
      <c r="T3" s="910" t="s">
        <v>137</v>
      </c>
      <c r="U3" s="912" t="s">
        <v>181</v>
      </c>
      <c r="V3" s="910" t="s">
        <v>724</v>
      </c>
      <c r="W3" s="910"/>
      <c r="X3" s="910" t="s">
        <v>126</v>
      </c>
      <c r="Y3" s="910" t="s">
        <v>127</v>
      </c>
      <c r="Z3" s="910" t="s">
        <v>128</v>
      </c>
      <c r="AA3" s="910" t="s">
        <v>178</v>
      </c>
      <c r="AB3" s="912" t="s">
        <v>185</v>
      </c>
      <c r="AC3" s="912" t="s">
        <v>130</v>
      </c>
      <c r="AD3" s="912" t="s">
        <v>140</v>
      </c>
      <c r="AE3" s="912" t="s">
        <v>179</v>
      </c>
      <c r="AF3" s="912" t="s">
        <v>132</v>
      </c>
      <c r="AG3" s="912" t="s">
        <v>133</v>
      </c>
      <c r="AH3" s="912" t="s">
        <v>134</v>
      </c>
      <c r="AI3" s="912" t="s">
        <v>180</v>
      </c>
      <c r="AJ3" s="912" t="s">
        <v>135</v>
      </c>
      <c r="AK3" s="910" t="s">
        <v>136</v>
      </c>
      <c r="AL3" s="910" t="s">
        <v>137</v>
      </c>
      <c r="AM3" s="912" t="s">
        <v>181</v>
      </c>
      <c r="AN3" s="910" t="s">
        <v>724</v>
      </c>
      <c r="AO3" s="910" t="s">
        <v>126</v>
      </c>
      <c r="AP3" s="910" t="s">
        <v>127</v>
      </c>
      <c r="AQ3" s="910" t="s">
        <v>128</v>
      </c>
      <c r="AR3" s="910" t="s">
        <v>178</v>
      </c>
      <c r="AS3" s="912" t="s">
        <v>185</v>
      </c>
      <c r="AT3" s="912" t="s">
        <v>130</v>
      </c>
      <c r="AU3" s="912" t="s">
        <v>140</v>
      </c>
      <c r="AV3" s="912" t="s">
        <v>179</v>
      </c>
      <c r="AW3" s="912" t="s">
        <v>132</v>
      </c>
      <c r="AX3" s="912" t="s">
        <v>133</v>
      </c>
      <c r="AY3" s="912" t="s">
        <v>134</v>
      </c>
      <c r="AZ3" s="913" t="s">
        <v>181</v>
      </c>
      <c r="BA3" s="912" t="s">
        <v>126</v>
      </c>
      <c r="BB3" s="912" t="s">
        <v>127</v>
      </c>
      <c r="BC3" s="912" t="s">
        <v>128</v>
      </c>
      <c r="BD3" s="912" t="s">
        <v>178</v>
      </c>
      <c r="BE3" s="912" t="s">
        <v>129</v>
      </c>
      <c r="BF3" s="912" t="s">
        <v>130</v>
      </c>
      <c r="BG3" s="912" t="s">
        <v>140</v>
      </c>
      <c r="BH3" s="912" t="s">
        <v>179</v>
      </c>
      <c r="BI3" s="912" t="s">
        <v>132</v>
      </c>
      <c r="BJ3" s="912" t="s">
        <v>133</v>
      </c>
      <c r="BK3" s="912" t="s">
        <v>134</v>
      </c>
      <c r="BL3" s="912"/>
      <c r="BM3" s="912"/>
      <c r="BN3" s="912"/>
      <c r="BO3" s="912" t="s">
        <v>180</v>
      </c>
      <c r="BP3" s="914" t="s">
        <v>135</v>
      </c>
      <c r="BQ3" s="914" t="s">
        <v>136</v>
      </c>
      <c r="BR3" s="914" t="s">
        <v>137</v>
      </c>
      <c r="BS3" s="915" t="s">
        <v>181</v>
      </c>
      <c r="BT3" s="914" t="s">
        <v>126</v>
      </c>
      <c r="BU3" s="914" t="s">
        <v>127</v>
      </c>
      <c r="BV3" s="914" t="s">
        <v>128</v>
      </c>
      <c r="BW3" s="914" t="s">
        <v>178</v>
      </c>
      <c r="BX3" s="914" t="s">
        <v>129</v>
      </c>
      <c r="BY3" s="914" t="s">
        <v>130</v>
      </c>
      <c r="BZ3" s="914" t="s">
        <v>131</v>
      </c>
      <c r="CA3" s="914" t="s">
        <v>179</v>
      </c>
      <c r="CB3" s="914" t="s">
        <v>132</v>
      </c>
      <c r="CC3" s="914" t="s">
        <v>133</v>
      </c>
      <c r="CD3" s="914" t="s">
        <v>134</v>
      </c>
      <c r="CE3" s="914" t="s">
        <v>180</v>
      </c>
      <c r="CF3" s="916" t="s">
        <v>135</v>
      </c>
      <c r="CG3" s="916" t="s">
        <v>136</v>
      </c>
      <c r="CH3" s="916" t="s">
        <v>137</v>
      </c>
      <c r="CI3" s="917" t="s">
        <v>181</v>
      </c>
      <c r="CJ3" s="918" t="s">
        <v>126</v>
      </c>
      <c r="CK3" s="916" t="s">
        <v>127</v>
      </c>
      <c r="CL3" s="916" t="s">
        <v>128</v>
      </c>
      <c r="CM3" s="916" t="s">
        <v>178</v>
      </c>
      <c r="CN3" s="916" t="s">
        <v>129</v>
      </c>
      <c r="CO3" s="916" t="s">
        <v>130</v>
      </c>
      <c r="CP3" s="916" t="s">
        <v>131</v>
      </c>
      <c r="CQ3" s="916" t="s">
        <v>179</v>
      </c>
      <c r="CR3" s="916" t="s">
        <v>132</v>
      </c>
      <c r="CS3" s="916" t="s">
        <v>133</v>
      </c>
      <c r="CT3" s="916" t="s">
        <v>134</v>
      </c>
      <c r="CU3" s="916" t="s">
        <v>180</v>
      </c>
      <c r="CV3" s="916" t="s">
        <v>135</v>
      </c>
      <c r="CW3" s="916" t="s">
        <v>136</v>
      </c>
      <c r="CX3" s="916" t="s">
        <v>137</v>
      </c>
      <c r="CY3" s="916" t="s">
        <v>181</v>
      </c>
      <c r="CZ3" s="916" t="s">
        <v>182</v>
      </c>
      <c r="DA3" s="918" t="s">
        <v>126</v>
      </c>
      <c r="DB3" s="916" t="s">
        <v>127</v>
      </c>
      <c r="DC3" s="916" t="s">
        <v>128</v>
      </c>
      <c r="DD3" s="916" t="s">
        <v>178</v>
      </c>
      <c r="DE3" s="916" t="s">
        <v>129</v>
      </c>
      <c r="DF3" s="916" t="s">
        <v>130</v>
      </c>
      <c r="DG3" s="916" t="s">
        <v>131</v>
      </c>
      <c r="DH3" s="916" t="s">
        <v>179</v>
      </c>
      <c r="DI3" s="916" t="s">
        <v>132</v>
      </c>
      <c r="DJ3" s="916" t="s">
        <v>133</v>
      </c>
      <c r="DK3" s="916" t="s">
        <v>134</v>
      </c>
      <c r="DL3" s="916" t="s">
        <v>180</v>
      </c>
      <c r="DM3" s="916" t="s">
        <v>135</v>
      </c>
      <c r="DN3" s="916" t="s">
        <v>136</v>
      </c>
      <c r="DO3" s="916" t="s">
        <v>137</v>
      </c>
      <c r="DP3" s="916" t="s">
        <v>181</v>
      </c>
      <c r="DQ3" s="917" t="s">
        <v>182</v>
      </c>
      <c r="DR3" s="918" t="s">
        <v>126</v>
      </c>
      <c r="DS3" s="916" t="s">
        <v>127</v>
      </c>
      <c r="DT3" s="916" t="s">
        <v>128</v>
      </c>
      <c r="DU3" s="916" t="s">
        <v>178</v>
      </c>
      <c r="DV3" s="916" t="s">
        <v>129</v>
      </c>
      <c r="DW3" s="916" t="s">
        <v>130</v>
      </c>
      <c r="DX3" s="916" t="s">
        <v>131</v>
      </c>
      <c r="DY3" s="916" t="s">
        <v>179</v>
      </c>
      <c r="DZ3" s="916" t="s">
        <v>725</v>
      </c>
      <c r="EA3" s="916" t="s">
        <v>132</v>
      </c>
      <c r="EB3" s="916" t="s">
        <v>133</v>
      </c>
      <c r="EC3" s="916" t="s">
        <v>134</v>
      </c>
      <c r="ED3" s="916" t="s">
        <v>180</v>
      </c>
      <c r="EE3" s="916" t="s">
        <v>135</v>
      </c>
      <c r="EF3" s="916" t="s">
        <v>136</v>
      </c>
      <c r="EG3" s="916" t="s">
        <v>137</v>
      </c>
      <c r="EH3" s="916" t="s">
        <v>181</v>
      </c>
      <c r="EI3" s="917" t="s">
        <v>182</v>
      </c>
      <c r="EJ3" s="918" t="s">
        <v>126</v>
      </c>
      <c r="EK3" s="916" t="s">
        <v>127</v>
      </c>
      <c r="EL3" s="916" t="s">
        <v>128</v>
      </c>
      <c r="EM3" s="916" t="s">
        <v>178</v>
      </c>
      <c r="EN3" s="916" t="s">
        <v>129</v>
      </c>
      <c r="EO3" s="916" t="s">
        <v>130</v>
      </c>
      <c r="EP3" s="916" t="s">
        <v>131</v>
      </c>
      <c r="EQ3" s="916" t="s">
        <v>179</v>
      </c>
      <c r="ER3" s="916" t="s">
        <v>726</v>
      </c>
      <c r="ES3" s="916" t="s">
        <v>133</v>
      </c>
      <c r="ET3" s="916" t="s">
        <v>134</v>
      </c>
      <c r="EU3" s="916" t="s">
        <v>180</v>
      </c>
      <c r="EV3" s="916" t="s">
        <v>135</v>
      </c>
      <c r="EW3" s="916" t="s">
        <v>136</v>
      </c>
      <c r="EX3" s="916" t="s">
        <v>137</v>
      </c>
      <c r="EY3" s="916" t="s">
        <v>181</v>
      </c>
      <c r="EZ3" s="917" t="s">
        <v>182</v>
      </c>
      <c r="FA3" s="918" t="s">
        <v>126</v>
      </c>
      <c r="FB3" s="916" t="s">
        <v>127</v>
      </c>
      <c r="FC3" s="916" t="s">
        <v>128</v>
      </c>
      <c r="FD3" s="916" t="s">
        <v>178</v>
      </c>
      <c r="FE3" s="916" t="s">
        <v>129</v>
      </c>
      <c r="FF3" s="916" t="s">
        <v>130</v>
      </c>
      <c r="FG3" s="916" t="s">
        <v>131</v>
      </c>
      <c r="FH3" s="916" t="s">
        <v>179</v>
      </c>
      <c r="FI3" s="916" t="s">
        <v>132</v>
      </c>
      <c r="FJ3" s="916" t="s">
        <v>133</v>
      </c>
      <c r="FK3" s="916" t="s">
        <v>134</v>
      </c>
      <c r="FL3" s="916" t="s">
        <v>180</v>
      </c>
      <c r="FM3" s="916" t="s">
        <v>135</v>
      </c>
      <c r="FN3" s="916" t="s">
        <v>136</v>
      </c>
      <c r="FO3" s="916" t="s">
        <v>137</v>
      </c>
      <c r="FP3" s="916" t="s">
        <v>181</v>
      </c>
      <c r="FQ3" s="917" t="s">
        <v>182</v>
      </c>
      <c r="FR3" s="1012" t="s">
        <v>126</v>
      </c>
      <c r="FS3" s="1013" t="s">
        <v>127</v>
      </c>
      <c r="FT3" s="1013" t="s">
        <v>128</v>
      </c>
      <c r="FU3" s="1013" t="s">
        <v>178</v>
      </c>
      <c r="FV3" s="1013" t="s">
        <v>129</v>
      </c>
      <c r="FW3" s="1013" t="s">
        <v>130</v>
      </c>
      <c r="FX3" s="1013" t="s">
        <v>131</v>
      </c>
      <c r="FY3" s="1013" t="s">
        <v>179</v>
      </c>
      <c r="FZ3" s="1013" t="s">
        <v>132</v>
      </c>
      <c r="GA3" s="1013" t="s">
        <v>133</v>
      </c>
      <c r="GB3" s="1013" t="s">
        <v>134</v>
      </c>
      <c r="GC3" s="1013" t="s">
        <v>180</v>
      </c>
      <c r="GD3" s="1013" t="s">
        <v>135</v>
      </c>
      <c r="GE3" s="1013" t="s">
        <v>136</v>
      </c>
      <c r="GF3" s="1013" t="s">
        <v>137</v>
      </c>
      <c r="GG3" s="1013" t="s">
        <v>181</v>
      </c>
      <c r="GH3" s="1014" t="s">
        <v>182</v>
      </c>
      <c r="GI3" s="1012" t="s">
        <v>126</v>
      </c>
      <c r="GJ3" s="1013" t="s">
        <v>127</v>
      </c>
      <c r="GK3" s="1013" t="s">
        <v>128</v>
      </c>
      <c r="GL3" s="1013" t="s">
        <v>178</v>
      </c>
      <c r="GM3" s="1013" t="s">
        <v>129</v>
      </c>
      <c r="GN3" s="1013" t="s">
        <v>130</v>
      </c>
      <c r="GO3" s="1013" t="s">
        <v>131</v>
      </c>
      <c r="GP3" s="1013" t="s">
        <v>179</v>
      </c>
      <c r="GQ3" s="1013" t="s">
        <v>132</v>
      </c>
      <c r="GR3" s="1013" t="s">
        <v>133</v>
      </c>
      <c r="GS3" s="1013" t="s">
        <v>134</v>
      </c>
      <c r="GT3" s="1013" t="s">
        <v>180</v>
      </c>
      <c r="GU3" s="1013" t="s">
        <v>135</v>
      </c>
      <c r="GV3" s="1013" t="s">
        <v>136</v>
      </c>
      <c r="GW3" s="1013" t="s">
        <v>137</v>
      </c>
      <c r="GX3" s="1013" t="s">
        <v>181</v>
      </c>
      <c r="GY3" s="1014" t="s">
        <v>182</v>
      </c>
      <c r="GZ3" s="1012" t="s">
        <v>126</v>
      </c>
      <c r="HA3" s="1013" t="s">
        <v>127</v>
      </c>
      <c r="HB3" s="1013" t="s">
        <v>128</v>
      </c>
      <c r="HC3" s="1013" t="s">
        <v>178</v>
      </c>
      <c r="HD3" s="1013" t="s">
        <v>129</v>
      </c>
      <c r="HE3" s="1013" t="s">
        <v>130</v>
      </c>
      <c r="HF3" s="1013" t="s">
        <v>131</v>
      </c>
      <c r="HG3" s="1013" t="s">
        <v>179</v>
      </c>
      <c r="HH3" s="1013" t="s">
        <v>132</v>
      </c>
      <c r="HI3" s="1013" t="s">
        <v>133</v>
      </c>
      <c r="HJ3" s="1013" t="s">
        <v>134</v>
      </c>
      <c r="HK3" s="1013" t="s">
        <v>180</v>
      </c>
      <c r="HL3" s="1013" t="s">
        <v>135</v>
      </c>
      <c r="HM3" s="1013" t="s">
        <v>136</v>
      </c>
      <c r="HN3" s="1013" t="s">
        <v>137</v>
      </c>
      <c r="HO3" s="1013" t="s">
        <v>181</v>
      </c>
      <c r="HP3" s="1014" t="s">
        <v>182</v>
      </c>
      <c r="HQ3" s="1012" t="s">
        <v>126</v>
      </c>
      <c r="HR3" s="1013" t="s">
        <v>127</v>
      </c>
      <c r="HS3" s="1013" t="s">
        <v>128</v>
      </c>
      <c r="HT3" s="1013" t="s">
        <v>178</v>
      </c>
      <c r="HU3" s="1013" t="s">
        <v>129</v>
      </c>
      <c r="HV3" s="1013" t="s">
        <v>130</v>
      </c>
      <c r="HW3" s="1013" t="s">
        <v>131</v>
      </c>
      <c r="HX3" s="1013" t="s">
        <v>179</v>
      </c>
      <c r="HY3" s="1013" t="s">
        <v>132</v>
      </c>
      <c r="HZ3" s="1013" t="s">
        <v>133</v>
      </c>
      <c r="IA3" s="1013" t="s">
        <v>134</v>
      </c>
      <c r="IB3" s="1013" t="s">
        <v>180</v>
      </c>
      <c r="IC3" s="1013" t="s">
        <v>135</v>
      </c>
      <c r="ID3" s="1013" t="s">
        <v>136</v>
      </c>
      <c r="IE3" s="1013" t="s">
        <v>137</v>
      </c>
      <c r="IF3" s="1013" t="s">
        <v>181</v>
      </c>
      <c r="IG3" s="1014" t="s">
        <v>182</v>
      </c>
    </row>
    <row r="4" spans="1:241" s="940" customFormat="1" ht="23.25" customHeight="1" thickTop="1" x14ac:dyDescent="0.4">
      <c r="A4" s="1015" t="s">
        <v>767</v>
      </c>
      <c r="B4" s="923">
        <v>291.38499999999999</v>
      </c>
      <c r="C4" s="2802">
        <v>134.37899999999999</v>
      </c>
      <c r="D4" s="925">
        <v>276.529</v>
      </c>
      <c r="E4" s="925">
        <v>385.27699999999999</v>
      </c>
      <c r="F4" s="926">
        <v>0</v>
      </c>
      <c r="G4" s="927">
        <v>37.945836</v>
      </c>
      <c r="H4" s="927">
        <v>10.898300000000001</v>
      </c>
      <c r="I4" s="927">
        <v>48.844135999999999</v>
      </c>
      <c r="J4" s="927">
        <v>0</v>
      </c>
      <c r="K4" s="927">
        <v>16.029599999999999</v>
      </c>
      <c r="L4" s="927">
        <v>7.3247</v>
      </c>
      <c r="M4" s="927">
        <v>23.354299999999999</v>
      </c>
      <c r="N4" s="927">
        <v>13.495900000000001</v>
      </c>
      <c r="O4" s="927">
        <v>0</v>
      </c>
      <c r="P4" s="927">
        <v>22.125299999999999</v>
      </c>
      <c r="Q4" s="927">
        <v>35.621200000000002</v>
      </c>
      <c r="R4" s="927">
        <v>0</v>
      </c>
      <c r="S4" s="927">
        <v>30.068300000000001</v>
      </c>
      <c r="T4" s="927">
        <v>0</v>
      </c>
      <c r="U4" s="927">
        <v>30.068300000000001</v>
      </c>
      <c r="V4" s="927">
        <v>137.887936</v>
      </c>
      <c r="W4" s="927"/>
      <c r="X4" s="927">
        <v>8.0269999999999992</v>
      </c>
      <c r="Y4" s="927">
        <v>0</v>
      </c>
      <c r="Z4" s="927">
        <v>0</v>
      </c>
      <c r="AA4" s="927">
        <v>8.0269999999999992</v>
      </c>
      <c r="AB4" s="927">
        <v>36.676900000000003</v>
      </c>
      <c r="AC4" s="927">
        <v>0</v>
      </c>
      <c r="AD4" s="927">
        <v>18.550799999999999</v>
      </c>
      <c r="AE4" s="927">
        <v>55.227699999999999</v>
      </c>
      <c r="AF4" s="927">
        <v>9.4832999999999998</v>
      </c>
      <c r="AG4" s="927">
        <v>21.527999999999999</v>
      </c>
      <c r="AH4" s="927">
        <v>11.6959</v>
      </c>
      <c r="AI4" s="927">
        <v>42.7072</v>
      </c>
      <c r="AJ4" s="927">
        <v>30.9681</v>
      </c>
      <c r="AK4" s="927">
        <v>0</v>
      </c>
      <c r="AL4" s="927">
        <v>22.1219</v>
      </c>
      <c r="AM4" s="927">
        <v>53.09</v>
      </c>
      <c r="AN4" s="927">
        <v>159.05189999999999</v>
      </c>
      <c r="AO4" s="927">
        <v>36.905799999999999</v>
      </c>
      <c r="AP4" s="927">
        <v>23.960799999999999</v>
      </c>
      <c r="AQ4" s="927">
        <v>0</v>
      </c>
      <c r="AR4" s="927">
        <v>60.866599999999998</v>
      </c>
      <c r="AS4" s="927">
        <v>5.2713999999999999</v>
      </c>
      <c r="AT4" s="927">
        <v>22.7441</v>
      </c>
      <c r="AU4" s="927">
        <v>23.784300000000002</v>
      </c>
      <c r="AV4" s="927">
        <v>51.799800000000005</v>
      </c>
      <c r="AW4" s="927">
        <v>31.9133</v>
      </c>
      <c r="AX4" s="927">
        <v>13.9162</v>
      </c>
      <c r="AY4" s="927">
        <v>12.3703</v>
      </c>
      <c r="AZ4" s="927">
        <v>47.332500000000003</v>
      </c>
      <c r="BA4" s="927">
        <v>0</v>
      </c>
      <c r="BB4" s="927">
        <v>0</v>
      </c>
      <c r="BC4" s="927">
        <v>26.901599999999998</v>
      </c>
      <c r="BD4" s="927">
        <v>26.901599999999998</v>
      </c>
      <c r="BE4" s="927">
        <v>5.2713999999999999</v>
      </c>
      <c r="BF4" s="927">
        <v>22.7441</v>
      </c>
      <c r="BG4" s="927">
        <v>58.957999999999998</v>
      </c>
      <c r="BH4" s="927">
        <v>86.973500000000001</v>
      </c>
      <c r="BI4" s="927">
        <v>14.217700000000001</v>
      </c>
      <c r="BJ4" s="927">
        <v>29.8169</v>
      </c>
      <c r="BK4" s="927">
        <v>102.03440000000001</v>
      </c>
      <c r="BL4" s="927"/>
      <c r="BM4" s="927"/>
      <c r="BN4" s="927"/>
      <c r="BO4" s="927">
        <v>146.06899999999999</v>
      </c>
      <c r="BP4" s="933">
        <v>15.6706</v>
      </c>
      <c r="BQ4" s="933">
        <v>13.7026</v>
      </c>
      <c r="BR4" s="933">
        <v>0</v>
      </c>
      <c r="BS4" s="933">
        <v>29.373200000000001</v>
      </c>
      <c r="BT4" s="933">
        <v>16.310099999999998</v>
      </c>
      <c r="BU4" s="933">
        <v>61.169899999999998</v>
      </c>
      <c r="BV4" s="933">
        <v>0</v>
      </c>
      <c r="BW4" s="933">
        <v>77.479942829999999</v>
      </c>
      <c r="BX4" s="933">
        <v>0</v>
      </c>
      <c r="BY4" s="933">
        <v>0</v>
      </c>
      <c r="BZ4" s="933">
        <v>73.080600000000004</v>
      </c>
      <c r="CA4" s="933">
        <v>73.080600000000004</v>
      </c>
      <c r="CB4" s="933">
        <v>0</v>
      </c>
      <c r="CC4" s="933">
        <v>0</v>
      </c>
      <c r="CD4" s="933">
        <v>52.878700000000002</v>
      </c>
      <c r="CE4" s="933">
        <v>52.878700000000002</v>
      </c>
      <c r="CF4" s="933">
        <v>57.670900000000003</v>
      </c>
      <c r="CG4" s="933">
        <v>19.243099999999998</v>
      </c>
      <c r="CH4" s="933">
        <v>0</v>
      </c>
      <c r="CI4" s="933">
        <v>76.914000000000001</v>
      </c>
      <c r="CJ4" s="933">
        <v>0</v>
      </c>
      <c r="CK4" s="933">
        <v>0</v>
      </c>
      <c r="CL4" s="933">
        <v>0</v>
      </c>
      <c r="CM4" s="933">
        <v>0</v>
      </c>
      <c r="CN4" s="933">
        <v>28.885312370000001</v>
      </c>
      <c r="CO4" s="933">
        <v>40.713216580000001</v>
      </c>
      <c r="CP4" s="933">
        <v>160.00376891000002</v>
      </c>
      <c r="CQ4" s="933">
        <v>229.60229786000002</v>
      </c>
      <c r="CR4" s="933">
        <v>0</v>
      </c>
      <c r="CS4" s="933">
        <v>66.646763800000002</v>
      </c>
      <c r="CT4" s="933">
        <v>0</v>
      </c>
      <c r="CU4" s="933">
        <v>66.646763800000002</v>
      </c>
      <c r="CV4" s="933">
        <v>110.96688898000001</v>
      </c>
      <c r="CW4" s="933">
        <v>33.268260900000001</v>
      </c>
      <c r="CX4" s="933">
        <v>0</v>
      </c>
      <c r="CY4" s="933">
        <v>144.23514987999999</v>
      </c>
      <c r="CZ4" s="933">
        <v>440.48421154000005</v>
      </c>
      <c r="DA4" s="934">
        <v>83.706688470000003</v>
      </c>
      <c r="DB4" s="933">
        <v>0</v>
      </c>
      <c r="DC4" s="933">
        <v>30.76026543</v>
      </c>
      <c r="DD4" s="933">
        <v>114.46695390000001</v>
      </c>
      <c r="DE4" s="933">
        <v>87.012355780000007</v>
      </c>
      <c r="DF4" s="933">
        <v>44.766930719999998</v>
      </c>
      <c r="DG4" s="933">
        <v>51.972527810000003</v>
      </c>
      <c r="DH4" s="933">
        <v>183.75181431000001</v>
      </c>
      <c r="DI4" s="933">
        <v>28.935798080000001</v>
      </c>
      <c r="DJ4" s="933">
        <v>0</v>
      </c>
      <c r="DK4" s="933">
        <v>0</v>
      </c>
      <c r="DL4" s="933">
        <v>28.935798080000001</v>
      </c>
      <c r="DM4" s="933">
        <v>0</v>
      </c>
      <c r="DN4" s="933">
        <v>0</v>
      </c>
      <c r="DO4" s="933">
        <v>50.151256503550002</v>
      </c>
      <c r="DP4" s="933">
        <v>50.151256503550002</v>
      </c>
      <c r="DQ4" s="935">
        <v>377.30582279355002</v>
      </c>
      <c r="DR4" s="934">
        <v>0</v>
      </c>
      <c r="DS4" s="933">
        <v>18.296296300000002</v>
      </c>
      <c r="DT4" s="933">
        <v>0</v>
      </c>
      <c r="DU4" s="933">
        <v>18.296296300000002</v>
      </c>
      <c r="DV4" s="933">
        <v>47.484506359999898</v>
      </c>
      <c r="DW4" s="933">
        <v>37.557120220000002</v>
      </c>
      <c r="DX4" s="933">
        <v>0</v>
      </c>
      <c r="DY4" s="933">
        <v>85.0416265799999</v>
      </c>
      <c r="DZ4" s="933">
        <v>103.33792287999989</v>
      </c>
      <c r="EA4" s="933">
        <v>0</v>
      </c>
      <c r="EB4" s="933">
        <v>0</v>
      </c>
      <c r="EC4" s="933">
        <v>0</v>
      </c>
      <c r="ED4" s="933">
        <v>0</v>
      </c>
      <c r="EE4" s="933">
        <v>49.916703049999995</v>
      </c>
      <c r="EF4" s="933">
        <v>0</v>
      </c>
      <c r="EG4" s="933">
        <v>0</v>
      </c>
      <c r="EH4" s="933">
        <v>49.916703049999995</v>
      </c>
      <c r="EI4" s="935">
        <v>153.25462592999989</v>
      </c>
      <c r="EJ4" s="934">
        <v>0</v>
      </c>
      <c r="EK4" s="933">
        <v>45.723028939999999</v>
      </c>
      <c r="EL4" s="933">
        <v>0</v>
      </c>
      <c r="EM4" s="933">
        <v>45.723028939999999</v>
      </c>
      <c r="EN4" s="933">
        <v>0</v>
      </c>
      <c r="EO4" s="933">
        <v>0</v>
      </c>
      <c r="EP4" s="933">
        <v>0</v>
      </c>
      <c r="EQ4" s="933">
        <v>0</v>
      </c>
      <c r="ER4" s="933">
        <v>0</v>
      </c>
      <c r="ES4" s="933">
        <v>0</v>
      </c>
      <c r="ET4" s="933">
        <v>0</v>
      </c>
      <c r="EU4" s="933">
        <v>0</v>
      </c>
      <c r="EV4" s="933">
        <v>0</v>
      </c>
      <c r="EW4" s="933">
        <v>0</v>
      </c>
      <c r="EX4" s="933">
        <v>0</v>
      </c>
      <c r="EY4" s="933">
        <v>0</v>
      </c>
      <c r="EZ4" s="935">
        <v>45.723028939999999</v>
      </c>
      <c r="FA4" s="936">
        <v>0</v>
      </c>
      <c r="FB4" s="932">
        <v>0</v>
      </c>
      <c r="FC4" s="932">
        <v>0</v>
      </c>
      <c r="FD4" s="932">
        <v>0</v>
      </c>
      <c r="FE4" s="933">
        <v>0</v>
      </c>
      <c r="FF4" s="933">
        <v>0</v>
      </c>
      <c r="FG4" s="933">
        <v>0</v>
      </c>
      <c r="FH4" s="933">
        <v>0</v>
      </c>
      <c r="FI4" s="933">
        <v>62</v>
      </c>
      <c r="FJ4" s="933">
        <v>0</v>
      </c>
      <c r="FK4" s="933">
        <v>386.4</v>
      </c>
      <c r="FL4" s="933">
        <v>448.4</v>
      </c>
      <c r="FM4" s="933">
        <v>0</v>
      </c>
      <c r="FN4" s="933">
        <v>0</v>
      </c>
      <c r="FO4" s="933">
        <v>0</v>
      </c>
      <c r="FP4" s="933">
        <v>0</v>
      </c>
      <c r="FQ4" s="935">
        <v>448.4</v>
      </c>
      <c r="FR4" s="934">
        <v>70</v>
      </c>
      <c r="FS4" s="933">
        <v>0</v>
      </c>
      <c r="FT4" s="933">
        <v>70</v>
      </c>
      <c r="FU4" s="932">
        <f>FT4+FS4+FR4</f>
        <v>140</v>
      </c>
      <c r="FV4" s="933">
        <v>0</v>
      </c>
      <c r="FW4" s="933">
        <v>70</v>
      </c>
      <c r="FX4" s="1016">
        <v>0</v>
      </c>
      <c r="FY4" s="1017">
        <f>FX4+FW4+FV4</f>
        <v>70</v>
      </c>
      <c r="FZ4" s="1016">
        <v>70</v>
      </c>
      <c r="GA4" s="1016">
        <v>0</v>
      </c>
      <c r="GB4" s="1016">
        <v>0</v>
      </c>
      <c r="GC4" s="1017">
        <f>GB4+GA4+FZ4</f>
        <v>70</v>
      </c>
      <c r="GD4" s="1016">
        <v>0</v>
      </c>
      <c r="GE4" s="1016">
        <v>0</v>
      </c>
      <c r="GF4" s="1016">
        <v>70</v>
      </c>
      <c r="GG4" s="1017">
        <f>GF4+GE4+GD4</f>
        <v>70</v>
      </c>
      <c r="GH4" s="1018">
        <v>350</v>
      </c>
      <c r="GI4" s="1019">
        <v>170</v>
      </c>
      <c r="GJ4" s="1016">
        <v>120</v>
      </c>
      <c r="GK4" s="1016">
        <v>275</v>
      </c>
      <c r="GL4" s="1016">
        <f>GK4+GJ4+GI4</f>
        <v>565</v>
      </c>
      <c r="GM4" s="1016">
        <v>0</v>
      </c>
      <c r="GN4" s="1016">
        <v>0</v>
      </c>
      <c r="GO4" s="1016">
        <v>0</v>
      </c>
      <c r="GP4" s="1016">
        <f>GO4+GN4+GM4</f>
        <v>0</v>
      </c>
      <c r="GQ4" s="1016">
        <v>0</v>
      </c>
      <c r="GR4" s="1016">
        <v>0</v>
      </c>
      <c r="GS4" s="1016">
        <v>0</v>
      </c>
      <c r="GT4" s="1016">
        <f>GS4+GR4+GQ4</f>
        <v>0</v>
      </c>
      <c r="GU4" s="1016">
        <v>0</v>
      </c>
      <c r="GV4" s="1017">
        <v>0</v>
      </c>
      <c r="GW4" s="1016">
        <v>70</v>
      </c>
      <c r="GX4" s="1016">
        <f>GW4+GV4+GU4</f>
        <v>70</v>
      </c>
      <c r="GY4" s="1020">
        <f>GX4+GT4+GP4+GL4</f>
        <v>635</v>
      </c>
      <c r="GZ4" s="1019">
        <v>100.44308135999999</v>
      </c>
      <c r="HA4" s="1016">
        <v>97.244494299999999</v>
      </c>
      <c r="HB4" s="1016">
        <v>142.03597662999999</v>
      </c>
      <c r="HC4" s="1016">
        <f>HB4+HA4+GZ4</f>
        <v>339.72355228999999</v>
      </c>
      <c r="HD4" s="1016">
        <v>126.46628486</v>
      </c>
      <c r="HE4" s="1016">
        <v>110.93474343999999</v>
      </c>
      <c r="HF4" s="1016">
        <v>115.43485234000001</v>
      </c>
      <c r="HG4" s="1016">
        <f>HD4+HE4+HF4</f>
        <v>352.83588064000003</v>
      </c>
      <c r="HH4" s="1016">
        <v>0</v>
      </c>
      <c r="HI4" s="1016">
        <v>204.45</v>
      </c>
      <c r="HJ4" s="1016">
        <v>93.483999999999995</v>
      </c>
      <c r="HK4" s="1016">
        <f>HH4+HI4+HJ4</f>
        <v>297.93399999999997</v>
      </c>
      <c r="HL4" s="1016">
        <f>HL5</f>
        <v>0</v>
      </c>
      <c r="HM4" s="1016">
        <f t="shared" ref="HM4:HP4" si="0">HM5</f>
        <v>0</v>
      </c>
      <c r="HN4" s="1016">
        <f t="shared" si="0"/>
        <v>70</v>
      </c>
      <c r="HO4" s="1016">
        <f t="shared" si="0"/>
        <v>70</v>
      </c>
      <c r="HP4" s="1020">
        <f t="shared" si="0"/>
        <v>1060.48943293</v>
      </c>
      <c r="HQ4" s="1019">
        <f>HQ5</f>
        <v>169.24</v>
      </c>
      <c r="HR4" s="1016">
        <f t="shared" ref="HR4:HW4" si="1">HR5</f>
        <v>188.49</v>
      </c>
      <c r="HS4" s="1016">
        <f t="shared" si="1"/>
        <v>42.235999999999997</v>
      </c>
      <c r="HT4" s="1016">
        <f t="shared" si="1"/>
        <v>399.96600000000001</v>
      </c>
      <c r="HU4" s="1016">
        <f t="shared" si="1"/>
        <v>149.33000000000001</v>
      </c>
      <c r="HV4" s="1016">
        <f t="shared" si="1"/>
        <v>145.52000000000001</v>
      </c>
      <c r="HW4" s="1016">
        <f t="shared" si="1"/>
        <v>101.386</v>
      </c>
      <c r="HX4" s="1016">
        <f>HX5</f>
        <v>396.23700000000002</v>
      </c>
      <c r="HY4" s="1016">
        <f>HY5</f>
        <v>0</v>
      </c>
      <c r="HZ4" s="1016">
        <v>0</v>
      </c>
      <c r="IA4" s="1016">
        <v>0</v>
      </c>
      <c r="IB4" s="1016">
        <v>0</v>
      </c>
      <c r="IC4" s="1016">
        <v>0</v>
      </c>
      <c r="ID4" s="1016">
        <v>0</v>
      </c>
      <c r="IE4" s="1016">
        <v>70</v>
      </c>
      <c r="IF4" s="1016">
        <v>70</v>
      </c>
      <c r="IG4" s="1018">
        <v>70</v>
      </c>
    </row>
    <row r="5" spans="1:241" ht="23.25" customHeight="1" x14ac:dyDescent="0.4">
      <c r="A5" s="1021" t="s">
        <v>768</v>
      </c>
      <c r="B5" s="945">
        <v>152.22</v>
      </c>
      <c r="C5" s="946">
        <v>13.095000000000001</v>
      </c>
      <c r="D5" s="947">
        <v>91.034999999999997</v>
      </c>
      <c r="E5" s="947">
        <v>329.95499999999998</v>
      </c>
      <c r="F5" s="948">
        <v>0</v>
      </c>
      <c r="G5" s="949">
        <v>37.945836</v>
      </c>
      <c r="H5" s="949">
        <v>10.898300000000001</v>
      </c>
      <c r="I5" s="949">
        <v>48.844135999999999</v>
      </c>
      <c r="J5" s="949">
        <v>0</v>
      </c>
      <c r="K5" s="949">
        <v>16.029599999999999</v>
      </c>
      <c r="L5" s="949">
        <v>7.3247</v>
      </c>
      <c r="M5" s="949">
        <v>23.354299999999999</v>
      </c>
      <c r="N5" s="949">
        <v>13.495900000000001</v>
      </c>
      <c r="O5" s="949">
        <v>0</v>
      </c>
      <c r="P5" s="949">
        <v>22.125299999999999</v>
      </c>
      <c r="Q5" s="949">
        <v>35.621200000000002</v>
      </c>
      <c r="R5" s="949">
        <v>0</v>
      </c>
      <c r="S5" s="949">
        <v>30.068300000000001</v>
      </c>
      <c r="T5" s="949">
        <v>0</v>
      </c>
      <c r="U5" s="949">
        <v>30.068300000000001</v>
      </c>
      <c r="V5" s="949">
        <v>137.887936</v>
      </c>
      <c r="W5" s="949"/>
      <c r="X5" s="949">
        <v>8.0269999999999992</v>
      </c>
      <c r="Y5" s="949">
        <v>0</v>
      </c>
      <c r="Z5" s="949">
        <v>0</v>
      </c>
      <c r="AA5" s="949">
        <v>8.0269999999999992</v>
      </c>
      <c r="AB5" s="949">
        <v>36.676900000000003</v>
      </c>
      <c r="AC5" s="949">
        <v>0</v>
      </c>
      <c r="AD5" s="949">
        <v>18.550799999999999</v>
      </c>
      <c r="AE5" s="949">
        <v>55.227699999999999</v>
      </c>
      <c r="AF5" s="949">
        <v>9.4832999999999998</v>
      </c>
      <c r="AG5" s="949">
        <v>21.527999999999999</v>
      </c>
      <c r="AH5" s="949">
        <v>11.6959</v>
      </c>
      <c r="AI5" s="949">
        <v>42.7072</v>
      </c>
      <c r="AJ5" s="949">
        <v>30.9681</v>
      </c>
      <c r="AK5" s="949">
        <v>0</v>
      </c>
      <c r="AL5" s="949">
        <v>22.1219</v>
      </c>
      <c r="AM5" s="949">
        <v>53.09</v>
      </c>
      <c r="AN5" s="949">
        <v>159.05189999999999</v>
      </c>
      <c r="AO5" s="949">
        <v>36.905799999999999</v>
      </c>
      <c r="AP5" s="949">
        <v>23.960799999999999</v>
      </c>
      <c r="AQ5" s="949">
        <v>0</v>
      </c>
      <c r="AR5" s="949">
        <v>60.866599999999998</v>
      </c>
      <c r="AS5" s="949">
        <v>5.2713999999999999</v>
      </c>
      <c r="AT5" s="949">
        <v>22.7441</v>
      </c>
      <c r="AU5" s="949">
        <v>23.784300000000002</v>
      </c>
      <c r="AV5" s="949">
        <v>51.799800000000005</v>
      </c>
      <c r="AW5" s="949">
        <v>31.9133</v>
      </c>
      <c r="AX5" s="949">
        <v>13.9162</v>
      </c>
      <c r="AY5" s="949">
        <v>12.3703</v>
      </c>
      <c r="AZ5" s="949">
        <v>47.332500000000003</v>
      </c>
      <c r="BA5" s="949">
        <v>0</v>
      </c>
      <c r="BB5" s="949">
        <v>0</v>
      </c>
      <c r="BC5" s="949">
        <v>26.901599999999998</v>
      </c>
      <c r="BD5" s="949">
        <v>26.901599999999998</v>
      </c>
      <c r="BE5" s="949">
        <v>5.2713999999999999</v>
      </c>
      <c r="BF5" s="949">
        <v>22.7441</v>
      </c>
      <c r="BG5" s="949">
        <v>58.957999999999998</v>
      </c>
      <c r="BH5" s="949">
        <v>86.973500000000001</v>
      </c>
      <c r="BI5" s="949">
        <v>14.217700000000001</v>
      </c>
      <c r="BJ5" s="949">
        <v>29.8169</v>
      </c>
      <c r="BK5" s="949">
        <v>102.03440000000001</v>
      </c>
      <c r="BL5" s="949"/>
      <c r="BM5" s="949"/>
      <c r="BN5" s="949"/>
      <c r="BO5" s="949">
        <v>146.06899999999999</v>
      </c>
      <c r="BP5" s="1022">
        <v>15.6706</v>
      </c>
      <c r="BQ5" s="951">
        <v>13.7026</v>
      </c>
      <c r="BR5" s="951">
        <v>0</v>
      </c>
      <c r="BS5" s="951">
        <v>29.373200000000001</v>
      </c>
      <c r="BT5" s="950">
        <v>16.310099999999998</v>
      </c>
      <c r="BU5" s="950">
        <v>61.169899999999998</v>
      </c>
      <c r="BV5" s="950">
        <v>0</v>
      </c>
      <c r="BW5" s="950">
        <v>77.479942829999999</v>
      </c>
      <c r="BX5" s="950">
        <v>0</v>
      </c>
      <c r="BY5" s="950">
        <v>0</v>
      </c>
      <c r="BZ5" s="950">
        <v>73.080600000000004</v>
      </c>
      <c r="CA5" s="950">
        <v>73.080600000000004</v>
      </c>
      <c r="CB5" s="950">
        <v>0</v>
      </c>
      <c r="CC5" s="950">
        <v>0</v>
      </c>
      <c r="CD5" s="950">
        <v>52.878700000000002</v>
      </c>
      <c r="CE5" s="950">
        <v>52.878700000000002</v>
      </c>
      <c r="CF5" s="950">
        <v>57.670900000000003</v>
      </c>
      <c r="CG5" s="950">
        <v>19.243099999999998</v>
      </c>
      <c r="CH5" s="950">
        <v>0</v>
      </c>
      <c r="CI5" s="950">
        <v>76.914000000000001</v>
      </c>
      <c r="CJ5" s="950">
        <v>0</v>
      </c>
      <c r="CK5" s="950">
        <v>0</v>
      </c>
      <c r="CL5" s="950">
        <v>0</v>
      </c>
      <c r="CM5" s="950">
        <v>0</v>
      </c>
      <c r="CN5" s="950">
        <v>28.885312370000001</v>
      </c>
      <c r="CO5" s="950">
        <v>40.713216580000001</v>
      </c>
      <c r="CP5" s="950">
        <v>160.00376891000002</v>
      </c>
      <c r="CQ5" s="950">
        <v>229.60229786000002</v>
      </c>
      <c r="CR5" s="950">
        <v>0</v>
      </c>
      <c r="CS5" s="950">
        <v>66.646763800000002</v>
      </c>
      <c r="CT5" s="950">
        <v>0</v>
      </c>
      <c r="CU5" s="950">
        <v>66.646763800000002</v>
      </c>
      <c r="CV5" s="950">
        <v>110.96688898000001</v>
      </c>
      <c r="CW5" s="950">
        <v>33.268260900000001</v>
      </c>
      <c r="CX5" s="950">
        <v>0</v>
      </c>
      <c r="CY5" s="950">
        <v>144.23514987999999</v>
      </c>
      <c r="CZ5" s="950">
        <v>440.48421154000005</v>
      </c>
      <c r="DA5" s="952">
        <v>83.706688470000003</v>
      </c>
      <c r="DB5" s="950">
        <v>0</v>
      </c>
      <c r="DC5" s="950">
        <v>30.76026543</v>
      </c>
      <c r="DD5" s="950">
        <v>114.46695390000001</v>
      </c>
      <c r="DE5" s="950">
        <v>87.012355780000007</v>
      </c>
      <c r="DF5" s="950">
        <v>44.766930719999998</v>
      </c>
      <c r="DG5" s="950">
        <v>51.972527810000003</v>
      </c>
      <c r="DH5" s="950">
        <v>183.75181431000001</v>
      </c>
      <c r="DI5" s="950">
        <v>28.935798080000001</v>
      </c>
      <c r="DJ5" s="950">
        <v>0</v>
      </c>
      <c r="DK5" s="950">
        <v>0</v>
      </c>
      <c r="DL5" s="950">
        <v>28.935798080000001</v>
      </c>
      <c r="DM5" s="950">
        <v>0</v>
      </c>
      <c r="DN5" s="950">
        <v>0</v>
      </c>
      <c r="DO5" s="950">
        <v>50.151256503550002</v>
      </c>
      <c r="DP5" s="950">
        <v>50.151256503550002</v>
      </c>
      <c r="DQ5" s="953">
        <v>377.30582279355002</v>
      </c>
      <c r="DR5" s="952">
        <v>0</v>
      </c>
      <c r="DS5" s="950">
        <v>18.296296300000002</v>
      </c>
      <c r="DT5" s="950">
        <v>0</v>
      </c>
      <c r="DU5" s="950">
        <v>18.296296300000002</v>
      </c>
      <c r="DV5" s="950">
        <v>47.484506359999898</v>
      </c>
      <c r="DW5" s="950">
        <v>37.557120220000002</v>
      </c>
      <c r="DX5" s="950">
        <v>0</v>
      </c>
      <c r="DY5" s="950">
        <v>85.0416265799999</v>
      </c>
      <c r="DZ5" s="950">
        <v>103.33792287999989</v>
      </c>
      <c r="EA5" s="950">
        <v>0</v>
      </c>
      <c r="EB5" s="950">
        <v>0</v>
      </c>
      <c r="EC5" s="950">
        <v>0</v>
      </c>
      <c r="ED5" s="950">
        <v>0</v>
      </c>
      <c r="EE5" s="950">
        <v>49.916703049999995</v>
      </c>
      <c r="EF5" s="950">
        <v>0</v>
      </c>
      <c r="EG5" s="950">
        <v>0</v>
      </c>
      <c r="EH5" s="950">
        <v>49.916703049999995</v>
      </c>
      <c r="EI5" s="953">
        <v>153.25462592999989</v>
      </c>
      <c r="EJ5" s="952">
        <v>0</v>
      </c>
      <c r="EK5" s="950">
        <v>45.723028939999999</v>
      </c>
      <c r="EL5" s="950">
        <v>0</v>
      </c>
      <c r="EM5" s="950">
        <v>45.723028939999999</v>
      </c>
      <c r="EN5" s="950">
        <v>0</v>
      </c>
      <c r="EO5" s="950">
        <v>0</v>
      </c>
      <c r="EP5" s="950">
        <v>0</v>
      </c>
      <c r="EQ5" s="950">
        <v>0</v>
      </c>
      <c r="ER5" s="950">
        <v>0</v>
      </c>
      <c r="ES5" s="950">
        <v>0</v>
      </c>
      <c r="ET5" s="950">
        <v>0</v>
      </c>
      <c r="EU5" s="950">
        <v>0</v>
      </c>
      <c r="EV5" s="950">
        <v>0</v>
      </c>
      <c r="EW5" s="950">
        <v>0</v>
      </c>
      <c r="EX5" s="950">
        <v>0</v>
      </c>
      <c r="EY5" s="950">
        <v>0</v>
      </c>
      <c r="EZ5" s="953">
        <v>45.723028939999999</v>
      </c>
      <c r="FA5" s="952">
        <v>0</v>
      </c>
      <c r="FB5" s="950">
        <v>0</v>
      </c>
      <c r="FC5" s="950">
        <v>0</v>
      </c>
      <c r="FD5" s="950">
        <v>0</v>
      </c>
      <c r="FE5" s="950">
        <v>0</v>
      </c>
      <c r="FF5" s="950">
        <v>0</v>
      </c>
      <c r="FG5" s="950">
        <v>0</v>
      </c>
      <c r="FH5" s="950">
        <v>0</v>
      </c>
      <c r="FI5" s="950">
        <v>62</v>
      </c>
      <c r="FJ5" s="950">
        <v>0</v>
      </c>
      <c r="FK5" s="950">
        <v>386.4</v>
      </c>
      <c r="FL5" s="950">
        <v>448.4</v>
      </c>
      <c r="FM5" s="950">
        <v>0</v>
      </c>
      <c r="FN5" s="950">
        <v>0</v>
      </c>
      <c r="FO5" s="950">
        <v>0</v>
      </c>
      <c r="FP5" s="950">
        <v>0</v>
      </c>
      <c r="FQ5" s="953">
        <v>448.4</v>
      </c>
      <c r="FR5" s="952">
        <v>70</v>
      </c>
      <c r="FS5" s="950">
        <v>0</v>
      </c>
      <c r="FT5" s="950">
        <v>70</v>
      </c>
      <c r="FU5" s="950">
        <f t="shared" ref="FU5:FU35" si="2">FT5+FS5+FR5</f>
        <v>140</v>
      </c>
      <c r="FV5" s="950">
        <v>0</v>
      </c>
      <c r="FW5" s="950">
        <v>70</v>
      </c>
      <c r="FX5" s="962">
        <v>0</v>
      </c>
      <c r="FY5" s="962">
        <f t="shared" ref="FY5:FY35" si="3">FX5+FW5+FV5</f>
        <v>70</v>
      </c>
      <c r="FZ5" s="962">
        <v>70</v>
      </c>
      <c r="GA5" s="962">
        <v>0</v>
      </c>
      <c r="GB5" s="962">
        <v>0</v>
      </c>
      <c r="GC5" s="962">
        <f t="shared" ref="GC5:GC35" si="4">GB5+GA5+FZ5</f>
        <v>70</v>
      </c>
      <c r="GD5" s="962">
        <v>0</v>
      </c>
      <c r="GE5" s="962">
        <v>0</v>
      </c>
      <c r="GF5" s="962">
        <v>70</v>
      </c>
      <c r="GG5" s="962">
        <f t="shared" ref="GG5:GG35" si="5">GF5+GE5+GD5</f>
        <v>70</v>
      </c>
      <c r="GH5" s="1023">
        <v>350</v>
      </c>
      <c r="GI5" s="1024">
        <v>170</v>
      </c>
      <c r="GJ5" s="962">
        <v>120</v>
      </c>
      <c r="GK5" s="962">
        <v>275</v>
      </c>
      <c r="GL5" s="962">
        <f t="shared" ref="GL5:GL12" si="6">GK5+GJ5+GI5</f>
        <v>565</v>
      </c>
      <c r="GM5" s="962">
        <v>0</v>
      </c>
      <c r="GN5" s="962">
        <v>0</v>
      </c>
      <c r="GO5" s="962">
        <v>0</v>
      </c>
      <c r="GP5" s="962">
        <f t="shared" ref="GP5:GP12" si="7">GO5+GN5+GM5</f>
        <v>0</v>
      </c>
      <c r="GQ5" s="962">
        <v>0</v>
      </c>
      <c r="GR5" s="962">
        <v>0</v>
      </c>
      <c r="GS5" s="962">
        <v>0</v>
      </c>
      <c r="GT5" s="962">
        <f t="shared" ref="GT5:GT12" si="8">GS5+GR5+GQ5</f>
        <v>0</v>
      </c>
      <c r="GU5" s="962">
        <v>0</v>
      </c>
      <c r="GV5" s="962">
        <v>0</v>
      </c>
      <c r="GW5" s="962">
        <v>70</v>
      </c>
      <c r="GX5" s="962">
        <f t="shared" ref="GX5:GX12" si="9">GW5+GV5+GU5</f>
        <v>70</v>
      </c>
      <c r="GY5" s="1023">
        <f t="shared" ref="GY5:GY35" si="10">GX5+GT5+GP5+GL5</f>
        <v>635</v>
      </c>
      <c r="GZ5" s="1024">
        <v>100.44308135999999</v>
      </c>
      <c r="HA5" s="962">
        <v>97.244494299999999</v>
      </c>
      <c r="HB5" s="962">
        <v>142.03597662999999</v>
      </c>
      <c r="HC5" s="962">
        <f t="shared" ref="HC5:HC12" si="11">HB5+HA5+GZ5</f>
        <v>339.72355228999999</v>
      </c>
      <c r="HD5" s="962">
        <v>126.46628486</v>
      </c>
      <c r="HE5" s="962">
        <v>110.93474344000001</v>
      </c>
      <c r="HF5" s="962">
        <v>115.43485234000001</v>
      </c>
      <c r="HG5" s="962">
        <f>HD5+HE5+HF5</f>
        <v>352.83588064000003</v>
      </c>
      <c r="HH5" s="962">
        <v>0</v>
      </c>
      <c r="HI5" s="962">
        <v>204.45</v>
      </c>
      <c r="HJ5" s="962">
        <v>93.48</v>
      </c>
      <c r="HK5" s="962">
        <f>HH5+HI5+HJ5</f>
        <v>297.93</v>
      </c>
      <c r="HL5" s="962">
        <v>0</v>
      </c>
      <c r="HM5" s="962">
        <v>0</v>
      </c>
      <c r="HN5" s="962">
        <v>70</v>
      </c>
      <c r="HO5" s="962">
        <f>HL5+HM5+HN5</f>
        <v>70</v>
      </c>
      <c r="HP5" s="1023">
        <f>HO5+HK5+HG5+HC5</f>
        <v>1060.48943293</v>
      </c>
      <c r="HQ5" s="1024">
        <v>169.24</v>
      </c>
      <c r="HR5" s="962">
        <v>188.49</v>
      </c>
      <c r="HS5" s="962">
        <v>42.235999999999997</v>
      </c>
      <c r="HT5" s="962">
        <f>HQ5+HR5+HS5</f>
        <v>399.96600000000001</v>
      </c>
      <c r="HU5" s="962">
        <v>149.33000000000001</v>
      </c>
      <c r="HV5" s="962">
        <v>145.52000000000001</v>
      </c>
      <c r="HW5" s="962">
        <v>101.386</v>
      </c>
      <c r="HX5" s="962">
        <v>396.23700000000002</v>
      </c>
      <c r="HY5" s="962">
        <v>0</v>
      </c>
      <c r="HZ5" s="962">
        <v>0</v>
      </c>
      <c r="IA5" s="962">
        <v>0</v>
      </c>
      <c r="IB5" s="962">
        <v>0</v>
      </c>
      <c r="IC5" s="962">
        <v>0</v>
      </c>
      <c r="ID5" s="962">
        <v>0</v>
      </c>
      <c r="IE5" s="962">
        <v>70</v>
      </c>
      <c r="IF5" s="962">
        <v>70</v>
      </c>
      <c r="IG5" s="1023">
        <v>70</v>
      </c>
    </row>
    <row r="6" spans="1:241" s="940" customFormat="1" ht="23.25" customHeight="1" x14ac:dyDescent="0.4">
      <c r="A6" s="1025" t="s">
        <v>769</v>
      </c>
      <c r="B6" s="923">
        <v>123.00700000000001</v>
      </c>
      <c r="C6" s="924">
        <v>121.28400000000001</v>
      </c>
      <c r="D6" s="925">
        <v>63.84</v>
      </c>
      <c r="E6" s="925">
        <v>0</v>
      </c>
      <c r="F6" s="926">
        <v>146.33651</v>
      </c>
      <c r="G6" s="927">
        <v>121.76175978999999</v>
      </c>
      <c r="H6" s="927">
        <v>249.55992517996003</v>
      </c>
      <c r="I6" s="927">
        <v>517.65819496996005</v>
      </c>
      <c r="J6" s="927">
        <v>133.34315682000002</v>
      </c>
      <c r="K6" s="927">
        <v>309.48418993514002</v>
      </c>
      <c r="L6" s="927">
        <v>148.35583</v>
      </c>
      <c r="M6" s="927">
        <v>591.18317675514004</v>
      </c>
      <c r="N6" s="927">
        <v>147.58922384000002</v>
      </c>
      <c r="O6" s="927">
        <v>294.78530009914999</v>
      </c>
      <c r="P6" s="927">
        <v>230.1268</v>
      </c>
      <c r="Q6" s="927">
        <v>672.5013239391501</v>
      </c>
      <c r="R6" s="927">
        <v>265.19465000000002</v>
      </c>
      <c r="S6" s="927">
        <v>361.83938214709997</v>
      </c>
      <c r="T6" s="927">
        <v>444.57427201188489</v>
      </c>
      <c r="U6" s="927">
        <v>1071.608304158985</v>
      </c>
      <c r="V6" s="927">
        <v>2852.9509998232352</v>
      </c>
      <c r="W6" s="927"/>
      <c r="X6" s="927">
        <v>449.83620000000002</v>
      </c>
      <c r="Y6" s="927">
        <v>380.37255090970001</v>
      </c>
      <c r="Z6" s="927">
        <v>737.48420999999996</v>
      </c>
      <c r="AA6" s="927">
        <v>1567.6929609097001</v>
      </c>
      <c r="AB6" s="927">
        <v>371.59346316980003</v>
      </c>
      <c r="AC6" s="927">
        <v>193.92780000000002</v>
      </c>
      <c r="AD6" s="927">
        <v>283.12784963679997</v>
      </c>
      <c r="AE6" s="927">
        <v>848.64911280659999</v>
      </c>
      <c r="AF6" s="927">
        <v>198.46522000000002</v>
      </c>
      <c r="AG6" s="927">
        <v>373.06748038799998</v>
      </c>
      <c r="AH6" s="927">
        <v>235.05558300000001</v>
      </c>
      <c r="AI6" s="927">
        <v>806.58828338800004</v>
      </c>
      <c r="AJ6" s="927">
        <v>390.49717749000001</v>
      </c>
      <c r="AK6" s="927">
        <v>228.8793</v>
      </c>
      <c r="AL6" s="927">
        <v>423.10037545</v>
      </c>
      <c r="AM6" s="927">
        <v>1042.4768529399998</v>
      </c>
      <c r="AN6" s="927">
        <v>4265.4072100443</v>
      </c>
      <c r="AO6" s="927">
        <v>432.48639111</v>
      </c>
      <c r="AP6" s="927">
        <v>371.901217969188</v>
      </c>
      <c r="AQ6" s="927">
        <v>447.94477389048097</v>
      </c>
      <c r="AR6" s="927">
        <v>1252.332382969669</v>
      </c>
      <c r="AS6" s="927">
        <v>229.83698233000001</v>
      </c>
      <c r="AT6" s="927">
        <v>424.66719406584002</v>
      </c>
      <c r="AU6" s="927">
        <v>241.76219950000001</v>
      </c>
      <c r="AV6" s="927">
        <v>896.26637589584004</v>
      </c>
      <c r="AW6" s="927">
        <v>506.91851246531996</v>
      </c>
      <c r="AX6" s="927">
        <v>518.55218690650793</v>
      </c>
      <c r="AY6" s="927">
        <v>245.36901251</v>
      </c>
      <c r="AZ6" s="927">
        <v>1063.9250786951638</v>
      </c>
      <c r="BA6" s="927">
        <v>193.30943569999997</v>
      </c>
      <c r="BB6" s="927">
        <v>370.66358590522407</v>
      </c>
      <c r="BC6" s="927">
        <v>983.73652586694095</v>
      </c>
      <c r="BD6" s="927">
        <v>1547.709547472165</v>
      </c>
      <c r="BE6" s="927">
        <v>381.49723823710804</v>
      </c>
      <c r="BF6" s="927">
        <v>393.77181629233598</v>
      </c>
      <c r="BG6" s="927">
        <v>239.3197175</v>
      </c>
      <c r="BH6" s="927">
        <v>1014.588772029444</v>
      </c>
      <c r="BI6" s="927">
        <v>363.01626750262</v>
      </c>
      <c r="BJ6" s="927">
        <v>436.60937712129601</v>
      </c>
      <c r="BK6" s="927">
        <v>274.34681251000001</v>
      </c>
      <c r="BL6" s="927"/>
      <c r="BM6" s="927"/>
      <c r="BN6" s="927"/>
      <c r="BO6" s="927">
        <v>1073.9724571339161</v>
      </c>
      <c r="BP6" s="933">
        <v>280.32085059999997</v>
      </c>
      <c r="BQ6" s="933">
        <v>643.16380069837487</v>
      </c>
      <c r="BR6" s="933">
        <v>276.24878000000001</v>
      </c>
      <c r="BS6" s="933">
        <v>1199.7334312983751</v>
      </c>
      <c r="BT6" s="933">
        <v>234.0679790800001</v>
      </c>
      <c r="BU6" s="933">
        <v>372.92173697145398</v>
      </c>
      <c r="BV6" s="933">
        <v>282.34161048999999</v>
      </c>
      <c r="BW6" s="983">
        <v>889.33132654145413</v>
      </c>
      <c r="BX6" s="933">
        <v>862.48985202464394</v>
      </c>
      <c r="BY6" s="933">
        <v>303.72092923000002</v>
      </c>
      <c r="BZ6" s="933">
        <v>284.65015362999998</v>
      </c>
      <c r="CA6" s="933">
        <v>1450.8609348846439</v>
      </c>
      <c r="CB6" s="933">
        <v>305.73998326000003</v>
      </c>
      <c r="CC6" s="933">
        <v>437.27618865306999</v>
      </c>
      <c r="CD6" s="933">
        <v>555.68722959999991</v>
      </c>
      <c r="CE6" s="933">
        <v>1298.70340151307</v>
      </c>
      <c r="CF6" s="933">
        <v>427.12836295999995</v>
      </c>
      <c r="CG6" s="933">
        <v>343.26433822000001</v>
      </c>
      <c r="CH6" s="933">
        <v>473.15495080428593</v>
      </c>
      <c r="CI6" s="933">
        <v>1243.5476519842859</v>
      </c>
      <c r="CJ6" s="933">
        <v>596.65036176199521</v>
      </c>
      <c r="CK6" s="933">
        <v>277.93294388999999</v>
      </c>
      <c r="CL6" s="933">
        <v>275.34417695000002</v>
      </c>
      <c r="CM6" s="933">
        <v>1149.9274826019951</v>
      </c>
      <c r="CN6" s="933">
        <v>292.48938201999999</v>
      </c>
      <c r="CO6" s="933">
        <v>445.92081105991747</v>
      </c>
      <c r="CP6" s="933">
        <v>423.96932359924301</v>
      </c>
      <c r="CQ6" s="933">
        <v>1162.3795166791606</v>
      </c>
      <c r="CR6" s="933">
        <v>456.963573472767</v>
      </c>
      <c r="CS6" s="933">
        <v>249.73424287999998</v>
      </c>
      <c r="CT6" s="933">
        <v>813.68720384280391</v>
      </c>
      <c r="CU6" s="933">
        <v>1520.3850201955711</v>
      </c>
      <c r="CV6" s="933">
        <v>342.21290027299995</v>
      </c>
      <c r="CW6" s="933">
        <v>249.62857032999997</v>
      </c>
      <c r="CX6" s="933">
        <v>738.57186800106376</v>
      </c>
      <c r="CY6" s="933">
        <v>1330.4133386040637</v>
      </c>
      <c r="CZ6" s="933">
        <v>5325.2391374417512</v>
      </c>
      <c r="DA6" s="934">
        <v>288.55432166000003</v>
      </c>
      <c r="DB6" s="933">
        <v>712.73875770765699</v>
      </c>
      <c r="DC6" s="933">
        <v>313.28124371000001</v>
      </c>
      <c r="DD6" s="933">
        <v>1314.574323077657</v>
      </c>
      <c r="DE6" s="933">
        <v>279.32611384</v>
      </c>
      <c r="DF6" s="933">
        <v>958.2313904723801</v>
      </c>
      <c r="DG6" s="933">
        <v>268.84470713999997</v>
      </c>
      <c r="DH6" s="933">
        <v>1506.40221145238</v>
      </c>
      <c r="DI6" s="933">
        <v>288.11573224</v>
      </c>
      <c r="DJ6" s="933">
        <v>914.48005838319705</v>
      </c>
      <c r="DK6" s="933">
        <v>731.00271677030105</v>
      </c>
      <c r="DL6" s="933">
        <v>1933.598507393498</v>
      </c>
      <c r="DM6" s="933">
        <v>397.32652933000003</v>
      </c>
      <c r="DN6" s="933">
        <v>613.75623780228102</v>
      </c>
      <c r="DO6" s="933">
        <v>758.05255500357214</v>
      </c>
      <c r="DP6" s="933">
        <v>1769.1353221358531</v>
      </c>
      <c r="DQ6" s="935">
        <v>6523.7103640593878</v>
      </c>
      <c r="DR6" s="934">
        <v>349.06939332000002</v>
      </c>
      <c r="DS6" s="933">
        <v>408.89462608000002</v>
      </c>
      <c r="DT6" s="933">
        <v>604.52131136455785</v>
      </c>
      <c r="DU6" s="933">
        <v>1362.4853307645581</v>
      </c>
      <c r="DV6" s="933">
        <v>567.87716060314597</v>
      </c>
      <c r="DW6" s="933">
        <v>830.56007434959008</v>
      </c>
      <c r="DX6" s="933">
        <v>360.74585936</v>
      </c>
      <c r="DY6" s="933">
        <v>1759.1830943127361</v>
      </c>
      <c r="DZ6" s="933">
        <v>3121.6684250772942</v>
      </c>
      <c r="EA6" s="933">
        <v>357.28872558000012</v>
      </c>
      <c r="EB6" s="933">
        <v>911.09931853653006</v>
      </c>
      <c r="EC6" s="933">
        <v>695.95063830838785</v>
      </c>
      <c r="ED6" s="933">
        <v>1964.3386824249178</v>
      </c>
      <c r="EE6" s="933">
        <v>365.10765259000004</v>
      </c>
      <c r="EF6" s="933">
        <v>398.11</v>
      </c>
      <c r="EG6" s="933">
        <v>1448.1859596514339</v>
      </c>
      <c r="EH6" s="933">
        <v>2211.4036122414336</v>
      </c>
      <c r="EI6" s="935">
        <v>7567.5761683303617</v>
      </c>
      <c r="EJ6" s="934">
        <v>648.46544443237065</v>
      </c>
      <c r="EK6" s="933">
        <v>478.31129865549991</v>
      </c>
      <c r="EL6" s="933">
        <v>356.43825443931206</v>
      </c>
      <c r="EM6" s="933">
        <v>1483.2149975271825</v>
      </c>
      <c r="EN6" s="933">
        <v>640.80543684310703</v>
      </c>
      <c r="EO6" s="933">
        <v>309.19802402921209</v>
      </c>
      <c r="EP6" s="933">
        <v>404.26895652100001</v>
      </c>
      <c r="EQ6" s="933">
        <v>1354.2724173933188</v>
      </c>
      <c r="ER6" s="933">
        <v>706.80284203504004</v>
      </c>
      <c r="ES6" s="933">
        <v>645.08337966094791</v>
      </c>
      <c r="ET6" s="933">
        <v>596.54471228360012</v>
      </c>
      <c r="EU6" s="933">
        <v>1948.430933979588</v>
      </c>
      <c r="EV6" s="933">
        <v>687.46027331700179</v>
      </c>
      <c r="EW6" s="933">
        <v>767.29613372509755</v>
      </c>
      <c r="EX6" s="933">
        <v>426.64044236763903</v>
      </c>
      <c r="EY6" s="933">
        <v>1881.3968494097385</v>
      </c>
      <c r="EZ6" s="935">
        <v>6667.3151983098278</v>
      </c>
      <c r="FA6" s="934">
        <v>720.74139906604034</v>
      </c>
      <c r="FB6" s="933">
        <v>589.27879231112536</v>
      </c>
      <c r="FC6" s="933">
        <v>412.40582020290753</v>
      </c>
      <c r="FD6" s="933">
        <v>1722.4260115800735</v>
      </c>
      <c r="FE6" s="933">
        <v>837.06274623850618</v>
      </c>
      <c r="FF6" s="933">
        <v>338.43044007451715</v>
      </c>
      <c r="FG6" s="933">
        <v>579.29383607503064</v>
      </c>
      <c r="FH6" s="933">
        <v>1754.7870223880541</v>
      </c>
      <c r="FI6" s="933">
        <v>683.26601935462566</v>
      </c>
      <c r="FJ6" s="933">
        <v>727.0863625709344</v>
      </c>
      <c r="FK6" s="933">
        <v>1527.7003572274677</v>
      </c>
      <c r="FL6" s="933">
        <v>2938.0527391530277</v>
      </c>
      <c r="FM6" s="933">
        <v>742.16321145640154</v>
      </c>
      <c r="FN6" s="933">
        <v>443.3014580909408</v>
      </c>
      <c r="FO6" s="933">
        <v>308.1424274432008</v>
      </c>
      <c r="FP6" s="933">
        <v>1493.6070969905431</v>
      </c>
      <c r="FQ6" s="935">
        <v>7908.8728701116979</v>
      </c>
      <c r="FR6" s="934">
        <v>1075.9543735967743</v>
      </c>
      <c r="FS6" s="933">
        <v>1082.8405815874821</v>
      </c>
      <c r="FT6" s="933">
        <v>748.32795667000005</v>
      </c>
      <c r="FU6" s="933">
        <f t="shared" si="2"/>
        <v>2907.1229118542565</v>
      </c>
      <c r="FV6" s="933">
        <v>1823.7905416088083</v>
      </c>
      <c r="FW6" s="933">
        <v>518.83840887000008</v>
      </c>
      <c r="FX6" s="1016">
        <v>1128.4149745921727</v>
      </c>
      <c r="FY6" s="1016">
        <f t="shared" si="3"/>
        <v>3471.043925070981</v>
      </c>
      <c r="FZ6" s="1016">
        <v>622.13714692000008</v>
      </c>
      <c r="GA6" s="1016">
        <v>1547.0763149382853</v>
      </c>
      <c r="GB6" s="1016">
        <v>2501.4924705543135</v>
      </c>
      <c r="GC6" s="1016">
        <f t="shared" si="4"/>
        <v>4670.7059324125994</v>
      </c>
      <c r="GD6" s="1016">
        <v>779.53985889087221</v>
      </c>
      <c r="GE6" s="1016">
        <v>1411.2931779914618</v>
      </c>
      <c r="GF6" s="1016">
        <v>1321.3309956362057</v>
      </c>
      <c r="GG6" s="1016">
        <f t="shared" si="5"/>
        <v>3512.1640325185399</v>
      </c>
      <c r="GH6" s="1018">
        <v>14561.036801856375</v>
      </c>
      <c r="GI6" s="1019">
        <v>1152.2977326101145</v>
      </c>
      <c r="GJ6" s="1016">
        <v>1698.0191471243411</v>
      </c>
      <c r="GK6" s="1016">
        <v>1712.4052119779085</v>
      </c>
      <c r="GL6" s="1016">
        <f t="shared" si="6"/>
        <v>4562.7220917123641</v>
      </c>
      <c r="GM6" s="1016">
        <v>916.49843965448736</v>
      </c>
      <c r="GN6" s="1016">
        <v>1171.9721410902057</v>
      </c>
      <c r="GO6" s="1016">
        <v>1600.1902000640048</v>
      </c>
      <c r="GP6" s="1016">
        <f t="shared" si="7"/>
        <v>3688.6607808086978</v>
      </c>
      <c r="GQ6" s="1016">
        <v>1422.9145572738025</v>
      </c>
      <c r="GR6" s="1016">
        <v>1558.1677690753311</v>
      </c>
      <c r="GS6" s="1016">
        <v>1947.0614634293274</v>
      </c>
      <c r="GT6" s="1016">
        <f t="shared" si="8"/>
        <v>4928.1437897784608</v>
      </c>
      <c r="GU6" s="1016">
        <v>1007.6715206300001</v>
      </c>
      <c r="GV6" s="1016">
        <v>1808.1380271166558</v>
      </c>
      <c r="GW6" s="1016">
        <v>1650.3371757457699</v>
      </c>
      <c r="GX6" s="1016">
        <f t="shared" si="9"/>
        <v>4466.1467234924257</v>
      </c>
      <c r="GY6" s="1018">
        <f t="shared" si="10"/>
        <v>17645.67338579195</v>
      </c>
      <c r="GZ6" s="1019">
        <v>1549.9802885684669</v>
      </c>
      <c r="HA6" s="1016">
        <v>2184.6052905521442</v>
      </c>
      <c r="HB6" s="1016">
        <v>1899.4425093192531</v>
      </c>
      <c r="HC6" s="1016">
        <f t="shared" si="11"/>
        <v>5634.0280884398644</v>
      </c>
      <c r="HD6" s="1016">
        <v>2053.3330110449242</v>
      </c>
      <c r="HE6" s="1016">
        <v>2267.6423662181587</v>
      </c>
      <c r="HF6" s="1016">
        <v>1310.0618751203499</v>
      </c>
      <c r="HG6" s="1016">
        <f>HE6+HF6+HD6</f>
        <v>5631.037252383433</v>
      </c>
      <c r="HH6" s="1016">
        <f>HH7+HH8</f>
        <v>3462.991</v>
      </c>
      <c r="HI6" s="1016">
        <f>HI7+HI8</f>
        <v>2400.91</v>
      </c>
      <c r="HJ6" s="1016">
        <f>HJ7+HJ8</f>
        <v>2824.7629999999999</v>
      </c>
      <c r="HK6" s="1016">
        <f>HH6+HI6+HJ6</f>
        <v>8688.6640000000007</v>
      </c>
      <c r="HL6" s="1016">
        <f>HL7+HL8</f>
        <v>2565.1640000000002</v>
      </c>
      <c r="HM6" s="1016">
        <f t="shared" ref="HM6:HN6" si="12">HM7+HM8</f>
        <v>2821.6410000000001</v>
      </c>
      <c r="HN6" s="1016">
        <f t="shared" si="12"/>
        <v>2393.1010000000001</v>
      </c>
      <c r="HO6" s="1016">
        <f>HL6+HM6+HN6</f>
        <v>7779.9060000000009</v>
      </c>
      <c r="HP6" s="1018">
        <f>HO6+HK6+HG6+HC6</f>
        <v>27733.635340823297</v>
      </c>
      <c r="HQ6" s="1019">
        <f>HQ7+HQ8</f>
        <v>1289.5229999999999</v>
      </c>
      <c r="HR6" s="1016">
        <f t="shared" ref="HR6:HS6" si="13">HR7+HR8</f>
        <v>2024.7669999999998</v>
      </c>
      <c r="HS6" s="1016">
        <f t="shared" si="13"/>
        <v>1661.7069999999999</v>
      </c>
      <c r="HT6" s="1016">
        <f>HQ6+HR6+HS6</f>
        <v>4975.9969999999994</v>
      </c>
      <c r="HU6" s="1016">
        <f>HU7+HU8</f>
        <v>1331.7246</v>
      </c>
      <c r="HV6" s="1016">
        <f t="shared" ref="HV6" si="14">HV7+HV8</f>
        <v>2231.1610000000001</v>
      </c>
      <c r="HW6" s="1016">
        <f>HW7+HW8</f>
        <v>1638.5392899999999</v>
      </c>
      <c r="HX6" s="1016">
        <f>HU6+HV6+HW6</f>
        <v>5201.4248900000002</v>
      </c>
      <c r="HY6" s="1016">
        <f>HY7+HY8</f>
        <v>2455.5740000000001</v>
      </c>
      <c r="HZ6" s="1016">
        <v>4901.788206245229</v>
      </c>
      <c r="IA6" s="1016">
        <v>3387.7952411440929</v>
      </c>
      <c r="IB6" s="1016">
        <v>12528.704723701607</v>
      </c>
      <c r="IC6" s="1016">
        <v>1199.1034869071675</v>
      </c>
      <c r="ID6" s="1016">
        <v>1643.3862667147607</v>
      </c>
      <c r="IE6" s="1016">
        <v>2321.4672358358794</v>
      </c>
      <c r="IF6" s="1016">
        <v>5163.9569894578071</v>
      </c>
      <c r="IG6" s="1018">
        <f>HT6+HX6+IB6+IF6</f>
        <v>27870.083603159415</v>
      </c>
    </row>
    <row r="7" spans="1:241" ht="23.25" customHeight="1" x14ac:dyDescent="0.4">
      <c r="A7" s="1021" t="s">
        <v>770</v>
      </c>
      <c r="B7" s="945">
        <v>16.158000000000001</v>
      </c>
      <c r="C7" s="993">
        <v>0</v>
      </c>
      <c r="D7" s="947">
        <v>60.048000000000002</v>
      </c>
      <c r="E7" s="947">
        <v>30.695</v>
      </c>
      <c r="F7" s="948">
        <v>124.23831</v>
      </c>
      <c r="G7" s="949">
        <v>94.316239999999993</v>
      </c>
      <c r="H7" s="949">
        <v>97.078050000000005</v>
      </c>
      <c r="I7" s="949">
        <v>315.63260000000002</v>
      </c>
      <c r="J7" s="949">
        <v>114.78891900000001</v>
      </c>
      <c r="K7" s="949">
        <v>123.00583</v>
      </c>
      <c r="L7" s="949">
        <v>121.83653</v>
      </c>
      <c r="M7" s="949">
        <v>359.63127900000001</v>
      </c>
      <c r="N7" s="949">
        <v>123.33683000000001</v>
      </c>
      <c r="O7" s="949">
        <v>135.92632</v>
      </c>
      <c r="P7" s="949">
        <v>206.6258</v>
      </c>
      <c r="Q7" s="949">
        <v>465.88895000000002</v>
      </c>
      <c r="R7" s="949">
        <v>218.26345000000001</v>
      </c>
      <c r="S7" s="949">
        <v>194.8562</v>
      </c>
      <c r="T7" s="949">
        <v>236.32177999999999</v>
      </c>
      <c r="U7" s="949">
        <v>649.44142999999997</v>
      </c>
      <c r="V7" s="949">
        <v>1790.594259</v>
      </c>
      <c r="W7" s="949"/>
      <c r="X7" s="949">
        <v>426.3569</v>
      </c>
      <c r="Y7" s="949">
        <v>200.95123000000001</v>
      </c>
      <c r="Z7" s="949">
        <v>209.87231</v>
      </c>
      <c r="AA7" s="949">
        <v>837.18043999999998</v>
      </c>
      <c r="AB7" s="949">
        <v>186.33456000000001</v>
      </c>
      <c r="AC7" s="949">
        <v>164.66890000000001</v>
      </c>
      <c r="AD7" s="949">
        <v>124.06225000000001</v>
      </c>
      <c r="AE7" s="949">
        <v>475.06571000000002</v>
      </c>
      <c r="AF7" s="949">
        <v>156.84422000000001</v>
      </c>
      <c r="AG7" s="949">
        <v>192.61545699999999</v>
      </c>
      <c r="AH7" s="949">
        <v>205.168283</v>
      </c>
      <c r="AI7" s="949">
        <v>554.62796000000003</v>
      </c>
      <c r="AJ7" s="949">
        <v>218.26345000000001</v>
      </c>
      <c r="AK7" s="949">
        <v>194.8562</v>
      </c>
      <c r="AL7" s="949">
        <v>236.32177999999999</v>
      </c>
      <c r="AM7" s="949">
        <v>649.44142999999997</v>
      </c>
      <c r="AN7" s="949">
        <v>2516.3155400000001</v>
      </c>
      <c r="AO7" s="949">
        <v>400.21036411</v>
      </c>
      <c r="AP7" s="949">
        <v>155.66214087</v>
      </c>
      <c r="AQ7" s="949">
        <v>156.11426</v>
      </c>
      <c r="AR7" s="949">
        <v>711.98676498000009</v>
      </c>
      <c r="AS7" s="949">
        <v>198.25548233000001</v>
      </c>
      <c r="AT7" s="949">
        <v>191.20030284999999</v>
      </c>
      <c r="AU7" s="949">
        <v>192.5502175</v>
      </c>
      <c r="AV7" s="949">
        <v>582.00600268000005</v>
      </c>
      <c r="AW7" s="949">
        <v>172.51432047999998</v>
      </c>
      <c r="AX7" s="949">
        <v>252.33272086000002</v>
      </c>
      <c r="AY7" s="949">
        <v>214.59231251</v>
      </c>
      <c r="AZ7" s="949">
        <v>563.85190040999998</v>
      </c>
      <c r="BA7" s="949">
        <v>159.24033569999997</v>
      </c>
      <c r="BB7" s="949">
        <v>201.32444290000001</v>
      </c>
      <c r="BC7" s="949">
        <v>204.11850024</v>
      </c>
      <c r="BD7" s="949">
        <v>564.68327884000007</v>
      </c>
      <c r="BE7" s="949">
        <v>192.43624560000001</v>
      </c>
      <c r="BF7" s="949">
        <v>186.55721423</v>
      </c>
      <c r="BG7" s="949">
        <v>192.5502175</v>
      </c>
      <c r="BH7" s="949">
        <v>571.54367733000004</v>
      </c>
      <c r="BI7" s="949">
        <v>152.66032580000001</v>
      </c>
      <c r="BJ7" s="949">
        <v>252.33272086000002</v>
      </c>
      <c r="BK7" s="949">
        <v>245.93231251</v>
      </c>
      <c r="BL7" s="949"/>
      <c r="BM7" s="949"/>
      <c r="BN7" s="949"/>
      <c r="BO7" s="949">
        <v>650.92535917000009</v>
      </c>
      <c r="BP7" s="950">
        <v>224.3200506</v>
      </c>
      <c r="BQ7" s="950">
        <v>197.44262033000001</v>
      </c>
      <c r="BR7" s="950">
        <v>236.32177999999999</v>
      </c>
      <c r="BS7" s="950">
        <v>658.08445093000012</v>
      </c>
      <c r="BT7" s="950">
        <v>194.15248199999999</v>
      </c>
      <c r="BU7" s="950">
        <v>240.84263647999998</v>
      </c>
      <c r="BV7" s="950">
        <v>245.71235221999999</v>
      </c>
      <c r="BW7" s="950">
        <v>680.70747070000004</v>
      </c>
      <c r="BX7" s="950">
        <v>212.13342512</v>
      </c>
      <c r="BY7" s="950">
        <v>262.19458355</v>
      </c>
      <c r="BZ7" s="950">
        <v>242.14526437000001</v>
      </c>
      <c r="CA7" s="950">
        <v>716.47327303999998</v>
      </c>
      <c r="CB7" s="950">
        <v>254.66401680000001</v>
      </c>
      <c r="CC7" s="950">
        <v>251.40222252000001</v>
      </c>
      <c r="CD7" s="950">
        <v>506.66335139999995</v>
      </c>
      <c r="CE7" s="950">
        <v>1012.72959072</v>
      </c>
      <c r="CF7" s="950">
        <v>388.16024833999995</v>
      </c>
      <c r="CG7" s="950">
        <v>300.12044437000003</v>
      </c>
      <c r="CH7" s="950">
        <v>269.60415282999998</v>
      </c>
      <c r="CI7" s="950">
        <v>957.88484554000001</v>
      </c>
      <c r="CJ7" s="950">
        <v>236.14262680000002</v>
      </c>
      <c r="CK7" s="950">
        <v>247.11345272</v>
      </c>
      <c r="CL7" s="950">
        <v>226.75226427999999</v>
      </c>
      <c r="CM7" s="950">
        <v>710.00834379999992</v>
      </c>
      <c r="CN7" s="950">
        <v>223.51284230000002</v>
      </c>
      <c r="CO7" s="950">
        <v>233.81469253999998</v>
      </c>
      <c r="CP7" s="950">
        <v>242.05812933999999</v>
      </c>
      <c r="CQ7" s="950">
        <v>699.38566418000005</v>
      </c>
      <c r="CR7" s="950">
        <v>235.93484053999998</v>
      </c>
      <c r="CS7" s="950">
        <v>208.09233753999999</v>
      </c>
      <c r="CT7" s="950">
        <v>351.26214826</v>
      </c>
      <c r="CU7" s="950">
        <v>795.28932633999989</v>
      </c>
      <c r="CV7" s="950">
        <v>279.67724289999995</v>
      </c>
      <c r="CW7" s="950">
        <v>198.64205263999997</v>
      </c>
      <c r="CX7" s="950">
        <v>165.50822436000001</v>
      </c>
      <c r="CY7" s="950">
        <v>643.82751989999997</v>
      </c>
      <c r="CZ7" s="950">
        <v>2848.5108542199996</v>
      </c>
      <c r="DA7" s="952">
        <v>243.89549158000003</v>
      </c>
      <c r="DB7" s="950">
        <v>263.03903764</v>
      </c>
      <c r="DC7" s="950">
        <v>262.93030568</v>
      </c>
      <c r="DD7" s="950">
        <v>769.86483490000012</v>
      </c>
      <c r="DE7" s="950">
        <v>234.64143330000002</v>
      </c>
      <c r="DF7" s="950">
        <v>237.623583</v>
      </c>
      <c r="DG7" s="950">
        <v>237.61911474999999</v>
      </c>
      <c r="DH7" s="950">
        <v>709.88413104999995</v>
      </c>
      <c r="DI7" s="950">
        <v>221.95208126</v>
      </c>
      <c r="DJ7" s="950">
        <v>338.69900482999998</v>
      </c>
      <c r="DK7" s="950">
        <v>356.51529766000004</v>
      </c>
      <c r="DL7" s="950">
        <v>917.16638375000002</v>
      </c>
      <c r="DM7" s="950">
        <v>274.16229706000001</v>
      </c>
      <c r="DN7" s="950">
        <v>291.61420677999996</v>
      </c>
      <c r="DO7" s="950">
        <v>202.14472130000001</v>
      </c>
      <c r="DP7" s="950">
        <v>767.92122513999993</v>
      </c>
      <c r="DQ7" s="953">
        <v>3164.8365748399997</v>
      </c>
      <c r="DR7" s="952">
        <v>294.51806499999998</v>
      </c>
      <c r="DS7" s="950">
        <v>322.14212532000005</v>
      </c>
      <c r="DT7" s="950">
        <v>330.54268499999989</v>
      </c>
      <c r="DU7" s="950">
        <v>947.20287531999998</v>
      </c>
      <c r="DV7" s="950">
        <v>277.36256441999996</v>
      </c>
      <c r="DW7" s="950">
        <v>284.52587932000006</v>
      </c>
      <c r="DX7" s="950">
        <v>294.013642</v>
      </c>
      <c r="DY7" s="950">
        <v>855.90208573999996</v>
      </c>
      <c r="DZ7" s="950">
        <v>1803.1049610600001</v>
      </c>
      <c r="EA7" s="950">
        <v>290.45762341000011</v>
      </c>
      <c r="EB7" s="950">
        <v>319.75646612000003</v>
      </c>
      <c r="EC7" s="950">
        <v>394.51</v>
      </c>
      <c r="ED7" s="950">
        <v>1004.7240895300001</v>
      </c>
      <c r="EE7" s="950">
        <v>305.47000000000003</v>
      </c>
      <c r="EF7" s="950">
        <v>340.25</v>
      </c>
      <c r="EG7" s="950">
        <v>226.8</v>
      </c>
      <c r="EH7" s="950">
        <v>872.52</v>
      </c>
      <c r="EI7" s="953">
        <v>3952.6915563167167</v>
      </c>
      <c r="EJ7" s="952">
        <v>339.43642882419994</v>
      </c>
      <c r="EK7" s="950">
        <v>427.52217676549992</v>
      </c>
      <c r="EL7" s="950">
        <v>300.16083178260004</v>
      </c>
      <c r="EM7" s="950">
        <v>1067.1194373722999</v>
      </c>
      <c r="EN7" s="950">
        <v>183.53491151260002</v>
      </c>
      <c r="EO7" s="950">
        <v>188.90245733680001</v>
      </c>
      <c r="EP7" s="950">
        <v>276.85400332099999</v>
      </c>
      <c r="EQ7" s="950">
        <v>649.29137217039988</v>
      </c>
      <c r="ER7" s="950">
        <v>299.38600320520004</v>
      </c>
      <c r="ES7" s="950">
        <v>376.20955864389998</v>
      </c>
      <c r="ET7" s="950">
        <v>528.69479910360008</v>
      </c>
      <c r="EU7" s="950">
        <v>1204.2903609527</v>
      </c>
      <c r="EV7" s="950">
        <v>439.68714965649997</v>
      </c>
      <c r="EW7" s="950">
        <v>395.39158420680002</v>
      </c>
      <c r="EX7" s="950">
        <v>247.39755583368003</v>
      </c>
      <c r="EY7" s="950">
        <v>1082.4762896969801</v>
      </c>
      <c r="EZ7" s="953">
        <v>4003.1774601923794</v>
      </c>
      <c r="FA7" s="952">
        <v>426.77105491049684</v>
      </c>
      <c r="FB7" s="950">
        <v>429.44391546112541</v>
      </c>
      <c r="FC7" s="950">
        <v>347.62500139290756</v>
      </c>
      <c r="FD7" s="950">
        <v>1203.83997176453</v>
      </c>
      <c r="FE7" s="950">
        <v>245.7306629351647</v>
      </c>
      <c r="FF7" s="950">
        <v>277.05298202451718</v>
      </c>
      <c r="FG7" s="950">
        <v>320.45190792426467</v>
      </c>
      <c r="FH7" s="950">
        <v>843.23555288394653</v>
      </c>
      <c r="FI7" s="950">
        <v>353.0370020413784</v>
      </c>
      <c r="FJ7" s="950">
        <v>494.81085077093439</v>
      </c>
      <c r="FK7" s="950">
        <v>643.01051445866801</v>
      </c>
      <c r="FL7" s="950">
        <v>1490.8583672709808</v>
      </c>
      <c r="FM7" s="950">
        <v>550.25298517640147</v>
      </c>
      <c r="FN7" s="950">
        <v>367.33383523094079</v>
      </c>
      <c r="FO7" s="950">
        <v>252.53022767320078</v>
      </c>
      <c r="FP7" s="950">
        <v>1170.1170480805431</v>
      </c>
      <c r="FQ7" s="953">
        <v>4708.0509400000001</v>
      </c>
      <c r="FR7" s="952">
        <v>690.23916120000001</v>
      </c>
      <c r="FS7" s="950">
        <v>651.25079608999999</v>
      </c>
      <c r="FT7" s="950">
        <v>590.12414225999999</v>
      </c>
      <c r="FU7" s="950">
        <f t="shared" si="2"/>
        <v>1931.61409955</v>
      </c>
      <c r="FV7" s="950">
        <v>495.07125379000001</v>
      </c>
      <c r="FW7" s="950">
        <v>458.32045736000003</v>
      </c>
      <c r="FX7" s="962">
        <v>493.00267214999997</v>
      </c>
      <c r="FY7" s="962">
        <f t="shared" si="3"/>
        <v>1446.3943832999998</v>
      </c>
      <c r="FZ7" s="962">
        <v>529.15869551000003</v>
      </c>
      <c r="GA7" s="962">
        <v>631.01053141</v>
      </c>
      <c r="GB7" s="962">
        <v>907.74540352999998</v>
      </c>
      <c r="GC7" s="962">
        <f t="shared" si="4"/>
        <v>2067.91463045</v>
      </c>
      <c r="GD7" s="962">
        <v>718.51098489087224</v>
      </c>
      <c r="GE7" s="962">
        <v>499.85304596999998</v>
      </c>
      <c r="GF7" s="962">
        <v>353.95804798570629</v>
      </c>
      <c r="GG7" s="962">
        <f t="shared" si="5"/>
        <v>1572.3220788465785</v>
      </c>
      <c r="GH7" s="1023">
        <v>7018.245192146579</v>
      </c>
      <c r="GI7" s="1024">
        <v>1051.13197285567</v>
      </c>
      <c r="GJ7" s="962">
        <v>979.20897931786658</v>
      </c>
      <c r="GK7" s="962">
        <v>973.14974437588</v>
      </c>
      <c r="GL7" s="962">
        <f t="shared" si="6"/>
        <v>3003.4906965494165</v>
      </c>
      <c r="GM7" s="962">
        <v>809.11886472004289</v>
      </c>
      <c r="GN7" s="962">
        <v>241.58571123486996</v>
      </c>
      <c r="GO7" s="962">
        <v>337.79140935433196</v>
      </c>
      <c r="GP7" s="962">
        <f t="shared" si="7"/>
        <v>1388.4959853092448</v>
      </c>
      <c r="GQ7" s="962">
        <v>1242.216710349483</v>
      </c>
      <c r="GR7" s="962">
        <v>1386.2693460942201</v>
      </c>
      <c r="GS7" s="962">
        <v>1302.831936905927</v>
      </c>
      <c r="GT7" s="962">
        <f t="shared" si="8"/>
        <v>3931.3179933496303</v>
      </c>
      <c r="GU7" s="962">
        <v>924.81163058000016</v>
      </c>
      <c r="GV7" s="962">
        <v>918.62632079999992</v>
      </c>
      <c r="GW7" s="962">
        <v>934.24932969000008</v>
      </c>
      <c r="GX7" s="962">
        <f t="shared" si="9"/>
        <v>2777.6872810700002</v>
      </c>
      <c r="GY7" s="1023">
        <f t="shared" si="10"/>
        <v>11100.991956278292</v>
      </c>
      <c r="GZ7" s="1024">
        <v>1272.4361236284669</v>
      </c>
      <c r="HA7" s="962">
        <v>1057.4562397745124</v>
      </c>
      <c r="HB7" s="962">
        <v>1094.9905326380599</v>
      </c>
      <c r="HC7" s="962">
        <f t="shared" si="11"/>
        <v>3424.8828960410392</v>
      </c>
      <c r="HD7" s="962">
        <v>1183.4130222086744</v>
      </c>
      <c r="HE7" s="962">
        <v>1224.4872161879628</v>
      </c>
      <c r="HF7" s="962">
        <v>956.71596539035249</v>
      </c>
      <c r="HG7" s="962">
        <f>HD7+HE7+HF7</f>
        <v>3364.6162037869899</v>
      </c>
      <c r="HH7" s="962">
        <v>1253.53</v>
      </c>
      <c r="HI7" s="962">
        <v>1435.7819999999999</v>
      </c>
      <c r="HJ7" s="962">
        <v>1511.107</v>
      </c>
      <c r="HK7" s="962">
        <f>HH7+HI7+HJ7</f>
        <v>4200.4189999999999</v>
      </c>
      <c r="HL7" s="962">
        <v>1460.6880000000001</v>
      </c>
      <c r="HM7" s="962">
        <v>1467.9190000000001</v>
      </c>
      <c r="HN7" s="962">
        <v>1423.5</v>
      </c>
      <c r="HO7" s="962">
        <f>HL7+HM7+HN7</f>
        <v>4352.107</v>
      </c>
      <c r="HP7" s="1023">
        <f>HO7+HK7+HG7+HC7</f>
        <v>15342.025099828028</v>
      </c>
      <c r="HQ7" s="1024">
        <v>968.52</v>
      </c>
      <c r="HR7" s="962">
        <v>828.08</v>
      </c>
      <c r="HS7" s="962">
        <v>884.50900000000001</v>
      </c>
      <c r="HT7" s="962">
        <f>HQ7+HR7+HS7</f>
        <v>2681.1089999999999</v>
      </c>
      <c r="HU7" s="962">
        <v>915.90459999999996</v>
      </c>
      <c r="HV7" s="962">
        <v>996.096</v>
      </c>
      <c r="HW7" s="962">
        <v>794.72199999999998</v>
      </c>
      <c r="HX7" s="962">
        <f>HU7+HV7+HW7</f>
        <v>2706.7226000000001</v>
      </c>
      <c r="HY7" s="962">
        <v>941.82799999999997</v>
      </c>
      <c r="HZ7" s="962">
        <v>2200.442081545229</v>
      </c>
      <c r="IA7" s="962">
        <v>3043.76214776696</v>
      </c>
      <c r="IB7" s="962">
        <v>7969.5794781771392</v>
      </c>
      <c r="IC7" s="962">
        <v>1093.7877891571675</v>
      </c>
      <c r="ID7" s="962">
        <v>1165.9236912347608</v>
      </c>
      <c r="IE7" s="962">
        <v>1048.0532697007259</v>
      </c>
      <c r="IF7" s="962">
        <v>3307.7647500926541</v>
      </c>
      <c r="IG7" s="1023">
        <f t="shared" ref="IG7:IG34" si="15">HT7+HX7+IB7+IF7</f>
        <v>16665.175828269792</v>
      </c>
    </row>
    <row r="8" spans="1:241" ht="23.25" customHeight="1" x14ac:dyDescent="0.4">
      <c r="A8" s="1021" t="s">
        <v>771</v>
      </c>
      <c r="B8" s="993">
        <v>0</v>
      </c>
      <c r="C8" s="993">
        <v>0</v>
      </c>
      <c r="D8" s="947">
        <v>61.606000000000002</v>
      </c>
      <c r="E8" s="947">
        <v>24.626999999999999</v>
      </c>
      <c r="F8" s="959">
        <v>22.098199999999999</v>
      </c>
      <c r="G8" s="960">
        <v>27.445519789999999</v>
      </c>
      <c r="H8" s="960">
        <v>152.48187517996001</v>
      </c>
      <c r="I8" s="960">
        <v>202.02559496996</v>
      </c>
      <c r="J8" s="960">
        <v>18.554237820000001</v>
      </c>
      <c r="K8" s="960">
        <v>186.47835993514002</v>
      </c>
      <c r="L8" s="960">
        <v>26.519300000000001</v>
      </c>
      <c r="M8" s="960">
        <v>231.55189775514</v>
      </c>
      <c r="N8" s="960">
        <v>24.25239384</v>
      </c>
      <c r="O8" s="960">
        <v>158.85898009914999</v>
      </c>
      <c r="P8" s="960">
        <v>23.501000000000001</v>
      </c>
      <c r="Q8" s="960">
        <v>206.61237393915002</v>
      </c>
      <c r="R8" s="960">
        <v>46.931199999999997</v>
      </c>
      <c r="S8" s="960">
        <v>166.9831821471</v>
      </c>
      <c r="T8" s="960">
        <v>208.25249201188493</v>
      </c>
      <c r="U8" s="960">
        <v>422.16687415898491</v>
      </c>
      <c r="V8" s="960">
        <v>1062.356740823235</v>
      </c>
      <c r="W8" s="960"/>
      <c r="X8" s="960">
        <v>23.479299999999999</v>
      </c>
      <c r="Y8" s="960">
        <v>179.4213209097</v>
      </c>
      <c r="Z8" s="960">
        <v>527.61189999999999</v>
      </c>
      <c r="AA8" s="960">
        <v>730.51252090970002</v>
      </c>
      <c r="AB8" s="949">
        <v>185.25890316980002</v>
      </c>
      <c r="AC8" s="949">
        <v>29.258900000000001</v>
      </c>
      <c r="AD8" s="949">
        <v>159.06559963679999</v>
      </c>
      <c r="AE8" s="949">
        <v>373.58340280660002</v>
      </c>
      <c r="AF8" s="949">
        <v>41.621000000000002</v>
      </c>
      <c r="AG8" s="949">
        <v>180.45202338799999</v>
      </c>
      <c r="AH8" s="949">
        <v>29.8873</v>
      </c>
      <c r="AI8" s="949">
        <v>251.96032338800001</v>
      </c>
      <c r="AJ8" s="949">
        <v>172.23372749000001</v>
      </c>
      <c r="AK8" s="949">
        <v>34.023099999999999</v>
      </c>
      <c r="AL8" s="949">
        <v>186.77859544999998</v>
      </c>
      <c r="AM8" s="949">
        <v>393.03542293999999</v>
      </c>
      <c r="AN8" s="949">
        <v>1749.0916700443001</v>
      </c>
      <c r="AO8" s="949">
        <v>32.276026999999999</v>
      </c>
      <c r="AP8" s="949">
        <v>216.23907709918797</v>
      </c>
      <c r="AQ8" s="949">
        <v>291.83051389048097</v>
      </c>
      <c r="AR8" s="949">
        <v>540.34561798966888</v>
      </c>
      <c r="AS8" s="949">
        <v>31.581499999999998</v>
      </c>
      <c r="AT8" s="949">
        <v>233.46689121584001</v>
      </c>
      <c r="AU8" s="949">
        <v>49.211981999999999</v>
      </c>
      <c r="AV8" s="949">
        <v>314.26037321583999</v>
      </c>
      <c r="AW8" s="949">
        <v>334.40419198531998</v>
      </c>
      <c r="AX8" s="949">
        <v>266.21946604650793</v>
      </c>
      <c r="AY8" s="949">
        <v>30.776700000000002</v>
      </c>
      <c r="AZ8" s="949">
        <v>500.07317828516398</v>
      </c>
      <c r="BA8" s="949">
        <v>34.069099999999999</v>
      </c>
      <c r="BB8" s="949">
        <v>169.33914300522403</v>
      </c>
      <c r="BC8" s="949">
        <v>779.61802562694095</v>
      </c>
      <c r="BD8" s="949">
        <v>983.02626863216494</v>
      </c>
      <c r="BE8" s="949">
        <v>189.06099263710803</v>
      </c>
      <c r="BF8" s="949">
        <v>207.21460206233598</v>
      </c>
      <c r="BG8" s="949">
        <v>46.769500000000001</v>
      </c>
      <c r="BH8" s="949">
        <v>443.04509469944406</v>
      </c>
      <c r="BI8" s="949">
        <v>210.35594170261999</v>
      </c>
      <c r="BJ8" s="949">
        <v>184.27665626129601</v>
      </c>
      <c r="BK8" s="949">
        <v>28.4145</v>
      </c>
      <c r="BL8" s="949"/>
      <c r="BM8" s="949"/>
      <c r="BN8" s="949"/>
      <c r="BO8" s="949">
        <v>423.04709796391603</v>
      </c>
      <c r="BP8" s="950">
        <v>56.000799999999998</v>
      </c>
      <c r="BQ8" s="950">
        <v>445.72118036837492</v>
      </c>
      <c r="BR8" s="950">
        <v>39.927</v>
      </c>
      <c r="BS8" s="950">
        <v>541.64898036837496</v>
      </c>
      <c r="BT8" s="950">
        <v>39.915497080000101</v>
      </c>
      <c r="BU8" s="950">
        <v>132.079100491454</v>
      </c>
      <c r="BV8" s="950">
        <v>36.629258270000001</v>
      </c>
      <c r="BW8" s="950">
        <v>208.62385584145412</v>
      </c>
      <c r="BX8" s="1026">
        <v>650.35642690464397</v>
      </c>
      <c r="BY8" s="950">
        <v>41.526345679999999</v>
      </c>
      <c r="BZ8" s="950">
        <v>42.504889259999999</v>
      </c>
      <c r="CA8" s="950">
        <v>734.38766184464407</v>
      </c>
      <c r="CB8" s="950">
        <v>51.075966460000004</v>
      </c>
      <c r="CC8" s="950">
        <v>185.87396613307001</v>
      </c>
      <c r="CD8" s="950">
        <v>49.023878200000006</v>
      </c>
      <c r="CE8" s="950">
        <v>285.97381079307002</v>
      </c>
      <c r="CF8" s="950">
        <v>38.968114619999994</v>
      </c>
      <c r="CG8" s="950">
        <v>43.143893850000005</v>
      </c>
      <c r="CH8" s="950">
        <v>203.55079797428598</v>
      </c>
      <c r="CI8" s="950">
        <v>285.66280644428599</v>
      </c>
      <c r="CJ8" s="950">
        <v>360.5077349619952</v>
      </c>
      <c r="CK8" s="950">
        <v>30.819491170000003</v>
      </c>
      <c r="CL8" s="950">
        <v>48.591912669999999</v>
      </c>
      <c r="CM8" s="950">
        <v>439.91913880199525</v>
      </c>
      <c r="CN8" s="950">
        <v>68.976539720000005</v>
      </c>
      <c r="CO8" s="950">
        <v>212.10611851991749</v>
      </c>
      <c r="CP8" s="950">
        <v>181.91119425924299</v>
      </c>
      <c r="CQ8" s="950">
        <v>462.99385249916054</v>
      </c>
      <c r="CR8" s="950">
        <v>221.02873293276701</v>
      </c>
      <c r="CS8" s="950">
        <v>41.641905340000001</v>
      </c>
      <c r="CT8" s="950">
        <v>462.42505558280396</v>
      </c>
      <c r="CU8" s="950">
        <v>725.09569385557108</v>
      </c>
      <c r="CV8" s="950">
        <v>62.535657373000006</v>
      </c>
      <c r="CW8" s="950">
        <v>50.986517689999999</v>
      </c>
      <c r="CX8" s="950">
        <v>573.06364364106378</v>
      </c>
      <c r="CY8" s="950">
        <v>686.58581870406374</v>
      </c>
      <c r="CZ8" s="950">
        <v>2476.7282832217516</v>
      </c>
      <c r="DA8" s="952">
        <v>44.658830080000001</v>
      </c>
      <c r="DB8" s="950">
        <v>449.69972006765693</v>
      </c>
      <c r="DC8" s="950">
        <v>50.350938030000002</v>
      </c>
      <c r="DD8" s="950">
        <v>544.70948817765702</v>
      </c>
      <c r="DE8" s="950">
        <v>44.684680539999988</v>
      </c>
      <c r="DF8" s="950">
        <v>720.60780747238005</v>
      </c>
      <c r="DG8" s="950">
        <v>31.225592390000003</v>
      </c>
      <c r="DH8" s="950">
        <v>796.51808040238006</v>
      </c>
      <c r="DI8" s="950">
        <v>66.16365098</v>
      </c>
      <c r="DJ8" s="950">
        <v>575.78105355319701</v>
      </c>
      <c r="DK8" s="950">
        <v>374.487419110301</v>
      </c>
      <c r="DL8" s="950">
        <v>1016.432123643498</v>
      </c>
      <c r="DM8" s="950">
        <v>123.16423227</v>
      </c>
      <c r="DN8" s="950">
        <v>322.14203102228106</v>
      </c>
      <c r="DO8" s="950">
        <v>555.90783370357212</v>
      </c>
      <c r="DP8" s="950">
        <v>1001.2140969958531</v>
      </c>
      <c r="DQ8" s="953">
        <v>3358.8737892193881</v>
      </c>
      <c r="DR8" s="952">
        <v>54.55132832000001</v>
      </c>
      <c r="DS8" s="950">
        <v>86.75250075999999</v>
      </c>
      <c r="DT8" s="950">
        <v>273.97862636455795</v>
      </c>
      <c r="DU8" s="950">
        <v>415.28245544455797</v>
      </c>
      <c r="DV8" s="950">
        <v>290.51459618314601</v>
      </c>
      <c r="DW8" s="950">
        <v>546.03419502959002</v>
      </c>
      <c r="DX8" s="950">
        <v>66.732217359999993</v>
      </c>
      <c r="DY8" s="950">
        <v>903.28100857273603</v>
      </c>
      <c r="DZ8" s="950">
        <v>1318.5634640172939</v>
      </c>
      <c r="EA8" s="950">
        <v>66.83110216999998</v>
      </c>
      <c r="EB8" s="950">
        <v>591.34285241653004</v>
      </c>
      <c r="EC8" s="950">
        <v>301.4406383083878</v>
      </c>
      <c r="ED8" s="950">
        <v>959.61459289491779</v>
      </c>
      <c r="EE8" s="950">
        <v>59.637652590000002</v>
      </c>
      <c r="EF8" s="950">
        <v>57.86</v>
      </c>
      <c r="EG8" s="950">
        <v>1221.385959651434</v>
      </c>
      <c r="EH8" s="950">
        <v>1338.8836122414339</v>
      </c>
      <c r="EI8" s="953">
        <v>3614.884612013645</v>
      </c>
      <c r="EJ8" s="952">
        <v>309.02901560817071</v>
      </c>
      <c r="EK8" s="950">
        <v>50.789121890000004</v>
      </c>
      <c r="EL8" s="950">
        <v>56.277422656712005</v>
      </c>
      <c r="EM8" s="950">
        <v>416.09556015488266</v>
      </c>
      <c r="EN8" s="950">
        <v>457.27052533050698</v>
      </c>
      <c r="EO8" s="950">
        <v>120.29556669241209</v>
      </c>
      <c r="EP8" s="950">
        <v>127.4149532</v>
      </c>
      <c r="EQ8" s="950">
        <v>704.98104522291908</v>
      </c>
      <c r="ER8" s="950">
        <v>407.41683882984</v>
      </c>
      <c r="ES8" s="950">
        <v>268.87382101704799</v>
      </c>
      <c r="ET8" s="950">
        <v>67.849913180000001</v>
      </c>
      <c r="EU8" s="950">
        <v>744.14057302688798</v>
      </c>
      <c r="EV8" s="950">
        <v>247.77312366050188</v>
      </c>
      <c r="EW8" s="950">
        <v>371.90454951829753</v>
      </c>
      <c r="EX8" s="950">
        <v>179.24288653395899</v>
      </c>
      <c r="EY8" s="950">
        <v>798.9205597127584</v>
      </c>
      <c r="EZ8" s="953">
        <v>2664.1377381174484</v>
      </c>
      <c r="FA8" s="952">
        <v>293.9703441555435</v>
      </c>
      <c r="FB8" s="950">
        <v>159.83487684999997</v>
      </c>
      <c r="FC8" s="950">
        <v>64.78081881</v>
      </c>
      <c r="FD8" s="950">
        <v>518.58603981554347</v>
      </c>
      <c r="FE8" s="950">
        <v>591.33208330334151</v>
      </c>
      <c r="FF8" s="950">
        <v>61.377458049999994</v>
      </c>
      <c r="FG8" s="950">
        <v>258.84192815076602</v>
      </c>
      <c r="FH8" s="950">
        <v>911.55146950410744</v>
      </c>
      <c r="FI8" s="950">
        <v>330.22901731324725</v>
      </c>
      <c r="FJ8" s="950">
        <v>232.2755118</v>
      </c>
      <c r="FK8" s="950">
        <v>884.68984276879974</v>
      </c>
      <c r="FL8" s="950">
        <v>1447.1943718820469</v>
      </c>
      <c r="FM8" s="950">
        <v>191.91022628000002</v>
      </c>
      <c r="FN8" s="950">
        <v>75.967622860000006</v>
      </c>
      <c r="FO8" s="950">
        <v>55.612199770000004</v>
      </c>
      <c r="FP8" s="950">
        <v>323.49004891000004</v>
      </c>
      <c r="FQ8" s="953">
        <v>3200.8219301116978</v>
      </c>
      <c r="FR8" s="952">
        <v>385.71521239677435</v>
      </c>
      <c r="FS8" s="950">
        <v>431.58978549748218</v>
      </c>
      <c r="FT8" s="950">
        <v>158.20381441000001</v>
      </c>
      <c r="FU8" s="950">
        <f t="shared" si="2"/>
        <v>975.50881230425648</v>
      </c>
      <c r="FV8" s="950">
        <v>1328.7192878188084</v>
      </c>
      <c r="FW8" s="950">
        <v>60.517951509999996</v>
      </c>
      <c r="FX8" s="962">
        <v>635.41230244217275</v>
      </c>
      <c r="FY8" s="962">
        <f t="shared" si="3"/>
        <v>2024.6495417709812</v>
      </c>
      <c r="FZ8" s="962">
        <v>92.978451409999991</v>
      </c>
      <c r="GA8" s="962">
        <v>916.06578352828535</v>
      </c>
      <c r="GB8" s="962">
        <v>1593.7470670243135</v>
      </c>
      <c r="GC8" s="962">
        <f t="shared" si="4"/>
        <v>2602.7913019625989</v>
      </c>
      <c r="GD8" s="962">
        <v>61.028874000000002</v>
      </c>
      <c r="GE8" s="962">
        <v>911.44013202146186</v>
      </c>
      <c r="GF8" s="962">
        <v>967.37294765049944</v>
      </c>
      <c r="GG8" s="962">
        <f t="shared" si="5"/>
        <v>1939.8419536719614</v>
      </c>
      <c r="GH8" s="1023">
        <v>7542.7916097097968</v>
      </c>
      <c r="GI8" s="1024">
        <v>101.16575975444445</v>
      </c>
      <c r="GJ8" s="962">
        <v>718.8101678064744</v>
      </c>
      <c r="GK8" s="962">
        <v>739.25546760202838</v>
      </c>
      <c r="GL8" s="962">
        <f t="shared" si="6"/>
        <v>1559.2313951629471</v>
      </c>
      <c r="GM8" s="962">
        <v>107.37957493444445</v>
      </c>
      <c r="GN8" s="962">
        <v>930.38642985533579</v>
      </c>
      <c r="GO8" s="962">
        <v>1262.3987907096728</v>
      </c>
      <c r="GP8" s="962">
        <f t="shared" si="7"/>
        <v>2300.1647954994532</v>
      </c>
      <c r="GQ8" s="962">
        <v>180.69784692431941</v>
      </c>
      <c r="GR8" s="962">
        <v>171.89842298111103</v>
      </c>
      <c r="GS8" s="962">
        <v>644.22952652340041</v>
      </c>
      <c r="GT8" s="962">
        <f t="shared" si="8"/>
        <v>996.82579642883081</v>
      </c>
      <c r="GU8" s="962">
        <v>82.85989004999999</v>
      </c>
      <c r="GV8" s="962">
        <v>889.51170631665605</v>
      </c>
      <c r="GW8" s="962">
        <v>716.08784605576989</v>
      </c>
      <c r="GX8" s="962">
        <f t="shared" si="9"/>
        <v>1688.459442422426</v>
      </c>
      <c r="GY8" s="1023">
        <f t="shared" si="10"/>
        <v>6544.6814295136573</v>
      </c>
      <c r="GZ8" s="1024">
        <v>277.54416493999997</v>
      </c>
      <c r="HA8" s="962">
        <v>1127.1490507776318</v>
      </c>
      <c r="HB8" s="962">
        <v>804.45197668119306</v>
      </c>
      <c r="HC8" s="962">
        <f t="shared" si="11"/>
        <v>2209.1451923988247</v>
      </c>
      <c r="HD8" s="962">
        <v>869.91998883625001</v>
      </c>
      <c r="HE8" s="962">
        <v>1043.1551500301962</v>
      </c>
      <c r="HF8" s="962">
        <v>353.34590972999996</v>
      </c>
      <c r="HG8" s="962">
        <f>HD8+HE8+HF8</f>
        <v>2266.4210485964463</v>
      </c>
      <c r="HH8" s="962">
        <v>2209.4609999999998</v>
      </c>
      <c r="HI8" s="962">
        <v>965.12800000000004</v>
      </c>
      <c r="HJ8" s="962">
        <v>1313.6559999999999</v>
      </c>
      <c r="HK8" s="962">
        <f>HH8+HI8+HJ8</f>
        <v>4488.2449999999999</v>
      </c>
      <c r="HL8" s="962">
        <v>1104.4760000000001</v>
      </c>
      <c r="HM8" s="962">
        <v>1353.722</v>
      </c>
      <c r="HN8" s="962">
        <v>969.601</v>
      </c>
      <c r="HO8" s="962">
        <f>HL8+HM8+HN8</f>
        <v>3427.7990000000004</v>
      </c>
      <c r="HP8" s="1023">
        <f>HO8+HK8+HG8+HC8</f>
        <v>12391.610240995271</v>
      </c>
      <c r="HQ8" s="1024">
        <v>321.00299999999999</v>
      </c>
      <c r="HR8" s="962">
        <v>1196.6869999999999</v>
      </c>
      <c r="HS8" s="962">
        <v>777.19799999999998</v>
      </c>
      <c r="HT8" s="962">
        <f>HQ8+HR8+HS8</f>
        <v>2294.8879999999999</v>
      </c>
      <c r="HU8" s="962">
        <v>415.82</v>
      </c>
      <c r="HV8" s="962">
        <v>1235.0650000000001</v>
      </c>
      <c r="HW8" s="962">
        <v>843.81728999999996</v>
      </c>
      <c r="HX8" s="962">
        <f>HU8+HV8+HW8</f>
        <v>2494.7022900000002</v>
      </c>
      <c r="HY8" s="962">
        <v>1513.7460000000001</v>
      </c>
      <c r="HZ8" s="962">
        <v>2701.3461247</v>
      </c>
      <c r="IA8" s="962">
        <v>344.03309337713273</v>
      </c>
      <c r="IB8" s="962">
        <v>4559.1252455244667</v>
      </c>
      <c r="IC8" s="962">
        <v>105.31569775</v>
      </c>
      <c r="ID8" s="962">
        <v>477.46257547999994</v>
      </c>
      <c r="IE8" s="962">
        <v>1273.4139661351535</v>
      </c>
      <c r="IF8" s="962">
        <v>1856.1922393651535</v>
      </c>
      <c r="IG8" s="1023">
        <f t="shared" si="15"/>
        <v>11204.90777488962</v>
      </c>
    </row>
    <row r="9" spans="1:241" ht="22.75" hidden="1" customHeight="1" x14ac:dyDescent="0.4">
      <c r="A9" s="1027" t="s">
        <v>772</v>
      </c>
      <c r="B9" s="1000">
        <v>2681.598</v>
      </c>
      <c r="C9" s="1001">
        <v>2804.1849999999999</v>
      </c>
      <c r="D9" s="1002">
        <v>3542.277</v>
      </c>
      <c r="E9" s="925">
        <v>3736.1120000000001</v>
      </c>
      <c r="F9" s="952">
        <v>22.098199999999999</v>
      </c>
      <c r="G9" s="950">
        <v>27.445519789999999</v>
      </c>
      <c r="H9" s="950">
        <v>20.617000000000001</v>
      </c>
      <c r="I9" s="950">
        <v>70.160719789999987</v>
      </c>
      <c r="J9" s="950">
        <v>18.554237820000001</v>
      </c>
      <c r="K9" s="950">
        <v>27.96668257</v>
      </c>
      <c r="L9" s="950">
        <v>26.519300000000001</v>
      </c>
      <c r="M9" s="950">
        <v>73.040220390000002</v>
      </c>
      <c r="N9" s="950">
        <v>24.25239384</v>
      </c>
      <c r="O9" s="950">
        <v>35.782412530000002</v>
      </c>
      <c r="P9" s="950">
        <v>23.501000000000001</v>
      </c>
      <c r="Q9" s="950">
        <v>83.535806370000003</v>
      </c>
      <c r="R9" s="950">
        <v>46.931199999999997</v>
      </c>
      <c r="S9" s="950">
        <v>23.150600000000001</v>
      </c>
      <c r="T9" s="950">
        <v>64.872100000000003</v>
      </c>
      <c r="U9" s="950">
        <v>134.9539</v>
      </c>
      <c r="V9" s="950">
        <v>361.69064655</v>
      </c>
      <c r="W9" s="950"/>
      <c r="X9" s="950">
        <v>23.479299999999999</v>
      </c>
      <c r="Y9" s="950">
        <v>22.2788</v>
      </c>
      <c r="Z9" s="950">
        <v>27.611899999999999</v>
      </c>
      <c r="AA9" s="950">
        <v>73.37</v>
      </c>
      <c r="AB9" s="950">
        <v>34.406999999999996</v>
      </c>
      <c r="AC9" s="950">
        <v>29.258900000000001</v>
      </c>
      <c r="AD9" s="950">
        <v>20.857199999999999</v>
      </c>
      <c r="AE9" s="950">
        <v>84.523099999999999</v>
      </c>
      <c r="AF9" s="949">
        <v>41.621000000000002</v>
      </c>
      <c r="AG9" s="949">
        <v>36.347200000000001</v>
      </c>
      <c r="AH9" s="949">
        <v>29.8873</v>
      </c>
      <c r="AI9" s="949">
        <v>107.85549999999999</v>
      </c>
      <c r="AJ9" s="949">
        <v>17.517800000000001</v>
      </c>
      <c r="AK9" s="949">
        <v>34.023099999999999</v>
      </c>
      <c r="AL9" s="949">
        <v>54.864899999999999</v>
      </c>
      <c r="AM9" s="949">
        <v>106.4058</v>
      </c>
      <c r="AN9" s="949">
        <v>372.15440000000001</v>
      </c>
      <c r="AO9" s="949">
        <v>24.33</v>
      </c>
      <c r="AP9" s="949">
        <v>22.43</v>
      </c>
      <c r="AQ9" s="949">
        <v>21.07</v>
      </c>
      <c r="AR9" s="949">
        <v>67.83</v>
      </c>
      <c r="AS9" s="949">
        <v>19.559999999999999</v>
      </c>
      <c r="AT9" s="949">
        <v>17.89</v>
      </c>
      <c r="AU9" s="949">
        <v>26.67</v>
      </c>
      <c r="AV9" s="949">
        <v>64.12</v>
      </c>
      <c r="AW9" s="949">
        <v>26.39</v>
      </c>
      <c r="AX9" s="949">
        <v>33.379132850000005</v>
      </c>
      <c r="AY9" s="949">
        <v>30.776700000000002</v>
      </c>
      <c r="AZ9" s="949">
        <v>107.342</v>
      </c>
      <c r="BA9" s="949">
        <v>34.069099999999999</v>
      </c>
      <c r="BB9" s="949">
        <v>30.304571339999999</v>
      </c>
      <c r="BC9" s="949">
        <v>38.61789753</v>
      </c>
      <c r="BD9" s="949">
        <v>102.99156887000001</v>
      </c>
      <c r="BE9" s="949">
        <v>38.955399999999997</v>
      </c>
      <c r="BF9" s="949">
        <v>55.914099999999998</v>
      </c>
      <c r="BG9" s="949">
        <v>46.769500000000001</v>
      </c>
      <c r="BH9" s="949">
        <v>141.63900000000001</v>
      </c>
      <c r="BI9" s="949">
        <v>52.7849</v>
      </c>
      <c r="BJ9" s="949">
        <v>28.711400000000001</v>
      </c>
      <c r="BK9" s="949">
        <v>28.4145</v>
      </c>
      <c r="BL9" s="949"/>
      <c r="BM9" s="949"/>
      <c r="BN9" s="949"/>
      <c r="BO9" s="949">
        <v>109.91079999999999</v>
      </c>
      <c r="BP9" s="950">
        <v>56.000799999999998</v>
      </c>
      <c r="BQ9" s="950">
        <v>445.72118036837492</v>
      </c>
      <c r="BR9" s="950">
        <v>39.927</v>
      </c>
      <c r="BS9" s="950">
        <v>541.64898036837496</v>
      </c>
      <c r="BT9" s="950">
        <v>39.915497080000101</v>
      </c>
      <c r="BU9" s="950">
        <v>30.554550750000001</v>
      </c>
      <c r="BV9" s="950">
        <v>36.629258270000001</v>
      </c>
      <c r="BW9" s="950">
        <v>107.09930610000011</v>
      </c>
      <c r="BX9" s="950">
        <v>29.473014039999999</v>
      </c>
      <c r="BY9" s="950">
        <v>35.203645680000001</v>
      </c>
      <c r="BZ9" s="950">
        <v>38.824889259999999</v>
      </c>
      <c r="CA9" s="950">
        <v>103.50154898</v>
      </c>
      <c r="CB9" s="950">
        <v>24.47386646</v>
      </c>
      <c r="CC9" s="950">
        <v>51.380167020000002</v>
      </c>
      <c r="CD9" s="950">
        <v>38.301428200000004</v>
      </c>
      <c r="CE9" s="950">
        <v>114.15546168</v>
      </c>
      <c r="CF9" s="950">
        <v>38.968114619999994</v>
      </c>
      <c r="CG9" s="950">
        <v>41.469173850000004</v>
      </c>
      <c r="CH9" s="950">
        <v>60.395727469999997</v>
      </c>
      <c r="CI9" s="950">
        <v>140.83301594</v>
      </c>
      <c r="CJ9" s="950">
        <v>36.924630749999992</v>
      </c>
      <c r="CK9" s="950">
        <v>30.819491170000003</v>
      </c>
      <c r="CL9" s="950">
        <v>48.591912669999999</v>
      </c>
      <c r="CM9" s="950">
        <v>116.33603459</v>
      </c>
      <c r="CN9" s="950">
        <v>25.182648660000002</v>
      </c>
      <c r="CO9" s="950">
        <v>58.09222304</v>
      </c>
      <c r="CP9" s="950">
        <v>34.464112829999998</v>
      </c>
      <c r="CQ9" s="950">
        <v>117.73898453</v>
      </c>
      <c r="CR9" s="950">
        <v>49.691471799999995</v>
      </c>
      <c r="CS9" s="950">
        <v>41.523734140000002</v>
      </c>
      <c r="CT9" s="950">
        <v>70.765178959999972</v>
      </c>
      <c r="CU9" s="950">
        <v>161.98038489999999</v>
      </c>
      <c r="CV9" s="950">
        <v>57.015657373000003</v>
      </c>
      <c r="CW9" s="950">
        <v>50.986517689999999</v>
      </c>
      <c r="CX9" s="950">
        <v>48.454740219999806</v>
      </c>
      <c r="CY9" s="950">
        <v>156.4569152829998</v>
      </c>
      <c r="CZ9" s="950">
        <v>552.51231930299969</v>
      </c>
      <c r="DA9" s="952"/>
      <c r="DB9" s="950"/>
      <c r="DC9" s="950"/>
      <c r="DD9" s="950"/>
      <c r="DE9" s="950"/>
      <c r="DF9" s="950"/>
      <c r="DG9" s="950"/>
      <c r="DH9" s="950"/>
      <c r="DI9" s="950"/>
      <c r="DJ9" s="950"/>
      <c r="DK9" s="950"/>
      <c r="DL9" s="950"/>
      <c r="DM9" s="950"/>
      <c r="DN9" s="950"/>
      <c r="DO9" s="950"/>
      <c r="DP9" s="950"/>
      <c r="DQ9" s="953"/>
      <c r="DR9" s="952">
        <v>28.806853950000001</v>
      </c>
      <c r="DS9" s="950">
        <v>57.858880499999977</v>
      </c>
      <c r="DT9" s="950">
        <v>53.864086039999997</v>
      </c>
      <c r="DU9" s="950">
        <v>140.52982048999999</v>
      </c>
      <c r="DV9" s="950">
        <v>68.542556560000008</v>
      </c>
      <c r="DW9" s="950">
        <v>38.554763599999994</v>
      </c>
      <c r="DX9" s="950">
        <v>53.819901780000002</v>
      </c>
      <c r="DY9" s="950">
        <v>160.91722193999999</v>
      </c>
      <c r="DZ9" s="950">
        <v>301.44704242999995</v>
      </c>
      <c r="EA9" s="950">
        <v>34.956158919999993</v>
      </c>
      <c r="EB9" s="950">
        <v>43.787273069999998</v>
      </c>
      <c r="EC9" s="950">
        <v>46.16</v>
      </c>
      <c r="ED9" s="950">
        <v>124.90343198999997</v>
      </c>
      <c r="EE9" s="950">
        <v>52.721196329999998</v>
      </c>
      <c r="EF9" s="950">
        <v>45.68</v>
      </c>
      <c r="EG9" s="950">
        <v>104.71</v>
      </c>
      <c r="EH9" s="950">
        <v>203.11119632999998</v>
      </c>
      <c r="EI9" s="935">
        <v>622.98426735999988</v>
      </c>
      <c r="EJ9" s="952">
        <v>52.999808079999994</v>
      </c>
      <c r="EK9" s="950">
        <v>39.575853909999999</v>
      </c>
      <c r="EL9" s="950">
        <v>44.522376410000007</v>
      </c>
      <c r="EM9" s="950">
        <v>137.09803839999998</v>
      </c>
      <c r="EN9" s="950">
        <v>26.137803879999996</v>
      </c>
      <c r="EO9" s="950">
        <v>33.581723670000002</v>
      </c>
      <c r="EP9" s="950">
        <v>45.380462730000005</v>
      </c>
      <c r="EQ9" s="950">
        <v>105.09999028</v>
      </c>
      <c r="ER9" s="950">
        <v>59.662005450000009</v>
      </c>
      <c r="ES9" s="950">
        <v>46.433152380000003</v>
      </c>
      <c r="ET9" s="950">
        <v>46.333038070000001</v>
      </c>
      <c r="EU9" s="950">
        <v>152.42819590000002</v>
      </c>
      <c r="EV9" s="950">
        <v>70.96983671000001</v>
      </c>
      <c r="EW9" s="950">
        <v>40.962683280000007</v>
      </c>
      <c r="EX9" s="950">
        <v>58.516122689999982</v>
      </c>
      <c r="EY9" s="950">
        <v>170.44864268000001</v>
      </c>
      <c r="EZ9" s="953">
        <v>565.07486726000002</v>
      </c>
      <c r="FA9" s="952"/>
      <c r="FB9" s="950"/>
      <c r="FC9" s="950"/>
      <c r="FD9" s="950"/>
      <c r="FE9" s="950"/>
      <c r="FF9" s="950"/>
      <c r="FG9" s="950"/>
      <c r="FH9" s="950"/>
      <c r="FI9" s="950"/>
      <c r="FJ9" s="950"/>
      <c r="FK9" s="950"/>
      <c r="FL9" s="950"/>
      <c r="FM9" s="950"/>
      <c r="FN9" s="950"/>
      <c r="FO9" s="950"/>
      <c r="FP9" s="950"/>
      <c r="FQ9" s="953"/>
      <c r="FR9" s="952">
        <v>66.078529799999998</v>
      </c>
      <c r="FS9" s="950">
        <v>60.754782369999987</v>
      </c>
      <c r="FT9" s="950">
        <v>52.798388239999994</v>
      </c>
      <c r="FU9" s="950">
        <f t="shared" si="2"/>
        <v>179.63170040999998</v>
      </c>
      <c r="FV9" s="950">
        <v>60.991410889999997</v>
      </c>
      <c r="FW9" s="950">
        <v>46.620221149999999</v>
      </c>
      <c r="FX9" s="962">
        <v>39.073715510000007</v>
      </c>
      <c r="FY9" s="962">
        <f t="shared" si="3"/>
        <v>146.68534755000002</v>
      </c>
      <c r="FZ9" s="962">
        <v>76.265676420000005</v>
      </c>
      <c r="GA9" s="962">
        <v>69.562406799999977</v>
      </c>
      <c r="GB9" s="962">
        <v>67.39303645999999</v>
      </c>
      <c r="GC9" s="962">
        <f t="shared" si="4"/>
        <v>213.22111967999999</v>
      </c>
      <c r="GD9" s="962">
        <v>44.760047060000005</v>
      </c>
      <c r="GE9" s="962">
        <v>101.21015530000022</v>
      </c>
      <c r="GF9" s="962">
        <v>88.868169019999982</v>
      </c>
      <c r="GG9" s="962">
        <f t="shared" si="5"/>
        <v>234.83837138000021</v>
      </c>
      <c r="GH9" s="1023">
        <v>774.37653902000011</v>
      </c>
      <c r="GI9" s="1024">
        <v>81.578744310000005</v>
      </c>
      <c r="GJ9" s="962">
        <v>60.184207649999998</v>
      </c>
      <c r="GK9" s="962">
        <v>75.389363810000006</v>
      </c>
      <c r="GL9" s="962">
        <f t="shared" si="6"/>
        <v>217.15231577000003</v>
      </c>
      <c r="GM9" s="962">
        <v>69.62652804999999</v>
      </c>
      <c r="GN9" s="962">
        <v>67.383919860000006</v>
      </c>
      <c r="GO9" s="962">
        <v>66.030097069999997</v>
      </c>
      <c r="GP9" s="962">
        <f t="shared" si="7"/>
        <v>203.04054497999999</v>
      </c>
      <c r="GQ9" s="962">
        <v>98.019929360000006</v>
      </c>
      <c r="GR9" s="962">
        <v>124.38992793999999</v>
      </c>
      <c r="GS9" s="962">
        <v>47.059486499999998</v>
      </c>
      <c r="GT9" s="962">
        <f t="shared" si="8"/>
        <v>269.46934379999999</v>
      </c>
      <c r="GU9" s="962">
        <v>63.035515539999999</v>
      </c>
      <c r="GV9" s="962">
        <v>89.402623800000001</v>
      </c>
      <c r="GW9" s="962">
        <v>80.689601040000014</v>
      </c>
      <c r="GX9" s="962">
        <f t="shared" si="9"/>
        <v>233.12774038000003</v>
      </c>
      <c r="GY9" s="1023">
        <f t="shared" si="10"/>
        <v>922.78994493000005</v>
      </c>
      <c r="GZ9" s="1024">
        <v>87.833655919999998</v>
      </c>
      <c r="HA9" s="962">
        <v>71.325929279999997</v>
      </c>
      <c r="HB9" s="962">
        <v>60.197931909999994</v>
      </c>
      <c r="HC9" s="962">
        <f t="shared" si="11"/>
        <v>219.35751711</v>
      </c>
      <c r="HD9" s="962">
        <v>84.62701611</v>
      </c>
      <c r="HE9" s="962">
        <v>85.74159444</v>
      </c>
      <c r="HF9" s="962">
        <v>81.059821639999981</v>
      </c>
      <c r="HG9" s="962">
        <f>GX9+GW9+GV9</f>
        <v>403.21996522000006</v>
      </c>
      <c r="HH9" s="962"/>
      <c r="HI9" s="962"/>
      <c r="HJ9" s="962"/>
      <c r="HK9" s="962">
        <f>GU9+GT9+GS9</f>
        <v>379.56434583999999</v>
      </c>
      <c r="HL9" s="962"/>
      <c r="HM9" s="962"/>
      <c r="HN9" s="962"/>
      <c r="HO9" s="962"/>
      <c r="HP9" s="1023"/>
      <c r="HQ9" s="1024"/>
      <c r="HR9" s="962"/>
      <c r="HS9" s="962"/>
      <c r="HT9" s="962"/>
      <c r="HU9" s="962"/>
      <c r="HV9" s="962"/>
      <c r="HW9" s="962"/>
      <c r="HX9" s="962"/>
      <c r="HY9" s="962"/>
      <c r="HZ9" s="962"/>
      <c r="IA9" s="962"/>
      <c r="IB9" s="962"/>
      <c r="IC9" s="962"/>
      <c r="ID9" s="962"/>
      <c r="IE9" s="962"/>
      <c r="IF9" s="962"/>
      <c r="IG9" s="1018">
        <f t="shared" si="15"/>
        <v>0</v>
      </c>
    </row>
    <row r="10" spans="1:241" ht="22.75" hidden="1" customHeight="1" x14ac:dyDescent="0.4">
      <c r="A10" s="1027" t="s">
        <v>773</v>
      </c>
      <c r="F10" s="990">
        <v>0</v>
      </c>
      <c r="G10" s="991">
        <v>0</v>
      </c>
      <c r="H10" s="991">
        <v>0</v>
      </c>
      <c r="I10" s="991">
        <v>0</v>
      </c>
      <c r="J10" s="991">
        <v>0</v>
      </c>
      <c r="K10" s="991">
        <v>0</v>
      </c>
      <c r="L10" s="991">
        <v>0</v>
      </c>
      <c r="M10" s="991">
        <v>0</v>
      </c>
      <c r="N10" s="991">
        <v>0</v>
      </c>
      <c r="O10" s="991">
        <v>0</v>
      </c>
      <c r="P10" s="991">
        <v>0</v>
      </c>
      <c r="Q10" s="991">
        <v>0</v>
      </c>
      <c r="R10" s="991">
        <v>0</v>
      </c>
      <c r="S10" s="991">
        <v>0</v>
      </c>
      <c r="T10" s="950">
        <v>0</v>
      </c>
      <c r="U10" s="950">
        <v>0</v>
      </c>
      <c r="V10" s="950">
        <v>0</v>
      </c>
      <c r="W10" s="950"/>
      <c r="X10" s="950">
        <v>0</v>
      </c>
      <c r="Y10" s="950">
        <v>0</v>
      </c>
      <c r="Z10" s="950">
        <v>500</v>
      </c>
      <c r="AA10" s="950">
        <v>500</v>
      </c>
      <c r="AB10" s="950">
        <v>0</v>
      </c>
      <c r="AC10" s="950">
        <v>0</v>
      </c>
      <c r="AD10" s="950">
        <v>0</v>
      </c>
      <c r="AE10" s="950">
        <v>0</v>
      </c>
      <c r="AF10" s="950">
        <v>0</v>
      </c>
      <c r="AG10" s="950">
        <v>0</v>
      </c>
      <c r="AH10" s="950">
        <v>0</v>
      </c>
      <c r="AI10" s="950">
        <v>0</v>
      </c>
      <c r="AJ10" s="950">
        <v>0</v>
      </c>
      <c r="AK10" s="950">
        <v>0</v>
      </c>
      <c r="AL10" s="950">
        <v>0</v>
      </c>
      <c r="AM10" s="950">
        <v>0</v>
      </c>
      <c r="AN10" s="950">
        <v>500</v>
      </c>
      <c r="AO10" s="950">
        <v>7.946027</v>
      </c>
      <c r="AP10" s="950">
        <v>13.873900000000001</v>
      </c>
      <c r="AQ10" s="950">
        <v>78.090286000000006</v>
      </c>
      <c r="AR10" s="950">
        <v>99.910212999999999</v>
      </c>
      <c r="AS10" s="950">
        <v>12.0215</v>
      </c>
      <c r="AT10" s="950">
        <v>3.9367359999999998</v>
      </c>
      <c r="AU10" s="950">
        <v>22.541982000000001</v>
      </c>
      <c r="AV10" s="950">
        <v>38.500218000000004</v>
      </c>
      <c r="AW10" s="950">
        <v>79.419737999999995</v>
      </c>
      <c r="AX10" s="950">
        <v>0</v>
      </c>
      <c r="AY10" s="950">
        <v>0</v>
      </c>
      <c r="AZ10" s="950">
        <v>0</v>
      </c>
      <c r="BA10" s="950">
        <v>0</v>
      </c>
      <c r="BB10" s="950">
        <v>0</v>
      </c>
      <c r="BC10" s="950">
        <v>600.09910200000002</v>
      </c>
      <c r="BD10" s="950">
        <v>600.09910200000002</v>
      </c>
      <c r="BE10" s="950">
        <v>12.0215</v>
      </c>
      <c r="BF10" s="950">
        <v>3.9367359999999998</v>
      </c>
      <c r="BG10" s="950">
        <v>0</v>
      </c>
      <c r="BH10" s="950">
        <v>15.958235999999999</v>
      </c>
      <c r="BI10" s="950">
        <v>0</v>
      </c>
      <c r="BJ10" s="950">
        <v>0</v>
      </c>
      <c r="BK10" s="950">
        <v>0</v>
      </c>
      <c r="BL10" s="950"/>
      <c r="BM10" s="950"/>
      <c r="BN10" s="950"/>
      <c r="BO10" s="950">
        <v>0</v>
      </c>
      <c r="BP10" s="950">
        <v>0</v>
      </c>
      <c r="BQ10" s="950">
        <v>0</v>
      </c>
      <c r="BR10" s="950">
        <v>0</v>
      </c>
      <c r="BS10" s="950">
        <v>0</v>
      </c>
      <c r="BT10" s="950">
        <v>0</v>
      </c>
      <c r="BU10" s="950">
        <v>0</v>
      </c>
      <c r="BV10" s="950">
        <v>0</v>
      </c>
      <c r="BW10" s="950">
        <v>0</v>
      </c>
      <c r="BX10" s="950">
        <v>500</v>
      </c>
      <c r="BY10" s="950">
        <v>6.3227000000000002</v>
      </c>
      <c r="BZ10" s="950">
        <v>3.68</v>
      </c>
      <c r="CA10" s="950">
        <v>510.0027</v>
      </c>
      <c r="CB10" s="950">
        <v>26.6021</v>
      </c>
      <c r="CC10" s="950">
        <v>2</v>
      </c>
      <c r="CD10" s="950">
        <v>10.72245</v>
      </c>
      <c r="CE10" s="950">
        <v>39.324550000000002</v>
      </c>
      <c r="CF10" s="950">
        <v>0</v>
      </c>
      <c r="CG10" s="950">
        <v>1.67472</v>
      </c>
      <c r="CH10" s="950">
        <v>4.5468500000000001</v>
      </c>
      <c r="CI10" s="950">
        <v>6.2215699999999998</v>
      </c>
      <c r="CJ10" s="950">
        <v>2.67302332</v>
      </c>
      <c r="CK10" s="950">
        <v>0</v>
      </c>
      <c r="CL10" s="950">
        <v>0</v>
      </c>
      <c r="CM10" s="950">
        <v>2.67302332</v>
      </c>
      <c r="CN10" s="950">
        <v>43.79389106</v>
      </c>
      <c r="CO10" s="950">
        <v>0</v>
      </c>
      <c r="CP10" s="950">
        <v>3.5</v>
      </c>
      <c r="CQ10" s="950">
        <v>47.29389106</v>
      </c>
      <c r="CR10" s="950">
        <v>24.327037170000001</v>
      </c>
      <c r="CS10" s="950">
        <v>0.1181712</v>
      </c>
      <c r="CT10" s="950">
        <v>250.80645694</v>
      </c>
      <c r="CU10" s="950">
        <v>275.25166531000002</v>
      </c>
      <c r="CV10" s="950">
        <v>5.52</v>
      </c>
      <c r="CW10" s="950">
        <v>0</v>
      </c>
      <c r="CX10" s="950">
        <v>0</v>
      </c>
      <c r="CY10" s="950">
        <v>5.52</v>
      </c>
      <c r="CZ10" s="950">
        <v>330.73857968999999</v>
      </c>
      <c r="DA10" s="952"/>
      <c r="DB10" s="950"/>
      <c r="DC10" s="950"/>
      <c r="DD10" s="950"/>
      <c r="DE10" s="950"/>
      <c r="DF10" s="950"/>
      <c r="DG10" s="950"/>
      <c r="DH10" s="950"/>
      <c r="DI10" s="950"/>
      <c r="DJ10" s="950"/>
      <c r="DK10" s="950"/>
      <c r="DL10" s="950"/>
      <c r="DM10" s="950"/>
      <c r="DN10" s="950"/>
      <c r="DO10" s="950"/>
      <c r="DP10" s="950"/>
      <c r="DQ10" s="953"/>
      <c r="DR10" s="952">
        <v>0</v>
      </c>
      <c r="DS10" s="950">
        <v>5.5783151699999998</v>
      </c>
      <c r="DT10" s="950">
        <v>0</v>
      </c>
      <c r="DU10" s="950">
        <v>5.5783151699999998</v>
      </c>
      <c r="DV10" s="950">
        <v>0</v>
      </c>
      <c r="DW10" s="950">
        <v>5.0896820000000002E-2</v>
      </c>
      <c r="DX10" s="950">
        <v>0</v>
      </c>
      <c r="DY10" s="950">
        <v>5.0896820000000002E-2</v>
      </c>
      <c r="DZ10" s="950">
        <v>5.6292119899999999</v>
      </c>
      <c r="EA10" s="950">
        <v>18.096789999999999</v>
      </c>
      <c r="EB10" s="950">
        <v>36.982583900000002</v>
      </c>
      <c r="EC10" s="950">
        <v>1.3</v>
      </c>
      <c r="ED10" s="950">
        <v>56.379373899999997</v>
      </c>
      <c r="EE10" s="950">
        <v>0</v>
      </c>
      <c r="EF10" s="950">
        <v>5.4</v>
      </c>
      <c r="EG10" s="950">
        <v>38.47</v>
      </c>
      <c r="EH10" s="950">
        <v>43.87</v>
      </c>
      <c r="EI10" s="935">
        <v>105.87491437999999</v>
      </c>
      <c r="EJ10" s="952">
        <v>0</v>
      </c>
      <c r="EK10" s="950">
        <v>2</v>
      </c>
      <c r="EL10" s="950">
        <v>0</v>
      </c>
      <c r="EM10" s="950">
        <v>2</v>
      </c>
      <c r="EN10" s="950">
        <v>0</v>
      </c>
      <c r="EO10" s="950">
        <v>27.692499999999999</v>
      </c>
      <c r="EP10" s="950">
        <v>73.901731620000007</v>
      </c>
      <c r="EQ10" s="950">
        <v>101.59423162</v>
      </c>
      <c r="ER10" s="950">
        <v>7.4931436199999997</v>
      </c>
      <c r="ES10" s="950">
        <v>44.921620259999997</v>
      </c>
      <c r="ET10" s="950">
        <v>12.318187529999999</v>
      </c>
      <c r="EU10" s="950">
        <v>64.732951409999998</v>
      </c>
      <c r="EV10" s="950">
        <v>0.55555500000000002</v>
      </c>
      <c r="EW10" s="950">
        <v>0</v>
      </c>
      <c r="EX10" s="950">
        <v>106.59532204999999</v>
      </c>
      <c r="EY10" s="950">
        <v>107.15087704999999</v>
      </c>
      <c r="EZ10" s="953">
        <v>275.47806007999998</v>
      </c>
      <c r="FA10" s="952"/>
      <c r="FB10" s="950"/>
      <c r="FC10" s="950"/>
      <c r="FD10" s="950"/>
      <c r="FE10" s="950"/>
      <c r="FF10" s="950"/>
      <c r="FG10" s="950"/>
      <c r="FH10" s="950"/>
      <c r="FI10" s="950"/>
      <c r="FJ10" s="950"/>
      <c r="FK10" s="950"/>
      <c r="FL10" s="950"/>
      <c r="FM10" s="950"/>
      <c r="FN10" s="950"/>
      <c r="FO10" s="950"/>
      <c r="FP10" s="950"/>
      <c r="FQ10" s="953"/>
      <c r="FR10" s="952">
        <v>0</v>
      </c>
      <c r="FS10" s="950">
        <v>0</v>
      </c>
      <c r="FT10" s="950">
        <v>86.715001900000004</v>
      </c>
      <c r="FU10" s="950">
        <f t="shared" si="2"/>
        <v>86.715001900000004</v>
      </c>
      <c r="FV10" s="950">
        <v>0</v>
      </c>
      <c r="FW10" s="950">
        <v>0.14672904000000001</v>
      </c>
      <c r="FX10" s="962">
        <v>37.352706359999999</v>
      </c>
      <c r="FY10" s="962">
        <f t="shared" si="3"/>
        <v>37.499435399999996</v>
      </c>
      <c r="FZ10" s="962">
        <v>4.7760839799999992</v>
      </c>
      <c r="GA10" s="962">
        <v>113.81604900000001</v>
      </c>
      <c r="GB10" s="962">
        <v>42.823473460000002</v>
      </c>
      <c r="GC10" s="962">
        <f t="shared" si="4"/>
        <v>161.41560644000003</v>
      </c>
      <c r="GD10" s="962">
        <v>0</v>
      </c>
      <c r="GE10" s="962">
        <v>3.5078247400000002</v>
      </c>
      <c r="GF10" s="962">
        <v>184.68444443000001</v>
      </c>
      <c r="GG10" s="962">
        <f t="shared" si="5"/>
        <v>188.19226917</v>
      </c>
      <c r="GH10" s="1023">
        <v>473.82231291000005</v>
      </c>
      <c r="GI10" s="1024">
        <v>5.2967810544444429</v>
      </c>
      <c r="GJ10" s="962">
        <v>40.803581054444443</v>
      </c>
      <c r="GK10" s="962">
        <v>4.3938281144444424</v>
      </c>
      <c r="GL10" s="962">
        <f t="shared" si="6"/>
        <v>50.494190223333327</v>
      </c>
      <c r="GM10" s="962">
        <v>9.1717810544444429</v>
      </c>
      <c r="GN10" s="962">
        <v>26.623694727777803</v>
      </c>
      <c r="GO10" s="962">
        <v>4.0967810544444427</v>
      </c>
      <c r="GP10" s="962">
        <f t="shared" si="7"/>
        <v>39.892256836666689</v>
      </c>
      <c r="GQ10" s="962">
        <v>51.792026884444404</v>
      </c>
      <c r="GR10" s="962">
        <v>31.634745001111042</v>
      </c>
      <c r="GS10" s="962">
        <v>4.0967810544444401</v>
      </c>
      <c r="GT10" s="962">
        <f t="shared" si="8"/>
        <v>87.523552939999888</v>
      </c>
      <c r="GU10" s="962">
        <v>5.9891889999999996E-2</v>
      </c>
      <c r="GV10" s="962">
        <v>0</v>
      </c>
      <c r="GW10" s="962">
        <v>0</v>
      </c>
      <c r="GX10" s="962">
        <f t="shared" si="9"/>
        <v>5.9891889999999996E-2</v>
      </c>
      <c r="GY10" s="1023">
        <f t="shared" si="10"/>
        <v>177.9698918899999</v>
      </c>
      <c r="GZ10" s="1024">
        <v>171.11444845</v>
      </c>
      <c r="HA10" s="962">
        <v>123.7</v>
      </c>
      <c r="HB10" s="962">
        <v>0</v>
      </c>
      <c r="HC10" s="962">
        <f t="shared" si="11"/>
        <v>294.81444844999999</v>
      </c>
      <c r="HD10" s="962">
        <v>0</v>
      </c>
      <c r="HE10" s="962">
        <v>61.3962</v>
      </c>
      <c r="HF10" s="962">
        <v>254.09257231000001</v>
      </c>
      <c r="HG10" s="962">
        <f>GX10+GW10+GV10</f>
        <v>5.9891889999999996E-2</v>
      </c>
      <c r="HH10" s="962"/>
      <c r="HI10" s="962"/>
      <c r="HJ10" s="962"/>
      <c r="HK10" s="962">
        <f>GU10+GT10+GS10</f>
        <v>91.680225884444326</v>
      </c>
      <c r="HL10" s="962"/>
      <c r="HM10" s="962"/>
      <c r="HN10" s="962"/>
      <c r="HO10" s="962"/>
      <c r="HP10" s="1023"/>
      <c r="HQ10" s="1024"/>
      <c r="HR10" s="962"/>
      <c r="HS10" s="962"/>
      <c r="HT10" s="962"/>
      <c r="HU10" s="962"/>
      <c r="HV10" s="962"/>
      <c r="HW10" s="962"/>
      <c r="HX10" s="962"/>
      <c r="HY10" s="962"/>
      <c r="HZ10" s="962"/>
      <c r="IA10" s="962"/>
      <c r="IB10" s="962"/>
      <c r="IC10" s="962"/>
      <c r="ID10" s="962"/>
      <c r="IE10" s="962"/>
      <c r="IF10" s="962"/>
      <c r="IG10" s="1018">
        <f t="shared" si="15"/>
        <v>0</v>
      </c>
    </row>
    <row r="11" spans="1:241" ht="22.75" hidden="1" customHeight="1" x14ac:dyDescent="0.4">
      <c r="A11" s="1027" t="s">
        <v>774</v>
      </c>
      <c r="F11" s="991">
        <v>0</v>
      </c>
      <c r="G11" s="991">
        <v>0</v>
      </c>
      <c r="H11" s="991">
        <v>131.86487517995999</v>
      </c>
      <c r="I11" s="991">
        <v>131.86487517995999</v>
      </c>
      <c r="J11" s="991">
        <v>0</v>
      </c>
      <c r="K11" s="991">
        <v>158.51167736514003</v>
      </c>
      <c r="L11" s="991">
        <v>0</v>
      </c>
      <c r="M11" s="991">
        <v>158.51167736514003</v>
      </c>
      <c r="N11" s="991">
        <v>0</v>
      </c>
      <c r="O11" s="991">
        <v>122.23166419815</v>
      </c>
      <c r="P11" s="991">
        <v>0</v>
      </c>
      <c r="Q11" s="991">
        <v>122.23166419815</v>
      </c>
      <c r="R11" s="991">
        <v>0</v>
      </c>
      <c r="S11" s="991">
        <v>143.8325821471</v>
      </c>
      <c r="T11" s="950">
        <v>143.38039201188494</v>
      </c>
      <c r="U11" s="950">
        <v>287.21297415898488</v>
      </c>
      <c r="V11" s="950">
        <v>699.82119090223489</v>
      </c>
      <c r="W11" s="950"/>
      <c r="X11" s="950">
        <v>0</v>
      </c>
      <c r="Y11" s="950">
        <v>156.90722779680002</v>
      </c>
      <c r="Z11" s="950">
        <v>0</v>
      </c>
      <c r="AA11" s="950">
        <v>156.90722779680002</v>
      </c>
      <c r="AB11" s="950">
        <v>150.69591892930001</v>
      </c>
      <c r="AC11" s="950">
        <v>0</v>
      </c>
      <c r="AD11" s="950">
        <v>137.3082304598</v>
      </c>
      <c r="AE11" s="950">
        <v>288.00414938910001</v>
      </c>
      <c r="AF11" s="949">
        <v>0</v>
      </c>
      <c r="AG11" s="949">
        <v>143.85656057859998</v>
      </c>
      <c r="AH11" s="949">
        <v>0</v>
      </c>
      <c r="AI11" s="949">
        <v>143.85656057859998</v>
      </c>
      <c r="AJ11" s="949">
        <v>154.71592749000001</v>
      </c>
      <c r="AK11" s="949">
        <v>0</v>
      </c>
      <c r="AL11" s="949">
        <v>131.91369545000001</v>
      </c>
      <c r="AM11" s="949">
        <v>286.62962293999999</v>
      </c>
      <c r="AN11" s="949">
        <v>875.39756070450005</v>
      </c>
      <c r="AO11" s="949">
        <v>0</v>
      </c>
      <c r="AP11" s="949">
        <v>179.93517709918797</v>
      </c>
      <c r="AQ11" s="949">
        <v>192.62402863633602</v>
      </c>
      <c r="AR11" s="949">
        <v>372.55920573552396</v>
      </c>
      <c r="AS11" s="949">
        <v>0</v>
      </c>
      <c r="AT11" s="949">
        <v>211.406000418432</v>
      </c>
      <c r="AU11" s="949">
        <v>0</v>
      </c>
      <c r="AV11" s="949">
        <v>211.406000418432</v>
      </c>
      <c r="AW11" s="949">
        <v>226.82727596641999</v>
      </c>
      <c r="AX11" s="949">
        <v>231.71186719499397</v>
      </c>
      <c r="AY11" s="949">
        <v>0</v>
      </c>
      <c r="AZ11" s="949">
        <v>392.19602252738696</v>
      </c>
      <c r="BA11" s="949">
        <v>0</v>
      </c>
      <c r="BB11" s="949">
        <v>136.09644063894802</v>
      </c>
      <c r="BC11" s="949">
        <v>140.82382648669503</v>
      </c>
      <c r="BD11" s="949">
        <v>276.92026712564302</v>
      </c>
      <c r="BE11" s="949">
        <v>138.07820258529901</v>
      </c>
      <c r="BF11" s="949">
        <v>147.34620346248002</v>
      </c>
      <c r="BG11" s="949">
        <v>0</v>
      </c>
      <c r="BH11" s="949">
        <v>285.42440604777903</v>
      </c>
      <c r="BI11" s="949">
        <v>156.36096464210598</v>
      </c>
      <c r="BJ11" s="949">
        <v>154.37054664259202</v>
      </c>
      <c r="BK11" s="949">
        <v>0</v>
      </c>
      <c r="BL11" s="949"/>
      <c r="BM11" s="949"/>
      <c r="BN11" s="949"/>
      <c r="BO11" s="949">
        <v>310.731511284698</v>
      </c>
      <c r="BP11" s="950">
        <v>56.000799999999998</v>
      </c>
      <c r="BQ11" s="950">
        <v>321.7663</v>
      </c>
      <c r="BR11" s="950">
        <v>39.927</v>
      </c>
      <c r="BS11" s="950">
        <v>417.69409999999999</v>
      </c>
      <c r="BT11" s="950">
        <v>0</v>
      </c>
      <c r="BU11" s="950">
        <v>99.8932583558</v>
      </c>
      <c r="BV11" s="950">
        <v>0</v>
      </c>
      <c r="BW11" s="950">
        <v>99.8932583558</v>
      </c>
      <c r="BX11" s="950">
        <v>119.64903119430198</v>
      </c>
      <c r="BY11" s="950">
        <v>0</v>
      </c>
      <c r="BZ11" s="950">
        <v>0</v>
      </c>
      <c r="CA11" s="950">
        <v>119.64903119430198</v>
      </c>
      <c r="CB11" s="950">
        <v>0</v>
      </c>
      <c r="CC11" s="950">
        <v>132.3987592606</v>
      </c>
      <c r="CD11" s="950">
        <v>0</v>
      </c>
      <c r="CE11" s="950">
        <v>132.3987592606</v>
      </c>
      <c r="CF11" s="950">
        <v>0</v>
      </c>
      <c r="CG11" s="950">
        <v>0</v>
      </c>
      <c r="CH11" s="950">
        <v>138.57141000933998</v>
      </c>
      <c r="CI11" s="950">
        <v>138.57141000933998</v>
      </c>
      <c r="CJ11" s="950">
        <v>320.78332585964517</v>
      </c>
      <c r="CK11" s="950">
        <v>0</v>
      </c>
      <c r="CL11" s="950">
        <v>0</v>
      </c>
      <c r="CM11" s="950">
        <v>320.78332585964517</v>
      </c>
      <c r="CN11" s="950">
        <v>0</v>
      </c>
      <c r="CO11" s="950">
        <v>154.01389547991749</v>
      </c>
      <c r="CP11" s="950">
        <v>142.71950932260799</v>
      </c>
      <c r="CQ11" s="950">
        <v>296.73340480252551</v>
      </c>
      <c r="CR11" s="950">
        <v>146.131216203192</v>
      </c>
      <c r="CS11" s="950">
        <v>0</v>
      </c>
      <c r="CT11" s="950">
        <v>140.853419682804</v>
      </c>
      <c r="CU11" s="950">
        <v>286.984635885996</v>
      </c>
      <c r="CV11" s="950">
        <v>0</v>
      </c>
      <c r="CW11" s="950">
        <v>0</v>
      </c>
      <c r="CX11" s="950">
        <v>520.48306190905191</v>
      </c>
      <c r="CY11" s="950">
        <v>520.48306190905191</v>
      </c>
      <c r="CZ11" s="950">
        <v>1585.6156981359072</v>
      </c>
      <c r="DA11" s="952"/>
      <c r="DB11" s="950"/>
      <c r="DC11" s="950"/>
      <c r="DD11" s="950"/>
      <c r="DE11" s="950"/>
      <c r="DF11" s="950"/>
      <c r="DG11" s="950"/>
      <c r="DH11" s="950"/>
      <c r="DI11" s="950"/>
      <c r="DJ11" s="950"/>
      <c r="DK11" s="950"/>
      <c r="DL11" s="950"/>
      <c r="DM11" s="950"/>
      <c r="DN11" s="950"/>
      <c r="DO11" s="950"/>
      <c r="DP11" s="950"/>
      <c r="DQ11" s="953"/>
      <c r="DR11" s="952">
        <v>0</v>
      </c>
      <c r="DS11" s="950">
        <v>0</v>
      </c>
      <c r="DT11" s="950">
        <v>211.06377419569</v>
      </c>
      <c r="DU11" s="950">
        <v>211.06377419569</v>
      </c>
      <c r="DV11" s="950">
        <v>204.157543033899</v>
      </c>
      <c r="DW11" s="950">
        <v>486.55655821419401</v>
      </c>
      <c r="DX11" s="950">
        <v>0</v>
      </c>
      <c r="DY11" s="950">
        <v>690.71410124809302</v>
      </c>
      <c r="DZ11" s="950">
        <v>901.77787544378305</v>
      </c>
      <c r="EA11" s="950">
        <v>0</v>
      </c>
      <c r="EB11" s="950">
        <v>498.44975506175399</v>
      </c>
      <c r="EC11" s="950">
        <v>245.70411386591982</v>
      </c>
      <c r="ED11" s="950">
        <v>744.15386892767378</v>
      </c>
      <c r="EE11" s="950">
        <v>0</v>
      </c>
      <c r="EF11" s="950">
        <v>0</v>
      </c>
      <c r="EG11" s="950">
        <v>1045.2037773490999</v>
      </c>
      <c r="EH11" s="950">
        <v>1045.2037773490999</v>
      </c>
      <c r="EI11" s="935">
        <v>2691.1355217205569</v>
      </c>
      <c r="EJ11" s="952">
        <v>243.17459604873872</v>
      </c>
      <c r="EK11" s="950">
        <v>0</v>
      </c>
      <c r="EL11" s="950">
        <v>0</v>
      </c>
      <c r="EM11" s="950">
        <v>243.17459604873872</v>
      </c>
      <c r="EN11" s="950">
        <v>424.09626668150702</v>
      </c>
      <c r="EO11" s="950">
        <v>49.633047502412104</v>
      </c>
      <c r="EP11" s="950">
        <v>0</v>
      </c>
      <c r="EQ11" s="950">
        <v>473.72931418391909</v>
      </c>
      <c r="ER11" s="950">
        <v>325.05228027583996</v>
      </c>
      <c r="ES11" s="950">
        <v>170.80151718704798</v>
      </c>
      <c r="ET11" s="950">
        <v>0</v>
      </c>
      <c r="EU11" s="950">
        <v>495.853797462888</v>
      </c>
      <c r="EV11" s="950">
        <v>163.84989004050186</v>
      </c>
      <c r="EW11" s="950">
        <v>319.23181695204755</v>
      </c>
      <c r="EX11" s="950">
        <v>0</v>
      </c>
      <c r="EY11" s="950">
        <v>483.08170699254941</v>
      </c>
      <c r="EZ11" s="953">
        <v>1695.8394146880951</v>
      </c>
      <c r="FA11" s="952"/>
      <c r="FB11" s="950"/>
      <c r="FC11" s="950"/>
      <c r="FD11" s="950"/>
      <c r="FE11" s="950"/>
      <c r="FF11" s="950"/>
      <c r="FG11" s="950"/>
      <c r="FH11" s="950"/>
      <c r="FI11" s="950"/>
      <c r="FJ11" s="950"/>
      <c r="FK11" s="950"/>
      <c r="FL11" s="950"/>
      <c r="FM11" s="950"/>
      <c r="FN11" s="950"/>
      <c r="FO11" s="950"/>
      <c r="FP11" s="950"/>
      <c r="FQ11" s="953"/>
      <c r="FR11" s="952">
        <v>306.18986329060232</v>
      </c>
      <c r="FS11" s="950">
        <v>347.14195943759717</v>
      </c>
      <c r="FT11" s="950">
        <v>0</v>
      </c>
      <c r="FU11" s="950">
        <f t="shared" si="2"/>
        <v>653.33182272819954</v>
      </c>
      <c r="FV11" s="950">
        <v>1249.7950200988444</v>
      </c>
      <c r="FW11" s="950">
        <v>0</v>
      </c>
      <c r="FX11" s="962">
        <v>543.8532031725598</v>
      </c>
      <c r="FY11" s="962">
        <f t="shared" si="3"/>
        <v>1793.6482232714043</v>
      </c>
      <c r="FZ11" s="962">
        <v>0</v>
      </c>
      <c r="GA11" s="962">
        <v>712.22111181032949</v>
      </c>
      <c r="GB11" s="962">
        <v>1467.8180943118493</v>
      </c>
      <c r="GC11" s="962">
        <f t="shared" si="4"/>
        <v>2180.0392061221787</v>
      </c>
      <c r="GD11" s="962">
        <v>0</v>
      </c>
      <c r="GE11" s="962">
        <v>784.94303709694157</v>
      </c>
      <c r="GF11" s="962">
        <v>670.41956520238739</v>
      </c>
      <c r="GG11" s="962">
        <f t="shared" si="5"/>
        <v>1455.362602299329</v>
      </c>
      <c r="GH11" s="1023">
        <v>6082.3818544211108</v>
      </c>
      <c r="GI11" s="1024">
        <v>0</v>
      </c>
      <c r="GJ11" s="962">
        <v>595.52158051671006</v>
      </c>
      <c r="GK11" s="962">
        <v>617.29455414556799</v>
      </c>
      <c r="GL11" s="962">
        <f t="shared" si="6"/>
        <v>1212.816134662278</v>
      </c>
      <c r="GM11" s="962">
        <v>0</v>
      </c>
      <c r="GN11" s="962">
        <v>809.03713850497809</v>
      </c>
      <c r="GO11" s="962">
        <v>1160.7325805733801</v>
      </c>
      <c r="GP11" s="962">
        <f t="shared" si="7"/>
        <v>1969.7697190783583</v>
      </c>
      <c r="GQ11" s="962">
        <v>0</v>
      </c>
      <c r="GR11" s="962">
        <v>0</v>
      </c>
      <c r="GS11" s="962">
        <v>568.82205865344201</v>
      </c>
      <c r="GT11" s="962">
        <f t="shared" si="8"/>
        <v>568.82205865344201</v>
      </c>
      <c r="GU11" s="962">
        <v>0</v>
      </c>
      <c r="GV11" s="962">
        <v>771.11534119600003</v>
      </c>
      <c r="GW11" s="962">
        <v>607.23023027895795</v>
      </c>
      <c r="GX11" s="962">
        <f t="shared" si="9"/>
        <v>1378.345571474958</v>
      </c>
      <c r="GY11" s="1023">
        <f t="shared" si="10"/>
        <v>5129.7534838690362</v>
      </c>
      <c r="GZ11" s="1024">
        <v>0</v>
      </c>
      <c r="HA11" s="962">
        <v>910.10421121175989</v>
      </c>
      <c r="HB11" s="962">
        <v>729.77705638939915</v>
      </c>
      <c r="HC11" s="962">
        <f t="shared" si="11"/>
        <v>1639.8812676011589</v>
      </c>
      <c r="HD11" s="962">
        <v>739.19333811626007</v>
      </c>
      <c r="HE11" s="962">
        <v>839.88987861240003</v>
      </c>
      <c r="HF11" s="962">
        <v>0</v>
      </c>
      <c r="HG11" s="962">
        <f>GX11+GW11+GV11</f>
        <v>2756.691142949916</v>
      </c>
      <c r="HH11" s="962"/>
      <c r="HI11" s="962"/>
      <c r="HJ11" s="962"/>
      <c r="HK11" s="962">
        <f>GU11+GT11+GS11</f>
        <v>1137.644117306884</v>
      </c>
      <c r="HL11" s="962"/>
      <c r="HM11" s="962"/>
      <c r="HN11" s="962"/>
      <c r="HO11" s="962"/>
      <c r="HP11" s="1023"/>
      <c r="HQ11" s="1024"/>
      <c r="HR11" s="962"/>
      <c r="HS11" s="962"/>
      <c r="HT11" s="962"/>
      <c r="HU11" s="962"/>
      <c r="HV11" s="962"/>
      <c r="HW11" s="962"/>
      <c r="HX11" s="962"/>
      <c r="HY11" s="962"/>
      <c r="HZ11" s="962"/>
      <c r="IA11" s="962"/>
      <c r="IB11" s="962"/>
      <c r="IC11" s="962"/>
      <c r="ID11" s="962"/>
      <c r="IE11" s="962"/>
      <c r="IF11" s="962"/>
      <c r="IG11" s="1018">
        <f t="shared" si="15"/>
        <v>0</v>
      </c>
    </row>
    <row r="12" spans="1:241" ht="22.75" hidden="1" customHeight="1" x14ac:dyDescent="0.4">
      <c r="A12" s="1027" t="s">
        <v>775</v>
      </c>
      <c r="F12" s="990">
        <v>0</v>
      </c>
      <c r="G12" s="991">
        <v>0</v>
      </c>
      <c r="H12" s="991">
        <v>0</v>
      </c>
      <c r="I12" s="991">
        <v>0</v>
      </c>
      <c r="J12" s="991">
        <v>0</v>
      </c>
      <c r="K12" s="991">
        <v>0</v>
      </c>
      <c r="L12" s="991">
        <v>0</v>
      </c>
      <c r="M12" s="991">
        <v>0</v>
      </c>
      <c r="N12" s="991">
        <v>0</v>
      </c>
      <c r="O12" s="991">
        <v>0.8449033709999999</v>
      </c>
      <c r="P12" s="991">
        <v>0</v>
      </c>
      <c r="Q12" s="991">
        <v>0</v>
      </c>
      <c r="R12" s="991">
        <v>0</v>
      </c>
      <c r="S12" s="991">
        <v>0</v>
      </c>
      <c r="T12" s="950">
        <v>0</v>
      </c>
      <c r="U12" s="950">
        <v>0</v>
      </c>
      <c r="V12" s="950">
        <v>0</v>
      </c>
      <c r="W12" s="950"/>
      <c r="X12" s="950">
        <v>0</v>
      </c>
      <c r="Y12" s="950">
        <v>0.23529311289999999</v>
      </c>
      <c r="Z12" s="950">
        <v>0</v>
      </c>
      <c r="AA12" s="950">
        <v>0.23529311289999999</v>
      </c>
      <c r="AB12" s="902">
        <v>0.15598424050000001</v>
      </c>
      <c r="AC12" s="902">
        <v>0</v>
      </c>
      <c r="AD12" s="902">
        <v>0.90016917699999999</v>
      </c>
      <c r="AE12" s="902">
        <v>1.0561534175</v>
      </c>
      <c r="AO12" s="902">
        <v>0</v>
      </c>
      <c r="AP12" s="902">
        <v>0</v>
      </c>
      <c r="AQ12" s="902">
        <v>4.6199254145000007E-2</v>
      </c>
      <c r="AR12" s="902">
        <v>4.6199254145000007E-2</v>
      </c>
      <c r="AS12" s="902">
        <v>0</v>
      </c>
      <c r="AT12" s="902">
        <v>0.23415479740799999</v>
      </c>
      <c r="AU12" s="902">
        <v>0</v>
      </c>
      <c r="AV12" s="902">
        <v>0.23415479740799999</v>
      </c>
      <c r="AW12" s="902">
        <v>1.7671780188999999</v>
      </c>
      <c r="AX12" s="902">
        <v>1.1284660015139998</v>
      </c>
      <c r="AY12" s="902">
        <v>0</v>
      </c>
      <c r="AZ12" s="902">
        <v>0.53515575777700009</v>
      </c>
      <c r="BA12" s="902">
        <v>0</v>
      </c>
      <c r="BB12" s="902">
        <v>2.9381310262759999</v>
      </c>
      <c r="BC12" s="902">
        <v>7.7199610246E-2</v>
      </c>
      <c r="BD12" s="921">
        <v>3.0153306365219996</v>
      </c>
      <c r="BE12" s="921">
        <v>5.8900518089999992E-3</v>
      </c>
      <c r="BF12" s="921">
        <v>1.7562599856000002E-2</v>
      </c>
      <c r="BG12" s="921">
        <v>0</v>
      </c>
      <c r="BH12" s="921">
        <v>2.3452651665000001E-2</v>
      </c>
      <c r="BI12" s="921">
        <v>1.2100770605140001</v>
      </c>
      <c r="BJ12" s="921">
        <v>1.1947096187040001</v>
      </c>
      <c r="BK12" s="921">
        <v>0</v>
      </c>
      <c r="BL12" s="921"/>
      <c r="BM12" s="921"/>
      <c r="BN12" s="921"/>
      <c r="BO12" s="921">
        <v>2.4047866792179997</v>
      </c>
      <c r="BP12" s="950">
        <v>0</v>
      </c>
      <c r="BQ12" s="950">
        <v>121.43865335917499</v>
      </c>
      <c r="BR12" s="950">
        <v>0</v>
      </c>
      <c r="BS12" s="950">
        <v>121.43865335917499</v>
      </c>
      <c r="BT12" s="950">
        <v>0</v>
      </c>
      <c r="BU12" s="950">
        <v>1.6312913856539999</v>
      </c>
      <c r="BV12" s="950">
        <v>0</v>
      </c>
      <c r="BW12" s="950">
        <v>1.6312913856539999</v>
      </c>
      <c r="BX12" s="950">
        <v>1.2343816703419999</v>
      </c>
      <c r="BY12" s="950">
        <v>0</v>
      </c>
      <c r="BZ12" s="950">
        <v>0</v>
      </c>
      <c r="CA12" s="950">
        <v>1.2343816703419999</v>
      </c>
      <c r="CB12" s="950">
        <v>0</v>
      </c>
      <c r="CC12" s="950">
        <v>0</v>
      </c>
      <c r="CD12" s="950">
        <v>0</v>
      </c>
      <c r="CE12" s="950">
        <v>0</v>
      </c>
      <c r="CF12" s="950">
        <v>0</v>
      </c>
      <c r="CG12" s="950">
        <v>0</v>
      </c>
      <c r="CH12" s="950">
        <v>3.6810494946E-2</v>
      </c>
      <c r="CI12" s="950">
        <v>3.6810494946E-2</v>
      </c>
      <c r="CJ12" s="950">
        <v>0.12675503234999999</v>
      </c>
      <c r="CK12" s="950">
        <v>0</v>
      </c>
      <c r="CL12" s="950">
        <v>0</v>
      </c>
      <c r="CM12" s="950">
        <v>0.12675503234999999</v>
      </c>
      <c r="CN12" s="950">
        <v>0</v>
      </c>
      <c r="CO12" s="950">
        <v>0</v>
      </c>
      <c r="CP12" s="950">
        <v>1.227572106635</v>
      </c>
      <c r="CQ12" s="950">
        <v>1.227572106635</v>
      </c>
      <c r="CR12" s="950">
        <v>0.87900775957499999</v>
      </c>
      <c r="CS12" s="950">
        <v>0</v>
      </c>
      <c r="CT12" s="950">
        <v>0</v>
      </c>
      <c r="CU12" s="950">
        <v>0.87900775957499999</v>
      </c>
      <c r="CV12" s="950">
        <v>0</v>
      </c>
      <c r="CW12" s="950">
        <v>0</v>
      </c>
      <c r="CX12" s="950">
        <v>4.1258415120119993</v>
      </c>
      <c r="CY12" s="950">
        <v>4.1258415120119993</v>
      </c>
      <c r="CZ12" s="950">
        <v>7.8616860928444989</v>
      </c>
      <c r="DA12" s="952"/>
      <c r="DB12" s="950"/>
      <c r="DC12" s="950"/>
      <c r="DD12" s="950"/>
      <c r="DE12" s="950"/>
      <c r="DF12" s="950"/>
      <c r="DG12" s="950"/>
      <c r="DH12" s="950"/>
      <c r="DI12" s="950"/>
      <c r="DJ12" s="950"/>
      <c r="DK12" s="950"/>
      <c r="DL12" s="950"/>
      <c r="DM12" s="950"/>
      <c r="DN12" s="950"/>
      <c r="DO12" s="950"/>
      <c r="DP12" s="950"/>
      <c r="DQ12" s="953"/>
      <c r="DR12" s="952">
        <v>0</v>
      </c>
      <c r="DS12" s="950">
        <v>0</v>
      </c>
      <c r="DT12" s="950">
        <v>0.86588074886800004</v>
      </c>
      <c r="DU12" s="950">
        <v>0.86588074886800004</v>
      </c>
      <c r="DV12" s="950">
        <v>2.5711744192469999</v>
      </c>
      <c r="DW12" s="950">
        <v>2.7397902353960002</v>
      </c>
      <c r="DX12" s="950">
        <v>0</v>
      </c>
      <c r="DY12" s="950">
        <v>5.3109646546430005</v>
      </c>
      <c r="DZ12" s="950">
        <v>6.1768454035109999</v>
      </c>
      <c r="EA12" s="950">
        <v>0</v>
      </c>
      <c r="EB12" s="950">
        <v>4.2489196047759998</v>
      </c>
      <c r="EC12" s="950">
        <v>1.798524442468</v>
      </c>
      <c r="ED12" s="950">
        <v>6.0474440472439994</v>
      </c>
      <c r="EE12" s="950">
        <v>0</v>
      </c>
      <c r="EF12" s="950">
        <v>0</v>
      </c>
      <c r="EG12" s="950">
        <v>7.2421823023340002</v>
      </c>
      <c r="EH12" s="950">
        <v>7.2421823023340002</v>
      </c>
      <c r="EI12" s="935">
        <v>19.466471753088999</v>
      </c>
      <c r="EJ12" s="952">
        <v>1.6293159694320001</v>
      </c>
      <c r="EK12" s="950">
        <v>0</v>
      </c>
      <c r="EL12" s="950">
        <v>3.4840528567120002</v>
      </c>
      <c r="EM12" s="950">
        <v>5.1133688261440007</v>
      </c>
      <c r="EN12" s="950">
        <v>1.247581209</v>
      </c>
      <c r="EO12" s="950">
        <v>0</v>
      </c>
      <c r="EP12" s="950">
        <v>0</v>
      </c>
      <c r="EQ12" s="950">
        <v>1.247581209</v>
      </c>
      <c r="ER12" s="950">
        <v>7.9386293999999996E-2</v>
      </c>
      <c r="ES12" s="950">
        <v>0.19138774</v>
      </c>
      <c r="ET12" s="950">
        <v>0</v>
      </c>
      <c r="EU12" s="950">
        <v>0.270774034</v>
      </c>
      <c r="EV12" s="950">
        <v>0</v>
      </c>
      <c r="EW12" s="950">
        <v>2.736678625E-2</v>
      </c>
      <c r="EX12" s="950">
        <v>0.68020371395899981</v>
      </c>
      <c r="EY12" s="950">
        <v>0.70757050020899981</v>
      </c>
      <c r="EZ12" s="953">
        <v>7.3392945693530001</v>
      </c>
      <c r="FA12" s="952"/>
      <c r="FB12" s="950"/>
      <c r="FC12" s="950"/>
      <c r="FD12" s="950"/>
      <c r="FE12" s="950"/>
      <c r="FF12" s="950"/>
      <c r="FG12" s="950"/>
      <c r="FH12" s="950"/>
      <c r="FI12" s="950"/>
      <c r="FJ12" s="950"/>
      <c r="FK12" s="950"/>
      <c r="FL12" s="950"/>
      <c r="FM12" s="950"/>
      <c r="FN12" s="950"/>
      <c r="FO12" s="950"/>
      <c r="FP12" s="950"/>
      <c r="FQ12" s="953"/>
      <c r="FR12" s="952">
        <v>5.1680626172000005E-2</v>
      </c>
      <c r="FS12" s="950">
        <v>6.4785598849999996E-3</v>
      </c>
      <c r="FT12" s="950">
        <v>0</v>
      </c>
      <c r="FU12" s="950">
        <f t="shared" si="2"/>
        <v>5.8159186057000004E-2</v>
      </c>
      <c r="FV12" s="950">
        <v>4.596070079964</v>
      </c>
      <c r="FW12" s="950">
        <v>0</v>
      </c>
      <c r="FX12" s="962">
        <v>1.5130838496129997</v>
      </c>
      <c r="FY12" s="962">
        <f t="shared" si="3"/>
        <v>6.1091539295769994</v>
      </c>
      <c r="FZ12" s="962">
        <v>0</v>
      </c>
      <c r="GA12" s="962">
        <v>1.1236671179559998</v>
      </c>
      <c r="GB12" s="962">
        <v>4.2983725424640005</v>
      </c>
      <c r="GC12" s="962">
        <f t="shared" si="4"/>
        <v>5.4220396604200003</v>
      </c>
      <c r="GD12" s="962">
        <v>0</v>
      </c>
      <c r="GE12" s="962">
        <v>6.6701702545200003</v>
      </c>
      <c r="GF12" s="962">
        <v>6.7974840481120014</v>
      </c>
      <c r="GG12" s="962">
        <f t="shared" si="5"/>
        <v>13.467654302632003</v>
      </c>
      <c r="GH12" s="1023">
        <v>25.057007078685999</v>
      </c>
      <c r="GI12" s="1024">
        <v>0</v>
      </c>
      <c r="GJ12" s="962">
        <v>3.3563904853200004</v>
      </c>
      <c r="GK12" s="962">
        <v>13.861293882016</v>
      </c>
      <c r="GL12" s="962">
        <f t="shared" si="6"/>
        <v>17.217684367335998</v>
      </c>
      <c r="GM12" s="962">
        <v>0</v>
      </c>
      <c r="GN12" s="962">
        <v>2.4512249125800003</v>
      </c>
      <c r="GO12" s="962">
        <v>18.078054891847998</v>
      </c>
      <c r="GP12" s="962">
        <f t="shared" si="7"/>
        <v>20.529279804427997</v>
      </c>
      <c r="GQ12" s="962">
        <v>3.6818421198749998</v>
      </c>
      <c r="GR12" s="962">
        <v>0</v>
      </c>
      <c r="GS12" s="962">
        <v>9.7689651455140005</v>
      </c>
      <c r="GT12" s="962">
        <f t="shared" si="8"/>
        <v>13.450807265389001</v>
      </c>
      <c r="GU12" s="962">
        <v>0</v>
      </c>
      <c r="GV12" s="962">
        <v>10.200905000656002</v>
      </c>
      <c r="GW12" s="962">
        <v>11.706621166812001</v>
      </c>
      <c r="GX12" s="962">
        <f t="shared" si="9"/>
        <v>21.907526167468003</v>
      </c>
      <c r="GY12" s="1023">
        <f t="shared" si="10"/>
        <v>73.105297604621001</v>
      </c>
      <c r="GZ12" s="1024">
        <v>0</v>
      </c>
      <c r="HA12" s="962">
        <v>6.8393525958720005</v>
      </c>
      <c r="HB12" s="962">
        <v>0.99388229179400012</v>
      </c>
      <c r="HC12" s="962">
        <f t="shared" si="11"/>
        <v>7.8332348876660003</v>
      </c>
      <c r="HD12" s="962">
        <v>6.2474019199900006</v>
      </c>
      <c r="HE12" s="962">
        <v>40.531768457795998</v>
      </c>
      <c r="HF12" s="962">
        <v>0</v>
      </c>
      <c r="HG12" s="962">
        <f>GX12+GW12+GV12</f>
        <v>43.815052334936006</v>
      </c>
      <c r="HH12" s="962"/>
      <c r="HI12" s="962"/>
      <c r="HJ12" s="962"/>
      <c r="HK12" s="962">
        <f>GU12+GT12+GS12</f>
        <v>23.219772410903001</v>
      </c>
      <c r="HL12" s="962"/>
      <c r="HM12" s="962"/>
      <c r="HN12" s="962"/>
      <c r="HO12" s="962"/>
      <c r="HP12" s="1023"/>
      <c r="HQ12" s="1024"/>
      <c r="HR12" s="962"/>
      <c r="HS12" s="962"/>
      <c r="HT12" s="962"/>
      <c r="HU12" s="962"/>
      <c r="HV12" s="962"/>
      <c r="HW12" s="962"/>
      <c r="HX12" s="962"/>
      <c r="HY12" s="962"/>
      <c r="HZ12" s="962"/>
      <c r="IA12" s="962"/>
      <c r="IB12" s="962"/>
      <c r="IC12" s="962"/>
      <c r="ID12" s="962"/>
      <c r="IE12" s="962"/>
      <c r="IF12" s="962"/>
      <c r="IG12" s="1018">
        <f t="shared" si="15"/>
        <v>0</v>
      </c>
    </row>
    <row r="13" spans="1:241" ht="22.75" hidden="1" customHeight="1" x14ac:dyDescent="0.4">
      <c r="A13" s="1027" t="s">
        <v>776</v>
      </c>
      <c r="F13" s="990">
        <v>0</v>
      </c>
      <c r="G13" s="991">
        <v>0</v>
      </c>
      <c r="H13" s="991">
        <v>0</v>
      </c>
      <c r="I13" s="991">
        <v>0</v>
      </c>
      <c r="J13" s="991">
        <v>0</v>
      </c>
      <c r="K13" s="991">
        <v>0</v>
      </c>
      <c r="L13" s="991">
        <v>0</v>
      </c>
      <c r="M13" s="991">
        <v>0</v>
      </c>
      <c r="N13" s="991">
        <v>0</v>
      </c>
      <c r="O13" s="991">
        <v>0</v>
      </c>
      <c r="P13" s="991">
        <v>0</v>
      </c>
      <c r="Q13" s="991">
        <v>0</v>
      </c>
      <c r="R13" s="991">
        <v>0</v>
      </c>
      <c r="S13" s="991">
        <v>0</v>
      </c>
      <c r="T13" s="950">
        <v>0</v>
      </c>
      <c r="U13" s="950">
        <v>0</v>
      </c>
      <c r="V13" s="950">
        <v>0</v>
      </c>
      <c r="W13" s="950"/>
      <c r="X13" s="950">
        <v>0</v>
      </c>
      <c r="Y13" s="950">
        <v>0</v>
      </c>
      <c r="Z13" s="950">
        <v>0</v>
      </c>
      <c r="AA13" s="950">
        <v>0</v>
      </c>
      <c r="AO13" s="902">
        <v>0</v>
      </c>
      <c r="AP13" s="902">
        <v>0</v>
      </c>
      <c r="AQ13" s="902">
        <v>0</v>
      </c>
      <c r="AR13" s="902">
        <v>0</v>
      </c>
      <c r="AS13" s="902">
        <v>0</v>
      </c>
      <c r="AT13" s="902">
        <v>0</v>
      </c>
      <c r="AU13" s="902">
        <v>0</v>
      </c>
      <c r="AV13" s="902">
        <v>0</v>
      </c>
      <c r="AW13" s="902">
        <v>0</v>
      </c>
      <c r="AX13" s="902">
        <v>0</v>
      </c>
      <c r="AY13" s="902">
        <v>0</v>
      </c>
      <c r="AZ13" s="902">
        <v>0</v>
      </c>
      <c r="BA13" s="902">
        <v>0</v>
      </c>
      <c r="BB13" s="902">
        <v>0</v>
      </c>
      <c r="BC13" s="902">
        <v>0</v>
      </c>
      <c r="BD13" s="921">
        <v>0</v>
      </c>
      <c r="BE13" s="921">
        <v>0</v>
      </c>
      <c r="BF13" s="921">
        <v>0</v>
      </c>
      <c r="BG13" s="921">
        <v>0</v>
      </c>
      <c r="BH13" s="921">
        <v>0</v>
      </c>
      <c r="BI13" s="921">
        <v>0</v>
      </c>
      <c r="BJ13" s="921">
        <v>0</v>
      </c>
      <c r="BK13" s="921">
        <v>0</v>
      </c>
      <c r="BL13" s="921"/>
      <c r="BM13" s="921"/>
      <c r="BN13" s="921"/>
      <c r="BO13" s="921">
        <v>0</v>
      </c>
      <c r="BP13" s="961"/>
      <c r="BQ13" s="961"/>
      <c r="BR13" s="950">
        <v>0</v>
      </c>
      <c r="BS13" s="950">
        <v>0</v>
      </c>
      <c r="BT13" s="950">
        <v>0</v>
      </c>
      <c r="BU13" s="950">
        <v>0</v>
      </c>
      <c r="BV13" s="950">
        <v>0</v>
      </c>
      <c r="BW13" s="950">
        <v>0</v>
      </c>
      <c r="BX13" s="950">
        <v>0</v>
      </c>
      <c r="BY13" s="950">
        <v>0</v>
      </c>
      <c r="BZ13" s="950">
        <v>0</v>
      </c>
      <c r="CA13" s="950">
        <v>0</v>
      </c>
      <c r="CB13" s="950">
        <v>0</v>
      </c>
      <c r="CC13" s="950">
        <v>9.5039852469999991E-2</v>
      </c>
      <c r="CD13" s="950">
        <v>0</v>
      </c>
      <c r="CE13" s="950">
        <v>9.5039852469999991E-2</v>
      </c>
      <c r="CF13" s="950">
        <v>0</v>
      </c>
      <c r="CG13" s="950">
        <v>0</v>
      </c>
      <c r="CH13" s="950">
        <v>0</v>
      </c>
      <c r="CI13" s="950">
        <v>0</v>
      </c>
      <c r="CJ13" s="950">
        <v>0</v>
      </c>
      <c r="CK13" s="950">
        <v>0</v>
      </c>
      <c r="CL13" s="950">
        <v>0</v>
      </c>
      <c r="CM13" s="950">
        <v>0</v>
      </c>
      <c r="CN13" s="950">
        <v>0</v>
      </c>
      <c r="CO13" s="950">
        <v>0</v>
      </c>
      <c r="CP13" s="950">
        <v>0</v>
      </c>
      <c r="CQ13" s="950">
        <v>0</v>
      </c>
      <c r="CR13" s="950">
        <v>0</v>
      </c>
      <c r="CS13" s="950">
        <v>0</v>
      </c>
      <c r="CT13" s="950">
        <v>0</v>
      </c>
      <c r="CU13" s="950">
        <v>0</v>
      </c>
      <c r="CV13" s="950">
        <v>0</v>
      </c>
      <c r="CW13" s="950">
        <v>0</v>
      </c>
      <c r="CX13" s="950">
        <v>0</v>
      </c>
      <c r="CY13" s="950">
        <v>0</v>
      </c>
      <c r="CZ13" s="950">
        <v>0</v>
      </c>
      <c r="DA13" s="952"/>
      <c r="DB13" s="950"/>
      <c r="DC13" s="950"/>
      <c r="DD13" s="950"/>
      <c r="DE13" s="950"/>
      <c r="DF13" s="950"/>
      <c r="DG13" s="950"/>
      <c r="DH13" s="950"/>
      <c r="DI13" s="950"/>
      <c r="DJ13" s="950"/>
      <c r="DK13" s="950"/>
      <c r="DL13" s="950"/>
      <c r="DM13" s="950"/>
      <c r="DN13" s="950"/>
      <c r="DO13" s="950"/>
      <c r="DP13" s="950"/>
      <c r="DQ13" s="953"/>
      <c r="DR13" s="952">
        <v>0</v>
      </c>
      <c r="DS13" s="950">
        <v>0</v>
      </c>
      <c r="DT13" s="950">
        <v>0</v>
      </c>
      <c r="DU13" s="950">
        <v>0</v>
      </c>
      <c r="DV13" s="950">
        <v>0</v>
      </c>
      <c r="DW13" s="950">
        <v>0</v>
      </c>
      <c r="DX13" s="950">
        <v>0</v>
      </c>
      <c r="DY13" s="950">
        <v>0</v>
      </c>
      <c r="DZ13" s="950">
        <v>0</v>
      </c>
      <c r="EA13" s="950">
        <v>0</v>
      </c>
      <c r="EB13" s="950">
        <v>0</v>
      </c>
      <c r="EC13" s="950">
        <v>0</v>
      </c>
      <c r="ED13" s="950">
        <v>0</v>
      </c>
      <c r="EE13" s="950">
        <v>0</v>
      </c>
      <c r="EF13" s="950">
        <v>0</v>
      </c>
      <c r="EG13" s="950">
        <v>0</v>
      </c>
      <c r="EH13" s="950">
        <v>0</v>
      </c>
      <c r="EI13" s="935">
        <v>0</v>
      </c>
      <c r="EJ13" s="952">
        <v>0</v>
      </c>
      <c r="EK13" s="950">
        <v>0</v>
      </c>
      <c r="EL13" s="950">
        <v>0</v>
      </c>
      <c r="EM13" s="950">
        <v>0</v>
      </c>
      <c r="EN13" s="950">
        <v>0</v>
      </c>
      <c r="EO13" s="950">
        <v>0</v>
      </c>
      <c r="EP13" s="950">
        <v>0</v>
      </c>
      <c r="EQ13" s="950">
        <v>0</v>
      </c>
      <c r="ER13" s="950">
        <v>0</v>
      </c>
      <c r="ES13" s="950">
        <v>0</v>
      </c>
      <c r="ET13" s="950">
        <v>0</v>
      </c>
      <c r="EU13" s="950">
        <v>0</v>
      </c>
      <c r="EV13" s="950">
        <v>0</v>
      </c>
      <c r="EW13" s="950">
        <v>0</v>
      </c>
      <c r="EX13" s="950">
        <v>0</v>
      </c>
      <c r="EY13" s="950">
        <v>0</v>
      </c>
      <c r="EZ13" s="953">
        <v>0</v>
      </c>
      <c r="FA13" s="952"/>
      <c r="FB13" s="950"/>
      <c r="FC13" s="950"/>
      <c r="FD13" s="950"/>
      <c r="FE13" s="950"/>
      <c r="FF13" s="950"/>
      <c r="FG13" s="950"/>
      <c r="FH13" s="950"/>
      <c r="FI13" s="950"/>
      <c r="FJ13" s="950"/>
      <c r="FK13" s="950"/>
      <c r="FL13" s="950"/>
      <c r="FM13" s="950"/>
      <c r="FN13" s="950"/>
      <c r="FO13" s="950"/>
      <c r="FP13" s="950"/>
      <c r="FQ13" s="953"/>
      <c r="FR13" s="952">
        <v>0</v>
      </c>
      <c r="FS13" s="950">
        <v>1</v>
      </c>
      <c r="FT13" s="950">
        <v>2</v>
      </c>
      <c r="FU13" s="950">
        <v>2</v>
      </c>
      <c r="FV13" s="950">
        <v>5</v>
      </c>
      <c r="FW13" s="950">
        <v>6</v>
      </c>
      <c r="FX13" s="962">
        <v>7</v>
      </c>
      <c r="FY13" s="962">
        <v>7</v>
      </c>
      <c r="FZ13" s="962">
        <v>12</v>
      </c>
      <c r="GA13" s="962">
        <v>13</v>
      </c>
      <c r="GB13" s="962">
        <v>14</v>
      </c>
      <c r="GC13" s="962">
        <v>14</v>
      </c>
      <c r="GD13" s="962">
        <v>18</v>
      </c>
      <c r="GE13" s="962">
        <v>18</v>
      </c>
      <c r="GF13" s="962">
        <v>18</v>
      </c>
      <c r="GG13" s="962">
        <v>18</v>
      </c>
      <c r="GH13" s="1023">
        <v>18</v>
      </c>
      <c r="GI13" s="1024">
        <v>0</v>
      </c>
      <c r="GJ13" s="962">
        <v>0</v>
      </c>
      <c r="GK13" s="962">
        <v>0</v>
      </c>
      <c r="GL13" s="962">
        <v>7</v>
      </c>
      <c r="GM13" s="962">
        <v>0</v>
      </c>
      <c r="GN13" s="962">
        <v>0</v>
      </c>
      <c r="GO13" s="962">
        <v>0</v>
      </c>
      <c r="GP13" s="962">
        <v>7</v>
      </c>
      <c r="GQ13" s="962">
        <v>0</v>
      </c>
      <c r="GR13" s="962">
        <v>0</v>
      </c>
      <c r="GS13" s="962">
        <v>0</v>
      </c>
      <c r="GT13" s="962">
        <v>7</v>
      </c>
      <c r="GU13" s="962">
        <v>0</v>
      </c>
      <c r="GV13" s="962">
        <v>0</v>
      </c>
      <c r="GW13" s="962">
        <v>0</v>
      </c>
      <c r="GX13" s="962">
        <v>7</v>
      </c>
      <c r="GY13" s="1023">
        <f t="shared" si="10"/>
        <v>28</v>
      </c>
      <c r="GZ13" s="1024">
        <v>0</v>
      </c>
      <c r="HA13" s="962">
        <v>0</v>
      </c>
      <c r="HB13" s="962">
        <v>0</v>
      </c>
      <c r="HC13" s="962">
        <v>7</v>
      </c>
      <c r="HD13" s="962">
        <v>0</v>
      </c>
      <c r="HE13" s="962">
        <v>0</v>
      </c>
      <c r="HF13" s="962">
        <v>0</v>
      </c>
      <c r="HG13" s="962">
        <v>7</v>
      </c>
      <c r="HH13" s="962"/>
      <c r="HI13" s="962"/>
      <c r="HJ13" s="962"/>
      <c r="HK13" s="962">
        <v>7</v>
      </c>
      <c r="HL13" s="962"/>
      <c r="HM13" s="962"/>
      <c r="HN13" s="962"/>
      <c r="HO13" s="962"/>
      <c r="HP13" s="1023"/>
      <c r="HQ13" s="1024"/>
      <c r="HR13" s="962"/>
      <c r="HS13" s="962"/>
      <c r="HT13" s="962"/>
      <c r="HU13" s="962"/>
      <c r="HV13" s="962"/>
      <c r="HW13" s="962"/>
      <c r="HX13" s="962"/>
      <c r="HY13" s="962"/>
      <c r="HZ13" s="962"/>
      <c r="IA13" s="962"/>
      <c r="IB13" s="962"/>
      <c r="IC13" s="962"/>
      <c r="ID13" s="962"/>
      <c r="IE13" s="962"/>
      <c r="IF13" s="962"/>
      <c r="IG13" s="1018">
        <f t="shared" si="15"/>
        <v>0</v>
      </c>
    </row>
    <row r="14" spans="1:241" ht="22.75" hidden="1" customHeight="1" x14ac:dyDescent="0.4">
      <c r="A14" s="1027" t="s">
        <v>777</v>
      </c>
      <c r="F14" s="991"/>
      <c r="G14" s="991"/>
      <c r="H14" s="991"/>
      <c r="I14" s="991"/>
      <c r="J14" s="991"/>
      <c r="K14" s="991"/>
      <c r="L14" s="991"/>
      <c r="M14" s="991"/>
      <c r="N14" s="991"/>
      <c r="O14" s="991"/>
      <c r="P14" s="991"/>
      <c r="Q14" s="991"/>
      <c r="R14" s="991"/>
      <c r="S14" s="991"/>
      <c r="T14" s="950"/>
      <c r="U14" s="950"/>
      <c r="V14" s="950"/>
      <c r="W14" s="950"/>
      <c r="X14" s="950"/>
      <c r="Y14" s="950"/>
      <c r="Z14" s="950"/>
      <c r="AA14" s="950"/>
      <c r="BD14" s="921"/>
      <c r="BE14" s="921"/>
      <c r="BF14" s="921"/>
      <c r="BG14" s="921"/>
      <c r="BH14" s="921"/>
      <c r="BI14" s="921"/>
      <c r="BJ14" s="921"/>
      <c r="BK14" s="921"/>
      <c r="BL14" s="921"/>
      <c r="BM14" s="921"/>
      <c r="BN14" s="921"/>
      <c r="BO14" s="921"/>
      <c r="BP14" s="961"/>
      <c r="BQ14" s="961"/>
      <c r="BR14" s="950"/>
      <c r="BS14" s="950"/>
      <c r="BT14" s="950"/>
      <c r="BU14" s="950"/>
      <c r="BV14" s="950"/>
      <c r="BW14" s="950"/>
      <c r="BX14" s="950"/>
      <c r="BY14" s="950"/>
      <c r="BZ14" s="950"/>
      <c r="CA14" s="950"/>
      <c r="CB14" s="950"/>
      <c r="CC14" s="950"/>
      <c r="CD14" s="950"/>
      <c r="CE14" s="950"/>
      <c r="CF14" s="950"/>
      <c r="CG14" s="950"/>
      <c r="CH14" s="950"/>
      <c r="CI14" s="950"/>
      <c r="CJ14" s="950"/>
      <c r="CK14" s="950"/>
      <c r="CL14" s="950"/>
      <c r="CM14" s="950"/>
      <c r="CN14" s="950"/>
      <c r="CO14" s="950"/>
      <c r="CP14" s="950"/>
      <c r="CQ14" s="950"/>
      <c r="CR14" s="950"/>
      <c r="CS14" s="950"/>
      <c r="CT14" s="950"/>
      <c r="CU14" s="950"/>
      <c r="CV14" s="950"/>
      <c r="CW14" s="950"/>
      <c r="CX14" s="950"/>
      <c r="CY14" s="950"/>
      <c r="CZ14" s="950"/>
      <c r="DA14" s="952"/>
      <c r="DB14" s="950"/>
      <c r="DC14" s="950"/>
      <c r="DD14" s="950"/>
      <c r="DE14" s="950"/>
      <c r="DF14" s="950"/>
      <c r="DG14" s="950"/>
      <c r="DH14" s="950"/>
      <c r="DI14" s="950"/>
      <c r="DJ14" s="950"/>
      <c r="DK14" s="950"/>
      <c r="DL14" s="950"/>
      <c r="DM14" s="950"/>
      <c r="DN14" s="950"/>
      <c r="DO14" s="950"/>
      <c r="DP14" s="950"/>
      <c r="DQ14" s="953"/>
      <c r="DR14" s="952"/>
      <c r="DS14" s="950"/>
      <c r="DT14" s="950"/>
      <c r="DU14" s="950"/>
      <c r="DV14" s="950"/>
      <c r="DW14" s="950"/>
      <c r="DX14" s="950"/>
      <c r="DY14" s="950"/>
      <c r="DZ14" s="950"/>
      <c r="EA14" s="950"/>
      <c r="EB14" s="950"/>
      <c r="EC14" s="950"/>
      <c r="ED14" s="950"/>
      <c r="EE14" s="950"/>
      <c r="EF14" s="950"/>
      <c r="EG14" s="950"/>
      <c r="EH14" s="950"/>
      <c r="EI14" s="935"/>
      <c r="EJ14" s="952"/>
      <c r="EK14" s="950"/>
      <c r="EL14" s="950"/>
      <c r="EM14" s="950"/>
      <c r="EN14" s="950"/>
      <c r="EO14" s="950"/>
      <c r="EP14" s="950"/>
      <c r="EQ14" s="950"/>
      <c r="ER14" s="950"/>
      <c r="ES14" s="950"/>
      <c r="ET14" s="950"/>
      <c r="EU14" s="950"/>
      <c r="EV14" s="950"/>
      <c r="EW14" s="950"/>
      <c r="EX14" s="950"/>
      <c r="EY14" s="950"/>
      <c r="EZ14" s="953"/>
      <c r="FA14" s="952"/>
      <c r="FB14" s="950"/>
      <c r="FC14" s="950"/>
      <c r="FD14" s="950"/>
      <c r="FE14" s="950"/>
      <c r="FF14" s="950"/>
      <c r="FG14" s="950"/>
      <c r="FH14" s="950"/>
      <c r="FI14" s="950"/>
      <c r="FJ14" s="950"/>
      <c r="FK14" s="950"/>
      <c r="FL14" s="950"/>
      <c r="FM14" s="950"/>
      <c r="FN14" s="950"/>
      <c r="FO14" s="950"/>
      <c r="FP14" s="950"/>
      <c r="FQ14" s="953"/>
      <c r="FR14" s="952">
        <v>468</v>
      </c>
      <c r="FS14" s="950">
        <v>468</v>
      </c>
      <c r="FT14" s="950">
        <v>468</v>
      </c>
      <c r="FU14" s="950">
        <v>468</v>
      </c>
      <c r="FV14" s="950">
        <v>468</v>
      </c>
      <c r="FW14" s="950">
        <v>468</v>
      </c>
      <c r="FX14" s="962">
        <v>468</v>
      </c>
      <c r="FY14" s="962">
        <v>468</v>
      </c>
      <c r="FZ14" s="962">
        <v>468</v>
      </c>
      <c r="GA14" s="962">
        <v>468</v>
      </c>
      <c r="GB14" s="962">
        <v>468</v>
      </c>
      <c r="GC14" s="962">
        <v>468</v>
      </c>
      <c r="GD14" s="962">
        <v>468</v>
      </c>
      <c r="GE14" s="962">
        <v>468</v>
      </c>
      <c r="GF14" s="962">
        <v>468</v>
      </c>
      <c r="GG14" s="962">
        <v>468</v>
      </c>
      <c r="GH14" s="1023">
        <v>468</v>
      </c>
      <c r="GI14" s="1024">
        <v>0</v>
      </c>
      <c r="GJ14" s="962">
        <v>0</v>
      </c>
      <c r="GK14" s="962">
        <v>0</v>
      </c>
      <c r="GL14" s="962">
        <v>468</v>
      </c>
      <c r="GM14" s="962">
        <v>0</v>
      </c>
      <c r="GN14" s="962">
        <v>0</v>
      </c>
      <c r="GO14" s="962">
        <v>0</v>
      </c>
      <c r="GP14" s="962">
        <v>468</v>
      </c>
      <c r="GQ14" s="962">
        <v>0</v>
      </c>
      <c r="GR14" s="962">
        <v>0</v>
      </c>
      <c r="GS14" s="962">
        <v>0</v>
      </c>
      <c r="GT14" s="962">
        <v>468</v>
      </c>
      <c r="GU14" s="962">
        <v>0</v>
      </c>
      <c r="GV14" s="962">
        <v>0</v>
      </c>
      <c r="GW14" s="962">
        <v>0</v>
      </c>
      <c r="GX14" s="962">
        <v>468</v>
      </c>
      <c r="GY14" s="1023">
        <f t="shared" si="10"/>
        <v>1872</v>
      </c>
      <c r="GZ14" s="1024">
        <v>0</v>
      </c>
      <c r="HA14" s="962">
        <v>0</v>
      </c>
      <c r="HB14" s="962">
        <v>0</v>
      </c>
      <c r="HC14" s="962">
        <v>468</v>
      </c>
      <c r="HD14" s="962">
        <v>0</v>
      </c>
      <c r="HE14" s="962">
        <v>0</v>
      </c>
      <c r="HF14" s="962">
        <v>0</v>
      </c>
      <c r="HG14" s="962">
        <v>468</v>
      </c>
      <c r="HH14" s="962"/>
      <c r="HI14" s="962"/>
      <c r="HJ14" s="962"/>
      <c r="HK14" s="962">
        <v>468</v>
      </c>
      <c r="HL14" s="962"/>
      <c r="HM14" s="962"/>
      <c r="HN14" s="962"/>
      <c r="HO14" s="962"/>
      <c r="HP14" s="1023"/>
      <c r="HQ14" s="1024"/>
      <c r="HR14" s="962"/>
      <c r="HS14" s="962"/>
      <c r="HT14" s="962"/>
      <c r="HU14" s="962"/>
      <c r="HV14" s="962"/>
      <c r="HW14" s="962"/>
      <c r="HX14" s="962"/>
      <c r="HY14" s="962"/>
      <c r="HZ14" s="962"/>
      <c r="IA14" s="962"/>
      <c r="IB14" s="962"/>
      <c r="IC14" s="962"/>
      <c r="ID14" s="962"/>
      <c r="IE14" s="962"/>
      <c r="IF14" s="962"/>
      <c r="IG14" s="1018">
        <f t="shared" si="15"/>
        <v>0</v>
      </c>
    </row>
    <row r="15" spans="1:241" ht="22.75" hidden="1" customHeight="1" x14ac:dyDescent="0.4">
      <c r="A15" s="1027" t="s">
        <v>778</v>
      </c>
      <c r="CD15" s="950">
        <v>0</v>
      </c>
      <c r="CE15" s="950">
        <v>0</v>
      </c>
      <c r="CF15" s="950">
        <v>0</v>
      </c>
      <c r="CG15" s="950">
        <v>0</v>
      </c>
      <c r="CH15" s="950">
        <v>0</v>
      </c>
      <c r="CI15" s="950">
        <v>0</v>
      </c>
      <c r="CJ15" s="950">
        <v>0</v>
      </c>
      <c r="CK15" s="950">
        <v>0</v>
      </c>
      <c r="CL15" s="950">
        <v>0</v>
      </c>
      <c r="CM15" s="950">
        <v>0</v>
      </c>
      <c r="CN15" s="950">
        <v>0</v>
      </c>
      <c r="CO15" s="950">
        <v>0</v>
      </c>
      <c r="CP15" s="950">
        <v>0</v>
      </c>
      <c r="CQ15" s="950">
        <v>0</v>
      </c>
      <c r="CR15" s="950">
        <v>0</v>
      </c>
      <c r="CS15" s="950">
        <v>0</v>
      </c>
      <c r="CT15" s="950">
        <v>0</v>
      </c>
      <c r="CU15" s="950">
        <v>0</v>
      </c>
      <c r="CV15" s="950">
        <v>0</v>
      </c>
      <c r="CW15" s="950">
        <v>0</v>
      </c>
      <c r="CX15" s="950">
        <v>0</v>
      </c>
      <c r="CY15" s="950">
        <v>0</v>
      </c>
      <c r="CZ15" s="950">
        <v>0</v>
      </c>
      <c r="DA15" s="952"/>
      <c r="DB15" s="950"/>
      <c r="DC15" s="950"/>
      <c r="DD15" s="950"/>
      <c r="DE15" s="950"/>
      <c r="DF15" s="950"/>
      <c r="DG15" s="950"/>
      <c r="DH15" s="950"/>
      <c r="DI15" s="950"/>
      <c r="DJ15" s="950"/>
      <c r="DK15" s="950"/>
      <c r="DL15" s="950"/>
      <c r="DM15" s="950"/>
      <c r="DN15" s="950"/>
      <c r="DO15" s="950"/>
      <c r="DP15" s="950"/>
      <c r="DQ15" s="953"/>
      <c r="DR15" s="952">
        <v>0</v>
      </c>
      <c r="DS15" s="950">
        <v>0</v>
      </c>
      <c r="DT15" s="950">
        <v>0</v>
      </c>
      <c r="DU15" s="950">
        <v>0</v>
      </c>
      <c r="DV15" s="950">
        <v>0</v>
      </c>
      <c r="DW15" s="950">
        <v>0</v>
      </c>
      <c r="DX15" s="950">
        <v>0</v>
      </c>
      <c r="DY15" s="950">
        <v>0</v>
      </c>
      <c r="DZ15" s="950">
        <v>0</v>
      </c>
      <c r="EA15" s="950">
        <v>0</v>
      </c>
      <c r="EB15" s="950">
        <v>0</v>
      </c>
      <c r="EC15" s="950">
        <v>0</v>
      </c>
      <c r="ED15" s="950">
        <v>0</v>
      </c>
      <c r="EE15" s="950">
        <v>0</v>
      </c>
      <c r="EF15" s="950">
        <v>0</v>
      </c>
      <c r="EG15" s="950">
        <v>0</v>
      </c>
      <c r="EH15" s="950">
        <v>0</v>
      </c>
      <c r="EI15" s="935">
        <v>0</v>
      </c>
      <c r="EJ15" s="952">
        <v>0</v>
      </c>
      <c r="EK15" s="950">
        <v>0</v>
      </c>
      <c r="EL15" s="950">
        <v>0</v>
      </c>
      <c r="EM15" s="950">
        <v>0</v>
      </c>
      <c r="EN15" s="950">
        <v>0</v>
      </c>
      <c r="EO15" s="950">
        <v>0</v>
      </c>
      <c r="EP15" s="950">
        <v>0</v>
      </c>
      <c r="EQ15" s="950">
        <v>0</v>
      </c>
      <c r="ER15" s="950">
        <v>0</v>
      </c>
      <c r="ES15" s="950">
        <v>0</v>
      </c>
      <c r="ET15" s="950">
        <v>0</v>
      </c>
      <c r="EU15" s="950">
        <v>0</v>
      </c>
      <c r="EV15" s="950">
        <v>0</v>
      </c>
      <c r="EW15" s="950">
        <v>0</v>
      </c>
      <c r="EX15" s="950">
        <v>0</v>
      </c>
      <c r="EY15" s="950">
        <v>0</v>
      </c>
      <c r="EZ15" s="953">
        <v>0</v>
      </c>
      <c r="FA15" s="952"/>
      <c r="FB15" s="950"/>
      <c r="FC15" s="950"/>
      <c r="FD15" s="950"/>
      <c r="FE15" s="950"/>
      <c r="FF15" s="950"/>
      <c r="FG15" s="950"/>
      <c r="FH15" s="950"/>
      <c r="FI15" s="950"/>
      <c r="FJ15" s="950"/>
      <c r="FK15" s="950"/>
      <c r="FL15" s="950"/>
      <c r="FM15" s="950"/>
      <c r="FN15" s="950"/>
      <c r="FO15" s="950"/>
      <c r="FP15" s="950"/>
      <c r="FQ15" s="953"/>
      <c r="FR15" s="952">
        <v>0</v>
      </c>
      <c r="FS15" s="950">
        <v>0</v>
      </c>
      <c r="FT15" s="950">
        <v>0</v>
      </c>
      <c r="FU15" s="950">
        <f t="shared" si="2"/>
        <v>0</v>
      </c>
      <c r="FV15" s="950">
        <v>0</v>
      </c>
      <c r="FW15" s="950">
        <v>0</v>
      </c>
      <c r="FX15" s="962">
        <v>0</v>
      </c>
      <c r="FY15" s="962">
        <f t="shared" si="3"/>
        <v>0</v>
      </c>
      <c r="FZ15" s="962">
        <v>0</v>
      </c>
      <c r="GA15" s="962">
        <v>0</v>
      </c>
      <c r="GB15" s="962">
        <v>0</v>
      </c>
      <c r="GC15" s="962">
        <f t="shared" si="4"/>
        <v>0</v>
      </c>
      <c r="GD15" s="962">
        <v>0</v>
      </c>
      <c r="GE15" s="962">
        <v>0</v>
      </c>
      <c r="GF15" s="962">
        <v>0</v>
      </c>
      <c r="GG15" s="962">
        <f t="shared" si="5"/>
        <v>0</v>
      </c>
      <c r="GH15" s="1023">
        <v>0</v>
      </c>
      <c r="GI15" s="1024">
        <v>0</v>
      </c>
      <c r="GJ15" s="962">
        <v>0</v>
      </c>
      <c r="GK15" s="962">
        <v>0</v>
      </c>
      <c r="GL15" s="962">
        <f t="shared" ref="GL15:GL16" si="16">GK15+GJ15+GI15</f>
        <v>0</v>
      </c>
      <c r="GM15" s="962">
        <v>0</v>
      </c>
      <c r="GN15" s="962">
        <v>0</v>
      </c>
      <c r="GO15" s="962">
        <v>0</v>
      </c>
      <c r="GP15" s="962">
        <f t="shared" ref="GP15:GP16" si="17">GO15+GN15+GM15</f>
        <v>0</v>
      </c>
      <c r="GQ15" s="962">
        <v>0</v>
      </c>
      <c r="GR15" s="962">
        <v>0</v>
      </c>
      <c r="GS15" s="962">
        <v>0</v>
      </c>
      <c r="GT15" s="962">
        <f t="shared" ref="GT15:GT16" si="18">GS15+GR15+GQ15</f>
        <v>0</v>
      </c>
      <c r="GU15" s="962">
        <v>0</v>
      </c>
      <c r="GV15" s="962">
        <v>0</v>
      </c>
      <c r="GW15" s="962">
        <v>0</v>
      </c>
      <c r="GX15" s="962">
        <f t="shared" ref="GX15:GX16" si="19">GW15+GV15+GU15</f>
        <v>0</v>
      </c>
      <c r="GY15" s="1023">
        <f t="shared" si="10"/>
        <v>0</v>
      </c>
      <c r="GZ15" s="1024">
        <v>0</v>
      </c>
      <c r="HA15" s="962">
        <v>0</v>
      </c>
      <c r="HB15" s="962">
        <v>0</v>
      </c>
      <c r="HC15" s="962">
        <f t="shared" ref="HC15:HC16" si="20">HB15+HA15+GZ15</f>
        <v>0</v>
      </c>
      <c r="HD15" s="962">
        <v>0</v>
      </c>
      <c r="HE15" s="962">
        <v>0</v>
      </c>
      <c r="HF15" s="962">
        <v>0</v>
      </c>
      <c r="HG15" s="962">
        <f t="shared" ref="HG15:HG16" si="21">GX15+GW15+GV15</f>
        <v>0</v>
      </c>
      <c r="HH15" s="962"/>
      <c r="HI15" s="962"/>
      <c r="HJ15" s="962"/>
      <c r="HK15" s="962">
        <f>GU15+GT15+GS15</f>
        <v>0</v>
      </c>
      <c r="HL15" s="962"/>
      <c r="HM15" s="962"/>
      <c r="HN15" s="962"/>
      <c r="HO15" s="962"/>
      <c r="HP15" s="1023"/>
      <c r="HQ15" s="1024"/>
      <c r="HR15" s="962"/>
      <c r="HS15" s="962"/>
      <c r="HT15" s="962"/>
      <c r="HU15" s="962"/>
      <c r="HV15" s="962"/>
      <c r="HW15" s="962"/>
      <c r="HX15" s="962"/>
      <c r="HY15" s="962"/>
      <c r="HZ15" s="962"/>
      <c r="IA15" s="962"/>
      <c r="IB15" s="962"/>
      <c r="IC15" s="962"/>
      <c r="ID15" s="962"/>
      <c r="IE15" s="962"/>
      <c r="IF15" s="962"/>
      <c r="IG15" s="1018">
        <f t="shared" si="15"/>
        <v>0</v>
      </c>
    </row>
    <row r="16" spans="1:241" ht="22.75" hidden="1" customHeight="1" x14ac:dyDescent="0.4">
      <c r="A16" s="1027" t="s">
        <v>779</v>
      </c>
      <c r="CD16" s="950"/>
      <c r="CE16" s="950"/>
      <c r="CF16" s="950"/>
      <c r="CG16" s="950"/>
      <c r="CH16" s="950"/>
      <c r="CI16" s="950"/>
      <c r="CJ16" s="950"/>
      <c r="CK16" s="950"/>
      <c r="CL16" s="950"/>
      <c r="CM16" s="950"/>
      <c r="CN16" s="950"/>
      <c r="CO16" s="950"/>
      <c r="CP16" s="950"/>
      <c r="CQ16" s="950"/>
      <c r="CR16" s="950"/>
      <c r="CS16" s="950"/>
      <c r="CT16" s="950"/>
      <c r="CU16" s="950"/>
      <c r="CV16" s="950"/>
      <c r="CW16" s="950"/>
      <c r="CX16" s="950"/>
      <c r="CY16" s="950"/>
      <c r="CZ16" s="950"/>
      <c r="DA16" s="952"/>
      <c r="DB16" s="950"/>
      <c r="DC16" s="950"/>
      <c r="DD16" s="950"/>
      <c r="DE16" s="950"/>
      <c r="DF16" s="950"/>
      <c r="DG16" s="950"/>
      <c r="DH16" s="950"/>
      <c r="DI16" s="950"/>
      <c r="DJ16" s="950"/>
      <c r="DK16" s="950"/>
      <c r="DL16" s="950"/>
      <c r="DM16" s="950"/>
      <c r="DN16" s="950"/>
      <c r="DO16" s="950"/>
      <c r="DP16" s="950"/>
      <c r="DQ16" s="953"/>
      <c r="DR16" s="952"/>
      <c r="DS16" s="950"/>
      <c r="DT16" s="950"/>
      <c r="DU16" s="950"/>
      <c r="DV16" s="950"/>
      <c r="DW16" s="950"/>
      <c r="DX16" s="950"/>
      <c r="DY16" s="950"/>
      <c r="DZ16" s="950"/>
      <c r="EA16" s="950"/>
      <c r="EB16" s="950"/>
      <c r="EC16" s="950"/>
      <c r="ED16" s="950"/>
      <c r="EE16" s="950"/>
      <c r="EF16" s="950"/>
      <c r="EG16" s="950"/>
      <c r="EH16" s="950"/>
      <c r="EI16" s="935"/>
      <c r="EJ16" s="952"/>
      <c r="EK16" s="950"/>
      <c r="EL16" s="950"/>
      <c r="EM16" s="950"/>
      <c r="EN16" s="950"/>
      <c r="EO16" s="950"/>
      <c r="EP16" s="950"/>
      <c r="EQ16" s="950"/>
      <c r="ER16" s="950"/>
      <c r="ES16" s="950"/>
      <c r="ET16" s="950"/>
      <c r="EU16" s="950"/>
      <c r="EV16" s="950"/>
      <c r="EW16" s="950"/>
      <c r="EX16" s="950"/>
      <c r="EY16" s="950"/>
      <c r="EZ16" s="953"/>
      <c r="FA16" s="952"/>
      <c r="FB16" s="950"/>
      <c r="FC16" s="950"/>
      <c r="FD16" s="950"/>
      <c r="FE16" s="950"/>
      <c r="FF16" s="950"/>
      <c r="FG16" s="950"/>
      <c r="FH16" s="950"/>
      <c r="FI16" s="950"/>
      <c r="FJ16" s="950"/>
      <c r="FK16" s="950"/>
      <c r="FL16" s="950"/>
      <c r="FM16" s="950"/>
      <c r="FN16" s="950"/>
      <c r="FO16" s="950"/>
      <c r="FP16" s="950"/>
      <c r="FQ16" s="953"/>
      <c r="FR16" s="952">
        <v>0</v>
      </c>
      <c r="FS16" s="950">
        <v>0</v>
      </c>
      <c r="FT16" s="950">
        <v>0</v>
      </c>
      <c r="FU16" s="950">
        <f t="shared" si="2"/>
        <v>0</v>
      </c>
      <c r="FV16" s="950">
        <v>0</v>
      </c>
      <c r="FW16" s="950">
        <v>0</v>
      </c>
      <c r="FX16" s="962">
        <v>0</v>
      </c>
      <c r="FY16" s="962">
        <f t="shared" si="3"/>
        <v>0</v>
      </c>
      <c r="FZ16" s="962">
        <v>0</v>
      </c>
      <c r="GA16" s="962">
        <v>0</v>
      </c>
      <c r="GB16" s="962">
        <v>0</v>
      </c>
      <c r="GC16" s="962">
        <f t="shared" si="4"/>
        <v>0</v>
      </c>
      <c r="GD16" s="962">
        <v>0</v>
      </c>
      <c r="GE16" s="962">
        <v>0</v>
      </c>
      <c r="GF16" s="962">
        <v>0</v>
      </c>
      <c r="GG16" s="962">
        <f t="shared" si="5"/>
        <v>0</v>
      </c>
      <c r="GH16" s="1023">
        <v>0</v>
      </c>
      <c r="GI16" s="1024">
        <v>0</v>
      </c>
      <c r="GJ16" s="962">
        <v>0</v>
      </c>
      <c r="GK16" s="962">
        <v>0</v>
      </c>
      <c r="GL16" s="962">
        <f t="shared" si="16"/>
        <v>0</v>
      </c>
      <c r="GM16" s="962">
        <v>0</v>
      </c>
      <c r="GN16" s="962">
        <v>0</v>
      </c>
      <c r="GO16" s="962">
        <v>0</v>
      </c>
      <c r="GP16" s="962">
        <f t="shared" si="17"/>
        <v>0</v>
      </c>
      <c r="GQ16" s="962">
        <v>0</v>
      </c>
      <c r="GR16" s="962">
        <v>0</v>
      </c>
      <c r="GS16" s="962">
        <v>0</v>
      </c>
      <c r="GT16" s="962">
        <f t="shared" si="18"/>
        <v>0</v>
      </c>
      <c r="GU16" s="962">
        <v>0</v>
      </c>
      <c r="GV16" s="962">
        <v>0</v>
      </c>
      <c r="GW16" s="962">
        <v>0</v>
      </c>
      <c r="GX16" s="962">
        <f t="shared" si="19"/>
        <v>0</v>
      </c>
      <c r="GY16" s="1023">
        <f t="shared" si="10"/>
        <v>0</v>
      </c>
      <c r="GZ16" s="1024">
        <v>0</v>
      </c>
      <c r="HA16" s="962">
        <v>0</v>
      </c>
      <c r="HB16" s="962">
        <v>0</v>
      </c>
      <c r="HC16" s="962">
        <f t="shared" si="20"/>
        <v>0</v>
      </c>
      <c r="HD16" s="962">
        <v>0</v>
      </c>
      <c r="HE16" s="962">
        <v>0</v>
      </c>
      <c r="HF16" s="962">
        <v>0</v>
      </c>
      <c r="HG16" s="962">
        <f t="shared" si="21"/>
        <v>0</v>
      </c>
      <c r="HH16" s="962"/>
      <c r="HI16" s="962"/>
      <c r="HJ16" s="962"/>
      <c r="HK16" s="962">
        <f>GU16+GT16+GS16</f>
        <v>0</v>
      </c>
      <c r="HL16" s="962"/>
      <c r="HM16" s="962"/>
      <c r="HN16" s="962"/>
      <c r="HO16" s="962"/>
      <c r="HP16" s="1023"/>
      <c r="HQ16" s="1024"/>
      <c r="HR16" s="962"/>
      <c r="HS16" s="962"/>
      <c r="HT16" s="962"/>
      <c r="HU16" s="962"/>
      <c r="HV16" s="962"/>
      <c r="HW16" s="962"/>
      <c r="HX16" s="962"/>
      <c r="HY16" s="962"/>
      <c r="HZ16" s="962"/>
      <c r="IA16" s="962"/>
      <c r="IB16" s="962"/>
      <c r="IC16" s="962"/>
      <c r="ID16" s="962"/>
      <c r="IE16" s="962"/>
      <c r="IF16" s="962"/>
      <c r="IG16" s="1018">
        <f t="shared" si="15"/>
        <v>0</v>
      </c>
    </row>
    <row r="17" spans="1:241" ht="22.75" hidden="1" customHeight="1" x14ac:dyDescent="0.4">
      <c r="A17" s="1027" t="s">
        <v>780</v>
      </c>
      <c r="CD17" s="950"/>
      <c r="CE17" s="950"/>
      <c r="CF17" s="950"/>
      <c r="CG17" s="950"/>
      <c r="CH17" s="950"/>
      <c r="CI17" s="950"/>
      <c r="CJ17" s="950"/>
      <c r="CK17" s="950"/>
      <c r="CL17" s="950"/>
      <c r="CM17" s="950"/>
      <c r="CN17" s="950"/>
      <c r="CO17" s="950"/>
      <c r="CP17" s="950"/>
      <c r="CQ17" s="950"/>
      <c r="CR17" s="950"/>
      <c r="CS17" s="950"/>
      <c r="CT17" s="950"/>
      <c r="CU17" s="950"/>
      <c r="CV17" s="950"/>
      <c r="CW17" s="950"/>
      <c r="CX17" s="950"/>
      <c r="CY17" s="950"/>
      <c r="CZ17" s="950"/>
      <c r="DA17" s="952"/>
      <c r="DB17" s="950"/>
      <c r="DC17" s="950"/>
      <c r="DD17" s="950"/>
      <c r="DE17" s="950"/>
      <c r="DF17" s="950"/>
      <c r="DG17" s="950"/>
      <c r="DH17" s="950"/>
      <c r="DI17" s="950"/>
      <c r="DJ17" s="950"/>
      <c r="DK17" s="950"/>
      <c r="DL17" s="950"/>
      <c r="DM17" s="950"/>
      <c r="DN17" s="950"/>
      <c r="DO17" s="950"/>
      <c r="DP17" s="950"/>
      <c r="DQ17" s="953"/>
      <c r="DR17" s="952"/>
      <c r="DS17" s="950"/>
      <c r="DT17" s="950"/>
      <c r="DU17" s="950"/>
      <c r="DV17" s="950"/>
      <c r="DW17" s="950"/>
      <c r="DX17" s="950"/>
      <c r="DY17" s="950"/>
      <c r="DZ17" s="950"/>
      <c r="EA17" s="950"/>
      <c r="EB17" s="950"/>
      <c r="EC17" s="950"/>
      <c r="ED17" s="950"/>
      <c r="EE17" s="950"/>
      <c r="EF17" s="950"/>
      <c r="EG17" s="950"/>
      <c r="EH17" s="950"/>
      <c r="EI17" s="935"/>
      <c r="EJ17" s="952"/>
      <c r="EK17" s="950"/>
      <c r="EL17" s="950"/>
      <c r="EM17" s="950"/>
      <c r="EN17" s="950"/>
      <c r="EO17" s="950"/>
      <c r="EP17" s="950"/>
      <c r="EQ17" s="950"/>
      <c r="ER17" s="950"/>
      <c r="ES17" s="950"/>
      <c r="ET17" s="950"/>
      <c r="EU17" s="950"/>
      <c r="EV17" s="950"/>
      <c r="EW17" s="950"/>
      <c r="EX17" s="950"/>
      <c r="EY17" s="950"/>
      <c r="EZ17" s="953"/>
      <c r="FA17" s="952"/>
      <c r="FB17" s="950"/>
      <c r="FC17" s="950"/>
      <c r="FD17" s="950"/>
      <c r="FE17" s="950"/>
      <c r="FF17" s="950"/>
      <c r="FG17" s="950"/>
      <c r="FH17" s="950"/>
      <c r="FI17" s="950"/>
      <c r="FJ17" s="950"/>
      <c r="FK17" s="950"/>
      <c r="FL17" s="950"/>
      <c r="FM17" s="950"/>
      <c r="FN17" s="950"/>
      <c r="FO17" s="950"/>
      <c r="FP17" s="950"/>
      <c r="FQ17" s="953"/>
      <c r="FR17" s="952">
        <v>152.31371707887078</v>
      </c>
      <c r="FS17" s="950">
        <v>152.31371707887078</v>
      </c>
      <c r="FT17" s="950">
        <v>152.31371707887078</v>
      </c>
      <c r="FU17" s="950">
        <v>152.31371707887078</v>
      </c>
      <c r="FV17" s="950">
        <v>152.31371707887078</v>
      </c>
      <c r="FW17" s="950">
        <v>152.31371707887078</v>
      </c>
      <c r="FX17" s="962">
        <v>152.31371707887078</v>
      </c>
      <c r="FY17" s="962">
        <v>152.31371707887078</v>
      </c>
      <c r="FZ17" s="962">
        <v>152.31371707887078</v>
      </c>
      <c r="GA17" s="962">
        <v>152.31371707887078</v>
      </c>
      <c r="GB17" s="962">
        <v>152.31371707887078</v>
      </c>
      <c r="GC17" s="962">
        <v>152.31371707887078</v>
      </c>
      <c r="GD17" s="962">
        <v>152.31371707887078</v>
      </c>
      <c r="GE17" s="962">
        <v>152.31371707887078</v>
      </c>
      <c r="GF17" s="962">
        <v>152.31371707887078</v>
      </c>
      <c r="GG17" s="962">
        <v>152.31371707887078</v>
      </c>
      <c r="GH17" s="1023">
        <v>152.31371707887078</v>
      </c>
      <c r="GI17" s="1024">
        <v>14.29023439</v>
      </c>
      <c r="GJ17" s="962">
        <v>18.9444081</v>
      </c>
      <c r="GK17" s="962">
        <v>28.316427649999998</v>
      </c>
      <c r="GL17" s="962">
        <v>152.31371707887078</v>
      </c>
      <c r="GM17" s="962">
        <v>28.58126583</v>
      </c>
      <c r="GN17" s="962">
        <v>24.890451850000002</v>
      </c>
      <c r="GO17" s="962">
        <v>13.461277119999998</v>
      </c>
      <c r="GP17" s="962">
        <v>152.31371707887078</v>
      </c>
      <c r="GQ17" s="962">
        <v>27.204048560000011</v>
      </c>
      <c r="GR17" s="962">
        <v>15.873750039999999</v>
      </c>
      <c r="GS17" s="962">
        <v>14.482235169999997</v>
      </c>
      <c r="GT17" s="962">
        <v>152.31371707887078</v>
      </c>
      <c r="GU17" s="962">
        <v>19.764482620000003</v>
      </c>
      <c r="GV17" s="962">
        <v>18.792836319999999</v>
      </c>
      <c r="GW17" s="962">
        <v>16.461393570000002</v>
      </c>
      <c r="GX17" s="962">
        <v>152.31371707887078</v>
      </c>
      <c r="GY17" s="1023">
        <f t="shared" si="10"/>
        <v>609.25486831548312</v>
      </c>
      <c r="GZ17" s="1024">
        <v>18.596060569999999</v>
      </c>
      <c r="HA17" s="962">
        <v>15.179557689999999</v>
      </c>
      <c r="HB17" s="962">
        <v>13.48310609</v>
      </c>
      <c r="HC17" s="962">
        <v>152.31371707887078</v>
      </c>
      <c r="HD17" s="962">
        <v>39.852232690000001</v>
      </c>
      <c r="HE17" s="962">
        <v>15.595708519999999</v>
      </c>
      <c r="HF17" s="962">
        <v>18.193515779999998</v>
      </c>
      <c r="HG17" s="962">
        <v>152.31371707887078</v>
      </c>
      <c r="HH17" s="962"/>
      <c r="HI17" s="962"/>
      <c r="HJ17" s="962"/>
      <c r="HK17" s="962">
        <v>152.31371707887078</v>
      </c>
      <c r="HL17" s="962"/>
      <c r="HM17" s="962"/>
      <c r="HN17" s="962"/>
      <c r="HO17" s="962"/>
      <c r="HP17" s="1023"/>
      <c r="HQ17" s="1024"/>
      <c r="HR17" s="962"/>
      <c r="HS17" s="962"/>
      <c r="HT17" s="962"/>
      <c r="HU17" s="962"/>
      <c r="HV17" s="962"/>
      <c r="HW17" s="962"/>
      <c r="HX17" s="962"/>
      <c r="HY17" s="962"/>
      <c r="HZ17" s="962"/>
      <c r="IA17" s="962"/>
      <c r="IB17" s="962"/>
      <c r="IC17" s="962"/>
      <c r="ID17" s="962"/>
      <c r="IE17" s="962"/>
      <c r="IF17" s="962"/>
      <c r="IG17" s="1018">
        <f t="shared" si="15"/>
        <v>0</v>
      </c>
    </row>
    <row r="18" spans="1:241" ht="22.75" hidden="1" customHeight="1" x14ac:dyDescent="0.4">
      <c r="A18" s="1027" t="s">
        <v>781</v>
      </c>
      <c r="F18" s="990">
        <v>0</v>
      </c>
      <c r="G18" s="991">
        <v>0</v>
      </c>
      <c r="H18" s="991">
        <v>0</v>
      </c>
      <c r="I18" s="991">
        <v>0</v>
      </c>
      <c r="J18" s="991">
        <v>0</v>
      </c>
      <c r="K18" s="991">
        <v>0</v>
      </c>
      <c r="L18" s="991">
        <v>0</v>
      </c>
      <c r="M18" s="991">
        <v>0</v>
      </c>
      <c r="N18" s="991">
        <v>0</v>
      </c>
      <c r="O18" s="991">
        <v>0</v>
      </c>
      <c r="P18" s="991">
        <v>0</v>
      </c>
      <c r="Q18" s="991">
        <v>0</v>
      </c>
      <c r="R18" s="991">
        <v>0</v>
      </c>
      <c r="S18" s="991">
        <v>0</v>
      </c>
      <c r="T18" s="991">
        <v>0</v>
      </c>
      <c r="U18" s="991">
        <v>0</v>
      </c>
      <c r="V18" s="991">
        <v>0</v>
      </c>
      <c r="W18" s="991"/>
      <c r="X18" s="991">
        <v>0</v>
      </c>
      <c r="Y18" s="991">
        <v>0</v>
      </c>
      <c r="Z18" s="991">
        <v>0</v>
      </c>
      <c r="AA18" s="991">
        <v>0</v>
      </c>
      <c r="AO18" s="902">
        <v>0</v>
      </c>
      <c r="AP18" s="902">
        <v>0</v>
      </c>
      <c r="AQ18" s="902">
        <v>0</v>
      </c>
      <c r="AR18" s="902">
        <v>0</v>
      </c>
      <c r="AS18" s="902">
        <v>0</v>
      </c>
      <c r="AT18" s="902">
        <v>0</v>
      </c>
      <c r="AU18" s="902">
        <v>0</v>
      </c>
      <c r="AV18" s="902">
        <v>0</v>
      </c>
      <c r="AW18" s="902">
        <v>0</v>
      </c>
      <c r="AX18" s="902">
        <v>0</v>
      </c>
      <c r="AY18" s="902">
        <v>0</v>
      </c>
      <c r="AZ18" s="902">
        <v>0</v>
      </c>
      <c r="BA18" s="902">
        <v>0</v>
      </c>
      <c r="BB18" s="902">
        <v>0</v>
      </c>
      <c r="BC18" s="902">
        <v>0</v>
      </c>
      <c r="BD18" s="921">
        <v>0</v>
      </c>
      <c r="BE18" s="921">
        <v>0</v>
      </c>
      <c r="BF18" s="921">
        <v>0</v>
      </c>
      <c r="BG18" s="921">
        <v>0</v>
      </c>
      <c r="BH18" s="921">
        <v>0</v>
      </c>
      <c r="BI18" s="921">
        <v>0</v>
      </c>
      <c r="BJ18" s="921">
        <v>0</v>
      </c>
      <c r="BK18" s="921">
        <v>0</v>
      </c>
      <c r="BL18" s="921"/>
      <c r="BM18" s="921"/>
      <c r="BN18" s="921"/>
      <c r="BO18" s="921">
        <v>0</v>
      </c>
      <c r="BP18" s="961"/>
      <c r="BQ18" s="961"/>
      <c r="BR18" s="950">
        <v>0</v>
      </c>
      <c r="BS18" s="950">
        <v>0</v>
      </c>
      <c r="BT18" s="950">
        <v>0</v>
      </c>
      <c r="BU18" s="950">
        <v>0</v>
      </c>
      <c r="BV18" s="950">
        <v>0</v>
      </c>
      <c r="BW18" s="950">
        <v>0</v>
      </c>
      <c r="BX18" s="950">
        <v>0</v>
      </c>
      <c r="BY18" s="950">
        <v>0</v>
      </c>
      <c r="BZ18" s="950">
        <v>0</v>
      </c>
      <c r="CA18" s="950">
        <v>0</v>
      </c>
      <c r="CB18" s="950">
        <v>0</v>
      </c>
      <c r="CC18" s="950">
        <v>0</v>
      </c>
      <c r="CD18" s="950">
        <v>0</v>
      </c>
      <c r="CE18" s="950">
        <v>0</v>
      </c>
      <c r="CF18" s="950">
        <v>0</v>
      </c>
      <c r="CG18" s="950">
        <v>0</v>
      </c>
      <c r="CH18" s="950">
        <v>0</v>
      </c>
      <c r="CI18" s="950">
        <v>0</v>
      </c>
      <c r="CJ18" s="950">
        <v>0</v>
      </c>
      <c r="CK18" s="950">
        <v>0</v>
      </c>
      <c r="CL18" s="950">
        <v>0</v>
      </c>
      <c r="CM18" s="950">
        <v>0</v>
      </c>
      <c r="CN18" s="950">
        <v>0</v>
      </c>
      <c r="CO18" s="950">
        <v>0</v>
      </c>
      <c r="CP18" s="950">
        <v>0</v>
      </c>
      <c r="CQ18" s="950">
        <v>0</v>
      </c>
      <c r="CR18" s="950">
        <v>0</v>
      </c>
      <c r="CS18" s="950">
        <v>0</v>
      </c>
      <c r="CT18" s="950">
        <v>0</v>
      </c>
      <c r="CU18" s="950">
        <v>0</v>
      </c>
      <c r="CV18" s="950">
        <v>0</v>
      </c>
      <c r="CW18" s="950">
        <v>0</v>
      </c>
      <c r="CX18" s="950">
        <v>0</v>
      </c>
      <c r="CY18" s="950">
        <v>0</v>
      </c>
      <c r="CZ18" s="950">
        <v>0</v>
      </c>
      <c r="DA18" s="952"/>
      <c r="DB18" s="950"/>
      <c r="DC18" s="950"/>
      <c r="DD18" s="950"/>
      <c r="DE18" s="950"/>
      <c r="DF18" s="950"/>
      <c r="DG18" s="950"/>
      <c r="DH18" s="950"/>
      <c r="DI18" s="950"/>
      <c r="DJ18" s="950"/>
      <c r="DK18" s="950"/>
      <c r="DL18" s="950"/>
      <c r="DM18" s="950"/>
      <c r="DN18" s="950"/>
      <c r="DO18" s="950"/>
      <c r="DP18" s="950"/>
      <c r="DQ18" s="953"/>
      <c r="DR18" s="952">
        <v>0</v>
      </c>
      <c r="DS18" s="950">
        <v>0</v>
      </c>
      <c r="DT18" s="950">
        <v>0</v>
      </c>
      <c r="DU18" s="950">
        <v>0</v>
      </c>
      <c r="DV18" s="950">
        <v>0</v>
      </c>
      <c r="DW18" s="950">
        <v>0</v>
      </c>
      <c r="DX18" s="950">
        <v>0</v>
      </c>
      <c r="DY18" s="950">
        <v>0</v>
      </c>
      <c r="DZ18" s="950">
        <v>0</v>
      </c>
      <c r="EA18" s="950">
        <v>80</v>
      </c>
      <c r="EB18" s="950">
        <v>0</v>
      </c>
      <c r="EC18" s="950">
        <v>0</v>
      </c>
      <c r="ED18" s="950">
        <v>0</v>
      </c>
      <c r="EE18" s="950">
        <v>0</v>
      </c>
      <c r="EF18" s="950">
        <v>0</v>
      </c>
      <c r="EG18" s="950">
        <v>0</v>
      </c>
      <c r="EH18" s="950">
        <v>0</v>
      </c>
      <c r="EI18" s="935">
        <v>0</v>
      </c>
      <c r="EJ18" s="952">
        <v>0</v>
      </c>
      <c r="EK18" s="950">
        <v>0</v>
      </c>
      <c r="EL18" s="950">
        <v>0</v>
      </c>
      <c r="EM18" s="950">
        <v>0</v>
      </c>
      <c r="EN18" s="950">
        <v>0</v>
      </c>
      <c r="EO18" s="950">
        <v>0</v>
      </c>
      <c r="EP18" s="950">
        <v>0</v>
      </c>
      <c r="EQ18" s="950">
        <v>0</v>
      </c>
      <c r="ER18" s="950">
        <v>0</v>
      </c>
      <c r="ES18" s="950">
        <v>0</v>
      </c>
      <c r="ET18" s="950">
        <v>0</v>
      </c>
      <c r="EU18" s="950">
        <v>0</v>
      </c>
      <c r="EV18" s="950">
        <v>0</v>
      </c>
      <c r="EW18" s="950">
        <v>0</v>
      </c>
      <c r="EX18" s="950">
        <v>0</v>
      </c>
      <c r="EY18" s="950">
        <v>0</v>
      </c>
      <c r="EZ18" s="953">
        <v>0</v>
      </c>
      <c r="FA18" s="952"/>
      <c r="FB18" s="950"/>
      <c r="FC18" s="950"/>
      <c r="FD18" s="950"/>
      <c r="FE18" s="950"/>
      <c r="FF18" s="950"/>
      <c r="FG18" s="950"/>
      <c r="FH18" s="950"/>
      <c r="FI18" s="950"/>
      <c r="FJ18" s="950"/>
      <c r="FK18" s="950"/>
      <c r="FL18" s="950"/>
      <c r="FM18" s="950"/>
      <c r="FN18" s="950"/>
      <c r="FO18" s="950"/>
      <c r="FP18" s="950"/>
      <c r="FQ18" s="953"/>
      <c r="FR18" s="952">
        <v>0</v>
      </c>
      <c r="FS18" s="950">
        <v>0</v>
      </c>
      <c r="FT18" s="950">
        <v>0</v>
      </c>
      <c r="FU18" s="950">
        <f t="shared" si="2"/>
        <v>0</v>
      </c>
      <c r="FV18" s="950">
        <v>0</v>
      </c>
      <c r="FW18" s="950">
        <v>0</v>
      </c>
      <c r="FX18" s="962">
        <v>0</v>
      </c>
      <c r="FY18" s="962">
        <f t="shared" si="3"/>
        <v>0</v>
      </c>
      <c r="FZ18" s="962">
        <v>0</v>
      </c>
      <c r="GA18" s="962">
        <v>0</v>
      </c>
      <c r="GB18" s="962">
        <v>0</v>
      </c>
      <c r="GC18" s="962">
        <f t="shared" si="4"/>
        <v>0</v>
      </c>
      <c r="GD18" s="962">
        <v>0</v>
      </c>
      <c r="GE18" s="962">
        <v>0</v>
      </c>
      <c r="GF18" s="962">
        <v>0</v>
      </c>
      <c r="GG18" s="962">
        <f t="shared" si="5"/>
        <v>0</v>
      </c>
      <c r="GH18" s="1023">
        <v>0</v>
      </c>
      <c r="GI18" s="1024">
        <v>0</v>
      </c>
      <c r="GJ18" s="962">
        <v>0</v>
      </c>
      <c r="GK18" s="962">
        <v>0</v>
      </c>
      <c r="GL18" s="962">
        <f t="shared" ref="GL18:GL35" si="22">GK18+GJ18+GI18</f>
        <v>0</v>
      </c>
      <c r="GM18" s="962">
        <v>0</v>
      </c>
      <c r="GN18" s="962">
        <v>0</v>
      </c>
      <c r="GO18" s="962">
        <v>0</v>
      </c>
      <c r="GP18" s="962">
        <f t="shared" ref="GP18:GP35" si="23">GO18+GN18+GM18</f>
        <v>0</v>
      </c>
      <c r="GQ18" s="962">
        <v>0</v>
      </c>
      <c r="GR18" s="962">
        <v>0</v>
      </c>
      <c r="GS18" s="962">
        <v>0</v>
      </c>
      <c r="GT18" s="962">
        <f t="shared" ref="GT18:GT35" si="24">GS18+GR18+GQ18</f>
        <v>0</v>
      </c>
      <c r="GU18" s="962">
        <v>0</v>
      </c>
      <c r="GV18" s="962">
        <v>0</v>
      </c>
      <c r="GW18" s="962">
        <v>0</v>
      </c>
      <c r="GX18" s="962">
        <f t="shared" ref="GX18:GX35" si="25">GW18+GV18+GU18</f>
        <v>0</v>
      </c>
      <c r="GY18" s="1023">
        <f t="shared" si="10"/>
        <v>0</v>
      </c>
      <c r="GZ18" s="1024">
        <v>0</v>
      </c>
      <c r="HA18" s="962">
        <v>0</v>
      </c>
      <c r="HB18" s="962">
        <v>0</v>
      </c>
      <c r="HC18" s="962">
        <f t="shared" ref="HC18:HC34" si="26">HB18+HA18+GZ18</f>
        <v>0</v>
      </c>
      <c r="HD18" s="962">
        <v>0</v>
      </c>
      <c r="HE18" s="962">
        <v>0</v>
      </c>
      <c r="HF18" s="962">
        <v>0</v>
      </c>
      <c r="HG18" s="962">
        <f>GX18+GW18+GV18</f>
        <v>0</v>
      </c>
      <c r="HH18" s="962"/>
      <c r="HI18" s="962"/>
      <c r="HJ18" s="962"/>
      <c r="HK18" s="962">
        <f>GU18+GT18+GS18</f>
        <v>0</v>
      </c>
      <c r="HL18" s="962"/>
      <c r="HM18" s="962"/>
      <c r="HN18" s="962"/>
      <c r="HO18" s="962"/>
      <c r="HP18" s="1023"/>
      <c r="HQ18" s="1024"/>
      <c r="HR18" s="962"/>
      <c r="HS18" s="962"/>
      <c r="HT18" s="962"/>
      <c r="HU18" s="962"/>
      <c r="HV18" s="962"/>
      <c r="HW18" s="962"/>
      <c r="HX18" s="962"/>
      <c r="HY18" s="962"/>
      <c r="HZ18" s="962"/>
      <c r="IA18" s="962"/>
      <c r="IB18" s="962"/>
      <c r="IC18" s="962"/>
      <c r="ID18" s="962"/>
      <c r="IE18" s="962"/>
      <c r="IF18" s="962"/>
      <c r="IG18" s="1018">
        <f t="shared" si="15"/>
        <v>0</v>
      </c>
    </row>
    <row r="19" spans="1:241" ht="22.75" hidden="1" customHeight="1" x14ac:dyDescent="0.4">
      <c r="A19" s="1027" t="s">
        <v>782</v>
      </c>
      <c r="F19" s="990">
        <v>0</v>
      </c>
      <c r="G19" s="991">
        <v>0</v>
      </c>
      <c r="H19" s="991">
        <v>0</v>
      </c>
      <c r="I19" s="991">
        <v>0</v>
      </c>
      <c r="J19" s="991">
        <v>0</v>
      </c>
      <c r="K19" s="991">
        <v>0</v>
      </c>
      <c r="L19" s="991">
        <v>0</v>
      </c>
      <c r="M19" s="991">
        <v>0</v>
      </c>
      <c r="N19" s="991">
        <v>0</v>
      </c>
      <c r="O19" s="991">
        <v>0</v>
      </c>
      <c r="P19" s="991">
        <v>0</v>
      </c>
      <c r="Q19" s="991">
        <v>0</v>
      </c>
      <c r="R19" s="991">
        <v>0</v>
      </c>
      <c r="S19" s="991">
        <v>0</v>
      </c>
      <c r="T19" s="991">
        <v>0</v>
      </c>
      <c r="U19" s="991">
        <v>0</v>
      </c>
      <c r="V19" s="991">
        <v>0</v>
      </c>
      <c r="W19" s="991"/>
      <c r="X19" s="991">
        <v>0</v>
      </c>
      <c r="Y19" s="991">
        <v>0</v>
      </c>
      <c r="Z19" s="991">
        <v>0</v>
      </c>
      <c r="AA19" s="991">
        <v>0</v>
      </c>
      <c r="AO19" s="902">
        <v>0</v>
      </c>
      <c r="AP19" s="902">
        <v>0</v>
      </c>
      <c r="AQ19" s="902">
        <v>0</v>
      </c>
      <c r="AR19" s="902">
        <v>0</v>
      </c>
      <c r="AS19" s="902">
        <v>0</v>
      </c>
      <c r="AT19" s="902">
        <v>0</v>
      </c>
      <c r="AU19" s="902">
        <v>0</v>
      </c>
      <c r="AV19" s="902">
        <v>0</v>
      </c>
      <c r="AW19" s="902">
        <v>0</v>
      </c>
      <c r="AX19" s="902">
        <v>0</v>
      </c>
      <c r="AY19" s="902">
        <v>0</v>
      </c>
      <c r="AZ19" s="902">
        <v>0</v>
      </c>
      <c r="BA19" s="902">
        <v>0</v>
      </c>
      <c r="BB19" s="902">
        <v>0</v>
      </c>
      <c r="BC19" s="902">
        <v>0</v>
      </c>
      <c r="BD19" s="921">
        <v>0</v>
      </c>
      <c r="BE19" s="921">
        <v>0</v>
      </c>
      <c r="BF19" s="921">
        <v>0</v>
      </c>
      <c r="BG19" s="921">
        <v>0</v>
      </c>
      <c r="BH19" s="921">
        <v>0</v>
      </c>
      <c r="BI19" s="921">
        <v>0</v>
      </c>
      <c r="BJ19" s="921">
        <v>0</v>
      </c>
      <c r="BK19" s="921">
        <v>0</v>
      </c>
      <c r="BL19" s="921"/>
      <c r="BM19" s="921"/>
      <c r="BN19" s="921"/>
      <c r="BO19" s="921">
        <v>0</v>
      </c>
      <c r="BP19" s="961"/>
      <c r="BQ19" s="961"/>
      <c r="BR19" s="950">
        <v>0</v>
      </c>
      <c r="BS19" s="950">
        <v>0</v>
      </c>
      <c r="BT19" s="950">
        <v>0</v>
      </c>
      <c r="BU19" s="950">
        <v>0</v>
      </c>
      <c r="BV19" s="950">
        <v>0</v>
      </c>
      <c r="BW19" s="950">
        <v>0</v>
      </c>
      <c r="BX19" s="950">
        <v>0</v>
      </c>
      <c r="BY19" s="950">
        <v>0</v>
      </c>
      <c r="BZ19" s="950">
        <v>0</v>
      </c>
      <c r="CA19" s="950">
        <v>0</v>
      </c>
      <c r="CB19" s="950">
        <v>0</v>
      </c>
      <c r="CC19" s="950">
        <v>0</v>
      </c>
      <c r="CD19" s="950">
        <v>0</v>
      </c>
      <c r="CE19" s="950">
        <v>0</v>
      </c>
      <c r="CF19" s="950">
        <v>0</v>
      </c>
      <c r="CG19" s="950">
        <v>0</v>
      </c>
      <c r="CH19" s="950">
        <v>0</v>
      </c>
      <c r="CI19" s="950">
        <v>0</v>
      </c>
      <c r="CJ19" s="950">
        <v>0</v>
      </c>
      <c r="CK19" s="950">
        <v>0</v>
      </c>
      <c r="CL19" s="950">
        <v>0</v>
      </c>
      <c r="CM19" s="950">
        <v>0</v>
      </c>
      <c r="CN19" s="950">
        <v>0</v>
      </c>
      <c r="CO19" s="950">
        <v>0</v>
      </c>
      <c r="CP19" s="950">
        <v>0</v>
      </c>
      <c r="CQ19" s="950">
        <v>0</v>
      </c>
      <c r="CR19" s="950">
        <v>0</v>
      </c>
      <c r="CS19" s="950">
        <v>0</v>
      </c>
      <c r="CT19" s="950">
        <v>0</v>
      </c>
      <c r="CU19" s="950">
        <v>0</v>
      </c>
      <c r="CV19" s="950">
        <v>0</v>
      </c>
      <c r="CW19" s="950">
        <v>0</v>
      </c>
      <c r="CX19" s="950">
        <v>0</v>
      </c>
      <c r="CY19" s="950">
        <v>0</v>
      </c>
      <c r="CZ19" s="950">
        <v>0</v>
      </c>
      <c r="DA19" s="952"/>
      <c r="DB19" s="950"/>
      <c r="DC19" s="950"/>
      <c r="DD19" s="950"/>
      <c r="DE19" s="950"/>
      <c r="DF19" s="950"/>
      <c r="DG19" s="950"/>
      <c r="DH19" s="950"/>
      <c r="DI19" s="950"/>
      <c r="DJ19" s="950"/>
      <c r="DK19" s="950"/>
      <c r="DL19" s="950"/>
      <c r="DM19" s="950"/>
      <c r="DN19" s="950"/>
      <c r="DO19" s="950"/>
      <c r="DP19" s="950"/>
      <c r="DQ19" s="953"/>
      <c r="DR19" s="952">
        <v>0</v>
      </c>
      <c r="DS19" s="950">
        <v>0</v>
      </c>
      <c r="DT19" s="950">
        <v>0</v>
      </c>
      <c r="DU19" s="950">
        <v>0</v>
      </c>
      <c r="DV19" s="950">
        <v>0</v>
      </c>
      <c r="DW19" s="950">
        <v>0</v>
      </c>
      <c r="DX19" s="950">
        <v>0</v>
      </c>
      <c r="DY19" s="950">
        <v>0</v>
      </c>
      <c r="DZ19" s="950">
        <v>0</v>
      </c>
      <c r="EA19" s="950">
        <v>0</v>
      </c>
      <c r="EB19" s="950">
        <v>0</v>
      </c>
      <c r="EC19" s="950">
        <v>0</v>
      </c>
      <c r="ED19" s="950">
        <v>0</v>
      </c>
      <c r="EE19" s="950">
        <v>0</v>
      </c>
      <c r="EF19" s="950">
        <v>0</v>
      </c>
      <c r="EG19" s="950">
        <v>0</v>
      </c>
      <c r="EH19" s="950">
        <v>0</v>
      </c>
      <c r="EI19" s="935">
        <v>0</v>
      </c>
      <c r="EJ19" s="952">
        <v>0</v>
      </c>
      <c r="EK19" s="950">
        <v>0</v>
      </c>
      <c r="EL19" s="950">
        <v>0</v>
      </c>
      <c r="EM19" s="950">
        <v>0</v>
      </c>
      <c r="EN19" s="950">
        <v>0</v>
      </c>
      <c r="EO19" s="950">
        <v>0</v>
      </c>
      <c r="EP19" s="950">
        <v>0</v>
      </c>
      <c r="EQ19" s="950">
        <v>0</v>
      </c>
      <c r="ER19" s="950">
        <v>0</v>
      </c>
      <c r="ES19" s="950">
        <v>0</v>
      </c>
      <c r="ET19" s="950">
        <v>0</v>
      </c>
      <c r="EU19" s="950">
        <v>0</v>
      </c>
      <c r="EV19" s="950">
        <v>0</v>
      </c>
      <c r="EW19" s="950">
        <v>0</v>
      </c>
      <c r="EX19" s="950">
        <v>0</v>
      </c>
      <c r="EY19" s="950">
        <v>0</v>
      </c>
      <c r="EZ19" s="953">
        <v>0</v>
      </c>
      <c r="FA19" s="952"/>
      <c r="FB19" s="950"/>
      <c r="FC19" s="950"/>
      <c r="FD19" s="950"/>
      <c r="FE19" s="950"/>
      <c r="FF19" s="950"/>
      <c r="FG19" s="950"/>
      <c r="FH19" s="950"/>
      <c r="FI19" s="950"/>
      <c r="FJ19" s="950"/>
      <c r="FK19" s="950"/>
      <c r="FL19" s="950"/>
      <c r="FM19" s="950"/>
      <c r="FN19" s="950"/>
      <c r="FO19" s="950"/>
      <c r="FP19" s="950"/>
      <c r="FQ19" s="953"/>
      <c r="FR19" s="952">
        <v>0</v>
      </c>
      <c r="FS19" s="950">
        <v>0</v>
      </c>
      <c r="FT19" s="950">
        <v>0</v>
      </c>
      <c r="FU19" s="950">
        <f t="shared" si="2"/>
        <v>0</v>
      </c>
      <c r="FV19" s="950">
        <v>0</v>
      </c>
      <c r="FW19" s="950">
        <v>0</v>
      </c>
      <c r="FX19" s="962">
        <v>0</v>
      </c>
      <c r="FY19" s="962">
        <f t="shared" si="3"/>
        <v>0</v>
      </c>
      <c r="FZ19" s="962">
        <v>0</v>
      </c>
      <c r="GA19" s="962">
        <v>0</v>
      </c>
      <c r="GB19" s="962">
        <v>0</v>
      </c>
      <c r="GC19" s="962">
        <f t="shared" si="4"/>
        <v>0</v>
      </c>
      <c r="GD19" s="962">
        <v>0</v>
      </c>
      <c r="GE19" s="962">
        <v>0</v>
      </c>
      <c r="GF19" s="962">
        <v>0</v>
      </c>
      <c r="GG19" s="962">
        <f t="shared" si="5"/>
        <v>0</v>
      </c>
      <c r="GH19" s="1023">
        <v>0</v>
      </c>
      <c r="GI19" s="1024">
        <v>0</v>
      </c>
      <c r="GJ19" s="962">
        <v>0</v>
      </c>
      <c r="GK19" s="962">
        <v>0</v>
      </c>
      <c r="GL19" s="962">
        <f t="shared" si="22"/>
        <v>0</v>
      </c>
      <c r="GM19" s="962">
        <v>0</v>
      </c>
      <c r="GN19" s="962">
        <v>0</v>
      </c>
      <c r="GO19" s="962">
        <v>0</v>
      </c>
      <c r="GP19" s="962">
        <f t="shared" si="23"/>
        <v>0</v>
      </c>
      <c r="GQ19" s="962">
        <v>0</v>
      </c>
      <c r="GR19" s="962">
        <v>0</v>
      </c>
      <c r="GS19" s="962">
        <v>0</v>
      </c>
      <c r="GT19" s="962">
        <f t="shared" si="24"/>
        <v>0</v>
      </c>
      <c r="GU19" s="962">
        <v>0</v>
      </c>
      <c r="GV19" s="962">
        <v>0</v>
      </c>
      <c r="GW19" s="962">
        <v>0</v>
      </c>
      <c r="GX19" s="962">
        <f t="shared" si="25"/>
        <v>0</v>
      </c>
      <c r="GY19" s="1023">
        <f t="shared" si="10"/>
        <v>0</v>
      </c>
      <c r="GZ19" s="1024">
        <v>0</v>
      </c>
      <c r="HA19" s="962">
        <v>0</v>
      </c>
      <c r="HB19" s="962">
        <v>0</v>
      </c>
      <c r="HC19" s="962">
        <f t="shared" si="26"/>
        <v>0</v>
      </c>
      <c r="HD19" s="962">
        <v>0</v>
      </c>
      <c r="HE19" s="962">
        <v>0</v>
      </c>
      <c r="HF19" s="962">
        <v>0</v>
      </c>
      <c r="HG19" s="962">
        <f>GX19+GW19+GV19</f>
        <v>0</v>
      </c>
      <c r="HH19" s="962"/>
      <c r="HI19" s="962"/>
      <c r="HJ19" s="962"/>
      <c r="HK19" s="962">
        <f>GU19+GT19+GS19</f>
        <v>0</v>
      </c>
      <c r="HL19" s="962"/>
      <c r="HM19" s="962"/>
      <c r="HN19" s="962"/>
      <c r="HO19" s="962"/>
      <c r="HP19" s="1023"/>
      <c r="HQ19" s="1024"/>
      <c r="HR19" s="962"/>
      <c r="HS19" s="962"/>
      <c r="HT19" s="962"/>
      <c r="HU19" s="962"/>
      <c r="HV19" s="962"/>
      <c r="HW19" s="962"/>
      <c r="HX19" s="962"/>
      <c r="HY19" s="962"/>
      <c r="HZ19" s="962"/>
      <c r="IA19" s="962"/>
      <c r="IB19" s="962"/>
      <c r="IC19" s="962"/>
      <c r="ID19" s="962"/>
      <c r="IE19" s="962"/>
      <c r="IF19" s="962"/>
      <c r="IG19" s="1018">
        <f t="shared" si="15"/>
        <v>0</v>
      </c>
    </row>
    <row r="20" spans="1:241" ht="22.75" hidden="1" customHeight="1" x14ac:dyDescent="0.4">
      <c r="A20" s="1027" t="s">
        <v>783</v>
      </c>
      <c r="F20" s="990">
        <v>0</v>
      </c>
      <c r="G20" s="991">
        <v>0</v>
      </c>
      <c r="H20" s="991">
        <v>0</v>
      </c>
      <c r="I20" s="991">
        <v>0</v>
      </c>
      <c r="J20" s="991">
        <v>0</v>
      </c>
      <c r="K20" s="991">
        <v>0</v>
      </c>
      <c r="L20" s="991">
        <v>0</v>
      </c>
      <c r="M20" s="991">
        <v>0</v>
      </c>
      <c r="N20" s="991">
        <v>0</v>
      </c>
      <c r="O20" s="991">
        <v>0</v>
      </c>
      <c r="P20" s="991">
        <v>0</v>
      </c>
      <c r="Q20" s="991">
        <v>0</v>
      </c>
      <c r="R20" s="991">
        <v>0</v>
      </c>
      <c r="S20" s="991">
        <v>0</v>
      </c>
      <c r="T20" s="991">
        <v>0</v>
      </c>
      <c r="U20" s="991">
        <v>0</v>
      </c>
      <c r="V20" s="991">
        <v>0</v>
      </c>
      <c r="W20" s="991"/>
      <c r="X20" s="991">
        <v>0</v>
      </c>
      <c r="Y20" s="991">
        <v>0</v>
      </c>
      <c r="Z20" s="991">
        <v>0</v>
      </c>
      <c r="AA20" s="991">
        <v>0</v>
      </c>
      <c r="AO20" s="902">
        <v>0</v>
      </c>
      <c r="AP20" s="902">
        <v>0</v>
      </c>
      <c r="AQ20" s="902">
        <v>0</v>
      </c>
      <c r="AR20" s="902">
        <v>0</v>
      </c>
      <c r="AS20" s="902">
        <v>0</v>
      </c>
      <c r="AT20" s="902">
        <v>0</v>
      </c>
      <c r="AU20" s="902">
        <v>0</v>
      </c>
      <c r="AV20" s="902">
        <v>0</v>
      </c>
      <c r="AW20" s="902">
        <v>0</v>
      </c>
      <c r="AX20" s="902">
        <v>0</v>
      </c>
      <c r="AY20" s="902">
        <v>0</v>
      </c>
      <c r="AZ20" s="902">
        <v>0</v>
      </c>
      <c r="BA20" s="902">
        <v>0</v>
      </c>
      <c r="BB20" s="902">
        <v>0</v>
      </c>
      <c r="BC20" s="902">
        <v>0</v>
      </c>
      <c r="BD20" s="921">
        <v>0</v>
      </c>
      <c r="BE20" s="921">
        <v>0</v>
      </c>
      <c r="BF20" s="921">
        <v>0</v>
      </c>
      <c r="BG20" s="921">
        <v>0</v>
      </c>
      <c r="BH20" s="921">
        <v>0</v>
      </c>
      <c r="BI20" s="921">
        <v>0</v>
      </c>
      <c r="BJ20" s="921">
        <v>0</v>
      </c>
      <c r="BK20" s="921">
        <v>0</v>
      </c>
      <c r="BL20" s="921"/>
      <c r="BM20" s="921"/>
      <c r="BN20" s="921"/>
      <c r="BO20" s="921">
        <v>0</v>
      </c>
      <c r="BP20" s="961"/>
      <c r="BQ20" s="961"/>
      <c r="BR20" s="950">
        <v>0</v>
      </c>
      <c r="BS20" s="950">
        <v>0</v>
      </c>
      <c r="BT20" s="950">
        <v>0</v>
      </c>
      <c r="BU20" s="950">
        <v>0</v>
      </c>
      <c r="BV20" s="950">
        <v>0</v>
      </c>
      <c r="BW20" s="950">
        <v>0</v>
      </c>
      <c r="BX20" s="950">
        <v>0</v>
      </c>
      <c r="BY20" s="950">
        <v>0</v>
      </c>
      <c r="BZ20" s="950">
        <v>0</v>
      </c>
      <c r="CA20" s="950">
        <v>0</v>
      </c>
      <c r="CB20" s="950">
        <v>0</v>
      </c>
      <c r="CC20" s="950">
        <v>0</v>
      </c>
      <c r="CD20" s="950">
        <v>0</v>
      </c>
      <c r="CE20" s="950">
        <v>0</v>
      </c>
      <c r="CF20" s="950">
        <v>0</v>
      </c>
      <c r="CG20" s="950">
        <v>0</v>
      </c>
      <c r="CH20" s="950">
        <v>0</v>
      </c>
      <c r="CI20" s="950">
        <v>0</v>
      </c>
      <c r="CJ20" s="950">
        <v>0</v>
      </c>
      <c r="CK20" s="950">
        <v>0</v>
      </c>
      <c r="CL20" s="950">
        <v>0</v>
      </c>
      <c r="CM20" s="950">
        <v>0</v>
      </c>
      <c r="CN20" s="950">
        <v>0</v>
      </c>
      <c r="CO20" s="950">
        <v>0</v>
      </c>
      <c r="CP20" s="950">
        <v>0</v>
      </c>
      <c r="CQ20" s="950">
        <v>808.39672955000003</v>
      </c>
      <c r="CR20" s="950">
        <v>0</v>
      </c>
      <c r="CS20" s="950">
        <v>0</v>
      </c>
      <c r="CT20" s="950">
        <v>0</v>
      </c>
      <c r="CU20" s="950">
        <v>0</v>
      </c>
      <c r="CV20" s="950">
        <v>0</v>
      </c>
      <c r="CW20" s="950">
        <v>0</v>
      </c>
      <c r="CX20" s="950">
        <v>0</v>
      </c>
      <c r="CY20" s="950">
        <v>0</v>
      </c>
      <c r="CZ20" s="950">
        <v>0</v>
      </c>
      <c r="DA20" s="952"/>
      <c r="DB20" s="950"/>
      <c r="DC20" s="950"/>
      <c r="DD20" s="950"/>
      <c r="DE20" s="950"/>
      <c r="DF20" s="950"/>
      <c r="DG20" s="950"/>
      <c r="DH20" s="950"/>
      <c r="DI20" s="950"/>
      <c r="DJ20" s="950"/>
      <c r="DK20" s="950"/>
      <c r="DL20" s="950"/>
      <c r="DM20" s="950"/>
      <c r="DN20" s="950"/>
      <c r="DO20" s="950"/>
      <c r="DP20" s="950"/>
      <c r="DQ20" s="953"/>
      <c r="DR20" s="952">
        <v>0</v>
      </c>
      <c r="DS20" s="950">
        <v>0</v>
      </c>
      <c r="DT20" s="950">
        <v>0</v>
      </c>
      <c r="DU20" s="950">
        <v>0</v>
      </c>
      <c r="DV20" s="950">
        <v>0</v>
      </c>
      <c r="DW20" s="950">
        <v>0</v>
      </c>
      <c r="DX20" s="950">
        <v>0</v>
      </c>
      <c r="DY20" s="950">
        <v>0</v>
      </c>
      <c r="DZ20" s="950">
        <v>0</v>
      </c>
      <c r="EA20" s="950">
        <v>0</v>
      </c>
      <c r="EB20" s="950">
        <v>0</v>
      </c>
      <c r="EC20" s="950">
        <v>0</v>
      </c>
      <c r="ED20" s="950">
        <v>0</v>
      </c>
      <c r="EE20" s="950">
        <v>0</v>
      </c>
      <c r="EF20" s="950">
        <v>0</v>
      </c>
      <c r="EG20" s="950">
        <v>0</v>
      </c>
      <c r="EH20" s="950">
        <v>0</v>
      </c>
      <c r="EI20" s="935">
        <v>0</v>
      </c>
      <c r="EJ20" s="952">
        <v>0</v>
      </c>
      <c r="EK20" s="950">
        <v>0</v>
      </c>
      <c r="EL20" s="950">
        <v>0</v>
      </c>
      <c r="EM20" s="950">
        <v>0</v>
      </c>
      <c r="EN20" s="950">
        <v>0</v>
      </c>
      <c r="EO20" s="950">
        <v>0</v>
      </c>
      <c r="EP20" s="950">
        <v>0</v>
      </c>
      <c r="EQ20" s="950">
        <v>0</v>
      </c>
      <c r="ER20" s="950">
        <v>0</v>
      </c>
      <c r="ES20" s="950">
        <v>0</v>
      </c>
      <c r="ET20" s="950">
        <v>0</v>
      </c>
      <c r="EU20" s="950">
        <v>0</v>
      </c>
      <c r="EV20" s="950">
        <v>0</v>
      </c>
      <c r="EW20" s="950">
        <v>0</v>
      </c>
      <c r="EX20" s="950">
        <v>0</v>
      </c>
      <c r="EY20" s="950">
        <v>0</v>
      </c>
      <c r="EZ20" s="953">
        <v>0</v>
      </c>
      <c r="FA20" s="952"/>
      <c r="FB20" s="950"/>
      <c r="FC20" s="950"/>
      <c r="FD20" s="950"/>
      <c r="FE20" s="950"/>
      <c r="FF20" s="950"/>
      <c r="FG20" s="950"/>
      <c r="FH20" s="950"/>
      <c r="FI20" s="950"/>
      <c r="FJ20" s="950"/>
      <c r="FK20" s="950"/>
      <c r="FL20" s="950"/>
      <c r="FM20" s="950"/>
      <c r="FN20" s="950"/>
      <c r="FO20" s="950"/>
      <c r="FP20" s="950"/>
      <c r="FQ20" s="953"/>
      <c r="FR20" s="952">
        <v>0</v>
      </c>
      <c r="FS20" s="950">
        <v>0</v>
      </c>
      <c r="FT20" s="950">
        <v>0</v>
      </c>
      <c r="FU20" s="950">
        <f t="shared" si="2"/>
        <v>0</v>
      </c>
      <c r="FV20" s="950">
        <v>0</v>
      </c>
      <c r="FW20" s="950">
        <v>0</v>
      </c>
      <c r="FX20" s="962">
        <v>0</v>
      </c>
      <c r="FY20" s="962">
        <f t="shared" si="3"/>
        <v>0</v>
      </c>
      <c r="FZ20" s="962">
        <v>0</v>
      </c>
      <c r="GA20" s="962">
        <v>0</v>
      </c>
      <c r="GB20" s="962">
        <v>0</v>
      </c>
      <c r="GC20" s="962">
        <f t="shared" si="4"/>
        <v>0</v>
      </c>
      <c r="GD20" s="962">
        <v>0</v>
      </c>
      <c r="GE20" s="962">
        <v>0</v>
      </c>
      <c r="GF20" s="962">
        <v>0</v>
      </c>
      <c r="GG20" s="962">
        <f t="shared" si="5"/>
        <v>0</v>
      </c>
      <c r="GH20" s="1023">
        <v>0</v>
      </c>
      <c r="GI20" s="1024">
        <v>0</v>
      </c>
      <c r="GJ20" s="962">
        <v>0</v>
      </c>
      <c r="GK20" s="962">
        <v>0</v>
      </c>
      <c r="GL20" s="962">
        <f t="shared" si="22"/>
        <v>0</v>
      </c>
      <c r="GM20" s="962">
        <v>0</v>
      </c>
      <c r="GN20" s="962">
        <v>0</v>
      </c>
      <c r="GO20" s="962">
        <v>0</v>
      </c>
      <c r="GP20" s="962">
        <f t="shared" si="23"/>
        <v>0</v>
      </c>
      <c r="GQ20" s="962">
        <v>0</v>
      </c>
      <c r="GR20" s="962">
        <v>0</v>
      </c>
      <c r="GS20" s="962">
        <v>0</v>
      </c>
      <c r="GT20" s="962">
        <f t="shared" si="24"/>
        <v>0</v>
      </c>
      <c r="GU20" s="962">
        <v>0</v>
      </c>
      <c r="GV20" s="962">
        <v>0</v>
      </c>
      <c r="GW20" s="962">
        <v>0</v>
      </c>
      <c r="GX20" s="962">
        <f t="shared" si="25"/>
        <v>0</v>
      </c>
      <c r="GY20" s="1023">
        <f t="shared" si="10"/>
        <v>0</v>
      </c>
      <c r="GZ20" s="1024">
        <v>0</v>
      </c>
      <c r="HA20" s="962">
        <v>0</v>
      </c>
      <c r="HB20" s="962">
        <v>0</v>
      </c>
      <c r="HC20" s="962">
        <f t="shared" si="26"/>
        <v>0</v>
      </c>
      <c r="HD20" s="962">
        <v>0</v>
      </c>
      <c r="HE20" s="962">
        <v>0</v>
      </c>
      <c r="HF20" s="962">
        <v>0</v>
      </c>
      <c r="HG20" s="962">
        <f>GX20+GW20+GV20</f>
        <v>0</v>
      </c>
      <c r="HH20" s="962"/>
      <c r="HI20" s="962"/>
      <c r="HJ20" s="962"/>
      <c r="HK20" s="962">
        <f>GU20+GT20+GS20</f>
        <v>0</v>
      </c>
      <c r="HL20" s="962"/>
      <c r="HM20" s="962"/>
      <c r="HN20" s="962"/>
      <c r="HO20" s="962"/>
      <c r="HP20" s="1023"/>
      <c r="HQ20" s="1024"/>
      <c r="HR20" s="962"/>
      <c r="HS20" s="962"/>
      <c r="HT20" s="962"/>
      <c r="HU20" s="962"/>
      <c r="HV20" s="962"/>
      <c r="HW20" s="962"/>
      <c r="HX20" s="962"/>
      <c r="HY20" s="962"/>
      <c r="HZ20" s="962"/>
      <c r="IA20" s="962"/>
      <c r="IB20" s="962"/>
      <c r="IC20" s="962"/>
      <c r="ID20" s="962"/>
      <c r="IE20" s="962"/>
      <c r="IF20" s="962"/>
      <c r="IG20" s="1018">
        <f t="shared" si="15"/>
        <v>0</v>
      </c>
    </row>
    <row r="21" spans="1:241" ht="22.75" hidden="1" customHeight="1" x14ac:dyDescent="0.4">
      <c r="A21" s="1027" t="s">
        <v>784</v>
      </c>
      <c r="F21" s="990">
        <v>0</v>
      </c>
      <c r="G21" s="991">
        <v>0</v>
      </c>
      <c r="H21" s="991">
        <v>0</v>
      </c>
      <c r="I21" s="991">
        <v>0</v>
      </c>
      <c r="J21" s="991">
        <v>0</v>
      </c>
      <c r="K21" s="991">
        <v>0</v>
      </c>
      <c r="L21" s="991">
        <v>0</v>
      </c>
      <c r="M21" s="991">
        <v>0</v>
      </c>
      <c r="N21" s="991">
        <v>0</v>
      </c>
      <c r="O21" s="991">
        <v>0</v>
      </c>
      <c r="P21" s="991">
        <v>0</v>
      </c>
      <c r="Q21" s="991">
        <v>0</v>
      </c>
      <c r="R21" s="991">
        <v>0</v>
      </c>
      <c r="S21" s="991">
        <v>0</v>
      </c>
      <c r="T21" s="991">
        <v>0</v>
      </c>
      <c r="U21" s="991">
        <v>0</v>
      </c>
      <c r="V21" s="991">
        <v>0</v>
      </c>
      <c r="W21" s="991"/>
      <c r="X21" s="991">
        <v>0</v>
      </c>
      <c r="Y21" s="991">
        <v>0</v>
      </c>
      <c r="Z21" s="991">
        <v>0</v>
      </c>
      <c r="AA21" s="991">
        <v>0</v>
      </c>
      <c r="AO21" s="902">
        <v>0</v>
      </c>
      <c r="AP21" s="902">
        <v>0</v>
      </c>
      <c r="AQ21" s="902">
        <v>0</v>
      </c>
      <c r="AR21" s="902">
        <v>0</v>
      </c>
      <c r="AS21" s="902">
        <v>0</v>
      </c>
      <c r="AT21" s="902">
        <v>0</v>
      </c>
      <c r="AU21" s="902">
        <v>0</v>
      </c>
      <c r="AV21" s="902">
        <v>0</v>
      </c>
      <c r="AW21" s="902">
        <v>0</v>
      </c>
      <c r="AX21" s="902">
        <v>0</v>
      </c>
      <c r="AY21" s="902">
        <v>0</v>
      </c>
      <c r="AZ21" s="902">
        <v>0</v>
      </c>
      <c r="BA21" s="902">
        <v>0</v>
      </c>
      <c r="BB21" s="902">
        <v>0</v>
      </c>
      <c r="BC21" s="902">
        <v>0</v>
      </c>
      <c r="BD21" s="921">
        <v>0</v>
      </c>
      <c r="BE21" s="921">
        <v>0</v>
      </c>
      <c r="BF21" s="921">
        <v>0</v>
      </c>
      <c r="BG21" s="921">
        <v>0</v>
      </c>
      <c r="BH21" s="921">
        <v>0</v>
      </c>
      <c r="BI21" s="921">
        <v>0</v>
      </c>
      <c r="BJ21" s="921">
        <v>0</v>
      </c>
      <c r="BK21" s="921">
        <v>0</v>
      </c>
      <c r="BL21" s="921"/>
      <c r="BM21" s="921"/>
      <c r="BN21" s="921"/>
      <c r="BO21" s="921">
        <v>0</v>
      </c>
      <c r="BP21" s="961"/>
      <c r="BQ21" s="961"/>
      <c r="BR21" s="950">
        <v>0</v>
      </c>
      <c r="BS21" s="950">
        <v>0</v>
      </c>
      <c r="BT21" s="950">
        <v>0</v>
      </c>
      <c r="BU21" s="950">
        <v>0</v>
      </c>
      <c r="BV21" s="950">
        <v>0</v>
      </c>
      <c r="BW21" s="950">
        <v>0</v>
      </c>
      <c r="BX21" s="950">
        <v>0</v>
      </c>
      <c r="BY21" s="950">
        <v>0</v>
      </c>
      <c r="BZ21" s="950">
        <v>0</v>
      </c>
      <c r="CA21" s="950">
        <v>0</v>
      </c>
      <c r="CB21" s="950">
        <v>0</v>
      </c>
      <c r="CC21" s="950">
        <v>0</v>
      </c>
      <c r="CD21" s="950">
        <v>0</v>
      </c>
      <c r="CE21" s="950">
        <v>0</v>
      </c>
      <c r="CF21" s="950">
        <v>0</v>
      </c>
      <c r="CG21" s="950">
        <v>0</v>
      </c>
      <c r="CH21" s="950">
        <v>0</v>
      </c>
      <c r="CI21" s="950">
        <v>0</v>
      </c>
      <c r="CJ21" s="950">
        <v>123.3693274</v>
      </c>
      <c r="CK21" s="950">
        <v>154.45010635</v>
      </c>
      <c r="CL21" s="950">
        <v>155.18871937</v>
      </c>
      <c r="CM21" s="950">
        <v>424.5207441</v>
      </c>
      <c r="CN21" s="950">
        <v>136.10698342000001</v>
      </c>
      <c r="CO21" s="950">
        <v>125.5095731</v>
      </c>
      <c r="CP21" s="950">
        <v>122.25942893000001</v>
      </c>
      <c r="CQ21" s="950">
        <v>615.99189761000002</v>
      </c>
      <c r="CR21" s="950">
        <v>0</v>
      </c>
      <c r="CS21" s="950">
        <v>0</v>
      </c>
      <c r="CT21" s="950">
        <v>0</v>
      </c>
      <c r="CU21" s="950">
        <v>0</v>
      </c>
      <c r="CV21" s="950">
        <v>0</v>
      </c>
      <c r="CW21" s="950">
        <v>0</v>
      </c>
      <c r="CX21" s="950">
        <v>0</v>
      </c>
      <c r="CY21" s="950">
        <v>0</v>
      </c>
      <c r="CZ21" s="950">
        <v>0</v>
      </c>
      <c r="DA21" s="952"/>
      <c r="DB21" s="950"/>
      <c r="DC21" s="950"/>
      <c r="DD21" s="950"/>
      <c r="DE21" s="950"/>
      <c r="DF21" s="950"/>
      <c r="DG21" s="950"/>
      <c r="DH21" s="950"/>
      <c r="DI21" s="950"/>
      <c r="DJ21" s="950"/>
      <c r="DK21" s="950"/>
      <c r="DL21" s="950"/>
      <c r="DM21" s="950"/>
      <c r="DN21" s="950"/>
      <c r="DO21" s="950"/>
      <c r="DP21" s="950"/>
      <c r="DQ21" s="953"/>
      <c r="DR21" s="952">
        <v>0</v>
      </c>
      <c r="DS21" s="950">
        <v>0</v>
      </c>
      <c r="DT21" s="950">
        <v>0</v>
      </c>
      <c r="DU21" s="950">
        <v>0</v>
      </c>
      <c r="DV21" s="950">
        <v>0</v>
      </c>
      <c r="DW21" s="950">
        <v>0</v>
      </c>
      <c r="DX21" s="950">
        <v>0</v>
      </c>
      <c r="DY21" s="950">
        <v>0</v>
      </c>
      <c r="DZ21" s="950">
        <v>0</v>
      </c>
      <c r="EA21" s="950">
        <v>0</v>
      </c>
      <c r="EB21" s="950">
        <v>0</v>
      </c>
      <c r="EC21" s="950">
        <v>0</v>
      </c>
      <c r="ED21" s="950">
        <v>0</v>
      </c>
      <c r="EE21" s="950">
        <v>0</v>
      </c>
      <c r="EF21" s="950">
        <v>0</v>
      </c>
      <c r="EG21" s="950">
        <v>0</v>
      </c>
      <c r="EH21" s="950">
        <v>0</v>
      </c>
      <c r="EI21" s="935">
        <v>0</v>
      </c>
      <c r="EJ21" s="952">
        <v>0</v>
      </c>
      <c r="EK21" s="950">
        <v>0</v>
      </c>
      <c r="EL21" s="950">
        <v>0</v>
      </c>
      <c r="EM21" s="950">
        <v>0</v>
      </c>
      <c r="EN21" s="950">
        <v>0</v>
      </c>
      <c r="EO21" s="950">
        <v>0</v>
      </c>
      <c r="EP21" s="950">
        <v>0</v>
      </c>
      <c r="EQ21" s="950">
        <v>0</v>
      </c>
      <c r="ER21" s="950">
        <v>0</v>
      </c>
      <c r="ES21" s="950">
        <v>0</v>
      </c>
      <c r="ET21" s="950">
        <v>0</v>
      </c>
      <c r="EU21" s="950">
        <v>0</v>
      </c>
      <c r="EV21" s="950">
        <v>0</v>
      </c>
      <c r="EW21" s="950">
        <v>0</v>
      </c>
      <c r="EX21" s="950">
        <v>0</v>
      </c>
      <c r="EY21" s="950">
        <v>0</v>
      </c>
      <c r="EZ21" s="953">
        <v>0</v>
      </c>
      <c r="FA21" s="952"/>
      <c r="FB21" s="950"/>
      <c r="FC21" s="950"/>
      <c r="FD21" s="950"/>
      <c r="FE21" s="950"/>
      <c r="FF21" s="950"/>
      <c r="FG21" s="950"/>
      <c r="FH21" s="950"/>
      <c r="FI21" s="950"/>
      <c r="FJ21" s="950"/>
      <c r="FK21" s="950"/>
      <c r="FL21" s="950"/>
      <c r="FM21" s="950"/>
      <c r="FN21" s="950"/>
      <c r="FO21" s="950"/>
      <c r="FP21" s="950"/>
      <c r="FQ21" s="953"/>
      <c r="FR21" s="952">
        <v>0</v>
      </c>
      <c r="FS21" s="950">
        <v>0</v>
      </c>
      <c r="FT21" s="950">
        <v>0</v>
      </c>
      <c r="FU21" s="950">
        <f t="shared" si="2"/>
        <v>0</v>
      </c>
      <c r="FV21" s="950">
        <v>0</v>
      </c>
      <c r="FW21" s="950">
        <v>0</v>
      </c>
      <c r="FX21" s="962">
        <v>0</v>
      </c>
      <c r="FY21" s="962">
        <f t="shared" si="3"/>
        <v>0</v>
      </c>
      <c r="FZ21" s="962">
        <v>0</v>
      </c>
      <c r="GA21" s="962">
        <v>0</v>
      </c>
      <c r="GB21" s="962">
        <v>0</v>
      </c>
      <c r="GC21" s="962">
        <f t="shared" si="4"/>
        <v>0</v>
      </c>
      <c r="GD21" s="962">
        <v>0</v>
      </c>
      <c r="GE21" s="962">
        <v>0</v>
      </c>
      <c r="GF21" s="962">
        <v>0</v>
      </c>
      <c r="GG21" s="962">
        <f t="shared" si="5"/>
        <v>0</v>
      </c>
      <c r="GH21" s="1023">
        <v>0</v>
      </c>
      <c r="GI21" s="1024">
        <v>0</v>
      </c>
      <c r="GJ21" s="962">
        <v>0</v>
      </c>
      <c r="GK21" s="962">
        <v>0</v>
      </c>
      <c r="GL21" s="962">
        <f t="shared" si="22"/>
        <v>0</v>
      </c>
      <c r="GM21" s="962">
        <v>0</v>
      </c>
      <c r="GN21" s="962">
        <v>0</v>
      </c>
      <c r="GO21" s="962">
        <v>0</v>
      </c>
      <c r="GP21" s="962">
        <f t="shared" si="23"/>
        <v>0</v>
      </c>
      <c r="GQ21" s="962">
        <v>0</v>
      </c>
      <c r="GR21" s="962">
        <v>0</v>
      </c>
      <c r="GS21" s="962">
        <v>0</v>
      </c>
      <c r="GT21" s="962">
        <f t="shared" si="24"/>
        <v>0</v>
      </c>
      <c r="GU21" s="962">
        <v>0</v>
      </c>
      <c r="GV21" s="962">
        <v>0</v>
      </c>
      <c r="GW21" s="962">
        <v>0</v>
      </c>
      <c r="GX21" s="962">
        <f t="shared" si="25"/>
        <v>0</v>
      </c>
      <c r="GY21" s="1023">
        <f t="shared" si="10"/>
        <v>0</v>
      </c>
      <c r="GZ21" s="1024">
        <v>0</v>
      </c>
      <c r="HA21" s="962">
        <v>0</v>
      </c>
      <c r="HB21" s="962">
        <v>0</v>
      </c>
      <c r="HC21" s="962">
        <f t="shared" si="26"/>
        <v>0</v>
      </c>
      <c r="HD21" s="962">
        <v>0</v>
      </c>
      <c r="HE21" s="962">
        <v>0</v>
      </c>
      <c r="HF21" s="962">
        <v>0</v>
      </c>
      <c r="HG21" s="962">
        <f>GX21+GW21+GV21</f>
        <v>0</v>
      </c>
      <c r="HH21" s="962"/>
      <c r="HI21" s="962"/>
      <c r="HJ21" s="962"/>
      <c r="HK21" s="962">
        <f>GU21+GT21+GS21</f>
        <v>0</v>
      </c>
      <c r="HL21" s="962"/>
      <c r="HM21" s="962"/>
      <c r="HN21" s="962"/>
      <c r="HO21" s="962"/>
      <c r="HP21" s="1023"/>
      <c r="HQ21" s="1024"/>
      <c r="HR21" s="962"/>
      <c r="HS21" s="962"/>
      <c r="HT21" s="962"/>
      <c r="HU21" s="962"/>
      <c r="HV21" s="962"/>
      <c r="HW21" s="962"/>
      <c r="HX21" s="962"/>
      <c r="HY21" s="962"/>
      <c r="HZ21" s="962"/>
      <c r="IA21" s="962"/>
      <c r="IB21" s="962"/>
      <c r="IC21" s="962"/>
      <c r="ID21" s="962"/>
      <c r="IE21" s="962"/>
      <c r="IF21" s="962"/>
      <c r="IG21" s="1018">
        <f t="shared" si="15"/>
        <v>0</v>
      </c>
    </row>
    <row r="22" spans="1:241" ht="22.75" hidden="1" customHeight="1" x14ac:dyDescent="0.4">
      <c r="A22" s="1027" t="s">
        <v>785</v>
      </c>
      <c r="F22" s="990"/>
      <c r="G22" s="991"/>
      <c r="H22" s="991"/>
      <c r="I22" s="991"/>
      <c r="J22" s="991"/>
      <c r="K22" s="991"/>
      <c r="L22" s="991"/>
      <c r="M22" s="991"/>
      <c r="N22" s="991"/>
      <c r="O22" s="991"/>
      <c r="P22" s="991"/>
      <c r="Q22" s="991"/>
      <c r="R22" s="991"/>
      <c r="S22" s="991"/>
      <c r="T22" s="991"/>
      <c r="U22" s="991"/>
      <c r="V22" s="991"/>
      <c r="W22" s="991"/>
      <c r="X22" s="991"/>
      <c r="Y22" s="991"/>
      <c r="Z22" s="991"/>
      <c r="AA22" s="991"/>
      <c r="BD22" s="921"/>
      <c r="BE22" s="921"/>
      <c r="BF22" s="921"/>
      <c r="BG22" s="921"/>
      <c r="BH22" s="921"/>
      <c r="BI22" s="921"/>
      <c r="BJ22" s="921"/>
      <c r="BK22" s="921"/>
      <c r="BL22" s="921"/>
      <c r="BM22" s="921"/>
      <c r="BN22" s="921"/>
      <c r="BO22" s="921"/>
      <c r="BP22" s="961"/>
      <c r="BQ22" s="961"/>
      <c r="BR22" s="950"/>
      <c r="BS22" s="950"/>
      <c r="BT22" s="950"/>
      <c r="BU22" s="950"/>
      <c r="BV22" s="950"/>
      <c r="BW22" s="950"/>
      <c r="BX22" s="950"/>
      <c r="BY22" s="950"/>
      <c r="BZ22" s="950"/>
      <c r="CA22" s="950"/>
      <c r="CB22" s="950"/>
      <c r="CC22" s="950"/>
      <c r="CD22" s="950"/>
      <c r="CE22" s="950"/>
      <c r="CF22" s="950"/>
      <c r="CG22" s="950"/>
      <c r="CH22" s="950"/>
      <c r="CI22" s="950"/>
      <c r="CJ22" s="950"/>
      <c r="CK22" s="950"/>
      <c r="CL22" s="950"/>
      <c r="CM22" s="950"/>
      <c r="CN22" s="950"/>
      <c r="CO22" s="950"/>
      <c r="CP22" s="950"/>
      <c r="CQ22" s="950"/>
      <c r="CR22" s="950"/>
      <c r="CS22" s="950"/>
      <c r="CT22" s="950"/>
      <c r="CU22" s="950"/>
      <c r="CV22" s="950"/>
      <c r="CW22" s="950"/>
      <c r="CX22" s="950"/>
      <c r="CY22" s="950"/>
      <c r="CZ22" s="950"/>
      <c r="DA22" s="952"/>
      <c r="DB22" s="950"/>
      <c r="DC22" s="950"/>
      <c r="DD22" s="950"/>
      <c r="DE22" s="950"/>
      <c r="DF22" s="950"/>
      <c r="DG22" s="950"/>
      <c r="DH22" s="950"/>
      <c r="DI22" s="950"/>
      <c r="DJ22" s="950"/>
      <c r="DK22" s="950"/>
      <c r="DL22" s="950"/>
      <c r="DM22" s="950"/>
      <c r="DN22" s="950"/>
      <c r="DO22" s="950"/>
      <c r="DP22" s="950"/>
      <c r="DQ22" s="953"/>
      <c r="DR22" s="952"/>
      <c r="DS22" s="950"/>
      <c r="DT22" s="950"/>
      <c r="DU22" s="950"/>
      <c r="DV22" s="950"/>
      <c r="DW22" s="950"/>
      <c r="DX22" s="950"/>
      <c r="DY22" s="950"/>
      <c r="DZ22" s="950"/>
      <c r="EA22" s="950"/>
      <c r="EB22" s="950"/>
      <c r="EC22" s="950"/>
      <c r="ED22" s="950"/>
      <c r="EE22" s="950"/>
      <c r="EF22" s="950"/>
      <c r="EG22" s="950"/>
      <c r="EH22" s="950"/>
      <c r="EI22" s="935"/>
      <c r="EJ22" s="952"/>
      <c r="EK22" s="950"/>
      <c r="EL22" s="950"/>
      <c r="EM22" s="950"/>
      <c r="EN22" s="950"/>
      <c r="EO22" s="950"/>
      <c r="EP22" s="950"/>
      <c r="EQ22" s="950"/>
      <c r="ER22" s="950"/>
      <c r="ES22" s="950"/>
      <c r="ET22" s="950"/>
      <c r="EU22" s="950"/>
      <c r="EV22" s="950"/>
      <c r="EW22" s="950"/>
      <c r="EX22" s="950"/>
      <c r="EY22" s="950"/>
      <c r="EZ22" s="953"/>
      <c r="FA22" s="952"/>
      <c r="FB22" s="950"/>
      <c r="FC22" s="950"/>
      <c r="FD22" s="950"/>
      <c r="FE22" s="950"/>
      <c r="FF22" s="950"/>
      <c r="FG22" s="950"/>
      <c r="FH22" s="950"/>
      <c r="FI22" s="950"/>
      <c r="FJ22" s="950"/>
      <c r="FK22" s="950"/>
      <c r="FL22" s="950"/>
      <c r="FM22" s="950"/>
      <c r="FN22" s="950"/>
      <c r="FO22" s="950"/>
      <c r="FP22" s="950"/>
      <c r="FQ22" s="953"/>
      <c r="FR22" s="952">
        <v>0</v>
      </c>
      <c r="FS22" s="950">
        <v>0</v>
      </c>
      <c r="FT22" s="950">
        <v>0</v>
      </c>
      <c r="FU22" s="950">
        <f t="shared" si="2"/>
        <v>0</v>
      </c>
      <c r="FV22" s="950">
        <v>0</v>
      </c>
      <c r="FW22" s="950">
        <v>0</v>
      </c>
      <c r="FX22" s="962">
        <v>0</v>
      </c>
      <c r="FY22" s="962">
        <f t="shared" si="3"/>
        <v>0</v>
      </c>
      <c r="FZ22" s="962">
        <v>0</v>
      </c>
      <c r="GA22" s="962">
        <v>0</v>
      </c>
      <c r="GB22" s="962">
        <v>0</v>
      </c>
      <c r="GC22" s="962">
        <f t="shared" si="4"/>
        <v>0</v>
      </c>
      <c r="GD22" s="962">
        <v>0</v>
      </c>
      <c r="GE22" s="962">
        <v>0</v>
      </c>
      <c r="GF22" s="962">
        <v>0</v>
      </c>
      <c r="GG22" s="962">
        <f t="shared" si="5"/>
        <v>0</v>
      </c>
      <c r="GH22" s="1023">
        <v>0</v>
      </c>
      <c r="GI22" s="1024">
        <v>0</v>
      </c>
      <c r="GJ22" s="962">
        <v>0</v>
      </c>
      <c r="GK22" s="962">
        <v>0</v>
      </c>
      <c r="GL22" s="962">
        <f t="shared" si="22"/>
        <v>0</v>
      </c>
      <c r="GM22" s="962">
        <v>0</v>
      </c>
      <c r="GN22" s="962">
        <v>0</v>
      </c>
      <c r="GO22" s="962">
        <v>0</v>
      </c>
      <c r="GP22" s="962">
        <f t="shared" si="23"/>
        <v>0</v>
      </c>
      <c r="GQ22" s="962">
        <v>0</v>
      </c>
      <c r="GR22" s="962">
        <v>0</v>
      </c>
      <c r="GS22" s="962">
        <v>0</v>
      </c>
      <c r="GT22" s="962">
        <f t="shared" si="24"/>
        <v>0</v>
      </c>
      <c r="GU22" s="962">
        <v>0</v>
      </c>
      <c r="GV22" s="962">
        <v>0</v>
      </c>
      <c r="GW22" s="962">
        <v>0</v>
      </c>
      <c r="GX22" s="962">
        <f t="shared" si="25"/>
        <v>0</v>
      </c>
      <c r="GY22" s="1023">
        <f t="shared" si="10"/>
        <v>0</v>
      </c>
      <c r="GZ22" s="1024">
        <v>0</v>
      </c>
      <c r="HA22" s="962">
        <v>0</v>
      </c>
      <c r="HB22" s="962">
        <v>0</v>
      </c>
      <c r="HC22" s="962">
        <f t="shared" si="26"/>
        <v>0</v>
      </c>
      <c r="HD22" s="962">
        <v>0</v>
      </c>
      <c r="HE22" s="962">
        <v>0</v>
      </c>
      <c r="HF22" s="962">
        <v>0</v>
      </c>
      <c r="HG22" s="962">
        <f>GX22+GW22+GV22</f>
        <v>0</v>
      </c>
      <c r="HH22" s="962"/>
      <c r="HI22" s="962"/>
      <c r="HJ22" s="962"/>
      <c r="HK22" s="962">
        <f>GU22+GT22+GS22</f>
        <v>0</v>
      </c>
      <c r="HL22" s="962"/>
      <c r="HM22" s="962"/>
      <c r="HN22" s="962"/>
      <c r="HO22" s="962"/>
      <c r="HP22" s="1023"/>
      <c r="HQ22" s="1024"/>
      <c r="HR22" s="962"/>
      <c r="HS22" s="962"/>
      <c r="HT22" s="962"/>
      <c r="HU22" s="962"/>
      <c r="HV22" s="962"/>
      <c r="HW22" s="962"/>
      <c r="HX22" s="962"/>
      <c r="HY22" s="962"/>
      <c r="HZ22" s="962"/>
      <c r="IA22" s="962"/>
      <c r="IB22" s="962"/>
      <c r="IC22" s="962"/>
      <c r="ID22" s="962"/>
      <c r="IE22" s="962"/>
      <c r="IF22" s="962"/>
      <c r="IG22" s="1018">
        <f t="shared" si="15"/>
        <v>0</v>
      </c>
    </row>
    <row r="23" spans="1:241" s="940" customFormat="1" ht="19.5" customHeight="1" x14ac:dyDescent="0.4">
      <c r="A23" s="1025" t="s">
        <v>786</v>
      </c>
      <c r="F23" s="987"/>
      <c r="G23" s="988"/>
      <c r="H23" s="988"/>
      <c r="I23" s="988"/>
      <c r="J23" s="988"/>
      <c r="K23" s="988"/>
      <c r="L23" s="988"/>
      <c r="M23" s="988"/>
      <c r="N23" s="988"/>
      <c r="O23" s="988"/>
      <c r="P23" s="988"/>
      <c r="Q23" s="988"/>
      <c r="R23" s="988"/>
      <c r="S23" s="988"/>
      <c r="T23" s="988"/>
      <c r="U23" s="988"/>
      <c r="V23" s="988"/>
      <c r="W23" s="988"/>
      <c r="X23" s="988"/>
      <c r="Y23" s="988"/>
      <c r="Z23" s="988"/>
      <c r="AA23" s="988"/>
      <c r="BD23" s="1028"/>
      <c r="BE23" s="1028"/>
      <c r="BF23" s="1028"/>
      <c r="BG23" s="1028"/>
      <c r="BH23" s="1028"/>
      <c r="BI23" s="1028"/>
      <c r="BJ23" s="1028"/>
      <c r="BK23" s="1028"/>
      <c r="BL23" s="1028"/>
      <c r="BM23" s="1028"/>
      <c r="BN23" s="1028"/>
      <c r="BO23" s="1028"/>
      <c r="BP23" s="1029"/>
      <c r="BQ23" s="1029"/>
      <c r="BR23" s="933">
        <v>0</v>
      </c>
      <c r="BS23" s="933">
        <v>0</v>
      </c>
      <c r="BT23" s="933">
        <v>83.606004730000009</v>
      </c>
      <c r="BU23" s="933">
        <v>102.40621737000001</v>
      </c>
      <c r="BV23" s="933">
        <v>166.58289302</v>
      </c>
      <c r="BW23" s="933">
        <v>352.59511512</v>
      </c>
      <c r="BX23" s="933">
        <v>131.42664295</v>
      </c>
      <c r="BY23" s="933">
        <v>172.96926110000001</v>
      </c>
      <c r="BZ23" s="933">
        <v>132.59557889999999</v>
      </c>
      <c r="CA23" s="933">
        <v>436.99148294999998</v>
      </c>
      <c r="CB23" s="933">
        <v>141.62031225000001</v>
      </c>
      <c r="CC23" s="933">
        <v>151.91065372</v>
      </c>
      <c r="CD23" s="933">
        <v>149.90124055000001</v>
      </c>
      <c r="CE23" s="933">
        <v>443.43220651999997</v>
      </c>
      <c r="CF23" s="933">
        <v>142.08214222000004</v>
      </c>
      <c r="CG23" s="933">
        <v>157.34354027000001</v>
      </c>
      <c r="CH23" s="933">
        <v>113.54025408</v>
      </c>
      <c r="CI23" s="933">
        <v>412.96593657000005</v>
      </c>
      <c r="CJ23" s="933">
        <v>123.3693274</v>
      </c>
      <c r="CK23" s="933">
        <v>145.96269733000003</v>
      </c>
      <c r="CL23" s="933">
        <v>155.18871937</v>
      </c>
      <c r="CM23" s="933">
        <v>424.5207441</v>
      </c>
      <c r="CN23" s="933">
        <v>136.10698342000001</v>
      </c>
      <c r="CO23" s="933">
        <v>125.5095731</v>
      </c>
      <c r="CP23" s="933">
        <v>122.25942893000001</v>
      </c>
      <c r="CQ23" s="933">
        <v>383.87598545000003</v>
      </c>
      <c r="CR23" s="933">
        <v>131.8214759</v>
      </c>
      <c r="CS23" s="933">
        <v>131.8214759</v>
      </c>
      <c r="CT23" s="933">
        <v>144.54571684999999</v>
      </c>
      <c r="CU23" s="933">
        <v>408.18866864999995</v>
      </c>
      <c r="CV23" s="933">
        <v>135.22280239462333</v>
      </c>
      <c r="CW23" s="933">
        <v>158.65148037801634</v>
      </c>
      <c r="CX23" s="933">
        <v>163.93700660219008</v>
      </c>
      <c r="CY23" s="933">
        <v>457.81128937482976</v>
      </c>
      <c r="CZ23" s="933">
        <v>1969.7347547122722</v>
      </c>
      <c r="DA23" s="934">
        <v>176.26937394123661</v>
      </c>
      <c r="DB23" s="933">
        <v>182.72294885248775</v>
      </c>
      <c r="DC23" s="933">
        <v>170.85612874353302</v>
      </c>
      <c r="DD23" s="933">
        <v>529.84845153725735</v>
      </c>
      <c r="DE23" s="933">
        <v>174.62006514541591</v>
      </c>
      <c r="DF23" s="933">
        <v>164.1329427547775</v>
      </c>
      <c r="DG23" s="933">
        <v>173.17117637342506</v>
      </c>
      <c r="DH23" s="933">
        <v>511.92418427361849</v>
      </c>
      <c r="DI23" s="933">
        <v>129.08231765000005</v>
      </c>
      <c r="DJ23" s="933">
        <v>142.92345945999998</v>
      </c>
      <c r="DK23" s="933">
        <v>126.69872115999999</v>
      </c>
      <c r="DL23" s="933">
        <v>398.70449827000004</v>
      </c>
      <c r="DM23" s="933">
        <v>128.89133606000001</v>
      </c>
      <c r="DN23" s="933">
        <v>134.64567571000001</v>
      </c>
      <c r="DO23" s="933">
        <v>112.71105111</v>
      </c>
      <c r="DP23" s="933">
        <v>376.24806288000002</v>
      </c>
      <c r="DQ23" s="935">
        <v>1816.7251969608756</v>
      </c>
      <c r="DR23" s="934">
        <v>169.06437763</v>
      </c>
      <c r="DS23" s="933">
        <v>172.58351221999999</v>
      </c>
      <c r="DT23" s="933">
        <v>147.86631963999997</v>
      </c>
      <c r="DU23" s="933">
        <v>489.51420948999998</v>
      </c>
      <c r="DV23" s="933">
        <v>174.47470949999999</v>
      </c>
      <c r="DW23" s="933">
        <v>169.900671711</v>
      </c>
      <c r="DX23" s="933">
        <v>159.75145340127497</v>
      </c>
      <c r="DY23" s="933">
        <v>504.12683461227499</v>
      </c>
      <c r="DZ23" s="933">
        <v>993.64104410227503</v>
      </c>
      <c r="EA23" s="933">
        <v>141.60098703</v>
      </c>
      <c r="EB23" s="933">
        <v>92.670980940000007</v>
      </c>
      <c r="EC23" s="933">
        <v>202.35754416999998</v>
      </c>
      <c r="ED23" s="933">
        <v>436.62951213999997</v>
      </c>
      <c r="EE23" s="933">
        <v>170.69290426000003</v>
      </c>
      <c r="EF23" s="933">
        <v>154.00525140000002</v>
      </c>
      <c r="EG23" s="933">
        <v>143.08606820000008</v>
      </c>
      <c r="EH23" s="933">
        <v>467.78422386000011</v>
      </c>
      <c r="EI23" s="935">
        <v>1898.0547801022751</v>
      </c>
      <c r="EJ23" s="934">
        <v>197.73988282000002</v>
      </c>
      <c r="EK23" s="933">
        <v>211.84711971999997</v>
      </c>
      <c r="EL23" s="933">
        <v>210.75129461792446</v>
      </c>
      <c r="EM23" s="933">
        <v>620.33829715792444</v>
      </c>
      <c r="EN23" s="933">
        <v>169.37423036999999</v>
      </c>
      <c r="EO23" s="933">
        <v>167.90003353</v>
      </c>
      <c r="EP23" s="933">
        <v>232.89408104</v>
      </c>
      <c r="EQ23" s="933">
        <v>570.16834494000011</v>
      </c>
      <c r="ER23" s="933">
        <v>224.97989293999998</v>
      </c>
      <c r="ES23" s="933">
        <v>272.24640041666663</v>
      </c>
      <c r="ET23" s="933">
        <v>269.51279249381224</v>
      </c>
      <c r="EU23" s="933">
        <v>766.73908585047889</v>
      </c>
      <c r="EV23" s="933">
        <v>263.63570656014656</v>
      </c>
      <c r="EW23" s="933">
        <v>251.44069506361305</v>
      </c>
      <c r="EX23" s="933">
        <v>266.60537896136225</v>
      </c>
      <c r="EY23" s="933">
        <v>781.68178058512183</v>
      </c>
      <c r="EZ23" s="935">
        <v>2738.9275085335253</v>
      </c>
      <c r="FA23" s="934">
        <v>264.22509614000001</v>
      </c>
      <c r="FB23" s="933">
        <v>262.74333271</v>
      </c>
      <c r="FC23" s="933">
        <v>282.50469520999997</v>
      </c>
      <c r="FD23" s="933">
        <v>809.47312405999992</v>
      </c>
      <c r="FE23" s="933">
        <v>315.67704408632034</v>
      </c>
      <c r="FF23" s="933">
        <v>289.47851397043814</v>
      </c>
      <c r="FG23" s="933">
        <v>362.40957372303268</v>
      </c>
      <c r="FH23" s="933">
        <v>967.56513177979105</v>
      </c>
      <c r="FI23" s="933">
        <v>396.68347314999994</v>
      </c>
      <c r="FJ23" s="933">
        <v>400.7775706503582</v>
      </c>
      <c r="FK23" s="933">
        <v>399.65837644804958</v>
      </c>
      <c r="FL23" s="933">
        <v>1197.1194202484078</v>
      </c>
      <c r="FM23" s="933">
        <v>350.14550311424699</v>
      </c>
      <c r="FN23" s="933">
        <v>335.86759930776554</v>
      </c>
      <c r="FO23" s="933">
        <v>363.7666569695316</v>
      </c>
      <c r="FP23" s="933">
        <v>1049.7797593915441</v>
      </c>
      <c r="FQ23" s="935">
        <v>4023.9374354797428</v>
      </c>
      <c r="FR23" s="934">
        <v>506.53398607967495</v>
      </c>
      <c r="FS23" s="933">
        <v>384.58773375999999</v>
      </c>
      <c r="FT23" s="933">
        <v>596.34137978000012</v>
      </c>
      <c r="FU23" s="933">
        <f t="shared" si="2"/>
        <v>1487.4630996196752</v>
      </c>
      <c r="FV23" s="933">
        <v>466.73448784300001</v>
      </c>
      <c r="FW23" s="933">
        <v>454.50779330500001</v>
      </c>
      <c r="FX23" s="1016">
        <v>442.84079221999997</v>
      </c>
      <c r="FY23" s="1016">
        <f t="shared" si="3"/>
        <v>1364.083073368</v>
      </c>
      <c r="FZ23" s="1016">
        <v>452.43184329999997</v>
      </c>
      <c r="GA23" s="1016">
        <v>599.95177296000008</v>
      </c>
      <c r="GB23" s="1016">
        <v>313.34007113999996</v>
      </c>
      <c r="GC23" s="1016">
        <f t="shared" si="4"/>
        <v>1365.7236874</v>
      </c>
      <c r="GD23" s="1016">
        <v>288.49677617000003</v>
      </c>
      <c r="GE23" s="1016">
        <v>290.05305484000002</v>
      </c>
      <c r="GF23" s="1016">
        <v>277.59322655</v>
      </c>
      <c r="GG23" s="1016">
        <f t="shared" si="5"/>
        <v>856.14305755999999</v>
      </c>
      <c r="GH23" s="1018">
        <v>5073.4129179476759</v>
      </c>
      <c r="GI23" s="1019">
        <v>381.83349833554848</v>
      </c>
      <c r="GJ23" s="1016">
        <v>343.3237781862577</v>
      </c>
      <c r="GK23" s="1016">
        <v>428.81811619457778</v>
      </c>
      <c r="GL23" s="1016">
        <f t="shared" si="22"/>
        <v>1153.975392716384</v>
      </c>
      <c r="GM23" s="1016">
        <v>374.46335305540981</v>
      </c>
      <c r="GN23" s="1016">
        <v>488.48290861767151</v>
      </c>
      <c r="GO23" s="1016">
        <v>421.71517008604724</v>
      </c>
      <c r="GP23" s="1016">
        <f t="shared" si="23"/>
        <v>1284.6614317591284</v>
      </c>
      <c r="GQ23" s="1016">
        <v>423.1498842370363</v>
      </c>
      <c r="GR23" s="1016">
        <v>445.73906397903681</v>
      </c>
      <c r="GS23" s="1016">
        <v>402.49967216550357</v>
      </c>
      <c r="GT23" s="1016">
        <f t="shared" si="24"/>
        <v>1271.3886203815766</v>
      </c>
      <c r="GU23" s="1016">
        <v>456.43894678348016</v>
      </c>
      <c r="GV23" s="1016">
        <v>416.67488499932108</v>
      </c>
      <c r="GW23" s="1016">
        <v>476.4799540396246</v>
      </c>
      <c r="GX23" s="1016">
        <f t="shared" si="25"/>
        <v>1349.5937858224258</v>
      </c>
      <c r="GY23" s="1018">
        <f t="shared" si="10"/>
        <v>5059.6192306795147</v>
      </c>
      <c r="GZ23" s="1019">
        <v>459.29548485939864</v>
      </c>
      <c r="HA23" s="1016">
        <v>462.39339443782001</v>
      </c>
      <c r="HB23" s="1016">
        <v>467.1137911054912</v>
      </c>
      <c r="HC23" s="1016">
        <f t="shared" si="26"/>
        <v>1388.8026704027097</v>
      </c>
      <c r="HD23" s="1016">
        <v>375.58650434999998</v>
      </c>
      <c r="HE23" s="1016">
        <v>396.71</v>
      </c>
      <c r="HF23" s="1016">
        <v>378.38</v>
      </c>
      <c r="HG23" s="1016">
        <f>HE23+HF23+HD23</f>
        <v>1150.67650435</v>
      </c>
      <c r="HH23" s="1016">
        <f>HH24</f>
        <v>381.52</v>
      </c>
      <c r="HI23" s="1016">
        <f t="shared" ref="HI23:HM23" si="27">HI24</f>
        <v>373.74</v>
      </c>
      <c r="HJ23" s="1016">
        <f t="shared" si="27"/>
        <v>267.46699999999998</v>
      </c>
      <c r="HK23" s="1016">
        <f t="shared" ref="HK23:HK35" si="28">HH23+HI23+HJ23</f>
        <v>1022.727</v>
      </c>
      <c r="HL23" s="1016">
        <f t="shared" si="27"/>
        <v>529.51400000000001</v>
      </c>
      <c r="HM23" s="1016">
        <f t="shared" si="27"/>
        <v>408.41899999999998</v>
      </c>
      <c r="HN23" s="1016">
        <f>HN24</f>
        <v>428.33</v>
      </c>
      <c r="HO23" s="1016">
        <f t="shared" ref="HO23:HO35" si="29">HL23+HM23+HN23</f>
        <v>1366.2629999999999</v>
      </c>
      <c r="HP23" s="1018">
        <f t="shared" ref="HP23:HP35" si="30">HO23+HK23+HG23+HC23</f>
        <v>4928.4691747527095</v>
      </c>
      <c r="HQ23" s="1019">
        <v>554.75556258455561</v>
      </c>
      <c r="HR23" s="1016">
        <v>469.05386638474221</v>
      </c>
      <c r="HS23" s="1016">
        <v>604.35311038160523</v>
      </c>
      <c r="HT23" s="1016">
        <v>1628.162539350903</v>
      </c>
      <c r="HU23" s="1016">
        <v>582.36249971517395</v>
      </c>
      <c r="HV23" s="1016">
        <v>578.75277652762247</v>
      </c>
      <c r="HW23" s="1016">
        <v>591.97787246285247</v>
      </c>
      <c r="HX23" s="1016">
        <v>1753.0931487056489</v>
      </c>
      <c r="HY23" s="1016">
        <v>725.60530918130144</v>
      </c>
      <c r="HZ23" s="1016">
        <v>857.34025275634053</v>
      </c>
      <c r="IA23" s="1016">
        <v>1189.4206558348928</v>
      </c>
      <c r="IB23" s="1016">
        <v>2772.366217772535</v>
      </c>
      <c r="IC23" s="1016">
        <v>1171.2537451233331</v>
      </c>
      <c r="ID23" s="1016">
        <v>1169.1301164419999</v>
      </c>
      <c r="IE23" s="1016">
        <v>1841.6238015555559</v>
      </c>
      <c r="IF23" s="1016">
        <v>4182.0076631208894</v>
      </c>
      <c r="IG23" s="1018">
        <f t="shared" si="15"/>
        <v>10335.629568949975</v>
      </c>
    </row>
    <row r="24" spans="1:241" ht="23.25" customHeight="1" x14ac:dyDescent="0.4">
      <c r="A24" s="1021" t="s">
        <v>787</v>
      </c>
      <c r="F24" s="990"/>
      <c r="G24" s="991"/>
      <c r="H24" s="991"/>
      <c r="I24" s="991"/>
      <c r="J24" s="991"/>
      <c r="K24" s="991"/>
      <c r="L24" s="991"/>
      <c r="M24" s="991"/>
      <c r="N24" s="991"/>
      <c r="O24" s="991"/>
      <c r="P24" s="991"/>
      <c r="Q24" s="991"/>
      <c r="R24" s="991"/>
      <c r="S24" s="991"/>
      <c r="T24" s="991"/>
      <c r="U24" s="991"/>
      <c r="V24" s="991"/>
      <c r="W24" s="991"/>
      <c r="X24" s="991"/>
      <c r="Y24" s="991"/>
      <c r="Z24" s="991"/>
      <c r="AA24" s="991"/>
      <c r="BD24" s="921"/>
      <c r="BE24" s="921"/>
      <c r="BF24" s="921"/>
      <c r="BG24" s="921"/>
      <c r="BH24" s="921"/>
      <c r="BI24" s="921"/>
      <c r="BJ24" s="921"/>
      <c r="BK24" s="921"/>
      <c r="BL24" s="921"/>
      <c r="BM24" s="921"/>
      <c r="BN24" s="921"/>
      <c r="BO24" s="921"/>
      <c r="BP24" s="961"/>
      <c r="BQ24" s="961"/>
      <c r="BR24" s="950"/>
      <c r="BS24" s="950"/>
      <c r="BT24" s="950"/>
      <c r="BU24" s="950"/>
      <c r="BV24" s="950"/>
      <c r="BW24" s="950"/>
      <c r="BX24" s="950"/>
      <c r="BY24" s="950"/>
      <c r="BZ24" s="950"/>
      <c r="CA24" s="950"/>
      <c r="CB24" s="950"/>
      <c r="CC24" s="950"/>
      <c r="CD24" s="950">
        <v>0</v>
      </c>
      <c r="CE24" s="950">
        <v>0</v>
      </c>
      <c r="CF24" s="950">
        <v>0</v>
      </c>
      <c r="CG24" s="950">
        <v>0</v>
      </c>
      <c r="CH24" s="950">
        <v>3.6810494946E-2</v>
      </c>
      <c r="CI24" s="950">
        <v>3.6810494946E-2</v>
      </c>
      <c r="CJ24" s="950">
        <v>123.3693274</v>
      </c>
      <c r="CK24" s="950">
        <v>145.96269733000003</v>
      </c>
      <c r="CL24" s="950">
        <v>155.18871937</v>
      </c>
      <c r="CM24" s="950">
        <v>424.5207441</v>
      </c>
      <c r="CN24" s="950">
        <v>136.10698342000001</v>
      </c>
      <c r="CO24" s="950">
        <v>125.5095731</v>
      </c>
      <c r="CP24" s="950">
        <v>122.25942893000001</v>
      </c>
      <c r="CQ24" s="950">
        <v>383.87598545000003</v>
      </c>
      <c r="CR24" s="950">
        <v>131.8214759</v>
      </c>
      <c r="CS24" s="950">
        <v>131.8214759</v>
      </c>
      <c r="CT24" s="950">
        <v>144.54571684999999</v>
      </c>
      <c r="CU24" s="950">
        <v>408.18866864999995</v>
      </c>
      <c r="CV24" s="950">
        <v>135.22280239462333</v>
      </c>
      <c r="CW24" s="950">
        <v>158.65148037801634</v>
      </c>
      <c r="CX24" s="950">
        <v>163.93700660219008</v>
      </c>
      <c r="CY24" s="950">
        <v>457.81128937482976</v>
      </c>
      <c r="CZ24" s="950">
        <v>1969.7347547122722</v>
      </c>
      <c r="DA24" s="952">
        <v>176.26937394123661</v>
      </c>
      <c r="DB24" s="950">
        <v>182.72294885248775</v>
      </c>
      <c r="DC24" s="950">
        <v>170.85612874353302</v>
      </c>
      <c r="DD24" s="950">
        <v>529.84845153725735</v>
      </c>
      <c r="DE24" s="950">
        <v>174.62006514541591</v>
      </c>
      <c r="DF24" s="950">
        <v>164.1329427547775</v>
      </c>
      <c r="DG24" s="950">
        <v>173.17117637342506</v>
      </c>
      <c r="DH24" s="950">
        <v>511.92418427361849</v>
      </c>
      <c r="DI24" s="950">
        <v>129.08231765000005</v>
      </c>
      <c r="DJ24" s="950">
        <v>142.92345945999998</v>
      </c>
      <c r="DK24" s="950">
        <v>126.69872115999999</v>
      </c>
      <c r="DL24" s="950">
        <v>398.70449827000004</v>
      </c>
      <c r="DM24" s="950">
        <v>128.89133606000001</v>
      </c>
      <c r="DN24" s="950">
        <v>134.64567571000001</v>
      </c>
      <c r="DO24" s="950">
        <v>112.71105111</v>
      </c>
      <c r="DP24" s="950">
        <v>376.24806288000002</v>
      </c>
      <c r="DQ24" s="953">
        <v>1816.7251969608756</v>
      </c>
      <c r="DR24" s="952">
        <v>169.06437763</v>
      </c>
      <c r="DS24" s="950">
        <v>172.58351221999999</v>
      </c>
      <c r="DT24" s="950">
        <v>147.86631963999997</v>
      </c>
      <c r="DU24" s="950">
        <v>489.51420948999998</v>
      </c>
      <c r="DV24" s="950">
        <v>174.47470949999999</v>
      </c>
      <c r="DW24" s="950">
        <v>169.900671711</v>
      </c>
      <c r="DX24" s="950">
        <v>159.75145340127497</v>
      </c>
      <c r="DY24" s="950">
        <v>504.12683461227499</v>
      </c>
      <c r="DZ24" s="950">
        <v>993.64104410227503</v>
      </c>
      <c r="EA24" s="950">
        <v>141.60098703</v>
      </c>
      <c r="EB24" s="950">
        <v>92.670980940000007</v>
      </c>
      <c r="EC24" s="950">
        <v>202.35754416999998</v>
      </c>
      <c r="ED24" s="950">
        <v>436.62951213999997</v>
      </c>
      <c r="EE24" s="950">
        <v>170.69290426000003</v>
      </c>
      <c r="EF24" s="950">
        <v>154.00525140000002</v>
      </c>
      <c r="EG24" s="950">
        <v>143.08606820000008</v>
      </c>
      <c r="EH24" s="950">
        <v>467.78422386000011</v>
      </c>
      <c r="EI24" s="953">
        <v>1898.0547801022751</v>
      </c>
      <c r="EJ24" s="952">
        <v>197.73988282000002</v>
      </c>
      <c r="EK24" s="950">
        <v>211.84711971999997</v>
      </c>
      <c r="EL24" s="950">
        <v>210.75129461792446</v>
      </c>
      <c r="EM24" s="950">
        <v>620.33829715792444</v>
      </c>
      <c r="EN24" s="950">
        <v>169.37423036999999</v>
      </c>
      <c r="EO24" s="950">
        <v>167.90003353</v>
      </c>
      <c r="EP24" s="950">
        <v>232.89408104</v>
      </c>
      <c r="EQ24" s="950">
        <v>570.16834494000011</v>
      </c>
      <c r="ER24" s="950">
        <v>224.97989293999998</v>
      </c>
      <c r="ES24" s="950">
        <v>272.24640041666663</v>
      </c>
      <c r="ET24" s="950">
        <v>269.51279249381224</v>
      </c>
      <c r="EU24" s="950">
        <v>766.73908585047889</v>
      </c>
      <c r="EV24" s="950">
        <v>263.63570656014656</v>
      </c>
      <c r="EW24" s="950">
        <v>251.44069506361305</v>
      </c>
      <c r="EX24" s="950">
        <v>266.60537896136225</v>
      </c>
      <c r="EY24" s="950">
        <v>781.68178058512183</v>
      </c>
      <c r="EZ24" s="953">
        <v>2738.9275085335253</v>
      </c>
      <c r="FA24" s="952">
        <v>264.22509614000001</v>
      </c>
      <c r="FB24" s="950">
        <v>262.74333271</v>
      </c>
      <c r="FC24" s="950">
        <v>282.50469520999997</v>
      </c>
      <c r="FD24" s="950">
        <v>809.47312405999992</v>
      </c>
      <c r="FE24" s="950">
        <v>315.67704408632034</v>
      </c>
      <c r="FF24" s="950">
        <v>277.87774353043812</v>
      </c>
      <c r="FG24" s="950">
        <v>273.68487617303265</v>
      </c>
      <c r="FH24" s="950">
        <v>867.23966378979105</v>
      </c>
      <c r="FI24" s="950">
        <v>275.74177103999995</v>
      </c>
      <c r="FJ24" s="950">
        <v>279.6965279703582</v>
      </c>
      <c r="FK24" s="950">
        <v>278.78912310804958</v>
      </c>
      <c r="FL24" s="950">
        <v>834.22742211840773</v>
      </c>
      <c r="FM24" s="950">
        <v>229.97555668424698</v>
      </c>
      <c r="FN24" s="950">
        <v>218.67479219776556</v>
      </c>
      <c r="FO24" s="950">
        <v>233.44307255953154</v>
      </c>
      <c r="FP24" s="950">
        <v>682.09342144154402</v>
      </c>
      <c r="FQ24" s="953">
        <v>3193.0336314097426</v>
      </c>
      <c r="FR24" s="952">
        <v>506.53398607967495</v>
      </c>
      <c r="FS24" s="950">
        <v>384.58773375999999</v>
      </c>
      <c r="FT24" s="950">
        <v>596.34137978000012</v>
      </c>
      <c r="FU24" s="950">
        <f t="shared" si="2"/>
        <v>1487.4630996196752</v>
      </c>
      <c r="FV24" s="950">
        <v>466.73448784300001</v>
      </c>
      <c r="FW24" s="950">
        <v>454.50779330500001</v>
      </c>
      <c r="FX24" s="962">
        <v>442.84079221999997</v>
      </c>
      <c r="FY24" s="962">
        <f t="shared" si="3"/>
        <v>1364.083073368</v>
      </c>
      <c r="FZ24" s="962">
        <v>452.43184329999997</v>
      </c>
      <c r="GA24" s="962">
        <v>599.95177296000008</v>
      </c>
      <c r="GB24" s="962">
        <v>313.34007113999996</v>
      </c>
      <c r="GC24" s="962">
        <f t="shared" si="4"/>
        <v>1365.7236874</v>
      </c>
      <c r="GD24" s="962">
        <v>288.49677617000003</v>
      </c>
      <c r="GE24" s="962">
        <v>290.05305484000002</v>
      </c>
      <c r="GF24" s="962">
        <v>277.59322655</v>
      </c>
      <c r="GG24" s="962">
        <f t="shared" si="5"/>
        <v>856.14305755999999</v>
      </c>
      <c r="GH24" s="1023">
        <v>5073.4129179476759</v>
      </c>
      <c r="GI24" s="1024">
        <v>381.83349833554848</v>
      </c>
      <c r="GJ24" s="962">
        <v>343.3237781862577</v>
      </c>
      <c r="GK24" s="962">
        <v>428.81811619457778</v>
      </c>
      <c r="GL24" s="962">
        <f t="shared" si="22"/>
        <v>1153.975392716384</v>
      </c>
      <c r="GM24" s="962">
        <v>374.46335305540981</v>
      </c>
      <c r="GN24" s="962">
        <v>488.48290861767151</v>
      </c>
      <c r="GO24" s="962">
        <v>421.71517008604724</v>
      </c>
      <c r="GP24" s="962">
        <f t="shared" si="23"/>
        <v>1284.6614317591284</v>
      </c>
      <c r="GQ24" s="962">
        <v>423.1498842370363</v>
      </c>
      <c r="GR24" s="962">
        <v>445.73906397903681</v>
      </c>
      <c r="GS24" s="962">
        <v>402.49967216550402</v>
      </c>
      <c r="GT24" s="962">
        <f t="shared" si="24"/>
        <v>1271.3886203815771</v>
      </c>
      <c r="GU24" s="962">
        <v>456.43894678348016</v>
      </c>
      <c r="GV24" s="962">
        <v>416.67488499932108</v>
      </c>
      <c r="GW24" s="962">
        <v>476.4799540396246</v>
      </c>
      <c r="GX24" s="962">
        <f t="shared" si="25"/>
        <v>1349.5937858224258</v>
      </c>
      <c r="GY24" s="1023">
        <f t="shared" si="10"/>
        <v>5059.6192306795156</v>
      </c>
      <c r="GZ24" s="1024">
        <v>459.29548485939864</v>
      </c>
      <c r="HA24" s="962">
        <v>462.39339443782001</v>
      </c>
      <c r="HB24" s="962">
        <v>467.1137911054912</v>
      </c>
      <c r="HC24" s="962">
        <f t="shared" si="26"/>
        <v>1388.8026704027097</v>
      </c>
      <c r="HD24" s="962">
        <v>375.58650434999998</v>
      </c>
      <c r="HE24" s="962">
        <v>396.70950949000002</v>
      </c>
      <c r="HF24" s="962">
        <v>378.38333969999996</v>
      </c>
      <c r="HG24" s="962">
        <f>HD24+HE24+HF24</f>
        <v>1150.67935354</v>
      </c>
      <c r="HH24" s="962">
        <v>381.52</v>
      </c>
      <c r="HI24" s="962">
        <v>373.74</v>
      </c>
      <c r="HJ24" s="962">
        <v>267.46699999999998</v>
      </c>
      <c r="HK24" s="962">
        <f t="shared" si="28"/>
        <v>1022.727</v>
      </c>
      <c r="HL24" s="962">
        <v>529.51400000000001</v>
      </c>
      <c r="HM24" s="962">
        <v>408.41899999999998</v>
      </c>
      <c r="HN24" s="962">
        <v>428.33</v>
      </c>
      <c r="HO24" s="962">
        <f t="shared" si="29"/>
        <v>1366.2629999999999</v>
      </c>
      <c r="HP24" s="1023">
        <f t="shared" si="30"/>
        <v>4928.4720239427097</v>
      </c>
      <c r="HQ24" s="1024">
        <v>554.75556258455561</v>
      </c>
      <c r="HR24" s="962">
        <v>469.05386638474221</v>
      </c>
      <c r="HS24" s="962">
        <v>604.35311038160523</v>
      </c>
      <c r="HT24" s="962">
        <v>1628.162539350903</v>
      </c>
      <c r="HU24" s="962">
        <v>582.36249971517395</v>
      </c>
      <c r="HV24" s="962">
        <v>578.75277652762247</v>
      </c>
      <c r="HW24" s="962">
        <v>591.97787246285247</v>
      </c>
      <c r="HX24" s="962">
        <v>1753.0931487056489</v>
      </c>
      <c r="HY24" s="962">
        <v>725.60530918130144</v>
      </c>
      <c r="HZ24" s="962">
        <v>857.34025275634053</v>
      </c>
      <c r="IA24" s="962">
        <v>1189.4206558348928</v>
      </c>
      <c r="IB24" s="962">
        <v>2772.366217772535</v>
      </c>
      <c r="IC24" s="962">
        <v>1171.2537451233331</v>
      </c>
      <c r="ID24" s="962">
        <v>1169.1301164419999</v>
      </c>
      <c r="IE24" s="962">
        <v>1841.6238015555559</v>
      </c>
      <c r="IF24" s="962">
        <v>4182.0076631208894</v>
      </c>
      <c r="IG24" s="1023">
        <f t="shared" si="15"/>
        <v>10335.629568949975</v>
      </c>
    </row>
    <row r="25" spans="1:241" ht="23.25" customHeight="1" x14ac:dyDescent="0.4">
      <c r="A25" s="1030" t="s">
        <v>788</v>
      </c>
      <c r="F25" s="990"/>
      <c r="G25" s="991"/>
      <c r="H25" s="991"/>
      <c r="I25" s="991"/>
      <c r="J25" s="991"/>
      <c r="K25" s="991"/>
      <c r="L25" s="991"/>
      <c r="M25" s="991"/>
      <c r="N25" s="991"/>
      <c r="O25" s="991"/>
      <c r="P25" s="991"/>
      <c r="Q25" s="991"/>
      <c r="R25" s="991"/>
      <c r="S25" s="991"/>
      <c r="T25" s="991"/>
      <c r="U25" s="991"/>
      <c r="V25" s="991"/>
      <c r="W25" s="991"/>
      <c r="X25" s="991"/>
      <c r="Y25" s="991"/>
      <c r="Z25" s="991"/>
      <c r="AA25" s="991"/>
      <c r="BD25" s="921"/>
      <c r="BE25" s="921"/>
      <c r="BF25" s="921"/>
      <c r="BG25" s="921"/>
      <c r="BH25" s="921"/>
      <c r="BI25" s="921"/>
      <c r="BJ25" s="921"/>
      <c r="BK25" s="921"/>
      <c r="BL25" s="921"/>
      <c r="BM25" s="921"/>
      <c r="BN25" s="921"/>
      <c r="BO25" s="921"/>
      <c r="BP25" s="961"/>
      <c r="BQ25" s="961"/>
      <c r="BR25" s="950"/>
      <c r="BS25" s="950"/>
      <c r="BT25" s="950"/>
      <c r="BU25" s="950"/>
      <c r="BV25" s="950"/>
      <c r="BW25" s="950"/>
      <c r="BX25" s="950"/>
      <c r="BY25" s="950"/>
      <c r="BZ25" s="950"/>
      <c r="CA25" s="950"/>
      <c r="CB25" s="950"/>
      <c r="CC25" s="950"/>
      <c r="CD25" s="950">
        <v>0</v>
      </c>
      <c r="CE25" s="950">
        <v>9.5039852469999991E-2</v>
      </c>
      <c r="CF25" s="950">
        <v>0</v>
      </c>
      <c r="CG25" s="950">
        <v>0</v>
      </c>
      <c r="CH25" s="950">
        <v>0</v>
      </c>
      <c r="CI25" s="950">
        <v>0</v>
      </c>
      <c r="CJ25" s="950">
        <v>103.045768</v>
      </c>
      <c r="CK25" s="950">
        <v>112.00469043000001</v>
      </c>
      <c r="CL25" s="950">
        <v>100.79871937</v>
      </c>
      <c r="CM25" s="950">
        <v>315.84917780000001</v>
      </c>
      <c r="CN25" s="950">
        <v>106.04939778000001</v>
      </c>
      <c r="CO25" s="950">
        <v>95.356826099999992</v>
      </c>
      <c r="CP25" s="950">
        <v>98.736495930000004</v>
      </c>
      <c r="CQ25" s="950">
        <v>300.14271981000002</v>
      </c>
      <c r="CR25" s="950">
        <v>109.3463969</v>
      </c>
      <c r="CS25" s="950">
        <v>109.3463969</v>
      </c>
      <c r="CT25" s="950">
        <v>113.87978885</v>
      </c>
      <c r="CU25" s="950">
        <v>332.57258264999996</v>
      </c>
      <c r="CV25" s="950">
        <v>106.72267620000001</v>
      </c>
      <c r="CW25" s="950">
        <v>118.72543668</v>
      </c>
      <c r="CX25" s="950">
        <v>111.19866251000001</v>
      </c>
      <c r="CY25" s="950">
        <v>336.64677538999996</v>
      </c>
      <c r="CZ25" s="950">
        <v>1293.0290058800001</v>
      </c>
      <c r="DA25" s="952">
        <v>107.06885792214756</v>
      </c>
      <c r="DB25" s="950">
        <v>116.37755260617584</v>
      </c>
      <c r="DC25" s="950">
        <v>104.85506654458054</v>
      </c>
      <c r="DD25" s="950">
        <v>328.30147707290394</v>
      </c>
      <c r="DE25" s="950">
        <v>110.18975474492063</v>
      </c>
      <c r="DF25" s="950">
        <v>99.419647159044189</v>
      </c>
      <c r="DG25" s="950">
        <v>110.12399568397181</v>
      </c>
      <c r="DH25" s="950">
        <v>319.73339758793662</v>
      </c>
      <c r="DI25" s="950">
        <v>129.08231765000005</v>
      </c>
      <c r="DJ25" s="950">
        <v>136.22727479999998</v>
      </c>
      <c r="DK25" s="950">
        <v>39.942980830000003</v>
      </c>
      <c r="DL25" s="950">
        <v>305.25257328000004</v>
      </c>
      <c r="DM25" s="950">
        <v>40.612562820000015</v>
      </c>
      <c r="DN25" s="950">
        <v>42.663037750000008</v>
      </c>
      <c r="DO25" s="950">
        <v>35.424387389999993</v>
      </c>
      <c r="DP25" s="950">
        <v>118.69998796</v>
      </c>
      <c r="DQ25" s="953">
        <v>1071.9874359008404</v>
      </c>
      <c r="DR25" s="952">
        <v>148.37177421999999</v>
      </c>
      <c r="DS25" s="950">
        <v>136.64426244999999</v>
      </c>
      <c r="DT25" s="950">
        <v>130.60120865000002</v>
      </c>
      <c r="DU25" s="950">
        <v>415.61724531999999</v>
      </c>
      <c r="DV25" s="950">
        <v>141.33994171000001</v>
      </c>
      <c r="DW25" s="950">
        <v>147.1093205</v>
      </c>
      <c r="DX25" s="950">
        <v>136.39998467999999</v>
      </c>
      <c r="DY25" s="950">
        <v>424.84924688999996</v>
      </c>
      <c r="DZ25" s="950">
        <v>840.46649221000007</v>
      </c>
      <c r="EA25" s="950">
        <v>130.76959819000001</v>
      </c>
      <c r="EB25" s="950">
        <v>70.135421450000024</v>
      </c>
      <c r="EC25" s="950">
        <v>156.69226746000001</v>
      </c>
      <c r="ED25" s="950">
        <v>357.59728710000002</v>
      </c>
      <c r="EE25" s="950">
        <v>170.06714346000001</v>
      </c>
      <c r="EF25" s="950">
        <v>153.72650959999999</v>
      </c>
      <c r="EG25" s="950">
        <v>143.05285820000009</v>
      </c>
      <c r="EH25" s="950">
        <v>466.84651126000011</v>
      </c>
      <c r="EI25" s="953">
        <v>1664.9102905700001</v>
      </c>
      <c r="EJ25" s="952">
        <v>169.10617682</v>
      </c>
      <c r="EK25" s="950">
        <v>161.13844789999999</v>
      </c>
      <c r="EL25" s="950">
        <v>150.88869833999996</v>
      </c>
      <c r="EM25" s="950">
        <v>481.13332305999995</v>
      </c>
      <c r="EN25" s="950">
        <v>116.41242511</v>
      </c>
      <c r="EO25" s="950">
        <v>106.52899787999999</v>
      </c>
      <c r="EP25" s="950">
        <v>174.65840825000001</v>
      </c>
      <c r="EQ25" s="950">
        <v>397.59983124000001</v>
      </c>
      <c r="ER25" s="950">
        <v>160.82703996999999</v>
      </c>
      <c r="ES25" s="950">
        <v>209.35658923999998</v>
      </c>
      <c r="ET25" s="950">
        <v>207.99388893</v>
      </c>
      <c r="EU25" s="950">
        <v>578.17751813999996</v>
      </c>
      <c r="EV25" s="950">
        <v>200.55971864999998</v>
      </c>
      <c r="EW25" s="950">
        <v>179.46036981999998</v>
      </c>
      <c r="EX25" s="950">
        <v>195.17474530000001</v>
      </c>
      <c r="EY25" s="950">
        <v>575.19483376999995</v>
      </c>
      <c r="EZ25" s="953">
        <v>2032.1055062099999</v>
      </c>
      <c r="FA25" s="952">
        <v>194.79812797000002</v>
      </c>
      <c r="FB25" s="950">
        <v>185.96142830999997</v>
      </c>
      <c r="FC25" s="950">
        <v>192.56014739999998</v>
      </c>
      <c r="FD25" s="950">
        <v>573.31970367999998</v>
      </c>
      <c r="FE25" s="950">
        <v>227.81765293999999</v>
      </c>
      <c r="FF25" s="950">
        <v>199.98631344</v>
      </c>
      <c r="FG25" s="950">
        <v>184.31965072999998</v>
      </c>
      <c r="FH25" s="950">
        <v>612.12361710999994</v>
      </c>
      <c r="FI25" s="950">
        <v>193.90945094999998</v>
      </c>
      <c r="FJ25" s="950">
        <v>196.82221343999998</v>
      </c>
      <c r="FK25" s="950">
        <v>197.34137557000003</v>
      </c>
      <c r="FL25" s="950">
        <v>588.07303996000007</v>
      </c>
      <c r="FM25" s="950">
        <v>150.61157215</v>
      </c>
      <c r="FN25" s="950">
        <v>193.23175464999997</v>
      </c>
      <c r="FO25" s="950">
        <v>211.42187580999996</v>
      </c>
      <c r="FP25" s="950">
        <v>555.26520260999985</v>
      </c>
      <c r="FQ25" s="953">
        <v>2328.7815633599998</v>
      </c>
      <c r="FR25" s="952">
        <v>203.51385144999998</v>
      </c>
      <c r="FS25" s="950">
        <v>150.79390556999999</v>
      </c>
      <c r="FT25" s="950">
        <v>240.87316656000002</v>
      </c>
      <c r="FU25" s="950">
        <f t="shared" si="2"/>
        <v>595.18092358000001</v>
      </c>
      <c r="FV25" s="950">
        <v>187.85678877999999</v>
      </c>
      <c r="FW25" s="950">
        <v>183.15550458000001</v>
      </c>
      <c r="FX25" s="962">
        <v>203.88405304000003</v>
      </c>
      <c r="FY25" s="962">
        <f t="shared" si="3"/>
        <v>574.89634640000008</v>
      </c>
      <c r="FZ25" s="962">
        <v>191.41643982999997</v>
      </c>
      <c r="GA25" s="962">
        <v>354.84268734</v>
      </c>
      <c r="GB25" s="962">
        <v>142.16439913999997</v>
      </c>
      <c r="GC25" s="962">
        <f t="shared" si="4"/>
        <v>688.42352630999994</v>
      </c>
      <c r="GD25" s="962">
        <v>130.88159229999999</v>
      </c>
      <c r="GE25" s="962">
        <v>131.62355309</v>
      </c>
      <c r="GF25" s="962">
        <v>45.060551150000009</v>
      </c>
      <c r="GG25" s="962">
        <f t="shared" si="5"/>
        <v>307.56569653999998</v>
      </c>
      <c r="GH25" s="1023">
        <v>2166.0664928299998</v>
      </c>
      <c r="GI25" s="1024">
        <v>192.89270178000001</v>
      </c>
      <c r="GJ25" s="962">
        <v>185.17801603000001</v>
      </c>
      <c r="GK25" s="962">
        <v>191.27023442000001</v>
      </c>
      <c r="GL25" s="962">
        <f t="shared" si="22"/>
        <v>569.34095223000008</v>
      </c>
      <c r="GM25" s="962">
        <v>197.61774416999998</v>
      </c>
      <c r="GN25" s="962">
        <v>214.59383130000001</v>
      </c>
      <c r="GO25" s="962">
        <v>211.44448918999998</v>
      </c>
      <c r="GP25" s="962">
        <f t="shared" si="23"/>
        <v>623.65606465999997</v>
      </c>
      <c r="GQ25" s="962">
        <v>208.9111369</v>
      </c>
      <c r="GR25" s="962">
        <v>206.33854998000001</v>
      </c>
      <c r="GS25" s="962">
        <v>204.90101815000003</v>
      </c>
      <c r="GT25" s="962">
        <f t="shared" si="24"/>
        <v>620.15070503000004</v>
      </c>
      <c r="GU25" s="962">
        <v>206.13778206999999</v>
      </c>
      <c r="GV25" s="962">
        <v>194.44652675</v>
      </c>
      <c r="GW25" s="962">
        <v>221.51006105000002</v>
      </c>
      <c r="GX25" s="962">
        <f t="shared" si="25"/>
        <v>622.09436987000004</v>
      </c>
      <c r="GY25" s="1023">
        <f t="shared" si="10"/>
        <v>2435.2420917899999</v>
      </c>
      <c r="GZ25" s="1024">
        <v>220.76573931000001</v>
      </c>
      <c r="HA25" s="962">
        <v>220.48242463999998</v>
      </c>
      <c r="HB25" s="962">
        <v>220.18612649000002</v>
      </c>
      <c r="HC25" s="962">
        <f t="shared" si="26"/>
        <v>661.43429044000004</v>
      </c>
      <c r="HD25" s="962">
        <v>172.32833925999998</v>
      </c>
      <c r="HE25" s="962">
        <v>65.621070419999995</v>
      </c>
      <c r="HF25" s="962">
        <v>62.866846509999995</v>
      </c>
      <c r="HG25" s="962">
        <f>HD25+HE25+HF25</f>
        <v>300.81625618999999</v>
      </c>
      <c r="HH25" s="962">
        <v>62.987000000000002</v>
      </c>
      <c r="HI25" s="962">
        <v>61.68</v>
      </c>
      <c r="HJ25" s="962">
        <v>44.518999999999998</v>
      </c>
      <c r="HK25" s="962">
        <f t="shared" si="28"/>
        <v>169.18600000000001</v>
      </c>
      <c r="HL25" s="962">
        <v>87.66</v>
      </c>
      <c r="HM25" s="962">
        <v>67.658000000000001</v>
      </c>
      <c r="HN25" s="962">
        <v>70.819999999999993</v>
      </c>
      <c r="HO25" s="962">
        <f t="shared" si="29"/>
        <v>226.13799999999998</v>
      </c>
      <c r="HP25" s="1023">
        <f t="shared" si="30"/>
        <v>1357.57454663</v>
      </c>
      <c r="HQ25" s="1024">
        <v>244.59056728000004</v>
      </c>
      <c r="HR25" s="962">
        <v>207.62288187999999</v>
      </c>
      <c r="HS25" s="962">
        <v>275.76312544999996</v>
      </c>
      <c r="HT25" s="962">
        <v>727.97657461000006</v>
      </c>
      <c r="HU25" s="962">
        <v>309.8689159066667</v>
      </c>
      <c r="HV25" s="962">
        <v>309.8689159066667</v>
      </c>
      <c r="HW25" s="962">
        <v>309.8689159066667</v>
      </c>
      <c r="HX25" s="962">
        <v>929.60674772000004</v>
      </c>
      <c r="HY25" s="962">
        <v>635.39041946999987</v>
      </c>
      <c r="HZ25" s="962">
        <v>776.99167447000002</v>
      </c>
      <c r="IA25" s="962">
        <v>1097.44795705</v>
      </c>
      <c r="IB25" s="962">
        <v>2509.8300509899996</v>
      </c>
      <c r="IC25" s="962">
        <v>1091.5000843799999</v>
      </c>
      <c r="ID25" s="962">
        <v>1078.44473354</v>
      </c>
      <c r="IE25" s="962">
        <v>1745.9679898600002</v>
      </c>
      <c r="IF25" s="962">
        <v>3915.9128077800001</v>
      </c>
      <c r="IG25" s="1023">
        <f t="shared" si="15"/>
        <v>8083.3261810999993</v>
      </c>
    </row>
    <row r="26" spans="1:241" ht="23.25" customHeight="1" x14ac:dyDescent="0.4">
      <c r="A26" s="1030" t="s">
        <v>789</v>
      </c>
      <c r="F26" s="990"/>
      <c r="G26" s="991"/>
      <c r="H26" s="991"/>
      <c r="I26" s="991"/>
      <c r="J26" s="991"/>
      <c r="K26" s="991"/>
      <c r="L26" s="991"/>
      <c r="M26" s="991"/>
      <c r="N26" s="991"/>
      <c r="O26" s="991"/>
      <c r="P26" s="991"/>
      <c r="Q26" s="991"/>
      <c r="R26" s="991"/>
      <c r="S26" s="991"/>
      <c r="T26" s="991"/>
      <c r="U26" s="991"/>
      <c r="V26" s="991"/>
      <c r="W26" s="991"/>
      <c r="X26" s="991"/>
      <c r="Y26" s="991"/>
      <c r="Z26" s="991"/>
      <c r="AA26" s="991"/>
      <c r="BD26" s="921"/>
      <c r="BE26" s="921"/>
      <c r="BF26" s="921"/>
      <c r="BG26" s="921"/>
      <c r="BH26" s="921"/>
      <c r="BI26" s="921"/>
      <c r="BJ26" s="921"/>
      <c r="BK26" s="921"/>
      <c r="BL26" s="921"/>
      <c r="BM26" s="921"/>
      <c r="BN26" s="921"/>
      <c r="BO26" s="921"/>
      <c r="BP26" s="961"/>
      <c r="BQ26" s="961"/>
      <c r="BR26" s="950"/>
      <c r="BS26" s="950"/>
      <c r="BT26" s="950"/>
      <c r="BU26" s="950"/>
      <c r="BV26" s="950"/>
      <c r="BW26" s="950"/>
      <c r="BX26" s="950"/>
      <c r="BY26" s="950"/>
      <c r="BZ26" s="950"/>
      <c r="CA26" s="950"/>
      <c r="CB26" s="950"/>
      <c r="CC26" s="950"/>
      <c r="CD26" s="950">
        <v>0</v>
      </c>
      <c r="CE26" s="950">
        <v>0</v>
      </c>
      <c r="CF26" s="950">
        <v>0</v>
      </c>
      <c r="CG26" s="950">
        <v>0</v>
      </c>
      <c r="CH26" s="950">
        <v>0</v>
      </c>
      <c r="CI26" s="950">
        <v>0</v>
      </c>
      <c r="CJ26" s="950">
        <v>0</v>
      </c>
      <c r="CK26" s="950">
        <v>0</v>
      </c>
      <c r="CL26" s="950">
        <v>0</v>
      </c>
      <c r="CM26" s="950">
        <v>0</v>
      </c>
      <c r="CN26" s="950">
        <v>0</v>
      </c>
      <c r="CO26" s="950">
        <v>0</v>
      </c>
      <c r="CP26" s="950">
        <v>0</v>
      </c>
      <c r="CQ26" s="950">
        <v>0</v>
      </c>
      <c r="CR26" s="950">
        <v>0</v>
      </c>
      <c r="CS26" s="950">
        <v>0</v>
      </c>
      <c r="CT26" s="950">
        <v>0</v>
      </c>
      <c r="CU26" s="950">
        <v>0</v>
      </c>
      <c r="CV26" s="950">
        <v>12.106614003513986</v>
      </c>
      <c r="CW26" s="950">
        <v>11.021366392129805</v>
      </c>
      <c r="CX26" s="950">
        <v>11.789125437874043</v>
      </c>
      <c r="CY26" s="950">
        <v>34.917105833517837</v>
      </c>
      <c r="CZ26" s="950">
        <v>179.70752093432958</v>
      </c>
      <c r="DA26" s="952">
        <v>19.575366768704093</v>
      </c>
      <c r="DB26" s="950">
        <v>19.759693539377412</v>
      </c>
      <c r="DC26" s="950">
        <v>20.087625519021735</v>
      </c>
      <c r="DD26" s="950">
        <v>59.422685827103244</v>
      </c>
      <c r="DE26" s="950">
        <v>20.199036217912134</v>
      </c>
      <c r="DF26" s="950">
        <v>20.272747145752735</v>
      </c>
      <c r="DG26" s="950">
        <v>18.766388934138014</v>
      </c>
      <c r="DH26" s="950">
        <v>59.238172297802883</v>
      </c>
      <c r="DI26" s="950">
        <v>0</v>
      </c>
      <c r="DJ26" s="950">
        <v>0</v>
      </c>
      <c r="DK26" s="950">
        <v>0</v>
      </c>
      <c r="DL26" s="950">
        <v>0</v>
      </c>
      <c r="DM26" s="950">
        <v>0</v>
      </c>
      <c r="DN26" s="950">
        <v>0</v>
      </c>
      <c r="DO26" s="950">
        <v>0</v>
      </c>
      <c r="DP26" s="950">
        <v>0</v>
      </c>
      <c r="DQ26" s="953">
        <v>118.66085812490613</v>
      </c>
      <c r="DR26" s="952">
        <v>8.2832680400000012</v>
      </c>
      <c r="DS26" s="950">
        <v>10.134767099999999</v>
      </c>
      <c r="DT26" s="950">
        <v>9.2325232200000009</v>
      </c>
      <c r="DU26" s="950">
        <v>27.650558359999998</v>
      </c>
      <c r="DV26" s="950">
        <v>9.1573123400000007</v>
      </c>
      <c r="DW26" s="950">
        <v>10.589808942600001</v>
      </c>
      <c r="DX26" s="950">
        <v>9.6804446771000006</v>
      </c>
      <c r="DY26" s="950">
        <v>29.427565959700001</v>
      </c>
      <c r="DZ26" s="950">
        <v>57.078124319700002</v>
      </c>
      <c r="EA26" s="950">
        <v>2.6954289899999999</v>
      </c>
      <c r="EB26" s="950">
        <v>2.5973297100000003</v>
      </c>
      <c r="EC26" s="950">
        <v>0.91580022999999999</v>
      </c>
      <c r="ED26" s="950">
        <v>6.2085589299999997</v>
      </c>
      <c r="EE26" s="950">
        <v>0</v>
      </c>
      <c r="EF26" s="950">
        <v>0</v>
      </c>
      <c r="EG26" s="950">
        <v>0</v>
      </c>
      <c r="EH26" s="950">
        <v>0</v>
      </c>
      <c r="EI26" s="953">
        <v>63.286683249700005</v>
      </c>
      <c r="EJ26" s="952">
        <v>12.238266490000001</v>
      </c>
      <c r="EK26" s="950">
        <v>11.48148142</v>
      </c>
      <c r="EL26" s="950">
        <v>12.759489776754691</v>
      </c>
      <c r="EM26" s="950">
        <v>36.479237686754686</v>
      </c>
      <c r="EN26" s="950">
        <v>10.566075</v>
      </c>
      <c r="EO26" s="950">
        <v>9.6772949100000005</v>
      </c>
      <c r="EP26" s="950">
        <v>8.0914746199999996</v>
      </c>
      <c r="EQ26" s="950">
        <v>28.334844530000002</v>
      </c>
      <c r="ER26" s="950">
        <v>9.5933357400000006</v>
      </c>
      <c r="ES26" s="950">
        <v>8.5556026200000002</v>
      </c>
      <c r="ET26" s="950">
        <v>10.401309522287352</v>
      </c>
      <c r="EU26" s="950">
        <v>28.550247882287355</v>
      </c>
      <c r="EV26" s="950">
        <v>11.326539068087932</v>
      </c>
      <c r="EW26" s="950">
        <v>14.228675346167844</v>
      </c>
      <c r="EX26" s="950">
        <v>13.55267341481734</v>
      </c>
      <c r="EY26" s="950">
        <v>39.107887829073114</v>
      </c>
      <c r="EZ26" s="953">
        <v>132.47221792811516</v>
      </c>
      <c r="FA26" s="952">
        <v>5.9623784200000012</v>
      </c>
      <c r="FB26" s="950">
        <v>10.604092319999999</v>
      </c>
      <c r="FC26" s="950">
        <v>11.458813599999999</v>
      </c>
      <c r="FD26" s="950">
        <v>28.025284340000002</v>
      </c>
      <c r="FE26" s="950">
        <v>12.50224904699221</v>
      </c>
      <c r="FF26" s="950">
        <v>12.891263719062851</v>
      </c>
      <c r="FG26" s="950">
        <v>15.970262087819602</v>
      </c>
      <c r="FH26" s="950">
        <v>41.363774853874659</v>
      </c>
      <c r="FI26" s="950">
        <v>12.61756203</v>
      </c>
      <c r="FJ26" s="950">
        <v>12.13109325621493</v>
      </c>
      <c r="FK26" s="950">
        <v>12.457178461829718</v>
      </c>
      <c r="FL26" s="950">
        <v>37.205833748044647</v>
      </c>
      <c r="FM26" s="950">
        <v>11.095478441148188</v>
      </c>
      <c r="FN26" s="950">
        <v>11.939715349659362</v>
      </c>
      <c r="FO26" s="950">
        <v>11.031527917118931</v>
      </c>
      <c r="FP26" s="950">
        <v>34.066721707926483</v>
      </c>
      <c r="FQ26" s="953">
        <v>140.66161464984577</v>
      </c>
      <c r="FR26" s="952">
        <v>15.479978669804966</v>
      </c>
      <c r="FS26" s="950">
        <v>19.043367199999999</v>
      </c>
      <c r="FT26" s="950">
        <v>17.10576678</v>
      </c>
      <c r="FU26" s="950">
        <f t="shared" si="2"/>
        <v>51.629112649804966</v>
      </c>
      <c r="FV26" s="950">
        <v>13.84552601</v>
      </c>
      <c r="FW26" s="950">
        <v>14.56708102</v>
      </c>
      <c r="FX26" s="962">
        <v>12.553327169999999</v>
      </c>
      <c r="FY26" s="962">
        <f t="shared" si="3"/>
        <v>40.9659342</v>
      </c>
      <c r="FZ26" s="962">
        <v>0</v>
      </c>
      <c r="GA26" s="962">
        <v>0</v>
      </c>
      <c r="GB26" s="962">
        <v>0</v>
      </c>
      <c r="GC26" s="962">
        <f t="shared" si="4"/>
        <v>0</v>
      </c>
      <c r="GD26" s="962">
        <v>0</v>
      </c>
      <c r="GE26" s="962">
        <v>0</v>
      </c>
      <c r="GF26" s="962">
        <v>0</v>
      </c>
      <c r="GG26" s="962">
        <f t="shared" si="5"/>
        <v>0</v>
      </c>
      <c r="GH26" s="1023">
        <v>92.595046849804973</v>
      </c>
      <c r="GI26" s="1024">
        <v>18.29002093923199</v>
      </c>
      <c r="GJ26" s="962">
        <v>19.481903595342793</v>
      </c>
      <c r="GK26" s="962">
        <v>19.771689641891143</v>
      </c>
      <c r="GL26" s="962">
        <f t="shared" si="22"/>
        <v>57.543614176465923</v>
      </c>
      <c r="GM26" s="962">
        <v>23.866968983398056</v>
      </c>
      <c r="GN26" s="962">
        <v>35.907042183749112</v>
      </c>
      <c r="GO26" s="962">
        <v>20.988217354551679</v>
      </c>
      <c r="GP26" s="962">
        <f t="shared" si="23"/>
        <v>80.762228521698844</v>
      </c>
      <c r="GQ26" s="962">
        <v>21.37057779510371</v>
      </c>
      <c r="GR26" s="962">
        <v>36.354109458252431</v>
      </c>
      <c r="GS26" s="962">
        <v>31.569876978640774</v>
      </c>
      <c r="GT26" s="962">
        <f t="shared" si="24"/>
        <v>89.294564231996915</v>
      </c>
      <c r="GU26" s="962">
        <v>29.757395721189511</v>
      </c>
      <c r="GV26" s="962">
        <v>29.52080458306288</v>
      </c>
      <c r="GW26" s="962">
        <v>36.769552754831629</v>
      </c>
      <c r="GX26" s="962">
        <f t="shared" si="25"/>
        <v>96.047753059084016</v>
      </c>
      <c r="GY26" s="1023">
        <f t="shared" si="10"/>
        <v>323.64815998924564</v>
      </c>
      <c r="GZ26" s="1024">
        <v>31.90134177563916</v>
      </c>
      <c r="HA26" s="962">
        <v>32.550293576692049</v>
      </c>
      <c r="HB26" s="962">
        <v>38.55477629929473</v>
      </c>
      <c r="HC26" s="962">
        <f t="shared" si="26"/>
        <v>103.00641165162594</v>
      </c>
      <c r="HD26" s="962">
        <v>0</v>
      </c>
      <c r="HE26" s="962">
        <v>0</v>
      </c>
      <c r="HF26" s="962">
        <v>0</v>
      </c>
      <c r="HG26" s="962">
        <f>HD26+HE26+HF26</f>
        <v>0</v>
      </c>
      <c r="HH26" s="962">
        <v>0</v>
      </c>
      <c r="HI26" s="962">
        <v>0</v>
      </c>
      <c r="HJ26" s="962">
        <v>0</v>
      </c>
      <c r="HK26" s="962">
        <f t="shared" si="28"/>
        <v>0</v>
      </c>
      <c r="HL26" s="962">
        <v>0</v>
      </c>
      <c r="HM26" s="962">
        <v>0</v>
      </c>
      <c r="HN26" s="962">
        <v>0</v>
      </c>
      <c r="HO26" s="962">
        <f t="shared" si="29"/>
        <v>0</v>
      </c>
      <c r="HP26" s="1023">
        <f t="shared" si="30"/>
        <v>103.00641165162594</v>
      </c>
      <c r="HQ26" s="1024">
        <v>51.988023024733337</v>
      </c>
      <c r="HR26" s="962">
        <v>45.681041070845325</v>
      </c>
      <c r="HS26" s="962">
        <v>51.722100960963161</v>
      </c>
      <c r="HT26" s="962">
        <v>149.39116505654184</v>
      </c>
      <c r="HU26" s="962">
        <v>46.623656727104425</v>
      </c>
      <c r="HV26" s="962">
        <v>44.434747925458616</v>
      </c>
      <c r="HW26" s="962">
        <v>52.390528609711502</v>
      </c>
      <c r="HX26" s="962">
        <v>143.44893326227452</v>
      </c>
      <c r="HY26" s="962">
        <v>54.128933888780921</v>
      </c>
      <c r="HZ26" s="962">
        <v>48.209146979804288</v>
      </c>
      <c r="IA26" s="962">
        <v>55.178848926935665</v>
      </c>
      <c r="IB26" s="962">
        <v>157.51692979552087</v>
      </c>
      <c r="IC26" s="962">
        <v>47.852196507999992</v>
      </c>
      <c r="ID26" s="962">
        <v>54.411229701200007</v>
      </c>
      <c r="IE26" s="962">
        <v>57.39826527933333</v>
      </c>
      <c r="IF26" s="962">
        <v>159.66169148853331</v>
      </c>
      <c r="IG26" s="1023">
        <f t="shared" si="15"/>
        <v>610.01871960287053</v>
      </c>
    </row>
    <row r="27" spans="1:241" ht="23.25" customHeight="1" x14ac:dyDescent="0.4">
      <c r="A27" s="1030" t="s">
        <v>790</v>
      </c>
      <c r="F27" s="990"/>
      <c r="G27" s="991"/>
      <c r="H27" s="991"/>
      <c r="I27" s="991"/>
      <c r="J27" s="991"/>
      <c r="K27" s="991"/>
      <c r="L27" s="991"/>
      <c r="M27" s="991"/>
      <c r="N27" s="991"/>
      <c r="O27" s="991"/>
      <c r="P27" s="991"/>
      <c r="Q27" s="991"/>
      <c r="R27" s="991"/>
      <c r="S27" s="991"/>
      <c r="T27" s="991"/>
      <c r="U27" s="991"/>
      <c r="V27" s="991"/>
      <c r="W27" s="991"/>
      <c r="X27" s="991"/>
      <c r="Y27" s="991"/>
      <c r="Z27" s="991"/>
      <c r="AA27" s="991"/>
      <c r="BD27" s="921"/>
      <c r="BE27" s="921"/>
      <c r="BF27" s="921"/>
      <c r="BG27" s="921"/>
      <c r="BH27" s="921"/>
      <c r="BI27" s="921"/>
      <c r="BJ27" s="921"/>
      <c r="BK27" s="921"/>
      <c r="BL27" s="921"/>
      <c r="BM27" s="921"/>
      <c r="BN27" s="921"/>
      <c r="BO27" s="921"/>
      <c r="BP27" s="961"/>
      <c r="BQ27" s="961"/>
      <c r="BR27" s="950"/>
      <c r="BS27" s="950"/>
      <c r="BT27" s="950"/>
      <c r="BU27" s="950"/>
      <c r="BV27" s="950"/>
      <c r="BW27" s="950"/>
      <c r="BX27" s="950"/>
      <c r="BY27" s="950"/>
      <c r="BZ27" s="950"/>
      <c r="CA27" s="950"/>
      <c r="CB27" s="950"/>
      <c r="CC27" s="950"/>
      <c r="CD27" s="950">
        <v>0</v>
      </c>
      <c r="CE27" s="950">
        <v>0</v>
      </c>
      <c r="CF27" s="950">
        <v>0</v>
      </c>
      <c r="CG27" s="950">
        <v>0</v>
      </c>
      <c r="CH27" s="950">
        <v>0</v>
      </c>
      <c r="CI27" s="950">
        <v>0</v>
      </c>
      <c r="CJ27" s="950">
        <v>0</v>
      </c>
      <c r="CK27" s="950">
        <v>0</v>
      </c>
      <c r="CL27" s="950">
        <v>0</v>
      </c>
      <c r="CM27" s="950">
        <v>0</v>
      </c>
      <c r="CN27" s="950">
        <v>0</v>
      </c>
      <c r="CO27" s="950">
        <v>0</v>
      </c>
      <c r="CP27" s="950">
        <v>0</v>
      </c>
      <c r="CQ27" s="950">
        <v>0</v>
      </c>
      <c r="CR27" s="950">
        <v>0</v>
      </c>
      <c r="CS27" s="950">
        <v>0</v>
      </c>
      <c r="CT27" s="950">
        <v>0</v>
      </c>
      <c r="CU27" s="950">
        <v>0</v>
      </c>
      <c r="CV27" s="950">
        <v>8.113099191109324</v>
      </c>
      <c r="CW27" s="950">
        <v>7.3389633058865362</v>
      </c>
      <c r="CX27" s="950">
        <v>7.9496643543160284</v>
      </c>
      <c r="CY27" s="950">
        <v>23.401726851311889</v>
      </c>
      <c r="CZ27" s="950">
        <v>151.07940799794244</v>
      </c>
      <c r="DA27" s="952">
        <v>13.059667907084949</v>
      </c>
      <c r="DB27" s="950">
        <v>13.182630946014495</v>
      </c>
      <c r="DC27" s="950">
        <v>13.401331445274758</v>
      </c>
      <c r="DD27" s="950">
        <v>39.643630298374205</v>
      </c>
      <c r="DE27" s="950">
        <v>13.47568508383516</v>
      </c>
      <c r="DF27" s="950">
        <v>12.203906206996585</v>
      </c>
      <c r="DG27" s="950">
        <v>12.440796000499219</v>
      </c>
      <c r="DH27" s="950">
        <v>38.120387291330964</v>
      </c>
      <c r="DI27" s="950">
        <v>0</v>
      </c>
      <c r="DJ27" s="950">
        <v>0</v>
      </c>
      <c r="DK27" s="950">
        <v>0</v>
      </c>
      <c r="DL27" s="950">
        <v>0</v>
      </c>
      <c r="DM27" s="950">
        <v>0</v>
      </c>
      <c r="DN27" s="950">
        <v>0</v>
      </c>
      <c r="DO27" s="950">
        <v>0</v>
      </c>
      <c r="DP27" s="950">
        <v>0</v>
      </c>
      <c r="DQ27" s="953">
        <v>77.764017589705176</v>
      </c>
      <c r="DR27" s="952">
        <v>6.8891597999999998</v>
      </c>
      <c r="DS27" s="950">
        <v>3.1566856199999997</v>
      </c>
      <c r="DT27" s="950">
        <v>7.3711525700000005</v>
      </c>
      <c r="DU27" s="950">
        <v>17.416997989999999</v>
      </c>
      <c r="DV27" s="950">
        <v>7.0915974500000001</v>
      </c>
      <c r="DW27" s="950">
        <v>7.9091266683999999</v>
      </c>
      <c r="DX27" s="950">
        <v>6.5617220441750002</v>
      </c>
      <c r="DY27" s="950">
        <v>21.562446162575</v>
      </c>
      <c r="DZ27" s="950">
        <v>38.979444152574999</v>
      </c>
      <c r="EA27" s="950">
        <v>2.5347142700000003</v>
      </c>
      <c r="EB27" s="950">
        <v>2.3084079800000006</v>
      </c>
      <c r="EC27" s="950">
        <v>0.65926647999999999</v>
      </c>
      <c r="ED27" s="950">
        <v>5.5023887300000007</v>
      </c>
      <c r="EE27" s="950">
        <v>0</v>
      </c>
      <c r="EF27" s="950">
        <v>0</v>
      </c>
      <c r="EG27" s="950">
        <v>0</v>
      </c>
      <c r="EH27" s="950">
        <v>0</v>
      </c>
      <c r="EI27" s="953">
        <v>44.481832882575006</v>
      </c>
      <c r="EJ27" s="952">
        <v>8.3372132099999998</v>
      </c>
      <c r="EK27" s="950">
        <v>8.1672008799999993</v>
      </c>
      <c r="EL27" s="950">
        <v>8.8057797011697918</v>
      </c>
      <c r="EM27" s="950">
        <v>25.310193791169791</v>
      </c>
      <c r="EN27" s="950">
        <v>7.6532460600000007</v>
      </c>
      <c r="EO27" s="950">
        <v>6.5860971400000006</v>
      </c>
      <c r="EP27" s="950">
        <v>5.6002688699999998</v>
      </c>
      <c r="EQ27" s="950">
        <v>19.839612070000001</v>
      </c>
      <c r="ER27" s="950">
        <v>6.6974450299999999</v>
      </c>
      <c r="ES27" s="950">
        <v>5.9704428566666667</v>
      </c>
      <c r="ET27" s="950">
        <v>7.1858777415249016</v>
      </c>
      <c r="EU27" s="950">
        <v>19.853765628191567</v>
      </c>
      <c r="EV27" s="950">
        <v>7.8570317420586218</v>
      </c>
      <c r="EW27" s="950">
        <v>9.4902246974452282</v>
      </c>
      <c r="EX27" s="950">
        <v>9.3175489465448944</v>
      </c>
      <c r="EY27" s="950">
        <v>26.664805386048741</v>
      </c>
      <c r="EZ27" s="953">
        <v>91.668376875410104</v>
      </c>
      <c r="FA27" s="952">
        <v>3.9749467500000004</v>
      </c>
      <c r="FB27" s="950">
        <v>7.0184222800000002</v>
      </c>
      <c r="FC27" s="950">
        <v>7.7437393700000001</v>
      </c>
      <c r="FD27" s="950">
        <v>18.737108400000004</v>
      </c>
      <c r="FE27" s="950">
        <v>8.3483030193281369</v>
      </c>
      <c r="FF27" s="950">
        <v>8.630731171375233</v>
      </c>
      <c r="FG27" s="950">
        <v>10.689113155213068</v>
      </c>
      <c r="FH27" s="950">
        <v>27.668147345916438</v>
      </c>
      <c r="FI27" s="950">
        <v>8.4679484200000008</v>
      </c>
      <c r="FJ27" s="950">
        <v>8.1857022741432868</v>
      </c>
      <c r="FK27" s="950">
        <v>8.3319614762198118</v>
      </c>
      <c r="FL27" s="950">
        <v>24.985612170363098</v>
      </c>
      <c r="FM27" s="950">
        <v>7.4092480930987925</v>
      </c>
      <c r="FN27" s="950">
        <v>8.0266390981062425</v>
      </c>
      <c r="FO27" s="950">
        <v>7.41242649241262</v>
      </c>
      <c r="FP27" s="950">
        <v>22.848313683617654</v>
      </c>
      <c r="FQ27" s="953">
        <v>94.239181599897194</v>
      </c>
      <c r="FR27" s="952">
        <v>10.605934099869978</v>
      </c>
      <c r="FS27" s="950">
        <v>13.411333040000001</v>
      </c>
      <c r="FT27" s="950">
        <v>11.72450398</v>
      </c>
      <c r="FU27" s="950">
        <f t="shared" si="2"/>
        <v>35.741771119869981</v>
      </c>
      <c r="FV27" s="950">
        <v>9.2698396830000007</v>
      </c>
      <c r="FW27" s="950">
        <v>9.7425044649999997</v>
      </c>
      <c r="FX27" s="962">
        <v>11.299192189999999</v>
      </c>
      <c r="FY27" s="962">
        <f t="shared" si="3"/>
        <v>30.311536338</v>
      </c>
      <c r="FZ27" s="962">
        <v>0</v>
      </c>
      <c r="GA27" s="962">
        <v>0</v>
      </c>
      <c r="GB27" s="962">
        <v>0</v>
      </c>
      <c r="GC27" s="962">
        <f t="shared" si="4"/>
        <v>0</v>
      </c>
      <c r="GD27" s="962">
        <v>0</v>
      </c>
      <c r="GE27" s="962">
        <v>0</v>
      </c>
      <c r="GF27" s="962">
        <v>0</v>
      </c>
      <c r="GG27" s="962">
        <f t="shared" si="5"/>
        <v>0</v>
      </c>
      <c r="GH27" s="1023">
        <v>66.053307457869977</v>
      </c>
      <c r="GI27" s="1024">
        <v>12.285864336316472</v>
      </c>
      <c r="GJ27" s="962">
        <v>13.077302000914901</v>
      </c>
      <c r="GK27" s="962">
        <v>13.279447612686615</v>
      </c>
      <c r="GL27" s="962">
        <f t="shared" si="22"/>
        <v>38.642613949917987</v>
      </c>
      <c r="GM27" s="962">
        <v>15.886451222011758</v>
      </c>
      <c r="GN27" s="962">
        <v>24.028520633922451</v>
      </c>
      <c r="GO27" s="962">
        <v>14.114473401495577</v>
      </c>
      <c r="GP27" s="962">
        <f t="shared" si="23"/>
        <v>54.029445257429785</v>
      </c>
      <c r="GQ27" s="962">
        <v>14.343520651932559</v>
      </c>
      <c r="GR27" s="962">
        <v>24.438795950784314</v>
      </c>
      <c r="GS27" s="962">
        <v>21.208918586862747</v>
      </c>
      <c r="GT27" s="962">
        <f t="shared" si="24"/>
        <v>59.991235189579619</v>
      </c>
      <c r="GU27" s="962">
        <v>19.982031532290652</v>
      </c>
      <c r="GV27" s="962">
        <v>19.830268356258287</v>
      </c>
      <c r="GW27" s="962">
        <v>24.696222904792982</v>
      </c>
      <c r="GX27" s="962">
        <f t="shared" si="25"/>
        <v>64.508522793341925</v>
      </c>
      <c r="GY27" s="1023">
        <f t="shared" si="10"/>
        <v>217.17181719026934</v>
      </c>
      <c r="GZ27" s="1024">
        <v>21.26756083375944</v>
      </c>
      <c r="HA27" s="962">
        <v>21.700195831128031</v>
      </c>
      <c r="HB27" s="962">
        <v>25.703184436196487</v>
      </c>
      <c r="HC27" s="962">
        <f t="shared" si="26"/>
        <v>68.670941101083969</v>
      </c>
      <c r="HD27" s="962">
        <v>0</v>
      </c>
      <c r="HE27" s="962">
        <v>0</v>
      </c>
      <c r="HF27" s="962">
        <v>0</v>
      </c>
      <c r="HG27" s="962">
        <f t="shared" ref="HG27:HG30" si="31">HD27+HE27+HF27</f>
        <v>0</v>
      </c>
      <c r="HH27" s="962">
        <v>0</v>
      </c>
      <c r="HI27" s="962">
        <v>0</v>
      </c>
      <c r="HJ27" s="962">
        <v>0</v>
      </c>
      <c r="HK27" s="962">
        <f t="shared" si="28"/>
        <v>0</v>
      </c>
      <c r="HL27" s="962">
        <v>0</v>
      </c>
      <c r="HM27" s="962">
        <v>0</v>
      </c>
      <c r="HN27" s="962">
        <v>0</v>
      </c>
      <c r="HO27" s="962">
        <f t="shared" si="29"/>
        <v>0</v>
      </c>
      <c r="HP27" s="1023">
        <f t="shared" si="30"/>
        <v>68.670941101083969</v>
      </c>
      <c r="HQ27" s="1024">
        <v>34.65868163982222</v>
      </c>
      <c r="HR27" s="962">
        <v>30.454030593896888</v>
      </c>
      <c r="HS27" s="962">
        <v>34.481400650642101</v>
      </c>
      <c r="HT27" s="962">
        <v>99.594112884361209</v>
      </c>
      <c r="HU27" s="962">
        <v>31.082437858069618</v>
      </c>
      <c r="HV27" s="962">
        <v>29.66162347216391</v>
      </c>
      <c r="HW27" s="962">
        <v>34.930938723140997</v>
      </c>
      <c r="HX27" s="962">
        <v>95.675000053374532</v>
      </c>
      <c r="HY27" s="962">
        <v>36.085955822520617</v>
      </c>
      <c r="HZ27" s="962">
        <v>32.139431306536196</v>
      </c>
      <c r="IA27" s="962">
        <v>36.793849857957113</v>
      </c>
      <c r="IB27" s="962">
        <v>105.01923698701393</v>
      </c>
      <c r="IC27" s="962">
        <v>31.901464235333339</v>
      </c>
      <c r="ID27" s="962">
        <v>36.274153200800001</v>
      </c>
      <c r="IE27" s="962">
        <v>38.257546416222219</v>
      </c>
      <c r="IF27" s="962">
        <v>106.43316385235556</v>
      </c>
      <c r="IG27" s="1023">
        <f t="shared" si="15"/>
        <v>406.72151377710526</v>
      </c>
    </row>
    <row r="28" spans="1:241" ht="23.25" customHeight="1" x14ac:dyDescent="0.4">
      <c r="A28" s="1030" t="s">
        <v>791</v>
      </c>
      <c r="F28" s="990"/>
      <c r="G28" s="991"/>
      <c r="H28" s="991"/>
      <c r="I28" s="991"/>
      <c r="J28" s="991"/>
      <c r="K28" s="991"/>
      <c r="L28" s="991"/>
      <c r="M28" s="991"/>
      <c r="N28" s="991"/>
      <c r="O28" s="991"/>
      <c r="P28" s="991"/>
      <c r="Q28" s="991"/>
      <c r="R28" s="991"/>
      <c r="S28" s="991"/>
      <c r="T28" s="991"/>
      <c r="U28" s="991"/>
      <c r="V28" s="991"/>
      <c r="W28" s="991"/>
      <c r="X28" s="991"/>
      <c r="Y28" s="991"/>
      <c r="Z28" s="991"/>
      <c r="AA28" s="991"/>
      <c r="BD28" s="921"/>
      <c r="BE28" s="921"/>
      <c r="BF28" s="921"/>
      <c r="BG28" s="921"/>
      <c r="BH28" s="921"/>
      <c r="BI28" s="921"/>
      <c r="BJ28" s="921"/>
      <c r="BK28" s="921"/>
      <c r="BL28" s="921"/>
      <c r="BM28" s="921"/>
      <c r="BN28" s="921"/>
      <c r="BO28" s="921"/>
      <c r="BP28" s="961"/>
      <c r="BQ28" s="961"/>
      <c r="BR28" s="950"/>
      <c r="BS28" s="950"/>
      <c r="BT28" s="950"/>
      <c r="BU28" s="950"/>
      <c r="BV28" s="950"/>
      <c r="BW28" s="950"/>
      <c r="BX28" s="950"/>
      <c r="BY28" s="950"/>
      <c r="BZ28" s="950"/>
      <c r="CA28" s="950"/>
      <c r="CB28" s="950"/>
      <c r="CC28" s="950"/>
      <c r="CD28" s="950">
        <v>0</v>
      </c>
      <c r="CE28" s="950">
        <v>0</v>
      </c>
      <c r="CF28" s="950">
        <v>0</v>
      </c>
      <c r="CG28" s="950">
        <v>0</v>
      </c>
      <c r="CH28" s="950">
        <v>0</v>
      </c>
      <c r="CI28" s="950">
        <v>0</v>
      </c>
      <c r="CJ28" s="950">
        <v>20.323559399999997</v>
      </c>
      <c r="CK28" s="950">
        <v>33.958006900000001</v>
      </c>
      <c r="CL28" s="950">
        <v>54.39</v>
      </c>
      <c r="CM28" s="950">
        <v>108.67156630000001</v>
      </c>
      <c r="CN28" s="950">
        <v>30.057585639999999</v>
      </c>
      <c r="CO28" s="950">
        <v>30.152747000000002</v>
      </c>
      <c r="CP28" s="950">
        <v>23.522932999999998</v>
      </c>
      <c r="CQ28" s="950">
        <v>83.733265639999999</v>
      </c>
      <c r="CR28" s="950">
        <v>22.475079000000001</v>
      </c>
      <c r="CS28" s="950">
        <v>22.475079000000001</v>
      </c>
      <c r="CT28" s="950">
        <v>30.665928000000001</v>
      </c>
      <c r="CU28" s="950">
        <v>75.616085999999996</v>
      </c>
      <c r="CV28" s="950">
        <v>8.2804129999999994</v>
      </c>
      <c r="CW28" s="950">
        <v>21.565714</v>
      </c>
      <c r="CX28" s="950">
        <v>32.999554300000007</v>
      </c>
      <c r="CY28" s="950">
        <v>62.845681300000003</v>
      </c>
      <c r="CZ28" s="950">
        <v>345.91881990000002</v>
      </c>
      <c r="DA28" s="952">
        <v>36.5654813433</v>
      </c>
      <c r="DB28" s="950">
        <v>33.40307176092</v>
      </c>
      <c r="DC28" s="950">
        <v>32.512105234656005</v>
      </c>
      <c r="DD28" s="950">
        <v>102.48065833887601</v>
      </c>
      <c r="DE28" s="950">
        <v>30.755589098748008</v>
      </c>
      <c r="DF28" s="950">
        <v>32.236642242984004</v>
      </c>
      <c r="DG28" s="950">
        <v>31.839995754816002</v>
      </c>
      <c r="DH28" s="950">
        <v>94.832227096548024</v>
      </c>
      <c r="DI28" s="950">
        <v>0</v>
      </c>
      <c r="DJ28" s="950">
        <v>6.6961846599999966</v>
      </c>
      <c r="DK28" s="950">
        <v>86.755740329999981</v>
      </c>
      <c r="DL28" s="950">
        <v>93.451924989999981</v>
      </c>
      <c r="DM28" s="950">
        <v>88.278773239999992</v>
      </c>
      <c r="DN28" s="950">
        <v>91.982637960000005</v>
      </c>
      <c r="DO28" s="950">
        <v>77.286663720000007</v>
      </c>
      <c r="DP28" s="950">
        <v>257.54807492000003</v>
      </c>
      <c r="DQ28" s="953">
        <v>548.31288534542398</v>
      </c>
      <c r="DR28" s="952">
        <v>5.5201755700000028</v>
      </c>
      <c r="DS28" s="950">
        <v>22.647797050000001</v>
      </c>
      <c r="DT28" s="950">
        <v>0.6614352</v>
      </c>
      <c r="DU28" s="950">
        <v>28.829407820000004</v>
      </c>
      <c r="DV28" s="950">
        <v>16.885857999999999</v>
      </c>
      <c r="DW28" s="950">
        <v>4.2924156</v>
      </c>
      <c r="DX28" s="950">
        <v>7.1093019999999996</v>
      </c>
      <c r="DY28" s="950">
        <v>28.2875756</v>
      </c>
      <c r="DZ28" s="950">
        <v>57.116983420000004</v>
      </c>
      <c r="EA28" s="950">
        <v>5.6012455800000005</v>
      </c>
      <c r="EB28" s="950">
        <v>17.629821800000002</v>
      </c>
      <c r="EC28" s="950">
        <v>44.090209999999999</v>
      </c>
      <c r="ED28" s="950">
        <v>67.321277379999998</v>
      </c>
      <c r="EE28" s="950">
        <v>0.62576080000000001</v>
      </c>
      <c r="EF28" s="950">
        <v>0.27874180000000004</v>
      </c>
      <c r="EG28" s="950">
        <v>3.3210000000000003E-2</v>
      </c>
      <c r="EH28" s="950">
        <v>0.93771260000000012</v>
      </c>
      <c r="EI28" s="953">
        <v>125.37597339999999</v>
      </c>
      <c r="EJ28" s="952">
        <v>8.0582263000000012</v>
      </c>
      <c r="EK28" s="950">
        <v>31.059989519999995</v>
      </c>
      <c r="EL28" s="950">
        <v>38.2973268</v>
      </c>
      <c r="EM28" s="950">
        <v>77.415542619999997</v>
      </c>
      <c r="EN28" s="950">
        <v>34.7424842</v>
      </c>
      <c r="EO28" s="950">
        <v>45.107643600000003</v>
      </c>
      <c r="EP28" s="950">
        <v>44.543929299999988</v>
      </c>
      <c r="EQ28" s="950">
        <v>124.3940571</v>
      </c>
      <c r="ER28" s="950">
        <v>47.862072199999993</v>
      </c>
      <c r="ES28" s="950">
        <v>48.363765700000002</v>
      </c>
      <c r="ET28" s="950">
        <v>43.931716300000012</v>
      </c>
      <c r="EU28" s="950">
        <v>140.15755420000002</v>
      </c>
      <c r="EV28" s="950">
        <v>43.892417099999996</v>
      </c>
      <c r="EW28" s="950">
        <v>48.261425200000005</v>
      </c>
      <c r="EX28" s="950">
        <v>48.560411299999998</v>
      </c>
      <c r="EY28" s="950">
        <v>140.71425360000001</v>
      </c>
      <c r="EZ28" s="953">
        <v>482.68140751999999</v>
      </c>
      <c r="FA28" s="952">
        <v>59.489643000000001</v>
      </c>
      <c r="FB28" s="950">
        <v>59.159389800000021</v>
      </c>
      <c r="FC28" s="950">
        <v>70.74199483999999</v>
      </c>
      <c r="FD28" s="950">
        <v>189.39102764</v>
      </c>
      <c r="FE28" s="950">
        <v>67.008839079999987</v>
      </c>
      <c r="FF28" s="950">
        <v>56.369435199999998</v>
      </c>
      <c r="FG28" s="950">
        <v>62.7058502</v>
      </c>
      <c r="FH28" s="950">
        <v>186.08412447999999</v>
      </c>
      <c r="FI28" s="950">
        <v>60.746809640000002</v>
      </c>
      <c r="FJ28" s="950">
        <v>62.557518999999999</v>
      </c>
      <c r="FK28" s="950">
        <v>60.658607600000011</v>
      </c>
      <c r="FL28" s="950">
        <v>183.96293624</v>
      </c>
      <c r="FM28" s="950">
        <v>60.859258000000004</v>
      </c>
      <c r="FN28" s="950">
        <v>5.4766830999999998</v>
      </c>
      <c r="FO28" s="950">
        <v>3.5772423400000002</v>
      </c>
      <c r="FP28" s="950">
        <v>69.913183440000012</v>
      </c>
      <c r="FQ28" s="953">
        <v>629.35127180000006</v>
      </c>
      <c r="FR28" s="952">
        <v>149.71126987</v>
      </c>
      <c r="FS28" s="950">
        <v>111.10788391</v>
      </c>
      <c r="FT28" s="950">
        <v>177.25066544000001</v>
      </c>
      <c r="FU28" s="950">
        <f t="shared" si="2"/>
        <v>438.06981922</v>
      </c>
      <c r="FV28" s="950">
        <v>138.16512018</v>
      </c>
      <c r="FW28" s="950">
        <v>134.74375817999999</v>
      </c>
      <c r="FX28" s="962">
        <v>87.042367759999991</v>
      </c>
      <c r="FY28" s="962">
        <f t="shared" si="3"/>
        <v>359.95124611999995</v>
      </c>
      <c r="FZ28" s="962">
        <v>140.90194381999999</v>
      </c>
      <c r="GA28" s="962">
        <v>132.49742431000001</v>
      </c>
      <c r="GB28" s="962">
        <v>50.799447960000002</v>
      </c>
      <c r="GC28" s="962">
        <f t="shared" si="4"/>
        <v>324.19881609000004</v>
      </c>
      <c r="GD28" s="962">
        <v>46.865119130000004</v>
      </c>
      <c r="GE28" s="962">
        <v>47.055039790000002</v>
      </c>
      <c r="GF28" s="962">
        <v>125.60541234999999</v>
      </c>
      <c r="GG28" s="962">
        <f t="shared" si="5"/>
        <v>219.52557127</v>
      </c>
      <c r="GH28" s="1023">
        <v>1341.7454527</v>
      </c>
      <c r="GI28" s="1024">
        <v>43.226279739999995</v>
      </c>
      <c r="GJ28" s="962">
        <v>42.224677619999973</v>
      </c>
      <c r="GK28" s="962">
        <v>52.707319719999987</v>
      </c>
      <c r="GL28" s="962">
        <f t="shared" si="22"/>
        <v>138.15827707999995</v>
      </c>
      <c r="GM28" s="962">
        <v>48.852059179999991</v>
      </c>
      <c r="GN28" s="962">
        <v>54.937684199999993</v>
      </c>
      <c r="GO28" s="962">
        <v>49.267104600000003</v>
      </c>
      <c r="GP28" s="962">
        <f t="shared" si="23"/>
        <v>153.05684797999999</v>
      </c>
      <c r="GQ28" s="962">
        <v>53.219784599999997</v>
      </c>
      <c r="GR28" s="962">
        <v>54.599467600000025</v>
      </c>
      <c r="GS28" s="962">
        <v>49.025814799999978</v>
      </c>
      <c r="GT28" s="962">
        <f t="shared" si="24"/>
        <v>156.845067</v>
      </c>
      <c r="GU28" s="962">
        <v>50.148593080000005</v>
      </c>
      <c r="GV28" s="962">
        <v>56.307374399999979</v>
      </c>
      <c r="GW28" s="962">
        <v>55.919419599999991</v>
      </c>
      <c r="GX28" s="962">
        <f t="shared" si="25"/>
        <v>162.37538707999997</v>
      </c>
      <c r="GY28" s="1023">
        <f t="shared" si="10"/>
        <v>610.43557913999985</v>
      </c>
      <c r="GZ28" s="1024">
        <v>56.145068600000016</v>
      </c>
      <c r="HA28" s="962">
        <v>56.496457999999983</v>
      </c>
      <c r="HB28" s="962">
        <v>57.543790780000016</v>
      </c>
      <c r="HC28" s="962">
        <f t="shared" si="26"/>
        <v>170.18531738000001</v>
      </c>
      <c r="HD28" s="962">
        <v>62.168625859999999</v>
      </c>
      <c r="HE28" s="962">
        <v>181.89699540000001</v>
      </c>
      <c r="HF28" s="962">
        <v>173.66865393999998</v>
      </c>
      <c r="HG28" s="962">
        <f t="shared" si="31"/>
        <v>417.73427519999996</v>
      </c>
      <c r="HH28" s="962">
        <v>175.14</v>
      </c>
      <c r="HI28" s="962">
        <v>171.71100000000001</v>
      </c>
      <c r="HJ28" s="962">
        <v>122.54900000000001</v>
      </c>
      <c r="HK28" s="962">
        <f t="shared" si="28"/>
        <v>469.4</v>
      </c>
      <c r="HL28" s="962">
        <v>242.88990000000001</v>
      </c>
      <c r="HM28" s="962">
        <v>187.202</v>
      </c>
      <c r="HN28" s="962">
        <v>196.58</v>
      </c>
      <c r="HO28" s="962">
        <f t="shared" si="29"/>
        <v>626.67190000000005</v>
      </c>
      <c r="HP28" s="1023">
        <f t="shared" si="30"/>
        <v>1683.9914925799999</v>
      </c>
      <c r="HQ28" s="1024">
        <v>76.233928109999979</v>
      </c>
      <c r="HR28" s="962">
        <v>60.136503639999979</v>
      </c>
      <c r="HS28" s="962">
        <v>76.207634679999998</v>
      </c>
      <c r="HT28" s="962">
        <v>212.57806642999995</v>
      </c>
      <c r="HU28" s="962">
        <v>32.757541823333334</v>
      </c>
      <c r="HV28" s="962">
        <v>32.757541823333334</v>
      </c>
      <c r="HW28" s="962">
        <v>32.757541823333334</v>
      </c>
      <c r="HX28" s="962">
        <v>98.272625469999994</v>
      </c>
      <c r="HY28" s="962">
        <v>0</v>
      </c>
      <c r="HZ28" s="962">
        <v>0</v>
      </c>
      <c r="IA28" s="962">
        <v>0</v>
      </c>
      <c r="IB28" s="962">
        <v>0</v>
      </c>
      <c r="IC28" s="962">
        <v>0</v>
      </c>
      <c r="ID28" s="962">
        <v>0</v>
      </c>
      <c r="IE28" s="962">
        <v>0</v>
      </c>
      <c r="IF28" s="962">
        <v>0</v>
      </c>
      <c r="IG28" s="1023">
        <f t="shared" si="15"/>
        <v>310.85069189999996</v>
      </c>
    </row>
    <row r="29" spans="1:241" ht="23.25" customHeight="1" x14ac:dyDescent="0.4">
      <c r="A29" s="1030" t="s">
        <v>792</v>
      </c>
      <c r="F29" s="990"/>
      <c r="G29" s="991"/>
      <c r="H29" s="991"/>
      <c r="I29" s="991"/>
      <c r="J29" s="991"/>
      <c r="K29" s="991"/>
      <c r="L29" s="991"/>
      <c r="M29" s="991"/>
      <c r="N29" s="991"/>
      <c r="O29" s="991"/>
      <c r="P29" s="991"/>
      <c r="Q29" s="991"/>
      <c r="R29" s="991"/>
      <c r="S29" s="991"/>
      <c r="T29" s="991"/>
      <c r="U29" s="991"/>
      <c r="V29" s="991"/>
      <c r="W29" s="991"/>
      <c r="X29" s="991"/>
      <c r="Y29" s="991"/>
      <c r="Z29" s="991"/>
      <c r="AA29" s="991"/>
      <c r="BD29" s="921"/>
      <c r="BE29" s="921"/>
      <c r="BF29" s="921"/>
      <c r="BG29" s="921"/>
      <c r="BH29" s="921"/>
      <c r="BI29" s="921"/>
      <c r="BJ29" s="921"/>
      <c r="BK29" s="921"/>
      <c r="BL29" s="921"/>
      <c r="BM29" s="921"/>
      <c r="BN29" s="921"/>
      <c r="BO29" s="921"/>
      <c r="BP29" s="961"/>
      <c r="BQ29" s="961"/>
      <c r="BR29" s="950"/>
      <c r="BS29" s="950"/>
      <c r="BT29" s="950"/>
      <c r="BU29" s="950"/>
      <c r="BV29" s="950"/>
      <c r="BW29" s="950"/>
      <c r="BX29" s="950"/>
      <c r="BY29" s="950"/>
      <c r="BZ29" s="950"/>
      <c r="CA29" s="950"/>
      <c r="CB29" s="950"/>
      <c r="CC29" s="950"/>
      <c r="CD29" s="950"/>
      <c r="CE29" s="950"/>
      <c r="CF29" s="950"/>
      <c r="CG29" s="950"/>
      <c r="CH29" s="950"/>
      <c r="CI29" s="950"/>
      <c r="CJ29" s="950"/>
      <c r="CK29" s="950"/>
      <c r="CL29" s="950"/>
      <c r="CM29" s="950"/>
      <c r="CN29" s="950"/>
      <c r="CO29" s="950"/>
      <c r="CP29" s="950"/>
      <c r="CQ29" s="950"/>
      <c r="CR29" s="950"/>
      <c r="CS29" s="950"/>
      <c r="CT29" s="950"/>
      <c r="CU29" s="950"/>
      <c r="CV29" s="950"/>
      <c r="CW29" s="950"/>
      <c r="CX29" s="950"/>
      <c r="CY29" s="950"/>
      <c r="CZ29" s="950"/>
      <c r="DA29" s="952"/>
      <c r="DB29" s="950"/>
      <c r="DC29" s="950"/>
      <c r="DD29" s="950"/>
      <c r="DE29" s="950"/>
      <c r="DF29" s="950"/>
      <c r="DG29" s="950"/>
      <c r="DH29" s="950"/>
      <c r="DI29" s="950"/>
      <c r="DJ29" s="950"/>
      <c r="DK29" s="950"/>
      <c r="DL29" s="950"/>
      <c r="DM29" s="950"/>
      <c r="DN29" s="950"/>
      <c r="DO29" s="950"/>
      <c r="DP29" s="950"/>
      <c r="DQ29" s="953"/>
      <c r="DR29" s="952"/>
      <c r="DS29" s="950"/>
      <c r="DT29" s="950"/>
      <c r="DU29" s="950"/>
      <c r="DV29" s="950"/>
      <c r="DW29" s="950"/>
      <c r="DX29" s="950"/>
      <c r="DY29" s="950"/>
      <c r="DZ29" s="950"/>
      <c r="EA29" s="950"/>
      <c r="EB29" s="950"/>
      <c r="EC29" s="950"/>
      <c r="ED29" s="950"/>
      <c r="EE29" s="950"/>
      <c r="EF29" s="950"/>
      <c r="EG29" s="950"/>
      <c r="EH29" s="950"/>
      <c r="EI29" s="953"/>
      <c r="EJ29" s="952"/>
      <c r="EK29" s="950"/>
      <c r="EL29" s="950"/>
      <c r="EM29" s="950"/>
      <c r="EN29" s="950"/>
      <c r="EO29" s="950"/>
      <c r="EP29" s="950"/>
      <c r="EQ29" s="950"/>
      <c r="ER29" s="950"/>
      <c r="ES29" s="950"/>
      <c r="ET29" s="950"/>
      <c r="EU29" s="950"/>
      <c r="EV29" s="950"/>
      <c r="EW29" s="950"/>
      <c r="EX29" s="950"/>
      <c r="EY29" s="950"/>
      <c r="EZ29" s="953"/>
      <c r="FA29" s="952">
        <v>0</v>
      </c>
      <c r="FB29" s="950">
        <v>0</v>
      </c>
      <c r="FC29" s="950">
        <v>0</v>
      </c>
      <c r="FD29" s="950">
        <v>0</v>
      </c>
      <c r="FE29" s="950">
        <v>0</v>
      </c>
      <c r="FF29" s="950">
        <v>7.7667304399999999</v>
      </c>
      <c r="FG29" s="950">
        <v>60.631894550000005</v>
      </c>
      <c r="FH29" s="950">
        <v>68.398624990000016</v>
      </c>
      <c r="FI29" s="950">
        <v>82.385001110000005</v>
      </c>
      <c r="FJ29" s="950">
        <v>82.496514079999997</v>
      </c>
      <c r="FK29" s="950">
        <v>82.390887739999997</v>
      </c>
      <c r="FL29" s="950">
        <v>247.27240293</v>
      </c>
      <c r="FM29" s="950">
        <v>81.949493430000004</v>
      </c>
      <c r="FN29" s="950">
        <v>79.794339090000008</v>
      </c>
      <c r="FO29" s="950">
        <v>88.670767400000003</v>
      </c>
      <c r="FP29" s="950">
        <v>250.41459992000003</v>
      </c>
      <c r="FQ29" s="953">
        <v>566.08562784000003</v>
      </c>
      <c r="FR29" s="952">
        <v>86.454763</v>
      </c>
      <c r="FS29" s="950">
        <v>61.491884040000002</v>
      </c>
      <c r="FT29" s="950">
        <v>101.52531382000001</v>
      </c>
      <c r="FU29" s="950">
        <f t="shared" si="2"/>
        <v>249.47196086000002</v>
      </c>
      <c r="FV29" s="950">
        <v>79.771264450000004</v>
      </c>
      <c r="FW29" s="950">
        <v>76.186732059999997</v>
      </c>
      <c r="FX29" s="962">
        <v>87.042367759999991</v>
      </c>
      <c r="FY29" s="962">
        <f t="shared" si="3"/>
        <v>243.00036426999998</v>
      </c>
      <c r="FZ29" s="962">
        <v>81.589225139999996</v>
      </c>
      <c r="GA29" s="962">
        <v>76.680998310000007</v>
      </c>
      <c r="GB29" s="962">
        <v>81.810934039999992</v>
      </c>
      <c r="GC29" s="962">
        <f t="shared" si="4"/>
        <v>240.08115749000001</v>
      </c>
      <c r="GD29" s="962">
        <v>75.344254140000004</v>
      </c>
      <c r="GE29" s="962">
        <v>76.007605960000006</v>
      </c>
      <c r="GF29" s="962">
        <v>72.572339150000005</v>
      </c>
      <c r="GG29" s="962">
        <f t="shared" si="5"/>
        <v>223.92419925000002</v>
      </c>
      <c r="GH29" s="1023">
        <v>956.47768186999997</v>
      </c>
      <c r="GI29" s="1024">
        <v>78.251209829999993</v>
      </c>
      <c r="GJ29" s="962">
        <v>56.611250240000004</v>
      </c>
      <c r="GK29" s="962">
        <v>103.14366506</v>
      </c>
      <c r="GL29" s="962">
        <f t="shared" si="22"/>
        <v>238.00612512999999</v>
      </c>
      <c r="GM29" s="962">
        <v>59.747672700000003</v>
      </c>
      <c r="GN29" s="962">
        <v>107.77345756999999</v>
      </c>
      <c r="GO29" s="962">
        <v>85.469034539999996</v>
      </c>
      <c r="GP29" s="962">
        <f t="shared" si="23"/>
        <v>252.99016481000001</v>
      </c>
      <c r="GQ29" s="962">
        <v>85.24195309000001</v>
      </c>
      <c r="GR29" s="962">
        <v>84.336641389999997</v>
      </c>
      <c r="GS29" s="962">
        <v>65.357038050000014</v>
      </c>
      <c r="GT29" s="962">
        <f t="shared" si="24"/>
        <v>234.93563253000002</v>
      </c>
      <c r="GU29" s="962">
        <v>102.07789747999999</v>
      </c>
      <c r="GV29" s="962">
        <v>79.428116510000009</v>
      </c>
      <c r="GW29" s="962">
        <v>93.529046240000014</v>
      </c>
      <c r="GX29" s="962">
        <f t="shared" si="25"/>
        <v>275.03506023</v>
      </c>
      <c r="GY29" s="1023">
        <f t="shared" si="10"/>
        <v>1000.9669827</v>
      </c>
      <c r="GZ29" s="1024">
        <v>87.836908840000007</v>
      </c>
      <c r="HA29" s="962">
        <v>89.084136650000005</v>
      </c>
      <c r="HB29" s="962">
        <v>84.925763540000005</v>
      </c>
      <c r="HC29" s="962">
        <f t="shared" si="26"/>
        <v>261.84680903000003</v>
      </c>
      <c r="HD29" s="962">
        <v>95.631169060000005</v>
      </c>
      <c r="HE29" s="962">
        <v>101.09760263</v>
      </c>
      <c r="HF29" s="962">
        <v>96.121733949999992</v>
      </c>
      <c r="HG29" s="962">
        <f t="shared" si="31"/>
        <v>292.85050563999999</v>
      </c>
      <c r="HH29" s="962">
        <v>97.364000000000004</v>
      </c>
      <c r="HI29" s="962">
        <v>95.394999999999996</v>
      </c>
      <c r="HJ29" s="962">
        <v>68.126999999999995</v>
      </c>
      <c r="HK29" s="962">
        <f t="shared" si="28"/>
        <v>260.88600000000002</v>
      </c>
      <c r="HL29" s="962">
        <v>134.904</v>
      </c>
      <c r="HM29" s="962">
        <v>104.0638</v>
      </c>
      <c r="HN29" s="962">
        <v>109.25369999999999</v>
      </c>
      <c r="HO29" s="962">
        <f t="shared" si="29"/>
        <v>348.22149999999999</v>
      </c>
      <c r="HP29" s="1023">
        <f t="shared" si="30"/>
        <v>1163.80481467</v>
      </c>
      <c r="HQ29" s="1024">
        <v>100.09268112999997</v>
      </c>
      <c r="HR29" s="962">
        <v>84.75066139999997</v>
      </c>
      <c r="HS29" s="962">
        <v>112.37430575000003</v>
      </c>
      <c r="HT29" s="962">
        <v>297.21764827999999</v>
      </c>
      <c r="HU29" s="962">
        <v>109.77100533333333</v>
      </c>
      <c r="HV29" s="962">
        <v>109.77100533333333</v>
      </c>
      <c r="HW29" s="962">
        <v>109.77100533333333</v>
      </c>
      <c r="HX29" s="962">
        <v>329.313016</v>
      </c>
      <c r="HY29" s="962">
        <v>0</v>
      </c>
      <c r="HZ29" s="962">
        <v>0</v>
      </c>
      <c r="IA29" s="962">
        <v>0</v>
      </c>
      <c r="IB29" s="962">
        <v>0</v>
      </c>
      <c r="IC29" s="962">
        <v>0</v>
      </c>
      <c r="ID29" s="962">
        <v>0</v>
      </c>
      <c r="IE29" s="962">
        <v>0</v>
      </c>
      <c r="IF29" s="962">
        <v>0</v>
      </c>
      <c r="IG29" s="1023">
        <f t="shared" si="15"/>
        <v>626.53066428</v>
      </c>
    </row>
    <row r="30" spans="1:241" ht="23.25" customHeight="1" x14ac:dyDescent="0.4">
      <c r="A30" s="1030" t="s">
        <v>793</v>
      </c>
      <c r="F30" s="990"/>
      <c r="G30" s="991"/>
      <c r="H30" s="991"/>
      <c r="I30" s="991"/>
      <c r="J30" s="991"/>
      <c r="K30" s="991"/>
      <c r="L30" s="991"/>
      <c r="M30" s="991"/>
      <c r="N30" s="991"/>
      <c r="O30" s="991"/>
      <c r="P30" s="991"/>
      <c r="Q30" s="991"/>
      <c r="R30" s="991"/>
      <c r="S30" s="991"/>
      <c r="T30" s="991"/>
      <c r="U30" s="991"/>
      <c r="V30" s="991"/>
      <c r="W30" s="991"/>
      <c r="X30" s="991"/>
      <c r="Y30" s="991"/>
      <c r="Z30" s="991"/>
      <c r="AA30" s="991"/>
      <c r="BD30" s="921"/>
      <c r="BE30" s="921"/>
      <c r="BF30" s="921"/>
      <c r="BG30" s="921"/>
      <c r="BH30" s="921"/>
      <c r="BI30" s="921"/>
      <c r="BJ30" s="921"/>
      <c r="BK30" s="921"/>
      <c r="BL30" s="921"/>
      <c r="BM30" s="921"/>
      <c r="BN30" s="921"/>
      <c r="BO30" s="921"/>
      <c r="BP30" s="961"/>
      <c r="BQ30" s="961"/>
      <c r="BR30" s="950"/>
      <c r="BS30" s="950"/>
      <c r="BT30" s="950"/>
      <c r="BU30" s="950"/>
      <c r="BV30" s="950"/>
      <c r="BW30" s="950"/>
      <c r="BX30" s="950"/>
      <c r="BY30" s="950"/>
      <c r="BZ30" s="950"/>
      <c r="CA30" s="950"/>
      <c r="CB30" s="950"/>
      <c r="CC30" s="950"/>
      <c r="CD30" s="950"/>
      <c r="CE30" s="950"/>
      <c r="CF30" s="950"/>
      <c r="CG30" s="950"/>
      <c r="CH30" s="950"/>
      <c r="CI30" s="950"/>
      <c r="CJ30" s="950"/>
      <c r="CK30" s="950"/>
      <c r="CL30" s="950"/>
      <c r="CM30" s="950"/>
      <c r="CN30" s="950"/>
      <c r="CO30" s="950"/>
      <c r="CP30" s="950"/>
      <c r="CQ30" s="950"/>
      <c r="CR30" s="950"/>
      <c r="CS30" s="950"/>
      <c r="CT30" s="950"/>
      <c r="CU30" s="950"/>
      <c r="CV30" s="950"/>
      <c r="CW30" s="950"/>
      <c r="CX30" s="950"/>
      <c r="CY30" s="950"/>
      <c r="CZ30" s="950"/>
      <c r="DA30" s="952"/>
      <c r="DB30" s="950"/>
      <c r="DC30" s="950"/>
      <c r="DD30" s="950"/>
      <c r="DE30" s="950"/>
      <c r="DF30" s="950"/>
      <c r="DG30" s="950"/>
      <c r="DH30" s="950"/>
      <c r="DI30" s="950"/>
      <c r="DJ30" s="950"/>
      <c r="DK30" s="950"/>
      <c r="DL30" s="950"/>
      <c r="DM30" s="950"/>
      <c r="DN30" s="950"/>
      <c r="DO30" s="950"/>
      <c r="DP30" s="950"/>
      <c r="DQ30" s="953"/>
      <c r="DR30" s="952"/>
      <c r="DS30" s="950"/>
      <c r="DT30" s="950"/>
      <c r="DU30" s="950"/>
      <c r="DV30" s="950"/>
      <c r="DW30" s="950"/>
      <c r="DX30" s="950"/>
      <c r="DY30" s="950"/>
      <c r="DZ30" s="950"/>
      <c r="EA30" s="950"/>
      <c r="EB30" s="950"/>
      <c r="EC30" s="950"/>
      <c r="ED30" s="950"/>
      <c r="EE30" s="950"/>
      <c r="EF30" s="950"/>
      <c r="EG30" s="950"/>
      <c r="EH30" s="950"/>
      <c r="EI30" s="953"/>
      <c r="EJ30" s="952"/>
      <c r="EK30" s="950"/>
      <c r="EL30" s="950"/>
      <c r="EM30" s="950"/>
      <c r="EN30" s="950"/>
      <c r="EO30" s="950"/>
      <c r="EP30" s="950"/>
      <c r="EQ30" s="950"/>
      <c r="ER30" s="950"/>
      <c r="ES30" s="950"/>
      <c r="ET30" s="950"/>
      <c r="EU30" s="950"/>
      <c r="EV30" s="950"/>
      <c r="EW30" s="950"/>
      <c r="EX30" s="950"/>
      <c r="EY30" s="950"/>
      <c r="EZ30" s="953"/>
      <c r="FA30" s="952">
        <v>0</v>
      </c>
      <c r="FB30" s="950">
        <v>0</v>
      </c>
      <c r="FC30" s="950">
        <v>0</v>
      </c>
      <c r="FD30" s="950">
        <v>0</v>
      </c>
      <c r="FE30" s="950">
        <v>0</v>
      </c>
      <c r="FF30" s="950">
        <v>3.8340399999999999</v>
      </c>
      <c r="FG30" s="950">
        <v>28.092803</v>
      </c>
      <c r="FH30" s="950">
        <v>31.926843000000002</v>
      </c>
      <c r="FI30" s="950">
        <v>38.556700999999997</v>
      </c>
      <c r="FJ30" s="950">
        <v>38.584528599999999</v>
      </c>
      <c r="FK30" s="950">
        <v>38.478365600000004</v>
      </c>
      <c r="FL30" s="950">
        <v>115.61959520000001</v>
      </c>
      <c r="FM30" s="950">
        <v>38.220452999999999</v>
      </c>
      <c r="FN30" s="950">
        <v>37.398468020000003</v>
      </c>
      <c r="FO30" s="950">
        <v>41.652817010000007</v>
      </c>
      <c r="FP30" s="950">
        <v>117.27173802999999</v>
      </c>
      <c r="FQ30" s="953">
        <v>264.81817623000001</v>
      </c>
      <c r="FR30" s="952">
        <v>40.768188989999999</v>
      </c>
      <c r="FS30" s="950">
        <v>28.739360000000001</v>
      </c>
      <c r="FT30" s="950">
        <v>47.861963200000005</v>
      </c>
      <c r="FU30" s="950">
        <f t="shared" si="2"/>
        <v>117.36951219000001</v>
      </c>
      <c r="FV30" s="950">
        <v>37.825948739999994</v>
      </c>
      <c r="FW30" s="950">
        <v>36.112212999999997</v>
      </c>
      <c r="FX30" s="962">
        <v>41.019484299999995</v>
      </c>
      <c r="FY30" s="962">
        <f t="shared" si="3"/>
        <v>114.95764603999999</v>
      </c>
      <c r="FZ30" s="962">
        <v>38.524234510000007</v>
      </c>
      <c r="GA30" s="962">
        <v>35.930663000000003</v>
      </c>
      <c r="GB30" s="962">
        <v>38.565289999999997</v>
      </c>
      <c r="GC30" s="962">
        <f t="shared" si="4"/>
        <v>113.02018751</v>
      </c>
      <c r="GD30" s="962">
        <v>35.405810600000002</v>
      </c>
      <c r="GE30" s="962">
        <v>35.366855999999999</v>
      </c>
      <c r="GF30" s="962">
        <v>34.354923900000003</v>
      </c>
      <c r="GG30" s="962">
        <f t="shared" si="5"/>
        <v>105.1275905</v>
      </c>
      <c r="GH30" s="1023">
        <v>450.47493624000003</v>
      </c>
      <c r="GI30" s="1024">
        <v>36.887421709999998</v>
      </c>
      <c r="GJ30" s="962">
        <v>26.7506287</v>
      </c>
      <c r="GK30" s="962">
        <v>48.645759740000003</v>
      </c>
      <c r="GL30" s="962">
        <f t="shared" si="22"/>
        <v>112.28381015000001</v>
      </c>
      <c r="GM30" s="962">
        <v>28.492456799999999</v>
      </c>
      <c r="GN30" s="962">
        <v>51.242372730000007</v>
      </c>
      <c r="GO30" s="962">
        <v>40.431851000000002</v>
      </c>
      <c r="GP30" s="962">
        <f t="shared" si="23"/>
        <v>120.16668053000001</v>
      </c>
      <c r="GQ30" s="962">
        <v>40.062911200000002</v>
      </c>
      <c r="GR30" s="962">
        <v>39.671499600000004</v>
      </c>
      <c r="GS30" s="962">
        <v>30.437005600000003</v>
      </c>
      <c r="GT30" s="962">
        <f t="shared" si="24"/>
        <v>110.17141640000001</v>
      </c>
      <c r="GU30" s="962">
        <v>48.335246900000008</v>
      </c>
      <c r="GV30" s="962">
        <v>37.141794400000002</v>
      </c>
      <c r="GW30" s="962">
        <v>44.055651490000002</v>
      </c>
      <c r="GX30" s="962">
        <f t="shared" si="25"/>
        <v>129.53269279000003</v>
      </c>
      <c r="GY30" s="1023">
        <f t="shared" si="10"/>
        <v>472.15459987000008</v>
      </c>
      <c r="GZ30" s="1024">
        <v>41.378865500000003</v>
      </c>
      <c r="HA30" s="962">
        <v>42.079885739999995</v>
      </c>
      <c r="HB30" s="962">
        <v>40.20014956</v>
      </c>
      <c r="HC30" s="962">
        <f t="shared" si="26"/>
        <v>123.6589008</v>
      </c>
      <c r="HD30" s="962">
        <v>45.458370170000002</v>
      </c>
      <c r="HE30" s="962">
        <v>48.093841040000001</v>
      </c>
      <c r="HF30" s="962">
        <v>45.7261053</v>
      </c>
      <c r="HG30" s="962">
        <f t="shared" si="31"/>
        <v>139.27831651</v>
      </c>
      <c r="HH30" s="962">
        <v>46.027000000000001</v>
      </c>
      <c r="HI30" s="962">
        <v>44.95</v>
      </c>
      <c r="HJ30" s="962">
        <v>32.271999999999998</v>
      </c>
      <c r="HK30" s="962">
        <f t="shared" si="28"/>
        <v>123.249</v>
      </c>
      <c r="HL30" s="962">
        <v>64.061000000000007</v>
      </c>
      <c r="HM30" s="962">
        <v>49.496000000000002</v>
      </c>
      <c r="HN30" s="962">
        <v>51.670999999999999</v>
      </c>
      <c r="HO30" s="962">
        <f t="shared" si="29"/>
        <v>165.22800000000001</v>
      </c>
      <c r="HP30" s="1023">
        <f t="shared" si="30"/>
        <v>551.41421730999991</v>
      </c>
      <c r="HQ30" s="1024">
        <v>47.1916814</v>
      </c>
      <c r="HR30" s="962">
        <v>40.4087478</v>
      </c>
      <c r="HS30" s="962">
        <v>53.804542890000008</v>
      </c>
      <c r="HT30" s="962">
        <v>141.40497209</v>
      </c>
      <c r="HU30" s="962">
        <v>52.258942066666663</v>
      </c>
      <c r="HV30" s="962">
        <v>52.258942066666663</v>
      </c>
      <c r="HW30" s="962">
        <v>52.258942066666663</v>
      </c>
      <c r="HX30" s="962">
        <v>156.77682619999999</v>
      </c>
      <c r="HY30" s="962">
        <v>0</v>
      </c>
      <c r="HZ30" s="962">
        <v>0</v>
      </c>
      <c r="IA30" s="962">
        <v>0</v>
      </c>
      <c r="IB30" s="962">
        <v>0</v>
      </c>
      <c r="IC30" s="962">
        <v>0</v>
      </c>
      <c r="ID30" s="962">
        <v>0</v>
      </c>
      <c r="IE30" s="962">
        <v>0</v>
      </c>
      <c r="IF30" s="962">
        <v>0</v>
      </c>
      <c r="IG30" s="1023">
        <f t="shared" si="15"/>
        <v>298.18179828999996</v>
      </c>
    </row>
    <row r="31" spans="1:241" s="940" customFormat="1" ht="23.25" customHeight="1" x14ac:dyDescent="0.4">
      <c r="A31" s="1025" t="s">
        <v>794</v>
      </c>
      <c r="F31" s="987">
        <v>927.97804764399996</v>
      </c>
      <c r="G31" s="988">
        <v>1012.5698942500001</v>
      </c>
      <c r="H31" s="988">
        <v>1414.8209432188</v>
      </c>
      <c r="I31" s="988">
        <v>3355.3688851127999</v>
      </c>
      <c r="J31" s="988">
        <v>929.84619828313748</v>
      </c>
      <c r="K31" s="988">
        <v>1429.2777026640981</v>
      </c>
      <c r="L31" s="988">
        <v>1454.8051191722031</v>
      </c>
      <c r="M31" s="927">
        <v>3813.929020119439</v>
      </c>
      <c r="N31" s="927">
        <v>1053.4138738219708</v>
      </c>
      <c r="O31" s="927">
        <v>1270.0670013946499</v>
      </c>
      <c r="P31" s="927">
        <v>1256.0129174828969</v>
      </c>
      <c r="Q31" s="927">
        <v>3579.4937926995176</v>
      </c>
      <c r="R31" s="988">
        <v>1230.6750683800001</v>
      </c>
      <c r="S31" s="988">
        <v>1432.4697051593066</v>
      </c>
      <c r="T31" s="927">
        <v>2096.1560310393934</v>
      </c>
      <c r="U31" s="927">
        <v>4759.300804578701</v>
      </c>
      <c r="V31" s="927">
        <v>15508.092502510459</v>
      </c>
      <c r="W31" s="927"/>
      <c r="X31" s="927">
        <v>1435.3691627600001</v>
      </c>
      <c r="Y31" s="927">
        <v>1419.0775277110315</v>
      </c>
      <c r="Z31" s="927">
        <v>1644.6162906340655</v>
      </c>
      <c r="AA31" s="927">
        <v>4499.0629811050967</v>
      </c>
      <c r="AB31" s="927">
        <v>1706.3062072571001</v>
      </c>
      <c r="AC31" s="927">
        <v>1271.3041554399999</v>
      </c>
      <c r="AD31" s="927">
        <v>1777.7095122537999</v>
      </c>
      <c r="AE31" s="927">
        <v>4755.3198749508992</v>
      </c>
      <c r="AF31" s="927">
        <v>1232.2086961600003</v>
      </c>
      <c r="AG31" s="927">
        <v>1590.6187708780406</v>
      </c>
      <c r="AH31" s="927">
        <v>1378.1955316999999</v>
      </c>
      <c r="AI31" s="927">
        <v>4201.0229987380408</v>
      </c>
      <c r="AJ31" s="927">
        <v>1816.9554073900001</v>
      </c>
      <c r="AK31" s="927">
        <v>1391.4393993006815</v>
      </c>
      <c r="AL31" s="927">
        <v>2068.3096141400001</v>
      </c>
      <c r="AM31" s="927">
        <v>5276.7044208306816</v>
      </c>
      <c r="AN31" s="927">
        <v>18732.11027562472</v>
      </c>
      <c r="AO31" s="927">
        <v>1727.2092991152408</v>
      </c>
      <c r="AP31" s="927">
        <v>1850.6842976220196</v>
      </c>
      <c r="AQ31" s="927">
        <v>1973.6643908180663</v>
      </c>
      <c r="AR31" s="927">
        <v>5551.5579875553276</v>
      </c>
      <c r="AS31" s="927">
        <v>1609.2519544499573</v>
      </c>
      <c r="AT31" s="927">
        <v>1943.5285713667902</v>
      </c>
      <c r="AU31" s="927">
        <v>1789.3529235597555</v>
      </c>
      <c r="AV31" s="927">
        <v>5342.1334493765025</v>
      </c>
      <c r="AW31" s="927">
        <v>2075.4093782226046</v>
      </c>
      <c r="AX31" s="927">
        <v>2243.6074337842138</v>
      </c>
      <c r="AY31" s="927">
        <v>1766.35293623954</v>
      </c>
      <c r="AZ31" s="927">
        <v>6952.2623729969528</v>
      </c>
      <c r="BA31" s="927">
        <v>1950.3052038443072</v>
      </c>
      <c r="BB31" s="927">
        <v>2168.893852012764</v>
      </c>
      <c r="BC31" s="927">
        <v>3031.4827798512861</v>
      </c>
      <c r="BD31" s="927">
        <v>7150.6818357083575</v>
      </c>
      <c r="BE31" s="927">
        <v>2357.4113583708063</v>
      </c>
      <c r="BF31" s="927">
        <v>2230.0124166109481</v>
      </c>
      <c r="BG31" s="927">
        <v>2341.9512362281239</v>
      </c>
      <c r="BH31" s="927">
        <v>6929.3750112098787</v>
      </c>
      <c r="BI31" s="927">
        <v>2442.4829040422146</v>
      </c>
      <c r="BJ31" s="927">
        <v>2393.2930195314757</v>
      </c>
      <c r="BK31" s="927">
        <v>2266.4424811460158</v>
      </c>
      <c r="BL31" s="927"/>
      <c r="BM31" s="927"/>
      <c r="BN31" s="927"/>
      <c r="BO31" s="927">
        <v>7102.2184047197061</v>
      </c>
      <c r="BP31" s="933">
        <v>2632.8749703853568</v>
      </c>
      <c r="BQ31" s="933">
        <v>2746.997093598538</v>
      </c>
      <c r="BR31" s="933">
        <v>2797.9338607799996</v>
      </c>
      <c r="BS31" s="933">
        <v>8177.8059247638939</v>
      </c>
      <c r="BT31" s="942">
        <v>2192.2654916611837</v>
      </c>
      <c r="BU31" s="942">
        <v>2518.4275571270259</v>
      </c>
      <c r="BV31" s="942">
        <v>2510.0528752697569</v>
      </c>
      <c r="BW31" s="942">
        <v>7220.7458668879672</v>
      </c>
      <c r="BX31" s="933">
        <v>3311.7431598735161</v>
      </c>
      <c r="BY31" s="933">
        <v>2589.8940970162803</v>
      </c>
      <c r="BZ31" s="933">
        <v>2642.806281666577</v>
      </c>
      <c r="CA31" s="933">
        <v>8544.4435385563738</v>
      </c>
      <c r="CB31" s="933">
        <v>2970.8893380669419</v>
      </c>
      <c r="CC31" s="933">
        <v>2459.6759397957967</v>
      </c>
      <c r="CD31" s="933">
        <v>2294.2776784760317</v>
      </c>
      <c r="CE31" s="933">
        <v>7724.8429563387717</v>
      </c>
      <c r="CF31" s="933">
        <v>2945.8341056182098</v>
      </c>
      <c r="CG31" s="933">
        <v>2457.9477305929549</v>
      </c>
      <c r="CH31" s="933">
        <v>3643.6308888481012</v>
      </c>
      <c r="CI31" s="933">
        <v>9047.4127250592664</v>
      </c>
      <c r="CJ31" s="933">
        <v>3036.9207539763574</v>
      </c>
      <c r="CK31" s="933">
        <v>2567.8833460910582</v>
      </c>
      <c r="CL31" s="933">
        <v>2819.2522781543257</v>
      </c>
      <c r="CM31" s="933">
        <v>8424.0563782217414</v>
      </c>
      <c r="CN31" s="933">
        <v>2562.7925741162708</v>
      </c>
      <c r="CO31" s="933">
        <v>3198.8815923595921</v>
      </c>
      <c r="CP31" s="933">
        <v>3295.2389969253577</v>
      </c>
      <c r="CQ31" s="933">
        <v>9056.913163401221</v>
      </c>
      <c r="CR31" s="933">
        <v>3338.6079556656159</v>
      </c>
      <c r="CS31" s="933">
        <v>3294.1937173546739</v>
      </c>
      <c r="CT31" s="933">
        <v>3367.3299766822206</v>
      </c>
      <c r="CU31" s="933">
        <v>10000.131649702511</v>
      </c>
      <c r="CV31" s="933">
        <v>3438.8685916468476</v>
      </c>
      <c r="CW31" s="933">
        <v>3123.7213085338126</v>
      </c>
      <c r="CX31" s="933">
        <v>4975.9105537553232</v>
      </c>
      <c r="CY31" s="933">
        <v>11538.500453935982</v>
      </c>
      <c r="CZ31" s="933">
        <v>39963.042096704157</v>
      </c>
      <c r="DA31" s="934">
        <v>2845.1202661360717</v>
      </c>
      <c r="DB31" s="933">
        <v>3210.4658856407841</v>
      </c>
      <c r="DC31" s="933">
        <v>2952.1036520518855</v>
      </c>
      <c r="DD31" s="933">
        <v>9007.6898038287418</v>
      </c>
      <c r="DE31" s="933">
        <v>3228.1535066454153</v>
      </c>
      <c r="DF31" s="933">
        <v>4465.4670025073028</v>
      </c>
      <c r="DG31" s="933">
        <v>3756.8490047219698</v>
      </c>
      <c r="DH31" s="933">
        <v>11450.469513874692</v>
      </c>
      <c r="DI31" s="933">
        <v>3436.9660040779991</v>
      </c>
      <c r="DJ31" s="933">
        <v>4269.9479439773822</v>
      </c>
      <c r="DK31" s="933">
        <v>4070.7146277123775</v>
      </c>
      <c r="DL31" s="933">
        <v>11777.628575767756</v>
      </c>
      <c r="DM31" s="933">
        <v>3635.8147793150001</v>
      </c>
      <c r="DN31" s="933">
        <v>4112.5036464074437</v>
      </c>
      <c r="DO31" s="933">
        <v>6517.8210557803786</v>
      </c>
      <c r="DP31" s="933">
        <v>14266.139481502822</v>
      </c>
      <c r="DQ31" s="935">
        <v>46501.92737497401</v>
      </c>
      <c r="DR31" s="934">
        <v>3617.0121462249999</v>
      </c>
      <c r="DS31" s="933">
        <v>3180.2782168550007</v>
      </c>
      <c r="DT31" s="933">
        <v>3784.250636037445</v>
      </c>
      <c r="DU31" s="933">
        <v>10581.540999117449</v>
      </c>
      <c r="DV31" s="933">
        <v>4560.1397242791745</v>
      </c>
      <c r="DW31" s="933">
        <v>4299.0383614657994</v>
      </c>
      <c r="DX31" s="933">
        <v>3561.0779405642497</v>
      </c>
      <c r="DY31" s="933">
        <v>12420.25602630922</v>
      </c>
      <c r="DZ31" s="933">
        <v>23001.797025426669</v>
      </c>
      <c r="EA31" s="933">
        <v>3953.4592966578057</v>
      </c>
      <c r="EB31" s="933">
        <v>4298.945326509197</v>
      </c>
      <c r="EC31" s="933">
        <v>4363.5474541382719</v>
      </c>
      <c r="ED31" s="933">
        <v>12615.952077305274</v>
      </c>
      <c r="EE31" s="933">
        <v>4105.6398108939884</v>
      </c>
      <c r="EF31" s="933">
        <v>3792.3904711988721</v>
      </c>
      <c r="EG31" s="933">
        <v>8607.5416870401295</v>
      </c>
      <c r="EH31" s="933">
        <v>16505.57196913299</v>
      </c>
      <c r="EI31" s="935">
        <v>52393.486520451646</v>
      </c>
      <c r="EJ31" s="934">
        <v>4554.0885576977771</v>
      </c>
      <c r="EK31" s="933">
        <v>3297.859192367293</v>
      </c>
      <c r="EL31" s="933">
        <v>3778.7216320808698</v>
      </c>
      <c r="EM31" s="933">
        <v>11630.669382145939</v>
      </c>
      <c r="EN31" s="933">
        <v>4254.5312403302742</v>
      </c>
      <c r="EO31" s="933">
        <v>3550.5345600935875</v>
      </c>
      <c r="EP31" s="933">
        <v>3820.4848816599097</v>
      </c>
      <c r="EQ31" s="933">
        <v>11625.550682083771</v>
      </c>
      <c r="ER31" s="933">
        <v>4648.866382860565</v>
      </c>
      <c r="ES31" s="933">
        <v>3931.7527978931066</v>
      </c>
      <c r="ET31" s="933">
        <v>4744.6555860825101</v>
      </c>
      <c r="EU31" s="933">
        <v>13325.274766836183</v>
      </c>
      <c r="EV31" s="933">
        <v>4910.0660523570168</v>
      </c>
      <c r="EW31" s="933">
        <v>5114.195425443706</v>
      </c>
      <c r="EX31" s="933">
        <v>7293.9816104565789</v>
      </c>
      <c r="EY31" s="933">
        <v>17318.243088257303</v>
      </c>
      <c r="EZ31" s="935">
        <v>53899.73791932319</v>
      </c>
      <c r="FA31" s="934">
        <v>4434.8962424219681</v>
      </c>
      <c r="FB31" s="933">
        <v>3635.0945181111256</v>
      </c>
      <c r="FC31" s="933">
        <v>6080.613485592904</v>
      </c>
      <c r="FD31" s="933">
        <v>14150.604246125999</v>
      </c>
      <c r="FE31" s="933">
        <v>5640.8265805219944</v>
      </c>
      <c r="FF31" s="933">
        <v>4167.639697054954</v>
      </c>
      <c r="FG31" s="933">
        <v>5783.906675578035</v>
      </c>
      <c r="FH31" s="933">
        <v>15592.372953154983</v>
      </c>
      <c r="FI31" s="933">
        <v>6060.1735804301916</v>
      </c>
      <c r="FJ31" s="933">
        <v>4950.0343696292721</v>
      </c>
      <c r="FK31" s="933">
        <v>7438.9160620355697</v>
      </c>
      <c r="FL31" s="933">
        <v>18449.124012095032</v>
      </c>
      <c r="FM31" s="933">
        <v>7074.2113882210369</v>
      </c>
      <c r="FN31" s="933">
        <v>4669.0989769570479</v>
      </c>
      <c r="FO31" s="933">
        <v>8978.89726897111</v>
      </c>
      <c r="FP31" s="933">
        <v>20722.207634149192</v>
      </c>
      <c r="FQ31" s="935">
        <v>68914.3088455252</v>
      </c>
      <c r="FR31" s="934">
        <v>5163.2361648039196</v>
      </c>
      <c r="FS31" s="933">
        <v>5418.9794844043845</v>
      </c>
      <c r="FT31" s="933">
        <v>6951.2124839891358</v>
      </c>
      <c r="FU31" s="933">
        <f t="shared" si="2"/>
        <v>17533.428133197438</v>
      </c>
      <c r="FV31" s="933">
        <v>8713.6547678702664</v>
      </c>
      <c r="FW31" s="933">
        <v>6028.7093069905468</v>
      </c>
      <c r="FX31" s="1016">
        <v>8917.3895405449584</v>
      </c>
      <c r="FY31" s="1016">
        <f t="shared" si="3"/>
        <v>23659.753615405771</v>
      </c>
      <c r="FZ31" s="1016">
        <v>7217.0961493827281</v>
      </c>
      <c r="GA31" s="1016">
        <v>7759.9711903607194</v>
      </c>
      <c r="GB31" s="1016">
        <v>10469.000303541896</v>
      </c>
      <c r="GC31" s="1016">
        <f t="shared" si="4"/>
        <v>25446.067643285343</v>
      </c>
      <c r="GD31" s="1016">
        <v>7625.4050244935379</v>
      </c>
      <c r="GE31" s="1016">
        <v>9184.3674550127907</v>
      </c>
      <c r="GF31" s="1016">
        <v>12083.648495183177</v>
      </c>
      <c r="GG31" s="1016">
        <f t="shared" si="5"/>
        <v>28893.420974689507</v>
      </c>
      <c r="GH31" s="1018">
        <v>95532.670366578066</v>
      </c>
      <c r="GI31" s="1019">
        <v>8274.8856534148345</v>
      </c>
      <c r="GJ31" s="1016">
        <v>8198.0596486378126</v>
      </c>
      <c r="GK31" s="1016">
        <v>11338.663544307725</v>
      </c>
      <c r="GL31" s="1016">
        <f t="shared" si="22"/>
        <v>27811.608846360374</v>
      </c>
      <c r="GM31" s="1016">
        <v>8710.42274302228</v>
      </c>
      <c r="GN31" s="1016">
        <v>9421.9762248852239</v>
      </c>
      <c r="GO31" s="1016">
        <v>13113.26596975804</v>
      </c>
      <c r="GP31" s="1016">
        <f t="shared" si="23"/>
        <v>31245.664937665548</v>
      </c>
      <c r="GQ31" s="1016">
        <v>10025.729533641481</v>
      </c>
      <c r="GR31" s="1016">
        <v>9532.1536763822514</v>
      </c>
      <c r="GS31" s="1016">
        <v>11350.409931013792</v>
      </c>
      <c r="GT31" s="1016">
        <f t="shared" si="24"/>
        <v>30908.293141037524</v>
      </c>
      <c r="GU31" s="1016">
        <v>10942.078501105767</v>
      </c>
      <c r="GV31" s="1016">
        <v>12316.917921364595</v>
      </c>
      <c r="GW31" s="1016">
        <v>20135.017951366677</v>
      </c>
      <c r="GX31" s="1016">
        <f t="shared" si="25"/>
        <v>43394.014373837039</v>
      </c>
      <c r="GY31" s="1018">
        <f t="shared" si="10"/>
        <v>133359.58129890048</v>
      </c>
      <c r="GZ31" s="1019">
        <v>9860.0344092328614</v>
      </c>
      <c r="HA31" s="1016">
        <v>10656.73</v>
      </c>
      <c r="HB31" s="1016">
        <v>11393.300999999999</v>
      </c>
      <c r="HC31" s="1016">
        <f>HB31+HA31+GZ31</f>
        <v>31910.065409232862</v>
      </c>
      <c r="HD31" s="1016">
        <v>16087.016</v>
      </c>
      <c r="HE31" s="1016">
        <v>13288.2</v>
      </c>
      <c r="HF31" s="1016">
        <v>13579.05</v>
      </c>
      <c r="HG31" s="1016">
        <f>HD31+HE31+HF31</f>
        <v>42954.266000000003</v>
      </c>
      <c r="HH31" s="1016">
        <v>19440.718000000001</v>
      </c>
      <c r="HI31" s="1016">
        <v>13659.88</v>
      </c>
      <c r="HJ31" s="1016">
        <v>16623.78</v>
      </c>
      <c r="HK31" s="1016">
        <f t="shared" si="28"/>
        <v>49724.377999999997</v>
      </c>
      <c r="HL31" s="1016">
        <v>18722.75</v>
      </c>
      <c r="HM31" s="1016">
        <v>14470.58</v>
      </c>
      <c r="HN31" s="1016">
        <v>27095.57</v>
      </c>
      <c r="HO31" s="1016">
        <f t="shared" si="29"/>
        <v>60288.9</v>
      </c>
      <c r="HP31" s="1018">
        <f t="shared" si="30"/>
        <v>184877.60940923286</v>
      </c>
      <c r="HQ31" s="1019">
        <v>13039.934432558521</v>
      </c>
      <c r="HR31" s="1016">
        <v>15283.223388627899</v>
      </c>
      <c r="HS31" s="1016">
        <v>14608.421469259112</v>
      </c>
      <c r="HT31" s="1016">
        <v>42931.57929044553</v>
      </c>
      <c r="HU31" s="1016">
        <v>18768.616147780638</v>
      </c>
      <c r="HV31" s="1016">
        <v>17691.216512710984</v>
      </c>
      <c r="HW31" s="1016">
        <v>19311.972287857046</v>
      </c>
      <c r="HX31" s="1016">
        <v>55771.804948348668</v>
      </c>
      <c r="HY31" s="1016">
        <v>18766.015213083498</v>
      </c>
      <c r="HZ31" s="1016">
        <v>17470.440645649331</v>
      </c>
      <c r="IA31" s="1016">
        <v>21283.857408310589</v>
      </c>
      <c r="IB31" s="1016">
        <v>57520.313267043413</v>
      </c>
      <c r="IC31" s="1016">
        <v>15757.43146213259</v>
      </c>
      <c r="ID31" s="1016">
        <v>14588.817464122969</v>
      </c>
      <c r="IE31" s="1016">
        <v>36489.14608991456</v>
      </c>
      <c r="IF31" s="1016">
        <v>66835.395016170121</v>
      </c>
      <c r="IG31" s="1018">
        <f t="shared" si="15"/>
        <v>223059.0925220077</v>
      </c>
    </row>
    <row r="32" spans="1:241" s="940" customFormat="1" ht="23.25" customHeight="1" x14ac:dyDescent="0.4">
      <c r="A32" s="1025" t="s">
        <v>795</v>
      </c>
      <c r="F32" s="987">
        <v>143.19797152846002</v>
      </c>
      <c r="G32" s="988">
        <v>310.75648509999996</v>
      </c>
      <c r="H32" s="988">
        <v>115.46018536</v>
      </c>
      <c r="I32" s="988">
        <v>569.41464198846006</v>
      </c>
      <c r="J32" s="988">
        <v>106.84809215999999</v>
      </c>
      <c r="K32" s="988">
        <v>39.908654730000002</v>
      </c>
      <c r="L32" s="988">
        <v>185.87696023000001</v>
      </c>
      <c r="M32" s="927">
        <v>332.63370712000005</v>
      </c>
      <c r="N32" s="927">
        <v>89.938505499768553</v>
      </c>
      <c r="O32" s="927">
        <v>41.271154377546303</v>
      </c>
      <c r="P32" s="927">
        <v>11.569371836342595</v>
      </c>
      <c r="Q32" s="927">
        <v>142.77903171365745</v>
      </c>
      <c r="R32" s="988">
        <v>55.16975810231483</v>
      </c>
      <c r="S32" s="988">
        <v>17.777702001157436</v>
      </c>
      <c r="T32" s="927">
        <v>42.546502001157435</v>
      </c>
      <c r="U32" s="927">
        <v>115.49396210462972</v>
      </c>
      <c r="V32" s="927">
        <v>1160.3213429267471</v>
      </c>
      <c r="W32" s="927"/>
      <c r="X32" s="927">
        <v>27.9132</v>
      </c>
      <c r="Y32" s="927">
        <v>219.94830000000002</v>
      </c>
      <c r="Z32" s="927">
        <v>11.73936</v>
      </c>
      <c r="AA32" s="927">
        <v>259.60086000000001</v>
      </c>
      <c r="AB32" s="927">
        <v>46.1524</v>
      </c>
      <c r="AC32" s="927">
        <v>2.2002000000000002</v>
      </c>
      <c r="AD32" s="927">
        <v>16.115500000000001</v>
      </c>
      <c r="AE32" s="927">
        <v>64.468100000000007</v>
      </c>
      <c r="AF32" s="927">
        <v>0</v>
      </c>
      <c r="AG32" s="927">
        <v>0</v>
      </c>
      <c r="AH32" s="927">
        <v>0</v>
      </c>
      <c r="AI32" s="927">
        <v>0</v>
      </c>
      <c r="AJ32" s="927">
        <v>73.326899999999995</v>
      </c>
      <c r="AK32" s="927">
        <v>40.234699999999997</v>
      </c>
      <c r="AL32" s="927">
        <v>0</v>
      </c>
      <c r="AM32" s="927">
        <v>113.5616</v>
      </c>
      <c r="AN32" s="927">
        <v>437.63056</v>
      </c>
      <c r="AO32" s="927">
        <v>25.508513999999998</v>
      </c>
      <c r="AP32" s="927">
        <v>32.512827000000001</v>
      </c>
      <c r="AQ32" s="927">
        <v>85.936103000000003</v>
      </c>
      <c r="AR32" s="927">
        <v>143.95744399999998</v>
      </c>
      <c r="AS32" s="927">
        <v>90.353269999999995</v>
      </c>
      <c r="AT32" s="927">
        <v>81.437417999999994</v>
      </c>
      <c r="AU32" s="927">
        <v>59.494419999999998</v>
      </c>
      <c r="AV32" s="927">
        <v>231.28510799999998</v>
      </c>
      <c r="AW32" s="927">
        <v>73.30886000000001</v>
      </c>
      <c r="AX32" s="927">
        <v>108.19869300000001</v>
      </c>
      <c r="AY32" s="927">
        <v>185.88470799999999</v>
      </c>
      <c r="AZ32" s="927">
        <v>71.501795001157433</v>
      </c>
      <c r="BA32" s="927">
        <v>24.379942</v>
      </c>
      <c r="BB32" s="927">
        <v>103.253162</v>
      </c>
      <c r="BC32" s="927">
        <v>144.28380999999999</v>
      </c>
      <c r="BD32" s="927">
        <v>271.91691400000002</v>
      </c>
      <c r="BE32" s="927">
        <v>20.768898</v>
      </c>
      <c r="BF32" s="927">
        <v>71.399016000000003</v>
      </c>
      <c r="BG32" s="927">
        <v>531.04089999999997</v>
      </c>
      <c r="BH32" s="927">
        <v>623.20881399999996</v>
      </c>
      <c r="BI32" s="927">
        <v>341.58327600000001</v>
      </c>
      <c r="BJ32" s="927">
        <v>97.253551999999999</v>
      </c>
      <c r="BK32" s="927">
        <v>200.36837599999998</v>
      </c>
      <c r="BL32" s="927"/>
      <c r="BM32" s="927"/>
      <c r="BN32" s="927"/>
      <c r="BO32" s="927">
        <v>639.20520400000009</v>
      </c>
      <c r="BP32" s="933">
        <v>30.2103</v>
      </c>
      <c r="BQ32" s="933">
        <v>90.325202001157436</v>
      </c>
      <c r="BR32" s="933">
        <v>100.89825279115743</v>
      </c>
      <c r="BS32" s="933">
        <v>221.43375479231486</v>
      </c>
      <c r="BT32" s="933">
        <v>30.216159191999999</v>
      </c>
      <c r="BU32" s="933">
        <v>87.031827859200007</v>
      </c>
      <c r="BV32" s="933">
        <v>153.23230075719999</v>
      </c>
      <c r="BW32" s="933">
        <v>270.48028780840002</v>
      </c>
      <c r="BX32" s="933">
        <v>45.968836891256998</v>
      </c>
      <c r="BY32" s="933">
        <v>51.419036829248</v>
      </c>
      <c r="BZ32" s="933">
        <v>264.21114072300901</v>
      </c>
      <c r="CA32" s="933">
        <v>361.59901444351397</v>
      </c>
      <c r="CB32" s="933">
        <v>130.85637813510999</v>
      </c>
      <c r="CC32" s="933">
        <v>7.5359273705999996</v>
      </c>
      <c r="CD32" s="933">
        <v>205.02574681799999</v>
      </c>
      <c r="CE32" s="933">
        <v>343.41805232371007</v>
      </c>
      <c r="CF32" s="933">
        <v>24.526915419599998</v>
      </c>
      <c r="CG32" s="933">
        <v>76.479438770877991</v>
      </c>
      <c r="CH32" s="933">
        <v>64.223141155210001</v>
      </c>
      <c r="CI32" s="933">
        <v>165.22949534568801</v>
      </c>
      <c r="CJ32" s="933">
        <v>163.68467258753745</v>
      </c>
      <c r="CK32" s="933">
        <v>42.041946807875355</v>
      </c>
      <c r="CL32" s="933">
        <v>281.78456055076384</v>
      </c>
      <c r="CM32" s="933">
        <v>487.51117994617664</v>
      </c>
      <c r="CN32" s="933">
        <v>14.9613127616265</v>
      </c>
      <c r="CO32" s="933">
        <v>40.472912156610008</v>
      </c>
      <c r="CP32" s="933">
        <v>235.59316814929198</v>
      </c>
      <c r="CQ32" s="933">
        <v>291.02739306752846</v>
      </c>
      <c r="CR32" s="933">
        <v>146.701697667416</v>
      </c>
      <c r="CS32" s="933">
        <v>11.308931994256</v>
      </c>
      <c r="CT32" s="933">
        <v>11.571144368652</v>
      </c>
      <c r="CU32" s="933">
        <v>169.581774030324</v>
      </c>
      <c r="CV32" s="933">
        <v>12.050937227979999</v>
      </c>
      <c r="CW32" s="933">
        <v>128.09722146237752</v>
      </c>
      <c r="CX32" s="933">
        <v>169.828508167362</v>
      </c>
      <c r="CY32" s="933">
        <v>309.97666685771952</v>
      </c>
      <c r="CZ32" s="933">
        <v>1534.852216074667</v>
      </c>
      <c r="DA32" s="934">
        <v>17.879943000000001</v>
      </c>
      <c r="DB32" s="933">
        <v>88.674642000000006</v>
      </c>
      <c r="DC32" s="933">
        <v>247.77188899999999</v>
      </c>
      <c r="DD32" s="933">
        <v>354.32647400000002</v>
      </c>
      <c r="DE32" s="933">
        <v>105.822532</v>
      </c>
      <c r="DF32" s="933">
        <v>72.438540000000003</v>
      </c>
      <c r="DG32" s="933">
        <v>146.51930200000001</v>
      </c>
      <c r="DH32" s="933">
        <v>324.78037400000005</v>
      </c>
      <c r="DI32" s="933">
        <v>73.617711999999997</v>
      </c>
      <c r="DJ32" s="933">
        <v>16.706769999999999</v>
      </c>
      <c r="DK32" s="933">
        <v>196.26774</v>
      </c>
      <c r="DL32" s="933">
        <v>286.59222199999999</v>
      </c>
      <c r="DM32" s="933">
        <v>56.806592000000002</v>
      </c>
      <c r="DN32" s="933">
        <v>10.539839000000001</v>
      </c>
      <c r="DO32" s="933">
        <v>101.760091</v>
      </c>
      <c r="DP32" s="933">
        <v>169.10652200000001</v>
      </c>
      <c r="DQ32" s="935">
        <v>1134.8055919999999</v>
      </c>
      <c r="DR32" s="934">
        <v>57.798654159999998</v>
      </c>
      <c r="DS32" s="933">
        <v>15.02628148</v>
      </c>
      <c r="DT32" s="933">
        <v>39.628600390000003</v>
      </c>
      <c r="DU32" s="933">
        <v>112.45353603</v>
      </c>
      <c r="DV32" s="933">
        <v>171.31545663999998</v>
      </c>
      <c r="DW32" s="933">
        <v>30.64049004</v>
      </c>
      <c r="DX32" s="933">
        <v>34.89769999</v>
      </c>
      <c r="DY32" s="933">
        <v>236.85364666999999</v>
      </c>
      <c r="DZ32" s="933">
        <v>349.3071827</v>
      </c>
      <c r="EA32" s="933">
        <v>34.115152170000002</v>
      </c>
      <c r="EB32" s="933">
        <v>153.2116</v>
      </c>
      <c r="EC32" s="933">
        <v>95.12054886</v>
      </c>
      <c r="ED32" s="933">
        <v>282.44730103000001</v>
      </c>
      <c r="EE32" s="933">
        <v>52.703257819999997</v>
      </c>
      <c r="EF32" s="933">
        <v>5.0984674700000001</v>
      </c>
      <c r="EG32" s="933">
        <v>10.031714340000001</v>
      </c>
      <c r="EH32" s="933">
        <v>67.833439630000001</v>
      </c>
      <c r="EI32" s="935">
        <v>986.12357639999993</v>
      </c>
      <c r="EJ32" s="934">
        <v>47.45948396</v>
      </c>
      <c r="EK32" s="933">
        <v>76.064874939999996</v>
      </c>
      <c r="EL32" s="933">
        <v>233.23568902000002</v>
      </c>
      <c r="EM32" s="933">
        <v>356.76004792000003</v>
      </c>
      <c r="EN32" s="933">
        <v>83.371542640000001</v>
      </c>
      <c r="EO32" s="933">
        <v>108.97280905</v>
      </c>
      <c r="EP32" s="933">
        <v>133.65177868999999</v>
      </c>
      <c r="EQ32" s="933">
        <v>325.99613038000001</v>
      </c>
      <c r="ER32" s="933">
        <v>5.4177346399999999</v>
      </c>
      <c r="ES32" s="933">
        <v>56.560451329999999</v>
      </c>
      <c r="ET32" s="933">
        <v>111.97702165999999</v>
      </c>
      <c r="EU32" s="933">
        <v>173.95520762999999</v>
      </c>
      <c r="EV32" s="933">
        <v>152.79144800999998</v>
      </c>
      <c r="EW32" s="933">
        <v>51.587494499999998</v>
      </c>
      <c r="EX32" s="933">
        <v>167.60707746</v>
      </c>
      <c r="EY32" s="933">
        <v>371.98601997000003</v>
      </c>
      <c r="EZ32" s="935">
        <v>1228.6974059000001</v>
      </c>
      <c r="FA32" s="934">
        <v>320.17614400000002</v>
      </c>
      <c r="FB32" s="933">
        <v>105.07039766</v>
      </c>
      <c r="FC32" s="933">
        <v>137.23997318000002</v>
      </c>
      <c r="FD32" s="933">
        <v>562.48651483999993</v>
      </c>
      <c r="FE32" s="933">
        <v>91.737784039999994</v>
      </c>
      <c r="FF32" s="933">
        <v>28.536374810000002</v>
      </c>
      <c r="FG32" s="933">
        <v>35.109653870000002</v>
      </c>
      <c r="FH32" s="933">
        <v>155.38381272000001</v>
      </c>
      <c r="FI32" s="933">
        <v>101.79420909</v>
      </c>
      <c r="FJ32" s="933">
        <v>44.41581025</v>
      </c>
      <c r="FK32" s="933">
        <v>51.847184290000001</v>
      </c>
      <c r="FL32" s="933">
        <v>198.05720363</v>
      </c>
      <c r="FM32" s="933">
        <v>76.833606520000018</v>
      </c>
      <c r="FN32" s="933">
        <v>8.8062562500000006</v>
      </c>
      <c r="FO32" s="933">
        <v>180.65063385999997</v>
      </c>
      <c r="FP32" s="933">
        <v>266.29049663000001</v>
      </c>
      <c r="FQ32" s="935">
        <v>1182.2180278199999</v>
      </c>
      <c r="FR32" s="934">
        <v>52.536989929999997</v>
      </c>
      <c r="FS32" s="933">
        <v>47.982586359999999</v>
      </c>
      <c r="FT32" s="933">
        <v>103.75965466</v>
      </c>
      <c r="FU32" s="933">
        <f t="shared" si="2"/>
        <v>204.27923095</v>
      </c>
      <c r="FV32" s="933">
        <v>84.596686650000009</v>
      </c>
      <c r="FW32" s="933">
        <v>21.058227010000003</v>
      </c>
      <c r="FX32" s="1016">
        <v>324.82407682000002</v>
      </c>
      <c r="FY32" s="1016">
        <f t="shared" si="3"/>
        <v>430.47899047999999</v>
      </c>
      <c r="FZ32" s="1016">
        <v>98.627536790000008</v>
      </c>
      <c r="GA32" s="1016">
        <v>78.274489700000004</v>
      </c>
      <c r="GB32" s="1016">
        <v>17.896846969999999</v>
      </c>
      <c r="GC32" s="1016">
        <f t="shared" si="4"/>
        <v>194.79887346000001</v>
      </c>
      <c r="GD32" s="1016">
        <v>119.93530206</v>
      </c>
      <c r="GE32" s="1016">
        <v>63.277920710000004</v>
      </c>
      <c r="GF32" s="1016">
        <v>105.80261406999999</v>
      </c>
      <c r="GG32" s="1016">
        <f t="shared" si="5"/>
        <v>289.01583684000002</v>
      </c>
      <c r="GH32" s="1018">
        <v>1118.5729317299999</v>
      </c>
      <c r="GI32" s="1019">
        <v>244.09234326000001</v>
      </c>
      <c r="GJ32" s="1016">
        <v>108.09078</v>
      </c>
      <c r="GK32" s="1016">
        <v>156.06783966</v>
      </c>
      <c r="GL32" s="1016">
        <f t="shared" si="22"/>
        <v>508.25096292000001</v>
      </c>
      <c r="GM32" s="1016">
        <v>169.94250851999999</v>
      </c>
      <c r="GN32" s="1016">
        <v>59.913280429999993</v>
      </c>
      <c r="GO32" s="1016">
        <v>126.63475704</v>
      </c>
      <c r="GP32" s="1016">
        <f t="shared" si="23"/>
        <v>356.49054598999999</v>
      </c>
      <c r="GQ32" s="1016">
        <v>160.30952479999999</v>
      </c>
      <c r="GR32" s="1016">
        <v>84.976490680000012</v>
      </c>
      <c r="GS32" s="1016">
        <v>87.773195259999994</v>
      </c>
      <c r="GT32" s="1016">
        <f t="shared" si="24"/>
        <v>333.05921074000003</v>
      </c>
      <c r="GU32" s="1016">
        <v>217.52197375999998</v>
      </c>
      <c r="GV32" s="1016">
        <v>141.91652026</v>
      </c>
      <c r="GW32" s="1016">
        <v>1094.42942896</v>
      </c>
      <c r="GX32" s="1016">
        <f t="shared" si="25"/>
        <v>1453.86792298</v>
      </c>
      <c r="GY32" s="1018">
        <f>GX32+GT32+GP32+GL32</f>
        <v>2651.6686426299998</v>
      </c>
      <c r="GZ32" s="1019">
        <f>GZ33</f>
        <v>119.538</v>
      </c>
      <c r="HA32" s="1016">
        <f>HA33</f>
        <v>216.01</v>
      </c>
      <c r="HB32" s="1016">
        <f>HB33</f>
        <v>177.40700000000001</v>
      </c>
      <c r="HC32" s="1016">
        <f>GZ32+HA32+HB32</f>
        <v>512.95500000000004</v>
      </c>
      <c r="HD32" s="1016">
        <f t="shared" ref="HD32:HF32" si="32">HD33</f>
        <v>94.241</v>
      </c>
      <c r="HE32" s="1016">
        <f t="shared" si="32"/>
        <v>92.793999999999997</v>
      </c>
      <c r="HF32" s="1016">
        <f t="shared" si="32"/>
        <v>537.89</v>
      </c>
      <c r="HG32" s="1016">
        <f>HD32+HE32+HF32</f>
        <v>724.92499999999995</v>
      </c>
      <c r="HH32" s="1016">
        <f t="shared" ref="HH32:HJ32" si="33">HH33</f>
        <v>93.250900000000001</v>
      </c>
      <c r="HI32" s="1016">
        <f t="shared" si="33"/>
        <v>167.047</v>
      </c>
      <c r="HJ32" s="1016">
        <f t="shared" si="33"/>
        <v>97.210899999999995</v>
      </c>
      <c r="HK32" s="1016">
        <f t="shared" si="28"/>
        <v>357.50880000000001</v>
      </c>
      <c r="HL32" s="1016">
        <f>HL33</f>
        <v>101.14400000000001</v>
      </c>
      <c r="HM32" s="1016">
        <f t="shared" ref="HM32:HN32" si="34">HM33</f>
        <v>17.899000000000001</v>
      </c>
      <c r="HN32" s="1016">
        <f t="shared" si="34"/>
        <v>1.24</v>
      </c>
      <c r="HO32" s="1016">
        <f t="shared" si="29"/>
        <v>120.283</v>
      </c>
      <c r="HP32" s="1018">
        <f t="shared" si="30"/>
        <v>1715.6718000000001</v>
      </c>
      <c r="HQ32" s="1019">
        <v>48.510341479999994</v>
      </c>
      <c r="HR32" s="1016">
        <v>39.627889759999995</v>
      </c>
      <c r="HS32" s="1016">
        <v>259.1910585</v>
      </c>
      <c r="HT32" s="1016">
        <v>347.32928974000004</v>
      </c>
      <c r="HU32" s="1016">
        <v>20.750122280000003</v>
      </c>
      <c r="HV32" s="1016">
        <v>2.7519999999999998</v>
      </c>
      <c r="HW32" s="1016">
        <v>67.133877870000006</v>
      </c>
      <c r="HX32" s="1016">
        <v>90.636000150000001</v>
      </c>
      <c r="HY32" s="1016">
        <v>14.694437499999999</v>
      </c>
      <c r="HZ32" s="1016">
        <v>723.33206685000005</v>
      </c>
      <c r="IA32" s="1016">
        <v>71.755161310000005</v>
      </c>
      <c r="IB32" s="1016">
        <v>809.78166566000004</v>
      </c>
      <c r="IC32" s="1016">
        <v>5.6776048000000001</v>
      </c>
      <c r="ID32" s="1016">
        <v>47.23321705</v>
      </c>
      <c r="IE32" s="1016">
        <v>523.95336181999994</v>
      </c>
      <c r="IF32" s="1016">
        <v>576.86418366999999</v>
      </c>
      <c r="IG32" s="1018">
        <f t="shared" si="15"/>
        <v>1824.61113922</v>
      </c>
    </row>
    <row r="33" spans="1:241" ht="23.25" customHeight="1" x14ac:dyDescent="0.4">
      <c r="A33" s="1030" t="s">
        <v>796</v>
      </c>
      <c r="F33" s="990">
        <v>109.12817042</v>
      </c>
      <c r="G33" s="991">
        <v>119.3321851</v>
      </c>
      <c r="H33" s="991">
        <v>75.194685359999994</v>
      </c>
      <c r="I33" s="991">
        <v>303.65504088</v>
      </c>
      <c r="J33" s="991">
        <v>40.268192160000005</v>
      </c>
      <c r="K33" s="991">
        <v>39.908654730000002</v>
      </c>
      <c r="L33" s="991">
        <v>54.461360230000004</v>
      </c>
      <c r="M33" s="991">
        <v>134.63820712</v>
      </c>
      <c r="N33" s="991">
        <v>20.320005499768552</v>
      </c>
      <c r="O33" s="991">
        <v>5.2872543775463052</v>
      </c>
      <c r="P33" s="991">
        <v>1.1237718363425944</v>
      </c>
      <c r="Q33" s="991">
        <v>26.731031713657451</v>
      </c>
      <c r="R33" s="991">
        <v>11.679858102314833</v>
      </c>
      <c r="S33" s="991">
        <v>17.777702001157436</v>
      </c>
      <c r="T33" s="950">
        <v>17.777702001157436</v>
      </c>
      <c r="U33" s="950">
        <v>47.235262104629712</v>
      </c>
      <c r="V33" s="950">
        <v>512.25954181828718</v>
      </c>
      <c r="W33" s="950"/>
      <c r="X33" s="950">
        <v>13.8574</v>
      </c>
      <c r="Y33" s="950">
        <v>12.6029</v>
      </c>
      <c r="Z33" s="950">
        <v>11.73936</v>
      </c>
      <c r="AA33" s="950">
        <v>38.199660000000002</v>
      </c>
      <c r="AB33" s="950">
        <v>15.6523</v>
      </c>
      <c r="AC33" s="950">
        <v>2.2002000000000002</v>
      </c>
      <c r="AD33" s="950">
        <v>16.115500000000001</v>
      </c>
      <c r="AE33" s="950">
        <v>33.968000000000004</v>
      </c>
      <c r="AF33" s="950">
        <v>0</v>
      </c>
      <c r="AG33" s="950">
        <v>0</v>
      </c>
      <c r="AH33" s="950">
        <v>0</v>
      </c>
      <c r="AI33" s="950">
        <v>0</v>
      </c>
      <c r="AJ33" s="950">
        <v>0</v>
      </c>
      <c r="AK33" s="950">
        <v>0</v>
      </c>
      <c r="AL33" s="950">
        <v>0</v>
      </c>
      <c r="AM33" s="950">
        <v>0</v>
      </c>
      <c r="AN33" s="950">
        <v>72.167660000000012</v>
      </c>
      <c r="AO33" s="950">
        <v>23.276713999999998</v>
      </c>
      <c r="AP33" s="950">
        <v>32.512827000000001</v>
      </c>
      <c r="AQ33" s="950">
        <v>85.936103000000003</v>
      </c>
      <c r="AR33" s="950">
        <v>141.72564399999999</v>
      </c>
      <c r="AS33" s="950">
        <v>90.353269999999995</v>
      </c>
      <c r="AT33" s="950">
        <v>81.437417999999994</v>
      </c>
      <c r="AU33" s="950">
        <v>59.494419999999998</v>
      </c>
      <c r="AV33" s="950">
        <v>231.28510799999998</v>
      </c>
      <c r="AW33" s="950">
        <v>48.705460000000002</v>
      </c>
      <c r="AX33" s="950">
        <v>108.19869300000001</v>
      </c>
      <c r="AY33" s="950">
        <v>185.88470799999999</v>
      </c>
      <c r="AZ33" s="950">
        <v>71.501795001157433</v>
      </c>
      <c r="BA33" s="950">
        <v>24.379942</v>
      </c>
      <c r="BB33" s="950">
        <v>103.253162</v>
      </c>
      <c r="BC33" s="950">
        <v>144.28380999999999</v>
      </c>
      <c r="BD33" s="950">
        <v>271.91691400000002</v>
      </c>
      <c r="BE33" s="950">
        <v>20.768898</v>
      </c>
      <c r="BF33" s="950">
        <v>71.399016000000003</v>
      </c>
      <c r="BG33" s="950">
        <v>83.03</v>
      </c>
      <c r="BH33" s="950">
        <v>175.197914</v>
      </c>
      <c r="BI33" s="950">
        <v>56.611575999999999</v>
      </c>
      <c r="BJ33" s="950">
        <v>97.253551999999999</v>
      </c>
      <c r="BK33" s="950">
        <v>143.76837599999999</v>
      </c>
      <c r="BL33" s="950"/>
      <c r="BM33" s="950"/>
      <c r="BN33" s="950"/>
      <c r="BO33" s="950">
        <v>297.63350400000002</v>
      </c>
      <c r="BP33" s="950">
        <v>30.2103</v>
      </c>
      <c r="BQ33" s="950">
        <v>17.777702001157436</v>
      </c>
      <c r="BR33" s="950">
        <v>17.777702001157436</v>
      </c>
      <c r="BS33" s="950">
        <v>65.765704002314877</v>
      </c>
      <c r="BT33" s="950">
        <v>22.376759191999998</v>
      </c>
      <c r="BU33" s="950">
        <v>87.031827859200007</v>
      </c>
      <c r="BV33" s="950">
        <v>146.4723007572</v>
      </c>
      <c r="BW33" s="950">
        <v>255.88088780840002</v>
      </c>
      <c r="BX33" s="950">
        <v>45.968836891256998</v>
      </c>
      <c r="BY33" s="950">
        <v>51.419036829248</v>
      </c>
      <c r="BZ33" s="950">
        <v>249.598740723009</v>
      </c>
      <c r="CA33" s="950">
        <v>346.98661444351399</v>
      </c>
      <c r="CB33" s="950">
        <v>79.264378135110007</v>
      </c>
      <c r="CC33" s="950">
        <v>7.5359273705999996</v>
      </c>
      <c r="CD33" s="950">
        <v>199.325746818</v>
      </c>
      <c r="CE33" s="950">
        <v>286.12605232371004</v>
      </c>
      <c r="CF33" s="950">
        <v>24.526915419599998</v>
      </c>
      <c r="CG33" s="950">
        <v>56.596438770877995</v>
      </c>
      <c r="CH33" s="950">
        <v>64.223141155210001</v>
      </c>
      <c r="CI33" s="950">
        <v>145.346495345688</v>
      </c>
      <c r="CJ33" s="950">
        <v>163.68467258753745</v>
      </c>
      <c r="CK33" s="950">
        <v>42.041946807875355</v>
      </c>
      <c r="CL33" s="950">
        <v>281.78456055076384</v>
      </c>
      <c r="CM33" s="950">
        <v>487.51117994617664</v>
      </c>
      <c r="CN33" s="950">
        <v>14.9613127616265</v>
      </c>
      <c r="CO33" s="950">
        <v>40.472912156610008</v>
      </c>
      <c r="CP33" s="950">
        <v>235.59316814929198</v>
      </c>
      <c r="CQ33" s="950">
        <v>291.02739306752846</v>
      </c>
      <c r="CR33" s="950">
        <v>146.701697667416</v>
      </c>
      <c r="CS33" s="950">
        <v>11.308931994256</v>
      </c>
      <c r="CT33" s="950">
        <v>11.571144368652</v>
      </c>
      <c r="CU33" s="950">
        <v>169.581774030324</v>
      </c>
      <c r="CV33" s="950">
        <v>12.050937227979999</v>
      </c>
      <c r="CW33" s="950">
        <v>128.09722146237752</v>
      </c>
      <c r="CX33" s="950">
        <v>169.828508167362</v>
      </c>
      <c r="CY33" s="950">
        <v>309.97666685771952</v>
      </c>
      <c r="CZ33" s="950">
        <v>1534.852216074667</v>
      </c>
      <c r="DA33" s="952">
        <v>17.879943000000001</v>
      </c>
      <c r="DB33" s="950">
        <v>88.674642000000006</v>
      </c>
      <c r="DC33" s="950">
        <v>247.77188899999999</v>
      </c>
      <c r="DD33" s="950">
        <v>354.32647400000002</v>
      </c>
      <c r="DE33" s="950">
        <v>105.822532</v>
      </c>
      <c r="DF33" s="950">
        <v>58.899286799999999</v>
      </c>
      <c r="DG33" s="950">
        <v>146.51930200000001</v>
      </c>
      <c r="DH33" s="950">
        <v>311.24112080000003</v>
      </c>
      <c r="DI33" s="950">
        <v>73.617711999999997</v>
      </c>
      <c r="DJ33" s="950">
        <v>16.706769999999999</v>
      </c>
      <c r="DK33" s="950">
        <v>196.26774</v>
      </c>
      <c r="DL33" s="950">
        <v>286.59222199999999</v>
      </c>
      <c r="DM33" s="950">
        <v>56.806592000000002</v>
      </c>
      <c r="DN33" s="950">
        <v>10.539839000000001</v>
      </c>
      <c r="DO33" s="950">
        <v>101.760091</v>
      </c>
      <c r="DP33" s="950">
        <v>169.10652200000001</v>
      </c>
      <c r="DQ33" s="953">
        <v>1121.2663387999999</v>
      </c>
      <c r="DR33" s="952">
        <v>57.798654159999998</v>
      </c>
      <c r="DS33" s="950">
        <v>15.02628148</v>
      </c>
      <c r="DT33" s="950">
        <v>39.628600390000003</v>
      </c>
      <c r="DU33" s="950">
        <v>112.45353603</v>
      </c>
      <c r="DV33" s="950">
        <v>171.31545663999998</v>
      </c>
      <c r="DW33" s="950">
        <v>30.64049004</v>
      </c>
      <c r="DX33" s="950">
        <v>34.89769999</v>
      </c>
      <c r="DY33" s="950">
        <v>236.85364666999999</v>
      </c>
      <c r="DZ33" s="950">
        <v>349.3071827</v>
      </c>
      <c r="EA33" s="950">
        <v>34.115152170000002</v>
      </c>
      <c r="EB33" s="950">
        <v>153.2116</v>
      </c>
      <c r="EC33" s="950">
        <v>95.12054886</v>
      </c>
      <c r="ED33" s="950">
        <v>282.44730103000001</v>
      </c>
      <c r="EE33" s="950">
        <v>52.703257819999997</v>
      </c>
      <c r="EF33" s="950">
        <v>5.0984674700000001</v>
      </c>
      <c r="EG33" s="950">
        <v>10.031714340000001</v>
      </c>
      <c r="EH33" s="950">
        <v>67.833439630000001</v>
      </c>
      <c r="EI33" s="953">
        <v>986.12357639999993</v>
      </c>
      <c r="EJ33" s="952">
        <v>47.45948396</v>
      </c>
      <c r="EK33" s="950">
        <v>76.064874939999996</v>
      </c>
      <c r="EL33" s="950">
        <v>233.23568902000002</v>
      </c>
      <c r="EM33" s="950">
        <v>356.76004792000003</v>
      </c>
      <c r="EN33" s="950">
        <v>83.371542640000001</v>
      </c>
      <c r="EO33" s="950">
        <v>108.97280905</v>
      </c>
      <c r="EP33" s="950">
        <v>133.65177868999999</v>
      </c>
      <c r="EQ33" s="950">
        <v>325.99613038000001</v>
      </c>
      <c r="ER33" s="950">
        <v>5.4177346399999999</v>
      </c>
      <c r="ES33" s="950">
        <v>56.560451329999999</v>
      </c>
      <c r="ET33" s="950">
        <v>111.97702165999999</v>
      </c>
      <c r="EU33" s="950">
        <v>173.95520762999999</v>
      </c>
      <c r="EV33" s="950">
        <v>152.79144800999998</v>
      </c>
      <c r="EW33" s="950">
        <v>51.587494499999998</v>
      </c>
      <c r="EX33" s="950">
        <v>167.60707746</v>
      </c>
      <c r="EY33" s="950">
        <v>371.98601997000003</v>
      </c>
      <c r="EZ33" s="953">
        <v>1228.6974059000001</v>
      </c>
      <c r="FA33" s="952">
        <v>320.17614400000002</v>
      </c>
      <c r="FB33" s="950">
        <v>105.07039766</v>
      </c>
      <c r="FC33" s="950">
        <v>137.23997318000002</v>
      </c>
      <c r="FD33" s="950">
        <v>562.48651483999993</v>
      </c>
      <c r="FE33" s="950">
        <v>91.737784039999994</v>
      </c>
      <c r="FF33" s="950">
        <v>28.536374810000002</v>
      </c>
      <c r="FG33" s="950">
        <v>35.109653870000002</v>
      </c>
      <c r="FH33" s="950">
        <v>155.38381272000001</v>
      </c>
      <c r="FI33" s="950">
        <v>101.79420909</v>
      </c>
      <c r="FJ33" s="950">
        <v>44.41581025</v>
      </c>
      <c r="FK33" s="950">
        <v>51.847184290000001</v>
      </c>
      <c r="FL33" s="950">
        <v>198.05720363</v>
      </c>
      <c r="FM33" s="950">
        <v>76.833606520000018</v>
      </c>
      <c r="FN33" s="950">
        <v>8.8062562500000006</v>
      </c>
      <c r="FO33" s="950">
        <v>180.65063385999997</v>
      </c>
      <c r="FP33" s="950">
        <v>266.29049663000001</v>
      </c>
      <c r="FQ33" s="953">
        <v>1182.2180278199999</v>
      </c>
      <c r="FR33" s="952">
        <v>52.536989929999997</v>
      </c>
      <c r="FS33" s="950">
        <v>47.982586359999999</v>
      </c>
      <c r="FT33" s="950">
        <v>103.75965466</v>
      </c>
      <c r="FU33" s="950">
        <f t="shared" si="2"/>
        <v>204.27923095</v>
      </c>
      <c r="FV33" s="950">
        <v>84.596686650000009</v>
      </c>
      <c r="FW33" s="950">
        <v>21.058227010000003</v>
      </c>
      <c r="FX33" s="962">
        <v>324.82407682000002</v>
      </c>
      <c r="FY33" s="962">
        <f t="shared" si="3"/>
        <v>430.47899047999999</v>
      </c>
      <c r="FZ33" s="962">
        <v>98.627536790000008</v>
      </c>
      <c r="GA33" s="962">
        <v>78.274489700000004</v>
      </c>
      <c r="GB33" s="962">
        <v>17.896846969999999</v>
      </c>
      <c r="GC33" s="962">
        <f t="shared" si="4"/>
        <v>194.79887346000001</v>
      </c>
      <c r="GD33" s="962">
        <v>119.93530206</v>
      </c>
      <c r="GE33" s="962">
        <v>63.277920710000004</v>
      </c>
      <c r="GF33" s="962">
        <v>105.80261406999999</v>
      </c>
      <c r="GG33" s="962">
        <f t="shared" si="5"/>
        <v>289.01583684000002</v>
      </c>
      <c r="GH33" s="1023">
        <v>1118.5729317299999</v>
      </c>
      <c r="GI33" s="1024">
        <v>244.09234326000001</v>
      </c>
      <c r="GJ33" s="962">
        <v>108.09078</v>
      </c>
      <c r="GK33" s="962">
        <v>156.06783966</v>
      </c>
      <c r="GL33" s="962">
        <f t="shared" si="22"/>
        <v>508.25096292000001</v>
      </c>
      <c r="GM33" s="962">
        <v>169.94250851999999</v>
      </c>
      <c r="GN33" s="962">
        <v>59.913280429999993</v>
      </c>
      <c r="GO33" s="962">
        <v>126.63475704</v>
      </c>
      <c r="GP33" s="962">
        <f t="shared" si="23"/>
        <v>356.49054598999999</v>
      </c>
      <c r="GQ33" s="962">
        <v>160.30952479999999</v>
      </c>
      <c r="GR33" s="962">
        <v>84.976490680000012</v>
      </c>
      <c r="GS33" s="962">
        <v>87.773195259999994</v>
      </c>
      <c r="GT33" s="962">
        <f t="shared" si="24"/>
        <v>333.05921074000003</v>
      </c>
      <c r="GU33" s="962">
        <v>217.52197375999998</v>
      </c>
      <c r="GV33" s="962">
        <v>141.91652026</v>
      </c>
      <c r="GW33" s="962">
        <v>1094.42942896</v>
      </c>
      <c r="GX33" s="962">
        <f t="shared" si="25"/>
        <v>1453.86792298</v>
      </c>
      <c r="GY33" s="1023">
        <f t="shared" si="10"/>
        <v>2651.6686426299998</v>
      </c>
      <c r="GZ33" s="1024">
        <v>119.538</v>
      </c>
      <c r="HA33" s="962">
        <v>216.01</v>
      </c>
      <c r="HB33" s="962">
        <v>177.40700000000001</v>
      </c>
      <c r="HC33" s="962">
        <f t="shared" si="26"/>
        <v>512.95500000000004</v>
      </c>
      <c r="HD33" s="962">
        <v>94.241</v>
      </c>
      <c r="HE33" s="962">
        <v>92.793999999999997</v>
      </c>
      <c r="HF33" s="962">
        <v>537.89</v>
      </c>
      <c r="HG33" s="962">
        <f>HD33+HE33+HF33</f>
        <v>724.92499999999995</v>
      </c>
      <c r="HH33" s="962">
        <v>93.250900000000001</v>
      </c>
      <c r="HI33" s="962">
        <v>167.047</v>
      </c>
      <c r="HJ33" s="962">
        <v>97.210899999999995</v>
      </c>
      <c r="HK33" s="962">
        <f t="shared" si="28"/>
        <v>357.50880000000001</v>
      </c>
      <c r="HL33" s="962">
        <v>101.14400000000001</v>
      </c>
      <c r="HM33" s="962">
        <v>17.899000000000001</v>
      </c>
      <c r="HN33" s="962">
        <v>1.24</v>
      </c>
      <c r="HO33" s="962">
        <f t="shared" si="29"/>
        <v>120.283</v>
      </c>
      <c r="HP33" s="1023">
        <f t="shared" si="30"/>
        <v>1715.6718000000001</v>
      </c>
      <c r="HQ33" s="1024">
        <v>48.510341479999994</v>
      </c>
      <c r="HR33" s="962">
        <v>39.627889759999995</v>
      </c>
      <c r="HS33" s="962">
        <v>259.1910585</v>
      </c>
      <c r="HT33" s="962">
        <v>347.32928974000004</v>
      </c>
      <c r="HU33" s="962">
        <v>20.750122280000003</v>
      </c>
      <c r="HV33" s="962">
        <v>2.7519999999999998</v>
      </c>
      <c r="HW33" s="962">
        <v>67.133877870000006</v>
      </c>
      <c r="HX33" s="962">
        <v>90.636000150000001</v>
      </c>
      <c r="HY33" s="962">
        <v>14.694437499999999</v>
      </c>
      <c r="HZ33" s="962">
        <v>723.33206685000005</v>
      </c>
      <c r="IA33" s="962">
        <v>71.755161310000005</v>
      </c>
      <c r="IB33" s="962">
        <v>809.78166566000004</v>
      </c>
      <c r="IC33" s="962">
        <v>5.6776048000000001</v>
      </c>
      <c r="ID33" s="962">
        <v>47.23321705</v>
      </c>
      <c r="IE33" s="962">
        <v>523.95336181999994</v>
      </c>
      <c r="IF33" s="962">
        <v>576.86418366999999</v>
      </c>
      <c r="IG33" s="1023">
        <f t="shared" si="15"/>
        <v>1824.61113922</v>
      </c>
    </row>
    <row r="34" spans="1:241" ht="23.25" customHeight="1" x14ac:dyDescent="0.4">
      <c r="A34" s="1030" t="s">
        <v>797</v>
      </c>
      <c r="F34" s="990">
        <v>34.069801108459998</v>
      </c>
      <c r="G34" s="991">
        <v>191.42429999999999</v>
      </c>
      <c r="H34" s="991">
        <v>40.265500000000003</v>
      </c>
      <c r="I34" s="991">
        <v>265.75960110846</v>
      </c>
      <c r="J34" s="991">
        <v>66.579899999999995</v>
      </c>
      <c r="K34" s="991">
        <v>0</v>
      </c>
      <c r="L34" s="991">
        <v>0</v>
      </c>
      <c r="M34" s="991">
        <v>66.579899999999995</v>
      </c>
      <c r="N34" s="991">
        <v>55.478900000000003</v>
      </c>
      <c r="O34" s="991">
        <v>35.983899999999998</v>
      </c>
      <c r="P34" s="991">
        <v>10.445600000000001</v>
      </c>
      <c r="Q34" s="991">
        <v>101.9084</v>
      </c>
      <c r="R34" s="991">
        <v>43.489899999999999</v>
      </c>
      <c r="S34" s="991">
        <v>0</v>
      </c>
      <c r="T34" s="950">
        <v>24.768799999999999</v>
      </c>
      <c r="U34" s="950">
        <v>68.258700000000005</v>
      </c>
      <c r="V34" s="950">
        <v>502.50660110846002</v>
      </c>
      <c r="W34" s="950"/>
      <c r="X34" s="950">
        <v>14.0558</v>
      </c>
      <c r="Y34" s="950">
        <v>0</v>
      </c>
      <c r="Z34" s="950">
        <v>0</v>
      </c>
      <c r="AA34" s="950">
        <v>14.0558</v>
      </c>
      <c r="AB34" s="950">
        <v>30.5001</v>
      </c>
      <c r="AC34" s="950">
        <v>0</v>
      </c>
      <c r="AD34" s="950">
        <v>0</v>
      </c>
      <c r="AE34" s="950">
        <v>30.5001</v>
      </c>
      <c r="AF34" s="950">
        <v>0</v>
      </c>
      <c r="AG34" s="950">
        <v>0</v>
      </c>
      <c r="AH34" s="950">
        <v>0</v>
      </c>
      <c r="AI34" s="950">
        <v>0</v>
      </c>
      <c r="AJ34" s="950">
        <v>73.326899999999995</v>
      </c>
      <c r="AK34" s="950">
        <v>40.234699999999997</v>
      </c>
      <c r="AL34" s="950">
        <v>0</v>
      </c>
      <c r="AM34" s="950">
        <v>113.5616</v>
      </c>
      <c r="AN34" s="950">
        <v>158.11750000000001</v>
      </c>
      <c r="AO34" s="950">
        <v>2.2317999999999998</v>
      </c>
      <c r="AP34" s="950">
        <v>0</v>
      </c>
      <c r="AQ34" s="950">
        <v>0</v>
      </c>
      <c r="AR34" s="950">
        <v>2.2317999999999998</v>
      </c>
      <c r="AS34" s="950">
        <v>0</v>
      </c>
      <c r="AT34" s="950">
        <v>0</v>
      </c>
      <c r="AU34" s="950">
        <v>0</v>
      </c>
      <c r="AV34" s="950">
        <v>0</v>
      </c>
      <c r="AW34" s="950">
        <v>24.603400000000001</v>
      </c>
      <c r="AX34" s="950">
        <v>0</v>
      </c>
      <c r="AY34" s="950">
        <v>0</v>
      </c>
      <c r="AZ34" s="950">
        <v>0</v>
      </c>
      <c r="BA34" s="950">
        <v>0</v>
      </c>
      <c r="BB34" s="950">
        <v>0</v>
      </c>
      <c r="BC34" s="950">
        <v>0</v>
      </c>
      <c r="BD34" s="950">
        <v>0</v>
      </c>
      <c r="BE34" s="950">
        <v>0</v>
      </c>
      <c r="BF34" s="950">
        <v>0</v>
      </c>
      <c r="BG34" s="950">
        <v>448.01089999999999</v>
      </c>
      <c r="BH34" s="950">
        <v>448.01089999999999</v>
      </c>
      <c r="BI34" s="950">
        <v>284.9717</v>
      </c>
      <c r="BJ34" s="950">
        <v>0</v>
      </c>
      <c r="BK34" s="950">
        <v>56.6</v>
      </c>
      <c r="BL34" s="950"/>
      <c r="BM34" s="950"/>
      <c r="BN34" s="950"/>
      <c r="BO34" s="950">
        <v>341.57170000000002</v>
      </c>
      <c r="BP34" s="950">
        <v>0</v>
      </c>
      <c r="BQ34" s="950">
        <v>72.547499999999999</v>
      </c>
      <c r="BR34" s="950">
        <v>83.120550789999996</v>
      </c>
      <c r="BS34" s="950">
        <v>155.66805079</v>
      </c>
      <c r="BT34" s="950">
        <v>7.8394000000000004</v>
      </c>
      <c r="BU34" s="950">
        <v>0</v>
      </c>
      <c r="BV34" s="950">
        <v>6.76</v>
      </c>
      <c r="BW34" s="950">
        <v>14.599399999999999</v>
      </c>
      <c r="BX34" s="950">
        <v>0</v>
      </c>
      <c r="BY34" s="950">
        <v>0</v>
      </c>
      <c r="BZ34" s="950">
        <v>14.612399999999999</v>
      </c>
      <c r="CA34" s="950">
        <v>14.612399999999999</v>
      </c>
      <c r="CB34" s="950">
        <v>51.591999999999999</v>
      </c>
      <c r="CC34" s="950">
        <v>0</v>
      </c>
      <c r="CD34" s="950">
        <v>5.7</v>
      </c>
      <c r="CE34" s="950">
        <v>57.292000000000002</v>
      </c>
      <c r="CF34" s="950">
        <v>0</v>
      </c>
      <c r="CG34" s="950">
        <v>19.882999999999999</v>
      </c>
      <c r="CH34" s="950">
        <v>0</v>
      </c>
      <c r="CI34" s="950">
        <v>19.882999999999999</v>
      </c>
      <c r="CJ34" s="950">
        <v>0</v>
      </c>
      <c r="CK34" s="950">
        <v>0</v>
      </c>
      <c r="CL34" s="950">
        <v>0</v>
      </c>
      <c r="CM34" s="950">
        <v>0</v>
      </c>
      <c r="CN34" s="950">
        <v>0</v>
      </c>
      <c r="CO34" s="950">
        <v>0</v>
      </c>
      <c r="CP34" s="950">
        <v>0</v>
      </c>
      <c r="CQ34" s="950">
        <v>0</v>
      </c>
      <c r="CR34" s="950">
        <v>0</v>
      </c>
      <c r="CS34" s="950">
        <v>0</v>
      </c>
      <c r="CT34" s="950">
        <v>0</v>
      </c>
      <c r="CU34" s="950">
        <v>0</v>
      </c>
      <c r="CV34" s="950">
        <v>0</v>
      </c>
      <c r="CW34" s="950">
        <v>0</v>
      </c>
      <c r="CX34" s="950">
        <v>0</v>
      </c>
      <c r="CY34" s="950">
        <v>0</v>
      </c>
      <c r="CZ34" s="950">
        <v>0</v>
      </c>
      <c r="DA34" s="952">
        <v>0</v>
      </c>
      <c r="DB34" s="950">
        <v>0</v>
      </c>
      <c r="DC34" s="950">
        <v>0</v>
      </c>
      <c r="DD34" s="950">
        <v>0</v>
      </c>
      <c r="DE34" s="950">
        <v>0</v>
      </c>
      <c r="DF34" s="950">
        <v>13.539253199999999</v>
      </c>
      <c r="DG34" s="950">
        <v>0</v>
      </c>
      <c r="DH34" s="950">
        <v>13.539253199999999</v>
      </c>
      <c r="DI34" s="950">
        <v>0</v>
      </c>
      <c r="DJ34" s="950">
        <v>0</v>
      </c>
      <c r="DK34" s="950">
        <v>0</v>
      </c>
      <c r="DL34" s="950">
        <v>0</v>
      </c>
      <c r="DM34" s="950">
        <v>0</v>
      </c>
      <c r="DN34" s="950">
        <v>0</v>
      </c>
      <c r="DO34" s="950">
        <v>0</v>
      </c>
      <c r="DP34" s="950">
        <v>0</v>
      </c>
      <c r="DQ34" s="953">
        <v>13.539253199999999</v>
      </c>
      <c r="DR34" s="952">
        <v>0</v>
      </c>
      <c r="DS34" s="950">
        <v>0</v>
      </c>
      <c r="DT34" s="950">
        <v>0</v>
      </c>
      <c r="DU34" s="950">
        <v>0</v>
      </c>
      <c r="DV34" s="950">
        <v>0</v>
      </c>
      <c r="DW34" s="950">
        <v>0</v>
      </c>
      <c r="DX34" s="950">
        <v>0</v>
      </c>
      <c r="DY34" s="950">
        <v>0</v>
      </c>
      <c r="DZ34" s="950">
        <v>0</v>
      </c>
      <c r="EA34" s="950">
        <v>0</v>
      </c>
      <c r="EB34" s="950">
        <v>0</v>
      </c>
      <c r="EC34" s="950">
        <v>0</v>
      </c>
      <c r="ED34" s="950">
        <v>0</v>
      </c>
      <c r="EE34" s="950">
        <v>0</v>
      </c>
      <c r="EF34" s="950">
        <v>0</v>
      </c>
      <c r="EG34" s="950">
        <v>0</v>
      </c>
      <c r="EH34" s="950">
        <v>0</v>
      </c>
      <c r="EI34" s="953">
        <v>0</v>
      </c>
      <c r="EJ34" s="952">
        <v>0</v>
      </c>
      <c r="EK34" s="950">
        <v>0</v>
      </c>
      <c r="EL34" s="950">
        <v>0</v>
      </c>
      <c r="EM34" s="950">
        <v>0</v>
      </c>
      <c r="EN34" s="950">
        <v>0</v>
      </c>
      <c r="EO34" s="950">
        <v>0</v>
      </c>
      <c r="EP34" s="950">
        <v>0</v>
      </c>
      <c r="EQ34" s="950">
        <v>0</v>
      </c>
      <c r="ER34" s="950">
        <v>0</v>
      </c>
      <c r="ES34" s="950">
        <v>0</v>
      </c>
      <c r="ET34" s="950">
        <v>0</v>
      </c>
      <c r="EU34" s="950">
        <v>0</v>
      </c>
      <c r="EV34" s="950">
        <v>0</v>
      </c>
      <c r="EW34" s="950">
        <v>0</v>
      </c>
      <c r="EX34" s="950">
        <v>0</v>
      </c>
      <c r="EY34" s="950">
        <v>0</v>
      </c>
      <c r="EZ34" s="953">
        <v>0</v>
      </c>
      <c r="FA34" s="952">
        <v>0</v>
      </c>
      <c r="FB34" s="950">
        <v>0</v>
      </c>
      <c r="FC34" s="950">
        <v>0</v>
      </c>
      <c r="FD34" s="950">
        <v>0</v>
      </c>
      <c r="FE34" s="950">
        <v>0</v>
      </c>
      <c r="FF34" s="950">
        <v>0</v>
      </c>
      <c r="FG34" s="950">
        <v>0</v>
      </c>
      <c r="FH34" s="950">
        <v>0</v>
      </c>
      <c r="FI34" s="950">
        <v>0</v>
      </c>
      <c r="FJ34" s="950">
        <v>0</v>
      </c>
      <c r="FK34" s="950">
        <v>0</v>
      </c>
      <c r="FL34" s="950">
        <v>0</v>
      </c>
      <c r="FM34" s="950">
        <v>0</v>
      </c>
      <c r="FN34" s="950">
        <v>0</v>
      </c>
      <c r="FO34" s="950">
        <v>0</v>
      </c>
      <c r="FP34" s="950">
        <v>0</v>
      </c>
      <c r="FQ34" s="953">
        <v>0</v>
      </c>
      <c r="FR34" s="952">
        <v>0</v>
      </c>
      <c r="FS34" s="950">
        <v>0</v>
      </c>
      <c r="FT34" s="950">
        <v>0</v>
      </c>
      <c r="FU34" s="950">
        <f t="shared" si="2"/>
        <v>0</v>
      </c>
      <c r="FV34" s="950">
        <v>0</v>
      </c>
      <c r="FW34" s="950">
        <v>0</v>
      </c>
      <c r="FX34" s="962">
        <v>0</v>
      </c>
      <c r="FY34" s="962">
        <f t="shared" si="3"/>
        <v>0</v>
      </c>
      <c r="FZ34" s="962">
        <v>0</v>
      </c>
      <c r="GA34" s="962">
        <v>0</v>
      </c>
      <c r="GB34" s="962">
        <v>0</v>
      </c>
      <c r="GC34" s="962">
        <f t="shared" si="4"/>
        <v>0</v>
      </c>
      <c r="GD34" s="962">
        <v>0</v>
      </c>
      <c r="GE34" s="962">
        <v>0</v>
      </c>
      <c r="GF34" s="962">
        <v>0</v>
      </c>
      <c r="GG34" s="962">
        <f t="shared" si="5"/>
        <v>0</v>
      </c>
      <c r="GH34" s="1023">
        <v>0</v>
      </c>
      <c r="GI34" s="1024">
        <v>0</v>
      </c>
      <c r="GJ34" s="962">
        <v>0</v>
      </c>
      <c r="GK34" s="962">
        <v>0</v>
      </c>
      <c r="GL34" s="962">
        <f t="shared" si="22"/>
        <v>0</v>
      </c>
      <c r="GM34" s="962">
        <v>0</v>
      </c>
      <c r="GN34" s="962">
        <v>0</v>
      </c>
      <c r="GO34" s="962">
        <v>0</v>
      </c>
      <c r="GP34" s="962">
        <f t="shared" si="23"/>
        <v>0</v>
      </c>
      <c r="GQ34" s="962">
        <v>0</v>
      </c>
      <c r="GR34" s="962">
        <v>0</v>
      </c>
      <c r="GS34" s="962">
        <v>0</v>
      </c>
      <c r="GT34" s="962">
        <f t="shared" si="24"/>
        <v>0</v>
      </c>
      <c r="GU34" s="962">
        <v>0</v>
      </c>
      <c r="GV34" s="962">
        <v>0</v>
      </c>
      <c r="GW34" s="962">
        <v>0</v>
      </c>
      <c r="GX34" s="962">
        <f t="shared" si="25"/>
        <v>0</v>
      </c>
      <c r="GY34" s="1023">
        <f t="shared" si="10"/>
        <v>0</v>
      </c>
      <c r="GZ34" s="1024">
        <v>0</v>
      </c>
      <c r="HA34" s="962">
        <v>0</v>
      </c>
      <c r="HB34" s="962">
        <v>0</v>
      </c>
      <c r="HC34" s="962">
        <f t="shared" si="26"/>
        <v>0</v>
      </c>
      <c r="HD34" s="962">
        <v>0</v>
      </c>
      <c r="HE34" s="962">
        <v>0</v>
      </c>
      <c r="HF34" s="962">
        <v>0</v>
      </c>
      <c r="HG34" s="962">
        <f>HD34+HE34+HF34</f>
        <v>0</v>
      </c>
      <c r="HH34" s="962">
        <v>0</v>
      </c>
      <c r="HI34" s="962">
        <v>0</v>
      </c>
      <c r="HJ34" s="962">
        <v>0</v>
      </c>
      <c r="HK34" s="962">
        <f t="shared" si="28"/>
        <v>0</v>
      </c>
      <c r="HL34" s="962">
        <v>0</v>
      </c>
      <c r="HM34" s="962">
        <v>0</v>
      </c>
      <c r="HN34" s="962">
        <v>0</v>
      </c>
      <c r="HO34" s="962">
        <f t="shared" si="29"/>
        <v>0</v>
      </c>
      <c r="HP34" s="1023">
        <f t="shared" si="30"/>
        <v>0</v>
      </c>
      <c r="HQ34" s="1024">
        <v>0</v>
      </c>
      <c r="HR34" s="962">
        <v>0</v>
      </c>
      <c r="HS34" s="962">
        <v>0</v>
      </c>
      <c r="HT34" s="962">
        <v>0</v>
      </c>
      <c r="HU34" s="962">
        <v>0</v>
      </c>
      <c r="HV34" s="962">
        <v>0</v>
      </c>
      <c r="HW34" s="962">
        <v>0</v>
      </c>
      <c r="HX34" s="962">
        <v>0</v>
      </c>
      <c r="HY34" s="962">
        <v>0</v>
      </c>
      <c r="HZ34" s="962">
        <v>0</v>
      </c>
      <c r="IA34" s="962">
        <v>0</v>
      </c>
      <c r="IB34" s="962">
        <v>0</v>
      </c>
      <c r="IC34" s="962">
        <v>0</v>
      </c>
      <c r="ID34" s="962">
        <v>0</v>
      </c>
      <c r="IE34" s="962">
        <v>0</v>
      </c>
      <c r="IF34" s="962">
        <v>0</v>
      </c>
      <c r="IG34" s="1023">
        <f t="shared" si="15"/>
        <v>0</v>
      </c>
    </row>
    <row r="35" spans="1:241" s="940" customFormat="1" ht="23.25" customHeight="1" thickBot="1" x14ac:dyDescent="0.45">
      <c r="A35" s="1031" t="s">
        <v>798</v>
      </c>
      <c r="B35" s="1032"/>
      <c r="C35" s="1032"/>
      <c r="D35" s="1032"/>
      <c r="E35" s="1032"/>
      <c r="F35" s="1033">
        <v>1071.17601917246</v>
      </c>
      <c r="G35" s="1034">
        <v>1323.32637935</v>
      </c>
      <c r="H35" s="1034">
        <v>1530.2811285788</v>
      </c>
      <c r="I35" s="1034">
        <v>3924.78352710126</v>
      </c>
      <c r="J35" s="1034">
        <v>1036.6942904431376</v>
      </c>
      <c r="K35" s="1034">
        <v>1469.1863573940982</v>
      </c>
      <c r="L35" s="1034">
        <v>1640.6820794022033</v>
      </c>
      <c r="M35" s="1034">
        <v>4146.5627272394395</v>
      </c>
      <c r="N35" s="1034">
        <v>1143.3523793217394</v>
      </c>
      <c r="O35" s="1034">
        <v>1311.3381557721962</v>
      </c>
      <c r="P35" s="1034">
        <v>1267.5822893192394</v>
      </c>
      <c r="Q35" s="1034">
        <v>3722.2728244131749</v>
      </c>
      <c r="R35" s="1034">
        <v>1285.8448264823148</v>
      </c>
      <c r="S35" s="1034">
        <v>1450.247407160464</v>
      </c>
      <c r="T35" s="1034">
        <v>2138.7025330405509</v>
      </c>
      <c r="U35" s="1034">
        <v>4874.7947666833306</v>
      </c>
      <c r="V35" s="1034">
        <v>16668.413845437208</v>
      </c>
      <c r="W35" s="1034"/>
      <c r="X35" s="1034" t="e">
        <f>#REF!+#REF!+#REF!+X6+X4+X32</f>
        <v>#REF!</v>
      </c>
      <c r="Y35" s="1034" t="e">
        <f>#REF!+#REF!+#REF!+Y6+Y4+Y32</f>
        <v>#REF!</v>
      </c>
      <c r="Z35" s="1034" t="e">
        <f>#REF!+#REF!+#REF!+Z6+Z4+Z32</f>
        <v>#REF!</v>
      </c>
      <c r="AA35" s="1034" t="e">
        <f>#REF!+#REF!+#REF!+AA6+AA4+AA32</f>
        <v>#REF!</v>
      </c>
      <c r="AB35" s="1034" t="e">
        <f>#REF!+#REF!+#REF!+AB6+AB4+AB32</f>
        <v>#REF!</v>
      </c>
      <c r="AC35" s="1034" t="e">
        <f>#REF!+#REF!+#REF!+AC6+AC4+AC32</f>
        <v>#REF!</v>
      </c>
      <c r="AD35" s="1034" t="e">
        <f>#REF!+#REF!+#REF!+AD6+AD4+AD32</f>
        <v>#REF!</v>
      </c>
      <c r="AE35" s="1034" t="e">
        <f>#REF!+#REF!+#REF!+AE6+AE4+AE32</f>
        <v>#REF!</v>
      </c>
      <c r="AF35" s="1034" t="e">
        <f>#REF!+#REF!+#REF!+AF6+AF4+AF32</f>
        <v>#REF!</v>
      </c>
      <c r="AG35" s="1034" t="e">
        <f>#REF!+#REF!+#REF!+AG6+AG4+AG32</f>
        <v>#REF!</v>
      </c>
      <c r="AH35" s="1034" t="e">
        <f>#REF!+#REF!+#REF!+AH6+AH4+AH32</f>
        <v>#REF!</v>
      </c>
      <c r="AI35" s="1034" t="e">
        <f>#REF!+#REF!+#REF!+AI6+AI4+AI32</f>
        <v>#REF!</v>
      </c>
      <c r="AJ35" s="1034" t="e">
        <f>#REF!+#REF!+#REF!+AJ6+AJ4+AJ32</f>
        <v>#REF!</v>
      </c>
      <c r="AK35" s="1034" t="e">
        <f>#REF!+#REF!+#REF!+AK6+AK4+AK32</f>
        <v>#REF!</v>
      </c>
      <c r="AL35" s="1034" t="e">
        <f>#REF!+#REF!+#REF!+AL6+AL4+AL32</f>
        <v>#REF!</v>
      </c>
      <c r="AM35" s="1034" t="e">
        <f>#REF!+#REF!+#REF!+AM6+AM4+AM32</f>
        <v>#REF!</v>
      </c>
      <c r="AN35" s="1034" t="e">
        <f>#REF!+#REF!+#REF!+AN6+AN4+AN32</f>
        <v>#REF!</v>
      </c>
      <c r="AO35" s="1034">
        <v>1752.7178131152409</v>
      </c>
      <c r="AP35" s="1034">
        <v>1883.1971246220196</v>
      </c>
      <c r="AQ35" s="1034">
        <v>2059.6004938180663</v>
      </c>
      <c r="AR35" s="1034">
        <v>5695.5154315553273</v>
      </c>
      <c r="AS35" s="1034">
        <v>1699.6052244499574</v>
      </c>
      <c r="AT35" s="1034">
        <v>2024.9659893667902</v>
      </c>
      <c r="AU35" s="1034">
        <v>1848.8473435597555</v>
      </c>
      <c r="AV35" s="1034">
        <v>5573.4185573765026</v>
      </c>
      <c r="AW35" s="1034">
        <v>2148.7182382226047</v>
      </c>
      <c r="AX35" s="1034">
        <v>2351.8061267842136</v>
      </c>
      <c r="AY35" s="1034">
        <v>1952.23764423954</v>
      </c>
      <c r="AZ35" s="1034">
        <v>7023.7641679981098</v>
      </c>
      <c r="BA35" s="1034">
        <v>1974.6851458443073</v>
      </c>
      <c r="BB35" s="1034">
        <v>2272.147014012764</v>
      </c>
      <c r="BC35" s="1034">
        <v>3175.766589851286</v>
      </c>
      <c r="BD35" s="1006">
        <v>7422.5987497083579</v>
      </c>
      <c r="BE35" s="1006">
        <v>2378.1802563708061</v>
      </c>
      <c r="BF35" s="1006">
        <v>2301.4114326109479</v>
      </c>
      <c r="BG35" s="1006">
        <v>2872.9921362281239</v>
      </c>
      <c r="BH35" s="1006">
        <v>7552.5838252098783</v>
      </c>
      <c r="BI35" s="1006">
        <v>2784.0661800422145</v>
      </c>
      <c r="BJ35" s="1006">
        <v>2490.5465715314758</v>
      </c>
      <c r="BK35" s="1006">
        <v>2466.8108571460157</v>
      </c>
      <c r="BL35" s="1006"/>
      <c r="BM35" s="1006"/>
      <c r="BN35" s="1006"/>
      <c r="BO35" s="1006">
        <v>7741.423608719706</v>
      </c>
      <c r="BP35" s="1006">
        <v>2663.085270385357</v>
      </c>
      <c r="BQ35" s="1006">
        <v>2837.3222955996953</v>
      </c>
      <c r="BR35" s="1006">
        <v>2898.8321135711572</v>
      </c>
      <c r="BS35" s="1006">
        <v>8399.239679556209</v>
      </c>
      <c r="BT35" s="1007">
        <v>2222.4816508531835</v>
      </c>
      <c r="BU35" s="1007">
        <v>2605.4593849862258</v>
      </c>
      <c r="BV35" s="1007">
        <v>2663.2851760269568</v>
      </c>
      <c r="BW35" s="1007">
        <v>7491.2261546963673</v>
      </c>
      <c r="BX35" s="1006">
        <v>3357.7119967647732</v>
      </c>
      <c r="BY35" s="1006">
        <v>2641.3131338455282</v>
      </c>
      <c r="BZ35" s="1006">
        <v>2907.017422389586</v>
      </c>
      <c r="CA35" s="1006">
        <v>8906.0425529998884</v>
      </c>
      <c r="CB35" s="1006">
        <v>3101.7457162020519</v>
      </c>
      <c r="CC35" s="1006">
        <v>2467.2118671663966</v>
      </c>
      <c r="CD35" s="1006">
        <v>2499.3034252940315</v>
      </c>
      <c r="CE35" s="1006">
        <v>8068.2610086624818</v>
      </c>
      <c r="CF35" s="1006">
        <v>2970.3610210378097</v>
      </c>
      <c r="CG35" s="1006">
        <v>2534.4271693638329</v>
      </c>
      <c r="CH35" s="1006">
        <v>3707.8540300033114</v>
      </c>
      <c r="CI35" s="1006">
        <v>9212.6422204049541</v>
      </c>
      <c r="CJ35" s="1006">
        <v>3200.605426563895</v>
      </c>
      <c r="CK35" s="1006">
        <v>2609.9252928989335</v>
      </c>
      <c r="CL35" s="1006">
        <v>3101.0368387050894</v>
      </c>
      <c r="CM35" s="1006">
        <v>8911.5675581679188</v>
      </c>
      <c r="CN35" s="1006">
        <v>2577.7538868778975</v>
      </c>
      <c r="CO35" s="1006">
        <v>3239.3545045162023</v>
      </c>
      <c r="CP35" s="1006">
        <v>3530.8321650746498</v>
      </c>
      <c r="CQ35" s="1006">
        <v>9347.9405564687495</v>
      </c>
      <c r="CR35" s="1006">
        <v>3485.3096533330317</v>
      </c>
      <c r="CS35" s="1006">
        <v>3305.5026493489299</v>
      </c>
      <c r="CT35" s="1006">
        <v>3378.9011210508725</v>
      </c>
      <c r="CU35" s="1006">
        <v>10169.713423732836</v>
      </c>
      <c r="CV35" s="1006">
        <v>3450.9195288748274</v>
      </c>
      <c r="CW35" s="1006">
        <v>3251.8185299961901</v>
      </c>
      <c r="CX35" s="1006">
        <v>5145.7390619226853</v>
      </c>
      <c r="CY35" s="1006">
        <v>11848.477120793701</v>
      </c>
      <c r="CZ35" s="1006">
        <v>41497.894312778822</v>
      </c>
      <c r="DA35" s="1008">
        <v>2863.0002091360716</v>
      </c>
      <c r="DB35" s="1006">
        <v>3299.1405276407841</v>
      </c>
      <c r="DC35" s="1006">
        <v>3199.8755410518856</v>
      </c>
      <c r="DD35" s="1006">
        <v>9362.0162778287413</v>
      </c>
      <c r="DE35" s="1006">
        <v>3333.9760386454154</v>
      </c>
      <c r="DF35" s="1006">
        <v>4537.9055425073029</v>
      </c>
      <c r="DG35" s="1006">
        <v>3903.3683067219699</v>
      </c>
      <c r="DH35" s="1006">
        <v>11775.249887874692</v>
      </c>
      <c r="DI35" s="1006">
        <v>3510.5837160779993</v>
      </c>
      <c r="DJ35" s="1006">
        <v>4286.654713977382</v>
      </c>
      <c r="DK35" s="1006">
        <v>4266.9823677123777</v>
      </c>
      <c r="DL35" s="1006">
        <v>12064.220797767755</v>
      </c>
      <c r="DM35" s="1006">
        <v>3692.621371315</v>
      </c>
      <c r="DN35" s="1006">
        <v>4123.0434854074438</v>
      </c>
      <c r="DO35" s="1006">
        <v>6619.5811467803787</v>
      </c>
      <c r="DP35" s="1006">
        <v>14435.246003502822</v>
      </c>
      <c r="DQ35" s="1009">
        <v>47636.732966974007</v>
      </c>
      <c r="DR35" s="1008">
        <v>3674.8108003849998</v>
      </c>
      <c r="DS35" s="1006">
        <v>3195.3044983350005</v>
      </c>
      <c r="DT35" s="1006">
        <v>3823.879236427445</v>
      </c>
      <c r="DU35" s="1006">
        <v>10693.994535147449</v>
      </c>
      <c r="DV35" s="1006">
        <v>4731.4551809191744</v>
      </c>
      <c r="DW35" s="1006">
        <v>4329.6788515057997</v>
      </c>
      <c r="DX35" s="1006">
        <v>3595.9756405542498</v>
      </c>
      <c r="DY35" s="1006">
        <v>12657.109672979221</v>
      </c>
      <c r="DZ35" s="1006">
        <v>23351.104208126668</v>
      </c>
      <c r="EA35" s="1006">
        <v>3987.5744488278056</v>
      </c>
      <c r="EB35" s="1006">
        <v>4452.1569265091966</v>
      </c>
      <c r="EC35" s="1006">
        <v>4458.6680029982717</v>
      </c>
      <c r="ED35" s="1006">
        <v>12898.399378335274</v>
      </c>
      <c r="EE35" s="1006">
        <v>4158.343068713988</v>
      </c>
      <c r="EF35" s="1006">
        <v>3797.4889386688719</v>
      </c>
      <c r="EG35" s="1006">
        <v>8617.5734013801302</v>
      </c>
      <c r="EH35" s="1006">
        <v>16573.405408762992</v>
      </c>
      <c r="EI35" s="935">
        <v>53379.610096851648</v>
      </c>
      <c r="EJ35" s="1008">
        <v>4601.5480416577775</v>
      </c>
      <c r="EK35" s="1006">
        <v>3373.9240673072932</v>
      </c>
      <c r="EL35" s="1006">
        <v>4011.9573211008696</v>
      </c>
      <c r="EM35" s="1006">
        <v>11987.429430065939</v>
      </c>
      <c r="EN35" s="1006">
        <v>4337.9027829702745</v>
      </c>
      <c r="EO35" s="1006">
        <v>3659.5073691435873</v>
      </c>
      <c r="EP35" s="1006">
        <v>3954.1366603499096</v>
      </c>
      <c r="EQ35" s="1006">
        <v>11951.54681246377</v>
      </c>
      <c r="ER35" s="1006">
        <v>4654.2841175005651</v>
      </c>
      <c r="ES35" s="1006">
        <v>3988.3132492231066</v>
      </c>
      <c r="ET35" s="1006">
        <v>4856.6326077425101</v>
      </c>
      <c r="EU35" s="1006">
        <v>13499.229974466183</v>
      </c>
      <c r="EV35" s="1006">
        <v>5062.8575003670167</v>
      </c>
      <c r="EW35" s="1006">
        <v>5165.7829199437056</v>
      </c>
      <c r="EX35" s="1006">
        <v>7461.5886879165791</v>
      </c>
      <c r="EY35" s="1006">
        <v>17690.229108227304</v>
      </c>
      <c r="EZ35" s="1009">
        <v>55128.435325223189</v>
      </c>
      <c r="FA35" s="1008">
        <v>4755.0723864219681</v>
      </c>
      <c r="FB35" s="1006">
        <v>3740.1649157711254</v>
      </c>
      <c r="FC35" s="1006">
        <v>6217.8534587729037</v>
      </c>
      <c r="FD35" s="1006">
        <v>14713.090760965999</v>
      </c>
      <c r="FE35" s="1006">
        <v>5732.5643645619948</v>
      </c>
      <c r="FF35" s="1006">
        <v>4196.1760718649539</v>
      </c>
      <c r="FG35" s="1006">
        <v>5819.0163294480353</v>
      </c>
      <c r="FH35" s="1006">
        <v>15747.756765874983</v>
      </c>
      <c r="FI35" s="1006">
        <v>6161.9677895201912</v>
      </c>
      <c r="FJ35" s="1006">
        <v>4994.4501798792717</v>
      </c>
      <c r="FK35" s="1006">
        <v>7490.7632463255695</v>
      </c>
      <c r="FL35" s="1006">
        <v>18647.181215725032</v>
      </c>
      <c r="FM35" s="1006">
        <v>7151.044994741037</v>
      </c>
      <c r="FN35" s="1006">
        <v>4677.9052332070478</v>
      </c>
      <c r="FO35" s="1006">
        <v>9159.5479028311092</v>
      </c>
      <c r="FP35" s="1006">
        <v>20988.498130779193</v>
      </c>
      <c r="FQ35" s="1009">
        <v>70096.526873345196</v>
      </c>
      <c r="FR35" s="1008">
        <v>5215.7731547339199</v>
      </c>
      <c r="FS35" s="1006">
        <v>5466.9620707643844</v>
      </c>
      <c r="FT35" s="1006">
        <v>7054.9721386491356</v>
      </c>
      <c r="FU35" s="1006">
        <f t="shared" si="2"/>
        <v>17737.707364147442</v>
      </c>
      <c r="FV35" s="1006">
        <v>8798.2514545202666</v>
      </c>
      <c r="FW35" s="1006">
        <v>6049.7675340005471</v>
      </c>
      <c r="FX35" s="1035">
        <v>9242.2136173649578</v>
      </c>
      <c r="FY35" s="1035">
        <f t="shared" si="3"/>
        <v>24090.232605885773</v>
      </c>
      <c r="FZ35" s="1035">
        <v>7315.7236861727279</v>
      </c>
      <c r="GA35" s="1035">
        <v>7838.2456800607197</v>
      </c>
      <c r="GB35" s="1035">
        <v>10486.897150511895</v>
      </c>
      <c r="GC35" s="1035">
        <f t="shared" si="4"/>
        <v>25640.866516745344</v>
      </c>
      <c r="GD35" s="1035">
        <v>7745.340326553538</v>
      </c>
      <c r="GE35" s="1035">
        <v>9247.64537572279</v>
      </c>
      <c r="GF35" s="1035">
        <v>12189.451109253177</v>
      </c>
      <c r="GG35" s="1035">
        <f t="shared" si="5"/>
        <v>29182.436811529507</v>
      </c>
      <c r="GH35" s="1036">
        <v>96651.243298308065</v>
      </c>
      <c r="GI35" s="1037">
        <v>8518.9779966748338</v>
      </c>
      <c r="GJ35" s="1035">
        <v>8306.1504286378131</v>
      </c>
      <c r="GK35" s="1035">
        <v>11494.731383967724</v>
      </c>
      <c r="GL35" s="1035">
        <f t="shared" si="22"/>
        <v>28319.859809280373</v>
      </c>
      <c r="GM35" s="1035">
        <v>8880.36525154228</v>
      </c>
      <c r="GN35" s="1035">
        <v>9481.8895053152246</v>
      </c>
      <c r="GO35" s="1035">
        <v>13239.90072679804</v>
      </c>
      <c r="GP35" s="1035">
        <f t="shared" si="23"/>
        <v>31602.155483655544</v>
      </c>
      <c r="GQ35" s="1035">
        <v>10186.039058441482</v>
      </c>
      <c r="GR35" s="1035">
        <v>9617.1301670622506</v>
      </c>
      <c r="GS35" s="1035">
        <v>11438.183126273792</v>
      </c>
      <c r="GT35" s="1035">
        <f t="shared" si="24"/>
        <v>31241.352351777525</v>
      </c>
      <c r="GU35" s="1035">
        <v>11159.600474865767</v>
      </c>
      <c r="GV35" s="1035">
        <v>12458.834441624595</v>
      </c>
      <c r="GW35" s="1035">
        <v>21229.447380326677</v>
      </c>
      <c r="GX35" s="1035">
        <f t="shared" si="25"/>
        <v>44847.882296817035</v>
      </c>
      <c r="GY35" s="1036">
        <f t="shared" si="10"/>
        <v>136011.24994153046</v>
      </c>
      <c r="GZ35" s="1037">
        <f>GZ31+GZ32</f>
        <v>9979.5724092328619</v>
      </c>
      <c r="HA35" s="1035">
        <f>HA31+HA32</f>
        <v>10872.74</v>
      </c>
      <c r="HB35" s="1035">
        <f t="shared" ref="HB35:HN35" si="35">HB31+HB32</f>
        <v>11570.707999999999</v>
      </c>
      <c r="HC35" s="1035">
        <f>HC31+HC32</f>
        <v>32423.020409232864</v>
      </c>
      <c r="HD35" s="1035">
        <f t="shared" si="35"/>
        <v>16181.257</v>
      </c>
      <c r="HE35" s="1035">
        <f t="shared" si="35"/>
        <v>13380.994000000001</v>
      </c>
      <c r="HF35" s="1035">
        <f t="shared" si="35"/>
        <v>14116.939999999999</v>
      </c>
      <c r="HG35" s="1035">
        <f t="shared" si="35"/>
        <v>43679.191000000006</v>
      </c>
      <c r="HH35" s="1035">
        <f t="shared" si="35"/>
        <v>19533.9689</v>
      </c>
      <c r="HI35" s="1035">
        <f t="shared" si="35"/>
        <v>13826.927</v>
      </c>
      <c r="HJ35" s="1035">
        <f t="shared" si="35"/>
        <v>16720.990899999997</v>
      </c>
      <c r="HK35" s="1035">
        <f t="shared" si="28"/>
        <v>50081.8868</v>
      </c>
      <c r="HL35" s="1035">
        <f t="shared" si="35"/>
        <v>18823.894</v>
      </c>
      <c r="HM35" s="1035">
        <f t="shared" si="35"/>
        <v>14488.478999999999</v>
      </c>
      <c r="HN35" s="1035">
        <f t="shared" si="35"/>
        <v>27096.81</v>
      </c>
      <c r="HO35" s="1035">
        <f t="shared" si="29"/>
        <v>60409.183000000005</v>
      </c>
      <c r="HP35" s="1036">
        <f t="shared" si="30"/>
        <v>186593.28120923287</v>
      </c>
      <c r="HQ35" s="1037">
        <v>13088.44477403852</v>
      </c>
      <c r="HR35" s="1035">
        <v>15322.8512783879</v>
      </c>
      <c r="HS35" s="1035">
        <v>14867.612527759111</v>
      </c>
      <c r="HT35" s="1035">
        <v>43278.908580185533</v>
      </c>
      <c r="HU35" s="1035">
        <v>18789.36627006064</v>
      </c>
      <c r="HV35" s="1035">
        <v>17693.968512710984</v>
      </c>
      <c r="HW35" s="1035">
        <v>19379.106165727047</v>
      </c>
      <c r="HX35" s="1035">
        <v>55862.440948498675</v>
      </c>
      <c r="HY35" s="1035">
        <v>18780.709650583496</v>
      </c>
      <c r="HZ35" s="1035">
        <v>18193.772712499329</v>
      </c>
      <c r="IA35" s="1035">
        <v>21355.612569620589</v>
      </c>
      <c r="IB35" s="1035">
        <v>58330.094932703418</v>
      </c>
      <c r="IC35" s="1035">
        <v>15763.109066932589</v>
      </c>
      <c r="ID35" s="1035">
        <v>14636.050681172968</v>
      </c>
      <c r="IE35" s="1035">
        <v>37013.099451734561</v>
      </c>
      <c r="IF35" s="1035">
        <v>67412.259199840119</v>
      </c>
      <c r="IG35" s="1036">
        <f>HT35+HX35+IB35+IF35</f>
        <v>224883.70366122777</v>
      </c>
    </row>
    <row r="36" spans="1:241" ht="30.65" customHeight="1" thickTop="1" x14ac:dyDescent="0.35">
      <c r="A36" s="1011" t="s">
        <v>799</v>
      </c>
      <c r="U36" s="954"/>
      <c r="V36" s="954"/>
      <c r="W36" s="954"/>
      <c r="X36" s="954"/>
      <c r="Y36" s="954"/>
      <c r="Z36" s="954"/>
      <c r="AA36" s="954"/>
      <c r="AB36" s="954"/>
      <c r="AC36" s="954"/>
      <c r="AD36" s="954"/>
      <c r="AE36" s="954"/>
      <c r="AF36" s="954"/>
      <c r="AG36" s="954"/>
      <c r="AH36" s="954"/>
      <c r="AI36" s="954"/>
      <c r="AJ36" s="954"/>
      <c r="AK36" s="954"/>
      <c r="AL36" s="954"/>
      <c r="AM36" s="954"/>
      <c r="AN36" s="954"/>
      <c r="AO36" s="954"/>
      <c r="AP36" s="954"/>
      <c r="AQ36" s="954"/>
      <c r="AR36" s="954"/>
      <c r="BR36" s="947"/>
      <c r="BS36" s="947"/>
      <c r="BT36" s="947"/>
      <c r="BX36" s="947"/>
      <c r="BY36" s="947"/>
      <c r="BZ36" s="947"/>
      <c r="CA36" s="947"/>
      <c r="CB36" s="947"/>
      <c r="CC36" s="947"/>
      <c r="CD36" s="947"/>
      <c r="CE36" s="947"/>
      <c r="CF36" s="947"/>
      <c r="CG36" s="947"/>
      <c r="CH36" s="947"/>
      <c r="CI36" s="947"/>
      <c r="CJ36" s="947"/>
      <c r="CK36" s="947"/>
      <c r="CL36" s="947"/>
      <c r="CM36" s="947"/>
      <c r="CN36" s="947"/>
      <c r="CO36" s="947"/>
      <c r="CP36" s="947"/>
      <c r="CQ36" s="947"/>
      <c r="CR36" s="947"/>
      <c r="CS36" s="947"/>
      <c r="CT36" s="947"/>
      <c r="CU36" s="947"/>
      <c r="CV36" s="947"/>
      <c r="CW36" s="947"/>
      <c r="CX36" s="947"/>
      <c r="CY36" s="947"/>
      <c r="CZ36" s="947"/>
      <c r="DA36" s="947"/>
      <c r="DB36" s="947"/>
      <c r="DC36" s="947"/>
      <c r="DD36" s="947"/>
      <c r="DE36" s="947"/>
      <c r="DF36" s="947"/>
      <c r="DG36" s="947"/>
      <c r="DH36" s="947"/>
      <c r="DI36" s="947"/>
      <c r="DJ36" s="947"/>
      <c r="DK36" s="947"/>
      <c r="DL36" s="947"/>
      <c r="DM36" s="947"/>
      <c r="DN36" s="947"/>
      <c r="DO36" s="947"/>
      <c r="DP36" s="947"/>
      <c r="DQ36" s="947"/>
      <c r="DR36" s="947"/>
      <c r="DS36" s="947"/>
      <c r="DT36" s="947"/>
      <c r="DU36" s="947"/>
      <c r="DV36" s="947"/>
      <c r="DW36" s="947"/>
      <c r="DX36" s="947"/>
      <c r="DY36" s="947"/>
      <c r="DZ36" s="947"/>
      <c r="EA36" s="947"/>
      <c r="EB36" s="947"/>
      <c r="EC36" s="947"/>
      <c r="ED36" s="947"/>
      <c r="EE36" s="947"/>
      <c r="EF36" s="947"/>
      <c r="EG36" s="947"/>
      <c r="EH36" s="947"/>
      <c r="EI36" s="947"/>
      <c r="EJ36" s="947"/>
    </row>
    <row r="37" spans="1:241" ht="18.75" customHeight="1" x14ac:dyDescent="0.35">
      <c r="A37" s="1010"/>
      <c r="X37" s="954"/>
      <c r="AA37" s="954"/>
      <c r="DA37" s="947"/>
      <c r="DB37" s="947"/>
      <c r="DC37" s="947"/>
      <c r="DD37" s="947"/>
      <c r="DE37" s="947"/>
      <c r="DF37" s="947"/>
      <c r="DG37" s="947"/>
      <c r="DH37" s="947"/>
      <c r="DI37" s="947"/>
      <c r="DJ37" s="947"/>
      <c r="DK37" s="947"/>
      <c r="DL37" s="947"/>
      <c r="DM37" s="947"/>
      <c r="DN37" s="947"/>
      <c r="DO37" s="947"/>
      <c r="DP37" s="947"/>
      <c r="DQ37" s="947"/>
      <c r="DR37" s="947"/>
      <c r="DS37" s="947"/>
      <c r="DT37" s="947"/>
      <c r="DU37" s="947"/>
      <c r="DV37" s="947"/>
      <c r="DW37" s="947"/>
      <c r="DX37" s="947"/>
      <c r="DY37" s="947"/>
      <c r="DZ37" s="947"/>
      <c r="EA37" s="947"/>
      <c r="EB37" s="947"/>
      <c r="EC37" s="947"/>
      <c r="ED37" s="947"/>
      <c r="EE37" s="947"/>
      <c r="EF37" s="947"/>
      <c r="EG37" s="947"/>
      <c r="EH37" s="947"/>
      <c r="EI37" s="947"/>
      <c r="EJ37" s="947"/>
    </row>
    <row r="38" spans="1:241" x14ac:dyDescent="0.35">
      <c r="AA38" s="954"/>
    </row>
    <row r="39" spans="1:241" x14ac:dyDescent="0.35">
      <c r="A39" s="902" t="s">
        <v>1535</v>
      </c>
    </row>
    <row r="40" spans="1:241" x14ac:dyDescent="0.35">
      <c r="A40" s="902" t="s">
        <v>1536</v>
      </c>
    </row>
  </sheetData>
  <mergeCells count="16">
    <mergeCell ref="BA2:BO2"/>
    <mergeCell ref="A2:A3"/>
    <mergeCell ref="B2:E2"/>
    <mergeCell ref="F2:V2"/>
    <mergeCell ref="X2:AN2"/>
    <mergeCell ref="AO2:AZ2"/>
    <mergeCell ref="FR2:GH2"/>
    <mergeCell ref="GI2:GY2"/>
    <mergeCell ref="GZ2:HP2"/>
    <mergeCell ref="HQ2:IG2"/>
    <mergeCell ref="BT2:CI2"/>
    <mergeCell ref="CJ2:CZ2"/>
    <mergeCell ref="DA2:DQ2"/>
    <mergeCell ref="DR2:EI2"/>
    <mergeCell ref="EJ2:EZ2"/>
    <mergeCell ref="FA2:FQ2"/>
  </mergeCells>
  <printOptions horizontalCentered="1"/>
  <pageMargins left="0" right="0" top="0.55118110236220474" bottom="0.6692913385826772" header="0.31496062992125984" footer="0.31496062992125984"/>
  <pageSetup scale="44" orientation="landscape" r:id="rId1"/>
  <headerFooter>
    <oddHeader>&amp;C&amp;"Aptos"&amp;10&amp;K000000 PUBLIC&amp;1#_x000D_&amp;"Arialri"&amp;10&amp;K000000&amp;G</oddHeader>
    <oddFooter>&amp;C15_x000D_&amp;1#&amp;"Aptos"&amp;10&amp;K000000 PUBLIC</oddFooter>
  </headerFooter>
  <ignoredErrors>
    <ignoredError sqref="HT6 HX6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02F28-D0A5-446A-979E-DC27D13BBCCE}">
  <dimension ref="A1:AE60"/>
  <sheetViews>
    <sheetView showGridLines="0" view="pageBreakPreview" topLeftCell="A37" zoomScale="50" zoomScaleNormal="100" zoomScaleSheetLayoutView="50" workbookViewId="0">
      <selection activeCell="A40" sqref="A40"/>
    </sheetView>
  </sheetViews>
  <sheetFormatPr defaultColWidth="9.1796875" defaultRowHeight="28.5" x14ac:dyDescent="0.25"/>
  <cols>
    <col min="1" max="1" width="40.453125" style="12" customWidth="1"/>
    <col min="2" max="2" width="23.81640625" style="12" customWidth="1"/>
    <col min="3" max="9" width="12.81640625" style="12" customWidth="1"/>
    <col min="10" max="10" width="42.81640625" style="12" customWidth="1"/>
    <col min="11" max="11" width="61" style="13" customWidth="1"/>
    <col min="12" max="12" width="9.1796875" style="12"/>
    <col min="13" max="13" width="11.1796875" style="12" bestFit="1" customWidth="1"/>
    <col min="14" max="17" width="9.1796875" style="12"/>
    <col min="18" max="18" width="10.81640625" style="12" bestFit="1" customWidth="1"/>
    <col min="19" max="29" width="9.1796875" style="12"/>
    <col min="30" max="30" width="11.1796875" style="12" bestFit="1" customWidth="1"/>
    <col min="31" max="31" width="11" style="12" bestFit="1" customWidth="1"/>
    <col min="32" max="16384" width="9.1796875" style="12"/>
  </cols>
  <sheetData>
    <row r="1" spans="1:31" ht="30" customHeight="1" x14ac:dyDescent="0.25"/>
    <row r="2" spans="1:31" ht="30" customHeight="1" x14ac:dyDescent="0.25">
      <c r="A2" s="15" t="s">
        <v>3</v>
      </c>
      <c r="B2" s="14"/>
      <c r="C2" s="14"/>
      <c r="D2" s="14"/>
      <c r="E2" s="14"/>
      <c r="F2" s="14"/>
      <c r="G2" s="14"/>
      <c r="H2" s="14"/>
      <c r="I2" s="14"/>
      <c r="J2" s="14"/>
      <c r="K2" s="16" t="s">
        <v>4</v>
      </c>
    </row>
    <row r="3" spans="1:31" ht="30" customHeight="1" x14ac:dyDescent="0.25"/>
    <row r="4" spans="1:31" ht="30" customHeight="1" x14ac:dyDescent="0.65">
      <c r="A4" s="17" t="s">
        <v>5</v>
      </c>
      <c r="C4" s="2813"/>
      <c r="D4" s="2813"/>
      <c r="E4" s="2813"/>
      <c r="F4" s="2813"/>
      <c r="K4" s="13" t="s">
        <v>6</v>
      </c>
    </row>
    <row r="5" spans="1:31" ht="30" customHeight="1" x14ac:dyDescent="0.25">
      <c r="A5" s="18" t="s">
        <v>7</v>
      </c>
      <c r="B5" s="18"/>
      <c r="C5" s="18"/>
      <c r="D5" s="18"/>
      <c r="K5" s="13" t="s">
        <v>8</v>
      </c>
    </row>
    <row r="6" spans="1:31" ht="30" customHeight="1" x14ac:dyDescent="0.25"/>
    <row r="7" spans="1:31" ht="30" customHeight="1" x14ac:dyDescent="0.25">
      <c r="A7" s="17" t="s">
        <v>9</v>
      </c>
    </row>
    <row r="8" spans="1:31" ht="30" customHeight="1" x14ac:dyDescent="0.25">
      <c r="A8" s="17"/>
    </row>
    <row r="9" spans="1:31" ht="30" customHeight="1" x14ac:dyDescent="0.25">
      <c r="A9" s="17" t="s">
        <v>10</v>
      </c>
    </row>
    <row r="10" spans="1:31" ht="30" customHeight="1" x14ac:dyDescent="0.25">
      <c r="D10" s="12" t="s">
        <v>11</v>
      </c>
    </row>
    <row r="11" spans="1:31" ht="30.65" customHeight="1" x14ac:dyDescent="0.25">
      <c r="A11" s="12" t="s">
        <v>12</v>
      </c>
      <c r="K11" s="13">
        <v>1</v>
      </c>
    </row>
    <row r="12" spans="1:31" ht="30.65" customHeight="1" x14ac:dyDescent="0.25">
      <c r="A12" s="12" t="s">
        <v>13</v>
      </c>
      <c r="K12" s="13">
        <v>2</v>
      </c>
    </row>
    <row r="13" spans="1:31" ht="30.65" customHeight="1" x14ac:dyDescent="0.25">
      <c r="A13" s="12" t="s">
        <v>14</v>
      </c>
      <c r="K13" s="13">
        <v>3</v>
      </c>
    </row>
    <row r="14" spans="1:31" ht="30.65" customHeight="1" x14ac:dyDescent="0.25">
      <c r="A14" s="12" t="s">
        <v>15</v>
      </c>
      <c r="K14" s="13">
        <v>4</v>
      </c>
      <c r="AE14" s="19"/>
    </row>
    <row r="15" spans="1:31" ht="30.65" customHeight="1" x14ac:dyDescent="0.25">
      <c r="A15" s="12" t="s">
        <v>16</v>
      </c>
      <c r="K15" s="13">
        <v>5</v>
      </c>
    </row>
    <row r="16" spans="1:31" ht="30.65" customHeight="1" x14ac:dyDescent="0.25">
      <c r="A16" s="12" t="s">
        <v>17</v>
      </c>
      <c r="K16" s="13">
        <v>6</v>
      </c>
    </row>
    <row r="17" spans="1:30" ht="30.65" customHeight="1" x14ac:dyDescent="0.25">
      <c r="A17" s="12" t="s">
        <v>18</v>
      </c>
      <c r="K17" s="13">
        <v>7</v>
      </c>
      <c r="AD17" s="19"/>
    </row>
    <row r="18" spans="1:30" ht="30.65" customHeight="1" x14ac:dyDescent="0.25">
      <c r="A18" s="12" t="s">
        <v>19</v>
      </c>
      <c r="K18" s="13">
        <v>8</v>
      </c>
      <c r="AD18" s="19"/>
    </row>
    <row r="19" spans="1:30" ht="30.65" customHeight="1" x14ac:dyDescent="0.25">
      <c r="A19" s="12" t="s">
        <v>20</v>
      </c>
      <c r="K19" s="13">
        <v>9</v>
      </c>
    </row>
    <row r="20" spans="1:30" ht="30" customHeight="1" x14ac:dyDescent="0.25">
      <c r="K20" s="20"/>
    </row>
    <row r="21" spans="1:30" ht="30" customHeight="1" x14ac:dyDescent="0.25">
      <c r="A21" s="17" t="s">
        <v>21</v>
      </c>
      <c r="K21" s="20"/>
    </row>
    <row r="22" spans="1:30" ht="30" customHeight="1" x14ac:dyDescent="0.25">
      <c r="K22" s="20"/>
      <c r="M22" s="19"/>
    </row>
    <row r="23" spans="1:30" ht="30.65" customHeight="1" x14ac:dyDescent="0.25">
      <c r="A23" s="12" t="s">
        <v>22</v>
      </c>
      <c r="K23" s="20" t="s">
        <v>23</v>
      </c>
    </row>
    <row r="24" spans="1:30" ht="30.65" customHeight="1" x14ac:dyDescent="0.25">
      <c r="A24" s="12" t="s">
        <v>24</v>
      </c>
      <c r="K24" s="20" t="s">
        <v>25</v>
      </c>
      <c r="R24" s="19"/>
    </row>
    <row r="25" spans="1:30" ht="30" customHeight="1" x14ac:dyDescent="0.25">
      <c r="K25" s="20"/>
    </row>
    <row r="26" spans="1:30" ht="30" customHeight="1" x14ac:dyDescent="0.25">
      <c r="A26" s="17" t="s">
        <v>26</v>
      </c>
      <c r="K26" s="20"/>
    </row>
    <row r="27" spans="1:30" ht="30" customHeight="1" x14ac:dyDescent="0.25">
      <c r="K27" s="20"/>
    </row>
    <row r="28" spans="1:30" ht="30.65" customHeight="1" x14ac:dyDescent="0.25">
      <c r="A28" s="12" t="s">
        <v>27</v>
      </c>
      <c r="K28" s="20" t="s">
        <v>28</v>
      </c>
    </row>
    <row r="29" spans="1:30" ht="30.65" customHeight="1" x14ac:dyDescent="0.25">
      <c r="A29" s="12" t="s">
        <v>29</v>
      </c>
      <c r="K29" s="20" t="s">
        <v>30</v>
      </c>
    </row>
    <row r="30" spans="1:30" ht="30.65" customHeight="1" x14ac:dyDescent="0.25">
      <c r="A30" s="12" t="s">
        <v>31</v>
      </c>
      <c r="K30" s="20" t="s">
        <v>32</v>
      </c>
    </row>
    <row r="31" spans="1:30" ht="30.65" customHeight="1" x14ac:dyDescent="0.25">
      <c r="A31" s="12" t="s">
        <v>33</v>
      </c>
      <c r="K31" s="20" t="s">
        <v>34</v>
      </c>
    </row>
    <row r="32" spans="1:30" ht="30.65" customHeight="1" x14ac:dyDescent="0.25">
      <c r="A32" s="12" t="s">
        <v>35</v>
      </c>
      <c r="K32" s="20" t="s">
        <v>36</v>
      </c>
    </row>
    <row r="33" spans="1:11" ht="30.65" customHeight="1" x14ac:dyDescent="0.25">
      <c r="A33" s="12" t="s">
        <v>37</v>
      </c>
      <c r="K33" s="20" t="s">
        <v>38</v>
      </c>
    </row>
    <row r="34" spans="1:11" ht="31.4" customHeight="1" x14ac:dyDescent="0.25">
      <c r="K34" s="20"/>
    </row>
    <row r="35" spans="1:11" ht="30" customHeight="1" x14ac:dyDescent="0.25">
      <c r="A35" s="17" t="s">
        <v>39</v>
      </c>
      <c r="K35" s="20"/>
    </row>
    <row r="36" spans="1:11" ht="30" customHeight="1" x14ac:dyDescent="0.25">
      <c r="A36" s="17"/>
      <c r="K36" s="20"/>
    </row>
    <row r="37" spans="1:11" ht="30.65" customHeight="1" x14ac:dyDescent="0.25">
      <c r="A37" s="12" t="s">
        <v>40</v>
      </c>
      <c r="K37" s="20" t="s">
        <v>41</v>
      </c>
    </row>
    <row r="38" spans="1:11" ht="30.65" customHeight="1" x14ac:dyDescent="0.25">
      <c r="A38" s="12" t="s">
        <v>42</v>
      </c>
      <c r="I38" s="21"/>
      <c r="K38" s="20" t="s">
        <v>43</v>
      </c>
    </row>
    <row r="39" spans="1:11" ht="30.65" customHeight="1" x14ac:dyDescent="0.25">
      <c r="A39" s="12" t="s">
        <v>1535</v>
      </c>
      <c r="I39" s="21"/>
      <c r="K39" s="20" t="s">
        <v>44</v>
      </c>
    </row>
    <row r="40" spans="1:11" ht="30.65" customHeight="1" x14ac:dyDescent="0.25">
      <c r="A40" s="12" t="s">
        <v>1536</v>
      </c>
      <c r="K40" s="20" t="s">
        <v>45</v>
      </c>
    </row>
    <row r="41" spans="1:11" ht="30.65" customHeight="1" x14ac:dyDescent="0.25">
      <c r="A41" s="12" t="s">
        <v>46</v>
      </c>
      <c r="K41" s="20" t="s">
        <v>47</v>
      </c>
    </row>
    <row r="42" spans="1:11" ht="30.65" customHeight="1" x14ac:dyDescent="0.25">
      <c r="A42" s="12" t="s">
        <v>48</v>
      </c>
      <c r="K42" s="20" t="s">
        <v>49</v>
      </c>
    </row>
    <row r="43" spans="1:11" ht="30.65" customHeight="1" x14ac:dyDescent="0.25">
      <c r="A43" s="12" t="s">
        <v>50</v>
      </c>
      <c r="K43" s="20" t="s">
        <v>51</v>
      </c>
    </row>
    <row r="44" spans="1:11" ht="30.65" customHeight="1" x14ac:dyDescent="0.25">
      <c r="A44" s="12" t="s">
        <v>52</v>
      </c>
      <c r="K44" s="20" t="s">
        <v>53</v>
      </c>
    </row>
    <row r="45" spans="1:11" ht="31.4" customHeight="1" x14ac:dyDescent="0.25">
      <c r="K45" s="20"/>
    </row>
    <row r="46" spans="1:11" ht="30" customHeight="1" x14ac:dyDescent="0.25">
      <c r="A46" s="17" t="s">
        <v>54</v>
      </c>
      <c r="F46" s="22"/>
    </row>
    <row r="47" spans="1:11" ht="30" customHeight="1" x14ac:dyDescent="0.25"/>
    <row r="48" spans="1:11" ht="30.65" customHeight="1" x14ac:dyDescent="0.25">
      <c r="A48" s="12" t="s">
        <v>55</v>
      </c>
      <c r="F48" s="12" t="s">
        <v>56</v>
      </c>
      <c r="K48" s="13">
        <v>35</v>
      </c>
    </row>
    <row r="49" spans="1:16" ht="30.65" customHeight="1" x14ac:dyDescent="0.25">
      <c r="A49" s="12" t="s">
        <v>57</v>
      </c>
      <c r="K49" s="13">
        <v>36</v>
      </c>
    </row>
    <row r="50" spans="1:16" ht="30.65" customHeight="1" x14ac:dyDescent="0.25">
      <c r="A50" s="12" t="s">
        <v>58</v>
      </c>
      <c r="K50" s="13">
        <v>37</v>
      </c>
    </row>
    <row r="51" spans="1:16" ht="30.65" customHeight="1" x14ac:dyDescent="0.25">
      <c r="A51" s="12" t="s">
        <v>59</v>
      </c>
      <c r="K51" s="13" t="s">
        <v>60</v>
      </c>
    </row>
    <row r="52" spans="1:16" ht="30.65" customHeight="1" x14ac:dyDescent="0.25">
      <c r="A52" s="12" t="s">
        <v>61</v>
      </c>
      <c r="K52" s="13">
        <v>40</v>
      </c>
    </row>
    <row r="53" spans="1:16" ht="30.65" customHeight="1" x14ac:dyDescent="0.25">
      <c r="A53" s="12" t="s">
        <v>62</v>
      </c>
      <c r="K53" s="13">
        <v>41</v>
      </c>
    </row>
    <row r="54" spans="1:16" ht="30.65" customHeight="1" x14ac:dyDescent="0.25">
      <c r="A54" s="12" t="s">
        <v>63</v>
      </c>
      <c r="K54" s="13">
        <v>42</v>
      </c>
    </row>
    <row r="56" spans="1:16" x14ac:dyDescent="0.25">
      <c r="A56" s="17" t="s">
        <v>64</v>
      </c>
    </row>
    <row r="57" spans="1:16" ht="30.65" customHeight="1" x14ac:dyDescent="0.25">
      <c r="A57" s="23" t="s">
        <v>65</v>
      </c>
    </row>
    <row r="58" spans="1:16" ht="30.65" customHeight="1" x14ac:dyDescent="0.25">
      <c r="A58" s="23" t="s">
        <v>66</v>
      </c>
    </row>
    <row r="60" spans="1:16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6"/>
      <c r="P60" s="24"/>
    </row>
  </sheetData>
  <pageMargins left="0.7" right="0.7" top="0.75" bottom="0.75" header="0.3" footer="0.3"/>
  <pageSetup paperSize="9" scale="31" orientation="portrait" r:id="rId1"/>
  <headerFooter>
    <oddHeader>&amp;C&amp;"Aptos"&amp;10&amp;K000000 PUBLIC&amp;1#_x000D_&amp;"Arialri"&amp;10&amp;K000000&amp;G</oddHeader>
    <oddFooter>&amp;C_x000D_&amp;1#&amp;"Aptos"&amp;10&amp;K000000 PUBLIC</oddFooter>
  </headerFooter>
  <colBreaks count="1" manualBreakCount="1">
    <brk id="11" max="52" man="1"/>
  </col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BCDFD-83FB-46FE-AF5F-F3DA6DF39F6B}">
  <dimension ref="A1:HX75"/>
  <sheetViews>
    <sheetView showGridLines="0" view="pageBreakPreview" zoomScale="70" zoomScaleNormal="100" zoomScaleSheetLayoutView="70" workbookViewId="0">
      <pane xSplit="1" ySplit="3" topLeftCell="HD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17" x14ac:dyDescent="0.4"/>
  <cols>
    <col min="1" max="1" width="61.36328125" style="1038" customWidth="1"/>
    <col min="2" max="2" width="10.54296875" style="1038" hidden="1" customWidth="1"/>
    <col min="3" max="3" width="11" style="1038" hidden="1" customWidth="1"/>
    <col min="4" max="4" width="12.1796875" style="1038" hidden="1" customWidth="1"/>
    <col min="5" max="5" width="12" style="1038" hidden="1" customWidth="1"/>
    <col min="6" max="6" width="13.453125" style="1038" hidden="1" customWidth="1"/>
    <col min="7" max="7" width="12.1796875" style="1038" hidden="1" customWidth="1"/>
    <col min="8" max="8" width="11.81640625" style="1038" hidden="1" customWidth="1"/>
    <col min="9" max="9" width="15.453125" style="1038" hidden="1" customWidth="1"/>
    <col min="10" max="10" width="12" style="1038" hidden="1" customWidth="1"/>
    <col min="11" max="13" width="13.1796875" style="1038" hidden="1" customWidth="1"/>
    <col min="14" max="14" width="10.54296875" style="1038" hidden="1" customWidth="1"/>
    <col min="15" max="15" width="10.1796875" style="1038" hidden="1" customWidth="1"/>
    <col min="16" max="16" width="10.81640625" style="1038" hidden="1" customWidth="1"/>
    <col min="17" max="17" width="11.1796875" style="1038" hidden="1" customWidth="1"/>
    <col min="18" max="18" width="12.453125" style="1038" hidden="1" customWidth="1"/>
    <col min="19" max="19" width="10.1796875" style="1038" hidden="1" customWidth="1"/>
    <col min="20" max="20" width="12.1796875" style="1038" hidden="1" customWidth="1"/>
    <col min="21" max="21" width="12.81640625" style="1038" hidden="1" customWidth="1"/>
    <col min="22" max="22" width="11.1796875" style="1038" hidden="1" customWidth="1"/>
    <col min="23" max="23" width="11.453125" style="1038" hidden="1" customWidth="1"/>
    <col min="24" max="25" width="13.1796875" style="1038" hidden="1" customWidth="1"/>
    <col min="26" max="26" width="13.453125" style="1038" hidden="1" customWidth="1"/>
    <col min="27" max="27" width="11.81640625" style="1038" hidden="1" customWidth="1"/>
    <col min="28" max="28" width="11.453125" style="1038" hidden="1" customWidth="1"/>
    <col min="29" max="29" width="11.1796875" style="1038" hidden="1" customWidth="1"/>
    <col min="30" max="30" width="11.81640625" style="1038" hidden="1" customWidth="1"/>
    <col min="31" max="31" width="10.1796875" style="1038" hidden="1" customWidth="1"/>
    <col min="32" max="32" width="11.1796875" style="1038" hidden="1" customWidth="1"/>
    <col min="33" max="33" width="10.81640625" style="1038" hidden="1" customWidth="1"/>
    <col min="34" max="34" width="11.81640625" style="1038" hidden="1" customWidth="1"/>
    <col min="35" max="35" width="12.81640625" style="1038" hidden="1" customWidth="1"/>
    <col min="36" max="36" width="10" style="1038" hidden="1" customWidth="1"/>
    <col min="37" max="40" width="10.1796875" style="1038" hidden="1" customWidth="1"/>
    <col min="41" max="41" width="10.81640625" style="1038" hidden="1" customWidth="1"/>
    <col min="42" max="42" width="12.54296875" style="1038" hidden="1" customWidth="1"/>
    <col min="43" max="43" width="11.81640625" style="1038" hidden="1" customWidth="1"/>
    <col min="44" max="44" width="10.453125" style="1038" hidden="1" customWidth="1"/>
    <col min="45" max="45" width="11.1796875" style="1038" hidden="1" customWidth="1"/>
    <col min="46" max="46" width="9.81640625" style="1038" hidden="1" customWidth="1"/>
    <col min="47" max="47" width="10" style="1038" hidden="1" customWidth="1"/>
    <col min="48" max="48" width="11" style="1038" hidden="1" customWidth="1"/>
    <col min="49" max="49" width="10.81640625" style="1038" hidden="1" customWidth="1"/>
    <col min="50" max="50" width="12.1796875" style="1038" hidden="1" customWidth="1"/>
    <col min="51" max="52" width="12" style="1038" hidden="1" customWidth="1"/>
    <col min="53" max="53" width="11.54296875" style="1038" hidden="1" customWidth="1"/>
    <col min="54" max="56" width="10.453125" style="1038" hidden="1" customWidth="1"/>
    <col min="57" max="57" width="11.81640625" style="1038" hidden="1" customWidth="1"/>
    <col min="58" max="59" width="9.453125" style="1038" hidden="1" customWidth="1"/>
    <col min="60" max="60" width="10.1796875" style="1038" hidden="1" customWidth="1"/>
    <col min="61" max="61" width="11" style="1038" hidden="1" customWidth="1"/>
    <col min="62" max="68" width="11.81640625" style="1051" hidden="1" customWidth="1"/>
    <col min="69" max="71" width="11.81640625" style="1068" hidden="1" customWidth="1"/>
    <col min="72" max="130" width="14.1796875" style="1068" hidden="1" customWidth="1"/>
    <col min="131" max="131" width="12.26953125" style="1038" hidden="1" customWidth="1"/>
    <col min="132" max="144" width="14.1796875" style="1038" hidden="1" customWidth="1"/>
    <col min="145" max="145" width="15.1796875" style="1038" hidden="1" customWidth="1"/>
    <col min="146" max="146" width="15.54296875" style="1038" hidden="1" customWidth="1"/>
    <col min="147" max="160" width="13.81640625" style="1038" hidden="1" customWidth="1"/>
    <col min="161" max="162" width="10.7265625" style="1038" hidden="1" customWidth="1"/>
    <col min="163" max="163" width="11.81640625" style="1038" hidden="1" customWidth="1"/>
    <col min="164" max="210" width="13.81640625" style="1038" hidden="1" customWidth="1"/>
    <col min="211" max="211" width="6.26953125" style="1038" hidden="1" customWidth="1"/>
    <col min="212" max="231" width="13.81640625" style="1038" customWidth="1"/>
    <col min="232" max="232" width="7.453125" style="1038" customWidth="1"/>
    <col min="233" max="16384" width="9.1796875" style="1038"/>
  </cols>
  <sheetData>
    <row r="1" spans="1:231" ht="32.15" customHeight="1" thickBot="1" x14ac:dyDescent="0.6">
      <c r="A1" s="1069" t="s">
        <v>800</v>
      </c>
      <c r="B1" s="2835"/>
      <c r="C1" s="2835"/>
      <c r="D1" s="2835"/>
      <c r="E1" s="2835"/>
      <c r="F1" s="2835"/>
      <c r="G1" s="2835"/>
      <c r="H1" s="2835"/>
      <c r="I1" s="2835"/>
      <c r="J1" s="2835"/>
      <c r="K1" s="2835"/>
      <c r="L1" s="2835"/>
      <c r="M1" s="2835"/>
      <c r="N1" s="2835"/>
      <c r="O1" s="2835"/>
      <c r="P1" s="2835"/>
      <c r="Q1" s="2835"/>
      <c r="R1" s="2835"/>
      <c r="S1" s="2835"/>
      <c r="T1" s="2835"/>
      <c r="U1" s="2835"/>
      <c r="V1" s="2835"/>
      <c r="W1" s="2835"/>
      <c r="X1" s="2835"/>
      <c r="Y1" s="2835"/>
      <c r="Z1" s="2835"/>
      <c r="AA1" s="2835"/>
      <c r="AB1" s="2835"/>
      <c r="AC1" s="2835"/>
      <c r="AD1" s="2835"/>
      <c r="AE1" s="2835"/>
      <c r="AF1" s="2835"/>
      <c r="AG1" s="2835"/>
      <c r="AH1" s="2835"/>
      <c r="AI1" s="2835"/>
      <c r="AJ1" s="2835"/>
      <c r="AK1" s="2835"/>
      <c r="AL1" s="2835"/>
      <c r="AM1" s="2835"/>
      <c r="AN1" s="2835"/>
      <c r="AO1" s="2835"/>
      <c r="AP1" s="2835"/>
      <c r="AQ1" s="2835"/>
      <c r="AR1" s="2835"/>
      <c r="AS1" s="2835"/>
      <c r="AT1" s="2835"/>
      <c r="AU1" s="2835"/>
      <c r="AV1" s="2835"/>
      <c r="AW1" s="2835"/>
      <c r="AX1" s="2835"/>
      <c r="AY1" s="2835"/>
      <c r="AZ1" s="2835"/>
      <c r="BA1" s="2835"/>
      <c r="BB1" s="2835"/>
      <c r="BC1" s="2835"/>
      <c r="BD1" s="2835"/>
      <c r="BE1" s="2835"/>
      <c r="BF1" s="2835"/>
      <c r="BG1" s="2835"/>
      <c r="BH1" s="2835"/>
      <c r="BI1" s="2835"/>
      <c r="BJ1" s="2835"/>
      <c r="BK1" s="2835"/>
      <c r="BL1" s="2835"/>
      <c r="BM1" s="2835"/>
      <c r="BN1" s="2835"/>
      <c r="BO1" s="2835"/>
      <c r="EA1" s="1051"/>
      <c r="FG1" s="1067"/>
      <c r="FH1" s="1067"/>
      <c r="FI1" s="1067"/>
      <c r="FJ1" s="1067"/>
      <c r="FK1" s="1067"/>
      <c r="FL1" s="1067"/>
      <c r="FM1" s="1067"/>
      <c r="FN1" s="1067"/>
      <c r="FO1" s="1067"/>
      <c r="FP1" s="1067"/>
      <c r="FQ1" s="1067"/>
      <c r="FR1" s="1067"/>
      <c r="FS1" s="1067"/>
      <c r="FT1" s="1067"/>
      <c r="FU1" s="1067"/>
      <c r="FV1" s="1067"/>
      <c r="FW1" s="1067"/>
      <c r="FX1" s="1067"/>
      <c r="FY1" s="1067"/>
      <c r="FZ1" s="1067"/>
      <c r="GA1" s="1067"/>
      <c r="GB1" s="1067"/>
      <c r="GC1" s="1067"/>
      <c r="GD1" s="1067"/>
      <c r="GE1" s="1067"/>
      <c r="GF1" s="1067"/>
      <c r="GG1" s="1067"/>
      <c r="GH1" s="1067"/>
      <c r="GI1" s="1067"/>
      <c r="GJ1" s="1067"/>
      <c r="GK1" s="1067"/>
      <c r="GL1" s="1067"/>
      <c r="GM1" s="1067"/>
      <c r="GN1" s="1067"/>
      <c r="GO1" s="1067"/>
      <c r="GP1" s="1067"/>
      <c r="GQ1" s="1067"/>
      <c r="GR1" s="1067"/>
      <c r="GS1" s="1067"/>
      <c r="GT1" s="1067"/>
      <c r="GU1" s="1067"/>
      <c r="GV1" s="1067"/>
      <c r="GW1" s="1067"/>
      <c r="GX1" s="1067"/>
      <c r="GY1" s="1067"/>
      <c r="GZ1" s="1067"/>
      <c r="HA1" s="1067"/>
      <c r="HB1" s="1067"/>
      <c r="HC1" s="1067"/>
      <c r="HD1" s="1067"/>
      <c r="HE1" s="1067"/>
      <c r="HF1" s="1067"/>
      <c r="HG1" s="1067"/>
      <c r="HH1" s="1067"/>
      <c r="HI1" s="1067"/>
      <c r="HJ1" s="1067"/>
      <c r="HK1" s="1067"/>
      <c r="HL1" s="1067"/>
      <c r="HM1" s="1067"/>
      <c r="HN1" s="1067"/>
      <c r="HO1" s="1067"/>
      <c r="HP1" s="1067"/>
      <c r="HQ1" s="1067"/>
      <c r="HR1" s="1067"/>
      <c r="HS1" s="1067"/>
      <c r="HT1" s="1067"/>
      <c r="HU1" s="1067"/>
      <c r="HV1" s="1067"/>
      <c r="HW1" s="1067"/>
    </row>
    <row r="2" spans="1:231" ht="26.25" customHeight="1" thickTop="1" thickBot="1" x14ac:dyDescent="0.45">
      <c r="A2" s="2967"/>
      <c r="B2" s="2969">
        <v>2012</v>
      </c>
      <c r="C2" s="2969"/>
      <c r="D2" s="2969"/>
      <c r="E2" s="2969"/>
      <c r="F2" s="2969"/>
      <c r="G2" s="2969"/>
      <c r="H2" s="2969"/>
      <c r="I2" s="2969"/>
      <c r="J2" s="2969"/>
      <c r="K2" s="2969"/>
      <c r="L2" s="2969"/>
      <c r="M2" s="2969"/>
      <c r="N2" s="2969"/>
      <c r="O2" s="2969"/>
      <c r="P2" s="2969"/>
      <c r="Q2" s="2969"/>
      <c r="R2" s="2969"/>
      <c r="S2" s="2969">
        <v>2013</v>
      </c>
      <c r="T2" s="2969"/>
      <c r="U2" s="2969"/>
      <c r="V2" s="2969"/>
      <c r="W2" s="2969"/>
      <c r="X2" s="2969"/>
      <c r="Y2" s="2969"/>
      <c r="Z2" s="2969"/>
      <c r="AA2" s="2969"/>
      <c r="AB2" s="2969"/>
      <c r="AC2" s="2969"/>
      <c r="AD2" s="2969"/>
      <c r="AE2" s="2969"/>
      <c r="AF2" s="2969"/>
      <c r="AG2" s="2969"/>
      <c r="AH2" s="2969"/>
      <c r="AI2" s="2969"/>
      <c r="AJ2" s="2969">
        <v>2014</v>
      </c>
      <c r="AK2" s="2969"/>
      <c r="AL2" s="2969"/>
      <c r="AM2" s="2969"/>
      <c r="AN2" s="2969"/>
      <c r="AO2" s="2969"/>
      <c r="AP2" s="2969"/>
      <c r="AQ2" s="2969"/>
      <c r="AR2" s="2969"/>
      <c r="AS2" s="2969"/>
      <c r="AT2" s="2969">
        <v>2015</v>
      </c>
      <c r="AU2" s="2969"/>
      <c r="AV2" s="2969"/>
      <c r="AW2" s="2969"/>
      <c r="AX2" s="2969"/>
      <c r="AY2" s="2969"/>
      <c r="AZ2" s="2969"/>
      <c r="BA2" s="2969"/>
      <c r="BB2" s="2969"/>
      <c r="BC2" s="2969"/>
      <c r="BD2" s="2969"/>
      <c r="BE2" s="2969"/>
      <c r="BF2" s="2969"/>
      <c r="BG2" s="2969"/>
      <c r="BH2" s="2969"/>
      <c r="BI2" s="2969"/>
      <c r="BJ2" s="2965">
        <v>2016</v>
      </c>
      <c r="BK2" s="2965"/>
      <c r="BL2" s="2965"/>
      <c r="BM2" s="2965"/>
      <c r="BN2" s="2965"/>
      <c r="BO2" s="2965"/>
      <c r="BP2" s="2965"/>
      <c r="BQ2" s="2965"/>
      <c r="BR2" s="2965"/>
      <c r="BS2" s="2965"/>
      <c r="BT2" s="2965"/>
      <c r="BU2" s="2965"/>
      <c r="BV2" s="2965"/>
      <c r="BW2" s="2965"/>
      <c r="BX2" s="2965"/>
      <c r="BY2" s="2965"/>
      <c r="BZ2" s="2965">
        <v>2017</v>
      </c>
      <c r="CA2" s="2965"/>
      <c r="CB2" s="2965"/>
      <c r="CC2" s="2965"/>
      <c r="CD2" s="2965"/>
      <c r="CE2" s="2965"/>
      <c r="CF2" s="2965"/>
      <c r="CG2" s="2965"/>
      <c r="CH2" s="2965"/>
      <c r="CI2" s="2965"/>
      <c r="CJ2" s="2965"/>
      <c r="CK2" s="2965"/>
      <c r="CL2" s="2965"/>
      <c r="CM2" s="2965"/>
      <c r="CN2" s="2965"/>
      <c r="CO2" s="2965"/>
      <c r="CP2" s="2965"/>
      <c r="CQ2" s="2965" t="s">
        <v>723</v>
      </c>
      <c r="CR2" s="2965"/>
      <c r="CS2" s="2965"/>
      <c r="CT2" s="2965"/>
      <c r="CU2" s="2965"/>
      <c r="CV2" s="2965"/>
      <c r="CW2" s="2965"/>
      <c r="CX2" s="2965"/>
      <c r="CY2" s="2965"/>
      <c r="CZ2" s="2965"/>
      <c r="DA2" s="2965"/>
      <c r="DB2" s="2965"/>
      <c r="DC2" s="2965"/>
      <c r="DD2" s="2965"/>
      <c r="DE2" s="2965"/>
      <c r="DF2" s="2965"/>
      <c r="DG2" s="2965"/>
      <c r="DH2" s="2965">
        <v>2019</v>
      </c>
      <c r="DI2" s="2965"/>
      <c r="DJ2" s="2965"/>
      <c r="DK2" s="2965"/>
      <c r="DL2" s="2965"/>
      <c r="DM2" s="2965"/>
      <c r="DN2" s="2965"/>
      <c r="DO2" s="2965"/>
      <c r="DP2" s="2965"/>
      <c r="DQ2" s="2965"/>
      <c r="DR2" s="2965"/>
      <c r="DS2" s="2965"/>
      <c r="DT2" s="2965"/>
      <c r="DU2" s="2965"/>
      <c r="DV2" s="2965"/>
      <c r="DW2" s="2965"/>
      <c r="DX2" s="2965"/>
      <c r="DY2" s="2965"/>
      <c r="DZ2" s="2965">
        <v>2020</v>
      </c>
      <c r="EA2" s="2965"/>
      <c r="EB2" s="2965"/>
      <c r="EC2" s="2965"/>
      <c r="ED2" s="2965"/>
      <c r="EE2" s="2965"/>
      <c r="EF2" s="2965"/>
      <c r="EG2" s="2965"/>
      <c r="EH2" s="2965"/>
      <c r="EI2" s="2965"/>
      <c r="EJ2" s="2965"/>
      <c r="EK2" s="2965"/>
      <c r="EL2" s="2965"/>
      <c r="EM2" s="2965"/>
      <c r="EN2" s="2965"/>
      <c r="EO2" s="2965"/>
      <c r="EP2" s="2965"/>
      <c r="EQ2" s="2965">
        <v>2021</v>
      </c>
      <c r="ER2" s="2965"/>
      <c r="ES2" s="2965"/>
      <c r="ET2" s="2965"/>
      <c r="EU2" s="2965"/>
      <c r="EV2" s="2965"/>
      <c r="EW2" s="2965"/>
      <c r="EX2" s="2965"/>
      <c r="EY2" s="2965"/>
      <c r="EZ2" s="2965"/>
      <c r="FA2" s="2965"/>
      <c r="FB2" s="2965"/>
      <c r="FC2" s="2965"/>
      <c r="FD2" s="2965"/>
      <c r="FE2" s="2965"/>
      <c r="FF2" s="2965"/>
      <c r="FG2" s="2965"/>
      <c r="FH2" s="2965">
        <v>2022</v>
      </c>
      <c r="FI2" s="2965"/>
      <c r="FJ2" s="2965"/>
      <c r="FK2" s="2965"/>
      <c r="FL2" s="2965"/>
      <c r="FM2" s="2965"/>
      <c r="FN2" s="2965"/>
      <c r="FO2" s="2965"/>
      <c r="FP2" s="2965"/>
      <c r="FQ2" s="2965"/>
      <c r="FR2" s="2965"/>
      <c r="FS2" s="2965"/>
      <c r="FT2" s="2965"/>
      <c r="FU2" s="2965"/>
      <c r="FV2" s="2965"/>
      <c r="FW2" s="2965"/>
      <c r="FX2" s="2965"/>
      <c r="FY2" s="2965">
        <v>2023</v>
      </c>
      <c r="FZ2" s="2965"/>
      <c r="GA2" s="2965"/>
      <c r="GB2" s="2965"/>
      <c r="GC2" s="2965"/>
      <c r="GD2" s="2965"/>
      <c r="GE2" s="2965"/>
      <c r="GF2" s="2965"/>
      <c r="GG2" s="2965"/>
      <c r="GH2" s="2965"/>
      <c r="GI2" s="2965"/>
      <c r="GJ2" s="2965"/>
      <c r="GK2" s="2965"/>
      <c r="GL2" s="2965"/>
      <c r="GM2" s="2965"/>
      <c r="GN2" s="2965"/>
      <c r="GO2" s="2965"/>
      <c r="GP2" s="2964">
        <v>2024</v>
      </c>
      <c r="GQ2" s="2965"/>
      <c r="GR2" s="2965"/>
      <c r="GS2" s="2965"/>
      <c r="GT2" s="2965"/>
      <c r="GU2" s="2965"/>
      <c r="GV2" s="2965"/>
      <c r="GW2" s="2965"/>
      <c r="GX2" s="2965"/>
      <c r="GY2" s="2965"/>
      <c r="GZ2" s="2965"/>
      <c r="HA2" s="2965"/>
      <c r="HB2" s="2965"/>
      <c r="HC2" s="2965"/>
      <c r="HD2" s="2965"/>
      <c r="HE2" s="2965"/>
      <c r="HF2" s="2966"/>
      <c r="HG2" s="2964">
        <v>2025</v>
      </c>
      <c r="HH2" s="2965"/>
      <c r="HI2" s="2965"/>
      <c r="HJ2" s="2965"/>
      <c r="HK2" s="2965"/>
      <c r="HL2" s="2965"/>
      <c r="HM2" s="2965"/>
      <c r="HN2" s="2965"/>
      <c r="HO2" s="2965"/>
      <c r="HP2" s="2965"/>
      <c r="HQ2" s="2965"/>
      <c r="HR2" s="2965"/>
      <c r="HS2" s="2965"/>
      <c r="HT2" s="2965"/>
      <c r="HU2" s="2965"/>
      <c r="HV2" s="2965"/>
      <c r="HW2" s="2966"/>
    </row>
    <row r="3" spans="1:231" s="1043" customFormat="1" ht="27" customHeight="1" thickTop="1" thickBot="1" x14ac:dyDescent="0.45">
      <c r="A3" s="2968"/>
      <c r="B3" s="1039" t="s">
        <v>126</v>
      </c>
      <c r="C3" s="1039" t="s">
        <v>127</v>
      </c>
      <c r="D3" s="1039" t="s">
        <v>128</v>
      </c>
      <c r="E3" s="1039" t="s">
        <v>178</v>
      </c>
      <c r="F3" s="1039" t="s">
        <v>129</v>
      </c>
      <c r="G3" s="1039" t="s">
        <v>130</v>
      </c>
      <c r="H3" s="1039" t="s">
        <v>131</v>
      </c>
      <c r="I3" s="1039" t="s">
        <v>179</v>
      </c>
      <c r="J3" s="1039" t="s">
        <v>132</v>
      </c>
      <c r="K3" s="1039" t="s">
        <v>133</v>
      </c>
      <c r="L3" s="1039" t="s">
        <v>134</v>
      </c>
      <c r="M3" s="1039" t="s">
        <v>180</v>
      </c>
      <c r="N3" s="1039" t="s">
        <v>135</v>
      </c>
      <c r="O3" s="1039" t="s">
        <v>136</v>
      </c>
      <c r="P3" s="1039" t="s">
        <v>137</v>
      </c>
      <c r="Q3" s="1039" t="s">
        <v>181</v>
      </c>
      <c r="R3" s="1039" t="s">
        <v>724</v>
      </c>
      <c r="S3" s="1039" t="s">
        <v>126</v>
      </c>
      <c r="T3" s="1040" t="s">
        <v>127</v>
      </c>
      <c r="U3" s="1040" t="s">
        <v>128</v>
      </c>
      <c r="V3" s="1039" t="s">
        <v>178</v>
      </c>
      <c r="W3" s="1039" t="s">
        <v>185</v>
      </c>
      <c r="X3" s="1039" t="s">
        <v>130</v>
      </c>
      <c r="Y3" s="1039" t="s">
        <v>140</v>
      </c>
      <c r="Z3" s="1039" t="s">
        <v>179</v>
      </c>
      <c r="AA3" s="1039" t="s">
        <v>132</v>
      </c>
      <c r="AB3" s="1039" t="s">
        <v>133</v>
      </c>
      <c r="AC3" s="1039" t="s">
        <v>134</v>
      </c>
      <c r="AD3" s="1039" t="s">
        <v>180</v>
      </c>
      <c r="AE3" s="1039" t="s">
        <v>135</v>
      </c>
      <c r="AF3" s="1040" t="s">
        <v>136</v>
      </c>
      <c r="AG3" s="1040" t="s">
        <v>137</v>
      </c>
      <c r="AH3" s="1039" t="s">
        <v>181</v>
      </c>
      <c r="AI3" s="1040" t="s">
        <v>724</v>
      </c>
      <c r="AJ3" s="1039" t="s">
        <v>126</v>
      </c>
      <c r="AK3" s="1039" t="s">
        <v>127</v>
      </c>
      <c r="AL3" s="1039" t="s">
        <v>128</v>
      </c>
      <c r="AM3" s="1039" t="s">
        <v>178</v>
      </c>
      <c r="AN3" s="1039" t="s">
        <v>185</v>
      </c>
      <c r="AO3" s="1039" t="s">
        <v>130</v>
      </c>
      <c r="AP3" s="1039" t="s">
        <v>140</v>
      </c>
      <c r="AQ3" s="1039" t="s">
        <v>179</v>
      </c>
      <c r="AR3" s="1041" t="s">
        <v>137</v>
      </c>
      <c r="AS3" s="1039" t="s">
        <v>181</v>
      </c>
      <c r="AT3" s="1041" t="s">
        <v>126</v>
      </c>
      <c r="AU3" s="1041" t="s">
        <v>127</v>
      </c>
      <c r="AV3" s="1041" t="s">
        <v>128</v>
      </c>
      <c r="AW3" s="1039" t="s">
        <v>178</v>
      </c>
      <c r="AX3" s="1039" t="s">
        <v>129</v>
      </c>
      <c r="AY3" s="1039" t="s">
        <v>130</v>
      </c>
      <c r="AZ3" s="1039" t="s">
        <v>131</v>
      </c>
      <c r="BA3" s="1039" t="s">
        <v>179</v>
      </c>
      <c r="BB3" s="1039" t="s">
        <v>132</v>
      </c>
      <c r="BC3" s="1039" t="s">
        <v>133</v>
      </c>
      <c r="BD3" s="1039" t="s">
        <v>134</v>
      </c>
      <c r="BE3" s="1039" t="s">
        <v>180</v>
      </c>
      <c r="BF3" s="1039" t="s">
        <v>135</v>
      </c>
      <c r="BG3" s="1039" t="s">
        <v>136</v>
      </c>
      <c r="BH3" s="1039" t="s">
        <v>137</v>
      </c>
      <c r="BI3" s="1039" t="s">
        <v>181</v>
      </c>
      <c r="BJ3" s="1040" t="s">
        <v>126</v>
      </c>
      <c r="BK3" s="1040" t="s">
        <v>127</v>
      </c>
      <c r="BL3" s="1040" t="s">
        <v>128</v>
      </c>
      <c r="BM3" s="1040" t="s">
        <v>178</v>
      </c>
      <c r="BN3" s="1040" t="s">
        <v>129</v>
      </c>
      <c r="BO3" s="1040" t="s">
        <v>130</v>
      </c>
      <c r="BP3" s="1040" t="s">
        <v>131</v>
      </c>
      <c r="BQ3" s="1042" t="s">
        <v>179</v>
      </c>
      <c r="BR3" s="1042" t="s">
        <v>132</v>
      </c>
      <c r="BS3" s="1042" t="s">
        <v>133</v>
      </c>
      <c r="BT3" s="1042" t="s">
        <v>134</v>
      </c>
      <c r="BU3" s="1042" t="s">
        <v>180</v>
      </c>
      <c r="BV3" s="1013" t="s">
        <v>135</v>
      </c>
      <c r="BW3" s="1013" t="s">
        <v>136</v>
      </c>
      <c r="BX3" s="1013" t="s">
        <v>137</v>
      </c>
      <c r="BY3" s="1013" t="s">
        <v>181</v>
      </c>
      <c r="BZ3" s="1042" t="s">
        <v>126</v>
      </c>
      <c r="CA3" s="1042" t="s">
        <v>127</v>
      </c>
      <c r="CB3" s="1042" t="s">
        <v>128</v>
      </c>
      <c r="CC3" s="1042" t="s">
        <v>178</v>
      </c>
      <c r="CD3" s="1040" t="s">
        <v>129</v>
      </c>
      <c r="CE3" s="1040" t="s">
        <v>130</v>
      </c>
      <c r="CF3" s="1040" t="s">
        <v>131</v>
      </c>
      <c r="CG3" s="1013" t="s">
        <v>179</v>
      </c>
      <c r="CH3" s="1013" t="s">
        <v>132</v>
      </c>
      <c r="CI3" s="1013" t="s">
        <v>133</v>
      </c>
      <c r="CJ3" s="1013" t="s">
        <v>134</v>
      </c>
      <c r="CK3" s="1013" t="s">
        <v>180</v>
      </c>
      <c r="CL3" s="1013" t="s">
        <v>135</v>
      </c>
      <c r="CM3" s="1013" t="s">
        <v>136</v>
      </c>
      <c r="CN3" s="1013" t="s">
        <v>137</v>
      </c>
      <c r="CO3" s="1013" t="s">
        <v>181</v>
      </c>
      <c r="CP3" s="1013" t="s">
        <v>182</v>
      </c>
      <c r="CQ3" s="1013" t="s">
        <v>126</v>
      </c>
      <c r="CR3" s="1013" t="s">
        <v>127</v>
      </c>
      <c r="CS3" s="1013" t="s">
        <v>128</v>
      </c>
      <c r="CT3" s="1013" t="s">
        <v>178</v>
      </c>
      <c r="CU3" s="1013" t="s">
        <v>129</v>
      </c>
      <c r="CV3" s="1013" t="s">
        <v>130</v>
      </c>
      <c r="CW3" s="1013" t="s">
        <v>131</v>
      </c>
      <c r="CX3" s="1013" t="s">
        <v>179</v>
      </c>
      <c r="CY3" s="1013" t="s">
        <v>132</v>
      </c>
      <c r="CZ3" s="1013" t="s">
        <v>133</v>
      </c>
      <c r="DA3" s="1013" t="s">
        <v>134</v>
      </c>
      <c r="DB3" s="1013" t="s">
        <v>180</v>
      </c>
      <c r="DC3" s="1013" t="s">
        <v>135</v>
      </c>
      <c r="DD3" s="1013" t="s">
        <v>136</v>
      </c>
      <c r="DE3" s="1013" t="s">
        <v>137</v>
      </c>
      <c r="DF3" s="1013" t="s">
        <v>181</v>
      </c>
      <c r="DG3" s="1013" t="s">
        <v>182</v>
      </c>
      <c r="DH3" s="1013" t="s">
        <v>126</v>
      </c>
      <c r="DI3" s="1013" t="s">
        <v>127</v>
      </c>
      <c r="DJ3" s="1013" t="s">
        <v>128</v>
      </c>
      <c r="DK3" s="1013" t="s">
        <v>178</v>
      </c>
      <c r="DL3" s="1013" t="s">
        <v>129</v>
      </c>
      <c r="DM3" s="1013" t="s">
        <v>130</v>
      </c>
      <c r="DN3" s="1013" t="s">
        <v>131</v>
      </c>
      <c r="DO3" s="1013" t="s">
        <v>179</v>
      </c>
      <c r="DP3" s="1013" t="s">
        <v>725</v>
      </c>
      <c r="DQ3" s="1013" t="s">
        <v>132</v>
      </c>
      <c r="DR3" s="1013" t="s">
        <v>133</v>
      </c>
      <c r="DS3" s="1013" t="s">
        <v>801</v>
      </c>
      <c r="DT3" s="1013" t="s">
        <v>180</v>
      </c>
      <c r="DU3" s="1013" t="s">
        <v>135</v>
      </c>
      <c r="DV3" s="1013" t="s">
        <v>136</v>
      </c>
      <c r="DW3" s="1013" t="s">
        <v>137</v>
      </c>
      <c r="DX3" s="1013" t="s">
        <v>181</v>
      </c>
      <c r="DY3" s="1013" t="s">
        <v>182</v>
      </c>
      <c r="DZ3" s="1013" t="s">
        <v>126</v>
      </c>
      <c r="EA3" s="1013" t="s">
        <v>127</v>
      </c>
      <c r="EB3" s="1013" t="s">
        <v>128</v>
      </c>
      <c r="EC3" s="1013" t="s">
        <v>178</v>
      </c>
      <c r="ED3" s="1013" t="s">
        <v>129</v>
      </c>
      <c r="EE3" s="1013" t="s">
        <v>130</v>
      </c>
      <c r="EF3" s="1013" t="s">
        <v>131</v>
      </c>
      <c r="EG3" s="1013" t="s">
        <v>179</v>
      </c>
      <c r="EH3" s="1013" t="s">
        <v>132</v>
      </c>
      <c r="EI3" s="1013" t="s">
        <v>133</v>
      </c>
      <c r="EJ3" s="1013" t="s">
        <v>134</v>
      </c>
      <c r="EK3" s="1013" t="s">
        <v>180</v>
      </c>
      <c r="EL3" s="1013" t="s">
        <v>135</v>
      </c>
      <c r="EM3" s="1013" t="s">
        <v>136</v>
      </c>
      <c r="EN3" s="1013" t="s">
        <v>137</v>
      </c>
      <c r="EO3" s="1013" t="s">
        <v>181</v>
      </c>
      <c r="EP3" s="1013" t="s">
        <v>182</v>
      </c>
      <c r="EQ3" s="1013" t="s">
        <v>126</v>
      </c>
      <c r="ER3" s="1013" t="s">
        <v>127</v>
      </c>
      <c r="ES3" s="1013" t="s">
        <v>128</v>
      </c>
      <c r="ET3" s="1013" t="s">
        <v>178</v>
      </c>
      <c r="EU3" s="1013" t="s">
        <v>129</v>
      </c>
      <c r="EV3" s="1013" t="s">
        <v>130</v>
      </c>
      <c r="EW3" s="1013" t="s">
        <v>131</v>
      </c>
      <c r="EX3" s="1013" t="s">
        <v>179</v>
      </c>
      <c r="EY3" s="1013" t="s">
        <v>132</v>
      </c>
      <c r="EZ3" s="1013" t="s">
        <v>133</v>
      </c>
      <c r="FA3" s="1013" t="s">
        <v>134</v>
      </c>
      <c r="FB3" s="1013" t="s">
        <v>180</v>
      </c>
      <c r="FC3" s="1013" t="s">
        <v>135</v>
      </c>
      <c r="FD3" s="1013" t="s">
        <v>136</v>
      </c>
      <c r="FE3" s="1013" t="s">
        <v>137</v>
      </c>
      <c r="FF3" s="1013" t="s">
        <v>181</v>
      </c>
      <c r="FG3" s="1013" t="s">
        <v>182</v>
      </c>
      <c r="FH3" s="1013" t="s">
        <v>126</v>
      </c>
      <c r="FI3" s="1013" t="s">
        <v>127</v>
      </c>
      <c r="FJ3" s="1013" t="s">
        <v>128</v>
      </c>
      <c r="FK3" s="1013" t="s">
        <v>178</v>
      </c>
      <c r="FL3" s="1013" t="s">
        <v>129</v>
      </c>
      <c r="FM3" s="1013" t="s">
        <v>130</v>
      </c>
      <c r="FN3" s="1013" t="s">
        <v>131</v>
      </c>
      <c r="FO3" s="1013" t="s">
        <v>179</v>
      </c>
      <c r="FP3" s="1013" t="s">
        <v>132</v>
      </c>
      <c r="FQ3" s="1013" t="s">
        <v>133</v>
      </c>
      <c r="FR3" s="1013" t="s">
        <v>134</v>
      </c>
      <c r="FS3" s="1013" t="s">
        <v>180</v>
      </c>
      <c r="FT3" s="1013" t="s">
        <v>135</v>
      </c>
      <c r="FU3" s="1013" t="s">
        <v>136</v>
      </c>
      <c r="FV3" s="1013" t="s">
        <v>137</v>
      </c>
      <c r="FW3" s="1013" t="s">
        <v>181</v>
      </c>
      <c r="FX3" s="1013" t="s">
        <v>182</v>
      </c>
      <c r="FY3" s="1013" t="s">
        <v>126</v>
      </c>
      <c r="FZ3" s="1013" t="s">
        <v>127</v>
      </c>
      <c r="GA3" s="1013" t="s">
        <v>128</v>
      </c>
      <c r="GB3" s="1013" t="s">
        <v>178</v>
      </c>
      <c r="GC3" s="1013" t="s">
        <v>129</v>
      </c>
      <c r="GD3" s="1013" t="s">
        <v>130</v>
      </c>
      <c r="GE3" s="1013" t="s">
        <v>131</v>
      </c>
      <c r="GF3" s="1013" t="s">
        <v>179</v>
      </c>
      <c r="GG3" s="1013" t="s">
        <v>132</v>
      </c>
      <c r="GH3" s="1013" t="s">
        <v>133</v>
      </c>
      <c r="GI3" s="1013" t="s">
        <v>134</v>
      </c>
      <c r="GJ3" s="1013" t="s">
        <v>180</v>
      </c>
      <c r="GK3" s="1013" t="s">
        <v>135</v>
      </c>
      <c r="GL3" s="1013" t="s">
        <v>136</v>
      </c>
      <c r="GM3" s="1013" t="s">
        <v>137</v>
      </c>
      <c r="GN3" s="1013" t="s">
        <v>181</v>
      </c>
      <c r="GO3" s="1013" t="s">
        <v>182</v>
      </c>
      <c r="GP3" s="1012" t="s">
        <v>126</v>
      </c>
      <c r="GQ3" s="1013" t="s">
        <v>127</v>
      </c>
      <c r="GR3" s="1013" t="s">
        <v>128</v>
      </c>
      <c r="GS3" s="1013" t="s">
        <v>178</v>
      </c>
      <c r="GT3" s="1013" t="s">
        <v>129</v>
      </c>
      <c r="GU3" s="1013" t="s">
        <v>130</v>
      </c>
      <c r="GV3" s="1013" t="s">
        <v>131</v>
      </c>
      <c r="GW3" s="1013" t="s">
        <v>179</v>
      </c>
      <c r="GX3" s="1013" t="s">
        <v>132</v>
      </c>
      <c r="GY3" s="1013" t="s">
        <v>133</v>
      </c>
      <c r="GZ3" s="1013" t="s">
        <v>134</v>
      </c>
      <c r="HA3" s="1013" t="s">
        <v>180</v>
      </c>
      <c r="HB3" s="1013" t="s">
        <v>135</v>
      </c>
      <c r="HC3" s="1013" t="s">
        <v>136</v>
      </c>
      <c r="HD3" s="1013" t="s">
        <v>137</v>
      </c>
      <c r="HE3" s="1013" t="s">
        <v>181</v>
      </c>
      <c r="HF3" s="1014" t="s">
        <v>182</v>
      </c>
      <c r="HG3" s="1012" t="s">
        <v>126</v>
      </c>
      <c r="HH3" s="1013" t="s">
        <v>127</v>
      </c>
      <c r="HI3" s="1013" t="s">
        <v>128</v>
      </c>
      <c r="HJ3" s="1013" t="s">
        <v>178</v>
      </c>
      <c r="HK3" s="1013" t="s">
        <v>129</v>
      </c>
      <c r="HL3" s="1013" t="s">
        <v>130</v>
      </c>
      <c r="HM3" s="1013" t="s">
        <v>131</v>
      </c>
      <c r="HN3" s="1013" t="s">
        <v>179</v>
      </c>
      <c r="HO3" s="1013" t="s">
        <v>132</v>
      </c>
      <c r="HP3" s="1013" t="s">
        <v>133</v>
      </c>
      <c r="HQ3" s="1013" t="s">
        <v>134</v>
      </c>
      <c r="HR3" s="1013" t="s">
        <v>180</v>
      </c>
      <c r="HS3" s="1013" t="s">
        <v>135</v>
      </c>
      <c r="HT3" s="1013" t="s">
        <v>136</v>
      </c>
      <c r="HU3" s="1013" t="s">
        <v>137</v>
      </c>
      <c r="HV3" s="1013" t="s">
        <v>181</v>
      </c>
      <c r="HW3" s="1014" t="s">
        <v>182</v>
      </c>
    </row>
    <row r="4" spans="1:231" s="1047" customFormat="1" ht="29.25" customHeight="1" thickTop="1" x14ac:dyDescent="0.4">
      <c r="A4" s="2821" t="s">
        <v>802</v>
      </c>
      <c r="B4" s="2836">
        <v>531.31979953999996</v>
      </c>
      <c r="C4" s="2836">
        <v>580.42557110999996</v>
      </c>
      <c r="D4" s="2836">
        <v>505.52878642000002</v>
      </c>
      <c r="E4" s="1044">
        <v>1617.27415707</v>
      </c>
      <c r="F4" s="2836">
        <v>555.46639626000001</v>
      </c>
      <c r="G4" s="2836">
        <v>575.38010366000003</v>
      </c>
      <c r="H4" s="2836">
        <v>619.36740648</v>
      </c>
      <c r="I4" s="2836">
        <v>1750.2139064</v>
      </c>
      <c r="J4" s="2836">
        <v>625.49365184999999</v>
      </c>
      <c r="K4" s="2836">
        <v>635.36008306000008</v>
      </c>
      <c r="L4" s="2836">
        <v>674.79264621999994</v>
      </c>
      <c r="M4" s="2836">
        <v>1935.64638113</v>
      </c>
      <c r="N4" s="2836">
        <v>617.68319113999996</v>
      </c>
      <c r="O4" s="2836">
        <v>626.96724832999996</v>
      </c>
      <c r="P4" s="2836">
        <v>629.84240463999993</v>
      </c>
      <c r="Q4" s="2836">
        <v>1874.4928441100001</v>
      </c>
      <c r="R4" s="2836">
        <v>7177.6272887100013</v>
      </c>
      <c r="S4" s="2836">
        <v>570.2385586800001</v>
      </c>
      <c r="T4" s="2836">
        <v>682.68559183000002</v>
      </c>
      <c r="U4" s="2836">
        <v>639.51846206999994</v>
      </c>
      <c r="V4" s="2836">
        <v>1892.4426125800001</v>
      </c>
      <c r="W4" s="2836">
        <v>712.80514252</v>
      </c>
      <c r="X4" s="2836">
        <v>690.75548723999998</v>
      </c>
      <c r="Y4" s="2836">
        <v>794.02902548999987</v>
      </c>
      <c r="Z4" s="2836">
        <v>2197.5896552499999</v>
      </c>
      <c r="AA4" s="2836">
        <v>721.86716288999992</v>
      </c>
      <c r="AB4" s="2836">
        <v>976.23324100000002</v>
      </c>
      <c r="AC4" s="2836">
        <v>813.72854900000004</v>
      </c>
      <c r="AD4" s="2836">
        <v>2511.8289528899995</v>
      </c>
      <c r="AE4" s="2836">
        <v>883.83539879</v>
      </c>
      <c r="AF4" s="2836">
        <v>913.17198741999982</v>
      </c>
      <c r="AG4" s="2836">
        <v>848.37322573000006</v>
      </c>
      <c r="AH4" s="2836">
        <v>2645.3806119400001</v>
      </c>
      <c r="AI4" s="2836">
        <v>9247.24183266</v>
      </c>
      <c r="AJ4" s="2836">
        <v>809.41173192999997</v>
      </c>
      <c r="AK4" s="2836">
        <v>834.88973325999996</v>
      </c>
      <c r="AL4" s="2836">
        <v>728.2652381900001</v>
      </c>
      <c r="AM4" s="2836">
        <v>2372.56670338</v>
      </c>
      <c r="AN4" s="2836">
        <v>930.10056348000012</v>
      </c>
      <c r="AO4" s="2836">
        <v>828.49842025999999</v>
      </c>
      <c r="AP4" s="2836">
        <v>916.23559384999999</v>
      </c>
      <c r="AQ4" s="2836">
        <v>2674.8345775899998</v>
      </c>
      <c r="AR4" s="1044">
        <v>971.52168290999998</v>
      </c>
      <c r="AS4" s="2836">
        <v>2875.6073827499999</v>
      </c>
      <c r="AT4" s="2836">
        <v>815.42562655999996</v>
      </c>
      <c r="AU4" s="2836">
        <v>899.99420197000006</v>
      </c>
      <c r="AV4" s="1017">
        <v>967.68396766000001</v>
      </c>
      <c r="AW4" s="1017">
        <v>2683.1037961899997</v>
      </c>
      <c r="AX4" s="1017">
        <v>1194.04327375</v>
      </c>
      <c r="AY4" s="1017">
        <v>971.79310899999996</v>
      </c>
      <c r="AZ4" s="1017">
        <v>1064.36179277</v>
      </c>
      <c r="BA4" s="1017">
        <v>3230.1981755199999</v>
      </c>
      <c r="BB4" s="1017">
        <v>921.30712023000001</v>
      </c>
      <c r="BC4" s="1017">
        <v>1092.2873382499999</v>
      </c>
      <c r="BD4" s="1017">
        <v>1009.9561691599999</v>
      </c>
      <c r="BE4" s="1017">
        <v>3023.5506276399997</v>
      </c>
      <c r="BF4" s="1017">
        <v>956.19051072000002</v>
      </c>
      <c r="BG4" s="1017">
        <v>1051.5294217799999</v>
      </c>
      <c r="BH4" s="1017">
        <v>1373.1890894799999</v>
      </c>
      <c r="BI4" s="1017">
        <v>3380.9090219799996</v>
      </c>
      <c r="BJ4" s="1045">
        <v>985.62348369999995</v>
      </c>
      <c r="BK4" s="1045">
        <v>1421.9300862300001</v>
      </c>
      <c r="BL4" s="1045">
        <v>1225.5235296799999</v>
      </c>
      <c r="BM4" s="1045">
        <v>3633.07709961</v>
      </c>
      <c r="BN4" s="1017">
        <v>1214.2890853199999</v>
      </c>
      <c r="BO4" s="1017">
        <v>1108.1616274400001</v>
      </c>
      <c r="BP4" s="1017">
        <v>1173.1470158899999</v>
      </c>
      <c r="BQ4" s="1046">
        <v>3495.5977286500001</v>
      </c>
      <c r="BR4" s="1046">
        <v>1039.8012854999999</v>
      </c>
      <c r="BS4" s="1046">
        <v>1024.33852293</v>
      </c>
      <c r="BT4" s="1046">
        <v>1293.3553678399999</v>
      </c>
      <c r="BU4" s="1046">
        <v>3357.4951762699998</v>
      </c>
      <c r="BV4" s="2837">
        <v>1094.75941532</v>
      </c>
      <c r="BW4" s="2837">
        <v>1220.96482535</v>
      </c>
      <c r="BX4" s="2837">
        <v>1362.8956714800001</v>
      </c>
      <c r="BY4" s="2837">
        <v>3678.6199121499999</v>
      </c>
      <c r="BZ4" s="1046">
        <v>1174.1913730999988</v>
      </c>
      <c r="CA4" s="1046">
        <v>1049.9822018999998</v>
      </c>
      <c r="CB4" s="1046">
        <v>1275.0314310299998</v>
      </c>
      <c r="CC4" s="1046">
        <v>3499.2050060299985</v>
      </c>
      <c r="CD4" s="2837">
        <v>1396.3430887900001</v>
      </c>
      <c r="CE4" s="2837">
        <v>1711.1566845500031</v>
      </c>
      <c r="CF4" s="2837">
        <v>1335.3139287700001</v>
      </c>
      <c r="CG4" s="2837">
        <v>4442.8137021100029</v>
      </c>
      <c r="CH4" s="2837">
        <v>1559.624181429999</v>
      </c>
      <c r="CI4" s="2837">
        <v>1531.9463453599997</v>
      </c>
      <c r="CJ4" s="2837">
        <v>1478.5074554300002</v>
      </c>
      <c r="CK4" s="2837">
        <v>4570.0779822199993</v>
      </c>
      <c r="CL4" s="2837">
        <v>1239.2593937300001</v>
      </c>
      <c r="CM4" s="2837">
        <v>1531.559305230003</v>
      </c>
      <c r="CN4" s="2837">
        <v>1493.3255703100003</v>
      </c>
      <c r="CO4" s="2837">
        <v>4264.144269270003</v>
      </c>
      <c r="CP4" s="2837">
        <v>16776.240659630002</v>
      </c>
      <c r="CQ4" s="2837">
        <v>1562.3797661699996</v>
      </c>
      <c r="CR4" s="2837">
        <v>1511.0914730200002</v>
      </c>
      <c r="CS4" s="2837">
        <v>1719.2303892700002</v>
      </c>
      <c r="CT4" s="2837">
        <v>4792.7016284600004</v>
      </c>
      <c r="CU4" s="2837">
        <v>1667.4720331400006</v>
      </c>
      <c r="CV4" s="2837">
        <v>1570.4300972400013</v>
      </c>
      <c r="CW4" s="2837">
        <v>1619.4091152999999</v>
      </c>
      <c r="CX4" s="2837">
        <v>4857.3112456800009</v>
      </c>
      <c r="CY4" s="2837">
        <v>1626.6370290400021</v>
      </c>
      <c r="CZ4" s="2837">
        <v>1641.8761824400015</v>
      </c>
      <c r="DA4" s="2837">
        <v>1674.91344372</v>
      </c>
      <c r="DB4" s="2837">
        <v>4943.4266552000036</v>
      </c>
      <c r="DC4" s="2837">
        <v>1678.90887724</v>
      </c>
      <c r="DD4" s="2837">
        <v>1678.1388222000003</v>
      </c>
      <c r="DE4" s="2837">
        <v>1661.55344433</v>
      </c>
      <c r="DF4" s="2837">
        <v>5018.601143769999</v>
      </c>
      <c r="DG4" s="2837">
        <v>19612.040673110008</v>
      </c>
      <c r="DH4" s="2837">
        <v>1682.3926323800004</v>
      </c>
      <c r="DI4" s="2837">
        <v>1868.0012376200002</v>
      </c>
      <c r="DJ4" s="2837">
        <v>1833.3658778200002</v>
      </c>
      <c r="DK4" s="2837">
        <v>5383.7597478200005</v>
      </c>
      <c r="DL4" s="2837">
        <v>1843.6188958399996</v>
      </c>
      <c r="DM4" s="2837">
        <v>1892.4847860500001</v>
      </c>
      <c r="DN4" s="2837">
        <v>1832.3199770100009</v>
      </c>
      <c r="DO4" s="2837">
        <v>5568.4236589000002</v>
      </c>
      <c r="DP4" s="2837">
        <v>10952.183406720002</v>
      </c>
      <c r="DQ4" s="2837">
        <v>1899.4388845899994</v>
      </c>
      <c r="DR4" s="2837">
        <v>1851.8406438399995</v>
      </c>
      <c r="DS4" s="2837">
        <v>1875.7940312699998</v>
      </c>
      <c r="DT4" s="2837">
        <v>5627.0735596999984</v>
      </c>
      <c r="DU4" s="2837">
        <v>1981.8587928800005</v>
      </c>
      <c r="DV4" s="2837">
        <v>1851.2842790599998</v>
      </c>
      <c r="DW4" s="2837">
        <v>1806.62751162</v>
      </c>
      <c r="DX4" s="2837">
        <v>5639.77058356</v>
      </c>
      <c r="DY4" s="2837">
        <v>22219.027549980005</v>
      </c>
      <c r="DZ4" s="2837">
        <v>2138.7584429800004</v>
      </c>
      <c r="EA4" s="1016">
        <v>2221.5221360199994</v>
      </c>
      <c r="EB4" s="1016">
        <v>2139.5273831400009</v>
      </c>
      <c r="EC4" s="1016">
        <v>6499.8079621400011</v>
      </c>
      <c r="ED4" s="1016">
        <v>2254.2498418099995</v>
      </c>
      <c r="EE4" s="1016">
        <v>2403.5221480099995</v>
      </c>
      <c r="EF4" s="1016">
        <v>2310.2585621700005</v>
      </c>
      <c r="EG4" s="1016">
        <v>6968.0305519899994</v>
      </c>
      <c r="EH4" s="1016">
        <v>2284.7979940599989</v>
      </c>
      <c r="EI4" s="1016">
        <v>2248.7725855400013</v>
      </c>
      <c r="EJ4" s="1016">
        <v>2446.5770210499991</v>
      </c>
      <c r="EK4" s="1016">
        <v>6980.1476006499988</v>
      </c>
      <c r="EL4" s="1016">
        <v>2317.69661253</v>
      </c>
      <c r="EM4" s="1016">
        <v>3056.8904362099997</v>
      </c>
      <c r="EN4" s="1016">
        <v>2446.3617264599998</v>
      </c>
      <c r="EO4" s="1016">
        <v>7820.9487751999995</v>
      </c>
      <c r="EP4" s="1016">
        <v>28268.934889980002</v>
      </c>
      <c r="EQ4" s="1017">
        <v>2283.1199543100006</v>
      </c>
      <c r="ER4" s="1017">
        <v>2284.1480522600009</v>
      </c>
      <c r="ES4" s="1017">
        <v>2367.1168399100002</v>
      </c>
      <c r="ET4" s="1017">
        <v>6934.3848464800012</v>
      </c>
      <c r="EU4" s="1016">
        <v>2280.850386350005</v>
      </c>
      <c r="EV4" s="1016">
        <v>2454.8076954900007</v>
      </c>
      <c r="EW4" s="1016">
        <v>3069.4840199099999</v>
      </c>
      <c r="EX4" s="1016">
        <v>7805.1421017500061</v>
      </c>
      <c r="EY4" s="1016">
        <v>2631.5042103899996</v>
      </c>
      <c r="EZ4" s="1016">
        <v>3017.7041431600001</v>
      </c>
      <c r="FA4" s="1016">
        <v>3004.9183374899999</v>
      </c>
      <c r="FB4" s="1016">
        <v>8654.1266910399991</v>
      </c>
      <c r="FC4" s="1016">
        <v>2116.0897171899924</v>
      </c>
      <c r="FD4" s="1016">
        <v>3179.3660444100051</v>
      </c>
      <c r="FE4" s="1016">
        <v>2974.1799487500007</v>
      </c>
      <c r="FF4" s="1016">
        <v>8269.6357103499977</v>
      </c>
      <c r="FG4" s="1016">
        <v>31663.289349620005</v>
      </c>
      <c r="FH4" s="1016">
        <v>2910.9768617469954</v>
      </c>
      <c r="FI4" s="1016">
        <v>2896.0991592270057</v>
      </c>
      <c r="FJ4" s="1016">
        <v>2801.7731935410002</v>
      </c>
      <c r="FK4" s="1017">
        <f>FJ4+FI4+FH4</f>
        <v>8608.8492145150012</v>
      </c>
      <c r="FL4" s="1016">
        <v>3038.65070369048</v>
      </c>
      <c r="FM4" s="1016">
        <v>3057.0153008244811</v>
      </c>
      <c r="FN4" s="1016">
        <v>3056.6688191399953</v>
      </c>
      <c r="FO4" s="1017">
        <f>FN4+FM4+FL4</f>
        <v>9152.3348236549573</v>
      </c>
      <c r="FP4" s="1016">
        <v>3125.6505122499884</v>
      </c>
      <c r="FQ4" s="1016">
        <v>3660.6066787399914</v>
      </c>
      <c r="FR4" s="1016">
        <v>3628.3159954200005</v>
      </c>
      <c r="FS4" s="1017">
        <f>FR4+FQ4+FP4</f>
        <v>10414.57318640998</v>
      </c>
      <c r="FT4" s="1016">
        <v>3524.084272160002</v>
      </c>
      <c r="FU4" s="1016">
        <v>4029.6746884799936</v>
      </c>
      <c r="FV4" s="1016">
        <v>3704.6135681799992</v>
      </c>
      <c r="FW4" s="1017">
        <f>FV4+FU4+FT4</f>
        <v>11258.372528819995</v>
      </c>
      <c r="FX4" s="1016">
        <v>39434.129753399939</v>
      </c>
      <c r="FY4" s="1016">
        <v>3752.8684127300025</v>
      </c>
      <c r="FZ4" s="1016">
        <v>3852.2150344699917</v>
      </c>
      <c r="GA4" s="1016">
        <v>3881.5196610100015</v>
      </c>
      <c r="GB4" s="1017">
        <v>11486.603108209998</v>
      </c>
      <c r="GC4" s="1016">
        <v>4260.6684449199929</v>
      </c>
      <c r="GD4" s="1016">
        <v>3989.1166080700036</v>
      </c>
      <c r="GE4" s="1016">
        <v>4147.8316164600001</v>
      </c>
      <c r="GF4" s="1016">
        <v>12397.616669449995</v>
      </c>
      <c r="GG4" s="1016">
        <v>4147.6385276400033</v>
      </c>
      <c r="GH4" s="1016">
        <v>4356.5450432700009</v>
      </c>
      <c r="GI4" s="1016">
        <v>4572.3412832800013</v>
      </c>
      <c r="GJ4" s="1016">
        <v>13076.524854190007</v>
      </c>
      <c r="GK4" s="1016">
        <v>4454.7973269699996</v>
      </c>
      <c r="GL4" s="1016">
        <v>4887.7019244900011</v>
      </c>
      <c r="GM4" s="1016">
        <v>4504.5121486299995</v>
      </c>
      <c r="GN4" s="1016">
        <v>13847.011400090001</v>
      </c>
      <c r="GO4" s="1017">
        <f>GN4+GJ4+GF4+GB4</f>
        <v>50807.756031939993</v>
      </c>
      <c r="GP4" s="1019">
        <f>GP5+GP6</f>
        <v>5116.6859999999997</v>
      </c>
      <c r="GQ4" s="1016">
        <f>GQ5+GQ6</f>
        <v>5268.42</v>
      </c>
      <c r="GR4" s="1016">
        <f>GR5+GR6</f>
        <v>5379.732</v>
      </c>
      <c r="GS4" s="1016">
        <f>GR4+GQ4+GP4</f>
        <v>15764.838</v>
      </c>
      <c r="GT4" s="1016">
        <f>GT5+GT6</f>
        <v>5363.04</v>
      </c>
      <c r="GU4" s="1016">
        <f t="shared" ref="GU4:HD4" si="0">GU5+GU6</f>
        <v>5402.1590000000006</v>
      </c>
      <c r="GV4" s="1016">
        <f t="shared" si="0"/>
        <v>5561.5499999999993</v>
      </c>
      <c r="GW4" s="1016">
        <f>GV4+GU4+GT4</f>
        <v>16326.749</v>
      </c>
      <c r="GX4" s="1016">
        <f t="shared" si="0"/>
        <v>5697.3</v>
      </c>
      <c r="GY4" s="1016">
        <f t="shared" si="0"/>
        <v>5457.03</v>
      </c>
      <c r="GZ4" s="1016">
        <f t="shared" si="0"/>
        <v>6296.71</v>
      </c>
      <c r="HA4" s="1016">
        <f>GZ4+GY4+GX4</f>
        <v>17451.04</v>
      </c>
      <c r="HB4" s="1016">
        <f t="shared" si="0"/>
        <v>5766.2999999999993</v>
      </c>
      <c r="HC4" s="1016">
        <f t="shared" si="0"/>
        <v>6123.24</v>
      </c>
      <c r="HD4" s="1016">
        <f t="shared" si="0"/>
        <v>5684.78</v>
      </c>
      <c r="HE4" s="1016">
        <f>HD4+HC4+HB4</f>
        <v>17574.32</v>
      </c>
      <c r="HF4" s="1020">
        <f>HE4+HA4+GW4+GS4</f>
        <v>67116.947</v>
      </c>
      <c r="HG4" s="1019">
        <v>6014.887220620004</v>
      </c>
      <c r="HH4" s="1016">
        <v>6117.9485540200076</v>
      </c>
      <c r="HI4" s="1016">
        <v>5764.6191568199956</v>
      </c>
      <c r="HJ4" s="1016">
        <v>17897.454931460008</v>
      </c>
      <c r="HK4" s="1016">
        <v>7516.8903202800166</v>
      </c>
      <c r="HL4" s="1016">
        <v>6655.8119769000104</v>
      </c>
      <c r="HM4" s="1016">
        <v>6425.6353623096811</v>
      </c>
      <c r="HN4" s="1016">
        <v>20598.337659489709</v>
      </c>
      <c r="HO4" s="1016">
        <v>6409.1020829200079</v>
      </c>
      <c r="HP4" s="1016">
        <v>6580.5264420199983</v>
      </c>
      <c r="HQ4" s="1016">
        <v>6596.1264253102763</v>
      </c>
      <c r="HR4" s="1016">
        <v>19585.754950250281</v>
      </c>
      <c r="HS4" s="1016">
        <v>6389.7565516800114</v>
      </c>
      <c r="HT4" s="1016">
        <v>6519.3687610296147</v>
      </c>
      <c r="HU4" s="1016">
        <v>7979.4279513495412</v>
      </c>
      <c r="HV4" s="1016">
        <v>20888.553264059166</v>
      </c>
      <c r="HW4" s="1018">
        <f t="shared" ref="HW4:HW68" si="1">HV4+HR4+HN4+HJ4</f>
        <v>78970.100805259164</v>
      </c>
    </row>
    <row r="5" spans="1:231" ht="24" customHeight="1" x14ac:dyDescent="0.4">
      <c r="A5" s="2822" t="s">
        <v>803</v>
      </c>
      <c r="B5" s="1048">
        <v>495.26826733000001</v>
      </c>
      <c r="C5" s="1048">
        <v>483.47352755999998</v>
      </c>
      <c r="D5" s="1048">
        <v>478.82634752000001</v>
      </c>
      <c r="E5" s="1048">
        <v>1457.5681424100001</v>
      </c>
      <c r="F5" s="1048">
        <v>514.30718213</v>
      </c>
      <c r="G5" s="1048">
        <v>538.16665490000003</v>
      </c>
      <c r="H5" s="1048">
        <v>581.40174399</v>
      </c>
      <c r="I5" s="1048">
        <v>1633.87558102</v>
      </c>
      <c r="J5" s="1048">
        <v>595.43645777999996</v>
      </c>
      <c r="K5" s="1048">
        <v>603.24727905000009</v>
      </c>
      <c r="L5" s="1048">
        <v>638.24184550999996</v>
      </c>
      <c r="M5" s="1048">
        <v>1836.9255823399999</v>
      </c>
      <c r="N5" s="1048">
        <v>575.41115422999997</v>
      </c>
      <c r="O5" s="1048">
        <v>579.01975862999996</v>
      </c>
      <c r="P5" s="1048">
        <v>582.7196170599999</v>
      </c>
      <c r="Q5" s="1048">
        <v>1737.1505299200001</v>
      </c>
      <c r="R5" s="1048">
        <v>6665.5198356900009</v>
      </c>
      <c r="S5" s="1048">
        <v>524.79828568000005</v>
      </c>
      <c r="T5" s="1048">
        <v>629.76527883000006</v>
      </c>
      <c r="U5" s="1048">
        <v>586.94685106999998</v>
      </c>
      <c r="V5" s="1048">
        <v>1741.51041558</v>
      </c>
      <c r="W5" s="1048">
        <v>645.45576751999999</v>
      </c>
      <c r="X5" s="1048">
        <v>631.49614924000002</v>
      </c>
      <c r="Y5" s="1048">
        <v>654.58479791999991</v>
      </c>
      <c r="Z5" s="1048">
        <v>1931.5367146799999</v>
      </c>
      <c r="AA5" s="1048">
        <v>655.29857688999994</v>
      </c>
      <c r="AB5" s="1048">
        <v>893.109058</v>
      </c>
      <c r="AC5" s="1048">
        <v>662.47635500000001</v>
      </c>
      <c r="AD5" s="1048">
        <v>2210.8839898899996</v>
      </c>
      <c r="AE5" s="1048">
        <v>713.50979778999999</v>
      </c>
      <c r="AF5" s="1048">
        <v>737.75019698999984</v>
      </c>
      <c r="AG5" s="1048">
        <v>780.24612573000002</v>
      </c>
      <c r="AH5" s="1048">
        <v>2231.5061205100001</v>
      </c>
      <c r="AI5" s="1048">
        <v>8115.4372406599996</v>
      </c>
      <c r="AJ5" s="1048">
        <v>737.34905595999999</v>
      </c>
      <c r="AK5" s="1048">
        <v>764.04116624999995</v>
      </c>
      <c r="AL5" s="1048">
        <v>666.64514319000011</v>
      </c>
      <c r="AM5" s="1048">
        <v>2168.0353654</v>
      </c>
      <c r="AN5" s="1048">
        <v>861.09166748000007</v>
      </c>
      <c r="AO5" s="1048">
        <v>775.34689526</v>
      </c>
      <c r="AP5" s="1048">
        <v>804.34243485000002</v>
      </c>
      <c r="AQ5" s="1048">
        <v>2440.78099759</v>
      </c>
      <c r="AR5" s="1048">
        <v>904.22873990999994</v>
      </c>
      <c r="AS5" s="1048">
        <v>2483.58498857</v>
      </c>
      <c r="AT5" s="1048">
        <v>757.62248355999998</v>
      </c>
      <c r="AU5" s="1048">
        <v>842.80824597000003</v>
      </c>
      <c r="AV5" s="1049">
        <v>825.1848238</v>
      </c>
      <c r="AW5" s="1049">
        <v>2425.6155533299998</v>
      </c>
      <c r="AX5" s="1049">
        <v>915.17279165000002</v>
      </c>
      <c r="AY5" s="1049">
        <v>898.12502099999995</v>
      </c>
      <c r="AZ5" s="1049">
        <v>789.22716689000003</v>
      </c>
      <c r="BA5" s="1049">
        <v>2602.52497954</v>
      </c>
      <c r="BB5" s="1049">
        <v>858.65030977000004</v>
      </c>
      <c r="BC5" s="1049">
        <v>928.60330499999998</v>
      </c>
      <c r="BD5" s="1049">
        <v>843.98199199999999</v>
      </c>
      <c r="BE5" s="1049">
        <v>2631.2356067699998</v>
      </c>
      <c r="BF5" s="962">
        <v>890.41926725999997</v>
      </c>
      <c r="BG5" s="962">
        <v>973.09731677999991</v>
      </c>
      <c r="BH5" s="962">
        <v>1043.71106732</v>
      </c>
      <c r="BI5" s="962">
        <v>2907.2276513599995</v>
      </c>
      <c r="BJ5" s="1050">
        <v>921.1033357</v>
      </c>
      <c r="BK5" s="1050">
        <v>957.42693501999997</v>
      </c>
      <c r="BL5" s="1050">
        <v>966.58676335999996</v>
      </c>
      <c r="BM5" s="1050">
        <v>2845.1170340799999</v>
      </c>
      <c r="BN5" s="962">
        <v>1029.81777747</v>
      </c>
      <c r="BO5" s="962">
        <v>928.84108139</v>
      </c>
      <c r="BP5" s="962">
        <v>986.84386316999996</v>
      </c>
      <c r="BQ5" s="2838">
        <v>2945.5027220300003</v>
      </c>
      <c r="BR5" s="2838">
        <v>969.02503549999994</v>
      </c>
      <c r="BS5" s="2838">
        <v>953.56227292999995</v>
      </c>
      <c r="BT5" s="2838">
        <v>1197.2829113599998</v>
      </c>
      <c r="BU5" s="2838">
        <v>3119.8702197899997</v>
      </c>
      <c r="BV5" s="2838">
        <v>951.49659472999997</v>
      </c>
      <c r="BW5" s="2838">
        <v>1084.4676810000001</v>
      </c>
      <c r="BX5" s="2838">
        <v>1163.3961870000001</v>
      </c>
      <c r="BY5" s="2838">
        <v>3199.3604627300001</v>
      </c>
      <c r="BZ5" s="2838">
        <v>1106.1275506799989</v>
      </c>
      <c r="CA5" s="2838">
        <v>929.31980903999988</v>
      </c>
      <c r="CB5" s="2838">
        <v>1154.2159310999998</v>
      </c>
      <c r="CC5" s="2838">
        <v>3189.6632908199986</v>
      </c>
      <c r="CD5" s="2838">
        <v>1143.4608100800001</v>
      </c>
      <c r="CE5" s="2838">
        <v>1299.4671090900031</v>
      </c>
      <c r="CF5" s="2838">
        <v>1249.14368876</v>
      </c>
      <c r="CG5" s="2838">
        <v>3692.0716079300032</v>
      </c>
      <c r="CH5" s="2838">
        <v>1268.314675299999</v>
      </c>
      <c r="CI5" s="2838">
        <v>1291.5376920099998</v>
      </c>
      <c r="CJ5" s="2838">
        <v>1255.0936357300002</v>
      </c>
      <c r="CK5" s="2838">
        <v>3814.9460030399991</v>
      </c>
      <c r="CL5" s="2838">
        <v>1078.8203100000001</v>
      </c>
      <c r="CM5" s="2838">
        <v>1299.4671090900031</v>
      </c>
      <c r="CN5" s="2838">
        <v>1369.8049534700003</v>
      </c>
      <c r="CO5" s="2838">
        <v>3748.0923725600032</v>
      </c>
      <c r="CP5" s="2838">
        <v>14444.773274350004</v>
      </c>
      <c r="CQ5" s="2838">
        <v>1371.7031334099995</v>
      </c>
      <c r="CR5" s="2838">
        <v>1310.2492505100001</v>
      </c>
      <c r="CS5" s="2838">
        <v>1519.8782301700001</v>
      </c>
      <c r="CT5" s="2838">
        <v>4201.8306140900004</v>
      </c>
      <c r="CU5" s="2838">
        <v>1454.2799044200005</v>
      </c>
      <c r="CV5" s="2838">
        <v>1377.1459716500012</v>
      </c>
      <c r="CW5" s="2838">
        <v>1417.05665987</v>
      </c>
      <c r="CX5" s="2838">
        <v>4248.4825359400011</v>
      </c>
      <c r="CY5" s="2838">
        <v>1426.9339030700021</v>
      </c>
      <c r="CZ5" s="2838">
        <v>1444.2435787100014</v>
      </c>
      <c r="DA5" s="2838">
        <v>1476.97828252</v>
      </c>
      <c r="DB5" s="2838">
        <v>4348.1557643000033</v>
      </c>
      <c r="DC5" s="2838">
        <v>1476.1190073499999</v>
      </c>
      <c r="DD5" s="2838">
        <v>1475.9326556300002</v>
      </c>
      <c r="DE5" s="2838">
        <v>1462.4005989100001</v>
      </c>
      <c r="DF5" s="2838">
        <v>4414.4522618899991</v>
      </c>
      <c r="DG5" s="2838">
        <v>17212.921176220007</v>
      </c>
      <c r="DH5" s="2838">
        <v>1468.7775089800004</v>
      </c>
      <c r="DI5" s="2838">
        <v>1642.4912719500003</v>
      </c>
      <c r="DJ5" s="2838">
        <v>1604.6981977800001</v>
      </c>
      <c r="DK5" s="2838">
        <v>4715.9669787100011</v>
      </c>
      <c r="DL5" s="2838">
        <v>1612.9178079399996</v>
      </c>
      <c r="DM5" s="2838">
        <v>1661.7225377400002</v>
      </c>
      <c r="DN5" s="2838">
        <v>1609.1908270000008</v>
      </c>
      <c r="DO5" s="2838">
        <v>4883.8311726800002</v>
      </c>
      <c r="DP5" s="2838">
        <v>9599.7981513900013</v>
      </c>
      <c r="DQ5" s="2838">
        <v>1676.8715217199995</v>
      </c>
      <c r="DR5" s="2838">
        <v>1621.5650319099996</v>
      </c>
      <c r="DS5" s="2838">
        <v>1641.8231922299997</v>
      </c>
      <c r="DT5" s="2838">
        <v>4940.2597458599985</v>
      </c>
      <c r="DU5" s="2838">
        <v>1747.0687327100004</v>
      </c>
      <c r="DV5" s="2838">
        <v>1616.2444615999998</v>
      </c>
      <c r="DW5" s="2838">
        <v>1575.9695579499999</v>
      </c>
      <c r="DX5" s="2838">
        <v>4939.2827522600001</v>
      </c>
      <c r="DY5" s="2838">
        <v>19479.340649510003</v>
      </c>
      <c r="DZ5" s="2838">
        <v>1894.5450092200006</v>
      </c>
      <c r="EA5" s="962">
        <v>1961.7430756199994</v>
      </c>
      <c r="EB5" s="962">
        <v>1864.9257151400006</v>
      </c>
      <c r="EC5" s="962">
        <v>5721.2137999800007</v>
      </c>
      <c r="ED5" s="962">
        <v>1997.5784470799995</v>
      </c>
      <c r="EE5" s="962">
        <v>2131.7087613099993</v>
      </c>
      <c r="EF5" s="962">
        <v>2041.1625126300005</v>
      </c>
      <c r="EG5" s="962">
        <v>6170.4497210199988</v>
      </c>
      <c r="EH5" s="962">
        <v>2025.652096289999</v>
      </c>
      <c r="EI5" s="962">
        <v>1987.9538393200014</v>
      </c>
      <c r="EJ5" s="962">
        <v>2175.5425614899991</v>
      </c>
      <c r="EK5" s="962">
        <v>6189.1484970999991</v>
      </c>
      <c r="EL5" s="962">
        <v>2044.2510081800001</v>
      </c>
      <c r="EM5" s="962">
        <v>2773.6119729499997</v>
      </c>
      <c r="EN5" s="962">
        <v>2148.71002245</v>
      </c>
      <c r="EO5" s="962">
        <v>6966.5730035799997</v>
      </c>
      <c r="EP5" s="962">
        <v>25047.385021680002</v>
      </c>
      <c r="EQ5" s="962">
        <v>2154.7599560500007</v>
      </c>
      <c r="ER5" s="962">
        <v>2155.5215506100008</v>
      </c>
      <c r="ES5" s="962">
        <v>2241.1869070100001</v>
      </c>
      <c r="ET5" s="962">
        <v>6551.4684136700016</v>
      </c>
      <c r="EU5" s="962">
        <v>2155.474898850005</v>
      </c>
      <c r="EV5" s="962">
        <v>2328.6506700300006</v>
      </c>
      <c r="EW5" s="962">
        <v>2453.4723167100001</v>
      </c>
      <c r="EX5" s="962">
        <v>6937.5978855900057</v>
      </c>
      <c r="EY5" s="962">
        <v>2378.0787563099998</v>
      </c>
      <c r="EZ5" s="962">
        <v>2789.0649314699999</v>
      </c>
      <c r="FA5" s="962">
        <v>2868.2989910299998</v>
      </c>
      <c r="FB5" s="962">
        <v>8035.4426788099991</v>
      </c>
      <c r="FC5" s="962">
        <v>1984.0584959499922</v>
      </c>
      <c r="FD5" s="962">
        <v>2981.0513271500049</v>
      </c>
      <c r="FE5" s="962">
        <v>2820.9471777800009</v>
      </c>
      <c r="FF5" s="962">
        <v>7786.0570008799978</v>
      </c>
      <c r="FG5" s="962">
        <v>29310.565978950006</v>
      </c>
      <c r="FH5" s="962">
        <v>2577.8682831870005</v>
      </c>
      <c r="FI5" s="962">
        <v>2561.429105017005</v>
      </c>
      <c r="FJ5" s="962">
        <v>2475.329734551</v>
      </c>
      <c r="FK5" s="962">
        <f t="shared" ref="FK5:FK70" si="2">FJ5+FI5+FH5</f>
        <v>7614.627122755006</v>
      </c>
      <c r="FL5" s="962">
        <v>2712.5354498204802</v>
      </c>
      <c r="FM5" s="962">
        <v>2721.978006904485</v>
      </c>
      <c r="FN5" s="962">
        <v>2751.8715863299999</v>
      </c>
      <c r="FO5" s="962">
        <f t="shared" ref="FO5:FO70" si="3">FN5+FM5+FL5</f>
        <v>8186.3850430549646</v>
      </c>
      <c r="FP5" s="962">
        <v>2808.8044518699926</v>
      </c>
      <c r="FQ5" s="962">
        <v>3319.5048053999981</v>
      </c>
      <c r="FR5" s="962">
        <v>3274.0392282300004</v>
      </c>
      <c r="FS5" s="962">
        <f t="shared" ref="FS5:FS70" si="4">FR5+FQ5+FP5</f>
        <v>9402.3484854999915</v>
      </c>
      <c r="FT5" s="962">
        <v>3170.2149027700011</v>
      </c>
      <c r="FU5" s="962">
        <v>3675.3313018699932</v>
      </c>
      <c r="FV5" s="962">
        <v>3345.1009983699987</v>
      </c>
      <c r="FW5" s="962">
        <f t="shared" ref="FW5:FW70" si="5">FV5+FU5+FT5</f>
        <v>10190.647203009994</v>
      </c>
      <c r="FX5" s="962">
        <v>35394.007854319963</v>
      </c>
      <c r="FY5" s="962">
        <v>3308.7512268900032</v>
      </c>
      <c r="FZ5" s="962">
        <v>3425.0431750200091</v>
      </c>
      <c r="GA5" s="962">
        <v>3440.1715608900017</v>
      </c>
      <c r="GB5" s="962">
        <v>10173.965962800015</v>
      </c>
      <c r="GC5" s="962">
        <v>3779.3860484400002</v>
      </c>
      <c r="GD5" s="962">
        <v>3552.1117376500042</v>
      </c>
      <c r="GE5" s="962">
        <v>3701.4790547500002</v>
      </c>
      <c r="GF5" s="962">
        <v>11032.976840840003</v>
      </c>
      <c r="GG5" s="962">
        <v>3699.5231009800023</v>
      </c>
      <c r="GH5" s="962">
        <v>3897.7064658900008</v>
      </c>
      <c r="GI5" s="962">
        <v>4114.8448991800014</v>
      </c>
      <c r="GJ5" s="962">
        <v>11712.074466050002</v>
      </c>
      <c r="GK5" s="962">
        <v>3988.8751438999993</v>
      </c>
      <c r="GL5" s="962">
        <v>4411.5552801000013</v>
      </c>
      <c r="GM5" s="962">
        <v>4034.1471149599993</v>
      </c>
      <c r="GN5" s="962">
        <v>12434.577538959998</v>
      </c>
      <c r="GO5" s="962">
        <f t="shared" ref="GO5:GO69" si="6">GN5+GJ5+GF5+GB5</f>
        <v>45353.594808650021</v>
      </c>
      <c r="GP5" s="1024">
        <v>4596.12</v>
      </c>
      <c r="GQ5" s="962">
        <v>4713.82</v>
      </c>
      <c r="GR5" s="962">
        <v>4779.18</v>
      </c>
      <c r="GS5" s="962">
        <f>GP5+GQ5+GR5</f>
        <v>14089.119999999999</v>
      </c>
      <c r="GT5" s="962">
        <v>4799.84</v>
      </c>
      <c r="GU5" s="962">
        <v>4850.5200000000004</v>
      </c>
      <c r="GV5" s="962">
        <v>5004.28</v>
      </c>
      <c r="GW5" s="962">
        <f t="shared" ref="GW5:GW14" si="7">GT5+GU5+GV5</f>
        <v>14654.64</v>
      </c>
      <c r="GX5" s="962">
        <v>5151.6400000000003</v>
      </c>
      <c r="GY5" s="962">
        <v>4895.1099999999997</v>
      </c>
      <c r="GZ5" s="962">
        <v>5715.47</v>
      </c>
      <c r="HA5" s="962">
        <f>GX5+GY5+GZ5</f>
        <v>15762.220000000001</v>
      </c>
      <c r="HB5" s="962">
        <v>5172.7299999999996</v>
      </c>
      <c r="HC5" s="962">
        <v>5507.42</v>
      </c>
      <c r="HD5" s="962">
        <v>5165.45</v>
      </c>
      <c r="HE5" s="962">
        <f>HD5+HC5+HB5</f>
        <v>15845.599999999999</v>
      </c>
      <c r="HF5" s="1023">
        <f>HE5+HA5+GW5+GS5</f>
        <v>60351.58</v>
      </c>
      <c r="HG5" s="1024">
        <v>5426.2111163100035</v>
      </c>
      <c r="HH5" s="962">
        <v>5528.8441958300073</v>
      </c>
      <c r="HI5" s="962">
        <v>5187.3478200499976</v>
      </c>
      <c r="HJ5" s="962">
        <v>16142.403132190007</v>
      </c>
      <c r="HK5" s="962">
        <v>6799.1920815700159</v>
      </c>
      <c r="HL5" s="962">
        <v>5987.5542595300103</v>
      </c>
      <c r="HM5" s="962">
        <v>5695.2389208396808</v>
      </c>
      <c r="HN5" s="962">
        <v>18481.985261939706</v>
      </c>
      <c r="HO5" s="962">
        <v>5761.4264404500082</v>
      </c>
      <c r="HP5" s="962">
        <v>5873.5188497299987</v>
      </c>
      <c r="HQ5" s="962">
        <v>5891.4679465202771</v>
      </c>
      <c r="HR5" s="962">
        <v>17526.413236700286</v>
      </c>
      <c r="HS5" s="962">
        <v>5716.2510817300108</v>
      </c>
      <c r="HT5" s="962">
        <v>5840.9300222796201</v>
      </c>
      <c r="HU5" s="962">
        <v>7279.9045375695086</v>
      </c>
      <c r="HV5" s="962">
        <v>18837.085641579139</v>
      </c>
      <c r="HW5" s="1023">
        <f t="shared" si="1"/>
        <v>70987.887272409134</v>
      </c>
    </row>
    <row r="6" spans="1:231" ht="21.75" customHeight="1" x14ac:dyDescent="0.4">
      <c r="A6" s="2822" t="s">
        <v>804</v>
      </c>
      <c r="B6" s="1048">
        <v>36.051532209999998</v>
      </c>
      <c r="C6" s="1048">
        <v>96.952043549999999</v>
      </c>
      <c r="D6" s="1048">
        <v>26.702438899999997</v>
      </c>
      <c r="E6" s="1048">
        <v>159.70601465999999</v>
      </c>
      <c r="F6" s="1048">
        <v>41.159214129999995</v>
      </c>
      <c r="G6" s="1048">
        <v>37.213448759999999</v>
      </c>
      <c r="H6" s="1048">
        <v>37.96566249</v>
      </c>
      <c r="I6" s="1048">
        <v>116.33832538000001</v>
      </c>
      <c r="J6" s="1048">
        <v>30.057194069999998</v>
      </c>
      <c r="K6" s="1048">
        <v>32.112804010000005</v>
      </c>
      <c r="L6" s="1048">
        <v>36.550800710000004</v>
      </c>
      <c r="M6" s="1048">
        <v>98.720798790000003</v>
      </c>
      <c r="N6" s="1048">
        <v>42.272036910000004</v>
      </c>
      <c r="O6" s="1048">
        <v>47.947489700000006</v>
      </c>
      <c r="P6" s="1048">
        <v>47.122787579999994</v>
      </c>
      <c r="Q6" s="1048">
        <v>137.34231419</v>
      </c>
      <c r="R6" s="1048">
        <v>512.10745301999998</v>
      </c>
      <c r="S6" s="1048">
        <v>45.440272999999998</v>
      </c>
      <c r="T6" s="1048">
        <v>52.920312999999993</v>
      </c>
      <c r="U6" s="1048">
        <v>52.57161099999999</v>
      </c>
      <c r="V6" s="1048">
        <v>150.93219699999997</v>
      </c>
      <c r="W6" s="1048">
        <v>67.349374999999995</v>
      </c>
      <c r="X6" s="1048">
        <v>59.259338</v>
      </c>
      <c r="Y6" s="1048">
        <v>139.44422756999998</v>
      </c>
      <c r="Z6" s="1048">
        <v>266.05294056999998</v>
      </c>
      <c r="AA6" s="1048">
        <v>66.568585999999996</v>
      </c>
      <c r="AB6" s="1048">
        <v>83.124183000000002</v>
      </c>
      <c r="AC6" s="1048">
        <v>151.252194</v>
      </c>
      <c r="AD6" s="1048">
        <v>300.94496300000003</v>
      </c>
      <c r="AE6" s="1048">
        <v>170.32560100000001</v>
      </c>
      <c r="AF6" s="1048">
        <v>175.42179043000002</v>
      </c>
      <c r="AG6" s="1048">
        <v>68.127099999999999</v>
      </c>
      <c r="AH6" s="1048">
        <v>413.87449142999998</v>
      </c>
      <c r="AI6" s="1048">
        <v>1131.804592</v>
      </c>
      <c r="AJ6" s="1048">
        <v>72.062675970000001</v>
      </c>
      <c r="AK6" s="1048">
        <v>70.848567010000011</v>
      </c>
      <c r="AL6" s="1048">
        <v>61.620094999999999</v>
      </c>
      <c r="AM6" s="1048">
        <v>204.53133797999999</v>
      </c>
      <c r="AN6" s="1048">
        <v>69.008895999999993</v>
      </c>
      <c r="AO6" s="1048">
        <v>53.151524999999999</v>
      </c>
      <c r="AP6" s="1048">
        <v>111.893159</v>
      </c>
      <c r="AQ6" s="1048">
        <v>234.05357999999998</v>
      </c>
      <c r="AR6" s="1048">
        <v>67.292942999999994</v>
      </c>
      <c r="AS6" s="1048">
        <v>392.02239417999999</v>
      </c>
      <c r="AT6" s="1048">
        <v>57.803142999999999</v>
      </c>
      <c r="AU6" s="1048">
        <v>57.185955999999997</v>
      </c>
      <c r="AV6" s="1049">
        <v>142.49914386</v>
      </c>
      <c r="AW6" s="1049">
        <v>257.48824286000001</v>
      </c>
      <c r="AX6" s="1049">
        <v>278.8704821</v>
      </c>
      <c r="AY6" s="1049">
        <v>73.668087999999997</v>
      </c>
      <c r="AZ6" s="1049">
        <v>275.13462587999999</v>
      </c>
      <c r="BA6" s="1049">
        <v>627.67319598000006</v>
      </c>
      <c r="BB6" s="1049">
        <v>62.656810459999996</v>
      </c>
      <c r="BC6" s="1049">
        <v>163.68403325</v>
      </c>
      <c r="BD6" s="1049">
        <v>165.97417715999998</v>
      </c>
      <c r="BE6" s="1049">
        <v>392.31502086999996</v>
      </c>
      <c r="BF6" s="962">
        <v>65.771243460000008</v>
      </c>
      <c r="BG6" s="962">
        <v>78.432105000000007</v>
      </c>
      <c r="BH6" s="962">
        <v>329.47802215999997</v>
      </c>
      <c r="BI6" s="962">
        <v>473.68137061999994</v>
      </c>
      <c r="BJ6" s="1050">
        <v>64.520148000000006</v>
      </c>
      <c r="BK6" s="1050">
        <v>464.50315121000006</v>
      </c>
      <c r="BL6" s="1050">
        <v>258.93676632</v>
      </c>
      <c r="BM6" s="1050">
        <v>787.96006552999995</v>
      </c>
      <c r="BN6" s="962">
        <v>184.47130784999999</v>
      </c>
      <c r="BO6" s="962">
        <v>179.32054605000002</v>
      </c>
      <c r="BP6" s="962">
        <v>186.30315271999999</v>
      </c>
      <c r="BQ6" s="2838">
        <v>550.09500662000005</v>
      </c>
      <c r="BR6" s="2838">
        <v>70.776250000000005</v>
      </c>
      <c r="BS6" s="2838">
        <v>70.776250000000005</v>
      </c>
      <c r="BT6" s="2838">
        <v>96.07245648</v>
      </c>
      <c r="BU6" s="2838">
        <v>237.62495648000001</v>
      </c>
      <c r="BV6" s="2838">
        <v>143.26282058999999</v>
      </c>
      <c r="BW6" s="2838">
        <v>136.49714434999999</v>
      </c>
      <c r="BX6" s="2838">
        <v>199.49948447999998</v>
      </c>
      <c r="BY6" s="2838">
        <v>479.25944941999995</v>
      </c>
      <c r="BZ6" s="2838">
        <v>68.063822420000008</v>
      </c>
      <c r="CA6" s="2838">
        <v>120.66239286</v>
      </c>
      <c r="CB6" s="2838">
        <v>120.81549993</v>
      </c>
      <c r="CC6" s="2838">
        <v>309.54171521000006</v>
      </c>
      <c r="CD6" s="2838">
        <v>252.88227871000001</v>
      </c>
      <c r="CE6" s="2838">
        <v>411.68957546000001</v>
      </c>
      <c r="CF6" s="2838">
        <v>86.170240009999986</v>
      </c>
      <c r="CG6" s="2838">
        <v>750.74209418000009</v>
      </c>
      <c r="CH6" s="2838">
        <v>291.30950612999999</v>
      </c>
      <c r="CI6" s="2838">
        <v>240.40865334999998</v>
      </c>
      <c r="CJ6" s="2838">
        <v>223.41381969999998</v>
      </c>
      <c r="CK6" s="2838">
        <v>755.13197917999992</v>
      </c>
      <c r="CL6" s="2838">
        <v>160.43908373000002</v>
      </c>
      <c r="CM6" s="2838">
        <v>232.09219614</v>
      </c>
      <c r="CN6" s="2838">
        <v>123.52061684</v>
      </c>
      <c r="CO6" s="2838">
        <v>516.05189671000005</v>
      </c>
      <c r="CP6" s="2838">
        <v>2331.4673852800001</v>
      </c>
      <c r="CQ6" s="2838">
        <v>190.67663275999999</v>
      </c>
      <c r="CR6" s="2838">
        <v>200.84222251</v>
      </c>
      <c r="CS6" s="2838">
        <v>199.35215910000002</v>
      </c>
      <c r="CT6" s="2838">
        <v>590.87101437000001</v>
      </c>
      <c r="CU6" s="2838">
        <v>213.19212871999997</v>
      </c>
      <c r="CV6" s="2838">
        <v>193.28412558999997</v>
      </c>
      <c r="CW6" s="2838">
        <v>202.35245543000002</v>
      </c>
      <c r="CX6" s="2838">
        <v>608.82870974000002</v>
      </c>
      <c r="CY6" s="2838">
        <v>199.70312597</v>
      </c>
      <c r="CZ6" s="2838">
        <v>197.63260373</v>
      </c>
      <c r="DA6" s="2838">
        <v>197.93516120000001</v>
      </c>
      <c r="DB6" s="2838">
        <v>595.27089089999993</v>
      </c>
      <c r="DC6" s="2838">
        <v>202.78986988999998</v>
      </c>
      <c r="DD6" s="2838">
        <v>202.20616656999999</v>
      </c>
      <c r="DE6" s="2838">
        <v>199.15284541999998</v>
      </c>
      <c r="DF6" s="2838">
        <v>604.14888187999998</v>
      </c>
      <c r="DG6" s="2838">
        <v>2399.1194968900004</v>
      </c>
      <c r="DH6" s="2838">
        <v>213.61512339999999</v>
      </c>
      <c r="DI6" s="2838">
        <v>225.50996566999999</v>
      </c>
      <c r="DJ6" s="2838">
        <v>228.66768003999999</v>
      </c>
      <c r="DK6" s="2838">
        <v>667.79276910999988</v>
      </c>
      <c r="DL6" s="2838">
        <v>230.7010879</v>
      </c>
      <c r="DM6" s="2838">
        <v>230.76224830999999</v>
      </c>
      <c r="DN6" s="2838">
        <v>223.12915000999999</v>
      </c>
      <c r="DO6" s="2838">
        <v>684.59248622000007</v>
      </c>
      <c r="DP6" s="2838">
        <v>1352.3852553299998</v>
      </c>
      <c r="DQ6" s="2838">
        <v>222.56736287000001</v>
      </c>
      <c r="DR6" s="2838">
        <v>230.27561193</v>
      </c>
      <c r="DS6" s="2838">
        <v>233.97083904000002</v>
      </c>
      <c r="DT6" s="2838">
        <v>686.81381384000008</v>
      </c>
      <c r="DU6" s="2838">
        <v>234.79006017</v>
      </c>
      <c r="DV6" s="2838">
        <v>235.03981745999997</v>
      </c>
      <c r="DW6" s="2838">
        <v>230.65795367000001</v>
      </c>
      <c r="DX6" s="2838">
        <v>700.48783129999993</v>
      </c>
      <c r="DY6" s="2838">
        <v>2739.6869004700002</v>
      </c>
      <c r="DZ6" s="2838">
        <v>244.21343375999999</v>
      </c>
      <c r="EA6" s="962">
        <v>259.77906039999999</v>
      </c>
      <c r="EB6" s="962">
        <v>274.60166800000002</v>
      </c>
      <c r="EC6" s="962">
        <v>778.59416216</v>
      </c>
      <c r="ED6" s="962">
        <v>256.67139472999997</v>
      </c>
      <c r="EE6" s="962">
        <v>271.81338670000002</v>
      </c>
      <c r="EF6" s="962">
        <v>269.09604954000002</v>
      </c>
      <c r="EG6" s="962">
        <v>797.58083097000008</v>
      </c>
      <c r="EH6" s="962">
        <v>259.14589776999998</v>
      </c>
      <c r="EI6" s="962">
        <v>260.81874622000004</v>
      </c>
      <c r="EJ6" s="962">
        <v>271.03445955999996</v>
      </c>
      <c r="EK6" s="962">
        <v>790.99910354999997</v>
      </c>
      <c r="EL6" s="962">
        <v>273.44560435</v>
      </c>
      <c r="EM6" s="962">
        <v>283.27846325999997</v>
      </c>
      <c r="EN6" s="962">
        <v>297.65170401</v>
      </c>
      <c r="EO6" s="962">
        <v>854.37577162000002</v>
      </c>
      <c r="EP6" s="962">
        <v>3221.5498683000001</v>
      </c>
      <c r="EQ6" s="962">
        <v>128.35999826</v>
      </c>
      <c r="ER6" s="962">
        <v>128.62650164999999</v>
      </c>
      <c r="ES6" s="962">
        <v>125.92993290000001</v>
      </c>
      <c r="ET6" s="962">
        <v>382.91643281</v>
      </c>
      <c r="EU6" s="962">
        <v>125.37548750000001</v>
      </c>
      <c r="EV6" s="962">
        <v>126.15702546000001</v>
      </c>
      <c r="EW6" s="962">
        <v>616.01170320000006</v>
      </c>
      <c r="EX6" s="962">
        <v>867.54421616000013</v>
      </c>
      <c r="EY6" s="962">
        <v>253.42545408000001</v>
      </c>
      <c r="EZ6" s="962">
        <v>228.63921169</v>
      </c>
      <c r="FA6" s="962">
        <v>136.61934645999997</v>
      </c>
      <c r="FB6" s="962">
        <v>618.68401223000001</v>
      </c>
      <c r="FC6" s="962">
        <v>132.03122124000001</v>
      </c>
      <c r="FD6" s="962">
        <v>198.31471725999998</v>
      </c>
      <c r="FE6" s="962">
        <v>153.23277096999999</v>
      </c>
      <c r="FF6" s="962">
        <v>483.57870947000004</v>
      </c>
      <c r="FG6" s="962">
        <v>2352.7233706699999</v>
      </c>
      <c r="FH6" s="962">
        <v>333.10857855999495</v>
      </c>
      <c r="FI6" s="962">
        <v>334.6700542100009</v>
      </c>
      <c r="FJ6" s="962">
        <v>326.44345899000001</v>
      </c>
      <c r="FK6" s="962">
        <f t="shared" si="2"/>
        <v>994.22209175999581</v>
      </c>
      <c r="FL6" s="962">
        <v>326.11525387</v>
      </c>
      <c r="FM6" s="962">
        <v>335.03729391999593</v>
      </c>
      <c r="FN6" s="962">
        <v>304.79723280999548</v>
      </c>
      <c r="FO6" s="962">
        <f t="shared" si="3"/>
        <v>965.94978059999153</v>
      </c>
      <c r="FP6" s="962">
        <v>316.84606037999572</v>
      </c>
      <c r="FQ6" s="962">
        <v>341.10187333999346</v>
      </c>
      <c r="FR6" s="962">
        <v>354.27676718999993</v>
      </c>
      <c r="FS6" s="962">
        <f t="shared" si="4"/>
        <v>1012.2247009099891</v>
      </c>
      <c r="FT6" s="962">
        <v>353.86936939000071</v>
      </c>
      <c r="FU6" s="962">
        <v>354.34338661000038</v>
      </c>
      <c r="FV6" s="962">
        <v>359.51256981000068</v>
      </c>
      <c r="FW6" s="962">
        <f t="shared" si="5"/>
        <v>1067.7253258100018</v>
      </c>
      <c r="FX6" s="962">
        <v>4040.121899079978</v>
      </c>
      <c r="FY6" s="962">
        <v>444.11718583999948</v>
      </c>
      <c r="FZ6" s="962">
        <v>427.17185944998272</v>
      </c>
      <c r="GA6" s="962">
        <v>441.34810011999963</v>
      </c>
      <c r="GB6" s="962">
        <v>1312.6371454099817</v>
      </c>
      <c r="GC6" s="962">
        <v>481.28239647999288</v>
      </c>
      <c r="GD6" s="962">
        <v>437.00487041999958</v>
      </c>
      <c r="GE6" s="962">
        <v>446.35256170999997</v>
      </c>
      <c r="GF6" s="962">
        <v>1364.6398286099925</v>
      </c>
      <c r="GG6" s="962">
        <v>448.11542666000139</v>
      </c>
      <c r="GH6" s="962">
        <v>458.83857737999989</v>
      </c>
      <c r="GI6" s="962">
        <v>457.49638409999977</v>
      </c>
      <c r="GJ6" s="962">
        <v>1364.450388140001</v>
      </c>
      <c r="GK6" s="962">
        <v>465.92218307000036</v>
      </c>
      <c r="GL6" s="962">
        <v>476.14664439000023</v>
      </c>
      <c r="GM6" s="962">
        <v>470.36503367000046</v>
      </c>
      <c r="GN6" s="962">
        <v>1412.4338611300011</v>
      </c>
      <c r="GO6" s="962">
        <f t="shared" si="6"/>
        <v>5454.1612232899761</v>
      </c>
      <c r="GP6" s="1024">
        <v>520.56600000000003</v>
      </c>
      <c r="GQ6" s="962">
        <v>554.6</v>
      </c>
      <c r="GR6" s="962">
        <v>600.55200000000002</v>
      </c>
      <c r="GS6" s="962">
        <f t="shared" ref="GS6:GS9" si="8">GP6+GQ6+GR6</f>
        <v>1675.7180000000003</v>
      </c>
      <c r="GT6" s="962">
        <v>563.20000000000005</v>
      </c>
      <c r="GU6" s="962">
        <v>551.63900000000001</v>
      </c>
      <c r="GV6" s="962">
        <v>557.27</v>
      </c>
      <c r="GW6" s="962">
        <f t="shared" si="7"/>
        <v>1672.1089999999999</v>
      </c>
      <c r="GX6" s="962">
        <v>545.66</v>
      </c>
      <c r="GY6" s="962">
        <v>561.91999999999996</v>
      </c>
      <c r="GZ6" s="962">
        <v>581.24</v>
      </c>
      <c r="HA6" s="962">
        <f t="shared" ref="HA6:HA14" si="9">GX6+GY6+GZ6</f>
        <v>1688.82</v>
      </c>
      <c r="HB6" s="962">
        <v>593.57000000000005</v>
      </c>
      <c r="HC6" s="962">
        <v>615.82000000000005</v>
      </c>
      <c r="HD6" s="962">
        <v>519.33000000000004</v>
      </c>
      <c r="HE6" s="962">
        <f t="shared" ref="HE6:HE62" si="10">HD6+HC6+HB6</f>
        <v>1728.7200000000003</v>
      </c>
      <c r="HF6" s="1023">
        <f>HE6+HA6+GW6+GS6</f>
        <v>6765.3670000000002</v>
      </c>
      <c r="HG6" s="1024">
        <v>588.67610431000014</v>
      </c>
      <c r="HH6" s="962">
        <v>589.10435818999963</v>
      </c>
      <c r="HI6" s="962">
        <v>577.27133676999881</v>
      </c>
      <c r="HJ6" s="962">
        <v>1755.0517992699986</v>
      </c>
      <c r="HK6" s="962">
        <v>717.69823871000074</v>
      </c>
      <c r="HL6" s="962">
        <v>668.25771737000025</v>
      </c>
      <c r="HM6" s="962">
        <v>730.3964414700007</v>
      </c>
      <c r="HN6" s="962">
        <v>2116.3523975500016</v>
      </c>
      <c r="HO6" s="962">
        <v>647.67564246999916</v>
      </c>
      <c r="HP6" s="962">
        <v>707.00759229000016</v>
      </c>
      <c r="HQ6" s="962">
        <v>704.65847878999921</v>
      </c>
      <c r="HR6" s="962">
        <v>2059.3417135499985</v>
      </c>
      <c r="HS6" s="962">
        <v>673.50546995000036</v>
      </c>
      <c r="HT6" s="962">
        <v>678.43873874999463</v>
      </c>
      <c r="HU6" s="962">
        <v>699.52341378003337</v>
      </c>
      <c r="HV6" s="962">
        <v>2051.4676224800282</v>
      </c>
      <c r="HW6" s="1023">
        <f t="shared" si="1"/>
        <v>7982.2135328500262</v>
      </c>
    </row>
    <row r="7" spans="1:231" ht="23.25" customHeight="1" x14ac:dyDescent="0.4">
      <c r="A7" s="2823" t="s">
        <v>805</v>
      </c>
      <c r="B7" s="1048">
        <v>31.719052980000001</v>
      </c>
      <c r="C7" s="1048">
        <v>36.558962039999997</v>
      </c>
      <c r="D7" s="1048">
        <v>25.793188319999999</v>
      </c>
      <c r="E7" s="1048">
        <v>94.071203339999997</v>
      </c>
      <c r="F7" s="1048">
        <v>32.501878189999999</v>
      </c>
      <c r="G7" s="1048">
        <v>31.011469569999999</v>
      </c>
      <c r="H7" s="1048">
        <v>32.236691190000002</v>
      </c>
      <c r="I7" s="1048">
        <v>95.750038950000004</v>
      </c>
      <c r="J7" s="1048">
        <v>30.050694069999999</v>
      </c>
      <c r="K7" s="1048">
        <v>32.112804010000005</v>
      </c>
      <c r="L7" s="1048">
        <v>32.410235120000003</v>
      </c>
      <c r="M7" s="1048">
        <v>94.573733200000007</v>
      </c>
      <c r="N7" s="1048">
        <v>32.806545380000003</v>
      </c>
      <c r="O7" s="1048">
        <v>35.664998170000004</v>
      </c>
      <c r="P7" s="1048">
        <v>37.159052509999995</v>
      </c>
      <c r="Q7" s="1048">
        <v>105.63059606</v>
      </c>
      <c r="R7" s="1048">
        <v>390.02557155</v>
      </c>
      <c r="S7" s="1048">
        <v>31.808191099999998</v>
      </c>
      <c r="T7" s="1048">
        <v>37.044219099999992</v>
      </c>
      <c r="U7" s="1048">
        <v>36.800127699999997</v>
      </c>
      <c r="V7" s="1048">
        <v>105.6525379</v>
      </c>
      <c r="W7" s="1048">
        <v>55.324542999999998</v>
      </c>
      <c r="X7" s="1048">
        <v>37.548583000000001</v>
      </c>
      <c r="Y7" s="1048">
        <v>46.049111000000003</v>
      </c>
      <c r="Z7" s="1048">
        <v>138.922237</v>
      </c>
      <c r="AA7" s="1048">
        <v>46.971727000000001</v>
      </c>
      <c r="AB7" s="1048">
        <v>50.000346999999998</v>
      </c>
      <c r="AC7" s="1048">
        <v>54.470607000000001</v>
      </c>
      <c r="AD7" s="1048">
        <v>151.44268099999999</v>
      </c>
      <c r="AE7" s="1048">
        <v>72.837468999999999</v>
      </c>
      <c r="AF7" s="1048">
        <v>56.403944719999998</v>
      </c>
      <c r="AG7" s="1048">
        <v>47.688969999999998</v>
      </c>
      <c r="AH7" s="1048">
        <v>176.93038372000001</v>
      </c>
      <c r="AI7" s="1048">
        <v>572.94783961999997</v>
      </c>
      <c r="AJ7" s="1048">
        <v>60.089346999999997</v>
      </c>
      <c r="AK7" s="1048">
        <v>53.523978999999997</v>
      </c>
      <c r="AL7" s="1048">
        <v>48.004649000000001</v>
      </c>
      <c r="AM7" s="1048">
        <v>161.617975</v>
      </c>
      <c r="AN7" s="1048">
        <v>49.813155999999999</v>
      </c>
      <c r="AO7" s="1048">
        <v>45.967778000000003</v>
      </c>
      <c r="AP7" s="1048">
        <v>86.301806999999997</v>
      </c>
      <c r="AQ7" s="1048">
        <v>182.082741</v>
      </c>
      <c r="AR7" s="1048">
        <v>49.355488000000001</v>
      </c>
      <c r="AS7" s="1048">
        <v>120.79003299999999</v>
      </c>
      <c r="AT7" s="1048">
        <v>47.140917000000002</v>
      </c>
      <c r="AU7" s="1048">
        <v>47.284565999999998</v>
      </c>
      <c r="AV7" s="1049">
        <v>48.706370999999997</v>
      </c>
      <c r="AW7" s="1049">
        <v>143.131854</v>
      </c>
      <c r="AX7" s="1049">
        <v>59.484757000000002</v>
      </c>
      <c r="AY7" s="1049">
        <v>63.973868000000003</v>
      </c>
      <c r="AZ7" s="1049">
        <v>70.190387000000001</v>
      </c>
      <c r="BA7" s="1049">
        <v>193.649012</v>
      </c>
      <c r="BB7" s="1049">
        <v>54.526596049999995</v>
      </c>
      <c r="BC7" s="1049">
        <v>54.831594000000003</v>
      </c>
      <c r="BD7" s="1049">
        <v>57.680757999999997</v>
      </c>
      <c r="BE7" s="1049">
        <v>167.03894805000002</v>
      </c>
      <c r="BF7" s="962">
        <v>55.129105469999999</v>
      </c>
      <c r="BG7" s="962">
        <v>60.609873</v>
      </c>
      <c r="BH7" s="962">
        <v>57.074314000000001</v>
      </c>
      <c r="BI7" s="962">
        <v>172.81329246999999</v>
      </c>
      <c r="BJ7" s="1050">
        <v>56.721542999999997</v>
      </c>
      <c r="BK7" s="1050">
        <v>55.838270999999999</v>
      </c>
      <c r="BL7" s="1050">
        <v>67.020858000000004</v>
      </c>
      <c r="BM7" s="1050">
        <v>179.58067199999999</v>
      </c>
      <c r="BN7" s="962">
        <v>67.036026000000007</v>
      </c>
      <c r="BO7" s="962">
        <v>61.033669000000003</v>
      </c>
      <c r="BP7" s="962">
        <v>60.861404999999998</v>
      </c>
      <c r="BQ7" s="2838">
        <v>188.93109999999999</v>
      </c>
      <c r="BR7" s="2838">
        <v>7.4068449999999997</v>
      </c>
      <c r="BS7" s="2838">
        <v>7.4068449999999997</v>
      </c>
      <c r="BT7" s="2838">
        <v>63.841678000000002</v>
      </c>
      <c r="BU7" s="2838">
        <v>78.655367999999996</v>
      </c>
      <c r="BV7" s="2838">
        <v>61.771359420000003</v>
      </c>
      <c r="BW7" s="2838">
        <v>61.426309000000003</v>
      </c>
      <c r="BX7" s="2838">
        <v>66.930109999999999</v>
      </c>
      <c r="BY7" s="2838">
        <v>190.12777842000003</v>
      </c>
      <c r="BZ7" s="2838">
        <v>63.186277930000003</v>
      </c>
      <c r="CA7" s="2838">
        <v>62.451783979999995</v>
      </c>
      <c r="CB7" s="2838">
        <v>65.52838955</v>
      </c>
      <c r="CC7" s="2838">
        <v>191.16645145999999</v>
      </c>
      <c r="CD7" s="2838">
        <v>92.667785290000012</v>
      </c>
      <c r="CE7" s="2838">
        <v>81.792444290000006</v>
      </c>
      <c r="CF7" s="2838">
        <v>70.859355769999993</v>
      </c>
      <c r="CG7" s="2838">
        <v>245.31958535000001</v>
      </c>
      <c r="CH7" s="2838">
        <v>69.201651730000009</v>
      </c>
      <c r="CI7" s="2838">
        <v>70.00076842</v>
      </c>
      <c r="CJ7" s="2838">
        <v>102.03690544</v>
      </c>
      <c r="CK7" s="2838">
        <v>241.23932559000002</v>
      </c>
      <c r="CL7" s="2838">
        <v>75.5174217</v>
      </c>
      <c r="CM7" s="2838">
        <v>81.792444290000006</v>
      </c>
      <c r="CN7" s="2838">
        <v>71.361423920000007</v>
      </c>
      <c r="CO7" s="2838">
        <v>228.67128991000001</v>
      </c>
      <c r="CP7" s="2838">
        <v>906.39665231000015</v>
      </c>
      <c r="CQ7" s="2838">
        <v>72.70165612000001</v>
      </c>
      <c r="CR7" s="2838">
        <v>73.041634489999993</v>
      </c>
      <c r="CS7" s="2838">
        <v>81.492489120000002</v>
      </c>
      <c r="CT7" s="2838">
        <v>227.23577973000002</v>
      </c>
      <c r="CU7" s="2838">
        <v>94.770791349999996</v>
      </c>
      <c r="CV7" s="2838">
        <v>74.377309159999996</v>
      </c>
      <c r="CW7" s="2838">
        <v>72.715189140000007</v>
      </c>
      <c r="CX7" s="2838">
        <v>241.86328964999998</v>
      </c>
      <c r="CY7" s="2838">
        <v>78.526771580000002</v>
      </c>
      <c r="CZ7" s="2838">
        <v>72.598354090000001</v>
      </c>
      <c r="DA7" s="2838">
        <v>75.945811110000008</v>
      </c>
      <c r="DB7" s="2838">
        <v>227.07093678000004</v>
      </c>
      <c r="DC7" s="2838">
        <v>73.948554220000005</v>
      </c>
      <c r="DD7" s="2838">
        <v>73.536223829999997</v>
      </c>
      <c r="DE7" s="2838">
        <v>80.633402349999997</v>
      </c>
      <c r="DF7" s="2838">
        <v>228.1181804</v>
      </c>
      <c r="DG7" s="2838">
        <v>924.2881865600001</v>
      </c>
      <c r="DH7" s="2838">
        <v>74.563060419999999</v>
      </c>
      <c r="DI7" s="2838">
        <v>81.156024520000003</v>
      </c>
      <c r="DJ7" s="2838">
        <v>94.655087840000007</v>
      </c>
      <c r="DK7" s="2838">
        <v>250.37417278000001</v>
      </c>
      <c r="DL7" s="2838">
        <v>96.071444670000005</v>
      </c>
      <c r="DM7" s="2838">
        <v>96.646083959999999</v>
      </c>
      <c r="DN7" s="2838">
        <v>83.692774830000005</v>
      </c>
      <c r="DO7" s="2838">
        <v>276.41030345999997</v>
      </c>
      <c r="DP7" s="2838">
        <v>526.78447624</v>
      </c>
      <c r="DQ7" s="2838">
        <v>82.969925419999996</v>
      </c>
      <c r="DR7" s="2838">
        <v>83.556101799999993</v>
      </c>
      <c r="DS7" s="2838">
        <v>86.937499930000001</v>
      </c>
      <c r="DT7" s="2838">
        <v>253.46352715000003</v>
      </c>
      <c r="DU7" s="2838">
        <v>83.988851530000005</v>
      </c>
      <c r="DV7" s="2838">
        <v>84.198186100000001</v>
      </c>
      <c r="DW7" s="2838">
        <v>89.19653670000001</v>
      </c>
      <c r="DX7" s="2838">
        <v>257.38357432999999</v>
      </c>
      <c r="DY7" s="2838">
        <v>1037.6315777200002</v>
      </c>
      <c r="DZ7" s="2838">
        <v>95.481225179999996</v>
      </c>
      <c r="EA7" s="962">
        <v>96.704961990000001</v>
      </c>
      <c r="EB7" s="962">
        <v>114.5606303</v>
      </c>
      <c r="EC7" s="962">
        <v>306.74681747</v>
      </c>
      <c r="ED7" s="962">
        <v>96.441718390000005</v>
      </c>
      <c r="EE7" s="962">
        <v>98.671777690000013</v>
      </c>
      <c r="EF7" s="962">
        <v>97.262846960000005</v>
      </c>
      <c r="EG7" s="962">
        <v>292.37634303999999</v>
      </c>
      <c r="EH7" s="962">
        <v>99.197266630000001</v>
      </c>
      <c r="EI7" s="962">
        <v>96.730597349999996</v>
      </c>
      <c r="EJ7" s="962">
        <v>99.488126940000015</v>
      </c>
      <c r="EK7" s="962">
        <v>295.41599092000001</v>
      </c>
      <c r="EL7" s="962">
        <v>101.16392973000001</v>
      </c>
      <c r="EM7" s="962">
        <v>99.558532389999996</v>
      </c>
      <c r="EN7" s="962">
        <v>122.58549464000002</v>
      </c>
      <c r="EO7" s="962">
        <v>323.30795676000002</v>
      </c>
      <c r="EP7" s="962">
        <v>1217.84710819</v>
      </c>
      <c r="EQ7" s="962">
        <v>104.49834376999999</v>
      </c>
      <c r="ER7" s="962">
        <v>99.365234260000008</v>
      </c>
      <c r="ES7" s="962">
        <v>105.91912696999999</v>
      </c>
      <c r="ET7" s="962">
        <v>309.78270500000002</v>
      </c>
      <c r="EU7" s="962">
        <v>99.467508609999996</v>
      </c>
      <c r="EV7" s="962">
        <v>101.91891314</v>
      </c>
      <c r="EW7" s="962">
        <v>103.99949915000001</v>
      </c>
      <c r="EX7" s="962">
        <v>305.38592089999997</v>
      </c>
      <c r="EY7" s="962">
        <v>105.73724815</v>
      </c>
      <c r="EZ7" s="962">
        <v>115.33751771</v>
      </c>
      <c r="FA7" s="962">
        <v>112.22392898999999</v>
      </c>
      <c r="FB7" s="962">
        <v>333.29869485</v>
      </c>
      <c r="FC7" s="962">
        <v>110.49217923</v>
      </c>
      <c r="FD7" s="962">
        <v>134.22182688000001</v>
      </c>
      <c r="FE7" s="962">
        <v>117.67195708</v>
      </c>
      <c r="FF7" s="962">
        <v>362.38596318999998</v>
      </c>
      <c r="FG7" s="962">
        <v>1310.85328394</v>
      </c>
      <c r="FH7" s="962">
        <v>117.78174672</v>
      </c>
      <c r="FI7" s="962">
        <v>116.58274107</v>
      </c>
      <c r="FJ7" s="962">
        <v>121.45536054999999</v>
      </c>
      <c r="FK7" s="962">
        <f t="shared" si="2"/>
        <v>355.81984834000002</v>
      </c>
      <c r="FL7" s="962">
        <v>117.53436332</v>
      </c>
      <c r="FM7" s="962">
        <v>116.23902747</v>
      </c>
      <c r="FN7" s="962">
        <v>115.03375933</v>
      </c>
      <c r="FO7" s="962">
        <f t="shared" si="3"/>
        <v>348.80715012000002</v>
      </c>
      <c r="FP7" s="962">
        <v>68.191807990000001</v>
      </c>
      <c r="FQ7" s="962">
        <v>117.12730806</v>
      </c>
      <c r="FR7" s="962">
        <v>122.71815165999999</v>
      </c>
      <c r="FS7" s="962">
        <f t="shared" si="4"/>
        <v>308.03726771000004</v>
      </c>
      <c r="FT7" s="962">
        <v>122.65251499000001</v>
      </c>
      <c r="FU7" s="962">
        <v>124.21179247000002</v>
      </c>
      <c r="FV7" s="962">
        <v>126.29997429000001</v>
      </c>
      <c r="FW7" s="962">
        <f t="shared" si="5"/>
        <v>373.16428175000004</v>
      </c>
      <c r="FX7" s="962">
        <v>1385.8285479200001</v>
      </c>
      <c r="FY7" s="962">
        <v>157.33565849999999</v>
      </c>
      <c r="FZ7" s="962">
        <v>123.94240701999998</v>
      </c>
      <c r="GA7" s="962">
        <v>143.80954219999998</v>
      </c>
      <c r="GB7" s="962">
        <v>425.08760771999999</v>
      </c>
      <c r="GC7" s="962">
        <v>177.60707472999999</v>
      </c>
      <c r="GD7" s="962">
        <v>151.63570908000003</v>
      </c>
      <c r="GE7" s="962">
        <v>145.34754253999998</v>
      </c>
      <c r="GF7" s="962">
        <v>474.59032635</v>
      </c>
      <c r="GG7" s="962">
        <v>146.89528772</v>
      </c>
      <c r="GH7" s="962">
        <v>156.66695504000003</v>
      </c>
      <c r="GI7" s="962">
        <v>152.02992183000001</v>
      </c>
      <c r="GJ7" s="962">
        <v>455.59216459000004</v>
      </c>
      <c r="GK7" s="962">
        <v>149.35741175000001</v>
      </c>
      <c r="GL7" s="962">
        <v>166.99771465999999</v>
      </c>
      <c r="GM7" s="962">
        <v>150.47438945000002</v>
      </c>
      <c r="GN7" s="962">
        <v>466.82951586000001</v>
      </c>
      <c r="GO7" s="962">
        <f t="shared" si="6"/>
        <v>1822.0996145200002</v>
      </c>
      <c r="GP7" s="1024">
        <v>150.744</v>
      </c>
      <c r="GQ7" s="962">
        <v>191.32900000000001</v>
      </c>
      <c r="GR7" s="962">
        <v>226.56</v>
      </c>
      <c r="GS7" s="962">
        <f t="shared" si="8"/>
        <v>568.63300000000004</v>
      </c>
      <c r="GT7" s="962">
        <v>198.68</v>
      </c>
      <c r="GU7" s="962">
        <v>188.94</v>
      </c>
      <c r="GV7" s="962">
        <v>186.29</v>
      </c>
      <c r="GW7" s="962">
        <f t="shared" si="7"/>
        <v>573.91</v>
      </c>
      <c r="GX7" s="962">
        <v>191.16</v>
      </c>
      <c r="GY7" s="962">
        <v>188.65</v>
      </c>
      <c r="GZ7" s="962">
        <v>187.23</v>
      </c>
      <c r="HA7" s="962">
        <f t="shared" si="9"/>
        <v>567.04</v>
      </c>
      <c r="HB7" s="962">
        <v>195.89</v>
      </c>
      <c r="HC7" s="962">
        <v>218.97</v>
      </c>
      <c r="HD7" s="962">
        <v>194.33</v>
      </c>
      <c r="HE7" s="962">
        <f t="shared" si="10"/>
        <v>609.19000000000005</v>
      </c>
      <c r="HF7" s="1023">
        <f>HE7+HA7+GW7+GS7</f>
        <v>2318.7730000000001</v>
      </c>
      <c r="HG7" s="1024">
        <v>194.75339253999999</v>
      </c>
      <c r="HH7" s="962">
        <v>197.79766957000001</v>
      </c>
      <c r="HI7" s="962">
        <v>196.90697718000001</v>
      </c>
      <c r="HJ7" s="962">
        <v>589.45803928999999</v>
      </c>
      <c r="HK7" s="962">
        <v>197.25688147999998</v>
      </c>
      <c r="HL7" s="962">
        <v>222.83005956</v>
      </c>
      <c r="HM7" s="962">
        <v>287.50797041999999</v>
      </c>
      <c r="HN7" s="962">
        <v>707.59491146000005</v>
      </c>
      <c r="HO7" s="962">
        <v>230.96926964999997</v>
      </c>
      <c r="HP7" s="962">
        <v>273.22637036999998</v>
      </c>
      <c r="HQ7" s="962">
        <v>250.97998705999996</v>
      </c>
      <c r="HR7" s="962">
        <v>755.17562707999991</v>
      </c>
      <c r="HS7" s="962">
        <v>230.78754672000002</v>
      </c>
      <c r="HT7" s="962">
        <v>237.42710071000002</v>
      </c>
      <c r="HU7" s="962">
        <v>237.89022885</v>
      </c>
      <c r="HV7" s="962">
        <v>706.1048762800001</v>
      </c>
      <c r="HW7" s="1023">
        <f t="shared" si="1"/>
        <v>2758.3334541100003</v>
      </c>
    </row>
    <row r="8" spans="1:231" ht="20.25" customHeight="1" x14ac:dyDescent="0.4">
      <c r="A8" s="2823" t="s">
        <v>806</v>
      </c>
      <c r="B8" s="1048">
        <v>4.3324792299999997</v>
      </c>
      <c r="C8" s="1048">
        <v>6.76808151</v>
      </c>
      <c r="D8" s="1048">
        <v>0.90925057999999992</v>
      </c>
      <c r="E8" s="1048">
        <v>12.009811319999999</v>
      </c>
      <c r="F8" s="1048">
        <v>8.6516359400000002</v>
      </c>
      <c r="G8" s="1048">
        <v>6.1873791899999997</v>
      </c>
      <c r="H8" s="1048">
        <v>5.7289713000000004</v>
      </c>
      <c r="I8" s="1048">
        <v>20.567986430000001</v>
      </c>
      <c r="J8" s="1048">
        <v>0</v>
      </c>
      <c r="K8" s="1048">
        <v>0</v>
      </c>
      <c r="L8" s="1048">
        <v>4.1405655899999996</v>
      </c>
      <c r="M8" s="1048">
        <v>4.1405655899999996</v>
      </c>
      <c r="N8" s="1048">
        <v>9.4654915299999995</v>
      </c>
      <c r="O8" s="1048">
        <v>12.28249153</v>
      </c>
      <c r="P8" s="1048">
        <v>9.9637350700000002</v>
      </c>
      <c r="Q8" s="1048">
        <v>31.711718130000001</v>
      </c>
      <c r="R8" s="1048">
        <v>68.430081470000005</v>
      </c>
      <c r="S8" s="1048">
        <v>13.632081900000001</v>
      </c>
      <c r="T8" s="1048">
        <v>15.876093899999999</v>
      </c>
      <c r="U8" s="1048">
        <v>15.771483299999998</v>
      </c>
      <c r="V8" s="1048">
        <v>45.279659099999996</v>
      </c>
      <c r="W8" s="1048">
        <v>12.024832</v>
      </c>
      <c r="X8" s="1048">
        <v>21.710754999999999</v>
      </c>
      <c r="Y8" s="1048">
        <v>17.094809999999999</v>
      </c>
      <c r="Z8" s="1048">
        <v>50.830396999999991</v>
      </c>
      <c r="AA8" s="1048">
        <v>19.596858999999998</v>
      </c>
      <c r="AB8" s="1048">
        <v>21.654395999999998</v>
      </c>
      <c r="AC8" s="1048">
        <v>21.17353</v>
      </c>
      <c r="AD8" s="1048">
        <v>62.424785</v>
      </c>
      <c r="AE8" s="1048">
        <v>15.908478000000001</v>
      </c>
      <c r="AF8" s="1048">
        <v>18.127458829999998</v>
      </c>
      <c r="AG8" s="1048">
        <v>20.438130000000001</v>
      </c>
      <c r="AH8" s="1048">
        <v>54.474066829999998</v>
      </c>
      <c r="AI8" s="1048">
        <v>213.00890792999999</v>
      </c>
      <c r="AJ8" s="1048">
        <v>11.973328970000001</v>
      </c>
      <c r="AK8" s="1048">
        <v>17.324588010000003</v>
      </c>
      <c r="AL8" s="1048">
        <v>13.615446</v>
      </c>
      <c r="AM8" s="1048">
        <v>42.913362980000002</v>
      </c>
      <c r="AN8" s="1048">
        <v>19.195740000000001</v>
      </c>
      <c r="AO8" s="1048">
        <v>7.1837470000000003</v>
      </c>
      <c r="AP8" s="1048">
        <v>25.591352000000001</v>
      </c>
      <c r="AQ8" s="1048">
        <v>51.970838999999998</v>
      </c>
      <c r="AR8" s="1048">
        <v>17.937455</v>
      </c>
      <c r="AS8" s="1048">
        <v>231.20190199999999</v>
      </c>
      <c r="AT8" s="1048">
        <v>10.662226</v>
      </c>
      <c r="AU8" s="1048">
        <v>9.9013899999999992</v>
      </c>
      <c r="AV8" s="1049">
        <v>10.729635999999999</v>
      </c>
      <c r="AW8" s="1049">
        <v>31.293251999999999</v>
      </c>
      <c r="AX8" s="1049">
        <v>19.508583000000002</v>
      </c>
      <c r="AY8" s="1049">
        <v>9.6942199999999996</v>
      </c>
      <c r="AZ8" s="1049">
        <v>18.675415000000001</v>
      </c>
      <c r="BA8" s="1049">
        <v>47.878217999999997</v>
      </c>
      <c r="BB8" s="1049">
        <v>8.1302144100000007</v>
      </c>
      <c r="BC8" s="1049">
        <v>21.692421</v>
      </c>
      <c r="BD8" s="1049">
        <v>14.194402</v>
      </c>
      <c r="BE8" s="1049">
        <v>44.017037409999993</v>
      </c>
      <c r="BF8" s="962">
        <v>10.64213799</v>
      </c>
      <c r="BG8" s="962">
        <v>17.822232</v>
      </c>
      <c r="BH8" s="962">
        <v>8.2720500000000001</v>
      </c>
      <c r="BI8" s="962">
        <v>36.736419990000002</v>
      </c>
      <c r="BJ8" s="1050">
        <v>7.7986050000000002</v>
      </c>
      <c r="BK8" s="1050">
        <v>15.459891000000001</v>
      </c>
      <c r="BL8" s="1050">
        <v>89.423277999999996</v>
      </c>
      <c r="BM8" s="1050">
        <v>112.681774</v>
      </c>
      <c r="BN8" s="962">
        <v>14.096833999999999</v>
      </c>
      <c r="BO8" s="962">
        <v>12.94951</v>
      </c>
      <c r="BP8" s="962">
        <v>11.261286</v>
      </c>
      <c r="BQ8" s="2838">
        <v>38.307630000000003</v>
      </c>
      <c r="BR8" s="2838">
        <v>63.369405</v>
      </c>
      <c r="BS8" s="2838">
        <v>63.369405</v>
      </c>
      <c r="BT8" s="2838">
        <v>5.3818080000000004</v>
      </c>
      <c r="BU8" s="2838">
        <v>132.12061800000001</v>
      </c>
      <c r="BV8" s="2838">
        <v>28.28928616</v>
      </c>
      <c r="BW8" s="2838">
        <v>21.461206000000001</v>
      </c>
      <c r="BX8" s="2838">
        <v>21.285692000000001</v>
      </c>
      <c r="BY8" s="2838">
        <v>71.036184159999991</v>
      </c>
      <c r="BZ8" s="2838">
        <v>4.87754449</v>
      </c>
      <c r="CA8" s="2838">
        <v>0.59328209999999992</v>
      </c>
      <c r="CB8" s="2838">
        <v>24.21448226</v>
      </c>
      <c r="CC8" s="2838">
        <v>29.685308850000002</v>
      </c>
      <c r="CD8" s="2838">
        <v>28.76990619</v>
      </c>
      <c r="CE8" s="2838">
        <v>28.146798920000002</v>
      </c>
      <c r="CF8" s="2838">
        <v>15.31088424</v>
      </c>
      <c r="CG8" s="2838">
        <v>72.227589349999988</v>
      </c>
      <c r="CH8" s="2838">
        <v>43.094296980000003</v>
      </c>
      <c r="CI8" s="2838">
        <v>21.14157836</v>
      </c>
      <c r="CJ8" s="2838">
        <v>30.236417839999998</v>
      </c>
      <c r="CK8" s="2838">
        <v>94.472293180000008</v>
      </c>
      <c r="CL8" s="2838">
        <v>24.812867129999997</v>
      </c>
      <c r="CM8" s="2838">
        <v>28.146798920000002</v>
      </c>
      <c r="CN8" s="2838">
        <v>18.943142559999998</v>
      </c>
      <c r="CO8" s="2838">
        <v>71.902808609999994</v>
      </c>
      <c r="CP8" s="2838">
        <v>268.28799999</v>
      </c>
      <c r="CQ8" s="2838">
        <v>17.391480089999998</v>
      </c>
      <c r="CR8" s="2838">
        <v>23.363654960000002</v>
      </c>
      <c r="CS8" s="2838">
        <v>11.114857369999999</v>
      </c>
      <c r="CT8" s="2838">
        <v>51.869992419999996</v>
      </c>
      <c r="CU8" s="2838">
        <v>14.250090800000001</v>
      </c>
      <c r="CV8" s="2838">
        <v>15.31615135</v>
      </c>
      <c r="CW8" s="2838">
        <v>27.534952009999998</v>
      </c>
      <c r="CX8" s="2838">
        <v>57.101194159999999</v>
      </c>
      <c r="CY8" s="2838">
        <v>19.29633896</v>
      </c>
      <c r="CZ8" s="2838">
        <v>15.886080289999999</v>
      </c>
      <c r="DA8" s="2838">
        <v>14.653304210000002</v>
      </c>
      <c r="DB8" s="2838">
        <v>49.835723460000004</v>
      </c>
      <c r="DC8" s="2838">
        <v>21.36922337</v>
      </c>
      <c r="DD8" s="2838">
        <v>26.564322559999997</v>
      </c>
      <c r="DE8" s="2838">
        <v>11.13903457</v>
      </c>
      <c r="DF8" s="2838">
        <v>59.072580500000001</v>
      </c>
      <c r="DG8" s="2838">
        <v>217.87949053999998</v>
      </c>
      <c r="DH8" s="2838">
        <v>23.968755399999999</v>
      </c>
      <c r="DI8" s="2838">
        <v>26.848593079999997</v>
      </c>
      <c r="DJ8" s="2838">
        <v>18.081939600000002</v>
      </c>
      <c r="DK8" s="2838">
        <v>68.899288080000005</v>
      </c>
      <c r="DL8" s="2838">
        <v>17.091520750000001</v>
      </c>
      <c r="DM8" s="2838">
        <v>13.575420289999999</v>
      </c>
      <c r="DN8" s="2838">
        <v>19.696339050000002</v>
      </c>
      <c r="DO8" s="2838">
        <v>50.363280090000003</v>
      </c>
      <c r="DP8" s="2838">
        <v>119.26256817000001</v>
      </c>
      <c r="DQ8" s="2838">
        <v>17.72788401</v>
      </c>
      <c r="DR8" s="2838">
        <v>25.0567791</v>
      </c>
      <c r="DS8" s="2838">
        <v>22.73542557</v>
      </c>
      <c r="DT8" s="2838">
        <v>65.520088680000001</v>
      </c>
      <c r="DU8" s="2838">
        <v>20.973632300000002</v>
      </c>
      <c r="DV8" s="2838">
        <v>25.15642266</v>
      </c>
      <c r="DW8" s="2838">
        <v>15.66077357</v>
      </c>
      <c r="DX8" s="2838">
        <v>61.790828529999999</v>
      </c>
      <c r="DY8" s="2838">
        <v>246.57348538000002</v>
      </c>
      <c r="DZ8" s="2838">
        <v>9.7271033599999992</v>
      </c>
      <c r="EA8" s="962">
        <v>23.431460809999997</v>
      </c>
      <c r="EB8" s="962">
        <v>20.432163289999998</v>
      </c>
      <c r="EC8" s="962">
        <v>53.590727459999997</v>
      </c>
      <c r="ED8" s="962">
        <v>22.91032143</v>
      </c>
      <c r="EE8" s="962">
        <v>17.302866479999999</v>
      </c>
      <c r="EF8" s="962">
        <v>28.411628510000007</v>
      </c>
      <c r="EG8" s="962">
        <v>68.624816420000002</v>
      </c>
      <c r="EH8" s="962">
        <v>16.447820660000001</v>
      </c>
      <c r="EI8" s="962">
        <v>20.943648950000004</v>
      </c>
      <c r="EJ8" s="962">
        <v>26.233084050000002</v>
      </c>
      <c r="EK8" s="962">
        <v>63.624553659999997</v>
      </c>
      <c r="EL8" s="962">
        <v>29.067738840000001</v>
      </c>
      <c r="EM8" s="962">
        <v>26.776545300000002</v>
      </c>
      <c r="EN8" s="962">
        <v>27.779716009999998</v>
      </c>
      <c r="EO8" s="962">
        <v>83.624000150000001</v>
      </c>
      <c r="EP8" s="962">
        <v>269.46409769000002</v>
      </c>
      <c r="EQ8" s="962">
        <v>23.861654489999999</v>
      </c>
      <c r="ER8" s="962">
        <v>29.26126739</v>
      </c>
      <c r="ES8" s="962">
        <v>20.01080593</v>
      </c>
      <c r="ET8" s="962">
        <v>73.133727809999996</v>
      </c>
      <c r="EU8" s="962">
        <v>25.907978889999999</v>
      </c>
      <c r="EV8" s="962">
        <v>24.238112319999999</v>
      </c>
      <c r="EW8" s="962">
        <v>202.53714191999998</v>
      </c>
      <c r="EX8" s="962">
        <v>252.68323312999999</v>
      </c>
      <c r="EY8" s="962">
        <v>147.68820593000001</v>
      </c>
      <c r="EZ8" s="962">
        <v>113.30169398000001</v>
      </c>
      <c r="FA8" s="962">
        <v>24.395417469999998</v>
      </c>
      <c r="FB8" s="962">
        <v>285.38531738</v>
      </c>
      <c r="FC8" s="962">
        <v>21.539042010000003</v>
      </c>
      <c r="FD8" s="962">
        <v>45.304110189999996</v>
      </c>
      <c r="FE8" s="962">
        <v>35.560813889999999</v>
      </c>
      <c r="FF8" s="962">
        <v>102.40396609</v>
      </c>
      <c r="FG8" s="962">
        <v>713.60624440999993</v>
      </c>
      <c r="FH8" s="962">
        <v>27.742259420000003</v>
      </c>
      <c r="FI8" s="962">
        <v>29.461998789999999</v>
      </c>
      <c r="FJ8" s="962">
        <v>20.139342740000004</v>
      </c>
      <c r="FK8" s="962">
        <f t="shared" si="2"/>
        <v>77.343600949999995</v>
      </c>
      <c r="FL8" s="962">
        <v>22.966139380000001</v>
      </c>
      <c r="FM8" s="962">
        <v>30.823056029999996</v>
      </c>
      <c r="FN8" s="962">
        <v>0</v>
      </c>
      <c r="FO8" s="962">
        <f t="shared" si="3"/>
        <v>53.789195409999998</v>
      </c>
      <c r="FP8" s="962">
        <v>60.222338580000006</v>
      </c>
      <c r="FQ8" s="962">
        <v>20.38077311</v>
      </c>
      <c r="FR8" s="962">
        <v>29.16862854</v>
      </c>
      <c r="FS8" s="962">
        <f t="shared" si="4"/>
        <v>109.77174023000001</v>
      </c>
      <c r="FT8" s="962">
        <v>31.059337170000003</v>
      </c>
      <c r="FU8" s="962">
        <v>31.205438179999998</v>
      </c>
      <c r="FV8" s="962">
        <v>36.011420220000005</v>
      </c>
      <c r="FW8" s="962">
        <f t="shared" si="5"/>
        <v>98.276195570000013</v>
      </c>
      <c r="FX8" s="962">
        <v>339.18073215999999</v>
      </c>
      <c r="FY8" s="962">
        <v>36.692600399999996</v>
      </c>
      <c r="FZ8" s="962">
        <v>40.112875979999998</v>
      </c>
      <c r="GA8" s="962">
        <v>38.134757289999996</v>
      </c>
      <c r="GB8" s="962">
        <v>114.94023366999998</v>
      </c>
      <c r="GC8" s="962">
        <v>39.369746999999997</v>
      </c>
      <c r="GD8" s="962">
        <v>26.516964809999997</v>
      </c>
      <c r="GE8" s="962">
        <v>41.159015289999999</v>
      </c>
      <c r="GF8" s="962">
        <v>107.04572709999999</v>
      </c>
      <c r="GG8" s="962">
        <v>40.674141939999998</v>
      </c>
      <c r="GH8" s="962">
        <v>40.674141939999998</v>
      </c>
      <c r="GI8" s="962">
        <v>40.674141939999998</v>
      </c>
      <c r="GJ8" s="962">
        <v>122.02242582</v>
      </c>
      <c r="GK8" s="962">
        <v>43.444047629999993</v>
      </c>
      <c r="GL8" s="962">
        <v>44.428527889999998</v>
      </c>
      <c r="GM8" s="962">
        <v>55.182939639999994</v>
      </c>
      <c r="GN8" s="962">
        <v>143.05551516</v>
      </c>
      <c r="GO8" s="962">
        <f t="shared" si="6"/>
        <v>487.06390175000001</v>
      </c>
      <c r="GP8" s="1024">
        <v>45.186</v>
      </c>
      <c r="GQ8" s="962">
        <v>37.444000000000003</v>
      </c>
      <c r="GR8" s="962">
        <v>49.49</v>
      </c>
      <c r="GS8" s="962">
        <f t="shared" si="8"/>
        <v>132.12</v>
      </c>
      <c r="GT8" s="962">
        <v>41.01</v>
      </c>
      <c r="GU8" s="962">
        <v>40.090000000000003</v>
      </c>
      <c r="GV8" s="962">
        <v>45.14</v>
      </c>
      <c r="GW8" s="962">
        <f t="shared" si="7"/>
        <v>126.24</v>
      </c>
      <c r="GX8" s="962">
        <v>26.67</v>
      </c>
      <c r="GY8" s="962">
        <v>40.17</v>
      </c>
      <c r="GZ8" s="962">
        <v>64.69</v>
      </c>
      <c r="HA8" s="962">
        <f t="shared" si="9"/>
        <v>131.53</v>
      </c>
      <c r="HB8" s="962">
        <v>67.430000000000007</v>
      </c>
      <c r="HC8" s="962">
        <v>330.69</v>
      </c>
      <c r="HD8" s="962">
        <v>63.94</v>
      </c>
      <c r="HE8" s="962">
        <f t="shared" si="10"/>
        <v>462.06</v>
      </c>
      <c r="HF8" s="1023">
        <f t="shared" ref="HF8:HF69" si="11">HE8+HA8+GW8+GS8</f>
        <v>851.95</v>
      </c>
      <c r="HG8" s="1024">
        <v>55.617333710000011</v>
      </c>
      <c r="HH8" s="962">
        <v>54.300763979999999</v>
      </c>
      <c r="HI8" s="962">
        <v>43.231096390000005</v>
      </c>
      <c r="HJ8" s="962">
        <v>153.14919408</v>
      </c>
      <c r="HK8" s="962">
        <v>34.043034769999998</v>
      </c>
      <c r="HL8" s="962">
        <v>48.111741480000006</v>
      </c>
      <c r="HM8" s="962">
        <v>65.085361809999995</v>
      </c>
      <c r="HN8" s="962">
        <v>147.24013805999999</v>
      </c>
      <c r="HO8" s="962">
        <v>39.733600280000005</v>
      </c>
      <c r="HP8" s="962">
        <v>53.660314920000005</v>
      </c>
      <c r="HQ8" s="962">
        <v>77.095861009999993</v>
      </c>
      <c r="HR8" s="962">
        <v>170.48977620999997</v>
      </c>
      <c r="HS8" s="962">
        <v>63.806114210000004</v>
      </c>
      <c r="HT8" s="962">
        <v>68.09343638</v>
      </c>
      <c r="HU8" s="962">
        <v>76.083808599999998</v>
      </c>
      <c r="HV8" s="962">
        <v>207.98335918999999</v>
      </c>
      <c r="HW8" s="1023">
        <f t="shared" si="1"/>
        <v>678.86246754000001</v>
      </c>
    </row>
    <row r="9" spans="1:231" ht="20.25" customHeight="1" x14ac:dyDescent="0.4">
      <c r="A9" s="2823" t="s">
        <v>807</v>
      </c>
      <c r="B9" s="1048">
        <v>0</v>
      </c>
      <c r="C9" s="1048">
        <v>53.625</v>
      </c>
      <c r="D9" s="1048">
        <v>0</v>
      </c>
      <c r="E9" s="1048">
        <v>53.625</v>
      </c>
      <c r="F9" s="1048">
        <v>5.7000000000000002E-3</v>
      </c>
      <c r="G9" s="1048">
        <v>1.46E-2</v>
      </c>
      <c r="H9" s="1048">
        <v>0</v>
      </c>
      <c r="I9" s="1048">
        <v>2.0299999999999999E-2</v>
      </c>
      <c r="J9" s="1048">
        <v>6.4999999999999997E-3</v>
      </c>
      <c r="K9" s="1048">
        <v>0</v>
      </c>
      <c r="L9" s="1048">
        <v>0</v>
      </c>
      <c r="M9" s="1048">
        <v>6.4999999999999997E-3</v>
      </c>
      <c r="N9" s="1048">
        <v>0</v>
      </c>
      <c r="O9" s="1048">
        <v>0</v>
      </c>
      <c r="P9" s="1048">
        <v>0</v>
      </c>
      <c r="Q9" s="1048">
        <v>0</v>
      </c>
      <c r="R9" s="1048">
        <v>53.651800000000001</v>
      </c>
      <c r="S9" s="1048">
        <v>0</v>
      </c>
      <c r="T9" s="1048">
        <v>0</v>
      </c>
      <c r="U9" s="1048">
        <v>0</v>
      </c>
      <c r="V9" s="1048">
        <v>0</v>
      </c>
      <c r="W9" s="1051"/>
      <c r="X9" s="1051"/>
      <c r="Y9" s="1051"/>
      <c r="Z9" s="1051"/>
      <c r="AA9" s="1051"/>
      <c r="AB9" s="1051"/>
      <c r="AC9" s="1051"/>
      <c r="AD9" s="1051"/>
      <c r="AE9" s="1051"/>
      <c r="AF9" s="1051"/>
      <c r="AG9" s="1051"/>
      <c r="AH9" s="1051"/>
      <c r="AI9" s="1051"/>
      <c r="AJ9" s="2839">
        <v>0</v>
      </c>
      <c r="AK9" s="2839">
        <v>0</v>
      </c>
      <c r="AL9" s="2839">
        <v>0</v>
      </c>
      <c r="AM9" s="2839">
        <v>0</v>
      </c>
      <c r="AN9" s="2839">
        <v>0</v>
      </c>
      <c r="AO9" s="2839">
        <v>0</v>
      </c>
      <c r="AP9" s="2839">
        <v>0</v>
      </c>
      <c r="AQ9" s="2839">
        <v>0</v>
      </c>
      <c r="AR9" s="2839">
        <v>0</v>
      </c>
      <c r="AS9" s="2839">
        <v>40.030459180000008</v>
      </c>
      <c r="AT9" s="2839">
        <v>0</v>
      </c>
      <c r="AU9" s="2839">
        <v>0</v>
      </c>
      <c r="AV9" s="962">
        <v>83.06313686</v>
      </c>
      <c r="AW9" s="962">
        <v>83.06313686</v>
      </c>
      <c r="AX9" s="962">
        <v>199.87714209999999</v>
      </c>
      <c r="AY9" s="962">
        <v>0</v>
      </c>
      <c r="AZ9" s="962">
        <v>186.26882387999999</v>
      </c>
      <c r="BA9" s="962">
        <v>386.14596598000003</v>
      </c>
      <c r="BB9" s="962">
        <v>0</v>
      </c>
      <c r="BC9" s="962">
        <v>87.160018249999993</v>
      </c>
      <c r="BD9" s="962">
        <v>94.099017160000002</v>
      </c>
      <c r="BE9" s="962">
        <v>181.25903541</v>
      </c>
      <c r="BF9" s="962">
        <v>0</v>
      </c>
      <c r="BG9" s="962">
        <v>0</v>
      </c>
      <c r="BH9" s="962">
        <v>264.13165815999997</v>
      </c>
      <c r="BI9" s="962">
        <v>264.13165815999997</v>
      </c>
      <c r="BJ9" s="1050">
        <v>0</v>
      </c>
      <c r="BK9" s="1050">
        <v>393.20498921000006</v>
      </c>
      <c r="BL9" s="1050">
        <v>102.49263031999999</v>
      </c>
      <c r="BM9" s="1050">
        <v>495.69761953000005</v>
      </c>
      <c r="BN9" s="962">
        <v>103.33844784999999</v>
      </c>
      <c r="BO9" s="962">
        <v>105.33736705000001</v>
      </c>
      <c r="BP9" s="962">
        <v>114.18046172</v>
      </c>
      <c r="BQ9" s="2838">
        <v>322.85627662000002</v>
      </c>
      <c r="BR9" s="2838">
        <v>0</v>
      </c>
      <c r="BS9" s="2838">
        <v>0</v>
      </c>
      <c r="BT9" s="2838">
        <v>26.848970480000002</v>
      </c>
      <c r="BU9" s="2838">
        <v>26.848970480000002</v>
      </c>
      <c r="BV9" s="2838">
        <v>53.202175009999998</v>
      </c>
      <c r="BW9" s="2838">
        <v>53.609629349999992</v>
      </c>
      <c r="BX9" s="2838">
        <v>111.28368248</v>
      </c>
      <c r="BY9" s="2838">
        <v>218.09548683999998</v>
      </c>
      <c r="BZ9" s="2838">
        <v>0</v>
      </c>
      <c r="CA9" s="2838">
        <v>57.617326779999999</v>
      </c>
      <c r="CB9" s="2838">
        <v>31.072628120000001</v>
      </c>
      <c r="CC9" s="2838">
        <v>88.689954900000004</v>
      </c>
      <c r="CD9" s="2838">
        <v>131.44458723</v>
      </c>
      <c r="CE9" s="2838">
        <v>301.75033224999999</v>
      </c>
      <c r="CF9" s="2838">
        <v>0</v>
      </c>
      <c r="CG9" s="2838">
        <v>433.19491948000001</v>
      </c>
      <c r="CH9" s="2838">
        <v>179.01355742000001</v>
      </c>
      <c r="CI9" s="2838">
        <v>149.26630656999998</v>
      </c>
      <c r="CJ9" s="2838">
        <v>91.140496420000005</v>
      </c>
      <c r="CK9" s="2838">
        <v>419.42036041</v>
      </c>
      <c r="CL9" s="2838">
        <v>60.108794900000007</v>
      </c>
      <c r="CM9" s="2838">
        <v>122.15295293</v>
      </c>
      <c r="CN9" s="2838">
        <v>33.216050359999997</v>
      </c>
      <c r="CO9" s="2838">
        <v>215.47779818999999</v>
      </c>
      <c r="CP9" s="2838">
        <v>1156.78273298</v>
      </c>
      <c r="CQ9" s="2838">
        <v>100.58349654999999</v>
      </c>
      <c r="CR9" s="2838">
        <v>104.43693306</v>
      </c>
      <c r="CS9" s="2838">
        <v>106.74481261</v>
      </c>
      <c r="CT9" s="2838">
        <v>311.76524222</v>
      </c>
      <c r="CU9" s="2838">
        <v>104.17124656999999</v>
      </c>
      <c r="CV9" s="2838">
        <v>103.59066507999999</v>
      </c>
      <c r="CW9" s="2838">
        <v>102.10231428</v>
      </c>
      <c r="CX9" s="2838">
        <v>309.86422592999998</v>
      </c>
      <c r="CY9" s="2838">
        <v>101.88001543</v>
      </c>
      <c r="CZ9" s="2838">
        <v>109.14816934999999</v>
      </c>
      <c r="DA9" s="2838">
        <v>107.33604588</v>
      </c>
      <c r="DB9" s="2838">
        <v>318.36423065999998</v>
      </c>
      <c r="DC9" s="2838">
        <v>107.4720923</v>
      </c>
      <c r="DD9" s="2838">
        <v>102.10562018</v>
      </c>
      <c r="DE9" s="2838">
        <v>107.3804085</v>
      </c>
      <c r="DF9" s="2838">
        <v>316.95812098000005</v>
      </c>
      <c r="DG9" s="2838">
        <v>1256.9518197899999</v>
      </c>
      <c r="DH9" s="2838">
        <v>115.08330758</v>
      </c>
      <c r="DI9" s="2838">
        <v>117.50534807</v>
      </c>
      <c r="DJ9" s="2838">
        <v>115.93065259999999</v>
      </c>
      <c r="DK9" s="2838">
        <v>348.51930824999999</v>
      </c>
      <c r="DL9" s="2838">
        <v>117.53812248</v>
      </c>
      <c r="DM9" s="2838">
        <v>120.54074406000001</v>
      </c>
      <c r="DN9" s="2838">
        <v>119.74003612999999</v>
      </c>
      <c r="DO9" s="2838">
        <v>357.81890267</v>
      </c>
      <c r="DP9" s="2838">
        <v>706.33821092000005</v>
      </c>
      <c r="DQ9" s="2838">
        <v>121.86955344</v>
      </c>
      <c r="DR9" s="2838">
        <v>121.66273103</v>
      </c>
      <c r="DS9" s="2838">
        <v>124.29791354000001</v>
      </c>
      <c r="DT9" s="2838">
        <v>367.83019801</v>
      </c>
      <c r="DU9" s="2838">
        <v>129.82757634000001</v>
      </c>
      <c r="DV9" s="2838">
        <v>125.6852087</v>
      </c>
      <c r="DW9" s="2838">
        <v>125.80064340000001</v>
      </c>
      <c r="DX9" s="2838">
        <v>381.31342844000005</v>
      </c>
      <c r="DY9" s="2838">
        <v>1455.4818373700002</v>
      </c>
      <c r="DZ9" s="2838">
        <v>139.00510521999999</v>
      </c>
      <c r="EA9" s="962">
        <v>139.6426376</v>
      </c>
      <c r="EB9" s="962">
        <v>139.60887441</v>
      </c>
      <c r="EC9" s="962">
        <v>418.25661723000002</v>
      </c>
      <c r="ED9" s="962">
        <v>137.31935490999999</v>
      </c>
      <c r="EE9" s="962">
        <v>155.83874252999999</v>
      </c>
      <c r="EF9" s="962">
        <v>143.42157406999999</v>
      </c>
      <c r="EG9" s="962">
        <v>436.57967150999997</v>
      </c>
      <c r="EH9" s="962">
        <v>143.50081047999998</v>
      </c>
      <c r="EI9" s="962">
        <v>143.14449992000002</v>
      </c>
      <c r="EJ9" s="962">
        <v>145.31324856999996</v>
      </c>
      <c r="EK9" s="962">
        <v>431.95855897000001</v>
      </c>
      <c r="EL9" s="962">
        <v>143.21393578000001</v>
      </c>
      <c r="EM9" s="962">
        <v>156.94338557</v>
      </c>
      <c r="EN9" s="962">
        <v>147.28649336000001</v>
      </c>
      <c r="EO9" s="962">
        <v>447.44381471000003</v>
      </c>
      <c r="EP9" s="962">
        <v>1734.2386624200001</v>
      </c>
      <c r="EQ9" s="962">
        <v>0</v>
      </c>
      <c r="ER9" s="962">
        <v>0</v>
      </c>
      <c r="ES9" s="962">
        <v>0</v>
      </c>
      <c r="ET9" s="962">
        <v>0</v>
      </c>
      <c r="EU9" s="962">
        <v>0</v>
      </c>
      <c r="EV9" s="962">
        <v>0</v>
      </c>
      <c r="EW9" s="962">
        <v>309.47506212999997</v>
      </c>
      <c r="EX9" s="962">
        <v>309.47506212999997</v>
      </c>
      <c r="EY9" s="962">
        <v>0</v>
      </c>
      <c r="EZ9" s="962">
        <v>0</v>
      </c>
      <c r="FA9" s="962">
        <v>0</v>
      </c>
      <c r="FB9" s="962">
        <v>0</v>
      </c>
      <c r="FC9" s="962">
        <v>0</v>
      </c>
      <c r="FD9" s="962">
        <v>18.788780190000001</v>
      </c>
      <c r="FE9" s="962">
        <v>0</v>
      </c>
      <c r="FF9" s="962">
        <v>18.788780190000001</v>
      </c>
      <c r="FG9" s="962">
        <v>328.26384231999998</v>
      </c>
      <c r="FH9" s="962">
        <v>187.58457241999497</v>
      </c>
      <c r="FI9" s="962">
        <v>188.62531435000085</v>
      </c>
      <c r="FJ9" s="962">
        <v>184.8487557</v>
      </c>
      <c r="FK9" s="962">
        <f t="shared" si="2"/>
        <v>561.05864246999579</v>
      </c>
      <c r="FL9" s="962">
        <v>185.61475117000003</v>
      </c>
      <c r="FM9" s="962">
        <v>187.97521041999588</v>
      </c>
      <c r="FN9" s="962">
        <v>189.7634734799955</v>
      </c>
      <c r="FO9" s="962">
        <f t="shared" si="3"/>
        <v>563.35343506999141</v>
      </c>
      <c r="FP9" s="962">
        <v>188.43191380999573</v>
      </c>
      <c r="FQ9" s="962">
        <v>203.59379216999343</v>
      </c>
      <c r="FR9" s="962">
        <v>202.38998698999993</v>
      </c>
      <c r="FS9" s="962">
        <f t="shared" si="4"/>
        <v>594.4156929699891</v>
      </c>
      <c r="FT9" s="962">
        <v>200.15751723000068</v>
      </c>
      <c r="FU9" s="962">
        <v>198.92615596000036</v>
      </c>
      <c r="FV9" s="962">
        <v>197.20117530000061</v>
      </c>
      <c r="FW9" s="962">
        <f t="shared" si="5"/>
        <v>596.28484849000165</v>
      </c>
      <c r="FX9" s="962">
        <v>2315.1126189999782</v>
      </c>
      <c r="FY9" s="962">
        <v>250.08892693999948</v>
      </c>
      <c r="FZ9" s="962">
        <v>263.11657644998274</v>
      </c>
      <c r="GA9" s="962">
        <v>259.40380062999969</v>
      </c>
      <c r="GB9" s="962">
        <v>772.60930401998189</v>
      </c>
      <c r="GC9" s="962">
        <v>264.30557474999284</v>
      </c>
      <c r="GD9" s="962">
        <v>258.85219652999962</v>
      </c>
      <c r="GE9" s="962">
        <v>259.84600388000001</v>
      </c>
      <c r="GF9" s="962">
        <v>783.00377515999241</v>
      </c>
      <c r="GG9" s="962">
        <v>260.54599700000142</v>
      </c>
      <c r="GH9" s="962">
        <v>261.49748039999986</v>
      </c>
      <c r="GI9" s="962">
        <v>264.79232032999977</v>
      </c>
      <c r="GJ9" s="962">
        <v>786.8357977300011</v>
      </c>
      <c r="GK9" s="962">
        <v>273.12072369000037</v>
      </c>
      <c r="GL9" s="962">
        <v>264.72040184000025</v>
      </c>
      <c r="GM9" s="962">
        <v>264.70770458000038</v>
      </c>
      <c r="GN9" s="962">
        <v>802.54883011000095</v>
      </c>
      <c r="GO9" s="962">
        <f t="shared" si="6"/>
        <v>3144.9977070199766</v>
      </c>
      <c r="GP9" s="1024">
        <v>324.63499999999999</v>
      </c>
      <c r="GQ9" s="962">
        <v>325.827</v>
      </c>
      <c r="GR9" s="962">
        <v>324.50099999999998</v>
      </c>
      <c r="GS9" s="962">
        <f t="shared" si="8"/>
        <v>974.96299999999997</v>
      </c>
      <c r="GT9" s="962">
        <v>323.50799999999998</v>
      </c>
      <c r="GU9" s="962">
        <v>322.61</v>
      </c>
      <c r="GV9" s="962">
        <v>325.83999999999997</v>
      </c>
      <c r="GW9" s="962">
        <f t="shared" si="7"/>
        <v>971.95799999999986</v>
      </c>
      <c r="GX9" s="962">
        <v>327.83</v>
      </c>
      <c r="GY9" s="962">
        <v>333.1</v>
      </c>
      <c r="GZ9" s="962">
        <v>329.32</v>
      </c>
      <c r="HA9" s="962">
        <f t="shared" si="9"/>
        <v>990.25</v>
      </c>
      <c r="HB9" s="962">
        <v>330.26</v>
      </c>
      <c r="HC9" s="962">
        <v>66.16</v>
      </c>
      <c r="HD9" s="962">
        <v>333.06</v>
      </c>
      <c r="HE9" s="962">
        <f t="shared" si="10"/>
        <v>729.48</v>
      </c>
      <c r="HF9" s="1023">
        <f t="shared" si="11"/>
        <v>3666.6509999999998</v>
      </c>
      <c r="HG9" s="1024">
        <v>338.30537806000018</v>
      </c>
      <c r="HH9" s="962">
        <v>337.00592463999965</v>
      </c>
      <c r="HI9" s="962">
        <v>337.13326319999879</v>
      </c>
      <c r="HJ9" s="962">
        <v>1012.4445658999987</v>
      </c>
      <c r="HK9" s="962">
        <v>486.39832246000083</v>
      </c>
      <c r="HL9" s="962">
        <v>397.31591633000022</v>
      </c>
      <c r="HM9" s="962">
        <v>377.80310924000065</v>
      </c>
      <c r="HN9" s="962">
        <v>1261.5173480300016</v>
      </c>
      <c r="HO9" s="962">
        <v>376.97277253999926</v>
      </c>
      <c r="HP9" s="962">
        <v>380.1209070000001</v>
      </c>
      <c r="HQ9" s="962">
        <v>376.58263071999932</v>
      </c>
      <c r="HR9" s="962">
        <v>1133.6763102599989</v>
      </c>
      <c r="HS9" s="962">
        <v>378.91180902000042</v>
      </c>
      <c r="HT9" s="962">
        <v>372.91820165999462</v>
      </c>
      <c r="HU9" s="962">
        <v>385.54937633003328</v>
      </c>
      <c r="HV9" s="962">
        <v>1137.3793870100283</v>
      </c>
      <c r="HW9" s="1023">
        <f t="shared" si="1"/>
        <v>4545.0176112000272</v>
      </c>
    </row>
    <row r="10" spans="1:231" s="1047" customFormat="1" ht="21" customHeight="1" x14ac:dyDescent="0.4">
      <c r="A10" s="2821" t="s">
        <v>808</v>
      </c>
      <c r="B10" s="2836">
        <v>29.605644000000002</v>
      </c>
      <c r="C10" s="2836">
        <v>18.569256059999997</v>
      </c>
      <c r="D10" s="2836">
        <v>32.392014000000003</v>
      </c>
      <c r="E10" s="2836">
        <v>80.566914060000002</v>
      </c>
      <c r="F10" s="2836">
        <v>24.856392</v>
      </c>
      <c r="G10" s="2836">
        <v>49.677819037064019</v>
      </c>
      <c r="H10" s="2836">
        <v>102.84644722868836</v>
      </c>
      <c r="I10" s="2836">
        <v>177.38065826575237</v>
      </c>
      <c r="J10" s="2836">
        <v>60.500342000000003</v>
      </c>
      <c r="K10" s="2836">
        <v>35.330978000000002</v>
      </c>
      <c r="L10" s="2836">
        <v>57.278568999999997</v>
      </c>
      <c r="M10" s="2836">
        <v>153.10988900000001</v>
      </c>
      <c r="N10" s="2836">
        <v>94.623456000000004</v>
      </c>
      <c r="O10" s="2836">
        <v>734.90286000000003</v>
      </c>
      <c r="P10" s="2836">
        <v>81.248900000000006</v>
      </c>
      <c r="Q10" s="2836">
        <v>910.775216</v>
      </c>
      <c r="R10" s="2836">
        <v>1321.8326773257522</v>
      </c>
      <c r="S10" s="2836">
        <v>0</v>
      </c>
      <c r="T10" s="2836">
        <v>48.952686</v>
      </c>
      <c r="U10" s="2836">
        <v>41.460886000000002</v>
      </c>
      <c r="V10" s="2836">
        <v>90.413572000000002</v>
      </c>
      <c r="W10" s="2836">
        <v>60.924276999999996</v>
      </c>
      <c r="X10" s="2836">
        <v>139.41887</v>
      </c>
      <c r="Y10" s="2836">
        <v>89.080057999999994</v>
      </c>
      <c r="Z10" s="2836">
        <v>289.423205</v>
      </c>
      <c r="AA10" s="2836">
        <v>48.063330000000001</v>
      </c>
      <c r="AB10" s="2836">
        <v>157.47809799999999</v>
      </c>
      <c r="AC10" s="2836">
        <v>71.629656999999995</v>
      </c>
      <c r="AD10" s="2836">
        <v>277.17108500000001</v>
      </c>
      <c r="AE10" s="2836">
        <v>109.443428</v>
      </c>
      <c r="AF10" s="2836">
        <v>90.780264000000003</v>
      </c>
      <c r="AG10" s="2836">
        <v>81.248900000000006</v>
      </c>
      <c r="AH10" s="2836">
        <v>281.47259200000002</v>
      </c>
      <c r="AI10" s="2836">
        <v>938.48045400000001</v>
      </c>
      <c r="AJ10" s="2836">
        <v>2.1936743599999997</v>
      </c>
      <c r="AK10" s="2836">
        <v>1.5270858700000001</v>
      </c>
      <c r="AL10" s="2836">
        <v>31.400877819999995</v>
      </c>
      <c r="AM10" s="2836">
        <v>35.121638049999994</v>
      </c>
      <c r="AN10" s="2836">
        <v>135.29037018</v>
      </c>
      <c r="AO10" s="2836">
        <v>109.10651299</v>
      </c>
      <c r="AP10" s="2836">
        <v>86.857213129999991</v>
      </c>
      <c r="AQ10" s="2836">
        <v>331.25409630000001</v>
      </c>
      <c r="AR10" s="2836">
        <v>520.96165249000001</v>
      </c>
      <c r="AS10" s="2836">
        <v>1033.76967268</v>
      </c>
      <c r="AT10" s="2836">
        <v>38.533150999999997</v>
      </c>
      <c r="AU10" s="2836">
        <v>148.986999</v>
      </c>
      <c r="AV10" s="1016">
        <v>58.569175000000001</v>
      </c>
      <c r="AW10" s="1016">
        <v>246.089325</v>
      </c>
      <c r="AX10" s="1016">
        <v>212.63506000000001</v>
      </c>
      <c r="AY10" s="1016">
        <v>212.62496300000001</v>
      </c>
      <c r="AZ10" s="1016">
        <v>315.49231099999997</v>
      </c>
      <c r="BA10" s="1016">
        <v>740.75233400000002</v>
      </c>
      <c r="BB10" s="1016">
        <v>177.05713158999998</v>
      </c>
      <c r="BC10" s="1016">
        <v>126.608215</v>
      </c>
      <c r="BD10" s="1016">
        <v>67.433295000000001</v>
      </c>
      <c r="BE10" s="1016">
        <v>371.09864159</v>
      </c>
      <c r="BF10" s="1016">
        <v>46.05789072999999</v>
      </c>
      <c r="BG10" s="1016">
        <v>65.895995999999997</v>
      </c>
      <c r="BH10" s="1016">
        <v>544.74547282000003</v>
      </c>
      <c r="BI10" s="1016">
        <v>656.69935955000005</v>
      </c>
      <c r="BJ10" s="1016">
        <v>7.88</v>
      </c>
      <c r="BK10" s="1016">
        <v>9.7008620000000008</v>
      </c>
      <c r="BL10" s="1016">
        <v>257.32002499999999</v>
      </c>
      <c r="BM10" s="1016">
        <v>274.90088700000001</v>
      </c>
      <c r="BN10" s="1016">
        <v>394.37097599999998</v>
      </c>
      <c r="BO10" s="1016">
        <v>420.75082700000002</v>
      </c>
      <c r="BP10" s="1016">
        <v>448.08673800000003</v>
      </c>
      <c r="BQ10" s="2837">
        <v>1263.208541</v>
      </c>
      <c r="BR10" s="2837">
        <v>176.62468799999999</v>
      </c>
      <c r="BS10" s="2837">
        <v>194.68493100000001</v>
      </c>
      <c r="BT10" s="2837">
        <v>205.756596</v>
      </c>
      <c r="BU10" s="2837">
        <v>577.06621500000006</v>
      </c>
      <c r="BV10" s="2837">
        <v>319.09649846999997</v>
      </c>
      <c r="BW10" s="2837">
        <v>261.185902</v>
      </c>
      <c r="BX10" s="2837">
        <v>525.29909599999996</v>
      </c>
      <c r="BY10" s="2837">
        <v>1105.58149647</v>
      </c>
      <c r="BZ10" s="2837">
        <v>61.564893029999993</v>
      </c>
      <c r="CA10" s="2837">
        <v>18.948912490000001</v>
      </c>
      <c r="CB10" s="2837">
        <v>14.02577673</v>
      </c>
      <c r="CC10" s="2837">
        <v>94.539582249999995</v>
      </c>
      <c r="CD10" s="2837">
        <v>51.618360029999998</v>
      </c>
      <c r="CE10" s="2837">
        <v>392.32696759999999</v>
      </c>
      <c r="CF10" s="2837">
        <v>313.26816378999996</v>
      </c>
      <c r="CG10" s="2837">
        <v>757.21349141999997</v>
      </c>
      <c r="CH10" s="2837">
        <v>219.01754609</v>
      </c>
      <c r="CI10" s="2837">
        <v>271.36536899000004</v>
      </c>
      <c r="CJ10" s="2837">
        <v>490.38009047000003</v>
      </c>
      <c r="CK10" s="2837">
        <v>980.76300555000012</v>
      </c>
      <c r="CL10" s="2837">
        <v>212.51961399999999</v>
      </c>
      <c r="CM10" s="2837">
        <v>213.251867</v>
      </c>
      <c r="CN10" s="2837">
        <v>323.82170600000001</v>
      </c>
      <c r="CO10" s="2837">
        <v>749.59318699999994</v>
      </c>
      <c r="CP10" s="2837">
        <v>2482.1092663000004</v>
      </c>
      <c r="CQ10" s="2837">
        <v>83.224815420000013</v>
      </c>
      <c r="CR10" s="2837">
        <v>593.98297607000006</v>
      </c>
      <c r="CS10" s="2837">
        <v>192.52029707</v>
      </c>
      <c r="CT10" s="2837">
        <v>869.72808855999995</v>
      </c>
      <c r="CU10" s="2837">
        <v>356.56723082000002</v>
      </c>
      <c r="CV10" s="2837">
        <v>375.68310873000001</v>
      </c>
      <c r="CW10" s="2837">
        <v>568.29544604</v>
      </c>
      <c r="CX10" s="2837">
        <v>1300.5457855899999</v>
      </c>
      <c r="CY10" s="2837">
        <v>603.25075622999998</v>
      </c>
      <c r="CZ10" s="2837">
        <v>486.38125587999991</v>
      </c>
      <c r="DA10" s="2837">
        <v>596.35542011999996</v>
      </c>
      <c r="DB10" s="2837">
        <v>1685.98743223</v>
      </c>
      <c r="DC10" s="2837">
        <v>354.73077377999999</v>
      </c>
      <c r="DD10" s="2837">
        <v>458.63691087599994</v>
      </c>
      <c r="DE10" s="2837">
        <v>458.23338025999999</v>
      </c>
      <c r="DF10" s="2837">
        <v>1271.6010649159998</v>
      </c>
      <c r="DG10" s="2837">
        <v>5127.8623712959998</v>
      </c>
      <c r="DH10" s="2837">
        <v>130.43400158</v>
      </c>
      <c r="DI10" s="2837">
        <v>546.29769789000011</v>
      </c>
      <c r="DJ10" s="2837">
        <v>500.45634113666671</v>
      </c>
      <c r="DK10" s="2837">
        <v>1177.1880406066668</v>
      </c>
      <c r="DL10" s="2837">
        <v>1035.28069089003</v>
      </c>
      <c r="DM10" s="2837">
        <v>340.45266958000002</v>
      </c>
      <c r="DN10" s="2837">
        <v>548.69775155666673</v>
      </c>
      <c r="DO10" s="2837">
        <v>1924.4311120266966</v>
      </c>
      <c r="DP10" s="2837">
        <v>3101.6191526333637</v>
      </c>
      <c r="DQ10" s="2837">
        <v>610.94202446999998</v>
      </c>
      <c r="DR10" s="2837">
        <v>534.71070008999982</v>
      </c>
      <c r="DS10" s="2837">
        <v>465.79486494666668</v>
      </c>
      <c r="DT10" s="2837">
        <v>1611.4475895066666</v>
      </c>
      <c r="DU10" s="2837">
        <v>556.62319162999995</v>
      </c>
      <c r="DV10" s="2837">
        <v>69.724891</v>
      </c>
      <c r="DW10" s="2837">
        <v>61.236474250000008</v>
      </c>
      <c r="DX10" s="2837">
        <v>687.58455688000004</v>
      </c>
      <c r="DY10" s="2837">
        <v>6169.6043354200292</v>
      </c>
      <c r="DZ10" s="2837">
        <v>495.19350133</v>
      </c>
      <c r="EA10" s="1016">
        <v>409.08308484000003</v>
      </c>
      <c r="EB10" s="1016">
        <v>773.05646318000004</v>
      </c>
      <c r="EC10" s="1016">
        <v>1677.3330493500002</v>
      </c>
      <c r="ED10" s="1016">
        <v>768.86044679000008</v>
      </c>
      <c r="EE10" s="1016">
        <v>335.92631130000007</v>
      </c>
      <c r="EF10" s="1016">
        <v>449.69324691000008</v>
      </c>
      <c r="EG10" s="1016">
        <v>1554.4800050000003</v>
      </c>
      <c r="EH10" s="1016">
        <v>601.10311048000005</v>
      </c>
      <c r="EI10" s="1016">
        <v>733.63278221000019</v>
      </c>
      <c r="EJ10" s="1016">
        <v>975.18228063000004</v>
      </c>
      <c r="EK10" s="1016">
        <v>2309.9181733200003</v>
      </c>
      <c r="EL10" s="1016">
        <v>377.54391267999995</v>
      </c>
      <c r="EM10" s="1016">
        <v>1220.5583492900003</v>
      </c>
      <c r="EN10" s="1016">
        <v>248.47402980523992</v>
      </c>
      <c r="EO10" s="1016">
        <v>1846.57629177524</v>
      </c>
      <c r="EP10" s="1016">
        <v>7388.3075194452404</v>
      </c>
      <c r="EQ10" s="1016">
        <v>136.71098204672262</v>
      </c>
      <c r="ER10" s="1016">
        <v>90.75157964883816</v>
      </c>
      <c r="ES10" s="1016">
        <v>35.864797909663132</v>
      </c>
      <c r="ET10" s="1016">
        <v>263.32735960522393</v>
      </c>
      <c r="EU10" s="1016">
        <v>88.878791456647164</v>
      </c>
      <c r="EV10" s="1016">
        <v>248.34146401422339</v>
      </c>
      <c r="EW10" s="1016">
        <v>380.41514005072906</v>
      </c>
      <c r="EX10" s="1016">
        <v>717.63539552159955</v>
      </c>
      <c r="EY10" s="1016">
        <v>836.68626275355803</v>
      </c>
      <c r="EZ10" s="1016">
        <v>1072.1491541752857</v>
      </c>
      <c r="FA10" s="1016">
        <v>624.63704301697976</v>
      </c>
      <c r="FB10" s="1016">
        <v>2533.4724599458236</v>
      </c>
      <c r="FC10" s="1016">
        <v>1392.8966713194091</v>
      </c>
      <c r="FD10" s="1016">
        <v>829.71974019399977</v>
      </c>
      <c r="FE10" s="1016">
        <v>1423.7781513759994</v>
      </c>
      <c r="FF10" s="1016">
        <v>3646.394562889408</v>
      </c>
      <c r="FG10" s="1016">
        <v>7160.8297779620552</v>
      </c>
      <c r="FH10" s="1016">
        <v>14.860213940000001</v>
      </c>
      <c r="FI10" s="1016">
        <v>163.71349881899999</v>
      </c>
      <c r="FJ10" s="1016">
        <v>49.690493390000007</v>
      </c>
      <c r="FK10" s="1016">
        <f t="shared" si="2"/>
        <v>228.26420614899999</v>
      </c>
      <c r="FL10" s="1016">
        <v>86.798484894499992</v>
      </c>
      <c r="FM10" s="1016">
        <v>1070.3852372945</v>
      </c>
      <c r="FN10" s="1016">
        <v>1109.8905491800001</v>
      </c>
      <c r="FO10" s="1016">
        <f t="shared" si="3"/>
        <v>2267.0742713689997</v>
      </c>
      <c r="FP10" s="1016">
        <v>472.84759847000004</v>
      </c>
      <c r="FQ10" s="1016">
        <v>252.93905998666798</v>
      </c>
      <c r="FR10" s="1016">
        <v>1112.9230281500002</v>
      </c>
      <c r="FS10" s="1016">
        <f t="shared" si="4"/>
        <v>1838.7096866066684</v>
      </c>
      <c r="FT10" s="1016">
        <v>1718.7893482600002</v>
      </c>
      <c r="FU10" s="1016">
        <v>505.87811997333301</v>
      </c>
      <c r="FV10" s="1016">
        <v>1367.5143636420005</v>
      </c>
      <c r="FW10" s="1016">
        <f t="shared" si="5"/>
        <v>3592.181831875334</v>
      </c>
      <c r="FX10" s="1016">
        <v>7926.2299960000018</v>
      </c>
      <c r="FY10" s="1016">
        <v>0</v>
      </c>
      <c r="FZ10" s="1016">
        <v>0</v>
      </c>
      <c r="GA10" s="1016">
        <v>1680.2439180000001</v>
      </c>
      <c r="GB10" s="1016">
        <v>1680.2439180000001</v>
      </c>
      <c r="GC10" s="1016">
        <v>3257.7399559999999</v>
      </c>
      <c r="GD10" s="1016">
        <v>1310.35187</v>
      </c>
      <c r="GE10" s="1016">
        <v>1065.5720020000001</v>
      </c>
      <c r="GF10" s="1016">
        <v>5633.6638279999997</v>
      </c>
      <c r="GG10" s="1016">
        <v>118.07243724199996</v>
      </c>
      <c r="GH10" s="1016">
        <v>79.888014999999996</v>
      </c>
      <c r="GI10" s="1016">
        <v>195.10155434199959</v>
      </c>
      <c r="GJ10" s="1016">
        <v>393.0620065839995</v>
      </c>
      <c r="GK10" s="1016">
        <v>163.88755118999941</v>
      </c>
      <c r="GL10" s="1016">
        <v>221.0200040539994</v>
      </c>
      <c r="GM10" s="1016">
        <v>353.72332437724805</v>
      </c>
      <c r="GN10" s="1016">
        <v>738.63087962124678</v>
      </c>
      <c r="GO10" s="1016">
        <f t="shared" si="6"/>
        <v>8445.6006322052453</v>
      </c>
      <c r="GP10" s="1019">
        <v>753.08900000000006</v>
      </c>
      <c r="GQ10" s="1016">
        <v>1865.21</v>
      </c>
      <c r="GR10" s="1016">
        <v>707.048</v>
      </c>
      <c r="GS10" s="1016">
        <f>GR10+GQ10+GP10</f>
        <v>3325.3469999999998</v>
      </c>
      <c r="GT10" s="1016">
        <v>571.68899999999996</v>
      </c>
      <c r="GU10" s="1016">
        <v>248.96</v>
      </c>
      <c r="GV10" s="1016">
        <v>1099.98</v>
      </c>
      <c r="GW10" s="1016">
        <f t="shared" si="7"/>
        <v>1920.6289999999999</v>
      </c>
      <c r="GX10" s="1016">
        <v>132.54</v>
      </c>
      <c r="GY10" s="1016">
        <v>856.71</v>
      </c>
      <c r="GZ10" s="1016">
        <v>1378.87</v>
      </c>
      <c r="HA10" s="1016">
        <f>GX10+GY10+GZ10</f>
        <v>2368.12</v>
      </c>
      <c r="HB10" s="1016">
        <v>1563.09</v>
      </c>
      <c r="HC10" s="1016">
        <v>129.63999999999999</v>
      </c>
      <c r="HD10" s="1016">
        <v>2202.1799999999998</v>
      </c>
      <c r="HE10" s="1016">
        <f t="shared" si="10"/>
        <v>3894.91</v>
      </c>
      <c r="HF10" s="1018">
        <f t="shared" si="11"/>
        <v>11509.005999999999</v>
      </c>
      <c r="HG10" s="1019">
        <v>243.89933590999999</v>
      </c>
      <c r="HH10" s="1016">
        <v>131.3362893</v>
      </c>
      <c r="HI10" s="1016">
        <v>128.525997805</v>
      </c>
      <c r="HJ10" s="1016">
        <v>503.761623015</v>
      </c>
      <c r="HK10" s="1016">
        <v>128.525997805</v>
      </c>
      <c r="HL10" s="1016">
        <v>704.17133878999994</v>
      </c>
      <c r="HM10" s="1016">
        <v>606.00171607000061</v>
      </c>
      <c r="HN10" s="1016">
        <v>1438.6990526650006</v>
      </c>
      <c r="HO10" s="1016">
        <v>1412.5551242899994</v>
      </c>
      <c r="HP10" s="1016">
        <v>203.36605585000135</v>
      </c>
      <c r="HQ10" s="1016">
        <v>261.21547023999881</v>
      </c>
      <c r="HR10" s="1016">
        <v>1877.1366503799995</v>
      </c>
      <c r="HS10" s="1016">
        <v>1001.7385714399995</v>
      </c>
      <c r="HT10" s="1016">
        <v>450.41836749999999</v>
      </c>
      <c r="HU10" s="1016">
        <v>817.84070484999847</v>
      </c>
      <c r="HV10" s="1016">
        <v>2269.9976437899982</v>
      </c>
      <c r="HW10" s="1018">
        <f t="shared" si="1"/>
        <v>6089.5949698499981</v>
      </c>
    </row>
    <row r="11" spans="1:231" s="1057" customFormat="1" ht="20.25" customHeight="1" x14ac:dyDescent="0.4">
      <c r="A11" s="2824" t="s">
        <v>809</v>
      </c>
      <c r="B11" s="1052">
        <v>0</v>
      </c>
      <c r="C11" s="1052">
        <v>0</v>
      </c>
      <c r="D11" s="1052">
        <v>0</v>
      </c>
      <c r="E11" s="1052">
        <v>0</v>
      </c>
      <c r="F11" s="1052">
        <v>0</v>
      </c>
      <c r="G11" s="1052">
        <v>0</v>
      </c>
      <c r="H11" s="1052">
        <v>0</v>
      </c>
      <c r="I11" s="1052">
        <v>0</v>
      </c>
      <c r="J11" s="1052">
        <v>0</v>
      </c>
      <c r="K11" s="1052">
        <v>0</v>
      </c>
      <c r="L11" s="1052">
        <v>0</v>
      </c>
      <c r="M11" s="1052">
        <v>0</v>
      </c>
      <c r="N11" s="1052">
        <v>0</v>
      </c>
      <c r="O11" s="1052">
        <v>0</v>
      </c>
      <c r="P11" s="1052">
        <v>0</v>
      </c>
      <c r="Q11" s="1052">
        <v>0</v>
      </c>
      <c r="R11" s="1052">
        <v>0</v>
      </c>
      <c r="S11" s="1052">
        <v>0</v>
      </c>
      <c r="T11" s="1052">
        <v>26.363565188860445</v>
      </c>
      <c r="U11" s="1052">
        <v>0</v>
      </c>
      <c r="V11" s="1052">
        <v>26.363565188860445</v>
      </c>
      <c r="W11" s="1052">
        <v>0</v>
      </c>
      <c r="X11" s="1052">
        <v>0</v>
      </c>
      <c r="Y11" s="1052">
        <v>0</v>
      </c>
      <c r="Z11" s="1052">
        <v>0</v>
      </c>
      <c r="AA11" s="1052">
        <v>13.431537846923998</v>
      </c>
      <c r="AB11" s="1052">
        <v>0</v>
      </c>
      <c r="AC11" s="1052">
        <v>0</v>
      </c>
      <c r="AD11" s="1052">
        <v>13.431537846923998</v>
      </c>
      <c r="AE11" s="1052">
        <v>24.729774327000001</v>
      </c>
      <c r="AF11" s="1052">
        <v>0</v>
      </c>
      <c r="AG11" s="1052">
        <v>0</v>
      </c>
      <c r="AH11" s="1052">
        <v>24.729774327000001</v>
      </c>
      <c r="AI11" s="1052">
        <v>64.524877362784451</v>
      </c>
      <c r="AJ11" s="1052">
        <v>0</v>
      </c>
      <c r="AK11" s="1052">
        <v>0</v>
      </c>
      <c r="AL11" s="1052">
        <v>0</v>
      </c>
      <c r="AM11" s="1052">
        <v>0</v>
      </c>
      <c r="AN11" s="1052">
        <v>0</v>
      </c>
      <c r="AO11" s="1052">
        <v>0</v>
      </c>
      <c r="AP11" s="1052">
        <v>0</v>
      </c>
      <c r="AQ11" s="1052">
        <v>0</v>
      </c>
      <c r="AR11" s="1052">
        <v>0</v>
      </c>
      <c r="AS11" s="1052">
        <v>0</v>
      </c>
      <c r="AT11" s="1052">
        <v>0</v>
      </c>
      <c r="AU11" s="1052">
        <v>0</v>
      </c>
      <c r="AV11" s="1053">
        <v>0</v>
      </c>
      <c r="AW11" s="1053">
        <v>0</v>
      </c>
      <c r="AX11" s="1053">
        <v>0</v>
      </c>
      <c r="AY11" s="1053">
        <v>0</v>
      </c>
      <c r="AZ11" s="1053">
        <v>0</v>
      </c>
      <c r="BA11" s="1053">
        <v>0</v>
      </c>
      <c r="BB11" s="1053">
        <v>11.171755800000001</v>
      </c>
      <c r="BC11" s="1053">
        <v>7.4478372000000004</v>
      </c>
      <c r="BD11" s="1053">
        <v>0</v>
      </c>
      <c r="BE11" s="1053">
        <v>18.619592999999998</v>
      </c>
      <c r="BF11" s="2814">
        <v>33.245922999999998</v>
      </c>
      <c r="BG11" s="2814">
        <v>0.41475600000000001</v>
      </c>
      <c r="BH11" s="2814">
        <v>2.4272342299999998</v>
      </c>
      <c r="BI11" s="2814">
        <v>36.087913229999998</v>
      </c>
      <c r="BJ11" s="2814">
        <v>0</v>
      </c>
      <c r="BK11" s="2814">
        <v>0</v>
      </c>
      <c r="BL11" s="2814">
        <v>2.7044049999999999</v>
      </c>
      <c r="BM11" s="2814">
        <v>2.7044049999999999</v>
      </c>
      <c r="BN11" s="2814">
        <v>24.706314369036985</v>
      </c>
      <c r="BO11" s="2814">
        <v>4.8836899999999996</v>
      </c>
      <c r="BP11" s="2814">
        <v>24.709858000000001</v>
      </c>
      <c r="BQ11" s="2840">
        <v>54.299862369036987</v>
      </c>
      <c r="BR11" s="2840">
        <v>0</v>
      </c>
      <c r="BS11" s="2840">
        <v>0</v>
      </c>
      <c r="BT11" s="2840">
        <v>0</v>
      </c>
      <c r="BU11" s="2840">
        <v>0</v>
      </c>
      <c r="BV11" s="2814">
        <v>0</v>
      </c>
      <c r="BW11" s="2840">
        <v>0</v>
      </c>
      <c r="BX11" s="2840">
        <v>0</v>
      </c>
      <c r="BY11" s="2840">
        <v>0</v>
      </c>
      <c r="BZ11" s="2840">
        <v>63.975658739213941</v>
      </c>
      <c r="CA11" s="2840">
        <v>0</v>
      </c>
      <c r="CB11" s="2840">
        <v>0</v>
      </c>
      <c r="CC11" s="2840">
        <v>63.975658739213941</v>
      </c>
      <c r="CD11" s="2840">
        <v>0</v>
      </c>
      <c r="CE11" s="2840">
        <v>0</v>
      </c>
      <c r="CF11" s="2840">
        <v>24.709858000000001</v>
      </c>
      <c r="CG11" s="2840">
        <v>24.709858000000001</v>
      </c>
      <c r="CH11" s="2840">
        <v>0</v>
      </c>
      <c r="CI11" s="2840">
        <v>0</v>
      </c>
      <c r="CJ11" s="2840">
        <v>40.992016214784591</v>
      </c>
      <c r="CK11" s="2840">
        <v>40.992016214784591</v>
      </c>
      <c r="CL11" s="2840">
        <v>0</v>
      </c>
      <c r="CM11" s="2840">
        <v>0</v>
      </c>
      <c r="CN11" s="2840">
        <v>0</v>
      </c>
      <c r="CO11" s="2840">
        <v>0</v>
      </c>
      <c r="CP11" s="2840">
        <v>0</v>
      </c>
      <c r="CQ11" s="2840">
        <v>0</v>
      </c>
      <c r="CR11" s="2840">
        <v>0.84835382000000004</v>
      </c>
      <c r="CS11" s="2840">
        <v>1.3808317700000001</v>
      </c>
      <c r="CT11" s="2840">
        <v>2.2291855899999997</v>
      </c>
      <c r="CU11" s="2840">
        <v>0</v>
      </c>
      <c r="CV11" s="2840">
        <v>100</v>
      </c>
      <c r="CW11" s="2840">
        <v>0</v>
      </c>
      <c r="CX11" s="2840">
        <v>100</v>
      </c>
      <c r="CY11" s="2840">
        <v>314.64334964999995</v>
      </c>
      <c r="CZ11" s="2840">
        <v>1.25</v>
      </c>
      <c r="DA11" s="2840">
        <v>0</v>
      </c>
      <c r="DB11" s="2840">
        <v>315.89334964999995</v>
      </c>
      <c r="DC11" s="2840">
        <v>1.8817434</v>
      </c>
      <c r="DD11" s="2840">
        <v>0</v>
      </c>
      <c r="DE11" s="2840">
        <v>1.0255590000000001</v>
      </c>
      <c r="DF11" s="2840">
        <v>2.9073023999999998</v>
      </c>
      <c r="DG11" s="2840">
        <v>421.02983763999998</v>
      </c>
      <c r="DH11" s="2840">
        <v>0</v>
      </c>
      <c r="DI11" s="2840">
        <v>0</v>
      </c>
      <c r="DJ11" s="2840">
        <v>360.56867485000004</v>
      </c>
      <c r="DK11" s="2840">
        <v>360.56867485000004</v>
      </c>
      <c r="DL11" s="2840">
        <v>0</v>
      </c>
      <c r="DM11" s="2840">
        <v>211.69724273</v>
      </c>
      <c r="DN11" s="2840">
        <v>1.5</v>
      </c>
      <c r="DO11" s="2840">
        <v>213.19724273</v>
      </c>
      <c r="DP11" s="2840">
        <v>573.76591758000006</v>
      </c>
      <c r="DQ11" s="2840">
        <v>0</v>
      </c>
      <c r="DR11" s="2840">
        <v>0</v>
      </c>
      <c r="DS11" s="2840">
        <v>0</v>
      </c>
      <c r="DT11" s="2840">
        <v>0</v>
      </c>
      <c r="DU11" s="2840">
        <v>0</v>
      </c>
      <c r="DV11" s="2840">
        <v>0</v>
      </c>
      <c r="DW11" s="2840">
        <v>0</v>
      </c>
      <c r="DX11" s="2840">
        <v>0</v>
      </c>
      <c r="DY11" s="2840">
        <v>573.76591758000006</v>
      </c>
      <c r="DZ11" s="2840">
        <v>464.32907849999998</v>
      </c>
      <c r="EA11" s="2814">
        <v>0</v>
      </c>
      <c r="EB11" s="2814">
        <v>0</v>
      </c>
      <c r="EC11" s="2814">
        <v>464.32907849999998</v>
      </c>
      <c r="ED11" s="2814">
        <v>0</v>
      </c>
      <c r="EE11" s="2814">
        <v>0</v>
      </c>
      <c r="EF11" s="2814">
        <v>0</v>
      </c>
      <c r="EG11" s="2814">
        <v>0</v>
      </c>
      <c r="EH11" s="2814">
        <v>0</v>
      </c>
      <c r="EI11" s="2814">
        <v>0</v>
      </c>
      <c r="EJ11" s="2814">
        <v>0</v>
      </c>
      <c r="EK11" s="2814">
        <v>0</v>
      </c>
      <c r="EL11" s="2814">
        <v>0</v>
      </c>
      <c r="EM11" s="2814">
        <v>0</v>
      </c>
      <c r="EN11" s="2814">
        <v>0</v>
      </c>
      <c r="EO11" s="2814">
        <v>0</v>
      </c>
      <c r="EP11" s="2814">
        <v>643.4102785</v>
      </c>
      <c r="EQ11" s="2814">
        <v>0</v>
      </c>
      <c r="ER11" s="2814">
        <v>0</v>
      </c>
      <c r="ES11" s="2814">
        <v>0.70637700000000003</v>
      </c>
      <c r="ET11" s="2814">
        <v>0.70637700000000003</v>
      </c>
      <c r="EU11" s="2814">
        <v>400</v>
      </c>
      <c r="EV11" s="2814">
        <v>0.99999998999999995</v>
      </c>
      <c r="EW11" s="2814">
        <v>3.0684568799999998</v>
      </c>
      <c r="EX11" s="2814">
        <v>404.06845686999998</v>
      </c>
      <c r="EY11" s="2814">
        <v>0</v>
      </c>
      <c r="EZ11" s="2814">
        <v>0</v>
      </c>
      <c r="FA11" s="2814">
        <v>0</v>
      </c>
      <c r="FB11" s="2814">
        <v>0</v>
      </c>
      <c r="FC11" s="2814">
        <v>0</v>
      </c>
      <c r="FD11" s="2814">
        <v>0</v>
      </c>
      <c r="FE11" s="2814">
        <v>0</v>
      </c>
      <c r="FF11" s="2814">
        <v>0</v>
      </c>
      <c r="FG11" s="2814">
        <v>643.4102785</v>
      </c>
      <c r="FH11" s="2814">
        <v>0</v>
      </c>
      <c r="FI11" s="2814">
        <v>88.653500680000008</v>
      </c>
      <c r="FJ11" s="2814">
        <v>0</v>
      </c>
      <c r="FK11" s="2815">
        <f t="shared" si="2"/>
        <v>88.653500680000008</v>
      </c>
      <c r="FL11" s="2814">
        <v>0</v>
      </c>
      <c r="FM11" s="2814">
        <v>0</v>
      </c>
      <c r="FN11" s="2814">
        <v>603.92695834000006</v>
      </c>
      <c r="FO11" s="2815">
        <f t="shared" si="3"/>
        <v>603.92695834000006</v>
      </c>
      <c r="FP11" s="2814">
        <v>0</v>
      </c>
      <c r="FQ11" s="2814">
        <v>0</v>
      </c>
      <c r="FR11" s="2814">
        <v>4.3006961399999994</v>
      </c>
      <c r="FS11" s="2815">
        <f t="shared" si="4"/>
        <v>4.3006961399999994</v>
      </c>
      <c r="FT11" s="2814">
        <v>90.584269859851801</v>
      </c>
      <c r="FU11" s="2814">
        <v>301.41747521935775</v>
      </c>
      <c r="FV11" s="2814">
        <v>177.04072576079045</v>
      </c>
      <c r="FW11" s="2815">
        <f t="shared" si="5"/>
        <v>569.04247083999996</v>
      </c>
      <c r="FX11" s="2814">
        <v>1265.923626</v>
      </c>
      <c r="FY11" s="2814">
        <v>0</v>
      </c>
      <c r="FZ11" s="2814">
        <v>0</v>
      </c>
      <c r="GA11" s="2814">
        <v>1176.610545</v>
      </c>
      <c r="GB11" s="2815">
        <v>1176.610545</v>
      </c>
      <c r="GC11" s="2815">
        <v>2600.918842</v>
      </c>
      <c r="GD11" s="2815">
        <v>948.35802100000001</v>
      </c>
      <c r="GE11" s="2815">
        <v>1065.0720020000001</v>
      </c>
      <c r="GF11" s="2815">
        <v>4614.3488649999999</v>
      </c>
      <c r="GG11" s="2815">
        <v>70.123791431999976</v>
      </c>
      <c r="GH11" s="2815">
        <v>12</v>
      </c>
      <c r="GI11" s="2815">
        <v>195.10155434199959</v>
      </c>
      <c r="GJ11" s="2815">
        <v>333.11336077399955</v>
      </c>
      <c r="GK11" s="2814">
        <v>163.88755118999941</v>
      </c>
      <c r="GL11" s="2814">
        <v>149.38796015399939</v>
      </c>
      <c r="GM11" s="2814">
        <v>353.72332437724805</v>
      </c>
      <c r="GN11" s="2814">
        <v>666.99883572124679</v>
      </c>
      <c r="GO11" s="2815">
        <f t="shared" si="6"/>
        <v>6791.0716064952467</v>
      </c>
      <c r="GP11" s="1054">
        <v>0</v>
      </c>
      <c r="GQ11" s="2815">
        <v>735.6</v>
      </c>
      <c r="GR11" s="2815">
        <v>0</v>
      </c>
      <c r="GS11" s="2815">
        <f t="shared" ref="GS11:GS70" si="12">GR11+GQ11+GP11</f>
        <v>735.6</v>
      </c>
      <c r="GT11" s="2815">
        <v>0</v>
      </c>
      <c r="GU11" s="2815">
        <v>3.06</v>
      </c>
      <c r="GV11" s="2815">
        <v>732.52</v>
      </c>
      <c r="GW11" s="1016">
        <f t="shared" si="7"/>
        <v>735.57999999999993</v>
      </c>
      <c r="GX11" s="2815">
        <v>0</v>
      </c>
      <c r="GY11" s="2815">
        <v>0</v>
      </c>
      <c r="GZ11" s="2815">
        <v>735.58</v>
      </c>
      <c r="HA11" s="2814">
        <f t="shared" si="9"/>
        <v>735.58</v>
      </c>
      <c r="HB11" s="2815">
        <v>0</v>
      </c>
      <c r="HC11" s="2815">
        <v>0</v>
      </c>
      <c r="HD11" s="2815">
        <v>200.85</v>
      </c>
      <c r="HE11" s="962">
        <f t="shared" si="10"/>
        <v>200.85</v>
      </c>
      <c r="HF11" s="1055">
        <f t="shared" si="11"/>
        <v>2407.61</v>
      </c>
      <c r="HG11" s="1056">
        <v>243.89933590999999</v>
      </c>
      <c r="HH11" s="2814">
        <v>131.3362893</v>
      </c>
      <c r="HI11" s="2814">
        <v>128.525997805</v>
      </c>
      <c r="HJ11" s="962">
        <v>503.761623015</v>
      </c>
      <c r="HK11" s="962">
        <v>128.525997805</v>
      </c>
      <c r="HL11" s="962">
        <v>704.17133878999994</v>
      </c>
      <c r="HM11" s="2814">
        <v>606.00171607000061</v>
      </c>
      <c r="HN11" s="962">
        <v>1438.6990526650006</v>
      </c>
      <c r="HO11" s="2815">
        <v>1412.5551242899994</v>
      </c>
      <c r="HP11" s="962">
        <v>203.36605585000135</v>
      </c>
      <c r="HQ11" s="962">
        <v>261.21547023999881</v>
      </c>
      <c r="HR11" s="962">
        <v>1877.1366503799995</v>
      </c>
      <c r="HS11" s="962">
        <v>1001.7385714399995</v>
      </c>
      <c r="HT11" s="962">
        <v>450.41836749999999</v>
      </c>
      <c r="HU11" s="962">
        <v>817.84070484999847</v>
      </c>
      <c r="HV11" s="962">
        <v>2269.9976437899982</v>
      </c>
      <c r="HW11" s="1018">
        <f t="shared" si="1"/>
        <v>6089.5949698499981</v>
      </c>
    </row>
    <row r="12" spans="1:231" s="1047" customFormat="1" ht="19.5" customHeight="1" x14ac:dyDescent="0.4">
      <c r="A12" s="2821" t="s">
        <v>810</v>
      </c>
      <c r="B12" s="2836">
        <v>113.9974</v>
      </c>
      <c r="C12" s="2836">
        <v>85.649699999999996</v>
      </c>
      <c r="D12" s="2836">
        <v>136.20609999999999</v>
      </c>
      <c r="E12" s="2836">
        <v>335.85320000000002</v>
      </c>
      <c r="F12" s="2836">
        <v>262.06939999999997</v>
      </c>
      <c r="G12" s="2836">
        <v>155.8683</v>
      </c>
      <c r="H12" s="2836">
        <v>254.1148</v>
      </c>
      <c r="I12" s="2836">
        <v>672.05250000000001</v>
      </c>
      <c r="J12" s="2836">
        <v>193.81380000000001</v>
      </c>
      <c r="K12" s="2836">
        <v>165.99850000000001</v>
      </c>
      <c r="L12" s="2836">
        <v>188.64920000000001</v>
      </c>
      <c r="M12" s="2836">
        <v>548.4615</v>
      </c>
      <c r="N12" s="2836">
        <v>375.92439999999999</v>
      </c>
      <c r="O12" s="2836">
        <v>216.78300000000002</v>
      </c>
      <c r="P12" s="2836">
        <v>287.07839999999999</v>
      </c>
      <c r="Q12" s="2836">
        <v>879.78579999999999</v>
      </c>
      <c r="R12" s="2836">
        <v>2436.1530000000002</v>
      </c>
      <c r="S12" s="2836">
        <v>412.59340000000003</v>
      </c>
      <c r="T12" s="2836">
        <v>336.24279999999999</v>
      </c>
      <c r="U12" s="2836">
        <v>212.73970000000003</v>
      </c>
      <c r="V12" s="2836">
        <v>961.57589999999993</v>
      </c>
      <c r="W12" s="2836">
        <v>615.49599999999998</v>
      </c>
      <c r="X12" s="2836">
        <v>314.08089999999999</v>
      </c>
      <c r="Y12" s="2836">
        <v>215.60480000000001</v>
      </c>
      <c r="Z12" s="2836">
        <v>1145.1816999999999</v>
      </c>
      <c r="AA12" s="2836">
        <v>408.75469999999996</v>
      </c>
      <c r="AB12" s="2836">
        <v>399.57150000000001</v>
      </c>
      <c r="AC12" s="2836">
        <v>370.01260000000002</v>
      </c>
      <c r="AD12" s="2836">
        <v>1178.3388</v>
      </c>
      <c r="AE12" s="2836">
        <v>442.9785</v>
      </c>
      <c r="AF12" s="2836">
        <v>304.14370000000002</v>
      </c>
      <c r="AG12" s="2836">
        <v>364.75419999999997</v>
      </c>
      <c r="AH12" s="2836">
        <v>1111.8764000000001</v>
      </c>
      <c r="AI12" s="2836">
        <v>4396.9727999999996</v>
      </c>
      <c r="AJ12" s="2836">
        <v>413.25669999999997</v>
      </c>
      <c r="AK12" s="2836">
        <v>510.25360000000001</v>
      </c>
      <c r="AL12" s="2836">
        <v>475.95400000000001</v>
      </c>
      <c r="AM12" s="2836">
        <v>1399.4642999999999</v>
      </c>
      <c r="AN12" s="2836">
        <v>551.90589999999997</v>
      </c>
      <c r="AO12" s="2836">
        <v>878.57819999999992</v>
      </c>
      <c r="AP12" s="2836">
        <v>410.03800000000001</v>
      </c>
      <c r="AQ12" s="2836">
        <v>1840.5221000000001</v>
      </c>
      <c r="AR12" s="2836">
        <v>1210.5042000000001</v>
      </c>
      <c r="AS12" s="2836">
        <v>2215.4315000000001</v>
      </c>
      <c r="AT12" s="2836">
        <v>640.50850000000003</v>
      </c>
      <c r="AU12" s="2836">
        <v>739.81459999999993</v>
      </c>
      <c r="AV12" s="1016">
        <v>601.61490000000003</v>
      </c>
      <c r="AW12" s="1016">
        <v>1981.9380000000001</v>
      </c>
      <c r="AX12" s="1016">
        <v>783.27639999999997</v>
      </c>
      <c r="AY12" s="1016">
        <v>521.7568</v>
      </c>
      <c r="AZ12" s="1016">
        <v>547.50980000000004</v>
      </c>
      <c r="BA12" s="1016">
        <v>1852.5430000000001</v>
      </c>
      <c r="BB12" s="1016">
        <v>1005.2375999999999</v>
      </c>
      <c r="BC12" s="1016">
        <v>994.25099999999998</v>
      </c>
      <c r="BD12" s="1016">
        <v>551.01930000000004</v>
      </c>
      <c r="BE12" s="1016">
        <v>2550.5079000000001</v>
      </c>
      <c r="BF12" s="1016">
        <v>1088.0726446799999</v>
      </c>
      <c r="BG12" s="1016">
        <v>707.86923355999988</v>
      </c>
      <c r="BH12" s="1016">
        <v>827.60296255999992</v>
      </c>
      <c r="BI12" s="1016">
        <v>2623.5448407999997</v>
      </c>
      <c r="BJ12" s="1016">
        <v>621.31169999999997</v>
      </c>
      <c r="BK12" s="1016">
        <v>1066.5250000000001</v>
      </c>
      <c r="BL12" s="1016">
        <v>708.75620000000004</v>
      </c>
      <c r="BM12" s="1016">
        <v>2396.5928999999996</v>
      </c>
      <c r="BN12" s="1016">
        <v>890.77140000000009</v>
      </c>
      <c r="BO12" s="1016">
        <v>726.59719999999993</v>
      </c>
      <c r="BP12" s="1016">
        <v>563.55575421000003</v>
      </c>
      <c r="BQ12" s="2837">
        <v>2180.9243542099998</v>
      </c>
      <c r="BR12" s="2837">
        <v>1332.04286</v>
      </c>
      <c r="BS12" s="2837">
        <v>1216.5648260199998</v>
      </c>
      <c r="BT12" s="2837">
        <v>835.99810000000002</v>
      </c>
      <c r="BU12" s="2837">
        <v>3384.6057860200003</v>
      </c>
      <c r="BV12" s="2837">
        <v>1112.8485000000001</v>
      </c>
      <c r="BW12" s="2837">
        <v>747.50800000000004</v>
      </c>
      <c r="BX12" s="2837">
        <v>947.95999680000102</v>
      </c>
      <c r="BY12" s="2837">
        <v>2808.316496800001</v>
      </c>
      <c r="BZ12" s="2837">
        <v>1213.4478689700002</v>
      </c>
      <c r="CA12" s="2837">
        <v>888.95926029999998</v>
      </c>
      <c r="CB12" s="2837">
        <v>945.93170618000192</v>
      </c>
      <c r="CC12" s="2837">
        <v>3048.3388354500021</v>
      </c>
      <c r="CD12" s="2837">
        <v>1043.640515809999</v>
      </c>
      <c r="CE12" s="2837">
        <v>1184.5854013300002</v>
      </c>
      <c r="CF12" s="2837">
        <v>1430.96505622</v>
      </c>
      <c r="CG12" s="2837">
        <v>3659.1909733599987</v>
      </c>
      <c r="CH12" s="2837">
        <v>1407.79577668</v>
      </c>
      <c r="CI12" s="2837">
        <v>778.02113181999994</v>
      </c>
      <c r="CJ12" s="2837">
        <v>816.99164364000092</v>
      </c>
      <c r="CK12" s="2837">
        <v>3002.8085521400008</v>
      </c>
      <c r="CL12" s="2837">
        <v>1373.5238737800023</v>
      </c>
      <c r="CM12" s="2837">
        <v>1028.6639021600017</v>
      </c>
      <c r="CN12" s="2837">
        <v>1476.53907469</v>
      </c>
      <c r="CO12" s="2837">
        <v>3878.7268506300043</v>
      </c>
      <c r="CP12" s="2837">
        <v>13572.121181600003</v>
      </c>
      <c r="CQ12" s="2837">
        <v>1414.1932183200001</v>
      </c>
      <c r="CR12" s="2837">
        <v>509.77632430999995</v>
      </c>
      <c r="CS12" s="2837">
        <v>782.81172263000008</v>
      </c>
      <c r="CT12" s="2837">
        <v>2706.7812652600001</v>
      </c>
      <c r="CU12" s="2837">
        <v>1649.09096039</v>
      </c>
      <c r="CV12" s="2837">
        <v>1463.2456078099997</v>
      </c>
      <c r="CW12" s="2837">
        <v>754.88138079999999</v>
      </c>
      <c r="CX12" s="2837">
        <v>3867.2179489999999</v>
      </c>
      <c r="CY12" s="2837">
        <v>1894.5797897400003</v>
      </c>
      <c r="CZ12" s="2837">
        <v>874.94766221999907</v>
      </c>
      <c r="DA12" s="2837">
        <v>1191.6676567</v>
      </c>
      <c r="DB12" s="2837">
        <v>3961.1951086599993</v>
      </c>
      <c r="DC12" s="2837">
        <v>1871.7102697299988</v>
      </c>
      <c r="DD12" s="2837">
        <v>1496.0321409699982</v>
      </c>
      <c r="DE12" s="2837">
        <v>1918.8854475199987</v>
      </c>
      <c r="DF12" s="2837">
        <v>5286.6278582199957</v>
      </c>
      <c r="DG12" s="2837">
        <v>15821.822181139994</v>
      </c>
      <c r="DH12" s="2837">
        <v>1413.9990842300006</v>
      </c>
      <c r="DI12" s="2837">
        <v>971.21880639000051</v>
      </c>
      <c r="DJ12" s="2837">
        <v>1382.6614942800002</v>
      </c>
      <c r="DK12" s="2837">
        <v>3767.8793849000012</v>
      </c>
      <c r="DL12" s="2837">
        <v>2130.0648491299999</v>
      </c>
      <c r="DM12" s="2837">
        <v>1872.32598676</v>
      </c>
      <c r="DN12" s="2837">
        <v>1037.4257145700017</v>
      </c>
      <c r="DO12" s="2837">
        <v>5039.8165504600011</v>
      </c>
      <c r="DP12" s="2837">
        <v>8807.6959353600014</v>
      </c>
      <c r="DQ12" s="2837">
        <v>2521.7955342899991</v>
      </c>
      <c r="DR12" s="2837">
        <v>1029.1828575500031</v>
      </c>
      <c r="DS12" s="2837">
        <v>2396.9831016600019</v>
      </c>
      <c r="DT12" s="2837">
        <v>5947.9614935000045</v>
      </c>
      <c r="DU12" s="2837">
        <v>1404.6794533499967</v>
      </c>
      <c r="DV12" s="2837">
        <v>1871.4409000100009</v>
      </c>
      <c r="DW12" s="2837">
        <v>1737.4791116900028</v>
      </c>
      <c r="DX12" s="2837">
        <v>5013.5994650499997</v>
      </c>
      <c r="DY12" s="2837">
        <v>19769.256893910009</v>
      </c>
      <c r="DZ12" s="2837">
        <v>2810.5343827299998</v>
      </c>
      <c r="EA12" s="1016">
        <v>1281.8123561199995</v>
      </c>
      <c r="EB12" s="1016">
        <v>2316.7921302599998</v>
      </c>
      <c r="EC12" s="1016">
        <v>6409.1388691099992</v>
      </c>
      <c r="ED12" s="1016">
        <v>1634.1811320099998</v>
      </c>
      <c r="EE12" s="1016">
        <v>2214.3711334899999</v>
      </c>
      <c r="EF12" s="1016">
        <v>1797.9988643800002</v>
      </c>
      <c r="EG12" s="1016">
        <v>5646.5511298800002</v>
      </c>
      <c r="EH12" s="1016">
        <v>2103.0526156000019</v>
      </c>
      <c r="EI12" s="1016">
        <v>2230.1338147400002</v>
      </c>
      <c r="EJ12" s="1016">
        <v>2436.76298761</v>
      </c>
      <c r="EK12" s="1016">
        <v>6769.9494179500016</v>
      </c>
      <c r="EL12" s="1016">
        <v>1557.3130707399996</v>
      </c>
      <c r="EM12" s="1016">
        <v>2501.8979978500001</v>
      </c>
      <c r="EN12" s="1016">
        <v>1714.4084070199999</v>
      </c>
      <c r="EO12" s="1016">
        <v>5773.6194756099994</v>
      </c>
      <c r="EP12" s="1016">
        <v>24599.258892549999</v>
      </c>
      <c r="EQ12" s="1016">
        <v>2350.4509888300008</v>
      </c>
      <c r="ER12" s="1016">
        <v>2341.6344603799985</v>
      </c>
      <c r="ES12" s="1016">
        <v>3574.3906296700043</v>
      </c>
      <c r="ET12" s="1016">
        <v>8266.4760788800031</v>
      </c>
      <c r="EU12" s="1016">
        <v>2227.332429</v>
      </c>
      <c r="EV12" s="1016">
        <v>2573.1588809</v>
      </c>
      <c r="EW12" s="1016">
        <v>1954.09250883</v>
      </c>
      <c r="EX12" s="1016">
        <v>6754.5838187299996</v>
      </c>
      <c r="EY12" s="1016">
        <v>3570.2262265400004</v>
      </c>
      <c r="EZ12" s="1016">
        <v>2907.1825165500009</v>
      </c>
      <c r="FA12" s="1016">
        <v>3866.7204473799998</v>
      </c>
      <c r="FB12" s="1016">
        <v>10344.129190470001</v>
      </c>
      <c r="FC12" s="1016">
        <v>2607.8280864999997</v>
      </c>
      <c r="FD12" s="1016">
        <v>3295.9699415699997</v>
      </c>
      <c r="FE12" s="1016">
        <v>2253.5986044999959</v>
      </c>
      <c r="FF12" s="1016">
        <v>8157.3966325699948</v>
      </c>
      <c r="FG12" s="1016">
        <v>33522.58572065</v>
      </c>
      <c r="FH12" s="1016">
        <v>3806.3341999999998</v>
      </c>
      <c r="FI12" s="1016">
        <v>3060.1105000000002</v>
      </c>
      <c r="FJ12" s="1016">
        <v>4060.0544999999997</v>
      </c>
      <c r="FK12" s="1016">
        <f t="shared" si="2"/>
        <v>10926.4992</v>
      </c>
      <c r="FL12" s="1016">
        <v>2982.8590000000004</v>
      </c>
      <c r="FM12" s="1016">
        <v>3936.0817999999999</v>
      </c>
      <c r="FN12" s="1016">
        <v>2627.2141000000001</v>
      </c>
      <c r="FO12" s="1016">
        <f t="shared" si="3"/>
        <v>9546.1549000000014</v>
      </c>
      <c r="FP12" s="1016">
        <v>3078.5475999999999</v>
      </c>
      <c r="FQ12" s="1016">
        <v>3924.6693</v>
      </c>
      <c r="FR12" s="1016">
        <v>4560.8396999999995</v>
      </c>
      <c r="FS12" s="1016">
        <f t="shared" si="4"/>
        <v>11564.0566</v>
      </c>
      <c r="FT12" s="1016">
        <v>4005.6433999999999</v>
      </c>
      <c r="FU12" s="1016">
        <v>5592.7168050099999</v>
      </c>
      <c r="FV12" s="1016">
        <v>4052.3013763400004</v>
      </c>
      <c r="FW12" s="1016">
        <f t="shared" si="5"/>
        <v>13650.661581349999</v>
      </c>
      <c r="FX12" s="1016">
        <v>45687.372281350006</v>
      </c>
      <c r="FY12" s="1016">
        <v>3620.0490955299988</v>
      </c>
      <c r="FZ12" s="1016">
        <v>5866.8191411950111</v>
      </c>
      <c r="GA12" s="1016">
        <v>1398.4224962400001</v>
      </c>
      <c r="GB12" s="1016">
        <v>10885.290732965012</v>
      </c>
      <c r="GC12" s="1016">
        <v>743.07817304000753</v>
      </c>
      <c r="GD12" s="1016">
        <v>1762.7125453660051</v>
      </c>
      <c r="GE12" s="1016">
        <v>1040.6319225199964</v>
      </c>
      <c r="GF12" s="1016">
        <v>3546.4226409260086</v>
      </c>
      <c r="GG12" s="1016">
        <v>1477.5299199199999</v>
      </c>
      <c r="GH12" s="1016">
        <v>3347.1232208199999</v>
      </c>
      <c r="GI12" s="1016">
        <v>6142.0631163217113</v>
      </c>
      <c r="GJ12" s="1016">
        <v>10966.716257061711</v>
      </c>
      <c r="GK12" s="1016">
        <v>1099.7326085699901</v>
      </c>
      <c r="GL12" s="1016">
        <v>1138.04891292</v>
      </c>
      <c r="GM12" s="1016">
        <v>1711.5659596</v>
      </c>
      <c r="GN12" s="1016">
        <v>3949.3474810899902</v>
      </c>
      <c r="GO12" s="1016">
        <f t="shared" si="6"/>
        <v>29347.777112042721</v>
      </c>
      <c r="GP12" s="1019">
        <v>1451.811880967183</v>
      </c>
      <c r="GQ12" s="1016">
        <v>11167.67526443279</v>
      </c>
      <c r="GR12" s="1016">
        <v>1914.3670334624085</v>
      </c>
      <c r="GS12" s="1016">
        <f t="shared" si="12"/>
        <v>14533.854178862381</v>
      </c>
      <c r="GT12" s="1016">
        <v>1511.85</v>
      </c>
      <c r="GU12" s="1016">
        <v>1400.49</v>
      </c>
      <c r="GV12" s="1016">
        <v>1582.31</v>
      </c>
      <c r="GW12" s="1016">
        <f t="shared" si="7"/>
        <v>4494.6499999999996</v>
      </c>
      <c r="GX12" s="1016">
        <v>1954.81</v>
      </c>
      <c r="GY12" s="1016">
        <v>7806.58</v>
      </c>
      <c r="GZ12" s="1016">
        <v>5656.16</v>
      </c>
      <c r="HA12" s="1016">
        <f t="shared" si="9"/>
        <v>15417.55</v>
      </c>
      <c r="HB12" s="1016">
        <v>6585.35</v>
      </c>
      <c r="HC12" s="1016">
        <v>2651.29</v>
      </c>
      <c r="HD12" s="1016">
        <v>3109.57</v>
      </c>
      <c r="HE12" s="1016">
        <f t="shared" si="10"/>
        <v>12346.210000000001</v>
      </c>
      <c r="HF12" s="1018">
        <f t="shared" si="11"/>
        <v>46792.264178862388</v>
      </c>
      <c r="HG12" s="1019">
        <v>5099.075694950001</v>
      </c>
      <c r="HH12" s="1016">
        <v>10214.245243420002</v>
      </c>
      <c r="HI12" s="1016">
        <v>3087.2799493299999</v>
      </c>
      <c r="HJ12" s="1016">
        <v>18400.600887700006</v>
      </c>
      <c r="HK12" s="1016">
        <v>2559.6630139400004</v>
      </c>
      <c r="HL12" s="1016">
        <v>2312.5475721499997</v>
      </c>
      <c r="HM12" s="1016">
        <v>1852.9710294900001</v>
      </c>
      <c r="HN12" s="1016">
        <v>6725.1816155799997</v>
      </c>
      <c r="HO12" s="1016">
        <v>3560.3617637118318</v>
      </c>
      <c r="HP12" s="1016">
        <v>11618.671967929124</v>
      </c>
      <c r="HQ12" s="1016">
        <v>2147.5916980010766</v>
      </c>
      <c r="HR12" s="1016">
        <v>17326.625429642034</v>
      </c>
      <c r="HS12" s="1016">
        <v>1656.0872075619209</v>
      </c>
      <c r="HT12" s="1016">
        <v>2120.2604397599971</v>
      </c>
      <c r="HU12" s="1016">
        <v>3662.3514534999999</v>
      </c>
      <c r="HV12" s="1016">
        <v>7438.6991008219175</v>
      </c>
      <c r="HW12" s="1018">
        <f t="shared" si="1"/>
        <v>49891.10703374396</v>
      </c>
    </row>
    <row r="13" spans="1:231" ht="23.25" customHeight="1" x14ac:dyDescent="0.4">
      <c r="A13" s="2822" t="s">
        <v>749</v>
      </c>
      <c r="B13" s="1048">
        <v>89.407399999999996</v>
      </c>
      <c r="C13" s="1048">
        <v>72.136799999999994</v>
      </c>
      <c r="D13" s="1048">
        <v>122.67319999999999</v>
      </c>
      <c r="E13" s="1048">
        <v>284.2174</v>
      </c>
      <c r="F13" s="1048">
        <v>192.3323</v>
      </c>
      <c r="G13" s="1048">
        <v>100.248</v>
      </c>
      <c r="H13" s="1048">
        <v>221.14519999999999</v>
      </c>
      <c r="I13" s="1048">
        <v>513.72550000000001</v>
      </c>
      <c r="J13" s="1048">
        <v>145.16220000000001</v>
      </c>
      <c r="K13" s="1048">
        <v>124.0271</v>
      </c>
      <c r="L13" s="1048">
        <v>115.4469</v>
      </c>
      <c r="M13" s="1048">
        <v>384.63619999999997</v>
      </c>
      <c r="N13" s="1048">
        <v>297.572</v>
      </c>
      <c r="O13" s="1048">
        <v>161.351</v>
      </c>
      <c r="P13" s="1048">
        <v>238.2098</v>
      </c>
      <c r="Q13" s="1048">
        <v>697.13279999999997</v>
      </c>
      <c r="R13" s="1048">
        <v>1879.7119</v>
      </c>
      <c r="S13" s="1048">
        <v>399.43200000000002</v>
      </c>
      <c r="T13" s="1048">
        <v>291.9821</v>
      </c>
      <c r="U13" s="1048">
        <v>201.00380000000001</v>
      </c>
      <c r="V13" s="1048">
        <v>892.41789999999992</v>
      </c>
      <c r="W13" s="1048">
        <v>516.44719999999995</v>
      </c>
      <c r="X13" s="1048">
        <v>215.01130000000001</v>
      </c>
      <c r="Y13" s="1048">
        <v>201.2329</v>
      </c>
      <c r="Z13" s="1048">
        <v>932.69139999999993</v>
      </c>
      <c r="AA13" s="1048">
        <v>324.98989999999998</v>
      </c>
      <c r="AB13" s="1048">
        <v>339.7792</v>
      </c>
      <c r="AC13" s="1048">
        <v>353.4513</v>
      </c>
      <c r="AD13" s="1048">
        <v>1018.2203999999999</v>
      </c>
      <c r="AE13" s="1048">
        <v>389.80309999999997</v>
      </c>
      <c r="AF13" s="1048">
        <v>235.66200000000001</v>
      </c>
      <c r="AG13" s="1048">
        <v>319.4502</v>
      </c>
      <c r="AH13" s="1048">
        <v>944.9153</v>
      </c>
      <c r="AI13" s="1048">
        <v>3788.2449999999999</v>
      </c>
      <c r="AJ13" s="1048">
        <v>352.91359999999997</v>
      </c>
      <c r="AK13" s="1048">
        <v>354.56830000000002</v>
      </c>
      <c r="AL13" s="1048">
        <v>430.8417</v>
      </c>
      <c r="AM13" s="1048">
        <v>1138.3235999999999</v>
      </c>
      <c r="AN13" s="1048">
        <v>453.80700000000002</v>
      </c>
      <c r="AO13" s="1048">
        <v>835.76549999999997</v>
      </c>
      <c r="AP13" s="1048">
        <v>367.3449</v>
      </c>
      <c r="AQ13" s="1048">
        <v>1656.9174</v>
      </c>
      <c r="AR13" s="1048">
        <v>1178.3793000000001</v>
      </c>
      <c r="AS13" s="1048">
        <v>1969.5728000000001</v>
      </c>
      <c r="AT13" s="1048">
        <v>457.66750000000002</v>
      </c>
      <c r="AU13" s="1048">
        <v>581.47209999999995</v>
      </c>
      <c r="AV13" s="1049">
        <v>535.93079999999998</v>
      </c>
      <c r="AW13" s="1049">
        <v>1575.0704000000001</v>
      </c>
      <c r="AX13" s="1049">
        <v>538.45079999999996</v>
      </c>
      <c r="AY13" s="1049">
        <v>477.90199999999999</v>
      </c>
      <c r="AZ13" s="1049">
        <v>492.4126</v>
      </c>
      <c r="BA13" s="1049">
        <v>1508.7654</v>
      </c>
      <c r="BB13" s="1049">
        <v>746.04089999999997</v>
      </c>
      <c r="BC13" s="1049">
        <v>765.29449999999997</v>
      </c>
      <c r="BD13" s="1049">
        <v>510.73160000000001</v>
      </c>
      <c r="BE13" s="1049">
        <v>2022.067</v>
      </c>
      <c r="BF13" s="962">
        <v>794.91304467999998</v>
      </c>
      <c r="BG13" s="962">
        <v>635.24683355999991</v>
      </c>
      <c r="BH13" s="962">
        <v>710.04136255999992</v>
      </c>
      <c r="BI13" s="962">
        <v>2140.2012407999996</v>
      </c>
      <c r="BJ13" s="962">
        <v>370.11180000000002</v>
      </c>
      <c r="BK13" s="962">
        <v>845.9914</v>
      </c>
      <c r="BL13" s="962">
        <v>629.53390000000002</v>
      </c>
      <c r="BM13" s="962">
        <v>1845.6370999999999</v>
      </c>
      <c r="BN13" s="962">
        <v>547.87170000000003</v>
      </c>
      <c r="BO13" s="962">
        <v>662.19299999999998</v>
      </c>
      <c r="BP13" s="962">
        <v>461.26004999999998</v>
      </c>
      <c r="BQ13" s="2838">
        <v>1671.32475</v>
      </c>
      <c r="BR13" s="2838">
        <v>1006.91276</v>
      </c>
      <c r="BS13" s="2838">
        <v>1024.2285092699999</v>
      </c>
      <c r="BT13" s="2838">
        <v>763.00319999999999</v>
      </c>
      <c r="BU13" s="2838">
        <v>2794.1444692700002</v>
      </c>
      <c r="BV13" s="2838">
        <v>791.91</v>
      </c>
      <c r="BW13" s="2838">
        <v>672.19060000000002</v>
      </c>
      <c r="BX13" s="2838">
        <v>691.16616344000101</v>
      </c>
      <c r="BY13" s="2838">
        <v>2155.2667634400009</v>
      </c>
      <c r="BZ13" s="2838">
        <v>897.0919925500001</v>
      </c>
      <c r="CA13" s="2838">
        <v>683.42095391999999</v>
      </c>
      <c r="CB13" s="2838">
        <v>723.64015009000195</v>
      </c>
      <c r="CC13" s="2838">
        <v>2304.1530965600018</v>
      </c>
      <c r="CD13" s="2838">
        <v>690.50440288999903</v>
      </c>
      <c r="CE13" s="2838">
        <v>1107.6994794100001</v>
      </c>
      <c r="CF13" s="2838">
        <v>1247.0071915199999</v>
      </c>
      <c r="CG13" s="2838">
        <v>3045.211073819999</v>
      </c>
      <c r="CH13" s="2838">
        <v>1066.7548698000001</v>
      </c>
      <c r="CI13" s="2838">
        <v>539.56093492999992</v>
      </c>
      <c r="CJ13" s="2838">
        <v>607.08051535000095</v>
      </c>
      <c r="CK13" s="2838">
        <v>2213.3963200800008</v>
      </c>
      <c r="CL13" s="2838">
        <v>1300.7894398400024</v>
      </c>
      <c r="CM13" s="2838">
        <v>963.57225543000175</v>
      </c>
      <c r="CN13" s="2838">
        <v>1220.7555479499999</v>
      </c>
      <c r="CO13" s="2838">
        <v>3485.1172432200042</v>
      </c>
      <c r="CP13" s="2838">
        <v>11039.462218370003</v>
      </c>
      <c r="CQ13" s="2838">
        <v>1106.2225135000001</v>
      </c>
      <c r="CR13" s="2838">
        <v>259.07080668999998</v>
      </c>
      <c r="CS13" s="2838">
        <v>582.49207589000014</v>
      </c>
      <c r="CT13" s="2838">
        <v>1947.7853960800001</v>
      </c>
      <c r="CU13" s="2838">
        <v>1345.8086699399998</v>
      </c>
      <c r="CV13" s="2838">
        <v>1274.2762305199997</v>
      </c>
      <c r="CW13" s="2838">
        <v>625.88521652999998</v>
      </c>
      <c r="CX13" s="2838">
        <v>3245.97011699</v>
      </c>
      <c r="CY13" s="2838">
        <v>1568.1567477900003</v>
      </c>
      <c r="CZ13" s="2838">
        <v>640.11008475999904</v>
      </c>
      <c r="DA13" s="2838">
        <v>937.01742234000005</v>
      </c>
      <c r="DB13" s="2838">
        <v>3145.2842548899994</v>
      </c>
      <c r="DC13" s="2838">
        <v>1491.7100864699989</v>
      </c>
      <c r="DD13" s="2838">
        <v>1194.8700859599983</v>
      </c>
      <c r="DE13" s="2838">
        <v>1468.4465418499988</v>
      </c>
      <c r="DF13" s="2838">
        <v>4155.0267142799958</v>
      </c>
      <c r="DG13" s="2838">
        <v>12494.066482239994</v>
      </c>
      <c r="DH13" s="2838">
        <v>1349.3264339900006</v>
      </c>
      <c r="DI13" s="2838">
        <v>452.00743933000041</v>
      </c>
      <c r="DJ13" s="2838">
        <v>1304.1801186900002</v>
      </c>
      <c r="DK13" s="2838">
        <v>3105.5139920100014</v>
      </c>
      <c r="DL13" s="2838">
        <v>1726.7510071299998</v>
      </c>
      <c r="DM13" s="2838">
        <v>1547.1121641</v>
      </c>
      <c r="DN13" s="2838">
        <v>688.6892660200017</v>
      </c>
      <c r="DO13" s="2838">
        <v>3962.5524372500008</v>
      </c>
      <c r="DP13" s="2838">
        <v>7068.0664292600022</v>
      </c>
      <c r="DQ13" s="2838">
        <v>2098.8990301599993</v>
      </c>
      <c r="DR13" s="2838">
        <v>800.70636880000302</v>
      </c>
      <c r="DS13" s="2838">
        <v>1997.2474219400019</v>
      </c>
      <c r="DT13" s="2838">
        <v>4896.8528209000042</v>
      </c>
      <c r="DU13" s="2838">
        <v>647.15089613999669</v>
      </c>
      <c r="DV13" s="2838">
        <v>1401.7542846900008</v>
      </c>
      <c r="DW13" s="2838">
        <v>1195.6445924100028</v>
      </c>
      <c r="DX13" s="2838">
        <v>3244.5497732399999</v>
      </c>
      <c r="DY13" s="2838">
        <v>15209.469023400008</v>
      </c>
      <c r="DZ13" s="2838">
        <v>2214.4907712499999</v>
      </c>
      <c r="EA13" s="962">
        <v>1097.2277622899996</v>
      </c>
      <c r="EB13" s="962">
        <v>1947.8334231699996</v>
      </c>
      <c r="EC13" s="962">
        <v>5259.5519567099991</v>
      </c>
      <c r="ED13" s="962">
        <v>849.91864030999989</v>
      </c>
      <c r="EE13" s="962">
        <v>1610.16672328</v>
      </c>
      <c r="EF13" s="962">
        <v>1415.9924442500003</v>
      </c>
      <c r="EG13" s="962">
        <v>3876.0778078400003</v>
      </c>
      <c r="EH13" s="962">
        <v>1772.283677190002</v>
      </c>
      <c r="EI13" s="962">
        <v>1574.3485613700002</v>
      </c>
      <c r="EJ13" s="962">
        <v>1793.9931343199999</v>
      </c>
      <c r="EK13" s="962">
        <v>5140.625372880002</v>
      </c>
      <c r="EL13" s="962">
        <v>828.5591311099995</v>
      </c>
      <c r="EM13" s="962">
        <v>2001.5685314</v>
      </c>
      <c r="EN13" s="962">
        <v>1245.6819258999999</v>
      </c>
      <c r="EO13" s="962">
        <v>4075.8095884099998</v>
      </c>
      <c r="EP13" s="962">
        <v>18352.064725839999</v>
      </c>
      <c r="EQ13" s="962">
        <v>2063.940198830001</v>
      </c>
      <c r="ER13" s="962">
        <v>1710.3423203799985</v>
      </c>
      <c r="ES13" s="962">
        <v>2931.1492596700045</v>
      </c>
      <c r="ET13" s="962">
        <v>6705.4317788800035</v>
      </c>
      <c r="EU13" s="962">
        <v>1496.3151290000001</v>
      </c>
      <c r="EV13" s="962">
        <v>2098.7954426699998</v>
      </c>
      <c r="EW13" s="962">
        <v>1586.72235105</v>
      </c>
      <c r="EX13" s="962">
        <v>5181.8329227200002</v>
      </c>
      <c r="EY13" s="962">
        <v>3155.0751162800002</v>
      </c>
      <c r="EZ13" s="962">
        <v>2257.5050250400009</v>
      </c>
      <c r="FA13" s="962">
        <v>3276.0950144799999</v>
      </c>
      <c r="FB13" s="962">
        <v>8688.6751558000014</v>
      </c>
      <c r="FC13" s="962">
        <v>1404.8007124999999</v>
      </c>
      <c r="FD13" s="962">
        <v>2626.7908658599995</v>
      </c>
      <c r="FE13" s="962">
        <v>1814.5002252699958</v>
      </c>
      <c r="FF13" s="962">
        <v>5846.0918036299954</v>
      </c>
      <c r="FG13" s="962">
        <v>26422.03166103</v>
      </c>
      <c r="FH13" s="962">
        <v>3467.7633999999998</v>
      </c>
      <c r="FI13" s="962">
        <v>2346.0925000000002</v>
      </c>
      <c r="FJ13" s="962">
        <v>3315.9654999999998</v>
      </c>
      <c r="FK13" s="962">
        <f t="shared" si="2"/>
        <v>9129.8214000000007</v>
      </c>
      <c r="FL13" s="962">
        <v>1495.9273000000001</v>
      </c>
      <c r="FM13" s="962">
        <v>3055.7676000000001</v>
      </c>
      <c r="FN13" s="962">
        <v>2180.3580999999999</v>
      </c>
      <c r="FO13" s="962">
        <f t="shared" si="3"/>
        <v>6732.0530000000008</v>
      </c>
      <c r="FP13" s="962">
        <v>2668.9731999999999</v>
      </c>
      <c r="FQ13" s="962">
        <v>2890.6698000000001</v>
      </c>
      <c r="FR13" s="962">
        <v>3632.4092999999998</v>
      </c>
      <c r="FS13" s="962">
        <f t="shared" si="4"/>
        <v>9192.0522999999994</v>
      </c>
      <c r="FT13" s="962">
        <v>1959.6886999999999</v>
      </c>
      <c r="FU13" s="962">
        <v>3686.18278302</v>
      </c>
      <c r="FV13" s="962">
        <v>3181.6475754900002</v>
      </c>
      <c r="FW13" s="962">
        <f t="shared" si="5"/>
        <v>8827.5190585100008</v>
      </c>
      <c r="FX13" s="962">
        <v>33881.445758510003</v>
      </c>
      <c r="FY13" s="962">
        <v>3574.3945267199988</v>
      </c>
      <c r="FZ13" s="962">
        <v>5774.7538855150115</v>
      </c>
      <c r="GA13" s="962">
        <v>1286.7829343000001</v>
      </c>
      <c r="GB13" s="962">
        <v>10635.931346535011</v>
      </c>
      <c r="GC13" s="962">
        <v>667.2063211300075</v>
      </c>
      <c r="GD13" s="962">
        <v>1455.390708316005</v>
      </c>
      <c r="GE13" s="962">
        <v>930.72261791999642</v>
      </c>
      <c r="GF13" s="962">
        <v>3053.3196473660087</v>
      </c>
      <c r="GG13" s="962">
        <v>984.73256864999996</v>
      </c>
      <c r="GH13" s="962">
        <v>3342.4623098399998</v>
      </c>
      <c r="GI13" s="962">
        <v>6037.8277831917112</v>
      </c>
      <c r="GJ13" s="962">
        <v>10365.022661681711</v>
      </c>
      <c r="GK13" s="962">
        <v>905.70321650999006</v>
      </c>
      <c r="GL13" s="962">
        <v>936.54539939999995</v>
      </c>
      <c r="GM13" s="962">
        <v>1676.3415953599999</v>
      </c>
      <c r="GN13" s="962">
        <v>3518.59021126999</v>
      </c>
      <c r="GO13" s="962">
        <f t="shared" si="6"/>
        <v>27572.86386685272</v>
      </c>
      <c r="GP13" s="1024">
        <v>1368.55670920999</v>
      </c>
      <c r="GQ13" s="962">
        <v>11105.516768108126</v>
      </c>
      <c r="GR13" s="962">
        <v>1854.19560571999</v>
      </c>
      <c r="GS13" s="962">
        <f t="shared" si="12"/>
        <v>14328.269083038105</v>
      </c>
      <c r="GT13" s="962">
        <v>1395.73</v>
      </c>
      <c r="GU13" s="962">
        <v>1271.28</v>
      </c>
      <c r="GV13" s="962">
        <v>1467.82</v>
      </c>
      <c r="GW13" s="962">
        <f t="shared" si="7"/>
        <v>4134.83</v>
      </c>
      <c r="GX13" s="962">
        <v>1863.08</v>
      </c>
      <c r="GY13" s="962">
        <v>7758.34</v>
      </c>
      <c r="GZ13" s="962">
        <v>5515.49</v>
      </c>
      <c r="HA13" s="962">
        <f t="shared" si="9"/>
        <v>15136.91</v>
      </c>
      <c r="HB13" s="962">
        <v>1224.97</v>
      </c>
      <c r="HC13" s="962">
        <v>2331.0700000000002</v>
      </c>
      <c r="HD13" s="962">
        <v>2902.23</v>
      </c>
      <c r="HE13" s="962">
        <f t="shared" si="10"/>
        <v>6458.27</v>
      </c>
      <c r="HF13" s="1023">
        <f t="shared" si="11"/>
        <v>40058.279083038105</v>
      </c>
      <c r="HG13" s="1024">
        <v>2181.4970515800005</v>
      </c>
      <c r="HH13" s="962">
        <v>10103.910941980001</v>
      </c>
      <c r="HI13" s="962">
        <v>3004.6927896699999</v>
      </c>
      <c r="HJ13" s="962">
        <v>15290.100783230002</v>
      </c>
      <c r="HK13" s="962">
        <v>2296.5369639300002</v>
      </c>
      <c r="HL13" s="962">
        <v>1968.9732331699997</v>
      </c>
      <c r="HM13" s="962">
        <v>1807.0761755999999</v>
      </c>
      <c r="HN13" s="962">
        <v>6072.5863727000005</v>
      </c>
      <c r="HO13" s="962">
        <v>1596.1520805800001</v>
      </c>
      <c r="HP13" s="962">
        <v>11537.817187440001</v>
      </c>
      <c r="HQ13" s="962">
        <v>2049.1162265500097</v>
      </c>
      <c r="HR13" s="962">
        <v>15183.08549457001</v>
      </c>
      <c r="HS13" s="962">
        <v>1310.6828120200039</v>
      </c>
      <c r="HT13" s="962">
        <v>1944.7487285899967</v>
      </c>
      <c r="HU13" s="962">
        <v>1516.4742958400002</v>
      </c>
      <c r="HV13" s="962">
        <v>4771.9058364500006</v>
      </c>
      <c r="HW13" s="1023">
        <f t="shared" si="1"/>
        <v>41317.678486950012</v>
      </c>
    </row>
    <row r="14" spans="1:231" ht="23.25" customHeight="1" x14ac:dyDescent="0.4">
      <c r="A14" s="2822" t="s">
        <v>811</v>
      </c>
      <c r="B14" s="1048">
        <v>24.59</v>
      </c>
      <c r="C14" s="1048">
        <v>13.5129</v>
      </c>
      <c r="D14" s="1048">
        <v>13.5329</v>
      </c>
      <c r="E14" s="1048">
        <v>51.635800000000003</v>
      </c>
      <c r="F14" s="1048">
        <v>69.737099999999998</v>
      </c>
      <c r="G14" s="1048">
        <v>55.6203</v>
      </c>
      <c r="H14" s="1048">
        <v>32.9696</v>
      </c>
      <c r="I14" s="1048">
        <v>158.327</v>
      </c>
      <c r="J14" s="1048">
        <v>48.651600000000002</v>
      </c>
      <c r="K14" s="1048">
        <v>41.971400000000003</v>
      </c>
      <c r="L14" s="1048">
        <v>73.202299999999994</v>
      </c>
      <c r="M14" s="1048">
        <v>163.8253</v>
      </c>
      <c r="N14" s="1048">
        <v>78.352400000000003</v>
      </c>
      <c r="O14" s="1048">
        <v>55.432000000000002</v>
      </c>
      <c r="P14" s="1048">
        <v>48.868600000000001</v>
      </c>
      <c r="Q14" s="1048">
        <v>182.65299999999999</v>
      </c>
      <c r="R14" s="1048">
        <v>556.44110000000001</v>
      </c>
      <c r="S14" s="1048">
        <v>13.1614</v>
      </c>
      <c r="T14" s="1048">
        <v>44.2607</v>
      </c>
      <c r="U14" s="1048">
        <v>11.735900000000001</v>
      </c>
      <c r="V14" s="1048">
        <v>69.158000000000001</v>
      </c>
      <c r="W14" s="1048">
        <v>99.0488</v>
      </c>
      <c r="X14" s="1048">
        <v>99.069599999999994</v>
      </c>
      <c r="Y14" s="1048">
        <v>14.3719</v>
      </c>
      <c r="Z14" s="1048">
        <v>212.49030000000002</v>
      </c>
      <c r="AA14" s="1048">
        <v>83.764799999999994</v>
      </c>
      <c r="AB14" s="1048">
        <v>59.792299999999997</v>
      </c>
      <c r="AC14" s="1048">
        <v>16.561299999999999</v>
      </c>
      <c r="AD14" s="1048">
        <v>160.11839999999998</v>
      </c>
      <c r="AE14" s="1048">
        <v>53.175400000000003</v>
      </c>
      <c r="AF14" s="1048">
        <v>68.481700000000004</v>
      </c>
      <c r="AG14" s="1048">
        <v>45.304000000000002</v>
      </c>
      <c r="AH14" s="1048">
        <v>166.96110000000002</v>
      </c>
      <c r="AI14" s="1048">
        <v>608.7278</v>
      </c>
      <c r="AJ14" s="1048">
        <v>60.3431</v>
      </c>
      <c r="AK14" s="1048">
        <v>155.68530000000001</v>
      </c>
      <c r="AL14" s="1048">
        <v>45.112299999999998</v>
      </c>
      <c r="AM14" s="1048">
        <v>261.14069999999998</v>
      </c>
      <c r="AN14" s="1048">
        <v>98.0989</v>
      </c>
      <c r="AO14" s="1048">
        <v>42.8127</v>
      </c>
      <c r="AP14" s="1048">
        <v>42.693100000000001</v>
      </c>
      <c r="AQ14" s="1048">
        <v>183.60469999999998</v>
      </c>
      <c r="AR14" s="1048">
        <v>32.124899999999997</v>
      </c>
      <c r="AS14" s="1048">
        <v>245.85869999999997</v>
      </c>
      <c r="AT14" s="1048">
        <v>182.84100000000001</v>
      </c>
      <c r="AU14" s="1048">
        <v>158.3425</v>
      </c>
      <c r="AV14" s="1049">
        <v>65.684100000000001</v>
      </c>
      <c r="AW14" s="1049">
        <v>406.86759999999998</v>
      </c>
      <c r="AX14" s="1049">
        <v>244.82560000000001</v>
      </c>
      <c r="AY14" s="1049">
        <v>43.854799999999997</v>
      </c>
      <c r="AZ14" s="1049">
        <v>55.097200000000001</v>
      </c>
      <c r="BA14" s="1049">
        <v>343.77760000000001</v>
      </c>
      <c r="BB14" s="1049">
        <v>259.19670000000002</v>
      </c>
      <c r="BC14" s="1049">
        <v>228.95650000000001</v>
      </c>
      <c r="BD14" s="1049">
        <v>40.287700000000001</v>
      </c>
      <c r="BE14" s="1049">
        <v>528.44090000000006</v>
      </c>
      <c r="BF14" s="962">
        <v>293.15960000000001</v>
      </c>
      <c r="BG14" s="962">
        <v>72.622399999999999</v>
      </c>
      <c r="BH14" s="962">
        <v>117.5616</v>
      </c>
      <c r="BI14" s="962">
        <v>483.34359999999998</v>
      </c>
      <c r="BJ14" s="962">
        <v>251.19990000000001</v>
      </c>
      <c r="BK14" s="962">
        <v>220.53360000000001</v>
      </c>
      <c r="BL14" s="962">
        <v>79.222300000000004</v>
      </c>
      <c r="BM14" s="962">
        <v>550.95579999999995</v>
      </c>
      <c r="BN14" s="962">
        <v>342.8997</v>
      </c>
      <c r="BO14" s="962">
        <v>64.404200000000003</v>
      </c>
      <c r="BP14" s="962">
        <v>102.29570421</v>
      </c>
      <c r="BQ14" s="2838">
        <v>509.59960421</v>
      </c>
      <c r="BR14" s="2838">
        <v>325.13010000000003</v>
      </c>
      <c r="BS14" s="2838">
        <v>192.33631675000001</v>
      </c>
      <c r="BT14" s="2838">
        <v>72.994900000000001</v>
      </c>
      <c r="BU14" s="2838">
        <v>590.46131675000004</v>
      </c>
      <c r="BV14" s="2838">
        <v>320.93849999999998</v>
      </c>
      <c r="BW14" s="2838">
        <v>75.317400000000006</v>
      </c>
      <c r="BX14" s="2838">
        <v>256.79383336000001</v>
      </c>
      <c r="BY14" s="2838">
        <v>653.04973336</v>
      </c>
      <c r="BZ14" s="2838">
        <v>316.35587642000007</v>
      </c>
      <c r="CA14" s="2838">
        <v>205.53830637999999</v>
      </c>
      <c r="CB14" s="2838">
        <v>222.29155609</v>
      </c>
      <c r="CC14" s="2838">
        <v>744.18573889000015</v>
      </c>
      <c r="CD14" s="2838">
        <v>353.13611292000002</v>
      </c>
      <c r="CE14" s="2838">
        <v>76.885921920000001</v>
      </c>
      <c r="CF14" s="2838">
        <v>183.95786469999999</v>
      </c>
      <c r="CG14" s="2838">
        <v>613.97989953999991</v>
      </c>
      <c r="CH14" s="2838">
        <v>341.04090688000002</v>
      </c>
      <c r="CI14" s="2838">
        <v>238.46019688999999</v>
      </c>
      <c r="CJ14" s="2838">
        <v>209.91112828999999</v>
      </c>
      <c r="CK14" s="2838">
        <v>789.41223205999995</v>
      </c>
      <c r="CL14" s="2838">
        <v>72.734433940000031</v>
      </c>
      <c r="CM14" s="2838">
        <v>65.091646729999994</v>
      </c>
      <c r="CN14" s="2838">
        <v>255.78352674000001</v>
      </c>
      <c r="CO14" s="2838">
        <v>393.60960741000008</v>
      </c>
      <c r="CP14" s="2838">
        <v>2532.6589632300006</v>
      </c>
      <c r="CQ14" s="2838">
        <v>307.97070481999998</v>
      </c>
      <c r="CR14" s="2838">
        <v>250.70551761999999</v>
      </c>
      <c r="CS14" s="2838">
        <v>200.31964674</v>
      </c>
      <c r="CT14" s="2838">
        <v>758.99586918000011</v>
      </c>
      <c r="CU14" s="2838">
        <v>303.28229045</v>
      </c>
      <c r="CV14" s="2838">
        <v>188.96937728999998</v>
      </c>
      <c r="CW14" s="2838">
        <v>128.99616427000001</v>
      </c>
      <c r="CX14" s="2838">
        <v>621.24783201000002</v>
      </c>
      <c r="CY14" s="2838">
        <v>326.42304194999997</v>
      </c>
      <c r="CZ14" s="2838">
        <v>234.83757746000001</v>
      </c>
      <c r="DA14" s="2838">
        <v>254.65023436000001</v>
      </c>
      <c r="DB14" s="2838">
        <v>815.91085377000002</v>
      </c>
      <c r="DC14" s="2838">
        <v>380.00018325999997</v>
      </c>
      <c r="DD14" s="2838">
        <v>301.16205501000002</v>
      </c>
      <c r="DE14" s="2838">
        <v>450.43890567</v>
      </c>
      <c r="DF14" s="2838">
        <v>1131.6011439400002</v>
      </c>
      <c r="DG14" s="2838">
        <v>3327.7556989</v>
      </c>
      <c r="DH14" s="2838">
        <v>64.672650239999896</v>
      </c>
      <c r="DI14" s="2838">
        <v>519.21136706000004</v>
      </c>
      <c r="DJ14" s="2838">
        <v>78.481375589999985</v>
      </c>
      <c r="DK14" s="2838">
        <v>662.36539288999995</v>
      </c>
      <c r="DL14" s="2838">
        <v>403.31384200000002</v>
      </c>
      <c r="DM14" s="2838">
        <v>325.21382266000001</v>
      </c>
      <c r="DN14" s="2838">
        <v>348.73644854999992</v>
      </c>
      <c r="DO14" s="2838">
        <v>1077.26411321</v>
      </c>
      <c r="DP14" s="2838">
        <v>1739.6295060999998</v>
      </c>
      <c r="DQ14" s="2838">
        <v>422.89650412999998</v>
      </c>
      <c r="DR14" s="2838">
        <v>228.47648874999999</v>
      </c>
      <c r="DS14" s="2838">
        <v>399.73567972000001</v>
      </c>
      <c r="DT14" s="2838">
        <v>1051.1086726000001</v>
      </c>
      <c r="DU14" s="2838">
        <v>757.52855721000003</v>
      </c>
      <c r="DV14" s="2838">
        <v>469.68661531999999</v>
      </c>
      <c r="DW14" s="2838">
        <v>541.83451927999999</v>
      </c>
      <c r="DX14" s="2838">
        <v>1769.04969181</v>
      </c>
      <c r="DY14" s="2838">
        <v>4559.7878705100002</v>
      </c>
      <c r="DZ14" s="2838">
        <v>596.04361147999987</v>
      </c>
      <c r="EA14" s="962">
        <v>184.58459382999996</v>
      </c>
      <c r="EB14" s="962">
        <v>368.95870708999996</v>
      </c>
      <c r="EC14" s="962">
        <v>1149.5869123999998</v>
      </c>
      <c r="ED14" s="962">
        <v>784.26249169999994</v>
      </c>
      <c r="EE14" s="962">
        <v>604.20441020999999</v>
      </c>
      <c r="EF14" s="962">
        <v>382.00642013000004</v>
      </c>
      <c r="EG14" s="962">
        <v>1770.4733220399999</v>
      </c>
      <c r="EH14" s="962">
        <v>330.76893841000003</v>
      </c>
      <c r="EI14" s="962">
        <v>655.78525336999996</v>
      </c>
      <c r="EJ14" s="962">
        <v>642.76985329000001</v>
      </c>
      <c r="EK14" s="962">
        <v>1629.32404507</v>
      </c>
      <c r="EL14" s="962">
        <v>728.75393962999999</v>
      </c>
      <c r="EM14" s="962">
        <v>500.32946644999998</v>
      </c>
      <c r="EN14" s="962">
        <v>468.72648112000002</v>
      </c>
      <c r="EO14" s="962">
        <v>1697.8098871999998</v>
      </c>
      <c r="EP14" s="962">
        <v>6247.1941667099991</v>
      </c>
      <c r="EQ14" s="962">
        <v>286.51078999999999</v>
      </c>
      <c r="ER14" s="962">
        <v>631.29214000000002</v>
      </c>
      <c r="ES14" s="962">
        <v>643.24136999999996</v>
      </c>
      <c r="ET14" s="962">
        <v>1561.0443</v>
      </c>
      <c r="EU14" s="962">
        <v>731.01729999999998</v>
      </c>
      <c r="EV14" s="962">
        <v>474.36343823000004</v>
      </c>
      <c r="EW14" s="962">
        <v>367.37015778000006</v>
      </c>
      <c r="EX14" s="962">
        <v>1572.7508960099999</v>
      </c>
      <c r="EY14" s="962">
        <v>415.15111026</v>
      </c>
      <c r="EZ14" s="962">
        <v>649.67749150999998</v>
      </c>
      <c r="FA14" s="962">
        <v>590.62543289999996</v>
      </c>
      <c r="FB14" s="962">
        <v>1655.4540346699998</v>
      </c>
      <c r="FC14" s="962">
        <v>1203.027374</v>
      </c>
      <c r="FD14" s="962">
        <v>669.17907571000001</v>
      </c>
      <c r="FE14" s="962">
        <v>439.09837922999992</v>
      </c>
      <c r="FF14" s="962">
        <v>2311.3048289399999</v>
      </c>
      <c r="FG14" s="962">
        <v>7100.5540596200008</v>
      </c>
      <c r="FH14" s="962">
        <v>338.57080000000002</v>
      </c>
      <c r="FI14" s="962">
        <v>714.01800000000003</v>
      </c>
      <c r="FJ14" s="962">
        <v>744.08900000000006</v>
      </c>
      <c r="FK14" s="962">
        <f t="shared" si="2"/>
        <v>1796.6777999999999</v>
      </c>
      <c r="FL14" s="962">
        <v>1486.9317000000001</v>
      </c>
      <c r="FM14" s="962">
        <v>880.31420000000003</v>
      </c>
      <c r="FN14" s="962">
        <v>446.85599999999999</v>
      </c>
      <c r="FO14" s="962">
        <f t="shared" si="3"/>
        <v>2814.1019000000001</v>
      </c>
      <c r="FP14" s="962">
        <v>409.57440000000003</v>
      </c>
      <c r="FQ14" s="962">
        <v>1033.9994999999999</v>
      </c>
      <c r="FR14" s="962">
        <v>928.43039999999996</v>
      </c>
      <c r="FS14" s="962">
        <f t="shared" si="4"/>
        <v>2372.0043000000001</v>
      </c>
      <c r="FT14" s="962">
        <v>2045.9547</v>
      </c>
      <c r="FU14" s="962">
        <v>1906.5340219899999</v>
      </c>
      <c r="FV14" s="962">
        <v>870.65380085000004</v>
      </c>
      <c r="FW14" s="962">
        <f t="shared" si="5"/>
        <v>4823.1425228400003</v>
      </c>
      <c r="FX14" s="962">
        <v>11805.92652284</v>
      </c>
      <c r="FY14" s="962">
        <v>45.654568809999994</v>
      </c>
      <c r="FZ14" s="962">
        <v>92.065255680000007</v>
      </c>
      <c r="GA14" s="962">
        <v>111.63956193999999</v>
      </c>
      <c r="GB14" s="962">
        <v>249.35938643</v>
      </c>
      <c r="GC14" s="962">
        <v>75.87185190999999</v>
      </c>
      <c r="GD14" s="962">
        <v>307.32183705</v>
      </c>
      <c r="GE14" s="962">
        <v>109.90930460000003</v>
      </c>
      <c r="GF14" s="962">
        <v>493.10299356000007</v>
      </c>
      <c r="GG14" s="962">
        <v>492.79735126999998</v>
      </c>
      <c r="GH14" s="962">
        <v>4.6609109799999997</v>
      </c>
      <c r="GI14" s="962">
        <v>104.23533313000003</v>
      </c>
      <c r="GJ14" s="962">
        <v>601.69359538000003</v>
      </c>
      <c r="GK14" s="962">
        <v>194.02939205999999</v>
      </c>
      <c r="GL14" s="962">
        <v>201.50351351999998</v>
      </c>
      <c r="GM14" s="962">
        <v>35.22436424</v>
      </c>
      <c r="GN14" s="962">
        <v>430.75726981999998</v>
      </c>
      <c r="GO14" s="962">
        <f t="shared" si="6"/>
        <v>1774.91324519</v>
      </c>
      <c r="GP14" s="1024">
        <v>83.255171757193096</v>
      </c>
      <c r="GQ14" s="962">
        <v>62.158496324663759</v>
      </c>
      <c r="GR14" s="962">
        <v>60.171427742418551</v>
      </c>
      <c r="GS14" s="962">
        <f t="shared" si="12"/>
        <v>205.58509582427541</v>
      </c>
      <c r="GT14" s="962">
        <v>116.12</v>
      </c>
      <c r="GU14" s="962">
        <v>129.21</v>
      </c>
      <c r="GV14" s="962">
        <v>114.49</v>
      </c>
      <c r="GW14" s="962">
        <f t="shared" si="7"/>
        <v>359.82</v>
      </c>
      <c r="GX14" s="962">
        <v>91.73</v>
      </c>
      <c r="GY14" s="962">
        <v>48.24</v>
      </c>
      <c r="GZ14" s="962">
        <v>140.66999999999999</v>
      </c>
      <c r="HA14" s="962">
        <f t="shared" si="9"/>
        <v>280.64</v>
      </c>
      <c r="HB14" s="962">
        <v>5360.38</v>
      </c>
      <c r="HC14" s="962">
        <v>320.22000000000003</v>
      </c>
      <c r="HD14" s="962">
        <v>207.25</v>
      </c>
      <c r="HE14" s="962">
        <f t="shared" si="10"/>
        <v>5887.85</v>
      </c>
      <c r="HF14" s="1023">
        <f t="shared" si="11"/>
        <v>6733.8950958242758</v>
      </c>
      <c r="HG14" s="1024">
        <v>2917.57864337</v>
      </c>
      <c r="HH14" s="962">
        <v>110.33430144</v>
      </c>
      <c r="HI14" s="962">
        <v>82.587159659999998</v>
      </c>
      <c r="HJ14" s="962">
        <v>3110.5001044699998</v>
      </c>
      <c r="HK14" s="962">
        <v>263.12605001000003</v>
      </c>
      <c r="HL14" s="962">
        <v>343.57433897999999</v>
      </c>
      <c r="HM14" s="962">
        <v>45.89485389</v>
      </c>
      <c r="HN14" s="962">
        <v>652.59524288</v>
      </c>
      <c r="HO14" s="962">
        <v>1964.2096831318322</v>
      </c>
      <c r="HP14" s="962">
        <v>80.854780489122703</v>
      </c>
      <c r="HQ14" s="962">
        <v>98.475471451066682</v>
      </c>
      <c r="HR14" s="962">
        <v>2143.5399350720213</v>
      </c>
      <c r="HS14" s="962">
        <v>345.4043955419171</v>
      </c>
      <c r="HT14" s="962">
        <v>175.51171117000001</v>
      </c>
      <c r="HU14" s="962">
        <v>2145.8771576600002</v>
      </c>
      <c r="HV14" s="962">
        <v>2666.7932643719173</v>
      </c>
      <c r="HW14" s="1023">
        <f t="shared" si="1"/>
        <v>8573.4285467939389</v>
      </c>
    </row>
    <row r="15" spans="1:231" s="1047" customFormat="1" ht="26.25" customHeight="1" x14ac:dyDescent="0.4">
      <c r="A15" s="2821" t="s">
        <v>812</v>
      </c>
      <c r="B15" s="2836">
        <v>65</v>
      </c>
      <c r="C15" s="2836">
        <v>185.69442857999999</v>
      </c>
      <c r="D15" s="2836">
        <v>81.979168999999999</v>
      </c>
      <c r="E15" s="2836">
        <v>332.67359757999998</v>
      </c>
      <c r="F15" s="2836">
        <v>0</v>
      </c>
      <c r="G15" s="2836">
        <v>86.399540000000002</v>
      </c>
      <c r="H15" s="2836">
        <v>0</v>
      </c>
      <c r="I15" s="2836">
        <v>86.399540000000002</v>
      </c>
      <c r="J15" s="2836">
        <v>0</v>
      </c>
      <c r="K15" s="2836">
        <v>81.869833</v>
      </c>
      <c r="L15" s="2836">
        <v>72.334337000000005</v>
      </c>
      <c r="M15" s="2836">
        <v>154.20417</v>
      </c>
      <c r="N15" s="2836">
        <v>88.300245000000004</v>
      </c>
      <c r="O15" s="2836">
        <v>88.398105000000001</v>
      </c>
      <c r="P15" s="2836">
        <v>59</v>
      </c>
      <c r="Q15" s="2836">
        <v>235.69835</v>
      </c>
      <c r="R15" s="2836">
        <v>808.97565758000007</v>
      </c>
      <c r="S15" s="2836">
        <v>0</v>
      </c>
      <c r="T15" s="2836">
        <v>0</v>
      </c>
      <c r="U15" s="2836">
        <v>0</v>
      </c>
      <c r="V15" s="2836">
        <v>0</v>
      </c>
      <c r="W15" s="2836">
        <v>0</v>
      </c>
      <c r="X15" s="2836">
        <v>30.47</v>
      </c>
      <c r="Y15" s="2836">
        <v>0</v>
      </c>
      <c r="Z15" s="2836">
        <v>30.47</v>
      </c>
      <c r="AA15" s="2836">
        <v>0</v>
      </c>
      <c r="AB15" s="2836">
        <v>105.3779999807</v>
      </c>
      <c r="AC15" s="2836">
        <v>166.24316266030002</v>
      </c>
      <c r="AD15" s="2836">
        <v>271.62116264100001</v>
      </c>
      <c r="AE15" s="2836">
        <v>396.73568114369999</v>
      </c>
      <c r="AF15" s="2836">
        <v>400.22817698990002</v>
      </c>
      <c r="AG15" s="2836">
        <v>59</v>
      </c>
      <c r="AH15" s="2836">
        <v>855.96385813360007</v>
      </c>
      <c r="AI15" s="2836">
        <v>1158.0550207746001</v>
      </c>
      <c r="AJ15" s="2836">
        <v>0</v>
      </c>
      <c r="AK15" s="2836">
        <v>0</v>
      </c>
      <c r="AL15" s="2836">
        <v>0</v>
      </c>
      <c r="AM15" s="2836">
        <v>0</v>
      </c>
      <c r="AN15" s="2836">
        <v>0</v>
      </c>
      <c r="AO15" s="2836">
        <v>0</v>
      </c>
      <c r="AP15" s="2836">
        <v>0</v>
      </c>
      <c r="AQ15" s="2836">
        <v>0</v>
      </c>
      <c r="AR15" s="2836">
        <v>0</v>
      </c>
      <c r="AS15" s="2836">
        <v>0</v>
      </c>
      <c r="AT15" s="2836">
        <v>0</v>
      </c>
      <c r="AU15" s="2836">
        <v>0</v>
      </c>
      <c r="AV15" s="1016">
        <v>0</v>
      </c>
      <c r="AW15" s="1016">
        <v>0</v>
      </c>
      <c r="AX15" s="1016">
        <v>0</v>
      </c>
      <c r="AY15" s="1016">
        <v>0</v>
      </c>
      <c r="AZ15" s="1016">
        <v>0</v>
      </c>
      <c r="BA15" s="1016">
        <v>0</v>
      </c>
      <c r="BB15" s="1016">
        <v>0</v>
      </c>
      <c r="BC15" s="1016">
        <v>25</v>
      </c>
      <c r="BD15" s="1016">
        <v>0</v>
      </c>
      <c r="BE15" s="1016">
        <v>25</v>
      </c>
      <c r="BF15" s="1016">
        <v>0</v>
      </c>
      <c r="BG15" s="1016">
        <v>0</v>
      </c>
      <c r="BH15" s="1016">
        <v>0</v>
      </c>
      <c r="BI15" s="1016">
        <v>0</v>
      </c>
      <c r="BJ15" s="1016">
        <v>0</v>
      </c>
      <c r="BK15" s="1016">
        <v>0</v>
      </c>
      <c r="BL15" s="1016">
        <v>0</v>
      </c>
      <c r="BM15" s="1016">
        <v>0</v>
      </c>
      <c r="BN15" s="1016">
        <v>0</v>
      </c>
      <c r="BO15" s="1016">
        <v>0</v>
      </c>
      <c r="BP15" s="1016">
        <v>0</v>
      </c>
      <c r="BQ15" s="2837">
        <v>0</v>
      </c>
      <c r="BR15" s="2837">
        <v>0</v>
      </c>
      <c r="BS15" s="2837">
        <v>0</v>
      </c>
      <c r="BT15" s="2837">
        <v>0</v>
      </c>
      <c r="BU15" s="2837">
        <v>0</v>
      </c>
      <c r="BV15" s="2837">
        <v>0</v>
      </c>
      <c r="BW15" s="2837">
        <v>0</v>
      </c>
      <c r="BX15" s="2837">
        <v>0</v>
      </c>
      <c r="BY15" s="2837">
        <v>0</v>
      </c>
      <c r="BZ15" s="2837">
        <v>0</v>
      </c>
      <c r="CA15" s="2837">
        <v>0</v>
      </c>
      <c r="CB15" s="2837">
        <v>0</v>
      </c>
      <c r="CC15" s="2837">
        <v>0</v>
      </c>
      <c r="CD15" s="2837">
        <v>0</v>
      </c>
      <c r="CE15" s="2837">
        <v>0</v>
      </c>
      <c r="CF15" s="2837">
        <v>0</v>
      </c>
      <c r="CG15" s="2837">
        <v>0</v>
      </c>
      <c r="CH15" s="2837">
        <v>0</v>
      </c>
      <c r="CI15" s="2837">
        <v>0</v>
      </c>
      <c r="CJ15" s="2837">
        <v>0</v>
      </c>
      <c r="CK15" s="2837">
        <v>0</v>
      </c>
      <c r="CL15" s="2837">
        <v>0</v>
      </c>
      <c r="CM15" s="2837">
        <v>0</v>
      </c>
      <c r="CN15" s="2837">
        <v>0</v>
      </c>
      <c r="CO15" s="2837">
        <v>0</v>
      </c>
      <c r="CP15" s="2837">
        <v>0</v>
      </c>
      <c r="CQ15" s="2837">
        <v>0</v>
      </c>
      <c r="CR15" s="2837">
        <v>0</v>
      </c>
      <c r="CS15" s="2837">
        <v>0</v>
      </c>
      <c r="CT15" s="2837">
        <v>0</v>
      </c>
      <c r="CU15" s="2837">
        <v>0</v>
      </c>
      <c r="CV15" s="2837">
        <v>0</v>
      </c>
      <c r="CW15" s="2837">
        <v>25</v>
      </c>
      <c r="CX15" s="2837">
        <v>25</v>
      </c>
      <c r="CY15" s="2837">
        <v>0</v>
      </c>
      <c r="CZ15" s="2837">
        <v>0</v>
      </c>
      <c r="DA15" s="2837">
        <v>100</v>
      </c>
      <c r="DB15" s="2837">
        <v>100</v>
      </c>
      <c r="DC15" s="2837">
        <v>0</v>
      </c>
      <c r="DD15" s="2837">
        <v>0.31137599999999999</v>
      </c>
      <c r="DE15" s="2837">
        <v>0</v>
      </c>
      <c r="DF15" s="2837">
        <v>0.31137599999999999</v>
      </c>
      <c r="DG15" s="2837">
        <v>125.311376</v>
      </c>
      <c r="DH15" s="2837">
        <v>0</v>
      </c>
      <c r="DI15" s="2837">
        <v>0</v>
      </c>
      <c r="DJ15" s="2837">
        <v>41.411946333333333</v>
      </c>
      <c r="DK15" s="2837">
        <v>41.411946333333333</v>
      </c>
      <c r="DL15" s="2837">
        <v>0</v>
      </c>
      <c r="DM15" s="2837">
        <v>0</v>
      </c>
      <c r="DN15" s="2837">
        <v>41.411946333333333</v>
      </c>
      <c r="DO15" s="2837">
        <v>41.411946333333333</v>
      </c>
      <c r="DP15" s="2837">
        <v>82.823892666666666</v>
      </c>
      <c r="DQ15" s="2837">
        <v>0</v>
      </c>
      <c r="DR15" s="2837">
        <v>0</v>
      </c>
      <c r="DS15" s="2837">
        <v>41.411946333333297</v>
      </c>
      <c r="DT15" s="2837">
        <v>41.411946333333297</v>
      </c>
      <c r="DU15" s="2837">
        <v>0</v>
      </c>
      <c r="DV15" s="2837">
        <v>0</v>
      </c>
      <c r="DW15" s="2837">
        <v>0</v>
      </c>
      <c r="DX15" s="2837">
        <v>0</v>
      </c>
      <c r="DY15" s="2838">
        <v>124.235839</v>
      </c>
      <c r="DZ15" s="2837">
        <v>0</v>
      </c>
      <c r="EA15" s="1016">
        <v>48.671300000000002</v>
      </c>
      <c r="EB15" s="1016">
        <v>0</v>
      </c>
      <c r="EC15" s="1016">
        <v>48.671300000000002</v>
      </c>
      <c r="ED15" s="1016">
        <v>0</v>
      </c>
      <c r="EE15" s="1016">
        <v>67.104174999999998</v>
      </c>
      <c r="EF15" s="1016">
        <v>25.667041999999999</v>
      </c>
      <c r="EG15" s="1016">
        <v>92.771216999999993</v>
      </c>
      <c r="EH15" s="1016">
        <v>0</v>
      </c>
      <c r="EI15" s="1016">
        <v>26.676971000000002</v>
      </c>
      <c r="EJ15" s="1016">
        <v>0</v>
      </c>
      <c r="EK15" s="1016">
        <v>26.676971000000002</v>
      </c>
      <c r="EL15" s="1016">
        <v>0</v>
      </c>
      <c r="EM15" s="1016">
        <v>0</v>
      </c>
      <c r="EN15" s="1016">
        <v>0</v>
      </c>
      <c r="EO15" s="1016">
        <v>0</v>
      </c>
      <c r="EP15" s="1016">
        <v>168.11948799999999</v>
      </c>
      <c r="EQ15" s="1016">
        <v>0</v>
      </c>
      <c r="ER15" s="1016">
        <v>0</v>
      </c>
      <c r="ES15" s="1016">
        <v>49.679544999999997</v>
      </c>
      <c r="ET15" s="1016">
        <v>49.679544999999997</v>
      </c>
      <c r="EU15" s="1016">
        <v>0</v>
      </c>
      <c r="EV15" s="1016">
        <v>0</v>
      </c>
      <c r="EW15" s="1016">
        <v>86.251227</v>
      </c>
      <c r="EX15" s="1016">
        <v>86.251227</v>
      </c>
      <c r="EY15" s="1016">
        <v>0</v>
      </c>
      <c r="EZ15" s="1016">
        <v>0</v>
      </c>
      <c r="FA15" s="1016">
        <v>0</v>
      </c>
      <c r="FB15" s="1016">
        <v>0</v>
      </c>
      <c r="FC15" s="1016">
        <v>0</v>
      </c>
      <c r="FD15" s="1016">
        <v>0</v>
      </c>
      <c r="FE15" s="1016">
        <v>0</v>
      </c>
      <c r="FF15" s="1016">
        <v>0</v>
      </c>
      <c r="FG15" s="1016">
        <v>135.93077199999999</v>
      </c>
      <c r="FH15" s="1016">
        <v>0</v>
      </c>
      <c r="FI15" s="1016">
        <v>0</v>
      </c>
      <c r="FJ15" s="1016">
        <v>0</v>
      </c>
      <c r="FK15" s="1016">
        <f t="shared" si="2"/>
        <v>0</v>
      </c>
      <c r="FL15" s="1016">
        <v>24.857766390000002</v>
      </c>
      <c r="FM15" s="1016">
        <v>142.17412400000001</v>
      </c>
      <c r="FN15" s="1016">
        <v>0</v>
      </c>
      <c r="FO15" s="1016">
        <f t="shared" si="3"/>
        <v>167.03189039</v>
      </c>
      <c r="FP15" s="1016">
        <v>0</v>
      </c>
      <c r="FQ15" s="1016">
        <v>0</v>
      </c>
      <c r="FR15" s="1016">
        <v>0</v>
      </c>
      <c r="FS15" s="1016">
        <f t="shared" si="4"/>
        <v>0</v>
      </c>
      <c r="FT15" s="1016">
        <v>0</v>
      </c>
      <c r="FU15" s="1016">
        <v>0</v>
      </c>
      <c r="FV15" s="1016">
        <v>0</v>
      </c>
      <c r="FW15" s="1016">
        <f t="shared" si="5"/>
        <v>0</v>
      </c>
      <c r="FX15" s="1016">
        <v>167.03189038999997</v>
      </c>
      <c r="FY15" s="1016">
        <v>0</v>
      </c>
      <c r="FZ15" s="1016">
        <v>0</v>
      </c>
      <c r="GA15" s="1016">
        <v>0</v>
      </c>
      <c r="GB15" s="1016">
        <v>0</v>
      </c>
      <c r="GC15" s="1016">
        <v>0</v>
      </c>
      <c r="GD15" s="1016">
        <v>0</v>
      </c>
      <c r="GE15" s="1016">
        <v>0</v>
      </c>
      <c r="GF15" s="1016">
        <v>0</v>
      </c>
      <c r="GG15" s="1016">
        <v>0</v>
      </c>
      <c r="GH15" s="1016">
        <v>0</v>
      </c>
      <c r="GI15" s="1016">
        <v>0</v>
      </c>
      <c r="GJ15" s="1016">
        <v>0</v>
      </c>
      <c r="GK15" s="1016">
        <v>0</v>
      </c>
      <c r="GL15" s="1016">
        <v>0</v>
      </c>
      <c r="GM15" s="1016">
        <v>0</v>
      </c>
      <c r="GN15" s="1016">
        <v>0</v>
      </c>
      <c r="GO15" s="1016">
        <f t="shared" si="6"/>
        <v>0</v>
      </c>
      <c r="GP15" s="1019">
        <v>0</v>
      </c>
      <c r="GQ15" s="1016">
        <v>0</v>
      </c>
      <c r="GR15" s="1016">
        <v>43.583109494999995</v>
      </c>
      <c r="GS15" s="1016">
        <f t="shared" si="12"/>
        <v>43.583109494999995</v>
      </c>
      <c r="GT15" s="1016">
        <v>101.694</v>
      </c>
      <c r="GU15" s="1016">
        <v>0</v>
      </c>
      <c r="GV15" s="1016">
        <v>0</v>
      </c>
      <c r="GW15" s="1016">
        <v>101.69</v>
      </c>
      <c r="GX15" s="1016">
        <v>0</v>
      </c>
      <c r="GY15" s="1016">
        <v>0</v>
      </c>
      <c r="GZ15" s="1016">
        <v>0</v>
      </c>
      <c r="HA15" s="1016">
        <v>0</v>
      </c>
      <c r="HB15" s="1016">
        <v>0</v>
      </c>
      <c r="HC15" s="1016">
        <v>63.62</v>
      </c>
      <c r="HD15" s="1016">
        <v>0</v>
      </c>
      <c r="HE15" s="1016">
        <f t="shared" si="10"/>
        <v>63.62</v>
      </c>
      <c r="HF15" s="1018">
        <f t="shared" si="11"/>
        <v>208.893109495</v>
      </c>
      <c r="HG15" s="1019">
        <v>0</v>
      </c>
      <c r="HH15" s="1016">
        <v>0</v>
      </c>
      <c r="HI15" s="1016">
        <v>0</v>
      </c>
      <c r="HJ15" s="1016">
        <v>0</v>
      </c>
      <c r="HK15" s="1016">
        <v>0</v>
      </c>
      <c r="HL15" s="1016">
        <v>0</v>
      </c>
      <c r="HM15" s="1016">
        <v>0</v>
      </c>
      <c r="HN15" s="1016">
        <v>0</v>
      </c>
      <c r="HO15" s="1016">
        <v>30.415119000000001</v>
      </c>
      <c r="HP15" s="1016">
        <v>30.415119000000001</v>
      </c>
      <c r="HQ15" s="1016">
        <v>30.415119000000001</v>
      </c>
      <c r="HR15" s="1016">
        <v>91.245356999999998</v>
      </c>
      <c r="HS15" s="1016">
        <v>0</v>
      </c>
      <c r="HT15" s="1016">
        <v>0</v>
      </c>
      <c r="HU15" s="1016">
        <v>0</v>
      </c>
      <c r="HV15" s="1016">
        <v>0</v>
      </c>
      <c r="HW15" s="1018">
        <f t="shared" si="1"/>
        <v>91.245356999999998</v>
      </c>
    </row>
    <row r="16" spans="1:231" ht="24" customHeight="1" x14ac:dyDescent="0.4">
      <c r="A16" s="2822" t="s">
        <v>813</v>
      </c>
      <c r="B16" s="1048">
        <v>0</v>
      </c>
      <c r="C16" s="1048">
        <v>185.69442857999999</v>
      </c>
      <c r="D16" s="1048">
        <v>0</v>
      </c>
      <c r="E16" s="1048">
        <v>185.69442857999999</v>
      </c>
      <c r="F16" s="1048">
        <v>0</v>
      </c>
      <c r="G16" s="1048">
        <v>0</v>
      </c>
      <c r="H16" s="1048">
        <v>0</v>
      </c>
      <c r="I16" s="1048">
        <v>0</v>
      </c>
      <c r="J16" s="1048">
        <v>0</v>
      </c>
      <c r="K16" s="1048">
        <v>0</v>
      </c>
      <c r="L16" s="1048">
        <v>0</v>
      </c>
      <c r="M16" s="1048">
        <v>0</v>
      </c>
      <c r="N16" s="1048">
        <v>0</v>
      </c>
      <c r="O16" s="1048">
        <v>0</v>
      </c>
      <c r="P16" s="1048">
        <v>0</v>
      </c>
      <c r="Q16" s="1048">
        <v>0</v>
      </c>
      <c r="R16" s="1048">
        <v>185.69442857999999</v>
      </c>
      <c r="S16" s="1048">
        <v>0</v>
      </c>
      <c r="T16" s="1048">
        <v>0</v>
      </c>
      <c r="U16" s="1048">
        <v>0</v>
      </c>
      <c r="V16" s="1048">
        <v>0</v>
      </c>
      <c r="W16" s="1048">
        <v>0</v>
      </c>
      <c r="X16" s="1048">
        <v>10.47</v>
      </c>
      <c r="Y16" s="1048">
        <v>0</v>
      </c>
      <c r="Z16" s="1048">
        <v>10.47</v>
      </c>
      <c r="AA16" s="1048">
        <v>0</v>
      </c>
      <c r="AB16" s="1048">
        <v>105.3779999807</v>
      </c>
      <c r="AC16" s="1048">
        <v>166.24316266030002</v>
      </c>
      <c r="AD16" s="1048">
        <v>271.62116264100001</v>
      </c>
      <c r="AE16" s="1048">
        <v>396.73568114369999</v>
      </c>
      <c r="AF16" s="1048">
        <v>400.22817698990002</v>
      </c>
      <c r="AG16" s="1048">
        <v>0</v>
      </c>
      <c r="AH16" s="1048">
        <v>796.96385813360007</v>
      </c>
      <c r="AI16" s="1048">
        <v>1079.0550207746001</v>
      </c>
      <c r="AJ16" s="1048">
        <v>0</v>
      </c>
      <c r="AK16" s="1048">
        <v>0</v>
      </c>
      <c r="AL16" s="1048">
        <v>0</v>
      </c>
      <c r="AM16" s="1048">
        <v>0</v>
      </c>
      <c r="AN16" s="1048">
        <v>0</v>
      </c>
      <c r="AO16" s="1048">
        <v>0</v>
      </c>
      <c r="AP16" s="1048">
        <v>0</v>
      </c>
      <c r="AQ16" s="1048">
        <v>0</v>
      </c>
      <c r="AR16" s="1048">
        <v>0</v>
      </c>
      <c r="AS16" s="1048">
        <v>0</v>
      </c>
      <c r="AT16" s="1048">
        <v>0</v>
      </c>
      <c r="AU16" s="1048">
        <v>0</v>
      </c>
      <c r="AV16" s="1049">
        <v>0</v>
      </c>
      <c r="AW16" s="1049">
        <v>0</v>
      </c>
      <c r="AX16" s="1049">
        <v>0</v>
      </c>
      <c r="AY16" s="1049">
        <v>0</v>
      </c>
      <c r="AZ16" s="1049">
        <v>0</v>
      </c>
      <c r="BA16" s="1049">
        <v>0</v>
      </c>
      <c r="BB16" s="1049">
        <v>0</v>
      </c>
      <c r="BC16" s="1049">
        <v>0</v>
      </c>
      <c r="BD16" s="1049">
        <v>0</v>
      </c>
      <c r="BE16" s="1049">
        <v>0</v>
      </c>
      <c r="BF16" s="962">
        <v>0</v>
      </c>
      <c r="BG16" s="962">
        <v>0</v>
      </c>
      <c r="BH16" s="962">
        <v>0</v>
      </c>
      <c r="BI16" s="962">
        <v>0</v>
      </c>
      <c r="BJ16" s="962">
        <v>0</v>
      </c>
      <c r="BK16" s="962">
        <v>0</v>
      </c>
      <c r="BL16" s="962">
        <v>0</v>
      </c>
      <c r="BM16" s="962">
        <v>0</v>
      </c>
      <c r="BN16" s="962">
        <v>0</v>
      </c>
      <c r="BO16" s="962">
        <v>0</v>
      </c>
      <c r="BP16" s="962">
        <v>0</v>
      </c>
      <c r="BQ16" s="2838">
        <v>0</v>
      </c>
      <c r="BR16" s="2838">
        <v>0</v>
      </c>
      <c r="BS16" s="2838">
        <v>0</v>
      </c>
      <c r="BT16" s="2838">
        <v>0</v>
      </c>
      <c r="BU16" s="2838">
        <v>0</v>
      </c>
      <c r="BV16" s="2838">
        <v>0</v>
      </c>
      <c r="BW16" s="2838">
        <v>0</v>
      </c>
      <c r="BX16" s="2838">
        <v>0</v>
      </c>
      <c r="BY16" s="2838">
        <v>0</v>
      </c>
      <c r="BZ16" s="2838">
        <v>0</v>
      </c>
      <c r="CA16" s="2838">
        <v>0</v>
      </c>
      <c r="CB16" s="2838">
        <v>0</v>
      </c>
      <c r="CC16" s="2838">
        <v>0</v>
      </c>
      <c r="CD16" s="2838">
        <v>0</v>
      </c>
      <c r="CE16" s="2838">
        <v>0</v>
      </c>
      <c r="CF16" s="2838">
        <v>0</v>
      </c>
      <c r="CG16" s="2838">
        <v>0</v>
      </c>
      <c r="CH16" s="2838">
        <v>0</v>
      </c>
      <c r="CI16" s="2838">
        <v>0</v>
      </c>
      <c r="CJ16" s="2838">
        <v>0</v>
      </c>
      <c r="CK16" s="2838">
        <v>0</v>
      </c>
      <c r="CL16" s="2838">
        <v>0</v>
      </c>
      <c r="CM16" s="2838">
        <v>0</v>
      </c>
      <c r="CN16" s="2838">
        <v>0</v>
      </c>
      <c r="CO16" s="2838">
        <v>0</v>
      </c>
      <c r="CP16" s="2838">
        <v>0</v>
      </c>
      <c r="CQ16" s="2838">
        <v>0</v>
      </c>
      <c r="CR16" s="2838">
        <v>0</v>
      </c>
      <c r="CS16" s="2838">
        <v>0</v>
      </c>
      <c r="CT16" s="2838">
        <v>0</v>
      </c>
      <c r="CU16" s="2838">
        <v>0</v>
      </c>
      <c r="CV16" s="2838">
        <v>0</v>
      </c>
      <c r="CW16" s="2838">
        <v>0</v>
      </c>
      <c r="CX16" s="2838">
        <v>0</v>
      </c>
      <c r="CY16" s="2838">
        <v>0</v>
      </c>
      <c r="CZ16" s="2838">
        <v>0</v>
      </c>
      <c r="DA16" s="2838">
        <v>0</v>
      </c>
      <c r="DB16" s="2838">
        <v>0</v>
      </c>
      <c r="DC16" s="2838">
        <v>0</v>
      </c>
      <c r="DD16" s="2838">
        <v>0</v>
      </c>
      <c r="DE16" s="2838">
        <v>0</v>
      </c>
      <c r="DF16" s="2838">
        <v>0</v>
      </c>
      <c r="DG16" s="2838">
        <v>0</v>
      </c>
      <c r="DH16" s="2838">
        <v>0</v>
      </c>
      <c r="DI16" s="2838">
        <v>0</v>
      </c>
      <c r="DJ16" s="2838">
        <v>0</v>
      </c>
      <c r="DK16" s="2838">
        <v>0</v>
      </c>
      <c r="DL16" s="2838">
        <v>0</v>
      </c>
      <c r="DM16" s="2838">
        <v>0</v>
      </c>
      <c r="DN16" s="2838">
        <v>0</v>
      </c>
      <c r="DO16" s="2838">
        <v>0</v>
      </c>
      <c r="DP16" s="2838">
        <v>0</v>
      </c>
      <c r="DQ16" s="2838">
        <v>0</v>
      </c>
      <c r="DR16" s="2838">
        <v>0</v>
      </c>
      <c r="DS16" s="2838">
        <v>0</v>
      </c>
      <c r="DT16" s="2838">
        <v>0</v>
      </c>
      <c r="DU16" s="2838">
        <v>0</v>
      </c>
      <c r="DV16" s="2838">
        <v>0</v>
      </c>
      <c r="DW16" s="2838">
        <v>0</v>
      </c>
      <c r="DX16" s="2838">
        <v>0</v>
      </c>
      <c r="DY16" s="2838">
        <v>0</v>
      </c>
      <c r="DZ16" s="2838">
        <v>0</v>
      </c>
      <c r="EA16" s="962">
        <v>48.671300000000002</v>
      </c>
      <c r="EB16" s="962">
        <v>0</v>
      </c>
      <c r="EC16" s="962">
        <v>48.671300000000002</v>
      </c>
      <c r="ED16" s="962">
        <v>0</v>
      </c>
      <c r="EE16" s="962">
        <v>67.104174999999998</v>
      </c>
      <c r="EF16" s="962">
        <v>25.667041999999999</v>
      </c>
      <c r="EG16" s="962">
        <v>92.771216999999993</v>
      </c>
      <c r="EH16" s="962">
        <v>0</v>
      </c>
      <c r="EI16" s="962">
        <v>26.676971000000002</v>
      </c>
      <c r="EJ16" s="962">
        <v>0</v>
      </c>
      <c r="EK16" s="962">
        <v>26.676971000000002</v>
      </c>
      <c r="EL16" s="962">
        <v>0</v>
      </c>
      <c r="EM16" s="962">
        <v>0</v>
      </c>
      <c r="EN16" s="962">
        <v>0</v>
      </c>
      <c r="EO16" s="962">
        <v>0</v>
      </c>
      <c r="EP16" s="962">
        <v>168.11948799999999</v>
      </c>
      <c r="EQ16" s="962">
        <v>0</v>
      </c>
      <c r="ER16" s="962">
        <v>0</v>
      </c>
      <c r="ES16" s="962">
        <v>0</v>
      </c>
      <c r="ET16" s="962">
        <v>0</v>
      </c>
      <c r="EU16" s="962">
        <v>0</v>
      </c>
      <c r="EV16" s="962">
        <v>0</v>
      </c>
      <c r="EW16" s="962">
        <v>0</v>
      </c>
      <c r="EX16" s="962">
        <v>0</v>
      </c>
      <c r="EY16" s="962">
        <v>0</v>
      </c>
      <c r="EZ16" s="962">
        <v>0</v>
      </c>
      <c r="FA16" s="962">
        <v>0</v>
      </c>
      <c r="FB16" s="962">
        <v>0</v>
      </c>
      <c r="FC16" s="962">
        <v>0</v>
      </c>
      <c r="FD16" s="962">
        <v>0</v>
      </c>
      <c r="FE16" s="962">
        <v>0</v>
      </c>
      <c r="FF16" s="962">
        <v>0</v>
      </c>
      <c r="FG16" s="962">
        <v>0</v>
      </c>
      <c r="FH16" s="962">
        <v>0</v>
      </c>
      <c r="FI16" s="962">
        <v>0</v>
      </c>
      <c r="FJ16" s="962">
        <v>0</v>
      </c>
      <c r="FK16" s="962">
        <f t="shared" si="2"/>
        <v>0</v>
      </c>
      <c r="FL16" s="962">
        <v>0</v>
      </c>
      <c r="FM16" s="962">
        <v>0</v>
      </c>
      <c r="FN16" s="962">
        <v>0</v>
      </c>
      <c r="FO16" s="962">
        <f t="shared" si="3"/>
        <v>0</v>
      </c>
      <c r="FP16" s="962">
        <v>0</v>
      </c>
      <c r="FQ16" s="962">
        <v>0</v>
      </c>
      <c r="FR16" s="962">
        <v>0</v>
      </c>
      <c r="FS16" s="962">
        <f t="shared" si="4"/>
        <v>0</v>
      </c>
      <c r="FT16" s="962">
        <v>0</v>
      </c>
      <c r="FU16" s="962">
        <v>0</v>
      </c>
      <c r="FV16" s="962">
        <v>0</v>
      </c>
      <c r="FW16" s="962">
        <f t="shared" si="5"/>
        <v>0</v>
      </c>
      <c r="FX16" s="962">
        <v>0</v>
      </c>
      <c r="FY16" s="962">
        <v>0</v>
      </c>
      <c r="FZ16" s="962">
        <v>0</v>
      </c>
      <c r="GA16" s="962">
        <v>0</v>
      </c>
      <c r="GB16" s="962">
        <v>0</v>
      </c>
      <c r="GC16" s="962">
        <v>0</v>
      </c>
      <c r="GD16" s="962">
        <v>0</v>
      </c>
      <c r="GE16" s="962">
        <v>0</v>
      </c>
      <c r="GF16" s="962">
        <v>0</v>
      </c>
      <c r="GG16" s="962">
        <v>0</v>
      </c>
      <c r="GH16" s="962">
        <v>0</v>
      </c>
      <c r="GI16" s="962">
        <v>0</v>
      </c>
      <c r="GJ16" s="962">
        <v>0</v>
      </c>
      <c r="GK16" s="962">
        <v>0</v>
      </c>
      <c r="GL16" s="962">
        <v>0</v>
      </c>
      <c r="GM16" s="962">
        <v>0</v>
      </c>
      <c r="GN16" s="962">
        <v>0</v>
      </c>
      <c r="GO16" s="962">
        <f t="shared" si="6"/>
        <v>0</v>
      </c>
      <c r="GP16" s="1024">
        <v>0</v>
      </c>
      <c r="GQ16" s="962">
        <v>0</v>
      </c>
      <c r="GR16" s="962">
        <v>0</v>
      </c>
      <c r="GS16" s="962">
        <f t="shared" si="12"/>
        <v>0</v>
      </c>
      <c r="GT16" s="962">
        <v>0</v>
      </c>
      <c r="GU16" s="962">
        <v>0</v>
      </c>
      <c r="GV16" s="962">
        <v>0</v>
      </c>
      <c r="GW16" s="962">
        <f t="shared" ref="GW16:GW43" si="13">GT16+GU16+GV16</f>
        <v>0</v>
      </c>
      <c r="GX16" s="962">
        <v>0</v>
      </c>
      <c r="GY16" s="962">
        <v>0</v>
      </c>
      <c r="GZ16" s="962">
        <v>0</v>
      </c>
      <c r="HA16" s="962">
        <v>0</v>
      </c>
      <c r="HB16" s="962">
        <v>0</v>
      </c>
      <c r="HC16" s="962">
        <v>63.62</v>
      </c>
      <c r="HD16" s="962">
        <v>0</v>
      </c>
      <c r="HE16" s="962">
        <f t="shared" si="10"/>
        <v>63.62</v>
      </c>
      <c r="HF16" s="1023">
        <f t="shared" si="11"/>
        <v>63.62</v>
      </c>
      <c r="HG16" s="1024">
        <v>0</v>
      </c>
      <c r="HH16" s="962">
        <v>0</v>
      </c>
      <c r="HI16" s="962">
        <v>0</v>
      </c>
      <c r="HJ16" s="962">
        <v>0</v>
      </c>
      <c r="HK16" s="962">
        <v>0</v>
      </c>
      <c r="HL16" s="962">
        <v>0</v>
      </c>
      <c r="HM16" s="962">
        <v>0</v>
      </c>
      <c r="HN16" s="962">
        <f t="shared" ref="HN16:HN69" si="14">HK16+HL16+HM16</f>
        <v>0</v>
      </c>
      <c r="HO16" s="962">
        <v>0</v>
      </c>
      <c r="HP16" s="962">
        <v>0</v>
      </c>
      <c r="HQ16" s="962">
        <v>0</v>
      </c>
      <c r="HR16" s="962">
        <v>0</v>
      </c>
      <c r="HS16" s="962">
        <v>0</v>
      </c>
      <c r="HT16" s="962">
        <v>0</v>
      </c>
      <c r="HU16" s="962">
        <v>0</v>
      </c>
      <c r="HV16" s="962">
        <v>0</v>
      </c>
      <c r="HW16" s="1023">
        <f t="shared" si="1"/>
        <v>0</v>
      </c>
    </row>
    <row r="17" spans="1:231" ht="19.5" customHeight="1" x14ac:dyDescent="0.4">
      <c r="A17" s="2822" t="s">
        <v>814</v>
      </c>
      <c r="B17" s="1048">
        <v>65</v>
      </c>
      <c r="C17" s="1048">
        <v>0</v>
      </c>
      <c r="D17" s="1048">
        <v>81.979168999999999</v>
      </c>
      <c r="E17" s="1048">
        <v>146.97916900000001</v>
      </c>
      <c r="F17" s="1048">
        <v>0</v>
      </c>
      <c r="G17" s="1048">
        <v>86.399540000000002</v>
      </c>
      <c r="H17" s="1048">
        <v>0</v>
      </c>
      <c r="I17" s="1048">
        <v>86.399540000000002</v>
      </c>
      <c r="J17" s="1048">
        <v>0</v>
      </c>
      <c r="K17" s="1048">
        <v>81.869833</v>
      </c>
      <c r="L17" s="1048">
        <v>72.334337000000005</v>
      </c>
      <c r="M17" s="1048">
        <v>154.20417</v>
      </c>
      <c r="N17" s="1048">
        <v>88.300245000000004</v>
      </c>
      <c r="O17" s="1048">
        <v>88.398105000000001</v>
      </c>
      <c r="P17" s="1048">
        <v>59</v>
      </c>
      <c r="Q17" s="1048">
        <v>235.69835</v>
      </c>
      <c r="R17" s="1048">
        <v>623.28122900000005</v>
      </c>
      <c r="S17" s="1048">
        <v>0</v>
      </c>
      <c r="T17" s="1048">
        <v>0</v>
      </c>
      <c r="U17" s="1048">
        <v>0</v>
      </c>
      <c r="V17" s="1048">
        <v>0</v>
      </c>
      <c r="W17" s="1048">
        <v>0</v>
      </c>
      <c r="X17" s="1048">
        <v>20</v>
      </c>
      <c r="Y17" s="1048">
        <v>0</v>
      </c>
      <c r="Z17" s="1048">
        <v>20</v>
      </c>
      <c r="AA17" s="1048">
        <v>0</v>
      </c>
      <c r="AB17" s="1048">
        <v>0</v>
      </c>
      <c r="AC17" s="1048">
        <v>0</v>
      </c>
      <c r="AD17" s="1048">
        <v>0</v>
      </c>
      <c r="AE17" s="1048">
        <v>0</v>
      </c>
      <c r="AF17" s="1048">
        <v>0</v>
      </c>
      <c r="AG17" s="1048">
        <v>59</v>
      </c>
      <c r="AH17" s="1048">
        <v>59</v>
      </c>
      <c r="AI17" s="1048">
        <v>79</v>
      </c>
      <c r="AJ17" s="1048">
        <v>0</v>
      </c>
      <c r="AK17" s="1048">
        <v>0</v>
      </c>
      <c r="AL17" s="1048">
        <v>0</v>
      </c>
      <c r="AM17" s="1048">
        <v>0</v>
      </c>
      <c r="AN17" s="1048">
        <v>0</v>
      </c>
      <c r="AO17" s="1048">
        <v>0</v>
      </c>
      <c r="AP17" s="1048">
        <v>0</v>
      </c>
      <c r="AQ17" s="1048">
        <v>0</v>
      </c>
      <c r="AR17" s="1048">
        <v>0</v>
      </c>
      <c r="AS17" s="1048">
        <v>0</v>
      </c>
      <c r="AT17" s="1048">
        <v>0</v>
      </c>
      <c r="AU17" s="1048">
        <v>0</v>
      </c>
      <c r="AV17" s="1049">
        <v>0</v>
      </c>
      <c r="AW17" s="1049">
        <v>0</v>
      </c>
      <c r="AX17" s="1049">
        <v>0</v>
      </c>
      <c r="AY17" s="1049">
        <v>0</v>
      </c>
      <c r="AZ17" s="1049">
        <v>0</v>
      </c>
      <c r="BA17" s="1049">
        <v>0</v>
      </c>
      <c r="BB17" s="1049">
        <v>0</v>
      </c>
      <c r="BC17" s="1049">
        <v>25</v>
      </c>
      <c r="BD17" s="1049">
        <v>0</v>
      </c>
      <c r="BE17" s="1049">
        <v>25</v>
      </c>
      <c r="BF17" s="962">
        <v>0</v>
      </c>
      <c r="BG17" s="962">
        <v>0</v>
      </c>
      <c r="BH17" s="962">
        <v>0</v>
      </c>
      <c r="BI17" s="962">
        <v>0</v>
      </c>
      <c r="BJ17" s="962">
        <v>0</v>
      </c>
      <c r="BK17" s="962">
        <v>0</v>
      </c>
      <c r="BL17" s="962">
        <v>0</v>
      </c>
      <c r="BM17" s="962">
        <v>0</v>
      </c>
      <c r="BN17" s="962">
        <v>0</v>
      </c>
      <c r="BO17" s="962">
        <v>0</v>
      </c>
      <c r="BP17" s="962">
        <v>0</v>
      </c>
      <c r="BQ17" s="2838">
        <v>0</v>
      </c>
      <c r="BR17" s="2838">
        <v>0</v>
      </c>
      <c r="BS17" s="2838">
        <v>0</v>
      </c>
      <c r="BT17" s="2838">
        <v>0</v>
      </c>
      <c r="BU17" s="2838">
        <v>0</v>
      </c>
      <c r="BV17" s="2838">
        <v>0</v>
      </c>
      <c r="BW17" s="2838">
        <v>0</v>
      </c>
      <c r="BX17" s="2838">
        <v>0</v>
      </c>
      <c r="BY17" s="2838">
        <v>0</v>
      </c>
      <c r="BZ17" s="2838">
        <v>0</v>
      </c>
      <c r="CA17" s="2838">
        <v>0</v>
      </c>
      <c r="CB17" s="2838">
        <v>0</v>
      </c>
      <c r="CC17" s="2838">
        <v>0</v>
      </c>
      <c r="CD17" s="2838">
        <v>0</v>
      </c>
      <c r="CE17" s="2838">
        <v>0</v>
      </c>
      <c r="CF17" s="2838">
        <v>0</v>
      </c>
      <c r="CG17" s="2838">
        <v>0</v>
      </c>
      <c r="CH17" s="2838">
        <v>0</v>
      </c>
      <c r="CI17" s="2838">
        <v>0</v>
      </c>
      <c r="CJ17" s="2838">
        <v>0</v>
      </c>
      <c r="CK17" s="2838">
        <v>0</v>
      </c>
      <c r="CL17" s="2838">
        <v>0</v>
      </c>
      <c r="CM17" s="2838">
        <v>0</v>
      </c>
      <c r="CN17" s="2838">
        <v>0</v>
      </c>
      <c r="CO17" s="2838">
        <v>0</v>
      </c>
      <c r="CP17" s="2838">
        <v>0</v>
      </c>
      <c r="CQ17" s="2838">
        <v>0</v>
      </c>
      <c r="CR17" s="2838">
        <v>0</v>
      </c>
      <c r="CS17" s="2838">
        <v>0</v>
      </c>
      <c r="CT17" s="2838">
        <v>0</v>
      </c>
      <c r="CU17" s="2838">
        <v>0</v>
      </c>
      <c r="CV17" s="2838">
        <v>0</v>
      </c>
      <c r="CW17" s="2838">
        <v>25</v>
      </c>
      <c r="CX17" s="2838">
        <v>25</v>
      </c>
      <c r="CY17" s="2838">
        <v>0</v>
      </c>
      <c r="CZ17" s="2838">
        <v>0</v>
      </c>
      <c r="DA17" s="2838">
        <v>100</v>
      </c>
      <c r="DB17" s="2838">
        <v>100</v>
      </c>
      <c r="DC17" s="2838">
        <v>0</v>
      </c>
      <c r="DD17" s="2838">
        <v>0.31137599999999999</v>
      </c>
      <c r="DE17" s="2838">
        <v>0</v>
      </c>
      <c r="DF17" s="2838">
        <v>0.31137599999999999</v>
      </c>
      <c r="DG17" s="2838">
        <v>125.311376</v>
      </c>
      <c r="DH17" s="2838">
        <v>0</v>
      </c>
      <c r="DI17" s="2838">
        <v>0</v>
      </c>
      <c r="DJ17" s="2838">
        <v>41.411946333333333</v>
      </c>
      <c r="DK17" s="2838">
        <v>41.411946333333333</v>
      </c>
      <c r="DL17" s="2838">
        <v>0</v>
      </c>
      <c r="DM17" s="2838">
        <v>0</v>
      </c>
      <c r="DN17" s="2838">
        <v>41.411946333333333</v>
      </c>
      <c r="DO17" s="2838">
        <v>41.411946333333333</v>
      </c>
      <c r="DP17" s="2838">
        <v>82.823892666666666</v>
      </c>
      <c r="DQ17" s="2838">
        <v>0</v>
      </c>
      <c r="DR17" s="2838">
        <v>0</v>
      </c>
      <c r="DS17" s="2838">
        <v>41.411946333333297</v>
      </c>
      <c r="DT17" s="2838">
        <v>41.411946333333297</v>
      </c>
      <c r="DU17" s="2838">
        <v>0</v>
      </c>
      <c r="DV17" s="2838">
        <v>0</v>
      </c>
      <c r="DW17" s="2838">
        <v>0</v>
      </c>
      <c r="DX17" s="2838">
        <v>0</v>
      </c>
      <c r="DY17" s="2838">
        <v>124.235839</v>
      </c>
      <c r="DZ17" s="2838">
        <v>0</v>
      </c>
      <c r="EA17" s="962">
        <v>0</v>
      </c>
      <c r="EB17" s="962">
        <v>0</v>
      </c>
      <c r="EC17" s="962">
        <v>0</v>
      </c>
      <c r="ED17" s="962">
        <v>0</v>
      </c>
      <c r="EE17" s="962">
        <v>0</v>
      </c>
      <c r="EF17" s="962">
        <v>0</v>
      </c>
      <c r="EG17" s="962">
        <v>0</v>
      </c>
      <c r="EH17" s="962">
        <v>0</v>
      </c>
      <c r="EI17" s="962">
        <v>0</v>
      </c>
      <c r="EJ17" s="962">
        <v>0</v>
      </c>
      <c r="EK17" s="962">
        <v>0</v>
      </c>
      <c r="EL17" s="962">
        <v>0</v>
      </c>
      <c r="EM17" s="962">
        <v>0</v>
      </c>
      <c r="EN17" s="962">
        <v>0</v>
      </c>
      <c r="EO17" s="962">
        <v>0</v>
      </c>
      <c r="EP17" s="962">
        <v>0</v>
      </c>
      <c r="EQ17" s="962">
        <v>0</v>
      </c>
      <c r="ER17" s="962">
        <v>0</v>
      </c>
      <c r="ES17" s="962">
        <v>49.679544999999997</v>
      </c>
      <c r="ET17" s="962">
        <v>49.679544999999997</v>
      </c>
      <c r="EU17" s="962">
        <v>0</v>
      </c>
      <c r="EV17" s="962">
        <v>0</v>
      </c>
      <c r="EW17" s="962">
        <v>86.251227</v>
      </c>
      <c r="EX17" s="962">
        <v>86.251227</v>
      </c>
      <c r="EY17" s="962">
        <v>0</v>
      </c>
      <c r="EZ17" s="962">
        <v>0</v>
      </c>
      <c r="FA17" s="962">
        <v>0</v>
      </c>
      <c r="FB17" s="962">
        <v>0</v>
      </c>
      <c r="FC17" s="962">
        <v>0</v>
      </c>
      <c r="FD17" s="962">
        <v>0</v>
      </c>
      <c r="FE17" s="962">
        <v>0</v>
      </c>
      <c r="FF17" s="962">
        <v>0</v>
      </c>
      <c r="FG17" s="962">
        <v>135.93077199999999</v>
      </c>
      <c r="FH17" s="962">
        <v>0</v>
      </c>
      <c r="FI17" s="962">
        <v>0</v>
      </c>
      <c r="FJ17" s="962">
        <v>0</v>
      </c>
      <c r="FK17" s="962">
        <f t="shared" si="2"/>
        <v>0</v>
      </c>
      <c r="FL17" s="962">
        <v>24.857766390000002</v>
      </c>
      <c r="FM17" s="962">
        <v>142.17412400000001</v>
      </c>
      <c r="FN17" s="962">
        <v>0</v>
      </c>
      <c r="FO17" s="962">
        <f t="shared" si="3"/>
        <v>167.03189039</v>
      </c>
      <c r="FP17" s="962">
        <v>0</v>
      </c>
      <c r="FQ17" s="962">
        <v>0</v>
      </c>
      <c r="FR17" s="962">
        <v>0</v>
      </c>
      <c r="FS17" s="962">
        <f t="shared" si="4"/>
        <v>0</v>
      </c>
      <c r="FT17" s="962">
        <v>0</v>
      </c>
      <c r="FU17" s="962">
        <v>0</v>
      </c>
      <c r="FV17" s="962">
        <v>0</v>
      </c>
      <c r="FW17" s="962">
        <f t="shared" si="5"/>
        <v>0</v>
      </c>
      <c r="FX17" s="962">
        <v>167.03189038999997</v>
      </c>
      <c r="FY17" s="962">
        <v>0</v>
      </c>
      <c r="FZ17" s="962">
        <v>0</v>
      </c>
      <c r="GA17" s="962">
        <v>0</v>
      </c>
      <c r="GB17" s="962">
        <v>0</v>
      </c>
      <c r="GC17" s="962">
        <v>0</v>
      </c>
      <c r="GD17" s="962">
        <v>0</v>
      </c>
      <c r="GE17" s="962">
        <v>0</v>
      </c>
      <c r="GF17" s="962">
        <v>0</v>
      </c>
      <c r="GG17" s="962">
        <v>0</v>
      </c>
      <c r="GH17" s="962">
        <v>0</v>
      </c>
      <c r="GI17" s="962">
        <v>0</v>
      </c>
      <c r="GJ17" s="962">
        <v>0</v>
      </c>
      <c r="GK17" s="962">
        <v>0</v>
      </c>
      <c r="GL17" s="962">
        <v>0</v>
      </c>
      <c r="GM17" s="962">
        <v>0</v>
      </c>
      <c r="GN17" s="962">
        <v>0</v>
      </c>
      <c r="GO17" s="962">
        <f t="shared" si="6"/>
        <v>0</v>
      </c>
      <c r="GP17" s="1024">
        <v>0</v>
      </c>
      <c r="GQ17" s="962">
        <v>0</v>
      </c>
      <c r="GR17" s="962">
        <v>43.583109494999995</v>
      </c>
      <c r="GS17" s="962">
        <f t="shared" si="12"/>
        <v>43.583109494999995</v>
      </c>
      <c r="GT17" s="962">
        <v>101.69</v>
      </c>
      <c r="GU17" s="962">
        <v>0</v>
      </c>
      <c r="GV17" s="962">
        <v>0</v>
      </c>
      <c r="GW17" s="962">
        <f t="shared" si="13"/>
        <v>101.69</v>
      </c>
      <c r="GX17" s="962">
        <v>0</v>
      </c>
      <c r="GY17" s="962">
        <v>0</v>
      </c>
      <c r="GZ17" s="962">
        <v>0</v>
      </c>
      <c r="HA17" s="962">
        <v>0</v>
      </c>
      <c r="HB17" s="962">
        <v>0</v>
      </c>
      <c r="HC17" s="962">
        <v>0</v>
      </c>
      <c r="HD17" s="962">
        <v>0</v>
      </c>
      <c r="HE17" s="962">
        <f t="shared" si="10"/>
        <v>0</v>
      </c>
      <c r="HF17" s="1023">
        <f t="shared" si="11"/>
        <v>145.273109495</v>
      </c>
      <c r="HG17" s="1024">
        <v>0</v>
      </c>
      <c r="HH17" s="962">
        <v>0</v>
      </c>
      <c r="HI17" s="962">
        <v>0</v>
      </c>
      <c r="HJ17" s="962">
        <v>0</v>
      </c>
      <c r="HK17" s="962">
        <v>0</v>
      </c>
      <c r="HL17" s="962">
        <v>0</v>
      </c>
      <c r="HM17" s="962">
        <v>0</v>
      </c>
      <c r="HN17" s="962">
        <v>0</v>
      </c>
      <c r="HO17" s="962">
        <v>30.415119000000001</v>
      </c>
      <c r="HP17" s="962">
        <v>30.415119000000001</v>
      </c>
      <c r="HQ17" s="962">
        <v>30.415119000000001</v>
      </c>
      <c r="HR17" s="962">
        <v>91.245356999999998</v>
      </c>
      <c r="HS17" s="962">
        <v>0</v>
      </c>
      <c r="HT17" s="962">
        <v>0</v>
      </c>
      <c r="HU17" s="962">
        <v>0</v>
      </c>
      <c r="HV17" s="962">
        <v>0</v>
      </c>
      <c r="HW17" s="1023">
        <f t="shared" si="1"/>
        <v>91.245356999999998</v>
      </c>
    </row>
    <row r="18" spans="1:231" s="1047" customFormat="1" ht="23.25" customHeight="1" x14ac:dyDescent="0.4">
      <c r="A18" s="2821" t="s">
        <v>815</v>
      </c>
      <c r="B18" s="2836">
        <v>195.326572</v>
      </c>
      <c r="C18" s="2836">
        <v>285.73866299999997</v>
      </c>
      <c r="D18" s="2836">
        <v>281.24964688896</v>
      </c>
      <c r="E18" s="2836">
        <v>762.31488188896003</v>
      </c>
      <c r="F18" s="2836">
        <v>176.70422600000001</v>
      </c>
      <c r="G18" s="2836">
        <v>350.76398341625998</v>
      </c>
      <c r="H18" s="2836">
        <v>305.69993699999998</v>
      </c>
      <c r="I18" s="2836">
        <v>833.16814641626002</v>
      </c>
      <c r="J18" s="2836">
        <v>278.822765</v>
      </c>
      <c r="K18" s="2836">
        <v>367.94951704279998</v>
      </c>
      <c r="L18" s="2836">
        <v>411.40517699999998</v>
      </c>
      <c r="M18" s="2836">
        <v>1058.1774590428001</v>
      </c>
      <c r="N18" s="2836">
        <v>302.85438855889311</v>
      </c>
      <c r="O18" s="2836">
        <v>427.19922983110001</v>
      </c>
      <c r="P18" s="2836">
        <v>381.24114883649082</v>
      </c>
      <c r="Q18" s="2836">
        <v>1111.2947672264838</v>
      </c>
      <c r="R18" s="2836">
        <v>3764.9552545745041</v>
      </c>
      <c r="S18" s="2836">
        <v>443.18160238000002</v>
      </c>
      <c r="T18" s="2836">
        <v>301.25846719072001</v>
      </c>
      <c r="U18" s="2836">
        <v>371.51703252999999</v>
      </c>
      <c r="V18" s="2836">
        <v>1115.95710210072</v>
      </c>
      <c r="W18" s="2836">
        <v>365.21314141372</v>
      </c>
      <c r="X18" s="2836">
        <v>247.23915118000002</v>
      </c>
      <c r="Y18" s="2836">
        <v>239.13090449992001</v>
      </c>
      <c r="Z18" s="2836">
        <v>851.58319709364002</v>
      </c>
      <c r="AA18" s="2836">
        <v>453.65854999999999</v>
      </c>
      <c r="AB18" s="2836">
        <v>389.56443035743996</v>
      </c>
      <c r="AC18" s="2836">
        <v>370.09210300000001</v>
      </c>
      <c r="AD18" s="2836">
        <v>1213.31508335744</v>
      </c>
      <c r="AE18" s="2836">
        <v>635.67043232489311</v>
      </c>
      <c r="AF18" s="2836">
        <v>269.99983700000001</v>
      </c>
      <c r="AG18" s="2836">
        <v>461.38186810799999</v>
      </c>
      <c r="AH18" s="2836">
        <v>1367.052137432893</v>
      </c>
      <c r="AI18" s="2836">
        <v>4547.907519984693</v>
      </c>
      <c r="AJ18" s="2836">
        <v>440.07763585999999</v>
      </c>
      <c r="AK18" s="2836">
        <v>300.03993190779642</v>
      </c>
      <c r="AL18" s="2836">
        <v>308.92232971086321</v>
      </c>
      <c r="AM18" s="2836">
        <v>1049.0398974786597</v>
      </c>
      <c r="AN18" s="2836">
        <v>281.52326764999998</v>
      </c>
      <c r="AO18" s="2836">
        <v>378.09736213822958</v>
      </c>
      <c r="AP18" s="2836">
        <v>285.89779282000001</v>
      </c>
      <c r="AQ18" s="2836">
        <v>945.51842260822968</v>
      </c>
      <c r="AR18" s="2836">
        <v>764.44113247346979</v>
      </c>
      <c r="AS18" s="2836">
        <v>1748.3075908587928</v>
      </c>
      <c r="AT18" s="2836">
        <v>237.08517781999996</v>
      </c>
      <c r="AU18" s="2836">
        <v>355.30902352167203</v>
      </c>
      <c r="AV18" s="1016">
        <v>411.50388289681274</v>
      </c>
      <c r="AW18" s="1016">
        <v>1003.8980842384848</v>
      </c>
      <c r="AX18" s="1016">
        <v>865.7901646606042</v>
      </c>
      <c r="AY18" s="1016">
        <v>525.13034645897994</v>
      </c>
      <c r="AZ18" s="1016">
        <v>414.73619281999999</v>
      </c>
      <c r="BA18" s="1016">
        <v>1805.6567039395843</v>
      </c>
      <c r="BB18" s="1016">
        <v>369.53849165132641</v>
      </c>
      <c r="BC18" s="1016">
        <v>961.87435468754052</v>
      </c>
      <c r="BD18" s="1016">
        <v>433.17744741000001</v>
      </c>
      <c r="BE18" s="1016">
        <v>1764.5902937488672</v>
      </c>
      <c r="BF18" s="1016">
        <v>354.68390597000001</v>
      </c>
      <c r="BG18" s="1016">
        <v>523.24823888637502</v>
      </c>
      <c r="BH18" s="1016">
        <v>1184.5871456162615</v>
      </c>
      <c r="BI18" s="1016">
        <v>2062.5192904726364</v>
      </c>
      <c r="BJ18" s="1016">
        <v>349.84965942999997</v>
      </c>
      <c r="BK18" s="1016">
        <v>487.10920770752358</v>
      </c>
      <c r="BL18" s="1016">
        <v>758.90591950999999</v>
      </c>
      <c r="BM18" s="1016">
        <v>1595.8647866475237</v>
      </c>
      <c r="BN18" s="1016">
        <v>616.87479102693771</v>
      </c>
      <c r="BO18" s="1016">
        <v>677.93838528000003</v>
      </c>
      <c r="BP18" s="1016">
        <v>819.75213622000001</v>
      </c>
      <c r="BQ18" s="2837">
        <v>2114.5653125269378</v>
      </c>
      <c r="BR18" s="2837">
        <v>1036.89944399</v>
      </c>
      <c r="BS18" s="2837">
        <v>692.03153380923902</v>
      </c>
      <c r="BT18" s="2837">
        <v>793.13227628999994</v>
      </c>
      <c r="BU18" s="2837">
        <v>2522.0632540892389</v>
      </c>
      <c r="BV18" s="2837">
        <v>923.35189844999991</v>
      </c>
      <c r="BW18" s="2837">
        <v>550.45112560000007</v>
      </c>
      <c r="BX18" s="2837">
        <v>901.00745988513677</v>
      </c>
      <c r="BY18" s="2837">
        <v>2374.8104839351363</v>
      </c>
      <c r="BZ18" s="2837">
        <v>738.11373418519827</v>
      </c>
      <c r="CA18" s="2837">
        <v>508.92050437000006</v>
      </c>
      <c r="CB18" s="2837">
        <v>653.38121527999999</v>
      </c>
      <c r="CC18" s="2837">
        <v>1900.4154538351982</v>
      </c>
      <c r="CD18" s="2837">
        <v>639.98978607000004</v>
      </c>
      <c r="CE18" s="2837">
        <v>800.61016031617794</v>
      </c>
      <c r="CF18" s="2837">
        <v>821.20932307071575</v>
      </c>
      <c r="CG18" s="2837">
        <v>2261.8092694568936</v>
      </c>
      <c r="CH18" s="2837">
        <v>785.29279987561631</v>
      </c>
      <c r="CI18" s="2837">
        <v>662.28981823499998</v>
      </c>
      <c r="CJ18" s="2837">
        <v>891.88557056000002</v>
      </c>
      <c r="CK18" s="2837">
        <v>2339.4681886706157</v>
      </c>
      <c r="CL18" s="2837">
        <v>848.34007889249983</v>
      </c>
      <c r="CM18" s="2837">
        <v>735.75950391499987</v>
      </c>
      <c r="CN18" s="2837">
        <v>792.95971526462426</v>
      </c>
      <c r="CO18" s="2837">
        <v>2377.059298072124</v>
      </c>
      <c r="CP18" s="2837">
        <v>9197.1042675566896</v>
      </c>
      <c r="CQ18" s="2837">
        <v>1061.8158077625001</v>
      </c>
      <c r="CR18" s="2837">
        <v>990.9023583128926</v>
      </c>
      <c r="CS18" s="2837">
        <v>598.23124114500001</v>
      </c>
      <c r="CT18" s="2837">
        <v>2650.9494072203925</v>
      </c>
      <c r="CU18" s="2837">
        <v>915.43697805000011</v>
      </c>
      <c r="CV18" s="2837">
        <v>1316.2200253924689</v>
      </c>
      <c r="CW18" s="2837">
        <v>578.73501868000005</v>
      </c>
      <c r="CX18" s="2837">
        <v>2810.3920221224689</v>
      </c>
      <c r="CY18" s="2837">
        <v>1029.29838311</v>
      </c>
      <c r="CZ18" s="2837">
        <v>852.66641516370294</v>
      </c>
      <c r="DA18" s="2837">
        <v>910.87601531152382</v>
      </c>
      <c r="DB18" s="2837">
        <v>2792.8408135852269</v>
      </c>
      <c r="DC18" s="2837">
        <v>794.17484645000138</v>
      </c>
      <c r="DD18" s="2837">
        <v>760.0157258797326</v>
      </c>
      <c r="DE18" s="2837">
        <v>980.78355951141532</v>
      </c>
      <c r="DF18" s="2837">
        <v>2534.9741318411493</v>
      </c>
      <c r="DG18" s="2837">
        <v>10789.156374769236</v>
      </c>
      <c r="DH18" s="2837">
        <v>866.67488348907864</v>
      </c>
      <c r="DI18" s="2837">
        <v>1133.6613384513951</v>
      </c>
      <c r="DJ18" s="2837">
        <v>865.13497729520498</v>
      </c>
      <c r="DK18" s="2837">
        <v>2865.4711992356783</v>
      </c>
      <c r="DL18" s="2837">
        <v>936.98928308872894</v>
      </c>
      <c r="DM18" s="2837">
        <v>1093.99966775505</v>
      </c>
      <c r="DN18" s="2837">
        <v>777.09627716929322</v>
      </c>
      <c r="DO18" s="2837">
        <v>2808.0852280130725</v>
      </c>
      <c r="DP18" s="2837">
        <v>5673.5564272487509</v>
      </c>
      <c r="DQ18" s="2837">
        <v>1373.4487203219924</v>
      </c>
      <c r="DR18" s="2837">
        <v>1001.1834981100001</v>
      </c>
      <c r="DS18" s="2837">
        <v>750.49730983977588</v>
      </c>
      <c r="DT18" s="2837">
        <v>3125.1295282717683</v>
      </c>
      <c r="DU18" s="2837">
        <v>744.72885686000006</v>
      </c>
      <c r="DV18" s="2837">
        <v>807.46594759000004</v>
      </c>
      <c r="DW18" s="2837">
        <v>819.61219748722283</v>
      </c>
      <c r="DX18" s="2837">
        <v>2371.8070019372226</v>
      </c>
      <c r="DY18" s="2837">
        <v>11423.598231207628</v>
      </c>
      <c r="DZ18" s="2837">
        <v>875.45183070967528</v>
      </c>
      <c r="EA18" s="1016">
        <v>1448.2666167354996</v>
      </c>
      <c r="EB18" s="1016">
        <v>1104.1105564226</v>
      </c>
      <c r="EC18" s="1016">
        <v>3427.8290038677751</v>
      </c>
      <c r="ED18" s="1016">
        <v>1412.5487489102188</v>
      </c>
      <c r="EE18" s="1016">
        <v>533.59170574807399</v>
      </c>
      <c r="EF18" s="1016">
        <v>771.56022125100003</v>
      </c>
      <c r="EG18" s="1016">
        <v>2717.7006759092928</v>
      </c>
      <c r="EH18" s="1016">
        <v>1363.69819169579</v>
      </c>
      <c r="EI18" s="1016">
        <v>856.82893886442787</v>
      </c>
      <c r="EJ18" s="1016">
        <v>891.64567309360007</v>
      </c>
      <c r="EK18" s="1016">
        <v>3112.1728036538179</v>
      </c>
      <c r="EL18" s="1016">
        <v>1310.0194018188838</v>
      </c>
      <c r="EM18" s="1016">
        <v>718.5152482793809</v>
      </c>
      <c r="EN18" s="1016">
        <v>595.71799052367999</v>
      </c>
      <c r="EO18" s="1016">
        <v>2624.2526406219449</v>
      </c>
      <c r="EP18" s="1016">
        <v>11881.955124052831</v>
      </c>
      <c r="EQ18" s="1016">
        <v>992.65677150513829</v>
      </c>
      <c r="ER18" s="1016">
        <v>1240.7386243296769</v>
      </c>
      <c r="ES18" s="1016">
        <v>814.34950603331106</v>
      </c>
      <c r="ET18" s="1016">
        <v>3047.7449018681259</v>
      </c>
      <c r="EU18" s="1016">
        <v>1215.9122839693587</v>
      </c>
      <c r="EV18" s="1016">
        <v>860.42587469446084</v>
      </c>
      <c r="EW18" s="1016">
        <v>1226.3641385009507</v>
      </c>
      <c r="EX18" s="1016">
        <v>3302.7022971647707</v>
      </c>
      <c r="EY18" s="1016">
        <v>1144.7049249904317</v>
      </c>
      <c r="EZ18" s="1016">
        <v>1035.1127232641343</v>
      </c>
      <c r="FA18" s="1016">
        <v>1595.6120561002758</v>
      </c>
      <c r="FB18" s="1016">
        <v>3775.4297043548418</v>
      </c>
      <c r="FC18" s="1016">
        <v>1317.5333064476736</v>
      </c>
      <c r="FD18" s="1016">
        <v>1032.9936089775449</v>
      </c>
      <c r="FE18" s="1016">
        <v>1035.3424728831392</v>
      </c>
      <c r="FF18" s="1016">
        <v>3385.8693883083574</v>
      </c>
      <c r="FG18" s="1016">
        <v>13511.746291696098</v>
      </c>
      <c r="FH18" s="1016">
        <v>1594.470332153157</v>
      </c>
      <c r="FI18" s="1016">
        <v>1782.0372629721028</v>
      </c>
      <c r="FJ18" s="1016">
        <v>1665.6012000387377</v>
      </c>
      <c r="FK18" s="1016">
        <f t="shared" si="2"/>
        <v>5042.1087951639975</v>
      </c>
      <c r="FL18" s="1016">
        <v>2306.83720028986</v>
      </c>
      <c r="FM18" s="1016">
        <v>1489.5933462389883</v>
      </c>
      <c r="FN18" s="1016">
        <v>2391.5222354569742</v>
      </c>
      <c r="FO18" s="1016">
        <f t="shared" si="3"/>
        <v>6187.9527819858231</v>
      </c>
      <c r="FP18" s="1016">
        <v>1771.0529544225137</v>
      </c>
      <c r="FQ18" s="1016">
        <v>1933.770571961124</v>
      </c>
      <c r="FR18" s="1016">
        <v>3213.8990029559855</v>
      </c>
      <c r="FS18" s="1016">
        <f t="shared" si="4"/>
        <v>6918.7225293396232</v>
      </c>
      <c r="FT18" s="1016">
        <v>1862.4102780324547</v>
      </c>
      <c r="FU18" s="1016">
        <v>2280.0891907318151</v>
      </c>
      <c r="FV18" s="1016">
        <v>2261.2768203365658</v>
      </c>
      <c r="FW18" s="1016">
        <f t="shared" si="5"/>
        <v>6403.776289100836</v>
      </c>
      <c r="FX18" s="1016">
        <v>24552.560395590277</v>
      </c>
      <c r="FY18" s="1016">
        <v>2000.4288365556201</v>
      </c>
      <c r="FZ18" s="1016">
        <v>2173.6150672441413</v>
      </c>
      <c r="GA18" s="1016">
        <v>2952.0248613022477</v>
      </c>
      <c r="GB18" s="1016">
        <v>7126.0687651020089</v>
      </c>
      <c r="GC18" s="1016">
        <v>1838.2848594934171</v>
      </c>
      <c r="GD18" s="1016">
        <v>1778.0206658918457</v>
      </c>
      <c r="GE18" s="1016">
        <v>2225.759398672632</v>
      </c>
      <c r="GF18" s="1016">
        <v>5842.0649240578941</v>
      </c>
      <c r="GG18" s="1016">
        <v>2965.5632717099152</v>
      </c>
      <c r="GH18" s="1016">
        <v>3095.4989934595478</v>
      </c>
      <c r="GI18" s="1016">
        <v>3079.9934809555043</v>
      </c>
      <c r="GJ18" s="1016">
        <v>9141.0557461249664</v>
      </c>
      <c r="GK18" s="1016">
        <v>2445.8786183071206</v>
      </c>
      <c r="GL18" s="1016">
        <v>3171.8889921060277</v>
      </c>
      <c r="GM18" s="1016">
        <v>3445.8064809783195</v>
      </c>
      <c r="GN18" s="1016">
        <v>9063.5740913914669</v>
      </c>
      <c r="GO18" s="1016">
        <f t="shared" si="6"/>
        <v>31172.763526676335</v>
      </c>
      <c r="GP18" s="1019">
        <v>2742.7313610542778</v>
      </c>
      <c r="GQ18" s="1016">
        <v>2811.0598059673875</v>
      </c>
      <c r="GR18" s="1016">
        <v>3199.6071106912405</v>
      </c>
      <c r="GS18" s="1016">
        <f t="shared" si="12"/>
        <v>8753.3982777129058</v>
      </c>
      <c r="GT18" s="1016">
        <v>3701.11</v>
      </c>
      <c r="GU18" s="1016">
        <v>3532.57</v>
      </c>
      <c r="GV18" s="1016">
        <v>3183.01</v>
      </c>
      <c r="GW18" s="1016">
        <f t="shared" si="13"/>
        <v>10416.69</v>
      </c>
      <c r="GX18" s="1016">
        <v>4950.5</v>
      </c>
      <c r="GY18" s="1016">
        <v>3627.38</v>
      </c>
      <c r="GZ18" s="1016">
        <v>4177.09</v>
      </c>
      <c r="HA18" s="1016">
        <v>12754.97</v>
      </c>
      <c r="HB18" s="1016">
        <v>4637.82</v>
      </c>
      <c r="HC18" s="1016">
        <v>4226.96</v>
      </c>
      <c r="HD18" s="1016">
        <v>5533.7</v>
      </c>
      <c r="HE18" s="1016">
        <f t="shared" si="10"/>
        <v>14398.48</v>
      </c>
      <c r="HF18" s="1018">
        <f t="shared" si="11"/>
        <v>46323.538277712905</v>
      </c>
      <c r="HG18" s="1019">
        <f>HG19+HG20+HG21+HG22+HG23+HG24+HG26+HG28+HG29+HG30</f>
        <v>4121.5061149695848</v>
      </c>
      <c r="HH18" s="1016">
        <f t="shared" ref="HH18:HM18" si="15">HH19+HH20+HH21+HH22+HH23+HH24+HH26+HH28+HH29+HH30</f>
        <v>4016.0352001289734</v>
      </c>
      <c r="HI18" s="1016">
        <f t="shared" si="15"/>
        <v>3552.1132293060055</v>
      </c>
      <c r="HJ18" s="1016">
        <f>HG18+HH18+HI18</f>
        <v>11689.654544404564</v>
      </c>
      <c r="HK18" s="1016">
        <f t="shared" si="15"/>
        <v>4237.652161312526</v>
      </c>
      <c r="HL18" s="1016">
        <f t="shared" si="15"/>
        <v>4799.2640795918696</v>
      </c>
      <c r="HM18" s="1016">
        <f t="shared" si="15"/>
        <v>4497.5565534718889</v>
      </c>
      <c r="HN18" s="1016">
        <f>HK18+HL18+HM18</f>
        <v>13534.472794376285</v>
      </c>
      <c r="HO18" s="1016">
        <f t="shared" ref="HO18:HQ18" si="16">HO19+HO20+HO21+HO22+HO23+HO24+HO26+HO28+HO29+HO30</f>
        <v>5892.4086824106007</v>
      </c>
      <c r="HP18" s="1016">
        <f t="shared" si="16"/>
        <v>5466.3400317717023</v>
      </c>
      <c r="HQ18" s="1016">
        <f t="shared" si="16"/>
        <v>6568.8241499545347</v>
      </c>
      <c r="HR18" s="1016">
        <f t="shared" ref="HR18" si="17">HO18+HP18+HQ18</f>
        <v>17927.572864136841</v>
      </c>
      <c r="HS18" s="1016">
        <f t="shared" ref="HS18:HU18" si="18">HS19+HS20+HS21+HS22+HS23+HS24+HS26+HS28+HS29+HS30</f>
        <v>3966.575646670929</v>
      </c>
      <c r="HT18" s="1016">
        <f t="shared" si="18"/>
        <v>4044.7730884900584</v>
      </c>
      <c r="HU18" s="1016">
        <f t="shared" si="18"/>
        <v>6556.6038934514527</v>
      </c>
      <c r="HV18" s="1016">
        <f t="shared" ref="HV18" si="19">HS18+HT18+HU18</f>
        <v>14567.95262861244</v>
      </c>
      <c r="HW18" s="1018">
        <f t="shared" si="1"/>
        <v>57719.652831530126</v>
      </c>
    </row>
    <row r="19" spans="1:231" ht="23.25" customHeight="1" x14ac:dyDescent="0.4">
      <c r="A19" s="2822" t="s">
        <v>816</v>
      </c>
      <c r="B19" s="1048">
        <v>0</v>
      </c>
      <c r="C19" s="1048">
        <v>98.3</v>
      </c>
      <c r="D19" s="1048">
        <v>0</v>
      </c>
      <c r="E19" s="1048">
        <v>98.3</v>
      </c>
      <c r="F19" s="1048">
        <v>46.5</v>
      </c>
      <c r="G19" s="1048">
        <v>33</v>
      </c>
      <c r="H19" s="1048">
        <v>152.6</v>
      </c>
      <c r="I19" s="1048">
        <v>232.1</v>
      </c>
      <c r="J19" s="1048">
        <v>49.936</v>
      </c>
      <c r="K19" s="1048">
        <v>21</v>
      </c>
      <c r="L19" s="1048">
        <v>48</v>
      </c>
      <c r="M19" s="1048">
        <v>118.93600000000001</v>
      </c>
      <c r="N19" s="1048">
        <v>34</v>
      </c>
      <c r="O19" s="1048">
        <v>52.2</v>
      </c>
      <c r="P19" s="1048">
        <v>51.7</v>
      </c>
      <c r="Q19" s="1048">
        <v>137.9</v>
      </c>
      <c r="R19" s="1048">
        <v>587.23599999999999</v>
      </c>
      <c r="S19" s="1048">
        <v>0</v>
      </c>
      <c r="T19" s="1048">
        <v>0</v>
      </c>
      <c r="U19" s="1048">
        <v>143.76</v>
      </c>
      <c r="V19" s="1048">
        <v>143.76</v>
      </c>
      <c r="W19" s="1048">
        <v>87.087999999999994</v>
      </c>
      <c r="X19" s="1048">
        <v>65.225999999999999</v>
      </c>
      <c r="Y19" s="1048">
        <v>26</v>
      </c>
      <c r="Z19" s="1048">
        <v>178.31399999999999</v>
      </c>
      <c r="AA19" s="1048">
        <v>75.856999999999999</v>
      </c>
      <c r="AB19" s="1048">
        <v>68.5</v>
      </c>
      <c r="AC19" s="1048">
        <v>21.428999999999998</v>
      </c>
      <c r="AD19" s="1048">
        <v>165.786</v>
      </c>
      <c r="AE19" s="1048">
        <v>107.1</v>
      </c>
      <c r="AF19" s="1048">
        <v>62.948999999999998</v>
      </c>
      <c r="AG19" s="1048">
        <v>94.9</v>
      </c>
      <c r="AH19" s="1048">
        <v>264.94899999999996</v>
      </c>
      <c r="AI19" s="1048">
        <v>752.80899999999997</v>
      </c>
      <c r="AJ19" s="1048">
        <v>22.065000000000001</v>
      </c>
      <c r="AK19" s="1048">
        <v>57.4</v>
      </c>
      <c r="AL19" s="1048">
        <v>66.8</v>
      </c>
      <c r="AM19" s="1048">
        <v>146.26499999999999</v>
      </c>
      <c r="AN19" s="1048">
        <v>65.400000000000006</v>
      </c>
      <c r="AO19" s="1048">
        <v>92.15</v>
      </c>
      <c r="AP19" s="1048">
        <v>72.8</v>
      </c>
      <c r="AQ19" s="1048">
        <v>230.35000000000002</v>
      </c>
      <c r="AR19" s="1048">
        <v>117.54</v>
      </c>
      <c r="AS19" s="1048">
        <v>330.62299999999999</v>
      </c>
      <c r="AT19" s="1048">
        <v>51</v>
      </c>
      <c r="AU19" s="1048">
        <v>86.2</v>
      </c>
      <c r="AV19" s="1049">
        <v>63.2</v>
      </c>
      <c r="AW19" s="1049">
        <v>200.4</v>
      </c>
      <c r="AX19" s="1049">
        <v>52</v>
      </c>
      <c r="AY19" s="1049">
        <v>261.89999999999998</v>
      </c>
      <c r="AZ19" s="1049">
        <v>133.4</v>
      </c>
      <c r="BA19" s="1049">
        <v>447.3</v>
      </c>
      <c r="BB19" s="1049">
        <v>52.78</v>
      </c>
      <c r="BC19" s="1049">
        <v>121.44199999999999</v>
      </c>
      <c r="BD19" s="1049">
        <v>107.77200000000001</v>
      </c>
      <c r="BE19" s="1049">
        <v>281.99400000000003</v>
      </c>
      <c r="BF19" s="962">
        <v>90</v>
      </c>
      <c r="BG19" s="962">
        <v>93.028999999999996</v>
      </c>
      <c r="BH19" s="962">
        <v>19.323</v>
      </c>
      <c r="BI19" s="962">
        <v>202.352</v>
      </c>
      <c r="BJ19" s="962">
        <v>93.820999999999998</v>
      </c>
      <c r="BK19" s="962">
        <v>122.48399999999999</v>
      </c>
      <c r="BL19" s="962">
        <v>130.0685</v>
      </c>
      <c r="BM19" s="962">
        <v>346.37349999999998</v>
      </c>
      <c r="BN19" s="962">
        <v>74.858999999999995</v>
      </c>
      <c r="BO19" s="962">
        <v>76.447999999999993</v>
      </c>
      <c r="BP19" s="962">
        <v>125.545</v>
      </c>
      <c r="BQ19" s="2837">
        <v>276.85199999999998</v>
      </c>
      <c r="BR19" s="2838">
        <v>97.147507000000004</v>
      </c>
      <c r="BS19" s="2838">
        <v>106.73472759000001</v>
      </c>
      <c r="BT19" s="2838">
        <v>81.62010137</v>
      </c>
      <c r="BU19" s="2838">
        <v>285.50233596000004</v>
      </c>
      <c r="BV19" s="2838">
        <v>96.118466830000003</v>
      </c>
      <c r="BW19" s="2838">
        <v>97</v>
      </c>
      <c r="BX19" s="2838">
        <v>0</v>
      </c>
      <c r="BY19" s="2838">
        <v>193.11846682999999</v>
      </c>
      <c r="BZ19" s="2838">
        <v>0</v>
      </c>
      <c r="CA19" s="2838">
        <v>80</v>
      </c>
      <c r="CB19" s="2838">
        <v>0</v>
      </c>
      <c r="CC19" s="2838">
        <v>80</v>
      </c>
      <c r="CD19" s="2838">
        <v>76.689190519999997</v>
      </c>
      <c r="CE19" s="2838">
        <v>159.54101130000001</v>
      </c>
      <c r="CF19" s="2838">
        <v>83.622922469999992</v>
      </c>
      <c r="CG19" s="2838">
        <v>319.85312428999998</v>
      </c>
      <c r="CH19" s="2838">
        <v>152.71428028</v>
      </c>
      <c r="CI19" s="2838">
        <v>124.04016991</v>
      </c>
      <c r="CJ19" s="2838">
        <v>59.503682659999996</v>
      </c>
      <c r="CK19" s="2838">
        <v>336.25813285000004</v>
      </c>
      <c r="CL19" s="2838">
        <v>94.964041429999995</v>
      </c>
      <c r="CM19" s="2838">
        <v>185</v>
      </c>
      <c r="CN19" s="2838">
        <v>90</v>
      </c>
      <c r="CO19" s="2838">
        <v>369.96404143000001</v>
      </c>
      <c r="CP19" s="2838">
        <v>1106.0752985700001</v>
      </c>
      <c r="CQ19" s="2838">
        <v>140</v>
      </c>
      <c r="CR19" s="2838">
        <v>20</v>
      </c>
      <c r="CS19" s="2838">
        <v>108</v>
      </c>
      <c r="CT19" s="2838">
        <v>268</v>
      </c>
      <c r="CU19" s="2838">
        <v>82</v>
      </c>
      <c r="CV19" s="2838">
        <v>221.38980000000001</v>
      </c>
      <c r="CW19" s="2838">
        <v>62.780737000000002</v>
      </c>
      <c r="CX19" s="2838">
        <v>366.17053700000002</v>
      </c>
      <c r="CY19" s="2838">
        <v>392.87299528</v>
      </c>
      <c r="CZ19" s="2838">
        <v>60</v>
      </c>
      <c r="DA19" s="2838">
        <v>163.76619869000001</v>
      </c>
      <c r="DB19" s="2838">
        <v>616.63919397000006</v>
      </c>
      <c r="DC19" s="2838">
        <v>50</v>
      </c>
      <c r="DD19" s="2838">
        <v>44.473460720000006</v>
      </c>
      <c r="DE19" s="2838">
        <v>128</v>
      </c>
      <c r="DF19" s="2838">
        <v>222.47346071999999</v>
      </c>
      <c r="DG19" s="2838">
        <v>1473.28319169</v>
      </c>
      <c r="DH19" s="2838">
        <v>84</v>
      </c>
      <c r="DI19" s="2838">
        <v>72</v>
      </c>
      <c r="DJ19" s="2838">
        <v>159.6</v>
      </c>
      <c r="DK19" s="2838">
        <v>315.60000000000002</v>
      </c>
      <c r="DL19" s="2838">
        <v>150</v>
      </c>
      <c r="DM19" s="2838">
        <v>113</v>
      </c>
      <c r="DN19" s="2838">
        <v>69</v>
      </c>
      <c r="DO19" s="2838">
        <v>332</v>
      </c>
      <c r="DP19" s="2838">
        <v>647.6</v>
      </c>
      <c r="DQ19" s="2838">
        <v>59</v>
      </c>
      <c r="DR19" s="2838">
        <v>417.03567222000004</v>
      </c>
      <c r="DS19" s="2838">
        <v>30</v>
      </c>
      <c r="DT19" s="2838">
        <v>506.03567222000004</v>
      </c>
      <c r="DU19" s="2838">
        <v>118.46977812</v>
      </c>
      <c r="DV19" s="2838">
        <v>0</v>
      </c>
      <c r="DW19" s="2838">
        <v>44.783400780000001</v>
      </c>
      <c r="DX19" s="2838">
        <v>163.25317889999999</v>
      </c>
      <c r="DY19" s="2838">
        <v>1316.88885112</v>
      </c>
      <c r="DZ19" s="2838">
        <v>44.783400780000001</v>
      </c>
      <c r="EA19" s="962">
        <v>100</v>
      </c>
      <c r="EB19" s="962">
        <v>364</v>
      </c>
      <c r="EC19" s="962">
        <v>508.78340077999997</v>
      </c>
      <c r="ED19" s="962">
        <v>53</v>
      </c>
      <c r="EE19" s="962">
        <v>30</v>
      </c>
      <c r="EF19" s="962">
        <v>26</v>
      </c>
      <c r="EG19" s="962">
        <v>109</v>
      </c>
      <c r="EH19" s="962">
        <v>275.8</v>
      </c>
      <c r="EI19" s="962">
        <v>20</v>
      </c>
      <c r="EJ19" s="962">
        <v>30</v>
      </c>
      <c r="EK19" s="962">
        <v>325.8</v>
      </c>
      <c r="EL19" s="962">
        <v>100</v>
      </c>
      <c r="EM19" s="962">
        <v>40</v>
      </c>
      <c r="EN19" s="962">
        <v>40</v>
      </c>
      <c r="EO19" s="962">
        <v>180</v>
      </c>
      <c r="EP19" s="962">
        <v>1123.5834007799999</v>
      </c>
      <c r="EQ19" s="962">
        <v>100</v>
      </c>
      <c r="ER19" s="962">
        <v>40</v>
      </c>
      <c r="ES19" s="962">
        <v>70</v>
      </c>
      <c r="ET19" s="962">
        <v>210</v>
      </c>
      <c r="EU19" s="962">
        <v>70</v>
      </c>
      <c r="EV19" s="962">
        <v>70</v>
      </c>
      <c r="EW19" s="962">
        <v>30</v>
      </c>
      <c r="EX19" s="962">
        <v>170</v>
      </c>
      <c r="EY19" s="962">
        <v>190</v>
      </c>
      <c r="EZ19" s="962">
        <v>35</v>
      </c>
      <c r="FA19" s="962">
        <v>165.49</v>
      </c>
      <c r="FB19" s="962">
        <v>390.49</v>
      </c>
      <c r="FC19" s="962">
        <v>70</v>
      </c>
      <c r="FD19" s="962">
        <v>130</v>
      </c>
      <c r="FE19" s="962">
        <v>110</v>
      </c>
      <c r="FF19" s="962">
        <v>310</v>
      </c>
      <c r="FG19" s="962">
        <v>1080.49</v>
      </c>
      <c r="FH19" s="962">
        <v>113.64884959568872</v>
      </c>
      <c r="FI19" s="962">
        <v>127.91840069683107</v>
      </c>
      <c r="FJ19" s="962">
        <v>179.22727418236465</v>
      </c>
      <c r="FK19" s="962">
        <f t="shared" si="2"/>
        <v>420.79452447488444</v>
      </c>
      <c r="FL19" s="962">
        <v>207.92758298074625</v>
      </c>
      <c r="FM19" s="962">
        <v>161.38464313830312</v>
      </c>
      <c r="FN19" s="962">
        <v>237.80678610449294</v>
      </c>
      <c r="FO19" s="962">
        <f t="shared" si="3"/>
        <v>607.11901222354231</v>
      </c>
      <c r="FP19" s="962">
        <v>143.37682406553211</v>
      </c>
      <c r="FQ19" s="962">
        <v>141.79451560710322</v>
      </c>
      <c r="FR19" s="962">
        <v>189.9893282767006</v>
      </c>
      <c r="FS19" s="962">
        <f t="shared" si="4"/>
        <v>475.1606679493359</v>
      </c>
      <c r="FT19" s="962">
        <v>154.8242814337942</v>
      </c>
      <c r="FU19" s="962">
        <v>185.94843283663209</v>
      </c>
      <c r="FV19" s="962">
        <v>255.16809402743255</v>
      </c>
      <c r="FW19" s="962">
        <f t="shared" si="5"/>
        <v>595.94080829785889</v>
      </c>
      <c r="FX19" s="962">
        <v>2099.0150129456215</v>
      </c>
      <c r="FY19" s="962">
        <v>109.33310112562521</v>
      </c>
      <c r="FZ19" s="962">
        <v>100.44708694728887</v>
      </c>
      <c r="GA19" s="962">
        <v>423.46367143730293</v>
      </c>
      <c r="GB19" s="962">
        <v>633.24385951021691</v>
      </c>
      <c r="GC19" s="962">
        <v>123.45506230202584</v>
      </c>
      <c r="GD19" s="962">
        <v>129.14672462824524</v>
      </c>
      <c r="GE19" s="962">
        <v>184.55311282165155</v>
      </c>
      <c r="GF19" s="962">
        <v>437.15489975192258</v>
      </c>
      <c r="GG19" s="962">
        <v>297.63386269346717</v>
      </c>
      <c r="GH19" s="962">
        <v>301.64077641178801</v>
      </c>
      <c r="GI19" s="962">
        <v>303.47858507626216</v>
      </c>
      <c r="GJ19" s="962">
        <v>902.75322418151734</v>
      </c>
      <c r="GK19" s="962">
        <v>326.05052134801002</v>
      </c>
      <c r="GL19" s="962">
        <v>349.78305445653916</v>
      </c>
      <c r="GM19" s="962">
        <v>424.38635496798719</v>
      </c>
      <c r="GN19" s="962">
        <v>1100.2199307725364</v>
      </c>
      <c r="GO19" s="962">
        <f t="shared" si="6"/>
        <v>3073.3719142161935</v>
      </c>
      <c r="GP19" s="1024">
        <v>448.85899999999998</v>
      </c>
      <c r="GQ19" s="962">
        <v>425.03</v>
      </c>
      <c r="GR19" s="962">
        <v>440.11</v>
      </c>
      <c r="GS19" s="962">
        <f t="shared" si="12"/>
        <v>1313.999</v>
      </c>
      <c r="GT19" s="962">
        <v>537.94600000000003</v>
      </c>
      <c r="GU19" s="962">
        <v>522.9</v>
      </c>
      <c r="GV19" s="962">
        <v>498.96</v>
      </c>
      <c r="GW19" s="962">
        <f t="shared" si="13"/>
        <v>1559.806</v>
      </c>
      <c r="GX19" s="962">
        <v>483.22</v>
      </c>
      <c r="GY19" s="962">
        <v>452.6</v>
      </c>
      <c r="GZ19" s="962">
        <v>470.86</v>
      </c>
      <c r="HA19" s="962">
        <f t="shared" ref="HA19:HA34" si="20">GX19+GY19+GZ19</f>
        <v>1406.68</v>
      </c>
      <c r="HB19" s="962">
        <v>521.07000000000005</v>
      </c>
      <c r="HC19" s="962">
        <v>437.1</v>
      </c>
      <c r="HD19" s="962">
        <v>693.18</v>
      </c>
      <c r="HE19" s="962">
        <f t="shared" si="10"/>
        <v>1651.35</v>
      </c>
      <c r="HF19" s="1023">
        <f t="shared" si="11"/>
        <v>5931.8349999999991</v>
      </c>
      <c r="HG19" s="1024">
        <v>895.47080123000001</v>
      </c>
      <c r="HH19" s="962">
        <v>854.92640612833316</v>
      </c>
      <c r="HI19" s="962">
        <v>683.04075960999978</v>
      </c>
      <c r="HJ19" s="962">
        <v>2433.4379669683326</v>
      </c>
      <c r="HK19" s="962">
        <v>849.83150755686813</v>
      </c>
      <c r="HL19" s="962">
        <v>1083.7925882468928</v>
      </c>
      <c r="HM19" s="962">
        <v>1018.0867159326858</v>
      </c>
      <c r="HN19" s="962">
        <v>2951.7108117364469</v>
      </c>
      <c r="HO19" s="962">
        <v>716.88696960815116</v>
      </c>
      <c r="HP19" s="962">
        <v>931.08754877990498</v>
      </c>
      <c r="HQ19" s="962">
        <v>905.2362343799889</v>
      </c>
      <c r="HR19" s="962">
        <v>2553.2107527680455</v>
      </c>
      <c r="HS19" s="962">
        <v>721.51358956166666</v>
      </c>
      <c r="HT19" s="962">
        <v>776.90279330036731</v>
      </c>
      <c r="HU19" s="962">
        <v>1257.0490566082874</v>
      </c>
      <c r="HV19" s="962">
        <v>2755.4654394703211</v>
      </c>
      <c r="HW19" s="1023">
        <f t="shared" si="1"/>
        <v>10693.824970943147</v>
      </c>
    </row>
    <row r="20" spans="1:231" ht="20.25" customHeight="1" x14ac:dyDescent="0.4">
      <c r="A20" s="2822" t="s">
        <v>817</v>
      </c>
      <c r="B20" s="1048">
        <v>0</v>
      </c>
      <c r="C20" s="1048">
        <v>0</v>
      </c>
      <c r="D20" s="1048">
        <v>85.349800000000002</v>
      </c>
      <c r="E20" s="1048">
        <v>85.349800000000002</v>
      </c>
      <c r="F20" s="1048">
        <v>0</v>
      </c>
      <c r="G20" s="1048">
        <v>85.742699999999999</v>
      </c>
      <c r="H20" s="1048">
        <v>0</v>
      </c>
      <c r="I20" s="1048">
        <v>85.742699999999999</v>
      </c>
      <c r="J20" s="1048">
        <v>60.658499999999997</v>
      </c>
      <c r="K20" s="1048">
        <v>42.4221</v>
      </c>
      <c r="L20" s="1048">
        <v>88.658000000000001</v>
      </c>
      <c r="M20" s="1048">
        <v>191.73859999999999</v>
      </c>
      <c r="N20" s="1048">
        <v>0</v>
      </c>
      <c r="O20" s="1048">
        <v>0</v>
      </c>
      <c r="P20" s="1048">
        <v>0</v>
      </c>
      <c r="Q20" s="1048">
        <v>0</v>
      </c>
      <c r="R20" s="1048">
        <v>362.83109999999999</v>
      </c>
      <c r="S20" s="1048">
        <v>0</v>
      </c>
      <c r="T20" s="1048">
        <v>0</v>
      </c>
      <c r="U20" s="1048">
        <v>0</v>
      </c>
      <c r="V20" s="1048">
        <v>0</v>
      </c>
      <c r="W20" s="1048">
        <v>0</v>
      </c>
      <c r="X20" s="1048">
        <v>0</v>
      </c>
      <c r="Y20" s="1048">
        <v>0</v>
      </c>
      <c r="Z20" s="1048">
        <v>0</v>
      </c>
      <c r="AA20" s="1048">
        <v>48.171599999999998</v>
      </c>
      <c r="AB20" s="1048">
        <v>18</v>
      </c>
      <c r="AC20" s="1048">
        <v>0</v>
      </c>
      <c r="AD20" s="1048">
        <v>66.171599999999998</v>
      </c>
      <c r="AE20" s="1048">
        <v>40.723199999999999</v>
      </c>
      <c r="AF20" s="1048">
        <v>0</v>
      </c>
      <c r="AG20" s="1048">
        <v>44.234999999999999</v>
      </c>
      <c r="AH20" s="1048">
        <v>84.958200000000005</v>
      </c>
      <c r="AI20" s="1048">
        <v>151.12979999999999</v>
      </c>
      <c r="AJ20" s="1048">
        <v>0</v>
      </c>
      <c r="AK20" s="1048">
        <v>0</v>
      </c>
      <c r="AL20" s="1048">
        <v>0</v>
      </c>
      <c r="AM20" s="1048">
        <v>0</v>
      </c>
      <c r="AN20" s="1048">
        <v>0</v>
      </c>
      <c r="AO20" s="1048">
        <v>0</v>
      </c>
      <c r="AP20" s="1048">
        <v>0</v>
      </c>
      <c r="AQ20" s="1048">
        <v>0</v>
      </c>
      <c r="AR20" s="1048">
        <v>176.01414427</v>
      </c>
      <c r="AS20" s="1048">
        <v>328.75314427000001</v>
      </c>
      <c r="AT20" s="1048">
        <v>0</v>
      </c>
      <c r="AU20" s="1048">
        <v>0</v>
      </c>
      <c r="AV20" s="1049">
        <v>42.262099999999997</v>
      </c>
      <c r="AW20" s="1049">
        <v>42.262099999999997</v>
      </c>
      <c r="AX20" s="1049">
        <v>166.00230769999999</v>
      </c>
      <c r="AY20" s="1049">
        <v>0</v>
      </c>
      <c r="AZ20" s="1049">
        <v>68.238399999999999</v>
      </c>
      <c r="BA20" s="1049">
        <v>234.2407077</v>
      </c>
      <c r="BB20" s="1049">
        <v>69.8535017139384</v>
      </c>
      <c r="BC20" s="1049">
        <v>160.6055720199478</v>
      </c>
      <c r="BD20" s="1049">
        <v>62.173614899999997</v>
      </c>
      <c r="BE20" s="1049">
        <v>292.63268863388623</v>
      </c>
      <c r="BF20" s="962">
        <v>0</v>
      </c>
      <c r="BG20" s="962">
        <v>100.10420000000001</v>
      </c>
      <c r="BH20" s="962">
        <v>227.17913812999998</v>
      </c>
      <c r="BI20" s="962">
        <v>327.28333813</v>
      </c>
      <c r="BJ20" s="962">
        <v>0</v>
      </c>
      <c r="BK20" s="962">
        <v>0</v>
      </c>
      <c r="BL20" s="962">
        <v>86.022085319999988</v>
      </c>
      <c r="BM20" s="962">
        <v>86.022085319999988</v>
      </c>
      <c r="BN20" s="962">
        <v>81.707796560000006</v>
      </c>
      <c r="BO20" s="962">
        <v>82.756969290000001</v>
      </c>
      <c r="BP20" s="962">
        <v>66.296211470000003</v>
      </c>
      <c r="BQ20" s="2837">
        <v>230.76097732000002</v>
      </c>
      <c r="BR20" s="2838">
        <v>159.49434867000002</v>
      </c>
      <c r="BS20" s="2838">
        <v>72.603100930000011</v>
      </c>
      <c r="BT20" s="2838">
        <v>0</v>
      </c>
      <c r="BU20" s="2838">
        <v>232.09744960000003</v>
      </c>
      <c r="BV20" s="2838">
        <v>0</v>
      </c>
      <c r="BW20" s="2838">
        <v>44.764352469999999</v>
      </c>
      <c r="BX20" s="2838">
        <v>168.81496250999999</v>
      </c>
      <c r="BY20" s="2838">
        <v>213.57931497999999</v>
      </c>
      <c r="BZ20" s="2838">
        <v>60</v>
      </c>
      <c r="CA20" s="2838">
        <v>0</v>
      </c>
      <c r="CB20" s="2838">
        <v>75.373439349999998</v>
      </c>
      <c r="CC20" s="2838">
        <v>135.37343934999998</v>
      </c>
      <c r="CD20" s="2838">
        <v>0</v>
      </c>
      <c r="CE20" s="2838">
        <v>0</v>
      </c>
      <c r="CF20" s="2838">
        <v>51.503499859999998</v>
      </c>
      <c r="CG20" s="2838">
        <v>51.503499859999998</v>
      </c>
      <c r="CH20" s="2838">
        <v>97.839406790000012</v>
      </c>
      <c r="CI20" s="2838">
        <v>0</v>
      </c>
      <c r="CJ20" s="2838">
        <v>64.485246450000005</v>
      </c>
      <c r="CK20" s="2838">
        <v>162.32465324</v>
      </c>
      <c r="CL20" s="2838">
        <v>52.867147770000003</v>
      </c>
      <c r="CM20" s="2838">
        <v>55.614707060000001</v>
      </c>
      <c r="CN20" s="2838">
        <v>30</v>
      </c>
      <c r="CO20" s="2838">
        <v>138.48185483</v>
      </c>
      <c r="CP20" s="2838">
        <v>503.49990875999998</v>
      </c>
      <c r="CQ20" s="2838">
        <v>151.03129684000001</v>
      </c>
      <c r="CR20" s="2838">
        <v>63.647396060000005</v>
      </c>
      <c r="CS20" s="2838">
        <v>0</v>
      </c>
      <c r="CT20" s="2838">
        <v>214.67869290000002</v>
      </c>
      <c r="CU20" s="2838">
        <v>60.248953329999999</v>
      </c>
      <c r="CV20" s="2838">
        <v>172.0727</v>
      </c>
      <c r="CW20" s="2838">
        <v>56.759553140000001</v>
      </c>
      <c r="CX20" s="2838">
        <v>289.08120646999998</v>
      </c>
      <c r="CY20" s="2838">
        <v>115.40013278000001</v>
      </c>
      <c r="CZ20" s="2838">
        <v>20</v>
      </c>
      <c r="DA20" s="2838">
        <v>52.559887020000005</v>
      </c>
      <c r="DB20" s="2838">
        <v>187.9600198</v>
      </c>
      <c r="DC20" s="2838">
        <v>70</v>
      </c>
      <c r="DD20" s="2838">
        <v>70</v>
      </c>
      <c r="DE20" s="2838">
        <v>20</v>
      </c>
      <c r="DF20" s="2838">
        <v>160</v>
      </c>
      <c r="DG20" s="2838">
        <v>851.71991917000003</v>
      </c>
      <c r="DH20" s="2838">
        <v>20</v>
      </c>
      <c r="DI20" s="2838">
        <v>51.986484149999995</v>
      </c>
      <c r="DJ20" s="2838">
        <v>14.706200669999999</v>
      </c>
      <c r="DK20" s="2838">
        <v>86.692684820000011</v>
      </c>
      <c r="DL20" s="2838">
        <v>74.950819120000006</v>
      </c>
      <c r="DM20" s="2838">
        <v>24.950819120000002</v>
      </c>
      <c r="DN20" s="2838">
        <v>64.950819119999991</v>
      </c>
      <c r="DO20" s="2838">
        <v>164.85245736000002</v>
      </c>
      <c r="DP20" s="2838">
        <v>251.54514218</v>
      </c>
      <c r="DQ20" s="2838">
        <v>501.98482057999996</v>
      </c>
      <c r="DR20" s="2838">
        <v>0</v>
      </c>
      <c r="DS20" s="2838">
        <v>0</v>
      </c>
      <c r="DT20" s="2838">
        <v>501.98482057999996</v>
      </c>
      <c r="DU20" s="2838">
        <v>70.72161023000001</v>
      </c>
      <c r="DV20" s="2838">
        <v>70.72161023000001</v>
      </c>
      <c r="DW20" s="2838">
        <v>24.950819120000002</v>
      </c>
      <c r="DX20" s="2838">
        <v>166.39403958000003</v>
      </c>
      <c r="DY20" s="2838">
        <v>919.92400234000002</v>
      </c>
      <c r="DZ20" s="2838">
        <v>70.72161023000001</v>
      </c>
      <c r="EA20" s="962">
        <v>116.34801198999999</v>
      </c>
      <c r="EB20" s="962">
        <v>199.71509097000001</v>
      </c>
      <c r="EC20" s="962">
        <v>386.78471318999999</v>
      </c>
      <c r="ED20" s="962">
        <v>0</v>
      </c>
      <c r="EE20" s="962">
        <v>69.468187749999998</v>
      </c>
      <c r="EF20" s="962">
        <v>211</v>
      </c>
      <c r="EG20" s="962">
        <v>280.46818775000003</v>
      </c>
      <c r="EH20" s="962">
        <v>102.8</v>
      </c>
      <c r="EI20" s="962">
        <v>60.051641909999994</v>
      </c>
      <c r="EJ20" s="962">
        <v>0</v>
      </c>
      <c r="EK20" s="962">
        <v>162.85164190999998</v>
      </c>
      <c r="EL20" s="962">
        <v>136.57479122999999</v>
      </c>
      <c r="EM20" s="962">
        <v>0</v>
      </c>
      <c r="EN20" s="962">
        <v>20</v>
      </c>
      <c r="EO20" s="962">
        <v>156.57479122999999</v>
      </c>
      <c r="EP20" s="962">
        <v>986.67933407999999</v>
      </c>
      <c r="EQ20" s="962">
        <v>65.5</v>
      </c>
      <c r="ER20" s="962">
        <v>65.5</v>
      </c>
      <c r="ES20" s="962">
        <v>65.5</v>
      </c>
      <c r="ET20" s="962">
        <v>196.5</v>
      </c>
      <c r="EU20" s="962">
        <v>65.5</v>
      </c>
      <c r="EV20" s="962">
        <v>205.01</v>
      </c>
      <c r="EW20" s="962">
        <v>234.41</v>
      </c>
      <c r="EX20" s="962">
        <v>504.92</v>
      </c>
      <c r="EY20" s="962">
        <v>85.5</v>
      </c>
      <c r="EZ20" s="962">
        <v>83.32</v>
      </c>
      <c r="FA20" s="962">
        <v>65.5</v>
      </c>
      <c r="FB20" s="962">
        <v>234.32</v>
      </c>
      <c r="FC20" s="962">
        <v>65.5</v>
      </c>
      <c r="FD20" s="962">
        <v>142.23000000000002</v>
      </c>
      <c r="FE20" s="962">
        <v>72.23</v>
      </c>
      <c r="FF20" s="962">
        <v>279.95999999999998</v>
      </c>
      <c r="FG20" s="962">
        <v>1215.7</v>
      </c>
      <c r="FH20" s="962">
        <v>113.89476490747832</v>
      </c>
      <c r="FI20" s="962">
        <v>128.19519270575063</v>
      </c>
      <c r="FJ20" s="962">
        <v>179.61508920353339</v>
      </c>
      <c r="FK20" s="962">
        <f t="shared" si="2"/>
        <v>421.70504681676232</v>
      </c>
      <c r="FL20" s="962">
        <v>208.37750021774664</v>
      </c>
      <c r="FM20" s="962">
        <v>161.73384997125038</v>
      </c>
      <c r="FN20" s="962">
        <v>238.32135646889711</v>
      </c>
      <c r="FO20" s="962">
        <f t="shared" si="3"/>
        <v>608.43270665789407</v>
      </c>
      <c r="FP20" s="962">
        <v>145.90257894685877</v>
      </c>
      <c r="FQ20" s="962">
        <v>134.86030653573337</v>
      </c>
      <c r="FR20" s="962">
        <v>183.9041286888943</v>
      </c>
      <c r="FS20" s="962">
        <f t="shared" si="4"/>
        <v>464.66701417148647</v>
      </c>
      <c r="FT20" s="962">
        <v>157.55169701945792</v>
      </c>
      <c r="FU20" s="962">
        <v>179.79204802451073</v>
      </c>
      <c r="FV20" s="962">
        <v>250.23109664613148</v>
      </c>
      <c r="FW20" s="962">
        <f t="shared" si="5"/>
        <v>587.57484169010013</v>
      </c>
      <c r="FX20" s="962">
        <v>2082.379609336243</v>
      </c>
      <c r="FY20" s="962">
        <v>109.33310112562521</v>
      </c>
      <c r="FZ20" s="962">
        <v>100.44708694728887</v>
      </c>
      <c r="GA20" s="962">
        <v>148.46367143730293</v>
      </c>
      <c r="GB20" s="962">
        <v>358.24385951021702</v>
      </c>
      <c r="GC20" s="962">
        <v>123.45506230202584</v>
      </c>
      <c r="GD20" s="962">
        <v>129.14672462824524</v>
      </c>
      <c r="GE20" s="962">
        <v>184.55311282165155</v>
      </c>
      <c r="GF20" s="962">
        <v>437.15489975192258</v>
      </c>
      <c r="GG20" s="962">
        <v>181.94411426693421</v>
      </c>
      <c r="GH20" s="962">
        <v>169.44528223357577</v>
      </c>
      <c r="GI20" s="962">
        <v>197.70025434252437</v>
      </c>
      <c r="GJ20" s="962">
        <v>549.08965084303441</v>
      </c>
      <c r="GK20" s="962">
        <v>206.85479250601992</v>
      </c>
      <c r="GL20" s="962">
        <v>403.63830473807826</v>
      </c>
      <c r="GM20" s="962">
        <v>411.61536952066513</v>
      </c>
      <c r="GN20" s="962">
        <v>1022.1084667647633</v>
      </c>
      <c r="GO20" s="962">
        <f t="shared" si="6"/>
        <v>2366.5968768699372</v>
      </c>
      <c r="GP20" s="1024">
        <v>177.22</v>
      </c>
      <c r="GQ20" s="962">
        <v>180.929</v>
      </c>
      <c r="GR20" s="962">
        <v>203.16</v>
      </c>
      <c r="GS20" s="962">
        <f t="shared" si="12"/>
        <v>561.30899999999997</v>
      </c>
      <c r="GT20" s="962">
        <v>309.41899999999998</v>
      </c>
      <c r="GU20" s="962">
        <v>240.39</v>
      </c>
      <c r="GV20" s="962">
        <v>497.8</v>
      </c>
      <c r="GW20" s="962">
        <f t="shared" si="13"/>
        <v>1047.6089999999999</v>
      </c>
      <c r="GX20" s="962">
        <v>483.23</v>
      </c>
      <c r="GY20" s="962">
        <v>452.72</v>
      </c>
      <c r="GZ20" s="962">
        <v>470.86</v>
      </c>
      <c r="HA20" s="962">
        <f t="shared" si="20"/>
        <v>1406.81</v>
      </c>
      <c r="HB20" s="962">
        <v>521.08000000000004</v>
      </c>
      <c r="HC20" s="962">
        <v>437.1</v>
      </c>
      <c r="HD20" s="962">
        <v>693.18</v>
      </c>
      <c r="HE20" s="962">
        <f t="shared" si="10"/>
        <v>1651.3600000000001</v>
      </c>
      <c r="HF20" s="1023">
        <f t="shared" si="11"/>
        <v>4667.0880000000006</v>
      </c>
      <c r="HG20" s="1024">
        <v>726.22735595000006</v>
      </c>
      <c r="HH20" s="962">
        <v>667.38904558833326</v>
      </c>
      <c r="HI20" s="962">
        <v>633.25323687999992</v>
      </c>
      <c r="HJ20" s="962">
        <v>2026.8696384183334</v>
      </c>
      <c r="HK20" s="962">
        <v>683.35307065783024</v>
      </c>
      <c r="HL20" s="962">
        <v>934.76880539215847</v>
      </c>
      <c r="HM20" s="962">
        <v>916.69462027268571</v>
      </c>
      <c r="HN20" s="962">
        <v>2534.8164963226745</v>
      </c>
      <c r="HO20" s="962">
        <v>716.87583822815111</v>
      </c>
      <c r="HP20" s="962">
        <v>931.08826452990479</v>
      </c>
      <c r="HQ20" s="962">
        <v>905.42864600998905</v>
      </c>
      <c r="HR20" s="962">
        <v>2553.3927487680448</v>
      </c>
      <c r="HS20" s="962">
        <v>721.51237926166652</v>
      </c>
      <c r="HT20" s="962">
        <v>776.89887211036739</v>
      </c>
      <c r="HU20" s="962">
        <v>1225.4299754582873</v>
      </c>
      <c r="HV20" s="962">
        <v>2723.8412268303214</v>
      </c>
      <c r="HW20" s="1023">
        <f t="shared" si="1"/>
        <v>9838.9201103393752</v>
      </c>
    </row>
    <row r="21" spans="1:231" ht="21" customHeight="1" x14ac:dyDescent="0.4">
      <c r="A21" s="2822" t="s">
        <v>818</v>
      </c>
      <c r="B21" s="1048">
        <v>13.372282</v>
      </c>
      <c r="C21" s="1048">
        <v>12.799011</v>
      </c>
      <c r="D21" s="1048">
        <v>14.071464000000001</v>
      </c>
      <c r="E21" s="1048">
        <v>40.242756999999997</v>
      </c>
      <c r="F21" s="1048">
        <v>15.035024999999999</v>
      </c>
      <c r="G21" s="1048">
        <v>15.035024999999999</v>
      </c>
      <c r="H21" s="1048">
        <v>30.479555999999999</v>
      </c>
      <c r="I21" s="1048">
        <v>60.549605999999997</v>
      </c>
      <c r="J21" s="1048">
        <v>44.565100000000001</v>
      </c>
      <c r="K21" s="1048">
        <v>0</v>
      </c>
      <c r="L21" s="1048">
        <v>12.40428</v>
      </c>
      <c r="M21" s="1048">
        <v>56.969380000000001</v>
      </c>
      <c r="N21" s="1048">
        <v>15.010399558893063</v>
      </c>
      <c r="O21" s="1048">
        <v>11.891031</v>
      </c>
      <c r="P21" s="1048">
        <v>11</v>
      </c>
      <c r="Q21" s="1048">
        <v>37.901430558893061</v>
      </c>
      <c r="R21" s="1048">
        <v>195.66317355889305</v>
      </c>
      <c r="S21" s="1048">
        <v>16.410572999999999</v>
      </c>
      <c r="T21" s="1048">
        <v>18.128389679999998</v>
      </c>
      <c r="U21" s="1048">
        <v>17.442848999999999</v>
      </c>
      <c r="V21" s="1048">
        <v>51.981811679999993</v>
      </c>
      <c r="W21" s="1048">
        <v>16.88973</v>
      </c>
      <c r="X21" s="1048">
        <v>16.919067239999997</v>
      </c>
      <c r="Y21" s="1048">
        <v>16.410572999999999</v>
      </c>
      <c r="Z21" s="1048">
        <v>50.219370239999996</v>
      </c>
      <c r="AA21" s="1048">
        <v>16.498429999999999</v>
      </c>
      <c r="AB21" s="1048">
        <v>17.362774999999999</v>
      </c>
      <c r="AC21" s="1048">
        <v>16.983723000000001</v>
      </c>
      <c r="AD21" s="1048">
        <v>50.844927999999996</v>
      </c>
      <c r="AE21" s="1048">
        <v>15.010399558893063</v>
      </c>
      <c r="AF21" s="1048">
        <v>11.891031</v>
      </c>
      <c r="AG21" s="1048">
        <v>11</v>
      </c>
      <c r="AH21" s="1048">
        <v>37.901430558893061</v>
      </c>
      <c r="AI21" s="1048">
        <v>190.94754047889305</v>
      </c>
      <c r="AJ21" s="1048">
        <v>17.364849</v>
      </c>
      <c r="AK21" s="1048">
        <v>16.324299719999999</v>
      </c>
      <c r="AL21" s="1048">
        <v>16.866912120000002</v>
      </c>
      <c r="AM21" s="1048">
        <v>50.556060840000001</v>
      </c>
      <c r="AN21" s="1048">
        <v>17.47491436</v>
      </c>
      <c r="AO21" s="1048">
        <v>21.546007460000002</v>
      </c>
      <c r="AP21" s="1048">
        <v>20.133003949999999</v>
      </c>
      <c r="AQ21" s="1048">
        <v>59.153925770000001</v>
      </c>
      <c r="AR21" s="1048">
        <v>19.107619739999997</v>
      </c>
      <c r="AS21" s="1048">
        <v>60.0850893</v>
      </c>
      <c r="AT21" s="1048">
        <v>26.300747960000002</v>
      </c>
      <c r="AU21" s="1048">
        <v>18.766463010000002</v>
      </c>
      <c r="AV21" s="1049">
        <v>23.184450350000002</v>
      </c>
      <c r="AW21" s="1049">
        <v>68.251661319999997</v>
      </c>
      <c r="AX21" s="1049">
        <v>17.47491436</v>
      </c>
      <c r="AY21" s="1049">
        <v>21.546007460000002</v>
      </c>
      <c r="AZ21" s="1049">
        <v>20.133003949999999</v>
      </c>
      <c r="BA21" s="1049">
        <v>59.153925769999994</v>
      </c>
      <c r="BB21" s="1049">
        <v>22.223738260000001</v>
      </c>
      <c r="BC21" s="1049">
        <v>21.458495124815236</v>
      </c>
      <c r="BD21" s="1049">
        <v>16.983723000000001</v>
      </c>
      <c r="BE21" s="1049">
        <v>60.665956384815246</v>
      </c>
      <c r="BF21" s="962">
        <v>24.895250470000001</v>
      </c>
      <c r="BG21" s="962">
        <v>24.895250470000001</v>
      </c>
      <c r="BH21" s="962">
        <v>24.895250470000001</v>
      </c>
      <c r="BI21" s="962">
        <v>74.685751409999995</v>
      </c>
      <c r="BJ21" s="962">
        <v>0</v>
      </c>
      <c r="BK21" s="962">
        <v>0</v>
      </c>
      <c r="BL21" s="962">
        <v>118.4743995</v>
      </c>
      <c r="BM21" s="962">
        <v>118.4743995</v>
      </c>
      <c r="BN21" s="962">
        <v>109.2243168</v>
      </c>
      <c r="BO21" s="962">
        <v>88.252558019999995</v>
      </c>
      <c r="BP21" s="962">
        <v>112.40412343999999</v>
      </c>
      <c r="BQ21" s="2837">
        <v>309.88099826000001</v>
      </c>
      <c r="BR21" s="2838">
        <v>89.989176720000003</v>
      </c>
      <c r="BS21" s="2838">
        <v>65.097869439999997</v>
      </c>
      <c r="BT21" s="2838">
        <v>89.188857889999994</v>
      </c>
      <c r="BU21" s="2838">
        <v>244.27590404999998</v>
      </c>
      <c r="BV21" s="2838">
        <v>159.66074756999998</v>
      </c>
      <c r="BW21" s="2838">
        <v>45.93410746</v>
      </c>
      <c r="BX21" s="2838">
        <v>162.45803658000003</v>
      </c>
      <c r="BY21" s="2838">
        <v>368.05289161000002</v>
      </c>
      <c r="BZ21" s="2838">
        <v>33.204087412714003</v>
      </c>
      <c r="CA21" s="2838">
        <v>57.835017579999999</v>
      </c>
      <c r="CB21" s="2838">
        <v>160.39117256</v>
      </c>
      <c r="CC21" s="2838">
        <v>251.43027755271399</v>
      </c>
      <c r="CD21" s="2838">
        <v>21.472407320000002</v>
      </c>
      <c r="CE21" s="2838">
        <v>82.25194212000001</v>
      </c>
      <c r="CF21" s="2838">
        <v>0</v>
      </c>
      <c r="CG21" s="2838">
        <v>103.72434944</v>
      </c>
      <c r="CH21" s="2838">
        <v>90.951369430000014</v>
      </c>
      <c r="CI21" s="2838">
        <v>126.168825435</v>
      </c>
      <c r="CJ21" s="2838">
        <v>89.188857889999994</v>
      </c>
      <c r="CK21" s="2838">
        <v>306.30905275499998</v>
      </c>
      <c r="CL21" s="2838">
        <v>67.296987532499998</v>
      </c>
      <c r="CM21" s="2838">
        <v>64.543344419999997</v>
      </c>
      <c r="CN21" s="2838">
        <v>71.630690999999999</v>
      </c>
      <c r="CO21" s="2838">
        <v>203.47102295250002</v>
      </c>
      <c r="CP21" s="2838">
        <v>905.29933512499997</v>
      </c>
      <c r="CQ21" s="2838">
        <v>68.092210867499986</v>
      </c>
      <c r="CR21" s="2838">
        <v>70.261256849999995</v>
      </c>
      <c r="CS21" s="2838">
        <v>72.265553722500002</v>
      </c>
      <c r="CT21" s="2838">
        <v>210.61902143999995</v>
      </c>
      <c r="CU21" s="2838">
        <v>87.334252272499995</v>
      </c>
      <c r="CV21" s="2838">
        <v>10.462154710000009</v>
      </c>
      <c r="CW21" s="2838">
        <v>0</v>
      </c>
      <c r="CX21" s="2838">
        <v>97.796406982500002</v>
      </c>
      <c r="CY21" s="2838">
        <v>0</v>
      </c>
      <c r="CZ21" s="2838">
        <v>0</v>
      </c>
      <c r="DA21" s="2838">
        <v>0</v>
      </c>
      <c r="DB21" s="2838">
        <v>0</v>
      </c>
      <c r="DC21" s="2838">
        <v>0</v>
      </c>
      <c r="DD21" s="2838">
        <v>45.93410746</v>
      </c>
      <c r="DE21" s="2838">
        <v>162.45803658000003</v>
      </c>
      <c r="DF21" s="2838">
        <v>208.39214404000003</v>
      </c>
      <c r="DG21" s="2838">
        <v>516.80757246249993</v>
      </c>
      <c r="DH21" s="2838">
        <v>182.81770862000002</v>
      </c>
      <c r="DI21" s="2838">
        <v>60</v>
      </c>
      <c r="DJ21" s="2838">
        <v>60.000000280000002</v>
      </c>
      <c r="DK21" s="2838">
        <v>302.81770889999996</v>
      </c>
      <c r="DL21" s="2838">
        <v>60.00000043</v>
      </c>
      <c r="DM21" s="2838">
        <v>60</v>
      </c>
      <c r="DN21" s="2838">
        <v>60</v>
      </c>
      <c r="DO21" s="2838">
        <v>180.00000043</v>
      </c>
      <c r="DP21" s="2838">
        <v>482.81770932999996</v>
      </c>
      <c r="DQ21" s="2838">
        <v>60</v>
      </c>
      <c r="DR21" s="2838">
        <v>60</v>
      </c>
      <c r="DS21" s="2838">
        <v>173</v>
      </c>
      <c r="DT21" s="2838">
        <v>293</v>
      </c>
      <c r="DU21" s="2838">
        <v>60</v>
      </c>
      <c r="DV21" s="2838">
        <v>60</v>
      </c>
      <c r="DW21" s="2838">
        <v>3.42152981</v>
      </c>
      <c r="DX21" s="2838">
        <v>123.42152981</v>
      </c>
      <c r="DY21" s="2838">
        <v>899.23923913999988</v>
      </c>
      <c r="DZ21" s="2838">
        <v>120</v>
      </c>
      <c r="EA21" s="962">
        <v>60</v>
      </c>
      <c r="EB21" s="962">
        <v>120.00000018999999</v>
      </c>
      <c r="EC21" s="962">
        <v>300.00000018999998</v>
      </c>
      <c r="ED21" s="962">
        <v>60</v>
      </c>
      <c r="EE21" s="962">
        <v>60.00000017</v>
      </c>
      <c r="EF21" s="962">
        <v>60</v>
      </c>
      <c r="EG21" s="962">
        <v>180.00000017000002</v>
      </c>
      <c r="EH21" s="962">
        <v>60</v>
      </c>
      <c r="EI21" s="962">
        <v>1</v>
      </c>
      <c r="EJ21" s="962">
        <v>1</v>
      </c>
      <c r="EK21" s="962">
        <v>62</v>
      </c>
      <c r="EL21" s="962">
        <v>1</v>
      </c>
      <c r="EM21" s="962">
        <v>1</v>
      </c>
      <c r="EN21" s="962">
        <v>0</v>
      </c>
      <c r="EO21" s="962">
        <v>2</v>
      </c>
      <c r="EP21" s="962">
        <v>544.00000036000006</v>
      </c>
      <c r="EQ21" s="962">
        <v>0</v>
      </c>
      <c r="ER21" s="962">
        <v>204.73</v>
      </c>
      <c r="ES21" s="962">
        <v>60</v>
      </c>
      <c r="ET21" s="962">
        <v>264.73</v>
      </c>
      <c r="EU21" s="962">
        <v>76.52</v>
      </c>
      <c r="EV21" s="962">
        <v>37.630000000000003</v>
      </c>
      <c r="EW21" s="962">
        <v>60</v>
      </c>
      <c r="EX21" s="962">
        <v>174.15</v>
      </c>
      <c r="EY21" s="962">
        <v>60</v>
      </c>
      <c r="EZ21" s="962">
        <v>60</v>
      </c>
      <c r="FA21" s="962">
        <v>60</v>
      </c>
      <c r="FB21" s="962">
        <v>180</v>
      </c>
      <c r="FC21" s="962">
        <v>60</v>
      </c>
      <c r="FD21" s="962">
        <v>60</v>
      </c>
      <c r="FE21" s="962">
        <v>60</v>
      </c>
      <c r="FF21" s="962">
        <v>180</v>
      </c>
      <c r="FG21" s="962">
        <v>798.88</v>
      </c>
      <c r="FH21" s="962">
        <v>85.298658667256333</v>
      </c>
      <c r="FI21" s="962">
        <v>96.008609300645645</v>
      </c>
      <c r="FJ21" s="962">
        <v>134.51826515386242</v>
      </c>
      <c r="FK21" s="962">
        <f t="shared" si="2"/>
        <v>315.82553312176441</v>
      </c>
      <c r="FL21" s="962">
        <v>156.05915934282459</v>
      </c>
      <c r="FM21" s="962">
        <v>121.12655463001978</v>
      </c>
      <c r="FN21" s="962">
        <v>178.48486763260539</v>
      </c>
      <c r="FO21" s="962">
        <f t="shared" si="3"/>
        <v>455.6705816054498</v>
      </c>
      <c r="FP21" s="962">
        <v>115.72235222007281</v>
      </c>
      <c r="FQ21" s="962">
        <v>106.9641949174821</v>
      </c>
      <c r="FR21" s="962">
        <v>145.86320891979005</v>
      </c>
      <c r="FS21" s="962">
        <f t="shared" si="4"/>
        <v>368.54975605734495</v>
      </c>
      <c r="FT21" s="962">
        <v>124.96182800165946</v>
      </c>
      <c r="FU21" s="962">
        <v>142.60171998357006</v>
      </c>
      <c r="FV21" s="962">
        <v>198.47031705344745</v>
      </c>
      <c r="FW21" s="962">
        <f t="shared" si="5"/>
        <v>466.03386503867694</v>
      </c>
      <c r="FX21" s="962">
        <v>1606.079735823236</v>
      </c>
      <c r="FY21" s="962">
        <v>58.764949937106991</v>
      </c>
      <c r="FZ21" s="962">
        <v>53.988846698890427</v>
      </c>
      <c r="GA21" s="962">
        <v>79.797061728521598</v>
      </c>
      <c r="GB21" s="962">
        <v>192.550858364519</v>
      </c>
      <c r="GC21" s="962">
        <v>66.355298450055628</v>
      </c>
      <c r="GD21" s="962">
        <v>69.414484078339314</v>
      </c>
      <c r="GE21" s="962">
        <v>99.194611001111795</v>
      </c>
      <c r="GF21" s="962">
        <v>234.96439352950674</v>
      </c>
      <c r="GG21" s="962">
        <v>81.138375986899945</v>
      </c>
      <c r="GH21" s="962">
        <v>74.676617687414563</v>
      </c>
      <c r="GI21" s="962">
        <v>89.284126616204318</v>
      </c>
      <c r="GJ21" s="962">
        <v>245.09912029051881</v>
      </c>
      <c r="GK21" s="962">
        <v>94.016921872436612</v>
      </c>
      <c r="GL21" s="962">
        <v>100.10886772460684</v>
      </c>
      <c r="GM21" s="962">
        <v>177.9383955695497</v>
      </c>
      <c r="GN21" s="962">
        <v>372.06418516659318</v>
      </c>
      <c r="GO21" s="962">
        <f t="shared" si="6"/>
        <v>1044.6785573511377</v>
      </c>
      <c r="GP21" s="1024">
        <v>64.566000000000003</v>
      </c>
      <c r="GQ21" s="962">
        <v>65.917000000000002</v>
      </c>
      <c r="GR21" s="962">
        <v>74.016499999999994</v>
      </c>
      <c r="GS21" s="962">
        <f t="shared" si="12"/>
        <v>204.49949999999998</v>
      </c>
      <c r="GT21" s="962">
        <v>112.729</v>
      </c>
      <c r="GU21" s="962">
        <v>87.58</v>
      </c>
      <c r="GV21" s="962">
        <v>98.1</v>
      </c>
      <c r="GW21" s="962">
        <f t="shared" si="13"/>
        <v>298.40899999999999</v>
      </c>
      <c r="GX21" s="962">
        <v>115.4</v>
      </c>
      <c r="GY21" s="962">
        <v>79.03</v>
      </c>
      <c r="GZ21" s="962">
        <v>99.43</v>
      </c>
      <c r="HA21" s="962">
        <f t="shared" si="20"/>
        <v>293.86</v>
      </c>
      <c r="HB21" s="962">
        <v>115.63</v>
      </c>
      <c r="HC21" s="962">
        <v>83.17</v>
      </c>
      <c r="HD21" s="962">
        <v>179.08</v>
      </c>
      <c r="HE21" s="962">
        <f t="shared" si="10"/>
        <v>377.88</v>
      </c>
      <c r="HF21" s="1023">
        <f t="shared" si="11"/>
        <v>1174.6485</v>
      </c>
      <c r="HG21" s="1024">
        <v>234.79565472000002</v>
      </c>
      <c r="HH21" s="962">
        <v>257.35715904</v>
      </c>
      <c r="HI21" s="962">
        <v>227.17175288999999</v>
      </c>
      <c r="HJ21" s="962">
        <v>719.32456664999995</v>
      </c>
      <c r="HK21" s="962">
        <v>284.33345480999998</v>
      </c>
      <c r="HL21" s="962">
        <v>250.03542863999999</v>
      </c>
      <c r="HM21" s="962">
        <v>254.21905150000001</v>
      </c>
      <c r="HN21" s="962">
        <v>788.58793495000009</v>
      </c>
      <c r="HO21" s="962">
        <v>285.88503201999998</v>
      </c>
      <c r="HP21" s="962">
        <v>243.77844565999996</v>
      </c>
      <c r="HQ21" s="962">
        <v>256.49013480000002</v>
      </c>
      <c r="HR21" s="962">
        <v>786.15361247999999</v>
      </c>
      <c r="HS21" s="962">
        <v>266.35973568000003</v>
      </c>
      <c r="HT21" s="962">
        <v>260.95151375999995</v>
      </c>
      <c r="HU21" s="962">
        <v>279.30070268999998</v>
      </c>
      <c r="HV21" s="962">
        <v>806.61195212999985</v>
      </c>
      <c r="HW21" s="1023">
        <f t="shared" si="1"/>
        <v>3100.67806621</v>
      </c>
    </row>
    <row r="22" spans="1:231" ht="21" customHeight="1" x14ac:dyDescent="0.4">
      <c r="A22" s="2822" t="s">
        <v>819</v>
      </c>
      <c r="B22" s="1048"/>
      <c r="C22" s="1048"/>
      <c r="D22" s="1048"/>
      <c r="E22" s="1048"/>
      <c r="F22" s="1048"/>
      <c r="G22" s="1048"/>
      <c r="H22" s="1048"/>
      <c r="I22" s="1048"/>
      <c r="J22" s="1048"/>
      <c r="K22" s="1048"/>
      <c r="L22" s="1048"/>
      <c r="M22" s="1048"/>
      <c r="N22" s="1048"/>
      <c r="O22" s="1048"/>
      <c r="P22" s="1048"/>
      <c r="Q22" s="1048"/>
      <c r="R22" s="1048"/>
      <c r="S22" s="1048"/>
      <c r="T22" s="1048"/>
      <c r="U22" s="1048"/>
      <c r="V22" s="1048"/>
      <c r="W22" s="1048"/>
      <c r="X22" s="1048"/>
      <c r="Y22" s="1048"/>
      <c r="Z22" s="1048"/>
      <c r="AA22" s="1048"/>
      <c r="AB22" s="1048"/>
      <c r="AC22" s="1048"/>
      <c r="AD22" s="1048"/>
      <c r="AE22" s="1048"/>
      <c r="AF22" s="1048"/>
      <c r="AG22" s="1048"/>
      <c r="AH22" s="1048"/>
      <c r="AI22" s="1048"/>
      <c r="AJ22" s="1048"/>
      <c r="AK22" s="1048"/>
      <c r="AL22" s="1048"/>
      <c r="AM22" s="1048"/>
      <c r="AN22" s="1048"/>
      <c r="AO22" s="1048"/>
      <c r="AP22" s="1048"/>
      <c r="AQ22" s="1048"/>
      <c r="AR22" s="1048"/>
      <c r="AS22" s="1048"/>
      <c r="AT22" s="1048"/>
      <c r="AU22" s="1048"/>
      <c r="AV22" s="1049"/>
      <c r="AW22" s="1049"/>
      <c r="AX22" s="1049"/>
      <c r="AY22" s="1049"/>
      <c r="AZ22" s="1049"/>
      <c r="BA22" s="1049"/>
      <c r="BB22" s="1049"/>
      <c r="BC22" s="1049"/>
      <c r="BD22" s="1049"/>
      <c r="BE22" s="1049"/>
      <c r="BF22" s="962"/>
      <c r="BG22" s="962"/>
      <c r="BH22" s="962"/>
      <c r="BI22" s="962"/>
      <c r="BJ22" s="962"/>
      <c r="BK22" s="962"/>
      <c r="BL22" s="962"/>
      <c r="BM22" s="962"/>
      <c r="BN22" s="962"/>
      <c r="BO22" s="962"/>
      <c r="BP22" s="962"/>
      <c r="BQ22" s="2837"/>
      <c r="BR22" s="2838"/>
      <c r="BS22" s="2838"/>
      <c r="BT22" s="2838"/>
      <c r="BU22" s="2838"/>
      <c r="BV22" s="2838"/>
      <c r="BW22" s="2838"/>
      <c r="BX22" s="2838"/>
      <c r="BY22" s="2838"/>
      <c r="BZ22" s="2838"/>
      <c r="CA22" s="2838"/>
      <c r="CB22" s="2838"/>
      <c r="CC22" s="2838"/>
      <c r="CD22" s="2838"/>
      <c r="CE22" s="2838"/>
      <c r="CF22" s="2838"/>
      <c r="CG22" s="2838"/>
      <c r="CH22" s="2838"/>
      <c r="CI22" s="2838"/>
      <c r="CJ22" s="2838"/>
      <c r="CK22" s="2838"/>
      <c r="CL22" s="2838"/>
      <c r="CM22" s="2838"/>
      <c r="CN22" s="2838"/>
      <c r="CO22" s="2838"/>
      <c r="CP22" s="2838"/>
      <c r="CQ22" s="2838"/>
      <c r="CR22" s="2838"/>
      <c r="CS22" s="2838"/>
      <c r="CT22" s="2838"/>
      <c r="CU22" s="2838"/>
      <c r="CV22" s="2838"/>
      <c r="CW22" s="2838"/>
      <c r="CX22" s="2838"/>
      <c r="CY22" s="2838"/>
      <c r="CZ22" s="2838"/>
      <c r="DA22" s="2838"/>
      <c r="DB22" s="2838"/>
      <c r="DC22" s="2838"/>
      <c r="DD22" s="2838"/>
      <c r="DE22" s="2838"/>
      <c r="DF22" s="2838"/>
      <c r="DG22" s="2838"/>
      <c r="DH22" s="2838"/>
      <c r="DI22" s="2838"/>
      <c r="DJ22" s="2838"/>
      <c r="DK22" s="2838"/>
      <c r="DL22" s="2838"/>
      <c r="DM22" s="2838"/>
      <c r="DN22" s="2838"/>
      <c r="DO22" s="2838"/>
      <c r="DP22" s="2838"/>
      <c r="DQ22" s="2838"/>
      <c r="DR22" s="2838"/>
      <c r="DS22" s="2838"/>
      <c r="DT22" s="2838"/>
      <c r="DU22" s="2838"/>
      <c r="DV22" s="2838"/>
      <c r="DW22" s="2838"/>
      <c r="DX22" s="2838"/>
      <c r="DY22" s="2838"/>
      <c r="DZ22" s="2838"/>
      <c r="EA22" s="962"/>
      <c r="EB22" s="962"/>
      <c r="EC22" s="962"/>
      <c r="ED22" s="962"/>
      <c r="EE22" s="962"/>
      <c r="EF22" s="962"/>
      <c r="EG22" s="962"/>
      <c r="EH22" s="962"/>
      <c r="EI22" s="962"/>
      <c r="EJ22" s="962"/>
      <c r="EK22" s="962"/>
      <c r="EL22" s="962"/>
      <c r="EM22" s="962"/>
      <c r="EN22" s="962"/>
      <c r="EO22" s="962"/>
      <c r="EP22" s="962"/>
      <c r="EQ22" s="962"/>
      <c r="ER22" s="962"/>
      <c r="ES22" s="962"/>
      <c r="ET22" s="962"/>
      <c r="EU22" s="962"/>
      <c r="EV22" s="962"/>
      <c r="EW22" s="962"/>
      <c r="EX22" s="962"/>
      <c r="EY22" s="962"/>
      <c r="EZ22" s="962"/>
      <c r="FA22" s="962"/>
      <c r="FB22" s="962"/>
      <c r="FC22" s="962"/>
      <c r="FD22" s="962"/>
      <c r="FE22" s="962"/>
      <c r="FF22" s="962"/>
      <c r="FG22" s="962"/>
      <c r="FH22" s="962">
        <v>1.7407889523929865</v>
      </c>
      <c r="FI22" s="962">
        <v>1.9593593734825645</v>
      </c>
      <c r="FJ22" s="962">
        <v>2.7452707174257642</v>
      </c>
      <c r="FK22" s="962">
        <f t="shared" si="2"/>
        <v>6.4454190433013157</v>
      </c>
      <c r="FL22" s="962">
        <v>3.1848808029147877</v>
      </c>
      <c r="FM22" s="962">
        <v>2.4719705026534653</v>
      </c>
      <c r="FN22" s="962">
        <v>3.642548319032763</v>
      </c>
      <c r="FO22" s="962">
        <f t="shared" si="3"/>
        <v>9.2993996246010155</v>
      </c>
      <c r="FP22" s="962">
        <v>2.3616806575525069</v>
      </c>
      <c r="FQ22" s="962">
        <v>2.1829427534180028</v>
      </c>
      <c r="FR22" s="962">
        <v>2.9768001820365324</v>
      </c>
      <c r="FS22" s="962">
        <f t="shared" si="4"/>
        <v>7.5214235930070412</v>
      </c>
      <c r="FT22" s="962">
        <v>2.5502413877889691</v>
      </c>
      <c r="FU22" s="962">
        <v>2.9102391833381653</v>
      </c>
      <c r="FV22" s="962">
        <v>4.0504146337438263</v>
      </c>
      <c r="FW22" s="962">
        <f t="shared" si="5"/>
        <v>9.5108952048709607</v>
      </c>
      <c r="FX22" s="962">
        <v>32.777137465780299</v>
      </c>
      <c r="FY22" s="962">
        <v>1.4080481553638167</v>
      </c>
      <c r="FZ22" s="962">
        <v>1.2936094744563136</v>
      </c>
      <c r="GA22" s="962">
        <v>1.9119918538269558</v>
      </c>
      <c r="GB22" s="962">
        <v>4.6136494836470856</v>
      </c>
      <c r="GC22" s="962">
        <v>1.5899180664870995</v>
      </c>
      <c r="GD22" s="962">
        <v>1.6632182341113453</v>
      </c>
      <c r="GE22" s="962">
        <v>2.3767703229838375</v>
      </c>
      <c r="GF22" s="962">
        <v>5.6299066235822828</v>
      </c>
      <c r="GG22" s="962">
        <v>1.9442806754339288</v>
      </c>
      <c r="GH22" s="962">
        <v>1.7894406057603298</v>
      </c>
      <c r="GI22" s="962">
        <v>2.1394734598941119</v>
      </c>
      <c r="GJ22" s="962">
        <v>5.87319474108837</v>
      </c>
      <c r="GK22" s="962">
        <v>2.2528832027630536</v>
      </c>
      <c r="GL22" s="962">
        <v>2.3988616309987481</v>
      </c>
      <c r="GM22" s="962">
        <v>4.2638539373705289</v>
      </c>
      <c r="GN22" s="962">
        <v>8.9155987711323306</v>
      </c>
      <c r="GO22" s="962">
        <f t="shared" si="6"/>
        <v>25.032349619450066</v>
      </c>
      <c r="GP22" s="1024">
        <v>1.45</v>
      </c>
      <c r="GQ22" s="962">
        <v>1.48</v>
      </c>
      <c r="GR22" s="962">
        <v>1.66</v>
      </c>
      <c r="GS22" s="962">
        <f t="shared" si="12"/>
        <v>4.59</v>
      </c>
      <c r="GT22" s="962">
        <v>2.5299999999999998</v>
      </c>
      <c r="GU22" s="962">
        <v>1.97</v>
      </c>
      <c r="GV22" s="962">
        <v>2.2000000000000002</v>
      </c>
      <c r="GW22" s="962">
        <f t="shared" si="13"/>
        <v>6.7</v>
      </c>
      <c r="GX22" s="962">
        <v>2.4500000000000002</v>
      </c>
      <c r="GY22" s="962">
        <v>1.68</v>
      </c>
      <c r="GZ22" s="962">
        <v>2.11</v>
      </c>
      <c r="HA22" s="962">
        <f t="shared" si="20"/>
        <v>6.24</v>
      </c>
      <c r="HB22" s="962">
        <v>2.4500000000000002</v>
      </c>
      <c r="HC22" s="962">
        <v>1.76</v>
      </c>
      <c r="HD22" s="962">
        <v>3.8</v>
      </c>
      <c r="HE22" s="962">
        <f t="shared" si="10"/>
        <v>8.01</v>
      </c>
      <c r="HF22" s="1023">
        <f t="shared" si="11"/>
        <v>25.54</v>
      </c>
      <c r="HG22" s="1024">
        <v>1.8578715734469318</v>
      </c>
      <c r="HH22" s="962">
        <v>2.1231628704039429</v>
      </c>
      <c r="HI22" s="962">
        <v>2.0724821085935088</v>
      </c>
      <c r="HJ22" s="962">
        <v>6.0535165524443837</v>
      </c>
      <c r="HK22" s="962">
        <v>2.8147047934209755</v>
      </c>
      <c r="HL22" s="962">
        <v>2.4828733545240684</v>
      </c>
      <c r="HM22" s="962">
        <v>2.8610190242732014</v>
      </c>
      <c r="HN22" s="962">
        <v>8.1585971722182471</v>
      </c>
      <c r="HO22" s="962">
        <v>2.3254175249920923</v>
      </c>
      <c r="HP22" s="962">
        <v>1.9732715787887936</v>
      </c>
      <c r="HQ22" s="962">
        <v>2.8149485169483892</v>
      </c>
      <c r="HR22" s="962">
        <v>7.1136376207292749</v>
      </c>
      <c r="HS22" s="962">
        <v>2.2556253885464663</v>
      </c>
      <c r="HT22" s="962">
        <v>1.9842217384337317</v>
      </c>
      <c r="HU22" s="962">
        <v>5.4349124730496721</v>
      </c>
      <c r="HV22" s="962">
        <v>9.674759600029871</v>
      </c>
      <c r="HW22" s="1023">
        <f t="shared" si="1"/>
        <v>31.000510945421773</v>
      </c>
    </row>
    <row r="23" spans="1:231" ht="21" customHeight="1" x14ac:dyDescent="0.4">
      <c r="A23" s="2822" t="s">
        <v>820</v>
      </c>
      <c r="B23" s="1048">
        <v>0.33917999999999998</v>
      </c>
      <c r="C23" s="1048">
        <v>0.32341199999999998</v>
      </c>
      <c r="D23" s="1048">
        <v>0.35681299999999999</v>
      </c>
      <c r="E23" s="1048">
        <v>1.0194049999999999</v>
      </c>
      <c r="F23" s="1048">
        <v>0.38028200000000001</v>
      </c>
      <c r="G23" s="1048">
        <v>0.38028200000000001</v>
      </c>
      <c r="H23" s="1048">
        <v>0.78385099999999996</v>
      </c>
      <c r="I23" s="1048">
        <v>1.5444150000000001</v>
      </c>
      <c r="J23" s="1048">
        <v>0.32633499999999999</v>
      </c>
      <c r="K23" s="1048">
        <v>0</v>
      </c>
      <c r="L23" s="1048">
        <v>0.31579699999999999</v>
      </c>
      <c r="M23" s="1048">
        <v>0.64213200000000004</v>
      </c>
      <c r="N23" s="1048">
        <v>0.334839</v>
      </c>
      <c r="O23" s="1048">
        <v>0.30360599999999999</v>
      </c>
      <c r="P23" s="1048">
        <v>5</v>
      </c>
      <c r="Q23" s="1048">
        <v>5.6384449999999999</v>
      </c>
      <c r="R23" s="1048">
        <v>8.8443970000000007</v>
      </c>
      <c r="S23" s="1048">
        <v>0.41412937999999999</v>
      </c>
      <c r="T23" s="1048">
        <v>0.45732051000000001</v>
      </c>
      <c r="U23" s="1048">
        <v>0.44187352999999996</v>
      </c>
      <c r="V23" s="1048">
        <v>1.3133234200000001</v>
      </c>
      <c r="W23" s="1048">
        <v>0.42692777000000004</v>
      </c>
      <c r="X23" s="1048">
        <v>0.42518393999999998</v>
      </c>
      <c r="Y23" s="1048">
        <v>0.41412937999999999</v>
      </c>
      <c r="Z23" s="1048">
        <v>1.2662410899999998</v>
      </c>
      <c r="AA23" s="1048">
        <v>0</v>
      </c>
      <c r="AB23" s="1048">
        <v>0</v>
      </c>
      <c r="AC23" s="1048">
        <v>0.31579699999999999</v>
      </c>
      <c r="AD23" s="1048">
        <v>0.31579699999999999</v>
      </c>
      <c r="AE23" s="1048">
        <v>0.334839</v>
      </c>
      <c r="AF23" s="1048">
        <v>0.30360599999999999</v>
      </c>
      <c r="AG23" s="1048">
        <v>5</v>
      </c>
      <c r="AH23" s="1048">
        <v>5.6384449999999999</v>
      </c>
      <c r="AI23" s="1048">
        <v>8.5338065099999998</v>
      </c>
      <c r="AJ23" s="1048">
        <v>0.43742275000000003</v>
      </c>
      <c r="AK23" s="1048">
        <v>0.41252292000000002</v>
      </c>
      <c r="AL23" s="1048">
        <v>0.42321183000000001</v>
      </c>
      <c r="AM23" s="1048">
        <v>1.2731575000000002</v>
      </c>
      <c r="AN23" s="1048">
        <v>0.39287095999999994</v>
      </c>
      <c r="AO23" s="1048">
        <v>0.44525342000000001</v>
      </c>
      <c r="AP23" s="1048">
        <v>0.41457136999999999</v>
      </c>
      <c r="AQ23" s="1048">
        <v>1.25269575</v>
      </c>
      <c r="AR23" s="1048">
        <v>0.39677822999999995</v>
      </c>
      <c r="AS23" s="1048">
        <v>1.24465844</v>
      </c>
      <c r="AT23" s="1048">
        <v>0.54409415999999999</v>
      </c>
      <c r="AU23" s="1048">
        <v>0.38771823999999999</v>
      </c>
      <c r="AV23" s="1049">
        <v>0.47743035</v>
      </c>
      <c r="AW23" s="1049">
        <v>1.40924275</v>
      </c>
      <c r="AX23" s="1049">
        <v>0.39287095999999994</v>
      </c>
      <c r="AY23" s="1049">
        <v>0.44525342000000001</v>
      </c>
      <c r="AZ23" s="1049">
        <v>0.41457136999999999</v>
      </c>
      <c r="BA23" s="1049">
        <v>1.25269575</v>
      </c>
      <c r="BB23" s="1049">
        <v>0.45626318000000005</v>
      </c>
      <c r="BC23" s="1049">
        <v>0.34076703000000003</v>
      </c>
      <c r="BD23" s="1049">
        <v>0.31579699999999999</v>
      </c>
      <c r="BE23" s="1049">
        <v>1.1128272100000001</v>
      </c>
      <c r="BF23" s="962">
        <v>0.46860489999999999</v>
      </c>
      <c r="BG23" s="962">
        <v>0.46860489999999999</v>
      </c>
      <c r="BH23" s="962">
        <v>0.46860489999999999</v>
      </c>
      <c r="BI23" s="962">
        <v>1.4058146999999999</v>
      </c>
      <c r="BJ23" s="962">
        <v>0</v>
      </c>
      <c r="BK23" s="962">
        <v>0</v>
      </c>
      <c r="BL23" s="962">
        <v>2.5321172500000002</v>
      </c>
      <c r="BM23" s="962">
        <v>2.5321172500000002</v>
      </c>
      <c r="BN23" s="962">
        <v>2.7629569199999997</v>
      </c>
      <c r="BO23" s="962">
        <v>2.1527463399999998</v>
      </c>
      <c r="BP23" s="962">
        <v>2.8356277200000002</v>
      </c>
      <c r="BQ23" s="2837">
        <v>7.7513309800000005</v>
      </c>
      <c r="BR23" s="2838">
        <v>2.2734801299999998</v>
      </c>
      <c r="BS23" s="2838">
        <v>1.6396315800000001</v>
      </c>
      <c r="BT23" s="2838">
        <v>2.2456068999999999</v>
      </c>
      <c r="BU23" s="2838">
        <v>6.1587186099999993</v>
      </c>
      <c r="BV23" s="2838">
        <v>3.5565986999999994</v>
      </c>
      <c r="BW23" s="2838">
        <v>1.15903361</v>
      </c>
      <c r="BX23" s="2838">
        <v>3.8844025500000003</v>
      </c>
      <c r="BY23" s="2838">
        <v>8.6000348599999992</v>
      </c>
      <c r="BZ23" s="2838">
        <v>0.83711971980562205</v>
      </c>
      <c r="CA23" s="2838">
        <v>1.4580986100000002</v>
      </c>
      <c r="CB23" s="2838">
        <v>2.1410734700000003</v>
      </c>
      <c r="CC23" s="2838">
        <v>4.4362917998056224</v>
      </c>
      <c r="CD23" s="2838">
        <v>2.42739708</v>
      </c>
      <c r="CE23" s="2838">
        <v>2.0717169499999999</v>
      </c>
      <c r="CF23" s="2838">
        <v>2.2862893500000001</v>
      </c>
      <c r="CG23" s="2838">
        <v>6.7854033800000009</v>
      </c>
      <c r="CH23" s="2838">
        <v>0</v>
      </c>
      <c r="CI23" s="2838">
        <v>3.5354567400000003</v>
      </c>
      <c r="CJ23" s="2838">
        <v>2.2456068999999999</v>
      </c>
      <c r="CK23" s="2838">
        <v>5.7810636400000002</v>
      </c>
      <c r="CL23" s="2838">
        <v>1.79896842</v>
      </c>
      <c r="CM23" s="2838">
        <v>1.7456072549999999</v>
      </c>
      <c r="CN23" s="2838">
        <v>1.9247367750000002</v>
      </c>
      <c r="CO23" s="2838">
        <v>5.4693124500000003</v>
      </c>
      <c r="CP23" s="2838">
        <v>23.72635713</v>
      </c>
      <c r="CQ23" s="2838">
        <v>1.8627920550000001</v>
      </c>
      <c r="CR23" s="2838">
        <v>1.7731955024999999</v>
      </c>
      <c r="CS23" s="2838">
        <v>1.3844465024999999</v>
      </c>
      <c r="CT23" s="2838">
        <v>5.0204340600000004</v>
      </c>
      <c r="CU23" s="2838">
        <v>1.6511700374999998</v>
      </c>
      <c r="CV23" s="2838">
        <v>0.72876343999999993</v>
      </c>
      <c r="CW23" s="2838">
        <v>0</v>
      </c>
      <c r="CX23" s="2838">
        <v>2.3799334774999998</v>
      </c>
      <c r="CY23" s="2838">
        <v>0</v>
      </c>
      <c r="CZ23" s="2838">
        <v>0</v>
      </c>
      <c r="DA23" s="2838">
        <v>0</v>
      </c>
      <c r="DB23" s="2838">
        <v>0</v>
      </c>
      <c r="DC23" s="2838">
        <v>0</v>
      </c>
      <c r="DD23" s="2838">
        <v>1.15903361</v>
      </c>
      <c r="DE23" s="2838">
        <v>4.5155153824999985</v>
      </c>
      <c r="DF23" s="2838">
        <v>5.6745489924999983</v>
      </c>
      <c r="DG23" s="2838">
        <v>13.074916529999999</v>
      </c>
      <c r="DH23" s="2838">
        <v>0</v>
      </c>
      <c r="DI23" s="2838">
        <v>0</v>
      </c>
      <c r="DJ23" s="2838">
        <v>2.679729280000001</v>
      </c>
      <c r="DK23" s="2838">
        <v>2.679729280000001</v>
      </c>
      <c r="DL23" s="2838">
        <v>2.9022564299999996</v>
      </c>
      <c r="DM23" s="2838">
        <v>1.1910806400000007</v>
      </c>
      <c r="DN23" s="2838">
        <v>1.5598731400000005</v>
      </c>
      <c r="DO23" s="2838">
        <v>5.653210210000001</v>
      </c>
      <c r="DP23" s="2838">
        <v>8.3329394900000029</v>
      </c>
      <c r="DQ23" s="2838">
        <v>3.4318175900000036</v>
      </c>
      <c r="DR23" s="2838">
        <v>0</v>
      </c>
      <c r="DS23" s="2838">
        <v>2.4840551500000059</v>
      </c>
      <c r="DT23" s="2838">
        <v>5.91587274000001</v>
      </c>
      <c r="DU23" s="2838">
        <v>1.62591332</v>
      </c>
      <c r="DV23" s="2838">
        <v>0</v>
      </c>
      <c r="DW23" s="2838">
        <v>0</v>
      </c>
      <c r="DX23" s="2838">
        <v>1.62591332</v>
      </c>
      <c r="DY23" s="2838">
        <v>15.874725550000012</v>
      </c>
      <c r="DZ23" s="2838">
        <v>1</v>
      </c>
      <c r="EA23" s="962">
        <v>1</v>
      </c>
      <c r="EB23" s="962">
        <v>2.7415111899999998</v>
      </c>
      <c r="EC23" s="962">
        <v>4.7415111899999998</v>
      </c>
      <c r="ED23" s="962">
        <v>7.6882911700000003</v>
      </c>
      <c r="EE23" s="962">
        <v>1</v>
      </c>
      <c r="EF23" s="962">
        <v>1</v>
      </c>
      <c r="EG23" s="962">
        <v>9.6882911699999994</v>
      </c>
      <c r="EH23" s="962">
        <v>1</v>
      </c>
      <c r="EI23" s="962">
        <v>61</v>
      </c>
      <c r="EJ23" s="962">
        <v>60</v>
      </c>
      <c r="EK23" s="962">
        <v>122</v>
      </c>
      <c r="EL23" s="962">
        <v>60</v>
      </c>
      <c r="EM23" s="962">
        <v>9.3712000000000004E-2</v>
      </c>
      <c r="EN23" s="962">
        <v>0</v>
      </c>
      <c r="EO23" s="962">
        <v>60.093711999999996</v>
      </c>
      <c r="EP23" s="962">
        <v>196.52351436000001</v>
      </c>
      <c r="EQ23" s="962">
        <v>0</v>
      </c>
      <c r="ER23" s="962">
        <v>3.63</v>
      </c>
      <c r="ES23" s="962">
        <v>0</v>
      </c>
      <c r="ET23" s="962">
        <v>3.63</v>
      </c>
      <c r="EU23" s="962">
        <v>4.1500000000000004</v>
      </c>
      <c r="EV23" s="962">
        <v>0</v>
      </c>
      <c r="EW23" s="962">
        <v>6.79</v>
      </c>
      <c r="EX23" s="962">
        <v>10.94</v>
      </c>
      <c r="EY23" s="962">
        <v>0</v>
      </c>
      <c r="EZ23" s="962">
        <v>0</v>
      </c>
      <c r="FA23" s="962">
        <v>9.1300000000000008</v>
      </c>
      <c r="FB23" s="962">
        <v>9.1300000000000008</v>
      </c>
      <c r="FC23" s="962">
        <v>0</v>
      </c>
      <c r="FD23" s="962">
        <v>0</v>
      </c>
      <c r="FE23" s="962">
        <v>6.11</v>
      </c>
      <c r="FF23" s="962">
        <v>6.11</v>
      </c>
      <c r="FG23" s="962">
        <v>29.81</v>
      </c>
      <c r="FH23" s="962">
        <v>0</v>
      </c>
      <c r="FI23" s="962">
        <v>0</v>
      </c>
      <c r="FJ23" s="962">
        <v>0</v>
      </c>
      <c r="FK23" s="962">
        <f t="shared" si="2"/>
        <v>0</v>
      </c>
      <c r="FL23" s="962">
        <v>0</v>
      </c>
      <c r="FM23" s="962">
        <v>0</v>
      </c>
      <c r="FN23" s="962">
        <v>0</v>
      </c>
      <c r="FO23" s="962">
        <f t="shared" si="3"/>
        <v>0</v>
      </c>
      <c r="FP23" s="962">
        <v>0</v>
      </c>
      <c r="FQ23" s="962">
        <v>0</v>
      </c>
      <c r="FR23" s="962">
        <v>0</v>
      </c>
      <c r="FS23" s="962">
        <f t="shared" si="4"/>
        <v>0</v>
      </c>
      <c r="FT23" s="962">
        <v>0</v>
      </c>
      <c r="FU23" s="962">
        <v>0</v>
      </c>
      <c r="FV23" s="962">
        <v>0</v>
      </c>
      <c r="FW23" s="962">
        <f t="shared" si="5"/>
        <v>0</v>
      </c>
      <c r="FX23" s="962">
        <v>0</v>
      </c>
      <c r="FY23" s="962">
        <v>0</v>
      </c>
      <c r="FZ23" s="962">
        <v>0</v>
      </c>
      <c r="GA23" s="962">
        <v>0</v>
      </c>
      <c r="GB23" s="962">
        <v>0</v>
      </c>
      <c r="GC23" s="962">
        <v>0</v>
      </c>
      <c r="GD23" s="962">
        <v>0</v>
      </c>
      <c r="GE23" s="962">
        <v>0</v>
      </c>
      <c r="GF23" s="962">
        <v>0</v>
      </c>
      <c r="GG23" s="962">
        <v>0</v>
      </c>
      <c r="GH23" s="962">
        <v>0</v>
      </c>
      <c r="GI23" s="962">
        <v>0</v>
      </c>
      <c r="GJ23" s="962">
        <v>0</v>
      </c>
      <c r="GK23" s="962">
        <v>0</v>
      </c>
      <c r="GL23" s="962">
        <v>0</v>
      </c>
      <c r="GM23" s="962">
        <v>0</v>
      </c>
      <c r="GN23" s="962">
        <v>0</v>
      </c>
      <c r="GO23" s="962">
        <f t="shared" si="6"/>
        <v>0</v>
      </c>
      <c r="GP23" s="1024">
        <v>0</v>
      </c>
      <c r="GQ23" s="962">
        <v>0</v>
      </c>
      <c r="GR23" s="962">
        <v>0</v>
      </c>
      <c r="GS23" s="962">
        <f t="shared" si="12"/>
        <v>0</v>
      </c>
      <c r="GT23" s="962">
        <v>0</v>
      </c>
      <c r="GU23" s="962">
        <v>0</v>
      </c>
      <c r="GV23" s="962">
        <v>0</v>
      </c>
      <c r="GW23" s="962">
        <f t="shared" si="13"/>
        <v>0</v>
      </c>
      <c r="GX23" s="962">
        <v>0</v>
      </c>
      <c r="GY23" s="962">
        <v>0</v>
      </c>
      <c r="GZ23" s="962">
        <v>0</v>
      </c>
      <c r="HA23" s="962">
        <f t="shared" si="20"/>
        <v>0</v>
      </c>
      <c r="HB23" s="962">
        <v>0</v>
      </c>
      <c r="HC23" s="962">
        <v>0</v>
      </c>
      <c r="HD23" s="962">
        <v>0</v>
      </c>
      <c r="HE23" s="962">
        <f t="shared" si="10"/>
        <v>0</v>
      </c>
      <c r="HF23" s="1023">
        <f t="shared" si="11"/>
        <v>0</v>
      </c>
      <c r="HG23" s="1024">
        <v>0</v>
      </c>
      <c r="HH23" s="962">
        <v>0</v>
      </c>
      <c r="HI23" s="962">
        <v>0</v>
      </c>
      <c r="HJ23" s="962">
        <f t="shared" ref="HJ23:HJ39" si="21">HG23+HH23+HI23</f>
        <v>0</v>
      </c>
      <c r="HK23" s="962">
        <v>0</v>
      </c>
      <c r="HL23" s="962">
        <v>0</v>
      </c>
      <c r="HM23" s="962">
        <v>0</v>
      </c>
      <c r="HN23" s="962">
        <f t="shared" si="14"/>
        <v>0</v>
      </c>
      <c r="HO23" s="962">
        <v>0</v>
      </c>
      <c r="HP23" s="962">
        <v>0</v>
      </c>
      <c r="HQ23" s="962">
        <v>0</v>
      </c>
      <c r="HR23" s="962">
        <v>0</v>
      </c>
      <c r="HS23" s="962">
        <v>0</v>
      </c>
      <c r="HT23" s="962">
        <v>0</v>
      </c>
      <c r="HU23" s="962">
        <v>0</v>
      </c>
      <c r="HV23" s="962">
        <v>0</v>
      </c>
      <c r="HW23" s="1023">
        <v>0</v>
      </c>
    </row>
    <row r="24" spans="1:231" ht="24.75" customHeight="1" x14ac:dyDescent="0.4">
      <c r="A24" s="2822" t="s">
        <v>821</v>
      </c>
      <c r="B24" s="1048">
        <v>57.376800000000003</v>
      </c>
      <c r="C24" s="1048">
        <v>80</v>
      </c>
      <c r="D24" s="1048">
        <v>0</v>
      </c>
      <c r="E24" s="1048">
        <v>137.3768</v>
      </c>
      <c r="F24" s="1048">
        <v>0</v>
      </c>
      <c r="G24" s="1048">
        <v>0</v>
      </c>
      <c r="H24" s="1048">
        <v>0</v>
      </c>
      <c r="I24" s="1048">
        <v>0</v>
      </c>
      <c r="J24" s="1048">
        <v>0</v>
      </c>
      <c r="K24" s="1048">
        <v>88.488900000000001</v>
      </c>
      <c r="L24" s="1048">
        <v>55.401299999999999</v>
      </c>
      <c r="M24" s="1048">
        <v>143.89019999999999</v>
      </c>
      <c r="N24" s="1048">
        <v>35.245699999999999</v>
      </c>
      <c r="O24" s="1048">
        <v>90</v>
      </c>
      <c r="P24" s="1048">
        <v>0</v>
      </c>
      <c r="Q24" s="1048">
        <v>125.2457</v>
      </c>
      <c r="R24" s="1048">
        <v>406.5127</v>
      </c>
      <c r="S24" s="1048">
        <v>0</v>
      </c>
      <c r="T24" s="1048">
        <v>0</v>
      </c>
      <c r="U24" s="1048">
        <v>0</v>
      </c>
      <c r="V24" s="1048">
        <v>0</v>
      </c>
      <c r="W24" s="1048">
        <v>0</v>
      </c>
      <c r="X24" s="1048">
        <v>0</v>
      </c>
      <c r="Y24" s="1048">
        <v>0</v>
      </c>
      <c r="Z24" s="1048">
        <v>0</v>
      </c>
      <c r="AA24" s="1048">
        <v>156.28729999999999</v>
      </c>
      <c r="AB24" s="1048">
        <v>30</v>
      </c>
      <c r="AC24" s="1048">
        <v>126.1953</v>
      </c>
      <c r="AD24" s="1048">
        <v>312.48259999999999</v>
      </c>
      <c r="AE24" s="1048">
        <v>186.41589999999999</v>
      </c>
      <c r="AF24" s="1048">
        <v>0</v>
      </c>
      <c r="AG24" s="1048">
        <v>0</v>
      </c>
      <c r="AH24" s="1048">
        <v>186.41589999999999</v>
      </c>
      <c r="AI24" s="1048">
        <v>498.89850000000001</v>
      </c>
      <c r="AJ24" s="1048">
        <v>0</v>
      </c>
      <c r="AK24" s="1048">
        <v>0</v>
      </c>
      <c r="AL24" s="1048">
        <v>0</v>
      </c>
      <c r="AM24" s="1048">
        <v>0</v>
      </c>
      <c r="AN24" s="1048">
        <v>0</v>
      </c>
      <c r="AO24" s="1048">
        <v>0</v>
      </c>
      <c r="AP24" s="1048">
        <v>0</v>
      </c>
      <c r="AQ24" s="1048">
        <v>0</v>
      </c>
      <c r="AR24" s="1048">
        <v>220.309</v>
      </c>
      <c r="AS24" s="1048">
        <v>330.30899999999997</v>
      </c>
      <c r="AT24" s="1048">
        <v>0</v>
      </c>
      <c r="AU24" s="1048">
        <v>0</v>
      </c>
      <c r="AV24" s="1049">
        <v>0</v>
      </c>
      <c r="AW24" s="1049">
        <v>0</v>
      </c>
      <c r="AX24" s="1049">
        <v>375.86094333999995</v>
      </c>
      <c r="AY24" s="1049">
        <v>0</v>
      </c>
      <c r="AZ24" s="1049">
        <v>0</v>
      </c>
      <c r="BA24" s="1049">
        <v>375.86094333999995</v>
      </c>
      <c r="BB24" s="1049">
        <v>0</v>
      </c>
      <c r="BC24" s="1049">
        <v>359.38363566000004</v>
      </c>
      <c r="BD24" s="1049">
        <v>0</v>
      </c>
      <c r="BE24" s="1049">
        <v>359.38363566000004</v>
      </c>
      <c r="BF24" s="962">
        <v>15</v>
      </c>
      <c r="BG24" s="962">
        <v>0</v>
      </c>
      <c r="BH24" s="962">
        <v>676.39937211626147</v>
      </c>
      <c r="BI24" s="962">
        <v>691.39937211626147</v>
      </c>
      <c r="BJ24" s="962">
        <v>0</v>
      </c>
      <c r="BK24" s="962">
        <v>0</v>
      </c>
      <c r="BL24" s="962">
        <v>106.84050434000001</v>
      </c>
      <c r="BM24" s="962">
        <v>106.84050434000001</v>
      </c>
      <c r="BN24" s="962">
        <v>24.483185350000003</v>
      </c>
      <c r="BO24" s="962">
        <v>106.84050434000001</v>
      </c>
      <c r="BP24" s="962">
        <v>213.68100868000002</v>
      </c>
      <c r="BQ24" s="2837">
        <v>345.00469837000003</v>
      </c>
      <c r="BR24" s="2838">
        <v>367.32919664999997</v>
      </c>
      <c r="BS24" s="2838">
        <v>0</v>
      </c>
      <c r="BT24" s="2838">
        <v>0</v>
      </c>
      <c r="BU24" s="2838">
        <v>367.32919664999997</v>
      </c>
      <c r="BV24" s="2838">
        <v>200</v>
      </c>
      <c r="BW24" s="2838">
        <v>0</v>
      </c>
      <c r="BX24" s="2838">
        <v>151.99313688999999</v>
      </c>
      <c r="BY24" s="2838">
        <v>351.99313688999996</v>
      </c>
      <c r="BZ24" s="2838">
        <v>24.999804000000001</v>
      </c>
      <c r="CA24" s="2838">
        <v>0</v>
      </c>
      <c r="CB24" s="2838">
        <v>2.16</v>
      </c>
      <c r="CC24" s="2838">
        <v>27.159804000000001</v>
      </c>
      <c r="CD24" s="2838">
        <v>200</v>
      </c>
      <c r="CE24" s="2838">
        <v>95.780830349999988</v>
      </c>
      <c r="CF24" s="2838">
        <v>199.40487634999999</v>
      </c>
      <c r="CG24" s="2838">
        <v>495.18570670000003</v>
      </c>
      <c r="CH24" s="2838">
        <v>0</v>
      </c>
      <c r="CI24" s="2838">
        <v>112.16059781</v>
      </c>
      <c r="CJ24" s="2838">
        <v>49.451003630000002</v>
      </c>
      <c r="CK24" s="2838">
        <v>161.61160143999999</v>
      </c>
      <c r="CL24" s="2838">
        <v>178.21973571999999</v>
      </c>
      <c r="CM24" s="2838">
        <v>73.218588820000008</v>
      </c>
      <c r="CN24" s="2838">
        <v>15</v>
      </c>
      <c r="CO24" s="2838">
        <v>266.43832454</v>
      </c>
      <c r="CP24" s="2838">
        <v>1046.17626703</v>
      </c>
      <c r="CQ24" s="2838">
        <v>247.00089474999999</v>
      </c>
      <c r="CR24" s="2838">
        <v>208.00805271999999</v>
      </c>
      <c r="CS24" s="2838">
        <v>0</v>
      </c>
      <c r="CT24" s="2838">
        <v>455.00894747000001</v>
      </c>
      <c r="CU24" s="2838">
        <v>300</v>
      </c>
      <c r="CV24" s="2838">
        <v>100</v>
      </c>
      <c r="CW24" s="2838">
        <v>73.903574059999997</v>
      </c>
      <c r="CX24" s="2838">
        <v>473.90357405999998</v>
      </c>
      <c r="CY24" s="2838">
        <v>150</v>
      </c>
      <c r="CZ24" s="2838">
        <v>50</v>
      </c>
      <c r="DA24" s="2838">
        <v>50</v>
      </c>
      <c r="DB24" s="2838">
        <v>250</v>
      </c>
      <c r="DC24" s="2838">
        <v>228.00854853000141</v>
      </c>
      <c r="DD24" s="2838">
        <v>0</v>
      </c>
      <c r="DE24" s="2838">
        <v>40</v>
      </c>
      <c r="DF24" s="2838">
        <v>268.00854853000141</v>
      </c>
      <c r="DG24" s="2838">
        <v>1446.9210700600013</v>
      </c>
      <c r="DH24" s="2838">
        <v>147.02112840999999</v>
      </c>
      <c r="DI24" s="2838">
        <v>467.95971943000001</v>
      </c>
      <c r="DJ24" s="2838">
        <v>0</v>
      </c>
      <c r="DK24" s="2838">
        <v>614.98084784000002</v>
      </c>
      <c r="DL24" s="2838">
        <v>98.880654590000006</v>
      </c>
      <c r="DM24" s="2838">
        <v>250.39663977000001</v>
      </c>
      <c r="DN24" s="2838">
        <v>118</v>
      </c>
      <c r="DO24" s="2838">
        <v>467.27729436000004</v>
      </c>
      <c r="DP24" s="2838">
        <v>1082.2581422000001</v>
      </c>
      <c r="DQ24" s="2838">
        <v>253.84979999999999</v>
      </c>
      <c r="DR24" s="2838">
        <v>30</v>
      </c>
      <c r="DS24" s="2838">
        <v>20</v>
      </c>
      <c r="DT24" s="2838">
        <v>303.84980000000002</v>
      </c>
      <c r="DU24" s="2838">
        <v>20</v>
      </c>
      <c r="DV24" s="2838">
        <v>200</v>
      </c>
      <c r="DW24" s="2838">
        <v>0</v>
      </c>
      <c r="DX24" s="2838">
        <v>220</v>
      </c>
      <c r="DY24" s="2838">
        <v>1606.1079422</v>
      </c>
      <c r="DZ24" s="2838">
        <v>0</v>
      </c>
      <c r="EA24" s="962">
        <v>646.38273381999988</v>
      </c>
      <c r="EB24" s="962">
        <v>0</v>
      </c>
      <c r="EC24" s="962">
        <v>646.38273381999988</v>
      </c>
      <c r="ED24" s="962">
        <v>673.98203765999995</v>
      </c>
      <c r="EE24" s="962">
        <v>0</v>
      </c>
      <c r="EF24" s="962">
        <v>50.655408539999996</v>
      </c>
      <c r="EG24" s="962">
        <v>724.63744619999989</v>
      </c>
      <c r="EH24" s="962">
        <v>292.65489423000002</v>
      </c>
      <c r="EI24" s="962">
        <v>0</v>
      </c>
      <c r="EJ24" s="962">
        <v>150</v>
      </c>
      <c r="EK24" s="962">
        <v>442.65489423000002</v>
      </c>
      <c r="EL24" s="962">
        <v>330.45967899999999</v>
      </c>
      <c r="EM24" s="962">
        <v>0</v>
      </c>
      <c r="EN24" s="962">
        <v>40</v>
      </c>
      <c r="EO24" s="962">
        <v>370.45967899999999</v>
      </c>
      <c r="EP24" s="962">
        <v>2184.1347532499999</v>
      </c>
      <c r="EQ24" s="962">
        <v>0</v>
      </c>
      <c r="ER24" s="962">
        <v>265.04000000000002</v>
      </c>
      <c r="ES24" s="962">
        <v>51</v>
      </c>
      <c r="ET24" s="962">
        <v>316.04000000000002</v>
      </c>
      <c r="EU24" s="962">
        <v>0</v>
      </c>
      <c r="EV24" s="962">
        <v>0</v>
      </c>
      <c r="EW24" s="962">
        <v>99</v>
      </c>
      <c r="EX24" s="962">
        <v>99</v>
      </c>
      <c r="EY24" s="962">
        <v>0</v>
      </c>
      <c r="EZ24" s="962">
        <v>0</v>
      </c>
      <c r="FA24" s="962">
        <v>50</v>
      </c>
      <c r="FB24" s="962">
        <v>50</v>
      </c>
      <c r="FC24" s="962">
        <v>184.59</v>
      </c>
      <c r="FD24" s="962">
        <v>50</v>
      </c>
      <c r="FE24" s="962">
        <v>32.380000000000003</v>
      </c>
      <c r="FF24" s="962">
        <v>266.97000000000003</v>
      </c>
      <c r="FG24" s="962">
        <v>732.01</v>
      </c>
      <c r="FH24" s="962">
        <v>139.15539182717416</v>
      </c>
      <c r="FI24" s="962">
        <v>152.88806919483457</v>
      </c>
      <c r="FJ24" s="962">
        <v>219.12108071721011</v>
      </c>
      <c r="FK24" s="962">
        <f t="shared" si="2"/>
        <v>511.16454173921886</v>
      </c>
      <c r="FL24" s="962">
        <v>277.0203706516092</v>
      </c>
      <c r="FM24" s="962">
        <v>185.21058465226173</v>
      </c>
      <c r="FN24" s="962">
        <v>279.27036928947587</v>
      </c>
      <c r="FO24" s="962">
        <f t="shared" si="3"/>
        <v>741.50132459334679</v>
      </c>
      <c r="FP24" s="962">
        <v>239.91329494321644</v>
      </c>
      <c r="FQ24" s="962">
        <v>231.20234173162069</v>
      </c>
      <c r="FR24" s="962">
        <v>310.55478673721308</v>
      </c>
      <c r="FS24" s="962">
        <f t="shared" si="4"/>
        <v>781.67042341205024</v>
      </c>
      <c r="FT24" s="962">
        <v>263.46455734235133</v>
      </c>
      <c r="FU24" s="962">
        <v>299.51467151558899</v>
      </c>
      <c r="FV24" s="962">
        <v>296.3683817796653</v>
      </c>
      <c r="FW24" s="962">
        <f t="shared" si="5"/>
        <v>859.34761063760561</v>
      </c>
      <c r="FX24" s="962">
        <v>2893.6839003822215</v>
      </c>
      <c r="FY24" s="962">
        <v>252.30467770419452</v>
      </c>
      <c r="FZ24" s="962">
        <v>236.58514012024605</v>
      </c>
      <c r="GA24" s="962">
        <v>347.13305831929648</v>
      </c>
      <c r="GB24" s="962">
        <v>836.02287614373711</v>
      </c>
      <c r="GC24" s="962">
        <v>289.19151021991667</v>
      </c>
      <c r="GD24" s="962">
        <v>318.05365355275563</v>
      </c>
      <c r="GE24" s="962">
        <v>459.74927000204491</v>
      </c>
      <c r="GF24" s="962">
        <v>1066.9944337747172</v>
      </c>
      <c r="GG24" s="962">
        <v>316.22643602959533</v>
      </c>
      <c r="GH24" s="962">
        <v>293.0163245549308</v>
      </c>
      <c r="GI24" s="962">
        <v>329.69182594585914</v>
      </c>
      <c r="GJ24" s="962">
        <v>938.93458653038522</v>
      </c>
      <c r="GK24" s="962">
        <v>378.39427431935735</v>
      </c>
      <c r="GL24" s="962">
        <v>379.24862330329375</v>
      </c>
      <c r="GM24" s="962">
        <v>722.43003252677431</v>
      </c>
      <c r="GN24" s="962">
        <v>1480.0729301494255</v>
      </c>
      <c r="GO24" s="962">
        <f t="shared" si="6"/>
        <v>4322.0248265982655</v>
      </c>
      <c r="GP24" s="1024">
        <v>293.20800000000003</v>
      </c>
      <c r="GQ24" s="962">
        <v>332.14499999999998</v>
      </c>
      <c r="GR24" s="962">
        <v>347.589</v>
      </c>
      <c r="GS24" s="962">
        <f t="shared" si="12"/>
        <v>972.94200000000001</v>
      </c>
      <c r="GT24" s="962">
        <v>526.101</v>
      </c>
      <c r="GU24" s="962">
        <v>403.65</v>
      </c>
      <c r="GV24" s="962">
        <v>471.34</v>
      </c>
      <c r="GW24" s="962">
        <f t="shared" si="13"/>
        <v>1401.0909999999999</v>
      </c>
      <c r="GX24" s="962">
        <v>491.13</v>
      </c>
      <c r="GY24" s="962">
        <v>435.54</v>
      </c>
      <c r="GZ24" s="962">
        <v>443.35</v>
      </c>
      <c r="HA24" s="962">
        <f t="shared" si="20"/>
        <v>1370.02</v>
      </c>
      <c r="HB24" s="962">
        <v>644.36</v>
      </c>
      <c r="HC24" s="962">
        <v>436.02</v>
      </c>
      <c r="HD24" s="962">
        <v>1039.6099999999999</v>
      </c>
      <c r="HE24" s="962">
        <f t="shared" si="10"/>
        <v>2119.9899999999998</v>
      </c>
      <c r="HF24" s="1023">
        <f t="shared" si="11"/>
        <v>5864.0429999999997</v>
      </c>
      <c r="HG24" s="1024">
        <v>422.82887492567704</v>
      </c>
      <c r="HH24" s="962">
        <v>489.89257864180166</v>
      </c>
      <c r="HI24" s="962">
        <v>504.46857182593709</v>
      </c>
      <c r="HJ24" s="962">
        <v>1417.1900253934157</v>
      </c>
      <c r="HK24" s="962">
        <v>688.72518649803123</v>
      </c>
      <c r="HL24" s="962">
        <v>594.105351756956</v>
      </c>
      <c r="HM24" s="962">
        <v>700.46083881544212</v>
      </c>
      <c r="HN24" s="962">
        <v>1983.2913770704292</v>
      </c>
      <c r="HO24" s="962">
        <v>549.2443947635611</v>
      </c>
      <c r="HP24" s="962">
        <v>561.83778995913565</v>
      </c>
      <c r="HQ24" s="962">
        <v>683.59575985888023</v>
      </c>
      <c r="HR24" s="962">
        <v>1794.6779445815771</v>
      </c>
      <c r="HS24" s="962">
        <v>506.99342135142911</v>
      </c>
      <c r="HT24" s="962">
        <v>463.89564895549705</v>
      </c>
      <c r="HU24" s="962">
        <v>1411.1781431689858</v>
      </c>
      <c r="HV24" s="962">
        <v>2382.067213475912</v>
      </c>
      <c r="HW24" s="1023">
        <f t="shared" si="1"/>
        <v>7577.2265605213333</v>
      </c>
    </row>
    <row r="25" spans="1:231" ht="24.75" customHeight="1" x14ac:dyDescent="0.4">
      <c r="A25" s="2825" t="s">
        <v>822</v>
      </c>
      <c r="B25" s="1048"/>
      <c r="C25" s="1048"/>
      <c r="D25" s="1048"/>
      <c r="E25" s="1048"/>
      <c r="F25" s="1048"/>
      <c r="G25" s="1048"/>
      <c r="H25" s="1048"/>
      <c r="I25" s="1048"/>
      <c r="J25" s="1048"/>
      <c r="K25" s="1048"/>
      <c r="L25" s="1048"/>
      <c r="M25" s="1048"/>
      <c r="N25" s="1048"/>
      <c r="O25" s="1048"/>
      <c r="P25" s="1048"/>
      <c r="Q25" s="1048"/>
      <c r="R25" s="1048"/>
      <c r="S25" s="1048"/>
      <c r="T25" s="1048"/>
      <c r="U25" s="1048"/>
      <c r="V25" s="1048"/>
      <c r="W25" s="1048"/>
      <c r="X25" s="1048"/>
      <c r="Y25" s="1048"/>
      <c r="Z25" s="1048"/>
      <c r="AA25" s="1048"/>
      <c r="AB25" s="1048"/>
      <c r="AC25" s="1048"/>
      <c r="AD25" s="1048"/>
      <c r="AE25" s="1048"/>
      <c r="AF25" s="1048"/>
      <c r="AG25" s="1048"/>
      <c r="AH25" s="1048"/>
      <c r="AI25" s="1048"/>
      <c r="AJ25" s="1048"/>
      <c r="AK25" s="1048"/>
      <c r="AL25" s="1048"/>
      <c r="AM25" s="1048"/>
      <c r="AN25" s="1048"/>
      <c r="AO25" s="1048"/>
      <c r="AP25" s="1048"/>
      <c r="AQ25" s="1048"/>
      <c r="AR25" s="1048"/>
      <c r="AS25" s="1048"/>
      <c r="AT25" s="1048"/>
      <c r="AU25" s="1048"/>
      <c r="AV25" s="1049"/>
      <c r="AW25" s="1049"/>
      <c r="AX25" s="1049"/>
      <c r="AY25" s="1049"/>
      <c r="AZ25" s="1049"/>
      <c r="BA25" s="1049"/>
      <c r="BB25" s="1049"/>
      <c r="BC25" s="1049"/>
      <c r="BD25" s="1049"/>
      <c r="BE25" s="1049"/>
      <c r="BF25" s="962"/>
      <c r="BG25" s="962"/>
      <c r="BH25" s="962"/>
      <c r="BI25" s="962"/>
      <c r="BJ25" s="962"/>
      <c r="BK25" s="962"/>
      <c r="BL25" s="962"/>
      <c r="BM25" s="962"/>
      <c r="BN25" s="962"/>
      <c r="BO25" s="962"/>
      <c r="BP25" s="962"/>
      <c r="BQ25" s="2837"/>
      <c r="BR25" s="2838"/>
      <c r="BS25" s="2838"/>
      <c r="BT25" s="2838"/>
      <c r="BU25" s="2838"/>
      <c r="BV25" s="2838"/>
      <c r="BW25" s="2838"/>
      <c r="BX25" s="2838"/>
      <c r="BY25" s="2838"/>
      <c r="BZ25" s="2838"/>
      <c r="CA25" s="2838"/>
      <c r="CB25" s="2838"/>
      <c r="CC25" s="2838"/>
      <c r="CD25" s="2838"/>
      <c r="CE25" s="2838"/>
      <c r="CF25" s="2838"/>
      <c r="CG25" s="2838"/>
      <c r="CH25" s="2838"/>
      <c r="CI25" s="2838"/>
      <c r="CJ25" s="2838"/>
      <c r="CK25" s="2838"/>
      <c r="CL25" s="2838"/>
      <c r="CM25" s="2838"/>
      <c r="CN25" s="2838"/>
      <c r="CO25" s="2838"/>
      <c r="CP25" s="2838"/>
      <c r="CQ25" s="2838"/>
      <c r="CR25" s="2838"/>
      <c r="CS25" s="2838"/>
      <c r="CT25" s="2838"/>
      <c r="CU25" s="2838"/>
      <c r="CV25" s="2838"/>
      <c r="CW25" s="2838"/>
      <c r="CX25" s="2838"/>
      <c r="CY25" s="2838"/>
      <c r="CZ25" s="2838"/>
      <c r="DA25" s="2838"/>
      <c r="DB25" s="2838"/>
      <c r="DC25" s="2838"/>
      <c r="DD25" s="2838"/>
      <c r="DE25" s="2838"/>
      <c r="DF25" s="2838"/>
      <c r="DG25" s="2838"/>
      <c r="DH25" s="2838"/>
      <c r="DI25" s="2838"/>
      <c r="DJ25" s="2838"/>
      <c r="DK25" s="2838"/>
      <c r="DL25" s="2838"/>
      <c r="DM25" s="2838"/>
      <c r="DN25" s="2838"/>
      <c r="DO25" s="2838"/>
      <c r="DP25" s="2838"/>
      <c r="DQ25" s="2838"/>
      <c r="DR25" s="2838"/>
      <c r="DS25" s="2838"/>
      <c r="DT25" s="2838"/>
      <c r="DU25" s="2838"/>
      <c r="DV25" s="2838"/>
      <c r="DW25" s="2838"/>
      <c r="DX25" s="2838"/>
      <c r="DY25" s="2838"/>
      <c r="DZ25" s="2838"/>
      <c r="EA25" s="962"/>
      <c r="EB25" s="962"/>
      <c r="EC25" s="962"/>
      <c r="ED25" s="962"/>
      <c r="EE25" s="962"/>
      <c r="EF25" s="962"/>
      <c r="EG25" s="962"/>
      <c r="EH25" s="962"/>
      <c r="EI25" s="962"/>
      <c r="EJ25" s="962"/>
      <c r="EK25" s="962"/>
      <c r="EL25" s="962"/>
      <c r="EM25" s="962"/>
      <c r="EN25" s="962"/>
      <c r="EO25" s="962"/>
      <c r="EP25" s="962"/>
      <c r="EQ25" s="962"/>
      <c r="ER25" s="962"/>
      <c r="ES25" s="962"/>
      <c r="ET25" s="962"/>
      <c r="EU25" s="962"/>
      <c r="EV25" s="962"/>
      <c r="EW25" s="962"/>
      <c r="EX25" s="962"/>
      <c r="EY25" s="962"/>
      <c r="EZ25" s="962"/>
      <c r="FA25" s="962"/>
      <c r="FB25" s="962"/>
      <c r="FC25" s="962"/>
      <c r="FD25" s="962"/>
      <c r="FE25" s="962"/>
      <c r="FF25" s="962"/>
      <c r="FG25" s="962"/>
      <c r="FH25" s="962">
        <v>0</v>
      </c>
      <c r="FI25" s="962">
        <v>0</v>
      </c>
      <c r="FJ25" s="962">
        <v>0</v>
      </c>
      <c r="FK25" s="962"/>
      <c r="FL25" s="962">
        <v>0</v>
      </c>
      <c r="FM25" s="962">
        <v>0</v>
      </c>
      <c r="FN25" s="962">
        <v>0</v>
      </c>
      <c r="FO25" s="962"/>
      <c r="FP25" s="962">
        <v>0</v>
      </c>
      <c r="FQ25" s="962">
        <v>0</v>
      </c>
      <c r="FR25" s="962">
        <v>100</v>
      </c>
      <c r="FS25" s="962">
        <f t="shared" si="4"/>
        <v>100</v>
      </c>
      <c r="FT25" s="962">
        <v>0</v>
      </c>
      <c r="FU25" s="962">
        <v>35.165372108925069</v>
      </c>
      <c r="FV25" s="962">
        <v>20.654751338758885</v>
      </c>
      <c r="FW25" s="962">
        <f t="shared" si="5"/>
        <v>55.820123447683955</v>
      </c>
      <c r="FX25" s="962">
        <v>155.82012344768395</v>
      </c>
      <c r="FY25" s="962">
        <v>0</v>
      </c>
      <c r="FZ25" s="962">
        <v>19.182025410677429</v>
      </c>
      <c r="GA25" s="962">
        <v>51.724392952232002</v>
      </c>
      <c r="GB25" s="962">
        <v>70.906418362909434</v>
      </c>
      <c r="GC25" s="962">
        <v>0</v>
      </c>
      <c r="GD25" s="962">
        <v>13.872967160740192</v>
      </c>
      <c r="GE25" s="962">
        <v>46.649041490000002</v>
      </c>
      <c r="GF25" s="962">
        <v>60.52200865074019</v>
      </c>
      <c r="GG25" s="962">
        <v>41.362815560000001</v>
      </c>
      <c r="GH25" s="962">
        <v>0</v>
      </c>
      <c r="GI25" s="962">
        <v>26.793492539999999</v>
      </c>
      <c r="GJ25" s="962">
        <v>68.15630809999999</v>
      </c>
      <c r="GK25" s="962">
        <v>26.793492539999999</v>
      </c>
      <c r="GL25" s="962">
        <v>26.793492539999999</v>
      </c>
      <c r="GM25" s="962">
        <v>54.824347635197554</v>
      </c>
      <c r="GN25" s="962">
        <v>108.41133271519756</v>
      </c>
      <c r="GO25" s="962">
        <f t="shared" si="6"/>
        <v>307.99606782884717</v>
      </c>
      <c r="GP25" s="1024">
        <v>0</v>
      </c>
      <c r="GQ25" s="962">
        <v>20.927</v>
      </c>
      <c r="GR25" s="962">
        <v>18.1465</v>
      </c>
      <c r="GS25" s="962">
        <f t="shared" si="12"/>
        <v>39.073499999999996</v>
      </c>
      <c r="GT25" s="962">
        <v>61.2958</v>
      </c>
      <c r="GU25" s="962">
        <v>29.31</v>
      </c>
      <c r="GV25" s="962">
        <v>46.65</v>
      </c>
      <c r="GW25" s="962">
        <f t="shared" si="13"/>
        <v>137.25579999999999</v>
      </c>
      <c r="GX25" s="962">
        <v>1.1100000000000001</v>
      </c>
      <c r="GY25" s="962">
        <v>0</v>
      </c>
      <c r="GZ25" s="962">
        <v>0</v>
      </c>
      <c r="HA25" s="962">
        <f t="shared" si="20"/>
        <v>1.1100000000000001</v>
      </c>
      <c r="HB25" s="962">
        <v>28.36</v>
      </c>
      <c r="HC25" s="962">
        <v>21.63</v>
      </c>
      <c r="HD25" s="962">
        <v>62.28</v>
      </c>
      <c r="HE25" s="962">
        <f t="shared" si="10"/>
        <v>112.27</v>
      </c>
      <c r="HF25" s="1023">
        <f t="shared" si="11"/>
        <v>289.70929999999998</v>
      </c>
      <c r="HG25" s="1024">
        <v>0</v>
      </c>
      <c r="HH25" s="962">
        <v>0</v>
      </c>
      <c r="HI25" s="962">
        <v>0</v>
      </c>
      <c r="HJ25" s="962">
        <v>0</v>
      </c>
      <c r="HK25" s="962">
        <v>0</v>
      </c>
      <c r="HL25" s="962">
        <v>0</v>
      </c>
      <c r="HM25" s="962">
        <v>0</v>
      </c>
      <c r="HN25" s="962">
        <v>0</v>
      </c>
      <c r="HO25" s="962">
        <v>0</v>
      </c>
      <c r="HP25" s="962">
        <v>0</v>
      </c>
      <c r="HQ25" s="962">
        <v>0</v>
      </c>
      <c r="HR25" s="962">
        <v>0</v>
      </c>
      <c r="HS25" s="962">
        <v>0</v>
      </c>
      <c r="HT25" s="962">
        <v>0</v>
      </c>
      <c r="HU25" s="962">
        <v>0</v>
      </c>
      <c r="HV25" s="962">
        <v>0</v>
      </c>
      <c r="HW25" s="1023">
        <f t="shared" si="1"/>
        <v>0</v>
      </c>
    </row>
    <row r="26" spans="1:231" ht="24.75" customHeight="1" x14ac:dyDescent="0.4">
      <c r="A26" s="2822" t="s">
        <v>823</v>
      </c>
      <c r="B26" s="1048"/>
      <c r="C26" s="1048"/>
      <c r="D26" s="1048"/>
      <c r="E26" s="1048"/>
      <c r="F26" s="1048"/>
      <c r="G26" s="1048"/>
      <c r="H26" s="1048"/>
      <c r="I26" s="1048"/>
      <c r="J26" s="1048"/>
      <c r="K26" s="1048"/>
      <c r="L26" s="1048"/>
      <c r="M26" s="1048"/>
      <c r="N26" s="1048"/>
      <c r="O26" s="1048"/>
      <c r="P26" s="1048"/>
      <c r="Q26" s="1048"/>
      <c r="R26" s="1048"/>
      <c r="S26" s="1048"/>
      <c r="T26" s="1048"/>
      <c r="U26" s="1048"/>
      <c r="V26" s="1048"/>
      <c r="W26" s="1048"/>
      <c r="X26" s="1048"/>
      <c r="Y26" s="1048"/>
      <c r="Z26" s="1048"/>
      <c r="AA26" s="1048"/>
      <c r="AB26" s="1048"/>
      <c r="AC26" s="1048"/>
      <c r="AD26" s="1048"/>
      <c r="AE26" s="1048"/>
      <c r="AF26" s="1048"/>
      <c r="AG26" s="1048"/>
      <c r="AH26" s="1048"/>
      <c r="AI26" s="1048"/>
      <c r="AJ26" s="1048">
        <v>0</v>
      </c>
      <c r="AK26" s="1048">
        <v>0</v>
      </c>
      <c r="AL26" s="1048">
        <v>0</v>
      </c>
      <c r="AM26" s="1048">
        <v>0</v>
      </c>
      <c r="AN26" s="1048">
        <v>0</v>
      </c>
      <c r="AO26" s="1048">
        <v>0</v>
      </c>
      <c r="AP26" s="1048">
        <v>0</v>
      </c>
      <c r="AQ26" s="1048">
        <v>0</v>
      </c>
      <c r="AR26" s="1048">
        <v>0</v>
      </c>
      <c r="AS26" s="1048">
        <v>0</v>
      </c>
      <c r="AT26" s="1048">
        <v>0</v>
      </c>
      <c r="AU26" s="1048">
        <v>0</v>
      </c>
      <c r="AV26" s="1049">
        <v>0</v>
      </c>
      <c r="AW26" s="1049">
        <v>0</v>
      </c>
      <c r="AX26" s="1049">
        <v>0</v>
      </c>
      <c r="AY26" s="1049">
        <v>0</v>
      </c>
      <c r="AZ26" s="1049">
        <v>0</v>
      </c>
      <c r="BA26" s="1049">
        <v>0</v>
      </c>
      <c r="BB26" s="1049">
        <v>0</v>
      </c>
      <c r="BC26" s="1049">
        <v>0</v>
      </c>
      <c r="BD26" s="1049">
        <v>0</v>
      </c>
      <c r="BE26" s="1049">
        <v>0</v>
      </c>
      <c r="BF26" s="962">
        <v>0</v>
      </c>
      <c r="BG26" s="962">
        <v>0</v>
      </c>
      <c r="BH26" s="962">
        <v>0</v>
      </c>
      <c r="BI26" s="962">
        <v>0</v>
      </c>
      <c r="BJ26" s="962">
        <v>0</v>
      </c>
      <c r="BK26" s="962">
        <v>0</v>
      </c>
      <c r="BL26" s="962">
        <v>0</v>
      </c>
      <c r="BM26" s="962">
        <v>0</v>
      </c>
      <c r="BN26" s="962">
        <v>0</v>
      </c>
      <c r="BO26" s="962">
        <v>0</v>
      </c>
      <c r="BP26" s="962">
        <v>0</v>
      </c>
      <c r="BQ26" s="2837">
        <v>0</v>
      </c>
      <c r="BR26" s="2838">
        <v>0</v>
      </c>
      <c r="BS26" s="2838">
        <v>0</v>
      </c>
      <c r="BT26" s="2838">
        <v>0</v>
      </c>
      <c r="BU26" s="2838">
        <v>0</v>
      </c>
      <c r="BV26" s="2838">
        <v>0</v>
      </c>
      <c r="BW26" s="2838">
        <v>0</v>
      </c>
      <c r="BX26" s="2838">
        <v>0</v>
      </c>
      <c r="BY26" s="2838">
        <v>0</v>
      </c>
      <c r="BZ26" s="2838">
        <v>0</v>
      </c>
      <c r="CA26" s="2838">
        <v>0</v>
      </c>
      <c r="CB26" s="2838">
        <v>0</v>
      </c>
      <c r="CC26" s="2838">
        <v>0</v>
      </c>
      <c r="CD26" s="2838">
        <v>0</v>
      </c>
      <c r="CE26" s="2838">
        <v>0</v>
      </c>
      <c r="CF26" s="2838">
        <v>0</v>
      </c>
      <c r="CG26" s="2838">
        <v>0</v>
      </c>
      <c r="CH26" s="2838">
        <v>0</v>
      </c>
      <c r="CI26" s="2838">
        <v>0</v>
      </c>
      <c r="CJ26" s="2838">
        <v>0</v>
      </c>
      <c r="CK26" s="2838">
        <v>0</v>
      </c>
      <c r="CL26" s="2838">
        <v>0</v>
      </c>
      <c r="CM26" s="2838">
        <v>0</v>
      </c>
      <c r="CN26" s="2838">
        <v>0</v>
      </c>
      <c r="CO26" s="2838">
        <v>0</v>
      </c>
      <c r="CP26" s="2838">
        <v>0</v>
      </c>
      <c r="CQ26" s="2838">
        <v>0</v>
      </c>
      <c r="CR26" s="2838">
        <v>0</v>
      </c>
      <c r="CS26" s="2838">
        <v>0</v>
      </c>
      <c r="CT26" s="2838">
        <v>0</v>
      </c>
      <c r="CU26" s="2838">
        <v>0</v>
      </c>
      <c r="CV26" s="2838">
        <v>0</v>
      </c>
      <c r="CW26" s="2838">
        <v>0</v>
      </c>
      <c r="CX26" s="2838">
        <v>0</v>
      </c>
      <c r="CY26" s="2838">
        <v>0</v>
      </c>
      <c r="CZ26" s="2838">
        <v>0</v>
      </c>
      <c r="DA26" s="2838">
        <v>0</v>
      </c>
      <c r="DB26" s="2838">
        <v>0</v>
      </c>
      <c r="DC26" s="2838">
        <v>0</v>
      </c>
      <c r="DD26" s="2838">
        <v>0</v>
      </c>
      <c r="DE26" s="2838">
        <v>0</v>
      </c>
      <c r="DF26" s="2838">
        <v>0</v>
      </c>
      <c r="DG26" s="2838">
        <v>0</v>
      </c>
      <c r="DH26" s="2838">
        <v>0</v>
      </c>
      <c r="DI26" s="2838">
        <v>0</v>
      </c>
      <c r="DJ26" s="2838">
        <v>0</v>
      </c>
      <c r="DK26" s="2838">
        <v>0</v>
      </c>
      <c r="DL26" s="2838">
        <v>0</v>
      </c>
      <c r="DM26" s="2838">
        <v>0</v>
      </c>
      <c r="DN26" s="2838">
        <v>0</v>
      </c>
      <c r="DO26" s="2838">
        <v>0</v>
      </c>
      <c r="DP26" s="2838">
        <v>0</v>
      </c>
      <c r="DQ26" s="2838">
        <v>0</v>
      </c>
      <c r="DR26" s="2838">
        <v>0</v>
      </c>
      <c r="DS26" s="2838">
        <v>0</v>
      </c>
      <c r="DT26" s="2838">
        <v>0</v>
      </c>
      <c r="DU26" s="2838">
        <v>0</v>
      </c>
      <c r="DV26" s="2838">
        <v>0</v>
      </c>
      <c r="DW26" s="2838">
        <v>0</v>
      </c>
      <c r="DX26" s="2838">
        <v>0</v>
      </c>
      <c r="DY26" s="2838">
        <v>0</v>
      </c>
      <c r="DZ26" s="2838">
        <v>0</v>
      </c>
      <c r="EA26" s="962">
        <v>0</v>
      </c>
      <c r="EB26" s="962">
        <v>0</v>
      </c>
      <c r="EC26" s="962">
        <v>0</v>
      </c>
      <c r="ED26" s="962">
        <v>0</v>
      </c>
      <c r="EE26" s="962">
        <v>0</v>
      </c>
      <c r="EF26" s="962">
        <v>0</v>
      </c>
      <c r="EG26" s="962">
        <v>0</v>
      </c>
      <c r="EH26" s="962">
        <v>0</v>
      </c>
      <c r="EI26" s="962">
        <v>0</v>
      </c>
      <c r="EJ26" s="962">
        <v>0</v>
      </c>
      <c r="EK26" s="962">
        <v>0</v>
      </c>
      <c r="EL26" s="962">
        <v>0</v>
      </c>
      <c r="EM26" s="962">
        <v>0</v>
      </c>
      <c r="EN26" s="962">
        <v>0</v>
      </c>
      <c r="EO26" s="962">
        <v>0</v>
      </c>
      <c r="EP26" s="962">
        <v>0</v>
      </c>
      <c r="EQ26" s="962">
        <v>40.096918807485544</v>
      </c>
      <c r="ER26" s="962">
        <v>0</v>
      </c>
      <c r="ES26" s="962">
        <v>0</v>
      </c>
      <c r="ET26" s="962">
        <v>40.096918807485544</v>
      </c>
      <c r="EU26" s="962">
        <v>46.162768159389969</v>
      </c>
      <c r="EV26" s="962">
        <v>0</v>
      </c>
      <c r="EW26" s="962">
        <v>44.502362375817647</v>
      </c>
      <c r="EX26" s="962">
        <v>90.665130535207624</v>
      </c>
      <c r="EY26" s="962">
        <v>17.665355815005821</v>
      </c>
      <c r="EZ26" s="962">
        <v>0</v>
      </c>
      <c r="FA26" s="962">
        <v>157.26842304733242</v>
      </c>
      <c r="FB26" s="962">
        <v>174.93377886233822</v>
      </c>
      <c r="FC26" s="962">
        <v>0</v>
      </c>
      <c r="FD26" s="962">
        <v>0</v>
      </c>
      <c r="FE26" s="962">
        <v>0</v>
      </c>
      <c r="FF26" s="962">
        <v>0</v>
      </c>
      <c r="FG26" s="962">
        <v>305.69582820503138</v>
      </c>
      <c r="FH26" s="962">
        <v>0</v>
      </c>
      <c r="FI26" s="962">
        <v>57.161580261920008</v>
      </c>
      <c r="FJ26" s="962">
        <v>0</v>
      </c>
      <c r="FK26" s="962">
        <f t="shared" si="2"/>
        <v>57.161580261920008</v>
      </c>
      <c r="FL26" s="962">
        <v>0</v>
      </c>
      <c r="FM26" s="962">
        <v>0</v>
      </c>
      <c r="FN26" s="962">
        <v>118.28162774929999</v>
      </c>
      <c r="FO26" s="962">
        <f t="shared" si="3"/>
        <v>118.28162774929999</v>
      </c>
      <c r="FP26" s="962">
        <v>0</v>
      </c>
      <c r="FQ26" s="962">
        <v>0</v>
      </c>
      <c r="FR26" s="962">
        <v>242.50815773963498</v>
      </c>
      <c r="FS26" s="962">
        <f t="shared" si="4"/>
        <v>242.50815773963498</v>
      </c>
      <c r="FT26" s="962">
        <v>0</v>
      </c>
      <c r="FU26" s="962">
        <v>140.66148843570028</v>
      </c>
      <c r="FV26" s="962">
        <v>82.61900535503554</v>
      </c>
      <c r="FW26" s="962">
        <f t="shared" si="5"/>
        <v>223.28049379073582</v>
      </c>
      <c r="FX26" s="962">
        <v>641.23185954159078</v>
      </c>
      <c r="FY26" s="962">
        <v>0</v>
      </c>
      <c r="FZ26" s="962">
        <v>53.709671149896792</v>
      </c>
      <c r="GA26" s="962">
        <v>144.82830026624958</v>
      </c>
      <c r="GB26" s="962">
        <v>198.53797141614641</v>
      </c>
      <c r="GC26" s="962">
        <v>0</v>
      </c>
      <c r="GD26" s="962">
        <v>38.844308050072534</v>
      </c>
      <c r="GE26" s="962">
        <v>130.68264149745448</v>
      </c>
      <c r="GF26" s="962">
        <v>169.52694954752701</v>
      </c>
      <c r="GG26" s="962">
        <v>115.83522369119289</v>
      </c>
      <c r="GH26" s="962">
        <v>0</v>
      </c>
      <c r="GI26" s="962">
        <v>75.431656577052877</v>
      </c>
      <c r="GJ26" s="962">
        <v>191.26688026824576</v>
      </c>
      <c r="GK26" s="962">
        <v>0</v>
      </c>
      <c r="GL26" s="962">
        <v>134.07734466343661</v>
      </c>
      <c r="GM26" s="962">
        <v>219.29739054079022</v>
      </c>
      <c r="GN26" s="962">
        <v>353.37473520422685</v>
      </c>
      <c r="GO26" s="962">
        <f t="shared" si="6"/>
        <v>912.70653643614605</v>
      </c>
      <c r="GP26" s="1024">
        <v>0</v>
      </c>
      <c r="GQ26" s="962">
        <v>58.595399999999998</v>
      </c>
      <c r="GR26" s="962">
        <v>50.81</v>
      </c>
      <c r="GS26" s="962">
        <f t="shared" si="12"/>
        <v>109.4054</v>
      </c>
      <c r="GT26" s="962">
        <v>0</v>
      </c>
      <c r="GU26" s="962">
        <v>82.07</v>
      </c>
      <c r="GV26" s="962">
        <v>0</v>
      </c>
      <c r="GW26" s="962">
        <f t="shared" si="13"/>
        <v>82.07</v>
      </c>
      <c r="GX26" s="962">
        <v>484.58</v>
      </c>
      <c r="GY26" s="962">
        <v>94.96</v>
      </c>
      <c r="GZ26" s="962">
        <v>0</v>
      </c>
      <c r="HA26" s="962">
        <f t="shared" si="20"/>
        <v>579.54</v>
      </c>
      <c r="HB26" s="962">
        <v>99.25</v>
      </c>
      <c r="HC26" s="962">
        <v>75.69</v>
      </c>
      <c r="HD26" s="962">
        <v>217.97</v>
      </c>
      <c r="HE26" s="962">
        <f t="shared" si="10"/>
        <v>392.90999999999997</v>
      </c>
      <c r="HF26" s="1023">
        <f t="shared" si="11"/>
        <v>1163.9254000000001</v>
      </c>
      <c r="HG26" s="1024">
        <v>0</v>
      </c>
      <c r="HH26" s="962">
        <v>0</v>
      </c>
      <c r="HI26" s="962">
        <v>0</v>
      </c>
      <c r="HJ26" s="962">
        <f t="shared" si="21"/>
        <v>0</v>
      </c>
      <c r="HK26" s="962">
        <v>0</v>
      </c>
      <c r="HL26" s="962">
        <v>0</v>
      </c>
      <c r="HM26" s="962">
        <v>0</v>
      </c>
      <c r="HN26" s="962">
        <f t="shared" si="14"/>
        <v>0</v>
      </c>
      <c r="HO26" s="962">
        <v>0</v>
      </c>
      <c r="HP26" s="962">
        <f t="shared" ref="HP26:HP27" si="22">HM26+HN26+HO26</f>
        <v>0</v>
      </c>
      <c r="HQ26" s="962">
        <v>0</v>
      </c>
      <c r="HR26" s="962">
        <f t="shared" ref="HR26:HR27" si="23">HO26+HP26+HQ26</f>
        <v>0</v>
      </c>
      <c r="HS26" s="962">
        <v>0</v>
      </c>
      <c r="HT26" s="962">
        <f t="shared" ref="HT26:HT27" si="24">HQ26+HR26+HS26</f>
        <v>0</v>
      </c>
      <c r="HU26" s="962">
        <v>0</v>
      </c>
      <c r="HV26" s="962">
        <f t="shared" ref="HV26:HV27" si="25">HS26+HT26+HU26</f>
        <v>0</v>
      </c>
      <c r="HW26" s="1023">
        <f t="shared" si="1"/>
        <v>0</v>
      </c>
    </row>
    <row r="27" spans="1:231" s="1057" customFormat="1" ht="24.75" customHeight="1" x14ac:dyDescent="0.4">
      <c r="A27" s="2825" t="s">
        <v>822</v>
      </c>
      <c r="B27" s="1052"/>
      <c r="C27" s="1052"/>
      <c r="D27" s="1052"/>
      <c r="E27" s="1052"/>
      <c r="F27" s="1052"/>
      <c r="G27" s="1052"/>
      <c r="H27" s="1052"/>
      <c r="I27" s="1052"/>
      <c r="J27" s="1052"/>
      <c r="K27" s="1052"/>
      <c r="L27" s="1052"/>
      <c r="M27" s="1052"/>
      <c r="N27" s="1052"/>
      <c r="O27" s="1052"/>
      <c r="P27" s="1052"/>
      <c r="Q27" s="1052"/>
      <c r="R27" s="1052"/>
      <c r="S27" s="1052"/>
      <c r="T27" s="1052"/>
      <c r="U27" s="1052"/>
      <c r="V27" s="1052"/>
      <c r="W27" s="1052"/>
      <c r="X27" s="1052"/>
      <c r="Y27" s="1052"/>
      <c r="Z27" s="1052"/>
      <c r="AA27" s="1052"/>
      <c r="AB27" s="1052"/>
      <c r="AC27" s="1052"/>
      <c r="AD27" s="1052"/>
      <c r="AE27" s="1052"/>
      <c r="AF27" s="1052"/>
      <c r="AG27" s="1052"/>
      <c r="AH27" s="1052"/>
      <c r="AI27" s="1052"/>
      <c r="AJ27" s="1052">
        <v>0</v>
      </c>
      <c r="AK27" s="1052">
        <v>0</v>
      </c>
      <c r="AL27" s="1052">
        <v>0</v>
      </c>
      <c r="AM27" s="1052">
        <v>0</v>
      </c>
      <c r="AN27" s="1052">
        <v>0</v>
      </c>
      <c r="AO27" s="1052">
        <v>0</v>
      </c>
      <c r="AP27" s="1052">
        <v>0</v>
      </c>
      <c r="AQ27" s="1052">
        <v>0</v>
      </c>
      <c r="AR27" s="1052">
        <v>0</v>
      </c>
      <c r="AS27" s="1052">
        <v>0</v>
      </c>
      <c r="AT27" s="1052">
        <v>0</v>
      </c>
      <c r="AU27" s="1052">
        <v>0</v>
      </c>
      <c r="AV27" s="1053">
        <v>0</v>
      </c>
      <c r="AW27" s="1053">
        <v>0</v>
      </c>
      <c r="AX27" s="1053">
        <v>0</v>
      </c>
      <c r="AY27" s="1053">
        <v>0</v>
      </c>
      <c r="AZ27" s="1053">
        <v>0</v>
      </c>
      <c r="BA27" s="1053">
        <v>0</v>
      </c>
      <c r="BB27" s="1053">
        <v>0</v>
      </c>
      <c r="BC27" s="1053">
        <v>0</v>
      </c>
      <c r="BD27" s="1053">
        <v>0</v>
      </c>
      <c r="BE27" s="1053">
        <v>0</v>
      </c>
      <c r="BF27" s="2814">
        <v>0</v>
      </c>
      <c r="BG27" s="2814">
        <v>0</v>
      </c>
      <c r="BH27" s="2814">
        <v>0</v>
      </c>
      <c r="BI27" s="2814">
        <v>0</v>
      </c>
      <c r="BJ27" s="2814">
        <v>0</v>
      </c>
      <c r="BK27" s="2814">
        <v>0</v>
      </c>
      <c r="BL27" s="2814">
        <v>0</v>
      </c>
      <c r="BM27" s="2814">
        <v>0</v>
      </c>
      <c r="BN27" s="2814">
        <v>0</v>
      </c>
      <c r="BO27" s="2814">
        <v>0</v>
      </c>
      <c r="BP27" s="2814">
        <v>0</v>
      </c>
      <c r="BQ27" s="2841">
        <v>0</v>
      </c>
      <c r="BR27" s="2840">
        <v>0</v>
      </c>
      <c r="BS27" s="2840">
        <v>0</v>
      </c>
      <c r="BT27" s="2840">
        <v>0</v>
      </c>
      <c r="BU27" s="2840">
        <v>0</v>
      </c>
      <c r="BV27" s="2840">
        <v>0</v>
      </c>
      <c r="BW27" s="2840">
        <v>0</v>
      </c>
      <c r="BX27" s="2840">
        <v>0</v>
      </c>
      <c r="BY27" s="2840">
        <v>0</v>
      </c>
      <c r="BZ27" s="2840">
        <v>0</v>
      </c>
      <c r="CA27" s="2840">
        <v>0</v>
      </c>
      <c r="CB27" s="2840">
        <v>0</v>
      </c>
      <c r="CC27" s="2840">
        <v>0</v>
      </c>
      <c r="CD27" s="2840">
        <v>0</v>
      </c>
      <c r="CE27" s="2840">
        <v>0</v>
      </c>
      <c r="CF27" s="2840">
        <v>0</v>
      </c>
      <c r="CG27" s="2840">
        <v>0</v>
      </c>
      <c r="CH27" s="2840">
        <v>0</v>
      </c>
      <c r="CI27" s="2840">
        <v>0</v>
      </c>
      <c r="CJ27" s="2840">
        <v>0</v>
      </c>
      <c r="CK27" s="2840">
        <v>0</v>
      </c>
      <c r="CL27" s="2840">
        <v>0</v>
      </c>
      <c r="CM27" s="2840">
        <v>0</v>
      </c>
      <c r="CN27" s="2840">
        <v>0</v>
      </c>
      <c r="CO27" s="2840">
        <v>0</v>
      </c>
      <c r="CP27" s="2840">
        <v>0</v>
      </c>
      <c r="CQ27" s="2840">
        <v>0</v>
      </c>
      <c r="CR27" s="2840">
        <v>0</v>
      </c>
      <c r="CS27" s="2840">
        <v>0</v>
      </c>
      <c r="CT27" s="2840">
        <v>0</v>
      </c>
      <c r="CU27" s="2840">
        <v>0</v>
      </c>
      <c r="CV27" s="2840">
        <v>0</v>
      </c>
      <c r="CW27" s="2840">
        <v>0</v>
      </c>
      <c r="CX27" s="2840">
        <v>0</v>
      </c>
      <c r="CY27" s="2840">
        <v>0</v>
      </c>
      <c r="CZ27" s="2840">
        <v>0</v>
      </c>
      <c r="DA27" s="2840">
        <v>0</v>
      </c>
      <c r="DB27" s="2840">
        <v>0</v>
      </c>
      <c r="DC27" s="2840">
        <v>0</v>
      </c>
      <c r="DD27" s="2840">
        <v>0</v>
      </c>
      <c r="DE27" s="2840">
        <v>0</v>
      </c>
      <c r="DF27" s="2840">
        <v>0</v>
      </c>
      <c r="DG27" s="2840">
        <v>0</v>
      </c>
      <c r="DH27" s="2840">
        <v>0</v>
      </c>
      <c r="DI27" s="2840">
        <v>0</v>
      </c>
      <c r="DJ27" s="2840">
        <v>0</v>
      </c>
      <c r="DK27" s="2840">
        <v>0</v>
      </c>
      <c r="DL27" s="2840">
        <v>0</v>
      </c>
      <c r="DM27" s="2840">
        <v>0</v>
      </c>
      <c r="DN27" s="2840">
        <v>0</v>
      </c>
      <c r="DO27" s="2840">
        <v>0</v>
      </c>
      <c r="DP27" s="2840">
        <v>0</v>
      </c>
      <c r="DQ27" s="2840">
        <v>0</v>
      </c>
      <c r="DR27" s="2840">
        <v>0</v>
      </c>
      <c r="DS27" s="2840">
        <v>0</v>
      </c>
      <c r="DT27" s="2840">
        <v>0</v>
      </c>
      <c r="DU27" s="2840">
        <v>0</v>
      </c>
      <c r="DV27" s="2840">
        <v>0</v>
      </c>
      <c r="DW27" s="2840">
        <v>0</v>
      </c>
      <c r="DX27" s="2840">
        <v>0</v>
      </c>
      <c r="DY27" s="2840">
        <v>0</v>
      </c>
      <c r="DZ27" s="2840">
        <v>0</v>
      </c>
      <c r="EA27" s="2814">
        <v>0</v>
      </c>
      <c r="EB27" s="2814">
        <v>0</v>
      </c>
      <c r="EC27" s="2814">
        <v>0</v>
      </c>
      <c r="ED27" s="2814">
        <v>0</v>
      </c>
      <c r="EE27" s="2814">
        <v>0</v>
      </c>
      <c r="EF27" s="2814">
        <v>0</v>
      </c>
      <c r="EG27" s="2814">
        <v>0</v>
      </c>
      <c r="EH27" s="2814">
        <v>0</v>
      </c>
      <c r="EI27" s="2814">
        <v>0</v>
      </c>
      <c r="EJ27" s="2814">
        <v>0</v>
      </c>
      <c r="EK27" s="2814">
        <v>0</v>
      </c>
      <c r="EL27" s="2814">
        <v>0</v>
      </c>
      <c r="EM27" s="2814">
        <v>0</v>
      </c>
      <c r="EN27" s="2814">
        <v>0</v>
      </c>
      <c r="EO27" s="2814">
        <v>0</v>
      </c>
      <c r="EP27" s="2814">
        <v>0</v>
      </c>
      <c r="EQ27" s="2814">
        <v>0</v>
      </c>
      <c r="ER27" s="2814">
        <v>0</v>
      </c>
      <c r="ES27" s="2814">
        <v>0</v>
      </c>
      <c r="ET27" s="2814">
        <v>0</v>
      </c>
      <c r="EU27" s="2814">
        <v>0</v>
      </c>
      <c r="EV27" s="2814">
        <v>0</v>
      </c>
      <c r="EW27" s="2814">
        <v>0</v>
      </c>
      <c r="EX27" s="2814">
        <v>0</v>
      </c>
      <c r="EY27" s="2814">
        <v>0</v>
      </c>
      <c r="EZ27" s="2814">
        <v>0</v>
      </c>
      <c r="FA27" s="2814">
        <v>0</v>
      </c>
      <c r="FB27" s="2814">
        <v>0</v>
      </c>
      <c r="FC27" s="2814">
        <v>0</v>
      </c>
      <c r="FD27" s="2814">
        <v>0</v>
      </c>
      <c r="FE27" s="2814">
        <v>0</v>
      </c>
      <c r="FF27" s="2814">
        <v>0</v>
      </c>
      <c r="FG27" s="2814">
        <v>0</v>
      </c>
      <c r="FH27" s="2814">
        <v>0</v>
      </c>
      <c r="FI27" s="2814">
        <v>0</v>
      </c>
      <c r="FJ27" s="2814">
        <v>0</v>
      </c>
      <c r="FK27" s="962">
        <f t="shared" si="2"/>
        <v>0</v>
      </c>
      <c r="FL27" s="2814">
        <v>0</v>
      </c>
      <c r="FM27" s="2814">
        <v>0</v>
      </c>
      <c r="FN27" s="2814">
        <v>0</v>
      </c>
      <c r="FO27" s="962">
        <f t="shared" si="3"/>
        <v>0</v>
      </c>
      <c r="FP27" s="2814">
        <v>0</v>
      </c>
      <c r="FQ27" s="2814">
        <v>0</v>
      </c>
      <c r="FR27" s="2814">
        <v>0</v>
      </c>
      <c r="FS27" s="962">
        <f t="shared" si="4"/>
        <v>0</v>
      </c>
      <c r="FT27" s="2814">
        <v>0</v>
      </c>
      <c r="FU27" s="2814">
        <v>0</v>
      </c>
      <c r="FV27" s="2814">
        <v>0</v>
      </c>
      <c r="FW27" s="962">
        <f t="shared" si="5"/>
        <v>0</v>
      </c>
      <c r="FX27" s="2814">
        <v>0</v>
      </c>
      <c r="FY27" s="2814">
        <v>0</v>
      </c>
      <c r="FZ27" s="2814">
        <v>0</v>
      </c>
      <c r="GA27" s="2814">
        <v>0</v>
      </c>
      <c r="GB27" s="962">
        <v>0</v>
      </c>
      <c r="GC27" s="962">
        <v>0</v>
      </c>
      <c r="GD27" s="962">
        <v>0</v>
      </c>
      <c r="GE27" s="962">
        <v>0</v>
      </c>
      <c r="GF27" s="962">
        <v>0</v>
      </c>
      <c r="GG27" s="962">
        <v>0</v>
      </c>
      <c r="GH27" s="962">
        <v>0</v>
      </c>
      <c r="GI27" s="962">
        <v>0</v>
      </c>
      <c r="GJ27" s="962">
        <v>0</v>
      </c>
      <c r="GK27" s="2814">
        <v>0</v>
      </c>
      <c r="GL27" s="2814">
        <v>0</v>
      </c>
      <c r="GM27" s="2814">
        <v>0</v>
      </c>
      <c r="GN27" s="2814">
        <v>0</v>
      </c>
      <c r="GO27" s="962">
        <f t="shared" si="6"/>
        <v>0</v>
      </c>
      <c r="GP27" s="1024">
        <v>0</v>
      </c>
      <c r="GQ27" s="962">
        <v>0</v>
      </c>
      <c r="GR27" s="962">
        <v>0</v>
      </c>
      <c r="GS27" s="962">
        <f t="shared" si="12"/>
        <v>0</v>
      </c>
      <c r="GT27" s="962">
        <v>0</v>
      </c>
      <c r="GU27" s="962">
        <v>0</v>
      </c>
      <c r="GV27" s="962">
        <v>0</v>
      </c>
      <c r="GW27" s="962">
        <f t="shared" si="13"/>
        <v>0</v>
      </c>
      <c r="GX27" s="962">
        <v>0</v>
      </c>
      <c r="GY27" s="962">
        <v>0</v>
      </c>
      <c r="GZ27" s="962">
        <v>0</v>
      </c>
      <c r="HA27" s="962">
        <f t="shared" si="20"/>
        <v>0</v>
      </c>
      <c r="HB27" s="962">
        <v>0</v>
      </c>
      <c r="HC27" s="962">
        <v>0</v>
      </c>
      <c r="HD27" s="962">
        <v>0</v>
      </c>
      <c r="HE27" s="962">
        <f t="shared" si="10"/>
        <v>0</v>
      </c>
      <c r="HF27" s="1023">
        <f t="shared" si="11"/>
        <v>0</v>
      </c>
      <c r="HG27" s="1024">
        <v>0</v>
      </c>
      <c r="HH27" s="962">
        <v>0</v>
      </c>
      <c r="HI27" s="962">
        <v>0</v>
      </c>
      <c r="HJ27" s="962">
        <f t="shared" si="21"/>
        <v>0</v>
      </c>
      <c r="HK27" s="962">
        <v>0</v>
      </c>
      <c r="HL27" s="962">
        <v>0</v>
      </c>
      <c r="HM27" s="962">
        <v>0</v>
      </c>
      <c r="HN27" s="962">
        <f t="shared" si="14"/>
        <v>0</v>
      </c>
      <c r="HO27" s="962">
        <v>0</v>
      </c>
      <c r="HP27" s="962">
        <f t="shared" si="22"/>
        <v>0</v>
      </c>
      <c r="HQ27" s="962">
        <v>0</v>
      </c>
      <c r="HR27" s="962">
        <f t="shared" si="23"/>
        <v>0</v>
      </c>
      <c r="HS27" s="962">
        <v>0</v>
      </c>
      <c r="HT27" s="962">
        <f t="shared" si="24"/>
        <v>0</v>
      </c>
      <c r="HU27" s="962">
        <v>0</v>
      </c>
      <c r="HV27" s="962">
        <f t="shared" si="25"/>
        <v>0</v>
      </c>
      <c r="HW27" s="1023">
        <f t="shared" si="1"/>
        <v>0</v>
      </c>
    </row>
    <row r="28" spans="1:231" ht="22.5" customHeight="1" x14ac:dyDescent="0.4">
      <c r="A28" s="2826" t="s">
        <v>824</v>
      </c>
      <c r="B28" s="1048">
        <v>124.23831</v>
      </c>
      <c r="C28" s="1048">
        <v>94.316239999999993</v>
      </c>
      <c r="D28" s="1048">
        <v>97.078050000000005</v>
      </c>
      <c r="E28" s="1048">
        <v>315.63260000000002</v>
      </c>
      <c r="F28" s="1048">
        <v>114.78891900000001</v>
      </c>
      <c r="G28" s="1048">
        <v>123.00583</v>
      </c>
      <c r="H28" s="1048">
        <v>121.83653</v>
      </c>
      <c r="I28" s="1048">
        <v>359.63127900000001</v>
      </c>
      <c r="J28" s="1048">
        <v>123.33683000000001</v>
      </c>
      <c r="K28" s="1048">
        <v>135.92632</v>
      </c>
      <c r="L28" s="1048">
        <v>206.6258</v>
      </c>
      <c r="M28" s="1048">
        <v>465.88895000000002</v>
      </c>
      <c r="N28" s="1048">
        <v>218.26345000000001</v>
      </c>
      <c r="O28" s="1048">
        <v>194.8562</v>
      </c>
      <c r="P28" s="1048">
        <v>236.32177999999999</v>
      </c>
      <c r="Q28" s="1048">
        <v>649.44142999999997</v>
      </c>
      <c r="R28" s="1048">
        <v>1790.594259</v>
      </c>
      <c r="S28" s="1048">
        <v>426.3569</v>
      </c>
      <c r="T28" s="1048">
        <v>200.95123000000001</v>
      </c>
      <c r="U28" s="1048">
        <v>209.87231</v>
      </c>
      <c r="V28" s="1048">
        <v>837.18043999999998</v>
      </c>
      <c r="W28" s="1048">
        <v>186.33456000000001</v>
      </c>
      <c r="X28" s="1048">
        <v>164.66890000000001</v>
      </c>
      <c r="Y28" s="1048">
        <v>124.06225000000001</v>
      </c>
      <c r="Z28" s="1048">
        <v>475.06571000000002</v>
      </c>
      <c r="AA28" s="1048">
        <v>156.84422000000001</v>
      </c>
      <c r="AB28" s="1048">
        <v>192.61545699999999</v>
      </c>
      <c r="AC28" s="1048">
        <v>205.168283</v>
      </c>
      <c r="AD28" s="1048">
        <v>554.62796000000003</v>
      </c>
      <c r="AE28" s="1048">
        <v>218.26345000000001</v>
      </c>
      <c r="AF28" s="1048">
        <v>194.8562</v>
      </c>
      <c r="AG28" s="1048">
        <v>236.32177999999999</v>
      </c>
      <c r="AH28" s="1048">
        <v>649.44142999999997</v>
      </c>
      <c r="AI28" s="1048">
        <v>2516.3155400000001</v>
      </c>
      <c r="AJ28" s="1048">
        <v>400.21036411</v>
      </c>
      <c r="AK28" s="1048">
        <v>155.66214087</v>
      </c>
      <c r="AL28" s="1048">
        <v>156.11426</v>
      </c>
      <c r="AM28" s="1048">
        <v>711.98676498000009</v>
      </c>
      <c r="AN28" s="1048">
        <v>198.25548233000001</v>
      </c>
      <c r="AO28" s="1048">
        <v>191.20030284999999</v>
      </c>
      <c r="AP28" s="1048">
        <v>192.5502175</v>
      </c>
      <c r="AQ28" s="1048">
        <v>582.00600268000005</v>
      </c>
      <c r="AR28" s="1048">
        <v>165.38707719999999</v>
      </c>
      <c r="AS28" s="1048">
        <v>563.85190040999998</v>
      </c>
      <c r="AT28" s="1048">
        <v>159.24033569999997</v>
      </c>
      <c r="AU28" s="1048">
        <v>201.32444290000001</v>
      </c>
      <c r="AV28" s="1049">
        <v>204.11850024</v>
      </c>
      <c r="AW28" s="1049">
        <v>564.68327884000007</v>
      </c>
      <c r="AX28" s="1049">
        <v>192.43624560000001</v>
      </c>
      <c r="AY28" s="1049">
        <v>186.55721423</v>
      </c>
      <c r="AZ28" s="1049">
        <v>192.5502175</v>
      </c>
      <c r="BA28" s="1049">
        <v>571.54367732999992</v>
      </c>
      <c r="BB28" s="1049">
        <v>152.66032580000001</v>
      </c>
      <c r="BC28" s="1049">
        <v>252.33272086000002</v>
      </c>
      <c r="BD28" s="1049">
        <v>245.93231251</v>
      </c>
      <c r="BE28" s="1049">
        <v>650.92535917000009</v>
      </c>
      <c r="BF28" s="962">
        <v>224.3200506</v>
      </c>
      <c r="BG28" s="962">
        <v>197.44262033000001</v>
      </c>
      <c r="BH28" s="962">
        <v>236.32177999999999</v>
      </c>
      <c r="BI28" s="962">
        <v>658.08445093000012</v>
      </c>
      <c r="BJ28" s="962">
        <v>194.15248199999999</v>
      </c>
      <c r="BK28" s="962">
        <v>240.84263647999998</v>
      </c>
      <c r="BL28" s="962">
        <v>245.71235221999999</v>
      </c>
      <c r="BM28" s="962">
        <v>680.70747070000004</v>
      </c>
      <c r="BN28" s="962">
        <v>212.13342512</v>
      </c>
      <c r="BO28" s="962">
        <v>262.19458355</v>
      </c>
      <c r="BP28" s="962">
        <v>242.14526437000001</v>
      </c>
      <c r="BQ28" s="2837">
        <v>716.47327303999998</v>
      </c>
      <c r="BR28" s="2838">
        <v>254.66401680000001</v>
      </c>
      <c r="BS28" s="2838">
        <v>251.40222252000001</v>
      </c>
      <c r="BT28" s="2838">
        <v>506.66335139999995</v>
      </c>
      <c r="BU28" s="2838">
        <v>1012.72959072</v>
      </c>
      <c r="BV28" s="2838">
        <v>388.16024833999995</v>
      </c>
      <c r="BW28" s="2838">
        <v>300.12044437000003</v>
      </c>
      <c r="BX28" s="2838">
        <v>269.60415282999998</v>
      </c>
      <c r="BY28" s="2838">
        <v>957.88484554000001</v>
      </c>
      <c r="BZ28" s="2838">
        <v>236.14262680000002</v>
      </c>
      <c r="CA28" s="2838">
        <v>247.11345272</v>
      </c>
      <c r="CB28" s="2838">
        <v>226.75226427999999</v>
      </c>
      <c r="CC28" s="2838">
        <v>710.00834379999992</v>
      </c>
      <c r="CD28" s="2838">
        <v>223.51284230000002</v>
      </c>
      <c r="CE28" s="2838">
        <v>233.81469253999998</v>
      </c>
      <c r="CF28" s="2838">
        <v>242.05812933999999</v>
      </c>
      <c r="CG28" s="2838">
        <v>699.38566418000005</v>
      </c>
      <c r="CH28" s="2838">
        <v>235.93484053999998</v>
      </c>
      <c r="CI28" s="2838">
        <v>208.09233753999999</v>
      </c>
      <c r="CJ28" s="2838">
        <v>351.26214826</v>
      </c>
      <c r="CK28" s="2838">
        <v>795.28932633999989</v>
      </c>
      <c r="CL28" s="2838">
        <v>279.67724289999995</v>
      </c>
      <c r="CM28" s="2838">
        <v>198.64205263999997</v>
      </c>
      <c r="CN28" s="2838">
        <v>165.50822436000001</v>
      </c>
      <c r="CO28" s="2838">
        <v>643.82751989999997</v>
      </c>
      <c r="CP28" s="2838">
        <v>2848.5108542199996</v>
      </c>
      <c r="CQ28" s="2838">
        <v>243.89549158000003</v>
      </c>
      <c r="CR28" s="2838">
        <v>263.03903764</v>
      </c>
      <c r="CS28" s="2838">
        <v>262.93030568</v>
      </c>
      <c r="CT28" s="2838">
        <v>769.86483490000012</v>
      </c>
      <c r="CU28" s="2838">
        <v>234.64143330000002</v>
      </c>
      <c r="CV28" s="2838">
        <v>237.623583</v>
      </c>
      <c r="CW28" s="2838">
        <v>237.61911474999999</v>
      </c>
      <c r="CX28" s="2838">
        <v>709.88413104999995</v>
      </c>
      <c r="CY28" s="2838">
        <v>221.95208126</v>
      </c>
      <c r="CZ28" s="2838">
        <v>338.69900482999998</v>
      </c>
      <c r="DA28" s="2838">
        <v>356.51529766000004</v>
      </c>
      <c r="DB28" s="2838">
        <v>917.16638375000002</v>
      </c>
      <c r="DC28" s="2838">
        <v>274.16229706000001</v>
      </c>
      <c r="DD28" s="2838">
        <v>291.61420677999996</v>
      </c>
      <c r="DE28" s="2838">
        <v>202.14472130000001</v>
      </c>
      <c r="DF28" s="2838">
        <v>767.92122513999993</v>
      </c>
      <c r="DG28" s="2838">
        <v>3164.8365748399997</v>
      </c>
      <c r="DH28" s="2838">
        <v>294.51806499999998</v>
      </c>
      <c r="DI28" s="2838">
        <v>322.14212532000005</v>
      </c>
      <c r="DJ28" s="2838">
        <v>330.54268499999989</v>
      </c>
      <c r="DK28" s="2838">
        <v>947.20287531999998</v>
      </c>
      <c r="DL28" s="2838">
        <v>277.36256441999996</v>
      </c>
      <c r="DM28" s="2838">
        <v>284.52587932000006</v>
      </c>
      <c r="DN28" s="2838">
        <v>294.013642</v>
      </c>
      <c r="DO28" s="2838">
        <v>855.90208573999996</v>
      </c>
      <c r="DP28" s="2838">
        <v>1803.1049610600001</v>
      </c>
      <c r="DQ28" s="2838">
        <v>290.45762341000011</v>
      </c>
      <c r="DR28" s="2838">
        <v>319.75646612000003</v>
      </c>
      <c r="DS28" s="2838">
        <v>394.51</v>
      </c>
      <c r="DT28" s="2838">
        <v>1004.7240895300001</v>
      </c>
      <c r="DU28" s="2838">
        <v>305.47000000000003</v>
      </c>
      <c r="DV28" s="2838">
        <v>340.25</v>
      </c>
      <c r="DW28" s="2838">
        <v>226.8</v>
      </c>
      <c r="DX28" s="2838">
        <v>872.52</v>
      </c>
      <c r="DY28" s="2838">
        <v>3952.6915563167167</v>
      </c>
      <c r="DZ28" s="2838">
        <v>339.43642882419994</v>
      </c>
      <c r="EA28" s="962">
        <v>427.52217676549992</v>
      </c>
      <c r="EB28" s="962">
        <v>300.16083178260004</v>
      </c>
      <c r="EC28" s="962">
        <v>1067.1194373722999</v>
      </c>
      <c r="ED28" s="962">
        <v>183.53491151260002</v>
      </c>
      <c r="EE28" s="962">
        <v>188.90245733680001</v>
      </c>
      <c r="EF28" s="962">
        <v>276.85400332099999</v>
      </c>
      <c r="EG28" s="962">
        <v>649.2913721704</v>
      </c>
      <c r="EH28" s="962">
        <v>299.38600320520004</v>
      </c>
      <c r="EI28" s="962">
        <v>376.20955864389998</v>
      </c>
      <c r="EJ28" s="962">
        <v>528.69479910360008</v>
      </c>
      <c r="EK28" s="962">
        <v>1204.2903609527</v>
      </c>
      <c r="EL28" s="962">
        <v>439.68714965649997</v>
      </c>
      <c r="EM28" s="962">
        <v>395.39158420680002</v>
      </c>
      <c r="EN28" s="962">
        <v>247.39755583368003</v>
      </c>
      <c r="EO28" s="962">
        <v>1082.4762896969801</v>
      </c>
      <c r="EP28" s="962">
        <v>4003.1774601923794</v>
      </c>
      <c r="EQ28" s="962">
        <v>426.77105491049684</v>
      </c>
      <c r="ER28" s="962">
        <v>429.44391546112541</v>
      </c>
      <c r="ES28" s="962">
        <v>347.62500139290756</v>
      </c>
      <c r="ET28" s="962">
        <v>1203.83997176453</v>
      </c>
      <c r="EU28" s="962">
        <v>245.7306629351647</v>
      </c>
      <c r="EV28" s="962">
        <v>277.05298202451718</v>
      </c>
      <c r="EW28" s="962">
        <v>320.45190792426467</v>
      </c>
      <c r="EX28" s="962">
        <v>843.23555288394653</v>
      </c>
      <c r="EY28" s="962">
        <v>353.0370020413784</v>
      </c>
      <c r="EZ28" s="962">
        <v>494.81085077093439</v>
      </c>
      <c r="FA28" s="962">
        <v>643.01051445866801</v>
      </c>
      <c r="FB28" s="962">
        <v>1490.8583672709808</v>
      </c>
      <c r="FC28" s="962">
        <v>550.25298517640147</v>
      </c>
      <c r="FD28" s="962">
        <v>367.33383523094079</v>
      </c>
      <c r="FE28" s="962">
        <v>252.53022767320078</v>
      </c>
      <c r="FF28" s="962">
        <v>1170.1170480805431</v>
      </c>
      <c r="FG28" s="962">
        <v>4708.0509400000001</v>
      </c>
      <c r="FH28" s="962">
        <v>690.23916120000001</v>
      </c>
      <c r="FI28" s="962">
        <v>651.25079608999999</v>
      </c>
      <c r="FJ28" s="962">
        <v>590.12414225999999</v>
      </c>
      <c r="FK28" s="962">
        <f t="shared" si="2"/>
        <v>1931.61409955</v>
      </c>
      <c r="FL28" s="962">
        <v>495.07125379000001</v>
      </c>
      <c r="FM28" s="962">
        <v>458.32045736000003</v>
      </c>
      <c r="FN28" s="962">
        <v>493.00267214999997</v>
      </c>
      <c r="FO28" s="962">
        <f t="shared" si="3"/>
        <v>1446.3943832999998</v>
      </c>
      <c r="FP28" s="962">
        <v>529.15869551000003</v>
      </c>
      <c r="FQ28" s="962">
        <v>631.01053141</v>
      </c>
      <c r="FR28" s="962">
        <v>907.74540352999998</v>
      </c>
      <c r="FS28" s="962">
        <f t="shared" si="4"/>
        <v>2067.91463045</v>
      </c>
      <c r="FT28" s="962">
        <v>718.51098489087224</v>
      </c>
      <c r="FU28" s="962">
        <v>499.85304596999998</v>
      </c>
      <c r="FV28" s="962">
        <v>353.95804798570629</v>
      </c>
      <c r="FW28" s="962">
        <f t="shared" si="5"/>
        <v>1572.3220788465785</v>
      </c>
      <c r="FX28" s="962">
        <v>7018.245192146579</v>
      </c>
      <c r="FY28" s="962">
        <v>1051.13197285567</v>
      </c>
      <c r="FZ28" s="962">
        <v>979.20897931786658</v>
      </c>
      <c r="GA28" s="962">
        <v>973.14974437588</v>
      </c>
      <c r="GB28" s="962">
        <v>3003.4906965494165</v>
      </c>
      <c r="GC28" s="962">
        <v>809.11886472004289</v>
      </c>
      <c r="GD28" s="962">
        <v>241.58571123486996</v>
      </c>
      <c r="GE28" s="962">
        <v>337.79140935433196</v>
      </c>
      <c r="GF28" s="962">
        <v>1388.4959853092448</v>
      </c>
      <c r="GG28" s="962">
        <v>1242.216710349483</v>
      </c>
      <c r="GH28" s="962">
        <v>1386.2693460942201</v>
      </c>
      <c r="GI28" s="962">
        <v>1302.831936905927</v>
      </c>
      <c r="GJ28" s="962">
        <v>3931.3179933496303</v>
      </c>
      <c r="GK28" s="962">
        <v>924.81163058000016</v>
      </c>
      <c r="GL28" s="962">
        <v>918.62632079999992</v>
      </c>
      <c r="GM28" s="962">
        <v>460.87264113400408</v>
      </c>
      <c r="GN28" s="962">
        <v>2304.3105925140044</v>
      </c>
      <c r="GO28" s="962">
        <f t="shared" si="6"/>
        <v>10627.615267722296</v>
      </c>
      <c r="GP28" s="1024">
        <v>1272.44</v>
      </c>
      <c r="GQ28" s="962">
        <v>1057.4559999999999</v>
      </c>
      <c r="GR28" s="962">
        <v>1094.99</v>
      </c>
      <c r="GS28" s="962">
        <f t="shared" si="12"/>
        <v>3424.886</v>
      </c>
      <c r="GT28" s="962">
        <v>1183.4100000000001</v>
      </c>
      <c r="GU28" s="962">
        <v>1224.49</v>
      </c>
      <c r="GV28" s="962">
        <v>956.72</v>
      </c>
      <c r="GW28" s="962">
        <f t="shared" si="13"/>
        <v>3364.62</v>
      </c>
      <c r="GX28" s="962">
        <v>1253.53</v>
      </c>
      <c r="GY28" s="962">
        <v>1435.78</v>
      </c>
      <c r="GZ28" s="962">
        <v>1511.11</v>
      </c>
      <c r="HA28" s="962">
        <f t="shared" si="20"/>
        <v>4200.42</v>
      </c>
      <c r="HB28" s="962">
        <v>1460.69</v>
      </c>
      <c r="HC28" s="962">
        <v>1467.92</v>
      </c>
      <c r="HD28" s="962">
        <v>1423.5</v>
      </c>
      <c r="HE28" s="962">
        <f t="shared" si="10"/>
        <v>4352.1100000000006</v>
      </c>
      <c r="HF28" s="1023">
        <f t="shared" si="11"/>
        <v>15342.036000000002</v>
      </c>
      <c r="HG28" s="1024">
        <v>968.52103737982611</v>
      </c>
      <c r="HH28" s="962">
        <v>828.07647853083995</v>
      </c>
      <c r="HI28" s="962">
        <v>884.50929831523956</v>
      </c>
      <c r="HJ28" s="962">
        <v>2681.1068142259055</v>
      </c>
      <c r="HK28" s="962">
        <v>915.90467395115104</v>
      </c>
      <c r="HL28" s="962">
        <v>996.09575881563262</v>
      </c>
      <c r="HM28" s="962">
        <v>794.72225857163164</v>
      </c>
      <c r="HN28" s="962">
        <v>2706.7226913384152</v>
      </c>
      <c r="HO28" s="962">
        <v>2725.3752488649502</v>
      </c>
      <c r="HP28" s="962">
        <v>2200.442081545229</v>
      </c>
      <c r="HQ28" s="962">
        <v>3043.76214776696</v>
      </c>
      <c r="HR28" s="962">
        <v>7969.5794781771392</v>
      </c>
      <c r="HS28" s="962">
        <v>1093.7877891571675</v>
      </c>
      <c r="HT28" s="962">
        <v>1165.9236912347608</v>
      </c>
      <c r="HU28" s="962">
        <v>1048.0532697007259</v>
      </c>
      <c r="HV28" s="962">
        <v>3307.7647500926541</v>
      </c>
      <c r="HW28" s="1023">
        <f t="shared" si="1"/>
        <v>16665.173733834115</v>
      </c>
    </row>
    <row r="29" spans="1:231" ht="21" customHeight="1" x14ac:dyDescent="0.4">
      <c r="A29" s="2822" t="s">
        <v>825</v>
      </c>
      <c r="B29" s="1048">
        <v>0</v>
      </c>
      <c r="C29" s="1048">
        <v>0</v>
      </c>
      <c r="D29" s="1048">
        <v>84.39351988896</v>
      </c>
      <c r="E29" s="1048">
        <v>84.39351988896</v>
      </c>
      <c r="F29" s="1048">
        <v>0</v>
      </c>
      <c r="G29" s="1048">
        <v>93.600146416259989</v>
      </c>
      <c r="H29" s="1048">
        <v>0</v>
      </c>
      <c r="I29" s="1048">
        <v>93.600146416259989</v>
      </c>
      <c r="J29" s="1048">
        <v>0</v>
      </c>
      <c r="K29" s="1048">
        <v>80.112197042800005</v>
      </c>
      <c r="L29" s="1048">
        <v>0</v>
      </c>
      <c r="M29" s="1048">
        <v>80.112197042800005</v>
      </c>
      <c r="N29" s="1048">
        <v>0</v>
      </c>
      <c r="O29" s="1048">
        <v>77.948392831100008</v>
      </c>
      <c r="P29" s="1048">
        <v>77.219368836490844</v>
      </c>
      <c r="Q29" s="1048">
        <v>155.16776166759087</v>
      </c>
      <c r="R29" s="1048">
        <v>413.27362501561089</v>
      </c>
      <c r="S29" s="1048">
        <v>0</v>
      </c>
      <c r="T29" s="1048">
        <v>81.721527000720016</v>
      </c>
      <c r="U29" s="1048">
        <v>0</v>
      </c>
      <c r="V29" s="1048">
        <v>81.721527000720016</v>
      </c>
      <c r="W29" s="1048">
        <v>74.473923643719999</v>
      </c>
      <c r="X29" s="1048">
        <v>0</v>
      </c>
      <c r="Y29" s="1048">
        <v>72.243952119919996</v>
      </c>
      <c r="Z29" s="1048">
        <v>146.71787576364</v>
      </c>
      <c r="AA29" s="1048">
        <v>0</v>
      </c>
      <c r="AB29" s="1048">
        <v>63.086198357439997</v>
      </c>
      <c r="AC29" s="1048">
        <v>0</v>
      </c>
      <c r="AD29" s="1048">
        <v>63.086198357439997</v>
      </c>
      <c r="AE29" s="1048">
        <v>67.822643766000013</v>
      </c>
      <c r="AF29" s="1048">
        <v>0</v>
      </c>
      <c r="AG29" s="1048">
        <v>69.925088108000011</v>
      </c>
      <c r="AH29" s="1048">
        <v>137.74773187400001</v>
      </c>
      <c r="AI29" s="1048">
        <v>429.27333299580005</v>
      </c>
      <c r="AJ29" s="1048">
        <v>0</v>
      </c>
      <c r="AK29" s="1048">
        <v>70.240968397796394</v>
      </c>
      <c r="AL29" s="1048">
        <v>68.717945760863216</v>
      </c>
      <c r="AM29" s="1048">
        <v>138.95891415865961</v>
      </c>
      <c r="AN29" s="1048">
        <v>0</v>
      </c>
      <c r="AO29" s="1048">
        <v>72.755798408229609</v>
      </c>
      <c r="AP29" s="1048">
        <v>0</v>
      </c>
      <c r="AQ29" s="1048">
        <v>72.755798408229609</v>
      </c>
      <c r="AR29" s="1048">
        <v>65.686513033469694</v>
      </c>
      <c r="AS29" s="1048">
        <v>133.44079843879288</v>
      </c>
      <c r="AT29" s="1048">
        <v>0</v>
      </c>
      <c r="AU29" s="1048">
        <v>48.630399371672006</v>
      </c>
      <c r="AV29" s="1049">
        <v>78.261401956812804</v>
      </c>
      <c r="AW29" s="1049">
        <v>126.8918013284848</v>
      </c>
      <c r="AX29" s="1049">
        <v>61.622882700604201</v>
      </c>
      <c r="AY29" s="1049">
        <v>54.681871348980003</v>
      </c>
      <c r="AZ29" s="1049">
        <v>0</v>
      </c>
      <c r="BA29" s="1049">
        <v>116.3047540495842</v>
      </c>
      <c r="BB29" s="1049">
        <v>71.564662697387988</v>
      </c>
      <c r="BC29" s="1049">
        <v>46.311163992777601</v>
      </c>
      <c r="BD29" s="1049">
        <v>0</v>
      </c>
      <c r="BE29" s="1049">
        <v>117.8758266901656</v>
      </c>
      <c r="BF29" s="962">
        <v>0</v>
      </c>
      <c r="BG29" s="962">
        <v>107.308563186375</v>
      </c>
      <c r="BH29" s="962">
        <v>0</v>
      </c>
      <c r="BI29" s="962">
        <v>107.308563186375</v>
      </c>
      <c r="BJ29" s="962">
        <v>0</v>
      </c>
      <c r="BK29" s="962">
        <v>54.789801227523604</v>
      </c>
      <c r="BL29" s="962">
        <v>0</v>
      </c>
      <c r="BM29" s="962">
        <v>54.789801227523604</v>
      </c>
      <c r="BN29" s="962">
        <v>43.633824526937694</v>
      </c>
      <c r="BO29" s="962">
        <v>0</v>
      </c>
      <c r="BP29" s="962">
        <v>0</v>
      </c>
      <c r="BQ29" s="2838">
        <v>43.633824526937694</v>
      </c>
      <c r="BR29" s="2838">
        <v>0</v>
      </c>
      <c r="BS29" s="2838">
        <v>106.26155094923899</v>
      </c>
      <c r="BT29" s="2838">
        <v>0</v>
      </c>
      <c r="BU29" s="2838">
        <v>106.26155094923899</v>
      </c>
      <c r="BV29" s="2838">
        <v>0</v>
      </c>
      <c r="BW29" s="2838">
        <v>0</v>
      </c>
      <c r="BX29" s="2838">
        <v>60.030686185136794</v>
      </c>
      <c r="BY29" s="2838">
        <v>60.030686185136794</v>
      </c>
      <c r="BZ29" s="2838">
        <v>250.10088887267869</v>
      </c>
      <c r="CA29" s="2838">
        <v>0</v>
      </c>
      <c r="CB29" s="2838">
        <v>0</v>
      </c>
      <c r="CC29" s="2838">
        <v>250.10088887267869</v>
      </c>
      <c r="CD29" s="2838">
        <v>0</v>
      </c>
      <c r="CE29" s="2838">
        <v>89.328059396177991</v>
      </c>
      <c r="CF29" s="2838">
        <v>96.867668000715796</v>
      </c>
      <c r="CG29" s="2838">
        <v>186.1957273968938</v>
      </c>
      <c r="CH29" s="2838">
        <v>100.0500553856162</v>
      </c>
      <c r="CI29" s="2838">
        <v>0</v>
      </c>
      <c r="CJ29" s="2838">
        <v>0</v>
      </c>
      <c r="CK29" s="2838">
        <v>100.0500553856162</v>
      </c>
      <c r="CL29" s="2838">
        <v>0</v>
      </c>
      <c r="CM29" s="2838">
        <v>0</v>
      </c>
      <c r="CN29" s="2838">
        <v>244.4642487496242</v>
      </c>
      <c r="CO29" s="2838">
        <v>244.4642487496242</v>
      </c>
      <c r="CP29" s="2838">
        <v>929.74866131169006</v>
      </c>
      <c r="CQ29" s="2838">
        <v>0</v>
      </c>
      <c r="CR29" s="2838">
        <v>194.54481812039256</v>
      </c>
      <c r="CS29" s="2838">
        <v>0</v>
      </c>
      <c r="CT29" s="2838">
        <v>194.54481812039256</v>
      </c>
      <c r="CU29" s="2838">
        <v>0</v>
      </c>
      <c r="CV29" s="2838">
        <v>428.03740790246883</v>
      </c>
      <c r="CW29" s="2838">
        <v>0</v>
      </c>
      <c r="CX29" s="2838">
        <v>428.03740790246883</v>
      </c>
      <c r="CY29" s="2838">
        <v>0</v>
      </c>
      <c r="CZ29" s="2838">
        <v>235.08554708370286</v>
      </c>
      <c r="DA29" s="2838">
        <v>145.87043708152359</v>
      </c>
      <c r="DB29" s="2838">
        <v>380.95598416522648</v>
      </c>
      <c r="DC29" s="2838">
        <v>0</v>
      </c>
      <c r="DD29" s="2838">
        <v>140.18213453973277</v>
      </c>
      <c r="DE29" s="2838">
        <v>253.40400366891541</v>
      </c>
      <c r="DF29" s="2838">
        <v>393.58613820864821</v>
      </c>
      <c r="DG29" s="2838">
        <v>1397.1243483967362</v>
      </c>
      <c r="DH29" s="2838">
        <v>0</v>
      </c>
      <c r="DI29" s="2838">
        <v>0</v>
      </c>
      <c r="DJ29" s="2838">
        <v>84.716737224648753</v>
      </c>
      <c r="DK29" s="2838">
        <v>84.716737224648753</v>
      </c>
      <c r="DL29" s="2838">
        <v>105.35033985504208</v>
      </c>
      <c r="DM29" s="2838">
        <v>170.01770203714813</v>
      </c>
      <c r="DN29" s="2838">
        <v>0</v>
      </c>
      <c r="DO29" s="2838">
        <v>275.36804189219021</v>
      </c>
      <c r="DP29" s="2838">
        <v>360.084779116839</v>
      </c>
      <c r="DQ29" s="2838">
        <v>0</v>
      </c>
      <c r="DR29" s="2838">
        <v>0</v>
      </c>
      <c r="DS29" s="2838">
        <v>73.711234159775941</v>
      </c>
      <c r="DT29" s="2838">
        <v>73.711234159775941</v>
      </c>
      <c r="DU29" s="2838">
        <v>0</v>
      </c>
      <c r="DV29" s="2838">
        <v>0</v>
      </c>
      <c r="DW29" s="2838">
        <v>473.29740777722276</v>
      </c>
      <c r="DX29" s="2838">
        <v>473.29740777722276</v>
      </c>
      <c r="DY29" s="2838">
        <v>939.72597508091064</v>
      </c>
      <c r="DZ29" s="2838">
        <v>141.0412657154753</v>
      </c>
      <c r="EA29" s="962">
        <v>0</v>
      </c>
      <c r="EB29" s="962">
        <v>0</v>
      </c>
      <c r="EC29" s="962">
        <v>141.0412657154753</v>
      </c>
      <c r="ED29" s="962">
        <v>262.44627991761894</v>
      </c>
      <c r="EE29" s="962">
        <v>43.111013461274027</v>
      </c>
      <c r="EF29" s="962">
        <v>0</v>
      </c>
      <c r="EG29" s="962">
        <v>305.55729337889301</v>
      </c>
      <c r="EH29" s="962">
        <v>200.83542434059001</v>
      </c>
      <c r="EI29" s="962">
        <v>169.22617882052796</v>
      </c>
      <c r="EJ29" s="962">
        <v>0</v>
      </c>
      <c r="EK29" s="962">
        <v>370.06160316111794</v>
      </c>
      <c r="EL29" s="962">
        <v>111.365678472384</v>
      </c>
      <c r="EM29" s="962">
        <v>192.28226344258098</v>
      </c>
      <c r="EN29" s="962">
        <v>0</v>
      </c>
      <c r="EO29" s="962">
        <v>303.64794191496503</v>
      </c>
      <c r="EP29" s="962">
        <v>1120.3081041704511</v>
      </c>
      <c r="EQ29" s="962">
        <v>103.52658109203014</v>
      </c>
      <c r="ER29" s="962">
        <v>0</v>
      </c>
      <c r="ES29" s="962">
        <v>0</v>
      </c>
      <c r="ET29" s="962">
        <v>103.52658109203014</v>
      </c>
      <c r="EU29" s="962">
        <v>295.91718702285442</v>
      </c>
      <c r="EV29" s="962">
        <v>0</v>
      </c>
      <c r="EW29" s="962">
        <v>165.85846759198859</v>
      </c>
      <c r="EX29" s="962">
        <v>461.77565461484301</v>
      </c>
      <c r="EY29" s="962">
        <v>170.63079983359418</v>
      </c>
      <c r="EZ29" s="962">
        <v>0</v>
      </c>
      <c r="FA29" s="962">
        <v>223.46231742880011</v>
      </c>
      <c r="FB29" s="962">
        <v>394.09311726239429</v>
      </c>
      <c r="FC29" s="962">
        <v>0</v>
      </c>
      <c r="FD29" s="962">
        <v>0</v>
      </c>
      <c r="FE29" s="962">
        <v>0</v>
      </c>
      <c r="FF29" s="962">
        <v>0</v>
      </c>
      <c r="FG29" s="962">
        <v>959.39535296926749</v>
      </c>
      <c r="FH29" s="962">
        <v>160.74940800544408</v>
      </c>
      <c r="FI29" s="962">
        <v>252.29058195491211</v>
      </c>
      <c r="FJ29" s="962">
        <v>0</v>
      </c>
      <c r="FK29" s="962">
        <f t="shared" si="2"/>
        <v>413.03998996035619</v>
      </c>
      <c r="FL29" s="962">
        <v>527.28491786530481</v>
      </c>
      <c r="FM29" s="962">
        <v>0</v>
      </c>
      <c r="FN29" s="962">
        <v>267.45578093144564</v>
      </c>
      <c r="FO29" s="962">
        <f t="shared" si="3"/>
        <v>794.74069879675039</v>
      </c>
      <c r="FP29" s="962">
        <v>184.12039587947186</v>
      </c>
      <c r="FQ29" s="962">
        <v>288.30209327367197</v>
      </c>
      <c r="FR29" s="962">
        <v>747.01814551059704</v>
      </c>
      <c r="FS29" s="962">
        <f t="shared" si="4"/>
        <v>1219.4406346637406</v>
      </c>
      <c r="FT29" s="962">
        <v>0</v>
      </c>
      <c r="FU29" s="962">
        <v>327.66527265534171</v>
      </c>
      <c r="FV29" s="962">
        <v>201.12586956071618</v>
      </c>
      <c r="FW29" s="962">
        <f t="shared" si="5"/>
        <v>528.79114221605789</v>
      </c>
      <c r="FX29" s="962">
        <v>2956.0124656369057</v>
      </c>
      <c r="FY29" s="962">
        <v>0</v>
      </c>
      <c r="FZ29" s="962">
        <v>280.59519341884203</v>
      </c>
      <c r="GA29" s="962">
        <v>368.25276489407997</v>
      </c>
      <c r="GB29" s="962">
        <v>648.84795831292195</v>
      </c>
      <c r="GC29" s="962">
        <v>0</v>
      </c>
      <c r="GD29" s="962">
        <v>415.11787311069543</v>
      </c>
      <c r="GE29" s="962">
        <v>319.18533533286194</v>
      </c>
      <c r="GF29" s="962">
        <v>734.30320844355742</v>
      </c>
      <c r="GG29" s="962">
        <v>383.81294660035223</v>
      </c>
      <c r="GH29" s="962">
        <v>384.35681321678453</v>
      </c>
      <c r="GI29" s="962">
        <v>265.81297887643416</v>
      </c>
      <c r="GJ29" s="962">
        <v>1033.982738693571</v>
      </c>
      <c r="GK29" s="962">
        <v>0</v>
      </c>
      <c r="GL29" s="962">
        <v>355.39272879513203</v>
      </c>
      <c r="GM29" s="962">
        <v>359.3010983750292</v>
      </c>
      <c r="GN29" s="962">
        <v>714.69382717016128</v>
      </c>
      <c r="GO29" s="962">
        <f t="shared" si="6"/>
        <v>3131.8277326202115</v>
      </c>
      <c r="GP29" s="1024">
        <v>0</v>
      </c>
      <c r="GQ29" s="962">
        <v>319.02999999999997</v>
      </c>
      <c r="GR29" s="962">
        <v>468.363</v>
      </c>
      <c r="GS29" s="962">
        <f t="shared" si="12"/>
        <v>787.39300000000003</v>
      </c>
      <c r="GT29" s="962">
        <v>350.66300000000001</v>
      </c>
      <c r="GU29" s="962">
        <v>367.08</v>
      </c>
      <c r="GV29" s="962">
        <v>0</v>
      </c>
      <c r="GW29" s="962">
        <f t="shared" si="13"/>
        <v>717.74299999999994</v>
      </c>
      <c r="GX29" s="962">
        <v>836.02</v>
      </c>
      <c r="GY29" s="962">
        <v>0</v>
      </c>
      <c r="GZ29" s="962">
        <v>413.71</v>
      </c>
      <c r="HA29" s="962">
        <f t="shared" si="20"/>
        <v>1249.73</v>
      </c>
      <c r="HB29" s="962">
        <v>401.07</v>
      </c>
      <c r="HC29" s="962">
        <v>563.4</v>
      </c>
      <c r="HD29" s="962">
        <v>344.94</v>
      </c>
      <c r="HE29" s="962">
        <f t="shared" si="10"/>
        <v>1309.4099999999999</v>
      </c>
      <c r="HF29" s="1023">
        <f t="shared" si="11"/>
        <v>4064.2759999999998</v>
      </c>
      <c r="HG29" s="1024">
        <v>0</v>
      </c>
      <c r="HH29" s="962">
        <v>353.32898121807779</v>
      </c>
      <c r="HI29" s="962">
        <v>0</v>
      </c>
      <c r="HJ29" s="962">
        <v>353.32898121807779</v>
      </c>
      <c r="HK29" s="962">
        <v>0</v>
      </c>
      <c r="HL29" s="962">
        <v>220.7291316526458</v>
      </c>
      <c r="HM29" s="962">
        <v>216.54617905507439</v>
      </c>
      <c r="HN29" s="962">
        <v>437.27531070772017</v>
      </c>
      <c r="HO29" s="962">
        <v>249.38874328198546</v>
      </c>
      <c r="HP29" s="962">
        <v>0</v>
      </c>
      <c r="HQ29" s="962">
        <v>0</v>
      </c>
      <c r="HR29" s="962">
        <v>249.38874328198546</v>
      </c>
      <c r="HS29" s="962">
        <v>0</v>
      </c>
      <c r="HT29" s="962">
        <v>0</v>
      </c>
      <c r="HU29" s="962">
        <v>0</v>
      </c>
      <c r="HV29" s="962">
        <v>0</v>
      </c>
      <c r="HW29" s="1023">
        <f t="shared" si="1"/>
        <v>1039.9930352077834</v>
      </c>
    </row>
    <row r="30" spans="1:231" ht="21" customHeight="1" x14ac:dyDescent="0.4">
      <c r="A30" s="2827" t="s">
        <v>826</v>
      </c>
      <c r="B30" s="1048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1048"/>
      <c r="O30" s="1048"/>
      <c r="P30" s="1048"/>
      <c r="Q30" s="1048"/>
      <c r="R30" s="1048"/>
      <c r="S30" s="1048"/>
      <c r="T30" s="1048"/>
      <c r="U30" s="1048"/>
      <c r="V30" s="1048"/>
      <c r="W30" s="1048"/>
      <c r="X30" s="1048"/>
      <c r="Y30" s="1048"/>
      <c r="Z30" s="1048"/>
      <c r="AA30" s="1048"/>
      <c r="AB30" s="1048"/>
      <c r="AC30" s="1048"/>
      <c r="AD30" s="1048"/>
      <c r="AE30" s="1048"/>
      <c r="AF30" s="1048"/>
      <c r="AG30" s="1048"/>
      <c r="AH30" s="1048"/>
      <c r="AI30" s="1048"/>
      <c r="AJ30" s="1048"/>
      <c r="AK30" s="1048"/>
      <c r="AL30" s="1048"/>
      <c r="AM30" s="1048"/>
      <c r="AN30" s="1048"/>
      <c r="AO30" s="1048"/>
      <c r="AP30" s="1048"/>
      <c r="AQ30" s="1048"/>
      <c r="AR30" s="1048"/>
      <c r="AS30" s="1048"/>
      <c r="AT30" s="1048"/>
      <c r="AU30" s="1048"/>
      <c r="AV30" s="1049"/>
      <c r="AW30" s="1049"/>
      <c r="AX30" s="1049"/>
      <c r="AY30" s="1049"/>
      <c r="AZ30" s="1049"/>
      <c r="BA30" s="1049"/>
      <c r="BB30" s="1049"/>
      <c r="BC30" s="1049"/>
      <c r="BD30" s="1049"/>
      <c r="BE30" s="1049"/>
      <c r="BF30" s="962"/>
      <c r="BG30" s="962"/>
      <c r="BH30" s="962">
        <v>0</v>
      </c>
      <c r="BI30" s="962">
        <v>0</v>
      </c>
      <c r="BJ30" s="962">
        <v>61.876177429999998</v>
      </c>
      <c r="BK30" s="962">
        <v>68.992769999999993</v>
      </c>
      <c r="BL30" s="962">
        <v>69.255960879999989</v>
      </c>
      <c r="BM30" s="962">
        <v>200.12490831</v>
      </c>
      <c r="BN30" s="962">
        <v>68.070285749999996</v>
      </c>
      <c r="BO30" s="962">
        <v>59.293023740000002</v>
      </c>
      <c r="BP30" s="962">
        <v>56.844900539999998</v>
      </c>
      <c r="BQ30" s="2838">
        <v>184.20821003</v>
      </c>
      <c r="BR30" s="2838">
        <v>66.001718019999998</v>
      </c>
      <c r="BS30" s="2838">
        <v>88.292430799999991</v>
      </c>
      <c r="BT30" s="2838">
        <v>113.41435873</v>
      </c>
      <c r="BU30" s="2838">
        <v>267.70850755000004</v>
      </c>
      <c r="BV30" s="2838">
        <v>75.855837009999988</v>
      </c>
      <c r="BW30" s="2838">
        <v>61.473187689999996</v>
      </c>
      <c r="BX30" s="2838">
        <v>84.22208234</v>
      </c>
      <c r="BY30" s="2838">
        <v>221.55110704000001</v>
      </c>
      <c r="BZ30" s="2838">
        <v>132.82920737999999</v>
      </c>
      <c r="CA30" s="2838">
        <v>122.51393546000003</v>
      </c>
      <c r="CB30" s="2838">
        <v>186.56326562000001</v>
      </c>
      <c r="CC30" s="2838">
        <v>441.90640846000002</v>
      </c>
      <c r="CD30" s="2838">
        <v>115.88794885</v>
      </c>
      <c r="CE30" s="2838">
        <v>137.82190765999997</v>
      </c>
      <c r="CF30" s="2838">
        <v>145.46593769999998</v>
      </c>
      <c r="CG30" s="2838">
        <v>399.17579420999994</v>
      </c>
      <c r="CH30" s="2838">
        <v>107.80284745000002</v>
      </c>
      <c r="CI30" s="2838">
        <v>88.292430799999991</v>
      </c>
      <c r="CJ30" s="2838">
        <v>275.74902477000001</v>
      </c>
      <c r="CK30" s="2838">
        <v>471.84430301999998</v>
      </c>
      <c r="CL30" s="2838">
        <v>173.51595511999994</v>
      </c>
      <c r="CM30" s="2838">
        <v>156.99520371999998</v>
      </c>
      <c r="CN30" s="2838">
        <v>174.43181438000005</v>
      </c>
      <c r="CO30" s="2838">
        <v>504.94297321999994</v>
      </c>
      <c r="CP30" s="2838">
        <v>1834.06758541</v>
      </c>
      <c r="CQ30" s="2838">
        <v>209.93312167000008</v>
      </c>
      <c r="CR30" s="2838">
        <v>169.62860142</v>
      </c>
      <c r="CS30" s="2838">
        <v>153.65093524</v>
      </c>
      <c r="CT30" s="2838">
        <v>533.21265833000007</v>
      </c>
      <c r="CU30" s="2838">
        <v>149.56116911000001</v>
      </c>
      <c r="CV30" s="2838">
        <v>145.90561633999997</v>
      </c>
      <c r="CW30" s="2838">
        <v>147.67203973000002</v>
      </c>
      <c r="CX30" s="2838">
        <v>443.13882518000003</v>
      </c>
      <c r="CY30" s="2838">
        <v>149.07317379000003</v>
      </c>
      <c r="CZ30" s="2838">
        <v>148.88186325000001</v>
      </c>
      <c r="DA30" s="2838">
        <v>142.16419486000001</v>
      </c>
      <c r="DB30" s="2838">
        <v>440.11923190000005</v>
      </c>
      <c r="DC30" s="2838">
        <v>172.00400085999999</v>
      </c>
      <c r="DD30" s="2838">
        <v>166.65278276999999</v>
      </c>
      <c r="DE30" s="2838">
        <v>170.26128257999997</v>
      </c>
      <c r="DF30" s="2838">
        <v>508.91806620999989</v>
      </c>
      <c r="DG30" s="2838">
        <v>1925.3887816199999</v>
      </c>
      <c r="DH30" s="2838">
        <v>138.31798145907868</v>
      </c>
      <c r="DI30" s="2838">
        <v>159.5730095513949</v>
      </c>
      <c r="DJ30" s="2838">
        <v>212.88962484055625</v>
      </c>
      <c r="DK30" s="2838">
        <v>510.78061585102989</v>
      </c>
      <c r="DL30" s="2838">
        <v>167.5426482436869</v>
      </c>
      <c r="DM30" s="2838">
        <v>189.91754686790179</v>
      </c>
      <c r="DN30" s="2838">
        <v>169.5719429092932</v>
      </c>
      <c r="DO30" s="2838">
        <v>527.03213802088192</v>
      </c>
      <c r="DP30" s="2838">
        <v>1037.8127538719118</v>
      </c>
      <c r="DQ30" s="2838">
        <v>204.7246587419923</v>
      </c>
      <c r="DR30" s="2838">
        <v>174.39135976999998</v>
      </c>
      <c r="DS30" s="2838">
        <v>56.792020529999988</v>
      </c>
      <c r="DT30" s="2838">
        <v>435.90803904199225</v>
      </c>
      <c r="DU30" s="2838">
        <v>168.44155519000003</v>
      </c>
      <c r="DV30" s="2838">
        <v>136.49433736</v>
      </c>
      <c r="DW30" s="2838">
        <v>46.35904</v>
      </c>
      <c r="DX30" s="2838">
        <v>351.29493255000006</v>
      </c>
      <c r="DY30" s="2838">
        <v>1773.1459394600001</v>
      </c>
      <c r="DZ30" s="2838">
        <v>158.46912515999998</v>
      </c>
      <c r="EA30" s="962">
        <v>97.01369416</v>
      </c>
      <c r="EB30" s="962">
        <v>117.49312229</v>
      </c>
      <c r="EC30" s="962">
        <v>372.97594160999995</v>
      </c>
      <c r="ED30" s="962">
        <v>171.89722864999999</v>
      </c>
      <c r="EE30" s="962">
        <v>141.11004703</v>
      </c>
      <c r="EF30" s="962">
        <v>146.05080939000001</v>
      </c>
      <c r="EG30" s="962">
        <v>459.05808506999995</v>
      </c>
      <c r="EH30" s="962">
        <v>131.22186991999999</v>
      </c>
      <c r="EI30" s="962">
        <v>169.34155949000001</v>
      </c>
      <c r="EJ30" s="962">
        <v>121.95087399000001</v>
      </c>
      <c r="EK30" s="962">
        <v>422.51430340000002</v>
      </c>
      <c r="EL30" s="962">
        <v>130.93210345999998</v>
      </c>
      <c r="EM30" s="962">
        <v>89.747688629999999</v>
      </c>
      <c r="EN30" s="962">
        <v>248.32043468999993</v>
      </c>
      <c r="EO30" s="962">
        <v>469.00022677999993</v>
      </c>
      <c r="EP30" s="962">
        <v>1723.54855686</v>
      </c>
      <c r="EQ30" s="962">
        <v>256.76221669512574</v>
      </c>
      <c r="ER30" s="962">
        <v>232.39470886855128</v>
      </c>
      <c r="ES30" s="962">
        <v>220.22450464040358</v>
      </c>
      <c r="ET30" s="962">
        <v>709.38143020408063</v>
      </c>
      <c r="EU30" s="962">
        <v>411.93166585194979</v>
      </c>
      <c r="EV30" s="962">
        <v>270.73289266994374</v>
      </c>
      <c r="EW30" s="962">
        <v>265.35140060887983</v>
      </c>
      <c r="EX30" s="962">
        <v>948.01595913077335</v>
      </c>
      <c r="EY30" s="962">
        <v>267.87176730045331</v>
      </c>
      <c r="EZ30" s="962">
        <v>361.98187249319994</v>
      </c>
      <c r="FA30" s="962">
        <v>221.75080116547531</v>
      </c>
      <c r="FB30" s="962">
        <v>851.60444095912851</v>
      </c>
      <c r="FC30" s="962">
        <v>387.19032127127213</v>
      </c>
      <c r="FD30" s="962">
        <v>283.42977374660398</v>
      </c>
      <c r="FE30" s="962">
        <v>502.09224520993837</v>
      </c>
      <c r="FF30" s="962">
        <v>1172.7123402278144</v>
      </c>
      <c r="FG30" s="962">
        <v>3681.7141705217973</v>
      </c>
      <c r="FH30" s="962">
        <v>289.74330899772224</v>
      </c>
      <c r="FI30" s="962">
        <v>314.36467339372609</v>
      </c>
      <c r="FJ30" s="962">
        <v>360.25007780434129</v>
      </c>
      <c r="FK30" s="962">
        <f t="shared" si="2"/>
        <v>964.35806019578956</v>
      </c>
      <c r="FL30" s="962">
        <v>431.91153463871382</v>
      </c>
      <c r="FM30" s="962">
        <v>399.34528598449964</v>
      </c>
      <c r="FN30" s="962">
        <v>575.25622681172445</v>
      </c>
      <c r="FO30" s="962">
        <f t="shared" si="3"/>
        <v>1406.513047434938</v>
      </c>
      <c r="FP30" s="962">
        <v>410.49713219980913</v>
      </c>
      <c r="FQ30" s="962">
        <v>397.45364573209469</v>
      </c>
      <c r="FR30" s="962">
        <v>483.33904337111886</v>
      </c>
      <c r="FS30" s="962">
        <f t="shared" si="4"/>
        <v>1291.2898213030226</v>
      </c>
      <c r="FT30" s="962">
        <v>440.54668795653055</v>
      </c>
      <c r="FU30" s="962">
        <v>501.14227212713303</v>
      </c>
      <c r="FV30" s="962">
        <v>619.28559329468715</v>
      </c>
      <c r="FW30" s="962">
        <f t="shared" si="5"/>
        <v>1560.9745533783507</v>
      </c>
      <c r="FX30" s="962">
        <v>5223.1354823121001</v>
      </c>
      <c r="FY30" s="962">
        <v>418.15298565203443</v>
      </c>
      <c r="FZ30" s="962">
        <v>367.33945316936547</v>
      </c>
      <c r="GA30" s="962">
        <v>465.02459698978748</v>
      </c>
      <c r="GB30" s="962">
        <v>1250.5170358111873</v>
      </c>
      <c r="GC30" s="962">
        <v>425.11914343286321</v>
      </c>
      <c r="GD30" s="962">
        <v>435.04796837451102</v>
      </c>
      <c r="GE30" s="962">
        <v>507.6731355185396</v>
      </c>
      <c r="GF30" s="962">
        <v>1367.8402473259139</v>
      </c>
      <c r="GG30" s="962">
        <v>344.81132141655627</v>
      </c>
      <c r="GH30" s="962">
        <v>484.30439265507425</v>
      </c>
      <c r="GI30" s="962">
        <v>513.62264315534605</v>
      </c>
      <c r="GJ30" s="962">
        <v>1342.7383572269769</v>
      </c>
      <c r="GK30" s="962">
        <v>513.49759447853376</v>
      </c>
      <c r="GL30" s="962">
        <v>528.61488599394227</v>
      </c>
      <c r="GM30" s="962">
        <v>665.70134440614913</v>
      </c>
      <c r="GN30" s="962">
        <v>1707.8138248786299</v>
      </c>
      <c r="GO30" s="962">
        <f t="shared" si="6"/>
        <v>5668.9094652427075</v>
      </c>
      <c r="GP30" s="1024">
        <f>SUM(GP31:GP39)</f>
        <v>484.98559999999998</v>
      </c>
      <c r="GQ30" s="962">
        <f>SUM(GQ31:GQ39)</f>
        <v>472.40199999999999</v>
      </c>
      <c r="GR30" s="962">
        <f t="shared" ref="GR30:GS30" si="26">SUM(GR31:GR39)</f>
        <v>518.94200000000001</v>
      </c>
      <c r="GS30" s="962">
        <f t="shared" si="26"/>
        <v>1476.3296</v>
      </c>
      <c r="GT30" s="962">
        <v>678.30700000000002</v>
      </c>
      <c r="GU30" s="962">
        <v>602.44000000000005</v>
      </c>
      <c r="GV30" s="962">
        <v>657.89</v>
      </c>
      <c r="GW30" s="962">
        <f t="shared" si="13"/>
        <v>1938.6370000000002</v>
      </c>
      <c r="GX30" s="962">
        <v>800.93</v>
      </c>
      <c r="GY30" s="962">
        <v>675.07</v>
      </c>
      <c r="GZ30" s="962">
        <v>765.66</v>
      </c>
      <c r="HA30" s="962">
        <f t="shared" si="20"/>
        <v>2241.66</v>
      </c>
      <c r="HB30" s="962">
        <v>872.22</v>
      </c>
      <c r="HC30" s="962">
        <v>724.81</v>
      </c>
      <c r="HD30" s="962">
        <v>938.42</v>
      </c>
      <c r="HE30" s="962">
        <f t="shared" si="10"/>
        <v>2535.4499999999998</v>
      </c>
      <c r="HF30" s="1023">
        <f t="shared" si="11"/>
        <v>8192.0766000000003</v>
      </c>
      <c r="HG30" s="1024">
        <f>SUM(HG31:HG39)</f>
        <v>871.80451919063364</v>
      </c>
      <c r="HH30" s="962">
        <f t="shared" ref="HH30:HK30" si="27">SUM(HH31:HH39)</f>
        <v>562.94138811118421</v>
      </c>
      <c r="HI30" s="962">
        <f>SUM(HI31:HI39)</f>
        <v>617.59712767623546</v>
      </c>
      <c r="HJ30" s="962">
        <f>HG30+HH30+HI30</f>
        <v>2052.3430349780533</v>
      </c>
      <c r="HK30" s="962">
        <f t="shared" si="27"/>
        <v>812.68956304522453</v>
      </c>
      <c r="HL30" s="962">
        <f t="shared" ref="HL30" si="28">SUM(HL31:HL39)</f>
        <v>717.2541417330599</v>
      </c>
      <c r="HM30" s="962">
        <f t="shared" ref="HM30:HQ30" si="29">SUM(HM31:HM39)</f>
        <v>593.96587030009573</v>
      </c>
      <c r="HN30" s="962">
        <f t="shared" si="14"/>
        <v>2123.9095750783799</v>
      </c>
      <c r="HO30" s="962">
        <f t="shared" si="29"/>
        <v>646.42703811880881</v>
      </c>
      <c r="HP30" s="962">
        <f t="shared" si="29"/>
        <v>596.13262971874008</v>
      </c>
      <c r="HQ30" s="962">
        <f t="shared" si="29"/>
        <v>771.49627862176874</v>
      </c>
      <c r="HR30" s="962">
        <f t="shared" ref="HR30" si="30">HO30+HP30+HQ30</f>
        <v>2014.0559464593175</v>
      </c>
      <c r="HS30" s="962">
        <f t="shared" ref="HS30:HU30" si="31">SUM(HS31:HS39)</f>
        <v>654.15310627045289</v>
      </c>
      <c r="HT30" s="962">
        <f t="shared" si="31"/>
        <v>598.21634739063234</v>
      </c>
      <c r="HU30" s="962">
        <f t="shared" si="31"/>
        <v>1330.1578333521161</v>
      </c>
      <c r="HV30" s="962">
        <f t="shared" ref="HV30" si="32">HS30+HT30+HU30</f>
        <v>2582.5272870132012</v>
      </c>
      <c r="HW30" s="1023">
        <f t="shared" si="1"/>
        <v>8772.835843528952</v>
      </c>
    </row>
    <row r="31" spans="1:231" ht="21" customHeight="1" x14ac:dyDescent="0.4">
      <c r="A31" s="2828" t="s">
        <v>827</v>
      </c>
      <c r="B31" s="1048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1048"/>
      <c r="O31" s="1048"/>
      <c r="P31" s="1048"/>
      <c r="Q31" s="1048"/>
      <c r="R31" s="1048"/>
      <c r="S31" s="1048"/>
      <c r="T31" s="1048"/>
      <c r="U31" s="1048"/>
      <c r="V31" s="1048"/>
      <c r="W31" s="1048"/>
      <c r="X31" s="1048"/>
      <c r="Y31" s="1048"/>
      <c r="Z31" s="1048"/>
      <c r="AA31" s="1048"/>
      <c r="AB31" s="1048"/>
      <c r="AC31" s="1048"/>
      <c r="AD31" s="1048"/>
      <c r="AE31" s="1048"/>
      <c r="AF31" s="1048"/>
      <c r="AG31" s="1048"/>
      <c r="AH31" s="1048"/>
      <c r="AI31" s="1048"/>
      <c r="AJ31" s="1048"/>
      <c r="AK31" s="1048"/>
      <c r="AL31" s="1048"/>
      <c r="AM31" s="1048"/>
      <c r="AN31" s="1048"/>
      <c r="AO31" s="1048"/>
      <c r="AP31" s="1048"/>
      <c r="AQ31" s="1048"/>
      <c r="AR31" s="1048"/>
      <c r="AS31" s="1048"/>
      <c r="AT31" s="1048"/>
      <c r="AU31" s="1048"/>
      <c r="AV31" s="1049"/>
      <c r="AW31" s="1049"/>
      <c r="AX31" s="1049"/>
      <c r="AY31" s="1049"/>
      <c r="AZ31" s="1049"/>
      <c r="BA31" s="1049"/>
      <c r="BB31" s="1049"/>
      <c r="BC31" s="1049"/>
      <c r="BD31" s="1049"/>
      <c r="BE31" s="1049"/>
      <c r="BF31" s="962"/>
      <c r="BG31" s="962"/>
      <c r="BH31" s="962"/>
      <c r="BI31" s="962"/>
      <c r="BJ31" s="962"/>
      <c r="BK31" s="962"/>
      <c r="BL31" s="962"/>
      <c r="BM31" s="962"/>
      <c r="BN31" s="962"/>
      <c r="BO31" s="962"/>
      <c r="BP31" s="962"/>
      <c r="BQ31" s="2838"/>
      <c r="BR31" s="2838"/>
      <c r="BS31" s="2838"/>
      <c r="BT31" s="2838">
        <v>0</v>
      </c>
      <c r="BU31" s="2838">
        <v>0</v>
      </c>
      <c r="BV31" s="2838">
        <v>0</v>
      </c>
      <c r="BW31" s="2838">
        <v>0</v>
      </c>
      <c r="BX31" s="2838">
        <v>0</v>
      </c>
      <c r="BY31" s="2838">
        <v>0</v>
      </c>
      <c r="BZ31" s="2838">
        <v>15</v>
      </c>
      <c r="CA31" s="2838">
        <v>20</v>
      </c>
      <c r="CB31" s="2838">
        <v>46.027033580000001</v>
      </c>
      <c r="CC31" s="2838">
        <v>81.027033579999994</v>
      </c>
      <c r="CD31" s="2838">
        <v>10.76053376</v>
      </c>
      <c r="CE31" s="2838">
        <v>14.709</v>
      </c>
      <c r="CF31" s="2838">
        <v>33.001038999999999</v>
      </c>
      <c r="CG31" s="2838">
        <v>57.82909613999999</v>
      </c>
      <c r="CH31" s="2838">
        <v>0</v>
      </c>
      <c r="CI31" s="2838">
        <v>26.3196908</v>
      </c>
      <c r="CJ31" s="2838">
        <v>14.401995100000008</v>
      </c>
      <c r="CK31" s="2838">
        <v>40.721685900000004</v>
      </c>
      <c r="CL31" s="2838">
        <v>32.056169099999977</v>
      </c>
      <c r="CM31" s="2838">
        <v>22.379557239999997</v>
      </c>
      <c r="CN31" s="2838">
        <v>30.375432200000013</v>
      </c>
      <c r="CO31" s="2838">
        <v>84.811158539999994</v>
      </c>
      <c r="CP31" s="2838">
        <v>265.03045078000002</v>
      </c>
      <c r="CQ31" s="2838">
        <v>47.263879860000102</v>
      </c>
      <c r="CR31" s="2838">
        <v>56.550897329999984</v>
      </c>
      <c r="CS31" s="2838">
        <v>30.064361299999995</v>
      </c>
      <c r="CT31" s="2838">
        <v>133.87913849000009</v>
      </c>
      <c r="CU31" s="2838">
        <v>13.53756037</v>
      </c>
      <c r="CV31" s="2838">
        <v>18.318909819999988</v>
      </c>
      <c r="CW31" s="2838">
        <v>14.743959399999996</v>
      </c>
      <c r="CX31" s="2838">
        <v>46.60042958999999</v>
      </c>
      <c r="CY31" s="2838">
        <v>14.305574280000002</v>
      </c>
      <c r="CZ31" s="2838">
        <v>19.361722690000004</v>
      </c>
      <c r="DA31" s="2838">
        <v>9.6062503299999999</v>
      </c>
      <c r="DB31" s="2838">
        <v>43.273547300000004</v>
      </c>
      <c r="DC31" s="2838">
        <v>34.242521250000003</v>
      </c>
      <c r="DD31" s="2838">
        <v>14.910236800000002</v>
      </c>
      <c r="DE31" s="2838">
        <v>16.442667639999996</v>
      </c>
      <c r="DF31" s="2838">
        <v>65.595425689999999</v>
      </c>
      <c r="DG31" s="2838">
        <v>289.34854107000007</v>
      </c>
      <c r="DH31" s="2838">
        <v>3.656350129999999</v>
      </c>
      <c r="DI31" s="2838">
        <v>27.323619100000002</v>
      </c>
      <c r="DJ31" s="2838">
        <v>42.909391619999987</v>
      </c>
      <c r="DK31" s="2838">
        <v>73.889360849999989</v>
      </c>
      <c r="DL31" s="2838">
        <v>4.13061977</v>
      </c>
      <c r="DM31" s="2838">
        <v>24.170793399999987</v>
      </c>
      <c r="DN31" s="2838">
        <v>10.76913366</v>
      </c>
      <c r="DO31" s="2838">
        <v>39.070546829999984</v>
      </c>
      <c r="DP31" s="2838">
        <v>112.95990767999997</v>
      </c>
      <c r="DQ31" s="2838">
        <v>5.587726840000002</v>
      </c>
      <c r="DR31" s="2838">
        <v>21.544386520000007</v>
      </c>
      <c r="DS31" s="2838">
        <v>9.6062503299999999</v>
      </c>
      <c r="DT31" s="2838">
        <v>36.738363690000014</v>
      </c>
      <c r="DU31" s="2838">
        <v>0</v>
      </c>
      <c r="DV31" s="2838">
        <v>0</v>
      </c>
      <c r="DW31" s="2838">
        <v>0</v>
      </c>
      <c r="DX31" s="2838">
        <v>0</v>
      </c>
      <c r="DY31" s="2838">
        <v>165.81609356000001</v>
      </c>
      <c r="DZ31" s="2838">
        <v>16.52227074</v>
      </c>
      <c r="EA31" s="962">
        <v>0</v>
      </c>
      <c r="EB31" s="962">
        <v>32.29868501</v>
      </c>
      <c r="EC31" s="962">
        <v>48.820955750000003</v>
      </c>
      <c r="ED31" s="962">
        <v>31.455261280000002</v>
      </c>
      <c r="EE31" s="962">
        <v>24.315430620000001</v>
      </c>
      <c r="EF31" s="962">
        <v>12.182542650000006</v>
      </c>
      <c r="EG31" s="962">
        <v>67.953234550000019</v>
      </c>
      <c r="EH31" s="962">
        <v>0</v>
      </c>
      <c r="EI31" s="962">
        <v>39.791247349999992</v>
      </c>
      <c r="EJ31" s="962">
        <v>0</v>
      </c>
      <c r="EK31" s="962">
        <v>39.791247349999992</v>
      </c>
      <c r="EL31" s="962">
        <v>0</v>
      </c>
      <c r="EM31" s="962">
        <v>0</v>
      </c>
      <c r="EN31" s="962">
        <v>0</v>
      </c>
      <c r="EO31" s="962">
        <v>0</v>
      </c>
      <c r="EP31" s="962">
        <v>156.56543765000001</v>
      </c>
      <c r="EQ31" s="962">
        <v>20.762191667877712</v>
      </c>
      <c r="ER31" s="962">
        <v>14.714950702143433</v>
      </c>
      <c r="ES31" s="962">
        <v>34.04945250688646</v>
      </c>
      <c r="ET31" s="962">
        <v>69.526594876907609</v>
      </c>
      <c r="EU31" s="962">
        <v>26.358038914709077</v>
      </c>
      <c r="EV31" s="962">
        <v>22.313503439342021</v>
      </c>
      <c r="EW31" s="962">
        <v>21.141629187680039</v>
      </c>
      <c r="EX31" s="962">
        <v>69.813171541731137</v>
      </c>
      <c r="EY31" s="962">
        <v>30.441159932167277</v>
      </c>
      <c r="EZ31" s="962">
        <v>26.626143673024856</v>
      </c>
      <c r="FA31" s="962">
        <v>23.728598243739256</v>
      </c>
      <c r="FB31" s="962">
        <v>80.795901848931393</v>
      </c>
      <c r="FC31" s="962">
        <v>37.271368636576163</v>
      </c>
      <c r="FD31" s="962">
        <v>21.347511811774474</v>
      </c>
      <c r="FE31" s="962">
        <v>37.750764284079231</v>
      </c>
      <c r="FF31" s="962">
        <v>96.369644732429862</v>
      </c>
      <c r="FG31" s="962">
        <v>316.505313</v>
      </c>
      <c r="FH31" s="962">
        <v>16.685728682873698</v>
      </c>
      <c r="FI31" s="962">
        <v>25.093485189878614</v>
      </c>
      <c r="FJ31" s="962">
        <v>32.594579324388761</v>
      </c>
      <c r="FK31" s="962">
        <f t="shared" si="2"/>
        <v>74.373793197141069</v>
      </c>
      <c r="FL31" s="962">
        <v>39.549754788436132</v>
      </c>
      <c r="FM31" s="962">
        <v>30.434716431179901</v>
      </c>
      <c r="FN31" s="962">
        <v>40.407439268699136</v>
      </c>
      <c r="FO31" s="962">
        <f t="shared" si="3"/>
        <v>110.39191048831518</v>
      </c>
      <c r="FP31" s="962">
        <v>38.130719171853521</v>
      </c>
      <c r="FQ31" s="962">
        <v>19.951259938778779</v>
      </c>
      <c r="FR31" s="962">
        <v>32.845361238683509</v>
      </c>
      <c r="FS31" s="962">
        <f t="shared" si="4"/>
        <v>90.927340349315813</v>
      </c>
      <c r="FT31" s="962">
        <v>29.844853047666462</v>
      </c>
      <c r="FU31" s="962">
        <v>33.578355218622598</v>
      </c>
      <c r="FV31" s="962">
        <v>44.861192857501912</v>
      </c>
      <c r="FW31" s="962">
        <f t="shared" si="5"/>
        <v>108.28440112379097</v>
      </c>
      <c r="FX31" s="962">
        <v>383.977445158563</v>
      </c>
      <c r="FY31" s="962">
        <v>22.568211707712756</v>
      </c>
      <c r="FZ31" s="962">
        <v>19.006667826679042</v>
      </c>
      <c r="GA31" s="962">
        <v>25.816835873858771</v>
      </c>
      <c r="GB31" s="962">
        <v>67.391715408250576</v>
      </c>
      <c r="GC31" s="962">
        <v>23.428195672821225</v>
      </c>
      <c r="GD31" s="962">
        <v>23.772706487670852</v>
      </c>
      <c r="GE31" s="962">
        <v>28.817988050818823</v>
      </c>
      <c r="GF31" s="962">
        <v>76.01889021131089</v>
      </c>
      <c r="GG31" s="962">
        <v>29.27847458670772</v>
      </c>
      <c r="GH31" s="962">
        <v>28.55679038212304</v>
      </c>
      <c r="GI31" s="962">
        <v>30.312530887067865</v>
      </c>
      <c r="GJ31" s="962">
        <v>88.147795855898636</v>
      </c>
      <c r="GK31" s="962">
        <v>31.470867547724978</v>
      </c>
      <c r="GL31" s="962">
        <v>31.465743698786845</v>
      </c>
      <c r="GM31" s="962">
        <v>49.53151151206842</v>
      </c>
      <c r="GN31" s="962">
        <v>112.46812275858024</v>
      </c>
      <c r="GO31" s="962">
        <f t="shared" si="6"/>
        <v>344.02652423404027</v>
      </c>
      <c r="GP31" s="1024">
        <v>34.11</v>
      </c>
      <c r="GQ31" s="962">
        <v>31.69</v>
      </c>
      <c r="GR31" s="962">
        <v>35.356000000000002</v>
      </c>
      <c r="GS31" s="962">
        <f>GP31+GQ31+GR31</f>
        <v>101.15600000000001</v>
      </c>
      <c r="GT31" s="962">
        <v>48.406999999999996</v>
      </c>
      <c r="GU31" s="962">
        <v>40.72</v>
      </c>
      <c r="GV31" s="962">
        <v>41.93</v>
      </c>
      <c r="GW31" s="962">
        <f t="shared" si="13"/>
        <v>131.05699999999999</v>
      </c>
      <c r="GX31" s="962">
        <v>62.53</v>
      </c>
      <c r="GY31" s="962">
        <v>45.24</v>
      </c>
      <c r="GZ31" s="962">
        <v>52.36</v>
      </c>
      <c r="HA31" s="962">
        <f t="shared" si="20"/>
        <v>160.13</v>
      </c>
      <c r="HB31" s="962">
        <v>58.34</v>
      </c>
      <c r="HC31" s="962">
        <v>52.56</v>
      </c>
      <c r="HD31" s="962">
        <v>91.63</v>
      </c>
      <c r="HE31" s="962">
        <f t="shared" si="10"/>
        <v>202.53</v>
      </c>
      <c r="HF31" s="1023">
        <f t="shared" si="11"/>
        <v>594.87300000000005</v>
      </c>
      <c r="HG31" s="1024">
        <v>38.589708434973765</v>
      </c>
      <c r="HH31" s="962">
        <v>41.116023506202154</v>
      </c>
      <c r="HI31" s="962">
        <v>38.907276166257773</v>
      </c>
      <c r="HJ31" s="962">
        <v>118.6130081074337</v>
      </c>
      <c r="HK31" s="962">
        <v>68.495934262567459</v>
      </c>
      <c r="HL31" s="962">
        <v>52.819279213077692</v>
      </c>
      <c r="HM31" s="962">
        <v>59.493912498223033</v>
      </c>
      <c r="HN31" s="962">
        <v>180.80912597386819</v>
      </c>
      <c r="HO31" s="962">
        <v>88.64976566404161</v>
      </c>
      <c r="HP31" s="962">
        <v>48.130171234692568</v>
      </c>
      <c r="HQ31" s="962">
        <v>56.291158940346364</v>
      </c>
      <c r="HR31" s="962">
        <v>193.07109583908056</v>
      </c>
      <c r="HS31" s="962">
        <v>45.296287669752473</v>
      </c>
      <c r="HT31" s="962">
        <v>72.657799190096526</v>
      </c>
      <c r="HU31" s="962">
        <v>135.96116820270805</v>
      </c>
      <c r="HV31" s="962">
        <v>253.91525506255707</v>
      </c>
      <c r="HW31" s="1023">
        <f t="shared" si="1"/>
        <v>746.4084849829394</v>
      </c>
    </row>
    <row r="32" spans="1:231" ht="21" customHeight="1" x14ac:dyDescent="0.4">
      <c r="A32" s="2828" t="s">
        <v>828</v>
      </c>
      <c r="B32" s="1048"/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1048"/>
      <c r="O32" s="1048"/>
      <c r="P32" s="1048"/>
      <c r="Q32" s="1048"/>
      <c r="R32" s="1048"/>
      <c r="S32" s="1048"/>
      <c r="T32" s="1048"/>
      <c r="U32" s="1048"/>
      <c r="V32" s="1048"/>
      <c r="W32" s="1048"/>
      <c r="X32" s="1048"/>
      <c r="Y32" s="1048"/>
      <c r="Z32" s="1048"/>
      <c r="AA32" s="1048"/>
      <c r="AB32" s="1048"/>
      <c r="AC32" s="1048"/>
      <c r="AD32" s="1048"/>
      <c r="AE32" s="1048"/>
      <c r="AF32" s="1048"/>
      <c r="AG32" s="1048"/>
      <c r="AH32" s="1048"/>
      <c r="AI32" s="1048"/>
      <c r="AJ32" s="1048"/>
      <c r="AK32" s="1048"/>
      <c r="AL32" s="1048"/>
      <c r="AM32" s="1048"/>
      <c r="AN32" s="1048"/>
      <c r="AO32" s="1048"/>
      <c r="AP32" s="1048"/>
      <c r="AQ32" s="1048"/>
      <c r="AR32" s="1048"/>
      <c r="AS32" s="1048"/>
      <c r="AT32" s="1048"/>
      <c r="AU32" s="1048"/>
      <c r="AV32" s="1049"/>
      <c r="AW32" s="1049"/>
      <c r="AX32" s="1049"/>
      <c r="AY32" s="1049"/>
      <c r="AZ32" s="1049"/>
      <c r="BA32" s="1049"/>
      <c r="BB32" s="1049"/>
      <c r="BC32" s="1049"/>
      <c r="BD32" s="1049"/>
      <c r="BE32" s="1049"/>
      <c r="BF32" s="962"/>
      <c r="BG32" s="962"/>
      <c r="BH32" s="962"/>
      <c r="BI32" s="962"/>
      <c r="BJ32" s="962"/>
      <c r="BK32" s="962"/>
      <c r="BL32" s="962"/>
      <c r="BM32" s="962"/>
      <c r="BN32" s="962"/>
      <c r="BO32" s="962"/>
      <c r="BP32" s="962"/>
      <c r="BQ32" s="2838"/>
      <c r="BR32" s="2838"/>
      <c r="BS32" s="2838"/>
      <c r="BT32" s="2838">
        <v>0</v>
      </c>
      <c r="BU32" s="2838">
        <v>0</v>
      </c>
      <c r="BV32" s="2838">
        <v>0</v>
      </c>
      <c r="BW32" s="2838">
        <v>0</v>
      </c>
      <c r="BX32" s="2838">
        <v>0</v>
      </c>
      <c r="BY32" s="2838">
        <v>0</v>
      </c>
      <c r="BZ32" s="2838">
        <v>0</v>
      </c>
      <c r="CA32" s="2838">
        <v>0</v>
      </c>
      <c r="CB32" s="2838">
        <v>0</v>
      </c>
      <c r="CC32" s="2838">
        <v>0</v>
      </c>
      <c r="CD32" s="2838">
        <v>0</v>
      </c>
      <c r="CE32" s="2838">
        <v>0</v>
      </c>
      <c r="CF32" s="2838">
        <v>0</v>
      </c>
      <c r="CG32" s="2838">
        <v>84.005693430000008</v>
      </c>
      <c r="CH32" s="2838">
        <v>0</v>
      </c>
      <c r="CI32" s="2838">
        <v>0</v>
      </c>
      <c r="CJ32" s="2838">
        <v>0</v>
      </c>
      <c r="CK32" s="2838">
        <v>0</v>
      </c>
      <c r="CL32" s="2838">
        <v>0</v>
      </c>
      <c r="CM32" s="2838">
        <v>0</v>
      </c>
      <c r="CN32" s="2838">
        <v>0</v>
      </c>
      <c r="CO32" s="2838">
        <v>0</v>
      </c>
      <c r="CP32" s="2838">
        <v>0</v>
      </c>
      <c r="CQ32" s="2838">
        <v>0</v>
      </c>
      <c r="CR32" s="2838">
        <v>0</v>
      </c>
      <c r="CS32" s="2838">
        <v>0</v>
      </c>
      <c r="CT32" s="2838">
        <v>0</v>
      </c>
      <c r="CU32" s="2838">
        <v>0</v>
      </c>
      <c r="CV32" s="2838">
        <v>0</v>
      </c>
      <c r="CW32" s="2838">
        <v>0</v>
      </c>
      <c r="CX32" s="2838">
        <v>0</v>
      </c>
      <c r="CY32" s="2838">
        <v>0</v>
      </c>
      <c r="CZ32" s="2838">
        <v>0</v>
      </c>
      <c r="DA32" s="2838">
        <v>0</v>
      </c>
      <c r="DB32" s="2838">
        <v>0</v>
      </c>
      <c r="DC32" s="2838">
        <v>0</v>
      </c>
      <c r="DD32" s="2838">
        <v>0</v>
      </c>
      <c r="DE32" s="2838">
        <v>0</v>
      </c>
      <c r="DF32" s="2838">
        <v>0</v>
      </c>
      <c r="DG32" s="2838">
        <v>0</v>
      </c>
      <c r="DH32" s="2838">
        <v>0</v>
      </c>
      <c r="DI32" s="2838">
        <v>0</v>
      </c>
      <c r="DJ32" s="2838">
        <v>0.35796968000000001</v>
      </c>
      <c r="DK32" s="2838">
        <v>0.35796968000000001</v>
      </c>
      <c r="DL32" s="2838">
        <v>0</v>
      </c>
      <c r="DM32" s="2838">
        <v>0</v>
      </c>
      <c r="DN32" s="2838">
        <v>0</v>
      </c>
      <c r="DO32" s="2838">
        <v>0</v>
      </c>
      <c r="DP32" s="2838">
        <v>0.35796968000000001</v>
      </c>
      <c r="DQ32" s="2838">
        <v>0.49269176000000003</v>
      </c>
      <c r="DR32" s="2838">
        <v>0</v>
      </c>
      <c r="DS32" s="2838">
        <v>0</v>
      </c>
      <c r="DT32" s="2838">
        <v>0.49269176000000003</v>
      </c>
      <c r="DU32" s="2838">
        <v>0</v>
      </c>
      <c r="DV32" s="2838">
        <v>0</v>
      </c>
      <c r="DW32" s="2838">
        <v>0</v>
      </c>
      <c r="DX32" s="2838">
        <v>0</v>
      </c>
      <c r="DY32" s="2838">
        <v>0.85066143999999999</v>
      </c>
      <c r="DZ32" s="2838">
        <v>0</v>
      </c>
      <c r="EA32" s="962">
        <v>0</v>
      </c>
      <c r="EB32" s="962">
        <v>0</v>
      </c>
      <c r="EC32" s="962">
        <v>0</v>
      </c>
      <c r="ED32" s="962">
        <v>0</v>
      </c>
      <c r="EE32" s="962">
        <v>0.69713365999999999</v>
      </c>
      <c r="EF32" s="962">
        <v>0.152282</v>
      </c>
      <c r="EG32" s="962">
        <v>0.84941566000000002</v>
      </c>
      <c r="EH32" s="962">
        <v>0</v>
      </c>
      <c r="EI32" s="962">
        <v>0.194324</v>
      </c>
      <c r="EJ32" s="962">
        <v>0</v>
      </c>
      <c r="EK32" s="962">
        <v>0.194324</v>
      </c>
      <c r="EL32" s="962">
        <v>0</v>
      </c>
      <c r="EM32" s="962">
        <v>0</v>
      </c>
      <c r="EN32" s="962">
        <v>0</v>
      </c>
      <c r="EO32" s="962">
        <v>0</v>
      </c>
      <c r="EP32" s="962">
        <v>1.04373966</v>
      </c>
      <c r="EQ32" s="962">
        <v>0.22680023436462765</v>
      </c>
      <c r="ER32" s="962">
        <v>0.18296067376905653</v>
      </c>
      <c r="ES32" s="962">
        <v>0.35405900564810638</v>
      </c>
      <c r="ET32" s="962">
        <v>0.76381991378179048</v>
      </c>
      <c r="EU32" s="962">
        <v>0.29504923591181687</v>
      </c>
      <c r="EV32" s="962">
        <v>0.23270380005569949</v>
      </c>
      <c r="EW32" s="962">
        <v>0.31832904319466615</v>
      </c>
      <c r="EX32" s="962">
        <v>0.84608207916218248</v>
      </c>
      <c r="EY32" s="962">
        <v>0.32332669286945342</v>
      </c>
      <c r="EZ32" s="962">
        <v>0.25127153718374662</v>
      </c>
      <c r="FA32" s="962">
        <v>0.33693059522898633</v>
      </c>
      <c r="FB32" s="962">
        <v>0.91152882528218648</v>
      </c>
      <c r="FC32" s="962">
        <v>0.19400607464923256</v>
      </c>
      <c r="FD32" s="962">
        <v>5.647866230253823E-2</v>
      </c>
      <c r="FE32" s="962">
        <v>0.34685844482206984</v>
      </c>
      <c r="FF32" s="962">
        <v>0.59734318177384071</v>
      </c>
      <c r="FG32" s="962">
        <v>3.1187740000000002</v>
      </c>
      <c r="FH32" s="962">
        <v>0.22651506470778168</v>
      </c>
      <c r="FI32" s="962">
        <v>0.2549559006909457</v>
      </c>
      <c r="FJ32" s="962">
        <v>0.35722031286058648</v>
      </c>
      <c r="FK32" s="962">
        <f t="shared" si="2"/>
        <v>0.83869127825931389</v>
      </c>
      <c r="FL32" s="962">
        <v>0.41442328788168459</v>
      </c>
      <c r="FM32" s="962">
        <v>0.32165792274506005</v>
      </c>
      <c r="FN32" s="962">
        <v>0.47397593318403686</v>
      </c>
      <c r="FO32" s="962">
        <f t="shared" si="3"/>
        <v>1.2100571438107814</v>
      </c>
      <c r="FP32" s="962">
        <v>0.27392704336980428</v>
      </c>
      <c r="FQ32" s="962">
        <v>0.25319555900882362</v>
      </c>
      <c r="FR32" s="962">
        <v>0.34527363805952382</v>
      </c>
      <c r="FS32" s="962">
        <f t="shared" si="4"/>
        <v>0.87239624043815178</v>
      </c>
      <c r="FT32" s="962">
        <v>0.29579785946178766</v>
      </c>
      <c r="FU32" s="962">
        <v>0.33755334890066668</v>
      </c>
      <c r="FV32" s="962">
        <v>0.46980022531626608</v>
      </c>
      <c r="FW32" s="962">
        <f t="shared" si="5"/>
        <v>1.1031514336787205</v>
      </c>
      <c r="FX32" s="962">
        <v>4.0242960961869674</v>
      </c>
      <c r="FY32" s="962">
        <v>0.18415843172854596</v>
      </c>
      <c r="FZ32" s="962">
        <v>0.1691910118113174</v>
      </c>
      <c r="GA32" s="962">
        <v>0.25006916129764617</v>
      </c>
      <c r="GB32" s="962">
        <v>0.60341860483750953</v>
      </c>
      <c r="GC32" s="962">
        <v>0.20794517331368709</v>
      </c>
      <c r="GD32" s="962">
        <v>0.21753209252784758</v>
      </c>
      <c r="GE32" s="962">
        <v>0.31085747571364702</v>
      </c>
      <c r="GF32" s="962">
        <v>0.73633474155518175</v>
      </c>
      <c r="GG32" s="962">
        <v>0.2870369352117953</v>
      </c>
      <c r="GH32" s="962">
        <v>0.2641776744020507</v>
      </c>
      <c r="GI32" s="962">
        <v>0.3158535249844644</v>
      </c>
      <c r="GJ32" s="962">
        <v>0.86706813459831045</v>
      </c>
      <c r="GK32" s="962">
        <v>0.33259636742874965</v>
      </c>
      <c r="GL32" s="962">
        <v>0.35414737144644737</v>
      </c>
      <c r="GM32" s="962">
        <v>0.62947885140114035</v>
      </c>
      <c r="GN32" s="962">
        <v>1.3162225902763371</v>
      </c>
      <c r="GO32" s="962">
        <f t="shared" si="6"/>
        <v>3.5230440712673392</v>
      </c>
      <c r="GP32" s="1024">
        <v>0.3397</v>
      </c>
      <c r="GQ32" s="962">
        <v>0.34699999999999998</v>
      </c>
      <c r="GR32" s="962">
        <v>0.38900000000000001</v>
      </c>
      <c r="GS32" s="962">
        <f t="shared" ref="GS32:GS39" si="33">GP32+GQ32+GR32</f>
        <v>1.0756999999999999</v>
      </c>
      <c r="GT32" s="962">
        <v>0.59</v>
      </c>
      <c r="GU32" s="962">
        <v>0.46</v>
      </c>
      <c r="GV32" s="962">
        <v>0.52</v>
      </c>
      <c r="GW32" s="962">
        <f t="shared" si="13"/>
        <v>1.57</v>
      </c>
      <c r="GX32" s="962">
        <v>0.72</v>
      </c>
      <c r="GY32" s="962">
        <v>0.49</v>
      </c>
      <c r="GZ32" s="962">
        <v>0.62</v>
      </c>
      <c r="HA32" s="962">
        <f t="shared" si="20"/>
        <v>1.83</v>
      </c>
      <c r="HB32" s="962">
        <v>0.72</v>
      </c>
      <c r="HC32" s="962">
        <v>0.52</v>
      </c>
      <c r="HD32" s="962">
        <v>1.1100000000000001</v>
      </c>
      <c r="HE32" s="962">
        <f t="shared" si="10"/>
        <v>2.35</v>
      </c>
      <c r="HF32" s="1023">
        <f t="shared" si="11"/>
        <v>6.8256999999999994</v>
      </c>
      <c r="HG32" s="1024">
        <v>0.34914980841622961</v>
      </c>
      <c r="HH32" s="962">
        <v>0.39900600237003592</v>
      </c>
      <c r="HI32" s="962">
        <v>0.38948156670429629</v>
      </c>
      <c r="HJ32" s="962">
        <v>1.1376373774905619</v>
      </c>
      <c r="HK32" s="962">
        <v>0.52896747730945792</v>
      </c>
      <c r="HL32" s="962">
        <v>0.46660639435129497</v>
      </c>
      <c r="HM32" s="962">
        <v>0.53767131080371722</v>
      </c>
      <c r="HN32" s="962">
        <v>1.5332451824644702</v>
      </c>
      <c r="HO32" s="962">
        <v>0.43701572000069333</v>
      </c>
      <c r="HP32" s="962">
        <v>0.37083693164487608</v>
      </c>
      <c r="HQ32" s="962">
        <v>0.52901328027243943</v>
      </c>
      <c r="HR32" s="962">
        <v>1.3368659319180087</v>
      </c>
      <c r="HS32" s="962">
        <v>0.42389968366254127</v>
      </c>
      <c r="HT32" s="962">
        <v>0.37289479516827562</v>
      </c>
      <c r="HU32" s="962">
        <v>1.0213831116451348</v>
      </c>
      <c r="HV32" s="962">
        <v>1.8181775904759518</v>
      </c>
      <c r="HW32" s="1023">
        <f t="shared" si="1"/>
        <v>5.8259260823489933</v>
      </c>
    </row>
    <row r="33" spans="1:231" ht="21" customHeight="1" x14ac:dyDescent="0.4">
      <c r="A33" s="2828" t="s">
        <v>829</v>
      </c>
      <c r="B33" s="1048"/>
      <c r="C33" s="1048"/>
      <c r="D33" s="1048"/>
      <c r="E33" s="1048"/>
      <c r="F33" s="1048"/>
      <c r="G33" s="1048"/>
      <c r="H33" s="1048"/>
      <c r="I33" s="1048"/>
      <c r="J33" s="1048"/>
      <c r="K33" s="1048"/>
      <c r="L33" s="1048"/>
      <c r="M33" s="1048"/>
      <c r="N33" s="1048"/>
      <c r="O33" s="1048"/>
      <c r="P33" s="1048"/>
      <c r="Q33" s="1048"/>
      <c r="R33" s="1048"/>
      <c r="S33" s="1048"/>
      <c r="T33" s="1048"/>
      <c r="U33" s="1048"/>
      <c r="V33" s="1048"/>
      <c r="W33" s="1048"/>
      <c r="X33" s="1048"/>
      <c r="Y33" s="1048"/>
      <c r="Z33" s="1048"/>
      <c r="AA33" s="1048"/>
      <c r="AB33" s="1048"/>
      <c r="AC33" s="1048"/>
      <c r="AD33" s="1048"/>
      <c r="AE33" s="1048"/>
      <c r="AF33" s="1048"/>
      <c r="AG33" s="1048"/>
      <c r="AH33" s="1048"/>
      <c r="AI33" s="1048"/>
      <c r="AJ33" s="1048"/>
      <c r="AK33" s="1048"/>
      <c r="AL33" s="1048"/>
      <c r="AM33" s="1048"/>
      <c r="AN33" s="1048"/>
      <c r="AO33" s="1048"/>
      <c r="AP33" s="1048"/>
      <c r="AQ33" s="1048"/>
      <c r="AR33" s="1048"/>
      <c r="AS33" s="1048"/>
      <c r="AT33" s="1048"/>
      <c r="AU33" s="1048"/>
      <c r="AV33" s="1049"/>
      <c r="AW33" s="1049"/>
      <c r="AX33" s="1049"/>
      <c r="AY33" s="1049"/>
      <c r="AZ33" s="1049"/>
      <c r="BA33" s="1049"/>
      <c r="BB33" s="1049"/>
      <c r="BC33" s="1049"/>
      <c r="BD33" s="1049"/>
      <c r="BE33" s="1049"/>
      <c r="BF33" s="962"/>
      <c r="BG33" s="962"/>
      <c r="BH33" s="962"/>
      <c r="BI33" s="962"/>
      <c r="BJ33" s="962"/>
      <c r="BK33" s="962"/>
      <c r="BL33" s="962"/>
      <c r="BM33" s="962"/>
      <c r="BN33" s="962"/>
      <c r="BO33" s="962"/>
      <c r="BP33" s="962"/>
      <c r="BQ33" s="2838"/>
      <c r="BR33" s="2838"/>
      <c r="BS33" s="2838"/>
      <c r="BT33" s="2838"/>
      <c r="BU33" s="2838"/>
      <c r="BV33" s="2838"/>
      <c r="BW33" s="2838"/>
      <c r="BX33" s="2838"/>
      <c r="BY33" s="2838"/>
      <c r="BZ33" s="2838"/>
      <c r="CA33" s="2838"/>
      <c r="CB33" s="2838"/>
      <c r="CC33" s="2838"/>
      <c r="CD33" s="2838"/>
      <c r="CE33" s="2838"/>
      <c r="CF33" s="2838"/>
      <c r="CG33" s="2838"/>
      <c r="CH33" s="2838"/>
      <c r="CI33" s="2838"/>
      <c r="CJ33" s="2838"/>
      <c r="CK33" s="2838"/>
      <c r="CL33" s="2838"/>
      <c r="CM33" s="2838"/>
      <c r="CN33" s="2838"/>
      <c r="CO33" s="2838"/>
      <c r="CP33" s="2838"/>
      <c r="CQ33" s="2838"/>
      <c r="CR33" s="2838"/>
      <c r="CS33" s="2838"/>
      <c r="CT33" s="2838"/>
      <c r="CU33" s="2838"/>
      <c r="CV33" s="2838"/>
      <c r="CW33" s="2838">
        <v>0</v>
      </c>
      <c r="CX33" s="2838">
        <v>0</v>
      </c>
      <c r="CY33" s="2838">
        <v>0</v>
      </c>
      <c r="CZ33" s="2838">
        <v>0</v>
      </c>
      <c r="DA33" s="2838">
        <v>0</v>
      </c>
      <c r="DB33" s="2838">
        <v>0</v>
      </c>
      <c r="DC33" s="2838">
        <v>0</v>
      </c>
      <c r="DD33" s="2838">
        <v>0</v>
      </c>
      <c r="DE33" s="2838">
        <v>0</v>
      </c>
      <c r="DF33" s="2838">
        <v>0</v>
      </c>
      <c r="DG33" s="2838">
        <v>0</v>
      </c>
      <c r="DH33" s="2838">
        <v>28.457375719999991</v>
      </c>
      <c r="DI33" s="2838">
        <v>23.234321389999995</v>
      </c>
      <c r="DJ33" s="2838">
        <v>22.904715929999998</v>
      </c>
      <c r="DK33" s="2838">
        <v>74.596413039999987</v>
      </c>
      <c r="DL33" s="2838">
        <v>21.95592881999999</v>
      </c>
      <c r="DM33" s="2838">
        <v>24.407573519999993</v>
      </c>
      <c r="DN33" s="2838">
        <v>18.787138179999999</v>
      </c>
      <c r="DO33" s="2838">
        <v>65.150640519999982</v>
      </c>
      <c r="DP33" s="2838">
        <v>139.74705355999998</v>
      </c>
      <c r="DQ33" s="2838">
        <v>21.062383730000001</v>
      </c>
      <c r="DR33" s="2838">
        <v>19.081525539999991</v>
      </c>
      <c r="DS33" s="2838">
        <v>0</v>
      </c>
      <c r="DT33" s="2838">
        <v>40.143909269999995</v>
      </c>
      <c r="DU33" s="2838">
        <v>17.996756899999998</v>
      </c>
      <c r="DV33" s="2838">
        <v>0</v>
      </c>
      <c r="DW33" s="2838">
        <v>0</v>
      </c>
      <c r="DX33" s="2838">
        <v>17.996756899999998</v>
      </c>
      <c r="DY33" s="2838">
        <v>87.990505060000004</v>
      </c>
      <c r="DZ33" s="2838">
        <v>0</v>
      </c>
      <c r="EA33" s="962">
        <v>0</v>
      </c>
      <c r="EB33" s="962">
        <v>0</v>
      </c>
      <c r="EC33" s="962">
        <v>0</v>
      </c>
      <c r="ED33" s="962">
        <v>0</v>
      </c>
      <c r="EE33" s="962">
        <v>32.648298439999998</v>
      </c>
      <c r="EF33" s="962">
        <v>30.874336510000003</v>
      </c>
      <c r="EG33" s="962">
        <v>63.522634950000004</v>
      </c>
      <c r="EH33" s="962">
        <v>0</v>
      </c>
      <c r="EI33" s="962">
        <v>15.468693</v>
      </c>
      <c r="EJ33" s="962">
        <v>0</v>
      </c>
      <c r="EK33" s="962">
        <v>15.468693</v>
      </c>
      <c r="EL33" s="962">
        <v>0</v>
      </c>
      <c r="EM33" s="962">
        <v>0</v>
      </c>
      <c r="EN33" s="962">
        <v>0</v>
      </c>
      <c r="EO33" s="962">
        <v>0</v>
      </c>
      <c r="EP33" s="962">
        <v>78.991327949999999</v>
      </c>
      <c r="EQ33" s="962">
        <v>0</v>
      </c>
      <c r="ER33" s="962">
        <v>0</v>
      </c>
      <c r="ES33" s="962">
        <v>0</v>
      </c>
      <c r="ET33" s="962">
        <v>0</v>
      </c>
      <c r="EU33" s="962">
        <v>0</v>
      </c>
      <c r="EV33" s="962">
        <v>0</v>
      </c>
      <c r="EW33" s="962">
        <v>0</v>
      </c>
      <c r="EX33" s="962">
        <v>0</v>
      </c>
      <c r="EY33" s="962">
        <v>0</v>
      </c>
      <c r="EZ33" s="962">
        <v>0</v>
      </c>
      <c r="FA33" s="962">
        <v>0</v>
      </c>
      <c r="FB33" s="962">
        <v>0</v>
      </c>
      <c r="FC33" s="962">
        <v>0</v>
      </c>
      <c r="FD33" s="962">
        <v>0</v>
      </c>
      <c r="FE33" s="962">
        <v>0</v>
      </c>
      <c r="FF33" s="962">
        <v>0</v>
      </c>
      <c r="FG33" s="962">
        <v>0</v>
      </c>
      <c r="FH33" s="962">
        <v>0</v>
      </c>
      <c r="FI33" s="962">
        <v>0</v>
      </c>
      <c r="FJ33" s="962">
        <v>0</v>
      </c>
      <c r="FK33" s="962">
        <f t="shared" si="2"/>
        <v>0</v>
      </c>
      <c r="FL33" s="962">
        <v>0</v>
      </c>
      <c r="FM33" s="962">
        <v>0</v>
      </c>
      <c r="FN33" s="962">
        <v>0</v>
      </c>
      <c r="FO33" s="962">
        <f t="shared" si="3"/>
        <v>0</v>
      </c>
      <c r="FP33" s="962">
        <v>0</v>
      </c>
      <c r="FQ33" s="962">
        <v>0</v>
      </c>
      <c r="FR33" s="962">
        <v>0</v>
      </c>
      <c r="FS33" s="962">
        <f t="shared" si="4"/>
        <v>0</v>
      </c>
      <c r="FT33" s="962">
        <v>0</v>
      </c>
      <c r="FU33" s="962">
        <v>0</v>
      </c>
      <c r="FV33" s="962">
        <v>0</v>
      </c>
      <c r="FW33" s="962">
        <f t="shared" si="5"/>
        <v>0</v>
      </c>
      <c r="FX33" s="962">
        <v>0</v>
      </c>
      <c r="FY33" s="962">
        <v>10.631791838239739</v>
      </c>
      <c r="FZ33" s="962">
        <v>9.7676962254466222</v>
      </c>
      <c r="GA33" s="962">
        <v>14.436934780150256</v>
      </c>
      <c r="GB33" s="962">
        <v>34.836422843836623</v>
      </c>
      <c r="GC33" s="962">
        <v>12.005042482641381</v>
      </c>
      <c r="GD33" s="962">
        <v>12.55851227763408</v>
      </c>
      <c r="GE33" s="962">
        <v>17.946351639330693</v>
      </c>
      <c r="GF33" s="962">
        <v>42.509906399606152</v>
      </c>
      <c r="GG33" s="962">
        <v>41.350887046701729</v>
      </c>
      <c r="GH33" s="962">
        <v>46.003221327926738</v>
      </c>
      <c r="GI33" s="962">
        <v>33.906214946974217</v>
      </c>
      <c r="GJ33" s="962">
        <v>121.26032332160268</v>
      </c>
      <c r="GK33" s="962">
        <v>31.20345735556829</v>
      </c>
      <c r="GL33" s="962">
        <v>29.706134286177083</v>
      </c>
      <c r="GM33" s="962">
        <v>10.576622903448232</v>
      </c>
      <c r="GN33" s="962">
        <v>71.486214545193619</v>
      </c>
      <c r="GO33" s="962">
        <f t="shared" si="6"/>
        <v>270.09286711023907</v>
      </c>
      <c r="GP33" s="1024">
        <v>0</v>
      </c>
      <c r="GQ33" s="962">
        <v>0</v>
      </c>
      <c r="GR33" s="962">
        <v>0</v>
      </c>
      <c r="GS33" s="962">
        <f t="shared" si="33"/>
        <v>0</v>
      </c>
      <c r="GT33" s="962">
        <v>0</v>
      </c>
      <c r="GU33" s="962">
        <v>0</v>
      </c>
      <c r="GV33" s="962">
        <v>0</v>
      </c>
      <c r="GW33" s="962">
        <f t="shared" si="13"/>
        <v>0</v>
      </c>
      <c r="GX33" s="962">
        <v>0</v>
      </c>
      <c r="GY33" s="962">
        <v>0</v>
      </c>
      <c r="GZ33" s="962">
        <v>0</v>
      </c>
      <c r="HA33" s="962">
        <f t="shared" si="20"/>
        <v>0</v>
      </c>
      <c r="HB33" s="962">
        <v>0</v>
      </c>
      <c r="HC33" s="962">
        <v>0</v>
      </c>
      <c r="HD33" s="962">
        <v>0</v>
      </c>
      <c r="HE33" s="962">
        <f t="shared" si="10"/>
        <v>0</v>
      </c>
      <c r="HF33" s="1023">
        <f t="shared" si="11"/>
        <v>0</v>
      </c>
      <c r="HG33" s="1024">
        <v>30.458986498628558</v>
      </c>
      <c r="HH33" s="962">
        <v>34.808320514878893</v>
      </c>
      <c r="HI33" s="962">
        <v>33.977431737749789</v>
      </c>
      <c r="HJ33" s="962">
        <v>99.244738751257245</v>
      </c>
      <c r="HK33" s="962">
        <v>46.145845883939657</v>
      </c>
      <c r="HL33" s="962">
        <v>40.705615535601162</v>
      </c>
      <c r="HM33" s="962">
        <v>46.905147308421348</v>
      </c>
      <c r="HN33" s="962">
        <v>133.75660872796217</v>
      </c>
      <c r="HO33" s="962">
        <v>38.124196532054626</v>
      </c>
      <c r="HP33" s="962">
        <v>32.350918780109176</v>
      </c>
      <c r="HQ33" s="962">
        <v>46.149841623869683</v>
      </c>
      <c r="HR33" s="962">
        <v>116.62495693603348</v>
      </c>
      <c r="HS33" s="962">
        <v>36.979985181770736</v>
      </c>
      <c r="HT33" s="962">
        <v>32.530441826561834</v>
      </c>
      <c r="HU33" s="962">
        <v>89.102997216710705</v>
      </c>
      <c r="HV33" s="962">
        <v>158.61342422504327</v>
      </c>
      <c r="HW33" s="1023">
        <f t="shared" si="1"/>
        <v>508.23972864029622</v>
      </c>
    </row>
    <row r="34" spans="1:231" ht="21" customHeight="1" x14ac:dyDescent="0.4">
      <c r="A34" s="2828" t="s">
        <v>830</v>
      </c>
      <c r="B34" s="1048"/>
      <c r="C34" s="1048"/>
      <c r="D34" s="1048"/>
      <c r="E34" s="1048"/>
      <c r="F34" s="1048"/>
      <c r="G34" s="1048"/>
      <c r="H34" s="1048"/>
      <c r="I34" s="1048"/>
      <c r="J34" s="1048"/>
      <c r="K34" s="1048"/>
      <c r="L34" s="1048"/>
      <c r="M34" s="1048"/>
      <c r="N34" s="1048"/>
      <c r="O34" s="1048"/>
      <c r="P34" s="1048"/>
      <c r="Q34" s="1048"/>
      <c r="R34" s="1048"/>
      <c r="S34" s="1048"/>
      <c r="T34" s="1048"/>
      <c r="U34" s="1048"/>
      <c r="V34" s="1048"/>
      <c r="W34" s="1048"/>
      <c r="X34" s="1048"/>
      <c r="Y34" s="1048"/>
      <c r="Z34" s="1048"/>
      <c r="AA34" s="1048"/>
      <c r="AB34" s="1048"/>
      <c r="AC34" s="1048"/>
      <c r="AD34" s="1048"/>
      <c r="AE34" s="1048"/>
      <c r="AF34" s="1048"/>
      <c r="AG34" s="1048"/>
      <c r="AH34" s="1048"/>
      <c r="AI34" s="1048"/>
      <c r="AJ34" s="1048"/>
      <c r="AK34" s="1048"/>
      <c r="AL34" s="1048"/>
      <c r="AM34" s="1048"/>
      <c r="AN34" s="1048"/>
      <c r="AO34" s="1048"/>
      <c r="AP34" s="1048"/>
      <c r="AQ34" s="1048"/>
      <c r="AR34" s="1048"/>
      <c r="AS34" s="1048"/>
      <c r="AT34" s="1048"/>
      <c r="AU34" s="1048"/>
      <c r="AV34" s="1049"/>
      <c r="AW34" s="1049"/>
      <c r="AX34" s="1049"/>
      <c r="AY34" s="1049"/>
      <c r="AZ34" s="1049"/>
      <c r="BA34" s="1049"/>
      <c r="BB34" s="1049"/>
      <c r="BC34" s="1049"/>
      <c r="BD34" s="1049"/>
      <c r="BE34" s="1049"/>
      <c r="BF34" s="962"/>
      <c r="BG34" s="962"/>
      <c r="BH34" s="962"/>
      <c r="BI34" s="962"/>
      <c r="BJ34" s="962"/>
      <c r="BK34" s="962"/>
      <c r="BL34" s="962"/>
      <c r="BM34" s="962"/>
      <c r="BN34" s="962"/>
      <c r="BO34" s="962"/>
      <c r="BP34" s="962"/>
      <c r="BQ34" s="2838"/>
      <c r="BR34" s="2838"/>
      <c r="BS34" s="2838"/>
      <c r="BT34" s="2838">
        <v>0</v>
      </c>
      <c r="BU34" s="2838">
        <v>0</v>
      </c>
      <c r="BV34" s="2838">
        <v>0</v>
      </c>
      <c r="BW34" s="2838">
        <v>0</v>
      </c>
      <c r="BX34" s="2838">
        <v>0</v>
      </c>
      <c r="BY34" s="2838">
        <v>0</v>
      </c>
      <c r="BZ34" s="2838">
        <v>9.5424488600000021</v>
      </c>
      <c r="CA34" s="2838">
        <v>16.063952099999998</v>
      </c>
      <c r="CB34" s="2838">
        <v>22.341002250000003</v>
      </c>
      <c r="CC34" s="2838">
        <v>47.947403210000012</v>
      </c>
      <c r="CD34" s="2838">
        <v>16.922838039999998</v>
      </c>
      <c r="CE34" s="2838">
        <v>22.619485029999993</v>
      </c>
      <c r="CF34" s="2838">
        <v>18.286773069999999</v>
      </c>
      <c r="CG34" s="2838">
        <v>0</v>
      </c>
      <c r="CH34" s="2838">
        <v>6.8975000000000004E-4</v>
      </c>
      <c r="CI34" s="2838">
        <v>16.13</v>
      </c>
      <c r="CJ34" s="2838">
        <v>192.25611999</v>
      </c>
      <c r="CK34" s="2838">
        <v>208.38680974000002</v>
      </c>
      <c r="CL34" s="2838">
        <v>24.564504930000002</v>
      </c>
      <c r="CM34" s="2838">
        <v>21.694941189999991</v>
      </c>
      <c r="CN34" s="2838">
        <v>23.552087040000007</v>
      </c>
      <c r="CO34" s="2838">
        <v>69.811533159999996</v>
      </c>
      <c r="CP34" s="2838">
        <v>383.97484224999999</v>
      </c>
      <c r="CQ34" s="2838"/>
      <c r="CR34" s="2838"/>
      <c r="CS34" s="2838"/>
      <c r="CT34" s="2838">
        <v>0</v>
      </c>
      <c r="CU34" s="2838">
        <v>0</v>
      </c>
      <c r="CV34" s="2838">
        <v>0</v>
      </c>
      <c r="CW34" s="2838">
        <v>0</v>
      </c>
      <c r="CX34" s="2838">
        <v>0</v>
      </c>
      <c r="CY34" s="2838">
        <v>0</v>
      </c>
      <c r="CZ34" s="2838">
        <v>0</v>
      </c>
      <c r="DA34" s="2838">
        <v>0</v>
      </c>
      <c r="DB34" s="2838">
        <v>0</v>
      </c>
      <c r="DC34" s="2838">
        <v>0</v>
      </c>
      <c r="DD34" s="2838">
        <v>0</v>
      </c>
      <c r="DE34" s="2838">
        <v>0</v>
      </c>
      <c r="DF34" s="2838">
        <v>0</v>
      </c>
      <c r="DG34" s="2838">
        <v>0</v>
      </c>
      <c r="DH34" s="2838">
        <v>0</v>
      </c>
      <c r="DI34" s="2838">
        <v>0</v>
      </c>
      <c r="DJ34" s="2838">
        <v>0</v>
      </c>
      <c r="DK34" s="2838">
        <v>0</v>
      </c>
      <c r="DL34" s="2838">
        <v>0</v>
      </c>
      <c r="DM34" s="2838">
        <v>0</v>
      </c>
      <c r="DN34" s="2838">
        <v>0</v>
      </c>
      <c r="DO34" s="2838">
        <v>0</v>
      </c>
      <c r="DP34" s="2838">
        <v>0</v>
      </c>
      <c r="DQ34" s="2838">
        <v>0</v>
      </c>
      <c r="DR34" s="2838">
        <v>0</v>
      </c>
      <c r="DS34" s="2838">
        <v>0</v>
      </c>
      <c r="DT34" s="2838">
        <v>0</v>
      </c>
      <c r="DU34" s="2838">
        <v>0</v>
      </c>
      <c r="DV34" s="2838">
        <v>0</v>
      </c>
      <c r="DW34" s="2838">
        <v>0</v>
      </c>
      <c r="DX34" s="2838">
        <v>0</v>
      </c>
      <c r="DY34" s="2838">
        <v>0</v>
      </c>
      <c r="DZ34" s="2838">
        <v>0</v>
      </c>
      <c r="EA34" s="962">
        <v>0</v>
      </c>
      <c r="EB34" s="962">
        <v>0</v>
      </c>
      <c r="EC34" s="962">
        <v>0</v>
      </c>
      <c r="ED34" s="962">
        <v>0</v>
      </c>
      <c r="EE34" s="962">
        <v>0</v>
      </c>
      <c r="EF34" s="962">
        <v>0</v>
      </c>
      <c r="EG34" s="962">
        <v>0</v>
      </c>
      <c r="EH34" s="962">
        <v>0</v>
      </c>
      <c r="EI34" s="962">
        <v>0</v>
      </c>
      <c r="EJ34" s="962">
        <v>0</v>
      </c>
      <c r="EK34" s="962">
        <v>0</v>
      </c>
      <c r="EL34" s="962">
        <v>0</v>
      </c>
      <c r="EM34" s="962">
        <v>0</v>
      </c>
      <c r="EN34" s="962">
        <v>0</v>
      </c>
      <c r="EO34" s="962">
        <v>0</v>
      </c>
      <c r="EP34" s="962">
        <v>0</v>
      </c>
      <c r="EQ34" s="962">
        <v>11.874835275154936</v>
      </c>
      <c r="ER34" s="962">
        <v>9.5794780323990505</v>
      </c>
      <c r="ES34" s="962">
        <v>18.537866072029693</v>
      </c>
      <c r="ET34" s="962">
        <v>39.992179379583689</v>
      </c>
      <c r="EU34" s="962">
        <v>15.448225105800832</v>
      </c>
      <c r="EV34" s="962">
        <v>12.183934912172189</v>
      </c>
      <c r="EW34" s="962">
        <v>16.667112191590824</v>
      </c>
      <c r="EX34" s="962">
        <v>44.299272209563846</v>
      </c>
      <c r="EY34" s="962">
        <v>16.928779763572336</v>
      </c>
      <c r="EZ34" s="962">
        <v>13.156106834505646</v>
      </c>
      <c r="FA34" s="962">
        <v>17.641054599051692</v>
      </c>
      <c r="FB34" s="962">
        <v>47.725941197129671</v>
      </c>
      <c r="FC34" s="962">
        <v>20.590016054364973</v>
      </c>
      <c r="FD34" s="962">
        <v>13.389338453610213</v>
      </c>
      <c r="FE34" s="962">
        <v>54.802774705747652</v>
      </c>
      <c r="FF34" s="962">
        <v>88.782129213722826</v>
      </c>
      <c r="FG34" s="962">
        <v>220.79952200000002</v>
      </c>
      <c r="FH34" s="962">
        <v>13.867612281565521</v>
      </c>
      <c r="FI34" s="962">
        <v>15.608805463956831</v>
      </c>
      <c r="FJ34" s="962">
        <v>21.869595314734777</v>
      </c>
      <c r="FK34" s="962">
        <f t="shared" si="2"/>
        <v>51.346013060257128</v>
      </c>
      <c r="FL34" s="962">
        <v>25.371652363205399</v>
      </c>
      <c r="FM34" s="962">
        <v>19.692409269452924</v>
      </c>
      <c r="FN34" s="962">
        <v>29.017559960830379</v>
      </c>
      <c r="FO34" s="962">
        <f t="shared" si="3"/>
        <v>74.081621593488705</v>
      </c>
      <c r="FP34" s="962">
        <v>18.813809478047112</v>
      </c>
      <c r="FQ34" s="962">
        <v>17.389933280332503</v>
      </c>
      <c r="FR34" s="962">
        <v>23.71402386683863</v>
      </c>
      <c r="FS34" s="962">
        <f t="shared" si="4"/>
        <v>59.917766625218242</v>
      </c>
      <c r="FT34" s="962">
        <v>20.31593705925307</v>
      </c>
      <c r="FU34" s="962">
        <v>23.183780311608182</v>
      </c>
      <c r="FV34" s="962">
        <v>32.26673724182632</v>
      </c>
      <c r="FW34" s="962">
        <f t="shared" si="5"/>
        <v>75.766454612687568</v>
      </c>
      <c r="FX34" s="962">
        <v>261.1118558916516</v>
      </c>
      <c r="FY34" s="962">
        <v>0</v>
      </c>
      <c r="FZ34" s="962">
        <v>0</v>
      </c>
      <c r="GA34" s="962">
        <v>0</v>
      </c>
      <c r="GB34" s="962">
        <v>0</v>
      </c>
      <c r="GC34" s="962">
        <v>0</v>
      </c>
      <c r="GD34" s="962">
        <v>0</v>
      </c>
      <c r="GE34" s="962">
        <v>0</v>
      </c>
      <c r="GF34" s="962">
        <v>0</v>
      </c>
      <c r="GG34" s="962">
        <v>0</v>
      </c>
      <c r="GH34" s="962">
        <v>0</v>
      </c>
      <c r="GI34" s="962">
        <v>0</v>
      </c>
      <c r="GJ34" s="962">
        <v>0</v>
      </c>
      <c r="GK34" s="962">
        <v>0</v>
      </c>
      <c r="GL34" s="962">
        <v>0</v>
      </c>
      <c r="GM34" s="962">
        <v>0</v>
      </c>
      <c r="GN34" s="962">
        <v>0</v>
      </c>
      <c r="GO34" s="962">
        <f t="shared" si="6"/>
        <v>0</v>
      </c>
      <c r="GP34" s="1024">
        <v>27.508400000000002</v>
      </c>
      <c r="GQ34" s="962">
        <v>28.08</v>
      </c>
      <c r="GR34" s="962">
        <v>31.53</v>
      </c>
      <c r="GS34" s="962">
        <f t="shared" si="33"/>
        <v>87.118400000000008</v>
      </c>
      <c r="GT34" s="962">
        <v>48.027999999999999</v>
      </c>
      <c r="GU34" s="962">
        <v>37.31</v>
      </c>
      <c r="GV34" s="962">
        <v>41.79</v>
      </c>
      <c r="GW34" s="962">
        <f t="shared" si="13"/>
        <v>127.12799999999999</v>
      </c>
      <c r="GX34" s="962">
        <v>62.76</v>
      </c>
      <c r="GY34" s="962">
        <v>45.42</v>
      </c>
      <c r="GZ34" s="962">
        <v>55.48</v>
      </c>
      <c r="HA34" s="962">
        <f t="shared" si="20"/>
        <v>163.66</v>
      </c>
      <c r="HB34" s="962">
        <v>64.59</v>
      </c>
      <c r="HC34" s="962">
        <v>42.41</v>
      </c>
      <c r="HD34" s="962">
        <v>91.33</v>
      </c>
      <c r="HE34" s="962">
        <f t="shared" si="10"/>
        <v>198.33</v>
      </c>
      <c r="HF34" s="1023">
        <f t="shared" si="11"/>
        <v>576.2364</v>
      </c>
      <c r="HG34" s="1024">
        <v>0</v>
      </c>
      <c r="HH34" s="962">
        <v>0</v>
      </c>
      <c r="HI34" s="962">
        <v>0</v>
      </c>
      <c r="HJ34" s="962">
        <v>0</v>
      </c>
      <c r="HK34" s="962">
        <v>0</v>
      </c>
      <c r="HL34" s="962">
        <v>0</v>
      </c>
      <c r="HM34" s="962">
        <v>0</v>
      </c>
      <c r="HN34" s="962">
        <v>0</v>
      </c>
      <c r="HO34" s="962">
        <v>0</v>
      </c>
      <c r="HP34" s="962">
        <v>0</v>
      </c>
      <c r="HQ34" s="962">
        <v>0</v>
      </c>
      <c r="HR34" s="962">
        <v>0</v>
      </c>
      <c r="HS34" s="962">
        <v>0</v>
      </c>
      <c r="HT34" s="962">
        <v>0</v>
      </c>
      <c r="HU34" s="962">
        <v>0</v>
      </c>
      <c r="HV34" s="962">
        <v>0</v>
      </c>
      <c r="HW34" s="1023">
        <f t="shared" si="1"/>
        <v>0</v>
      </c>
    </row>
    <row r="35" spans="1:231" ht="21" customHeight="1" x14ac:dyDescent="0.4">
      <c r="A35" s="2828" t="s">
        <v>831</v>
      </c>
      <c r="B35" s="1048"/>
      <c r="C35" s="1048"/>
      <c r="D35" s="1048"/>
      <c r="E35" s="1048"/>
      <c r="F35" s="1048"/>
      <c r="G35" s="1048"/>
      <c r="H35" s="1048"/>
      <c r="I35" s="1048"/>
      <c r="J35" s="1048"/>
      <c r="K35" s="1048"/>
      <c r="L35" s="1048"/>
      <c r="M35" s="1048"/>
      <c r="N35" s="1048"/>
      <c r="O35" s="1048"/>
      <c r="P35" s="1048"/>
      <c r="Q35" s="1048"/>
      <c r="R35" s="1048"/>
      <c r="S35" s="1048"/>
      <c r="T35" s="1048"/>
      <c r="U35" s="1048"/>
      <c r="V35" s="1048"/>
      <c r="W35" s="1048"/>
      <c r="X35" s="1048"/>
      <c r="Y35" s="1048"/>
      <c r="Z35" s="1048"/>
      <c r="AA35" s="1048"/>
      <c r="AB35" s="1048"/>
      <c r="AC35" s="1048"/>
      <c r="AD35" s="1048"/>
      <c r="AE35" s="1048"/>
      <c r="AF35" s="1048"/>
      <c r="AG35" s="1048"/>
      <c r="AH35" s="1048"/>
      <c r="AI35" s="1048"/>
      <c r="AJ35" s="1048"/>
      <c r="AK35" s="1048"/>
      <c r="AL35" s="1048"/>
      <c r="AM35" s="1048"/>
      <c r="AN35" s="1048"/>
      <c r="AO35" s="1048"/>
      <c r="AP35" s="1048"/>
      <c r="AQ35" s="1048"/>
      <c r="AR35" s="1048"/>
      <c r="AS35" s="1048"/>
      <c r="AT35" s="1048"/>
      <c r="AU35" s="1048"/>
      <c r="AV35" s="1049"/>
      <c r="AW35" s="1049"/>
      <c r="AX35" s="1049"/>
      <c r="AY35" s="1049"/>
      <c r="AZ35" s="1049"/>
      <c r="BA35" s="1049"/>
      <c r="BB35" s="1049"/>
      <c r="BC35" s="1049"/>
      <c r="BD35" s="1049"/>
      <c r="BE35" s="1049"/>
      <c r="BF35" s="962"/>
      <c r="BG35" s="962"/>
      <c r="BH35" s="962"/>
      <c r="BI35" s="962"/>
      <c r="BJ35" s="962"/>
      <c r="BK35" s="962"/>
      <c r="BL35" s="962"/>
      <c r="BM35" s="962"/>
      <c r="BN35" s="962"/>
      <c r="BO35" s="962"/>
      <c r="BP35" s="962"/>
      <c r="BQ35" s="2838"/>
      <c r="BR35" s="2838"/>
      <c r="BS35" s="2838"/>
      <c r="BT35" s="2838">
        <v>0</v>
      </c>
      <c r="BU35" s="2838">
        <v>0</v>
      </c>
      <c r="BV35" s="2838">
        <v>0</v>
      </c>
      <c r="BW35" s="2838">
        <v>0</v>
      </c>
      <c r="BX35" s="2838">
        <v>0</v>
      </c>
      <c r="BY35" s="2838">
        <v>0</v>
      </c>
      <c r="BZ35" s="2838">
        <v>32.758040999999999</v>
      </c>
      <c r="CA35" s="2838">
        <v>25.911508999999999</v>
      </c>
      <c r="CB35" s="2838">
        <v>51.119172570000003</v>
      </c>
      <c r="CC35" s="2838">
        <v>109.78872256999999</v>
      </c>
      <c r="CD35" s="2838">
        <v>28.972771390000002</v>
      </c>
      <c r="CE35" s="2838">
        <v>29.643965039999998</v>
      </c>
      <c r="CF35" s="2838">
        <v>25.388957000000001</v>
      </c>
      <c r="CG35" s="2838">
        <v>198.87043187999998</v>
      </c>
      <c r="CH35" s="2838">
        <v>31.9089858</v>
      </c>
      <c r="CI35" s="2838">
        <v>33.099528999999997</v>
      </c>
      <c r="CJ35" s="2838">
        <v>0</v>
      </c>
      <c r="CK35" s="2838">
        <v>65.0085148</v>
      </c>
      <c r="CL35" s="2838">
        <v>30.008279999999999</v>
      </c>
      <c r="CM35" s="2838">
        <v>29.324861200000001</v>
      </c>
      <c r="CN35" s="2838">
        <v>8.8207999999999995E-2</v>
      </c>
      <c r="CO35" s="2838">
        <v>59.421349200000002</v>
      </c>
      <c r="CP35" s="2838">
        <v>347.16559749999999</v>
      </c>
      <c r="CQ35" s="2838">
        <v>22.617971050000001</v>
      </c>
      <c r="CR35" s="2838">
        <v>21.35272521000001</v>
      </c>
      <c r="CS35" s="2838">
        <v>20.753932290000009</v>
      </c>
      <c r="CT35" s="2838">
        <v>64.724628550000006</v>
      </c>
      <c r="CU35" s="2838">
        <v>21.388873710000002</v>
      </c>
      <c r="CV35" s="2838">
        <v>24.272848949999993</v>
      </c>
      <c r="CW35" s="2838">
        <v>24.190960890000007</v>
      </c>
      <c r="CX35" s="2838">
        <v>69.852683550000009</v>
      </c>
      <c r="CY35" s="2838">
        <v>26.061315099999998</v>
      </c>
      <c r="CZ35" s="2838">
        <v>25.274550690000002</v>
      </c>
      <c r="DA35" s="2838">
        <v>23.193815720000003</v>
      </c>
      <c r="DB35" s="2838">
        <v>74.529681510000003</v>
      </c>
      <c r="DC35" s="2838">
        <v>26.395226780000002</v>
      </c>
      <c r="DD35" s="2838">
        <v>25.466293569999998</v>
      </c>
      <c r="DE35" s="2838">
        <v>23.578791579999997</v>
      </c>
      <c r="DF35" s="2838">
        <v>75.440311929999993</v>
      </c>
      <c r="DG35" s="2838">
        <v>284.54730554000002</v>
      </c>
      <c r="DH35" s="2838">
        <v>0</v>
      </c>
      <c r="DI35" s="2838">
        <v>40.841233000000003</v>
      </c>
      <c r="DJ35" s="2838">
        <v>76.677134599999988</v>
      </c>
      <c r="DK35" s="2838">
        <v>117.51836759999999</v>
      </c>
      <c r="DL35" s="2838">
        <v>40.900479450000006</v>
      </c>
      <c r="DM35" s="2838">
        <v>40.437941600000002</v>
      </c>
      <c r="DN35" s="2838">
        <v>43.1546041</v>
      </c>
      <c r="DO35" s="2838">
        <v>124.49302515000001</v>
      </c>
      <c r="DP35" s="2838">
        <v>242.01139275</v>
      </c>
      <c r="DQ35" s="2838">
        <v>46.4156032</v>
      </c>
      <c r="DR35" s="2838">
        <v>51.481572</v>
      </c>
      <c r="DS35" s="2838">
        <v>47.185770199999986</v>
      </c>
      <c r="DT35" s="2838">
        <v>145.08294539999997</v>
      </c>
      <c r="DU35" s="2838">
        <v>43.830641450000002</v>
      </c>
      <c r="DV35" s="2838">
        <v>44.057090000000002</v>
      </c>
      <c r="DW35" s="2838">
        <v>46.35904</v>
      </c>
      <c r="DX35" s="2838">
        <v>134.24677144999998</v>
      </c>
      <c r="DY35" s="2838">
        <v>521.34110959999998</v>
      </c>
      <c r="DZ35" s="2838">
        <v>53.548812399999996</v>
      </c>
      <c r="EA35" s="962">
        <v>38.593800999999999</v>
      </c>
      <c r="EB35" s="962">
        <v>24.9875492</v>
      </c>
      <c r="EC35" s="962">
        <v>117.13016260000001</v>
      </c>
      <c r="ED35" s="962">
        <v>0.69695750000000001</v>
      </c>
      <c r="EE35" s="962">
        <v>1.298683</v>
      </c>
      <c r="EF35" s="962">
        <v>2.2580895000000001</v>
      </c>
      <c r="EG35" s="962">
        <v>4.25373</v>
      </c>
      <c r="EH35" s="962">
        <v>4.1851855499999999</v>
      </c>
      <c r="EI35" s="962">
        <v>0</v>
      </c>
      <c r="EJ35" s="962">
        <v>12.5363054</v>
      </c>
      <c r="EK35" s="962">
        <v>16.72149095</v>
      </c>
      <c r="EL35" s="962">
        <v>13.178584499999999</v>
      </c>
      <c r="EM35" s="962">
        <v>6.5614749999999999E-2</v>
      </c>
      <c r="EN35" s="962">
        <v>33.934381299999998</v>
      </c>
      <c r="EO35" s="962">
        <v>47.17858055</v>
      </c>
      <c r="EP35" s="962">
        <v>185.28396410000002</v>
      </c>
      <c r="EQ35" s="962">
        <v>20.837789899999997</v>
      </c>
      <c r="ER35" s="962">
        <v>17.038352399999997</v>
      </c>
      <c r="ES35" s="962">
        <v>0</v>
      </c>
      <c r="ET35" s="962">
        <v>37.876142299999998</v>
      </c>
      <c r="EU35" s="962">
        <v>41.046926399999997</v>
      </c>
      <c r="EV35" s="962">
        <v>23.7034211</v>
      </c>
      <c r="EW35" s="962">
        <v>28.226683000000001</v>
      </c>
      <c r="EX35" s="962">
        <v>92.977030499999998</v>
      </c>
      <c r="EY35" s="962">
        <v>33.950769999999999</v>
      </c>
      <c r="EZ35" s="962">
        <v>40.506649400000001</v>
      </c>
      <c r="FA35" s="962">
        <v>40.241831600000005</v>
      </c>
      <c r="FB35" s="962">
        <v>114.699251</v>
      </c>
      <c r="FC35" s="962">
        <v>38.351122400000001</v>
      </c>
      <c r="FD35" s="962">
        <v>36.679271799999995</v>
      </c>
      <c r="FE35" s="962">
        <v>39.2953793</v>
      </c>
      <c r="FF35" s="962">
        <v>114.3257735</v>
      </c>
      <c r="FG35" s="962">
        <v>359.87819730000001</v>
      </c>
      <c r="FH35" s="962">
        <v>45.469441200000006</v>
      </c>
      <c r="FI35" s="962">
        <v>35.947786999999998</v>
      </c>
      <c r="FJ35" s="962">
        <v>44.483697249999999</v>
      </c>
      <c r="FK35" s="962">
        <f t="shared" si="2"/>
        <v>125.90092545</v>
      </c>
      <c r="FL35" s="962">
        <v>52.58127125</v>
      </c>
      <c r="FM35" s="962">
        <v>53.907870000000003</v>
      </c>
      <c r="FN35" s="962">
        <v>56.586273499999997</v>
      </c>
      <c r="FO35" s="962">
        <f t="shared" si="3"/>
        <v>163.07541474999999</v>
      </c>
      <c r="FP35" s="962">
        <v>61.710396500000002</v>
      </c>
      <c r="FQ35" s="962">
        <v>84.863200500000005</v>
      </c>
      <c r="FR35" s="962">
        <v>77.833443750000001</v>
      </c>
      <c r="FS35" s="962">
        <f t="shared" si="4"/>
        <v>224.40704075000002</v>
      </c>
      <c r="FT35" s="962">
        <v>81.038843499999999</v>
      </c>
      <c r="FU35" s="962">
        <v>101.613046</v>
      </c>
      <c r="FV35" s="962">
        <v>93.543521999999996</v>
      </c>
      <c r="FW35" s="962">
        <f t="shared" si="5"/>
        <v>276.19541149999998</v>
      </c>
      <c r="FX35" s="962">
        <v>789.57879245000004</v>
      </c>
      <c r="FY35" s="962">
        <v>105.473851</v>
      </c>
      <c r="FZ35" s="962">
        <v>69.704885000000004</v>
      </c>
      <c r="GA35" s="962">
        <v>98.530046999999996</v>
      </c>
      <c r="GB35" s="962">
        <v>273.70878299999998</v>
      </c>
      <c r="GC35" s="962">
        <v>93.330808000000005</v>
      </c>
      <c r="GD35" s="962">
        <v>95.560026150000013</v>
      </c>
      <c r="GE35" s="962">
        <v>91.540565260000008</v>
      </c>
      <c r="GF35" s="962">
        <v>280.43139941000004</v>
      </c>
      <c r="GG35" s="962">
        <v>101.0455364</v>
      </c>
      <c r="GH35" s="962">
        <v>101.5719726</v>
      </c>
      <c r="GI35" s="962">
        <v>110.06138211</v>
      </c>
      <c r="GJ35" s="962">
        <v>312.67889111</v>
      </c>
      <c r="GK35" s="962">
        <v>101.38172005</v>
      </c>
      <c r="GL35" s="962">
        <v>105.0022124</v>
      </c>
      <c r="GM35" s="962">
        <v>109.31870766</v>
      </c>
      <c r="GN35" s="962">
        <v>315.70264011</v>
      </c>
      <c r="GO35" s="962">
        <f t="shared" si="6"/>
        <v>1182.52171363</v>
      </c>
      <c r="GP35" s="1024">
        <v>122.066</v>
      </c>
      <c r="GQ35" s="962">
        <v>105.03100000000001</v>
      </c>
      <c r="GR35" s="962">
        <v>114.337</v>
      </c>
      <c r="GS35" s="962">
        <f t="shared" si="33"/>
        <v>341.43400000000003</v>
      </c>
      <c r="GT35" s="962">
        <v>119.03</v>
      </c>
      <c r="GU35" s="962">
        <v>125.43</v>
      </c>
      <c r="GV35" s="962">
        <v>125.28</v>
      </c>
      <c r="GW35" s="962">
        <f t="shared" si="13"/>
        <v>369.74</v>
      </c>
      <c r="GX35" s="962">
        <v>146.35</v>
      </c>
      <c r="GY35" s="962">
        <v>166.97</v>
      </c>
      <c r="GZ35" s="962">
        <v>143.32</v>
      </c>
      <c r="HA35" s="962">
        <f>GX35+GY35+GZ35</f>
        <v>456.64</v>
      </c>
      <c r="HB35" s="962">
        <v>148.46</v>
      </c>
      <c r="HC35" s="962">
        <v>155.94</v>
      </c>
      <c r="HD35" s="962">
        <v>137.37</v>
      </c>
      <c r="HE35" s="962">
        <f t="shared" si="10"/>
        <v>441.77</v>
      </c>
      <c r="HF35" s="1023">
        <f t="shared" si="11"/>
        <v>1609.5840000000001</v>
      </c>
      <c r="HG35" s="1024">
        <v>156.41938450000001</v>
      </c>
      <c r="HH35" s="962">
        <v>134.37990134999998</v>
      </c>
      <c r="HI35" s="962">
        <v>145.18155340000001</v>
      </c>
      <c r="HJ35" s="962">
        <v>435.98083924999997</v>
      </c>
      <c r="HK35" s="962">
        <v>155.4320276</v>
      </c>
      <c r="HL35" s="962">
        <v>145.08359869999998</v>
      </c>
      <c r="HM35" s="962">
        <v>95.50433790000001</v>
      </c>
      <c r="HN35" s="962">
        <v>396.01996419999995</v>
      </c>
      <c r="HO35" s="962">
        <v>103.0248283</v>
      </c>
      <c r="HP35" s="962">
        <v>135.24637230000002</v>
      </c>
      <c r="HQ35" s="962">
        <v>126.392538</v>
      </c>
      <c r="HR35" s="962">
        <v>364.66373860000004</v>
      </c>
      <c r="HS35" s="962">
        <v>137.03980300000001</v>
      </c>
      <c r="HT35" s="962">
        <v>110.511979</v>
      </c>
      <c r="HU35" s="962">
        <v>118.4654341</v>
      </c>
      <c r="HV35" s="962">
        <v>366.01721610000004</v>
      </c>
      <c r="HW35" s="1023">
        <f t="shared" si="1"/>
        <v>1562.68175815</v>
      </c>
    </row>
    <row r="36" spans="1:231" ht="21" customHeight="1" x14ac:dyDescent="0.4">
      <c r="A36" s="2828" t="s">
        <v>832</v>
      </c>
      <c r="B36" s="1048"/>
      <c r="C36" s="1048"/>
      <c r="D36" s="1048"/>
      <c r="E36" s="1048"/>
      <c r="F36" s="1048"/>
      <c r="G36" s="1048"/>
      <c r="H36" s="1048"/>
      <c r="I36" s="1048"/>
      <c r="J36" s="1048"/>
      <c r="K36" s="1048"/>
      <c r="L36" s="1048"/>
      <c r="M36" s="1048"/>
      <c r="N36" s="1048"/>
      <c r="O36" s="1048"/>
      <c r="P36" s="1048"/>
      <c r="Q36" s="1048"/>
      <c r="R36" s="1048"/>
      <c r="S36" s="1048"/>
      <c r="T36" s="1048"/>
      <c r="U36" s="1048"/>
      <c r="V36" s="1048"/>
      <c r="W36" s="1048"/>
      <c r="X36" s="1048"/>
      <c r="Y36" s="1048"/>
      <c r="Z36" s="1048"/>
      <c r="AA36" s="1048"/>
      <c r="AB36" s="1048"/>
      <c r="AC36" s="1048"/>
      <c r="AD36" s="1048"/>
      <c r="AE36" s="1048"/>
      <c r="AF36" s="1048"/>
      <c r="AG36" s="1048"/>
      <c r="AH36" s="1048"/>
      <c r="AI36" s="1048"/>
      <c r="AJ36" s="1048"/>
      <c r="AK36" s="1048"/>
      <c r="AL36" s="1048"/>
      <c r="AM36" s="1048"/>
      <c r="AN36" s="1048"/>
      <c r="AO36" s="1048"/>
      <c r="AP36" s="1048"/>
      <c r="AQ36" s="1048"/>
      <c r="AR36" s="1048"/>
      <c r="AS36" s="1048"/>
      <c r="AT36" s="1048"/>
      <c r="AU36" s="1048"/>
      <c r="AV36" s="1049"/>
      <c r="AW36" s="1049"/>
      <c r="AX36" s="1049"/>
      <c r="AY36" s="1049"/>
      <c r="AZ36" s="1049"/>
      <c r="BA36" s="1049"/>
      <c r="BB36" s="1049"/>
      <c r="BC36" s="1049"/>
      <c r="BD36" s="1049"/>
      <c r="BE36" s="1049"/>
      <c r="BF36" s="962"/>
      <c r="BG36" s="962"/>
      <c r="BH36" s="962"/>
      <c r="BI36" s="962"/>
      <c r="BJ36" s="962"/>
      <c r="BK36" s="962"/>
      <c r="BL36" s="962"/>
      <c r="BM36" s="962"/>
      <c r="BN36" s="962"/>
      <c r="BO36" s="962"/>
      <c r="BP36" s="962"/>
      <c r="BQ36" s="2838"/>
      <c r="BR36" s="2838"/>
      <c r="BS36" s="2838"/>
      <c r="BT36" s="2838">
        <v>0</v>
      </c>
      <c r="BU36" s="2838">
        <v>0</v>
      </c>
      <c r="BV36" s="2838">
        <v>0</v>
      </c>
      <c r="BW36" s="2838">
        <v>0</v>
      </c>
      <c r="BX36" s="2838">
        <v>0</v>
      </c>
      <c r="BY36" s="2838">
        <v>0</v>
      </c>
      <c r="BZ36" s="2838">
        <v>15.53002858</v>
      </c>
      <c r="CA36" s="2838">
        <v>0</v>
      </c>
      <c r="CB36" s="2838">
        <v>0</v>
      </c>
      <c r="CC36" s="2838">
        <v>15.53002858</v>
      </c>
      <c r="CD36" s="2838">
        <v>0</v>
      </c>
      <c r="CE36" s="2838">
        <v>0</v>
      </c>
      <c r="CF36" s="2838">
        <v>0</v>
      </c>
      <c r="CG36" s="2838">
        <v>0</v>
      </c>
      <c r="CH36" s="2838">
        <v>0</v>
      </c>
      <c r="CI36" s="2838">
        <v>0</v>
      </c>
      <c r="CJ36" s="2838">
        <v>0</v>
      </c>
      <c r="CK36" s="2838">
        <v>0</v>
      </c>
      <c r="CL36" s="2838">
        <v>0</v>
      </c>
      <c r="CM36" s="2838">
        <v>0</v>
      </c>
      <c r="CN36" s="2838">
        <v>0</v>
      </c>
      <c r="CO36" s="2838">
        <v>0</v>
      </c>
      <c r="CP36" s="2838">
        <v>15.53002858</v>
      </c>
      <c r="CQ36" s="2838">
        <v>67.494920450000009</v>
      </c>
      <c r="CR36" s="2838">
        <v>21.340700792686008</v>
      </c>
      <c r="CS36" s="2838">
        <v>27.3957102</v>
      </c>
      <c r="CT36" s="2838">
        <v>25.421842673232018</v>
      </c>
      <c r="CU36" s="2838">
        <v>68.524452451506619</v>
      </c>
      <c r="CV36" s="2838">
        <v>128.68129544999999</v>
      </c>
      <c r="CW36" s="2838">
        <v>24.727397374961807</v>
      </c>
      <c r="CX36" s="2838">
        <v>33.277210199999999</v>
      </c>
      <c r="CY36" s="2838">
        <v>34.824841549999995</v>
      </c>
      <c r="CZ36" s="2838">
        <v>75.985810653834619</v>
      </c>
      <c r="DA36" s="2838">
        <v>100.42793022999999</v>
      </c>
      <c r="DB36" s="2838">
        <v>144.51026310534127</v>
      </c>
      <c r="DC36" s="2838">
        <v>28.41853100915063</v>
      </c>
      <c r="DD36" s="2838">
        <v>28.774131642715737</v>
      </c>
      <c r="DE36" s="2838">
        <v>83.356743424192402</v>
      </c>
      <c r="DF36" s="2838">
        <v>227.86700652953365</v>
      </c>
      <c r="DG36" s="2838">
        <v>28.259309320435204</v>
      </c>
      <c r="DH36" s="2838">
        <v>10.447236659078687</v>
      </c>
      <c r="DI36" s="2838">
        <v>7.8182912413948866</v>
      </c>
      <c r="DJ36" s="2838">
        <v>7.4324873505562934</v>
      </c>
      <c r="DK36" s="2838">
        <v>25.698015251029865</v>
      </c>
      <c r="DL36" s="2838">
        <v>21.023389383686911</v>
      </c>
      <c r="DM36" s="2838">
        <v>17.58056408790182</v>
      </c>
      <c r="DN36" s="2838">
        <v>11.598504239293202</v>
      </c>
      <c r="DO36" s="2838">
        <v>50.20245771088193</v>
      </c>
      <c r="DP36" s="2838">
        <v>75.900472961911802</v>
      </c>
      <c r="DQ36" s="2838">
        <v>39.05462683199228</v>
      </c>
      <c r="DR36" s="2838">
        <v>0</v>
      </c>
      <c r="DS36" s="2838">
        <v>0</v>
      </c>
      <c r="DT36" s="2838">
        <v>39.05462683199228</v>
      </c>
      <c r="DU36" s="2838">
        <v>9.3491146099999991</v>
      </c>
      <c r="DV36" s="2838">
        <v>0</v>
      </c>
      <c r="DW36" s="2838">
        <v>0</v>
      </c>
      <c r="DX36" s="2838">
        <v>9.3491146099999991</v>
      </c>
      <c r="DY36" s="2838">
        <v>89.335884269999994</v>
      </c>
      <c r="DZ36" s="2838">
        <v>0</v>
      </c>
      <c r="EA36" s="962">
        <v>0</v>
      </c>
      <c r="EB36" s="962">
        <v>0</v>
      </c>
      <c r="EC36" s="962">
        <v>0</v>
      </c>
      <c r="ED36" s="962">
        <v>49.212331340000006</v>
      </c>
      <c r="EE36" s="962">
        <v>14.652116619999999</v>
      </c>
      <c r="EF36" s="962">
        <v>7.3410186000000017</v>
      </c>
      <c r="EG36" s="962">
        <v>71.205466560000005</v>
      </c>
      <c r="EH36" s="962">
        <v>0</v>
      </c>
      <c r="EI36" s="962">
        <v>23.977612000000001</v>
      </c>
      <c r="EJ36" s="962">
        <v>0</v>
      </c>
      <c r="EK36" s="962">
        <v>23.977612000000001</v>
      </c>
      <c r="EL36" s="962">
        <v>0</v>
      </c>
      <c r="EM36" s="962">
        <v>0</v>
      </c>
      <c r="EN36" s="962">
        <v>0</v>
      </c>
      <c r="EO36" s="962">
        <v>0</v>
      </c>
      <c r="EP36" s="962">
        <v>95.183078559999998</v>
      </c>
      <c r="EQ36" s="962">
        <v>12.935454905880102</v>
      </c>
      <c r="ER36" s="962">
        <v>10.435084212850287</v>
      </c>
      <c r="ES36" s="962">
        <v>11.927649590772576</v>
      </c>
      <c r="ET36" s="962">
        <v>35.298188709502966</v>
      </c>
      <c r="EU36" s="962">
        <v>16.828007681930917</v>
      </c>
      <c r="EV36" s="962">
        <v>13.272162264206671</v>
      </c>
      <c r="EW36" s="962">
        <v>18.155761589101669</v>
      </c>
      <c r="EX36" s="962">
        <v>48.255931535239256</v>
      </c>
      <c r="EY36" s="962">
        <v>6.7989980207776766</v>
      </c>
      <c r="EZ36" s="962">
        <v>14.331165254203357</v>
      </c>
      <c r="FA36" s="962">
        <v>0.51682666824441403</v>
      </c>
      <c r="FB36" s="962">
        <v>21.646989943225446</v>
      </c>
      <c r="FC36" s="962">
        <v>22.429045793994003</v>
      </c>
      <c r="FD36" s="962">
        <v>14.585228323007749</v>
      </c>
      <c r="FE36" s="962">
        <v>23.811666365343648</v>
      </c>
      <c r="FF36" s="962">
        <v>60.825940482345402</v>
      </c>
      <c r="FG36" s="962">
        <v>166.02705067031306</v>
      </c>
      <c r="FH36" s="962">
        <v>11.662905477217087</v>
      </c>
      <c r="FI36" s="962">
        <v>13.127279523122569</v>
      </c>
      <c r="FJ36" s="962">
        <v>18.392713742062245</v>
      </c>
      <c r="FK36" s="962">
        <f t="shared" si="2"/>
        <v>43.182898742401903</v>
      </c>
      <c r="FL36" s="962">
        <v>21.338005224319048</v>
      </c>
      <c r="FM36" s="962">
        <v>16.561662041388956</v>
      </c>
      <c r="FN36" s="962">
        <v>24.404277544774168</v>
      </c>
      <c r="FO36" s="962">
        <f t="shared" si="3"/>
        <v>62.303944810482172</v>
      </c>
      <c r="FP36" s="962">
        <v>24.274178539633851</v>
      </c>
      <c r="FQ36" s="962">
        <v>22.437047942452573</v>
      </c>
      <c r="FR36" s="962">
        <v>30.596591823068191</v>
      </c>
      <c r="FS36" s="962">
        <f t="shared" si="4"/>
        <v>77.307818305154612</v>
      </c>
      <c r="FT36" s="962">
        <v>26.212271573798382</v>
      </c>
      <c r="FU36" s="962">
        <v>29.912454634149974</v>
      </c>
      <c r="FV36" s="962">
        <v>41.63157608316795</v>
      </c>
      <c r="FW36" s="962">
        <f t="shared" si="5"/>
        <v>97.756302291116299</v>
      </c>
      <c r="FX36" s="962">
        <v>280.55096414915494</v>
      </c>
      <c r="FY36" s="962">
        <v>11.992272841827351</v>
      </c>
      <c r="FZ36" s="962">
        <v>11.017604553762306</v>
      </c>
      <c r="GA36" s="962">
        <v>16.284335088326308</v>
      </c>
      <c r="GB36" s="962">
        <v>39.29421248391597</v>
      </c>
      <c r="GC36" s="962">
        <v>13.541249407437606</v>
      </c>
      <c r="GD36" s="962">
        <v>14.165543119377102</v>
      </c>
      <c r="GE36" s="962">
        <v>20.24282911561048</v>
      </c>
      <c r="GF36" s="962">
        <v>47.949621642425186</v>
      </c>
      <c r="GG36" s="962">
        <v>15.694411426693419</v>
      </c>
      <c r="GH36" s="962">
        <v>14.444528223357574</v>
      </c>
      <c r="GI36" s="962">
        <v>17.270025434252439</v>
      </c>
      <c r="GJ36" s="962">
        <v>47.408965084303432</v>
      </c>
      <c r="GK36" s="962">
        <v>18.18547925060199</v>
      </c>
      <c r="GL36" s="962">
        <v>19.36383047380782</v>
      </c>
      <c r="GM36" s="962">
        <v>27.96978701233364</v>
      </c>
      <c r="GN36" s="962">
        <v>65.51909673674345</v>
      </c>
      <c r="GO36" s="962">
        <f t="shared" si="6"/>
        <v>200.17189594738804</v>
      </c>
      <c r="GP36" s="1024">
        <v>13.6905</v>
      </c>
      <c r="GQ36" s="962">
        <v>13.976000000000001</v>
      </c>
      <c r="GR36" s="962">
        <v>15.694000000000001</v>
      </c>
      <c r="GS36" s="962">
        <f t="shared" si="33"/>
        <v>43.360500000000002</v>
      </c>
      <c r="GT36" s="962">
        <v>23.9</v>
      </c>
      <c r="GU36" s="962">
        <v>18.57</v>
      </c>
      <c r="GV36" s="962">
        <v>20.8</v>
      </c>
      <c r="GW36" s="962">
        <f t="shared" si="13"/>
        <v>63.269999999999996</v>
      </c>
      <c r="GX36" s="962">
        <v>28.19</v>
      </c>
      <c r="GY36" s="962">
        <v>19.3</v>
      </c>
      <c r="GZ36" s="962">
        <v>24.29</v>
      </c>
      <c r="HA36" s="962">
        <f>GX36+GY36+GZ36</f>
        <v>71.78</v>
      </c>
      <c r="HB36" s="962">
        <v>28.25</v>
      </c>
      <c r="HC36" s="962">
        <v>20.32</v>
      </c>
      <c r="HD36" s="962">
        <v>43.75</v>
      </c>
      <c r="HE36" s="962">
        <f t="shared" si="10"/>
        <v>92.32</v>
      </c>
      <c r="HF36" s="1023">
        <f t="shared" si="11"/>
        <v>270.73050000000001</v>
      </c>
      <c r="HG36" s="1024">
        <v>39.116218126569962</v>
      </c>
      <c r="HH36" s="962">
        <v>44.701745343393767</v>
      </c>
      <c r="HI36" s="962">
        <v>43.634696489139728</v>
      </c>
      <c r="HJ36" s="962">
        <v>127.45265995910347</v>
      </c>
      <c r="HK36" s="962">
        <v>59.261688609124867</v>
      </c>
      <c r="HL36" s="962">
        <v>52.275204112210446</v>
      </c>
      <c r="HM36" s="962">
        <v>60.236803133870424</v>
      </c>
      <c r="HN36" s="962">
        <v>171.77369585520574</v>
      </c>
      <c r="HO36" s="962">
        <v>48.960079072730039</v>
      </c>
      <c r="HP36" s="962">
        <v>41.545886487545374</v>
      </c>
      <c r="HQ36" s="962">
        <v>59.266820041672275</v>
      </c>
      <c r="HR36" s="962">
        <v>149.77278560194767</v>
      </c>
      <c r="HS36" s="962">
        <v>47.490653267553725</v>
      </c>
      <c r="HT36" s="962">
        <v>41.776434626240167</v>
      </c>
      <c r="HU36" s="962">
        <v>114.42837321645435</v>
      </c>
      <c r="HV36" s="962">
        <v>203.6954611102482</v>
      </c>
      <c r="HW36" s="1023">
        <f t="shared" si="1"/>
        <v>652.69460252650504</v>
      </c>
    </row>
    <row r="37" spans="1:231" ht="21" customHeight="1" x14ac:dyDescent="0.4">
      <c r="A37" s="2828" t="s">
        <v>833</v>
      </c>
      <c r="B37" s="1048"/>
      <c r="C37" s="1048"/>
      <c r="D37" s="1048"/>
      <c r="E37" s="1048"/>
      <c r="F37" s="1048"/>
      <c r="G37" s="1048"/>
      <c r="H37" s="1048"/>
      <c r="I37" s="1048"/>
      <c r="J37" s="1048"/>
      <c r="K37" s="1048"/>
      <c r="L37" s="1048"/>
      <c r="M37" s="1048"/>
      <c r="N37" s="1048"/>
      <c r="O37" s="1048"/>
      <c r="P37" s="1048"/>
      <c r="Q37" s="1048"/>
      <c r="R37" s="1048"/>
      <c r="S37" s="1048"/>
      <c r="T37" s="1048"/>
      <c r="U37" s="1048"/>
      <c r="V37" s="1048"/>
      <c r="W37" s="1048"/>
      <c r="X37" s="1048"/>
      <c r="Y37" s="1048"/>
      <c r="Z37" s="1048"/>
      <c r="AA37" s="1048"/>
      <c r="AB37" s="1048"/>
      <c r="AC37" s="1048"/>
      <c r="AD37" s="1048"/>
      <c r="AE37" s="1048"/>
      <c r="AF37" s="1048"/>
      <c r="AG37" s="1048"/>
      <c r="AH37" s="1048"/>
      <c r="AI37" s="1048"/>
      <c r="AJ37" s="1048"/>
      <c r="AK37" s="1048"/>
      <c r="AL37" s="1048"/>
      <c r="AM37" s="1048"/>
      <c r="AN37" s="1048"/>
      <c r="AO37" s="1048"/>
      <c r="AP37" s="1048"/>
      <c r="AQ37" s="1048"/>
      <c r="AR37" s="1048"/>
      <c r="AS37" s="1048"/>
      <c r="AT37" s="1048"/>
      <c r="AU37" s="1048"/>
      <c r="AV37" s="1049"/>
      <c r="AW37" s="1049"/>
      <c r="AX37" s="1049"/>
      <c r="AY37" s="1049"/>
      <c r="AZ37" s="1049"/>
      <c r="BA37" s="1049"/>
      <c r="BB37" s="1049"/>
      <c r="BC37" s="1049"/>
      <c r="BD37" s="1049"/>
      <c r="BE37" s="1049"/>
      <c r="BF37" s="962"/>
      <c r="BG37" s="962"/>
      <c r="BH37" s="962"/>
      <c r="BI37" s="962"/>
      <c r="BJ37" s="962"/>
      <c r="BK37" s="962"/>
      <c r="BL37" s="962"/>
      <c r="BM37" s="962"/>
      <c r="BN37" s="962"/>
      <c r="BO37" s="962"/>
      <c r="BP37" s="962"/>
      <c r="BQ37" s="2838"/>
      <c r="BR37" s="2838"/>
      <c r="BS37" s="2838"/>
      <c r="BT37" s="2838"/>
      <c r="BU37" s="2838"/>
      <c r="BV37" s="2838"/>
      <c r="BW37" s="2838"/>
      <c r="BX37" s="2838"/>
      <c r="BY37" s="2838"/>
      <c r="BZ37" s="2838"/>
      <c r="CA37" s="2838"/>
      <c r="CB37" s="2838"/>
      <c r="CC37" s="2838"/>
      <c r="CD37" s="2838"/>
      <c r="CE37" s="2838"/>
      <c r="CF37" s="2838"/>
      <c r="CG37" s="2838"/>
      <c r="CH37" s="2838"/>
      <c r="CI37" s="2838"/>
      <c r="CJ37" s="2838"/>
      <c r="CK37" s="2838"/>
      <c r="CL37" s="2838"/>
      <c r="CM37" s="2838"/>
      <c r="CN37" s="2838"/>
      <c r="CO37" s="2838"/>
      <c r="CP37" s="2838"/>
      <c r="CQ37" s="2838"/>
      <c r="CR37" s="2838"/>
      <c r="CS37" s="2838"/>
      <c r="CT37" s="2838"/>
      <c r="CU37" s="2838"/>
      <c r="CV37" s="2838"/>
      <c r="CW37" s="2838"/>
      <c r="CX37" s="2838"/>
      <c r="CY37" s="2838"/>
      <c r="CZ37" s="2838"/>
      <c r="DA37" s="2838"/>
      <c r="DB37" s="2838"/>
      <c r="DC37" s="2838"/>
      <c r="DD37" s="2838"/>
      <c r="DE37" s="2838"/>
      <c r="DF37" s="2838"/>
      <c r="DG37" s="2838"/>
      <c r="DH37" s="2838"/>
      <c r="DI37" s="2838"/>
      <c r="DJ37" s="2838"/>
      <c r="DK37" s="2838"/>
      <c r="DL37" s="2838"/>
      <c r="DM37" s="2838"/>
      <c r="DN37" s="2838"/>
      <c r="DO37" s="2838"/>
      <c r="DP37" s="2838"/>
      <c r="DQ37" s="2838"/>
      <c r="DR37" s="2838"/>
      <c r="DS37" s="2838"/>
      <c r="DT37" s="2838"/>
      <c r="DU37" s="2838"/>
      <c r="DV37" s="2838"/>
      <c r="DW37" s="2838"/>
      <c r="DX37" s="2838"/>
      <c r="DY37" s="2838"/>
      <c r="DZ37" s="2838"/>
      <c r="EA37" s="962"/>
      <c r="EB37" s="962"/>
      <c r="EC37" s="962"/>
      <c r="ED37" s="962"/>
      <c r="EE37" s="962"/>
      <c r="EF37" s="962"/>
      <c r="EG37" s="962"/>
      <c r="EH37" s="962"/>
      <c r="EI37" s="962"/>
      <c r="EJ37" s="962"/>
      <c r="EK37" s="962"/>
      <c r="EL37" s="962"/>
      <c r="EM37" s="962"/>
      <c r="EN37" s="962"/>
      <c r="EO37" s="962"/>
      <c r="EP37" s="962"/>
      <c r="EQ37" s="962">
        <v>99.392351346033408</v>
      </c>
      <c r="ER37" s="962">
        <v>93.794079830011057</v>
      </c>
      <c r="ES37" s="962">
        <v>47.31946824593026</v>
      </c>
      <c r="ET37" s="962">
        <v>240.50589942197473</v>
      </c>
      <c r="EU37" s="962">
        <v>177.73746185392633</v>
      </c>
      <c r="EV37" s="962">
        <v>97.067473297362952</v>
      </c>
      <c r="EW37" s="962">
        <v>65.694726067674992</v>
      </c>
      <c r="EX37" s="962">
        <v>340.49966121896426</v>
      </c>
      <c r="EY37" s="962">
        <v>27.197889912000001</v>
      </c>
      <c r="EZ37" s="962">
        <v>162.50131307199999</v>
      </c>
      <c r="FA37" s="962">
        <v>2.5051798959999978</v>
      </c>
      <c r="FB37" s="962">
        <v>192.20438288</v>
      </c>
      <c r="FC37" s="962">
        <v>97.077521216000008</v>
      </c>
      <c r="FD37" s="962">
        <v>81.85220942399998</v>
      </c>
      <c r="FE37" s="962">
        <v>95.440183943999997</v>
      </c>
      <c r="FF37" s="962">
        <v>274.36991458400001</v>
      </c>
      <c r="FG37" s="962">
        <v>1047.5798581049389</v>
      </c>
      <c r="FH37" s="962">
        <v>81.402808063999998</v>
      </c>
      <c r="FI37" s="962">
        <v>93.779668360000002</v>
      </c>
      <c r="FJ37" s="962">
        <v>75.595404799999997</v>
      </c>
      <c r="FK37" s="962">
        <f t="shared" si="2"/>
        <v>250.777881224</v>
      </c>
      <c r="FL37" s="962">
        <v>105.33639546399999</v>
      </c>
      <c r="FM37" s="962">
        <v>124.12963407200003</v>
      </c>
      <c r="FN37" s="962">
        <v>215.84706545600005</v>
      </c>
      <c r="FO37" s="962">
        <f t="shared" si="3"/>
        <v>445.31309499200006</v>
      </c>
      <c r="FP37" s="962">
        <v>97.096714158535406</v>
      </c>
      <c r="FQ37" s="962">
        <v>89.74819176981029</v>
      </c>
      <c r="FR37" s="962">
        <v>122.38636729227277</v>
      </c>
      <c r="FS37" s="962">
        <f t="shared" si="4"/>
        <v>309.23127322061845</v>
      </c>
      <c r="FT37" s="962">
        <v>104.84908629519353</v>
      </c>
      <c r="FU37" s="962">
        <v>119.64981853659989</v>
      </c>
      <c r="FV37" s="962">
        <v>166.5263043326718</v>
      </c>
      <c r="FW37" s="962">
        <f t="shared" si="5"/>
        <v>391.0252091644652</v>
      </c>
      <c r="FX37" s="962">
        <v>1396.3474586010836</v>
      </c>
      <c r="FY37" s="962">
        <v>47.969091367309403</v>
      </c>
      <c r="FZ37" s="962">
        <v>44.070418215049223</v>
      </c>
      <c r="GA37" s="962">
        <v>65.137340353305234</v>
      </c>
      <c r="GB37" s="962">
        <v>157.17684993566388</v>
      </c>
      <c r="GC37" s="962">
        <v>54.164997629750424</v>
      </c>
      <c r="GD37" s="962">
        <v>56.662172477508406</v>
      </c>
      <c r="GE37" s="962">
        <v>80.971316462441919</v>
      </c>
      <c r="GF37" s="962">
        <v>191.79848656970074</v>
      </c>
      <c r="GG37" s="962">
        <v>62.777645706773676</v>
      </c>
      <c r="GH37" s="962">
        <v>57.778112893430297</v>
      </c>
      <c r="GI37" s="962">
        <v>69.080101737009755</v>
      </c>
      <c r="GJ37" s="962">
        <v>189.63586033721373</v>
      </c>
      <c r="GK37" s="962">
        <v>72.741917002407959</v>
      </c>
      <c r="GL37" s="962">
        <v>77.455321895231279</v>
      </c>
      <c r="GM37" s="962">
        <v>111.87914804933455</v>
      </c>
      <c r="GN37" s="962">
        <v>262.07638694697374</v>
      </c>
      <c r="GO37" s="962">
        <f t="shared" si="6"/>
        <v>800.68758378955215</v>
      </c>
      <c r="GP37" s="1024">
        <v>54.762</v>
      </c>
      <c r="GQ37" s="962">
        <v>55.908000000000001</v>
      </c>
      <c r="GR37" s="962">
        <v>62.777000000000001</v>
      </c>
      <c r="GS37" s="962">
        <f t="shared" si="33"/>
        <v>173.447</v>
      </c>
      <c r="GT37" s="962">
        <v>95.61</v>
      </c>
      <c r="GU37" s="962">
        <v>74.28</v>
      </c>
      <c r="GV37" s="962">
        <v>83.2</v>
      </c>
      <c r="GW37" s="962">
        <f t="shared" si="13"/>
        <v>253.08999999999997</v>
      </c>
      <c r="GX37" s="962">
        <v>112.75</v>
      </c>
      <c r="GY37" s="962">
        <v>77.22</v>
      </c>
      <c r="GZ37" s="962">
        <v>97.15</v>
      </c>
      <c r="HA37" s="962">
        <f>GX37+GY37+GZ37</f>
        <v>287.12</v>
      </c>
      <c r="HB37" s="962">
        <v>112.98</v>
      </c>
      <c r="HC37" s="962">
        <v>81.260000000000005</v>
      </c>
      <c r="HD37" s="962">
        <v>174.98</v>
      </c>
      <c r="HE37" s="962">
        <f t="shared" si="10"/>
        <v>369.22</v>
      </c>
      <c r="HF37" s="1023">
        <f t="shared" si="11"/>
        <v>1082.877</v>
      </c>
      <c r="HG37" s="1024">
        <v>3.9116218126569957</v>
      </c>
      <c r="HH37" s="962">
        <v>4.4701745343393755</v>
      </c>
      <c r="HI37" s="962">
        <v>4.3634696489139717</v>
      </c>
      <c r="HJ37" s="962">
        <v>12.745265995910342</v>
      </c>
      <c r="HK37" s="962">
        <v>5.9261688609124858</v>
      </c>
      <c r="HL37" s="962">
        <v>5.227520411221044</v>
      </c>
      <c r="HM37" s="962">
        <v>6.0236803133870414</v>
      </c>
      <c r="HN37" s="962">
        <v>17.177369585520569</v>
      </c>
      <c r="HO37" s="962">
        <v>4.8960079072730025</v>
      </c>
      <c r="HP37" s="962">
        <v>4.1545886487545367</v>
      </c>
      <c r="HQ37" s="962">
        <v>5.926682004167227</v>
      </c>
      <c r="HR37" s="962">
        <v>14.977278560194765</v>
      </c>
      <c r="HS37" s="962">
        <v>4.749065326755372</v>
      </c>
      <c r="HT37" s="962">
        <v>4.1776434626240162</v>
      </c>
      <c r="HU37" s="962">
        <v>11.442837321645433</v>
      </c>
      <c r="HV37" s="962">
        <v>20.369546111024821</v>
      </c>
      <c r="HW37" s="1023">
        <f t="shared" si="1"/>
        <v>65.269460252650504</v>
      </c>
    </row>
    <row r="38" spans="1:231" ht="21" customHeight="1" x14ac:dyDescent="0.4">
      <c r="A38" s="2828" t="s">
        <v>834</v>
      </c>
      <c r="B38" s="1048"/>
      <c r="C38" s="1048"/>
      <c r="D38" s="1048"/>
      <c r="E38" s="1048"/>
      <c r="F38" s="1048"/>
      <c r="G38" s="1048"/>
      <c r="H38" s="1048"/>
      <c r="I38" s="1048"/>
      <c r="J38" s="1048"/>
      <c r="K38" s="1048"/>
      <c r="L38" s="1048"/>
      <c r="M38" s="1048"/>
      <c r="N38" s="1048"/>
      <c r="O38" s="1048"/>
      <c r="P38" s="1048"/>
      <c r="Q38" s="1048"/>
      <c r="R38" s="1048"/>
      <c r="S38" s="1048"/>
      <c r="T38" s="1048"/>
      <c r="U38" s="1048"/>
      <c r="V38" s="1048"/>
      <c r="W38" s="1048"/>
      <c r="X38" s="1048"/>
      <c r="Y38" s="1048"/>
      <c r="Z38" s="1048"/>
      <c r="AA38" s="1048"/>
      <c r="AB38" s="1048"/>
      <c r="AC38" s="1048"/>
      <c r="AD38" s="1048"/>
      <c r="AE38" s="1048"/>
      <c r="AF38" s="1048"/>
      <c r="AG38" s="1048"/>
      <c r="AH38" s="1048"/>
      <c r="AI38" s="1048"/>
      <c r="AJ38" s="1048"/>
      <c r="AK38" s="1048"/>
      <c r="AL38" s="1048"/>
      <c r="AM38" s="1048"/>
      <c r="AN38" s="1048"/>
      <c r="AO38" s="1048"/>
      <c r="AP38" s="1048"/>
      <c r="AQ38" s="1048"/>
      <c r="AR38" s="1048"/>
      <c r="AS38" s="1048"/>
      <c r="AT38" s="1048"/>
      <c r="AU38" s="1048"/>
      <c r="AV38" s="1049"/>
      <c r="AW38" s="1049"/>
      <c r="AX38" s="1049"/>
      <c r="AY38" s="1049"/>
      <c r="AZ38" s="1049"/>
      <c r="BA38" s="1049"/>
      <c r="BB38" s="1049"/>
      <c r="BC38" s="1049"/>
      <c r="BD38" s="1049"/>
      <c r="BE38" s="1049"/>
      <c r="BF38" s="962"/>
      <c r="BG38" s="962"/>
      <c r="BH38" s="962"/>
      <c r="BI38" s="962"/>
      <c r="BJ38" s="962"/>
      <c r="BK38" s="962"/>
      <c r="BL38" s="962"/>
      <c r="BM38" s="962"/>
      <c r="BN38" s="962"/>
      <c r="BO38" s="962"/>
      <c r="BP38" s="962"/>
      <c r="BQ38" s="2838"/>
      <c r="BR38" s="2838"/>
      <c r="BS38" s="2838"/>
      <c r="BT38" s="2838">
        <v>0</v>
      </c>
      <c r="BU38" s="2838">
        <v>0</v>
      </c>
      <c r="BV38" s="2838">
        <v>0</v>
      </c>
      <c r="BW38" s="2838">
        <v>0</v>
      </c>
      <c r="BX38" s="2838">
        <v>0</v>
      </c>
      <c r="BY38" s="2838">
        <v>0</v>
      </c>
      <c r="BZ38" s="2838">
        <v>59.998688940000001</v>
      </c>
      <c r="CA38" s="2838">
        <v>60.538474360000023</v>
      </c>
      <c r="CB38" s="2838">
        <v>67.07605722000001</v>
      </c>
      <c r="CC38" s="2838">
        <v>187.61322052000003</v>
      </c>
      <c r="CD38" s="2838">
        <v>59.231805659999999</v>
      </c>
      <c r="CE38" s="2838">
        <v>70.849457589999986</v>
      </c>
      <c r="CF38" s="2838">
        <v>68.789168629999992</v>
      </c>
      <c r="CG38" s="2838">
        <v>0</v>
      </c>
      <c r="CH38" s="2838">
        <v>75.893171900000027</v>
      </c>
      <c r="CI38" s="2838">
        <v>0</v>
      </c>
      <c r="CJ38" s="2838">
        <v>69.090909679999996</v>
      </c>
      <c r="CK38" s="2838">
        <v>144.98408158000001</v>
      </c>
      <c r="CL38" s="2838">
        <v>86.887001089999984</v>
      </c>
      <c r="CM38" s="2838">
        <v>83.595844089999986</v>
      </c>
      <c r="CN38" s="2838">
        <v>120.41608714000002</v>
      </c>
      <c r="CO38" s="2838">
        <v>290.89893231999997</v>
      </c>
      <c r="CP38" s="2838">
        <v>822.36666629999991</v>
      </c>
      <c r="CQ38" s="2838">
        <v>0</v>
      </c>
      <c r="CR38" s="2838">
        <v>6.5079775040252965</v>
      </c>
      <c r="CS38" s="2838">
        <v>0</v>
      </c>
      <c r="CT38" s="2838">
        <v>7.752546733843265</v>
      </c>
      <c r="CU38" s="2838">
        <v>20.896951761907285</v>
      </c>
      <c r="CV38" s="2838">
        <v>0</v>
      </c>
      <c r="CW38" s="2838">
        <v>7.540771383875958</v>
      </c>
      <c r="CX38" s="2838">
        <v>0</v>
      </c>
      <c r="CY38" s="2838">
        <v>0</v>
      </c>
      <c r="CZ38" s="2838">
        <v>23.172338676420779</v>
      </c>
      <c r="DA38" s="2838">
        <v>0</v>
      </c>
      <c r="DB38" s="2838">
        <v>44.069290438328068</v>
      </c>
      <c r="DC38" s="2838">
        <v>8.6664052086041909</v>
      </c>
      <c r="DD38" s="2838">
        <v>8.7748478012884945</v>
      </c>
      <c r="DE38" s="2838">
        <v>25.420149801236867</v>
      </c>
      <c r="DF38" s="2838">
        <v>69.489440239564928</v>
      </c>
      <c r="DG38" s="2838">
        <v>8.6178495787596443</v>
      </c>
      <c r="DH38" s="2838">
        <v>95.757018950000003</v>
      </c>
      <c r="DI38" s="2838">
        <v>60.355544820000013</v>
      </c>
      <c r="DJ38" s="2838">
        <v>62.607925660000006</v>
      </c>
      <c r="DK38" s="2838">
        <v>218.72048943000001</v>
      </c>
      <c r="DL38" s="2838">
        <v>79.532230819999981</v>
      </c>
      <c r="DM38" s="2838">
        <v>83.320674260000004</v>
      </c>
      <c r="DN38" s="2838">
        <v>85.262562729999999</v>
      </c>
      <c r="DO38" s="2838">
        <v>248.11546781000001</v>
      </c>
      <c r="DP38" s="2838">
        <v>466.83595724000003</v>
      </c>
      <c r="DQ38" s="2838">
        <v>92.111626380000018</v>
      </c>
      <c r="DR38" s="2838">
        <v>82.28387570999999</v>
      </c>
      <c r="DS38" s="2838">
        <v>0</v>
      </c>
      <c r="DT38" s="2838">
        <v>174.39550209000004</v>
      </c>
      <c r="DU38" s="2838">
        <v>97.26504223000002</v>
      </c>
      <c r="DV38" s="2838">
        <v>92.437247360000029</v>
      </c>
      <c r="DW38" s="2838">
        <v>0</v>
      </c>
      <c r="DX38" s="2838">
        <v>189.70228959000002</v>
      </c>
      <c r="DY38" s="2838">
        <v>907.81168553000009</v>
      </c>
      <c r="DZ38" s="2838">
        <v>88.398042019999977</v>
      </c>
      <c r="EA38" s="962">
        <v>58.419893159999994</v>
      </c>
      <c r="EB38" s="962">
        <v>60.206888080000006</v>
      </c>
      <c r="EC38" s="962">
        <v>207.02482325999998</v>
      </c>
      <c r="ED38" s="962">
        <v>90.532678529999984</v>
      </c>
      <c r="EE38" s="962">
        <v>67.498384689999995</v>
      </c>
      <c r="EF38" s="962">
        <v>93.242540130000009</v>
      </c>
      <c r="EG38" s="962">
        <v>251.27360334999997</v>
      </c>
      <c r="EH38" s="962">
        <v>127.03668437</v>
      </c>
      <c r="EI38" s="962">
        <v>89.909683139999999</v>
      </c>
      <c r="EJ38" s="962">
        <v>109.41456859</v>
      </c>
      <c r="EK38" s="962">
        <v>326.3609361</v>
      </c>
      <c r="EL38" s="962">
        <v>117.75351895999998</v>
      </c>
      <c r="EM38" s="962">
        <v>89.68207387999999</v>
      </c>
      <c r="EN38" s="962">
        <v>214.38605338999994</v>
      </c>
      <c r="EO38" s="962">
        <v>421.82164622999994</v>
      </c>
      <c r="EP38" s="962">
        <v>1206.48100894</v>
      </c>
      <c r="EQ38" s="962">
        <v>90.508855800000006</v>
      </c>
      <c r="ER38" s="962">
        <v>86.469151670000016</v>
      </c>
      <c r="ES38" s="962">
        <v>107.68641914</v>
      </c>
      <c r="ET38" s="962">
        <v>284.66442661000002</v>
      </c>
      <c r="EU38" s="962">
        <v>133.92663152999998</v>
      </c>
      <c r="EV38" s="962">
        <v>101.72992723999998</v>
      </c>
      <c r="EW38" s="962">
        <v>114.83284843000001</v>
      </c>
      <c r="EX38" s="962">
        <v>350.4894071999999</v>
      </c>
      <c r="EY38" s="962">
        <v>151.91159730999999</v>
      </c>
      <c r="EZ38" s="962">
        <v>104.36112272999999</v>
      </c>
      <c r="FA38" s="962">
        <v>136.44770170000001</v>
      </c>
      <c r="FB38" s="962">
        <v>392.72042174000001</v>
      </c>
      <c r="FC38" s="962">
        <v>170.88895124000001</v>
      </c>
      <c r="FD38" s="962">
        <v>115.26723695999999</v>
      </c>
      <c r="FE38" s="962">
        <v>250.10540524000001</v>
      </c>
      <c r="FF38" s="962">
        <v>536.26159343999996</v>
      </c>
      <c r="FG38" s="962">
        <v>1564.1358489900001</v>
      </c>
      <c r="FH38" s="962">
        <v>120.21976556577152</v>
      </c>
      <c r="FI38" s="962">
        <v>130.31797629764222</v>
      </c>
      <c r="FJ38" s="962">
        <v>166.62800547791085</v>
      </c>
      <c r="FK38" s="962">
        <f t="shared" si="2"/>
        <v>417.16574734132456</v>
      </c>
      <c r="FL38" s="962">
        <v>186.93850888909517</v>
      </c>
      <c r="FM38" s="962">
        <v>154.00121385588656</v>
      </c>
      <c r="FN38" s="962">
        <v>208.08328685059737</v>
      </c>
      <c r="FO38" s="962">
        <f t="shared" si="3"/>
        <v>549.02300959557908</v>
      </c>
      <c r="FP38" s="962">
        <v>169.91447676217132</v>
      </c>
      <c r="FQ38" s="962">
        <v>162.54931757385691</v>
      </c>
      <c r="FR38" s="962">
        <v>195.2613847926909</v>
      </c>
      <c r="FS38" s="962">
        <f t="shared" si="4"/>
        <v>527.72517912871922</v>
      </c>
      <c r="FT38" s="962">
        <v>177.68440000022864</v>
      </c>
      <c r="FU38" s="962">
        <v>192.51864058563257</v>
      </c>
      <c r="FV38" s="962">
        <v>239.50125311826247</v>
      </c>
      <c r="FW38" s="962">
        <f t="shared" si="5"/>
        <v>609.70429370412364</v>
      </c>
      <c r="FX38" s="962">
        <v>2103.6182297697464</v>
      </c>
      <c r="FY38" s="962">
        <v>219.19236226944309</v>
      </c>
      <c r="FZ38" s="962">
        <v>213.47322388197725</v>
      </c>
      <c r="GA38" s="962">
        <v>244.37723619621949</v>
      </c>
      <c r="GB38" s="962">
        <v>677.0428223476398</v>
      </c>
      <c r="GC38" s="962">
        <v>228.28141486933177</v>
      </c>
      <c r="GD38" s="962">
        <v>231.94463257809181</v>
      </c>
      <c r="GE38" s="962">
        <v>267.6048054371758</v>
      </c>
      <c r="GF38" s="962">
        <v>727.83085288459938</v>
      </c>
      <c r="GG38" s="962">
        <v>94.193733405550674</v>
      </c>
      <c r="GH38" s="962">
        <v>235.51661499238415</v>
      </c>
      <c r="GI38" s="962">
        <v>252.47450680401928</v>
      </c>
      <c r="GJ38" s="962">
        <v>582.18485520195418</v>
      </c>
      <c r="GK38" s="962">
        <v>257.96882005845976</v>
      </c>
      <c r="GL38" s="962">
        <v>265.04097446802075</v>
      </c>
      <c r="GM38" s="962">
        <v>355.39345820629109</v>
      </c>
      <c r="GN38" s="962">
        <v>878.40325273277165</v>
      </c>
      <c r="GO38" s="962">
        <f t="shared" si="6"/>
        <v>2865.4617831669652</v>
      </c>
      <c r="GP38" s="1024">
        <v>232.50899999999999</v>
      </c>
      <c r="GQ38" s="962">
        <v>237.37</v>
      </c>
      <c r="GR38" s="962">
        <v>258.85899999999998</v>
      </c>
      <c r="GS38" s="962">
        <f t="shared" si="33"/>
        <v>728.73800000000006</v>
      </c>
      <c r="GT38" s="962">
        <v>342.73599999999999</v>
      </c>
      <c r="GU38" s="962">
        <v>305.67</v>
      </c>
      <c r="GV38" s="962">
        <v>344.37</v>
      </c>
      <c r="GW38" s="962">
        <f t="shared" si="13"/>
        <v>992.77599999999995</v>
      </c>
      <c r="GX38" s="962">
        <v>387.64</v>
      </c>
      <c r="GY38" s="962">
        <v>320.42</v>
      </c>
      <c r="GZ38" s="962">
        <v>392.45</v>
      </c>
      <c r="HA38" s="962">
        <f>GX38+GY38+GZ38</f>
        <v>1100.51</v>
      </c>
      <c r="HB38" s="962">
        <v>458.89</v>
      </c>
      <c r="HC38" s="962">
        <v>371.8</v>
      </c>
      <c r="HD38" s="962">
        <v>398.25</v>
      </c>
      <c r="HE38" s="962">
        <f t="shared" si="10"/>
        <v>1228.94</v>
      </c>
      <c r="HF38" s="1023">
        <f t="shared" si="11"/>
        <v>4050.9639999999999</v>
      </c>
      <c r="HG38" s="1024">
        <v>602.95945000938809</v>
      </c>
      <c r="HH38" s="962">
        <v>303.06621686</v>
      </c>
      <c r="HI38" s="962">
        <v>351.14321866746985</v>
      </c>
      <c r="HJ38" s="962">
        <v>1257.1688855368582</v>
      </c>
      <c r="HK38" s="962">
        <v>476.89893035137055</v>
      </c>
      <c r="HL38" s="962">
        <v>420.67631736659825</v>
      </c>
      <c r="HM38" s="962">
        <v>325.2643178353901</v>
      </c>
      <c r="HN38" s="962">
        <v>1222.8395655533591</v>
      </c>
      <c r="HO38" s="962">
        <v>362.33514492270888</v>
      </c>
      <c r="HP38" s="962">
        <v>334.33385533599352</v>
      </c>
      <c r="HQ38" s="962">
        <v>476.94022473144076</v>
      </c>
      <c r="HR38" s="962">
        <v>1173.6092249901433</v>
      </c>
      <c r="HS38" s="962">
        <v>382.17341214095802</v>
      </c>
      <c r="HT38" s="962">
        <v>336.18915448994159</v>
      </c>
      <c r="HU38" s="962">
        <v>859.73564018295235</v>
      </c>
      <c r="HV38" s="962">
        <v>1578.0982068138521</v>
      </c>
      <c r="HW38" s="1023">
        <f t="shared" si="1"/>
        <v>5231.7158828942129</v>
      </c>
    </row>
    <row r="39" spans="1:231" ht="21" customHeight="1" x14ac:dyDescent="0.4">
      <c r="A39" s="2828" t="s">
        <v>1535</v>
      </c>
      <c r="B39" s="1048"/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1048"/>
      <c r="O39" s="1048"/>
      <c r="P39" s="1048"/>
      <c r="Q39" s="1048"/>
      <c r="R39" s="1048"/>
      <c r="S39" s="1048"/>
      <c r="T39" s="1048"/>
      <c r="U39" s="1048"/>
      <c r="V39" s="1048"/>
      <c r="W39" s="1048"/>
      <c r="X39" s="1048"/>
      <c r="Y39" s="1048"/>
      <c r="Z39" s="1048"/>
      <c r="AA39" s="1048"/>
      <c r="AB39" s="1048"/>
      <c r="AC39" s="1048"/>
      <c r="AD39" s="1048"/>
      <c r="AE39" s="1048"/>
      <c r="AF39" s="1048"/>
      <c r="AG39" s="1048"/>
      <c r="AH39" s="1048"/>
      <c r="AI39" s="1048"/>
      <c r="AJ39" s="1048"/>
      <c r="AK39" s="1048"/>
      <c r="AL39" s="1048"/>
      <c r="AM39" s="1048"/>
      <c r="AN39" s="1048"/>
      <c r="AO39" s="1048"/>
      <c r="AP39" s="1048"/>
      <c r="AQ39" s="1048"/>
      <c r="AR39" s="1048"/>
      <c r="AS39" s="1048"/>
      <c r="AT39" s="1048"/>
      <c r="AU39" s="1048"/>
      <c r="AV39" s="1049"/>
      <c r="AW39" s="1049"/>
      <c r="AX39" s="1049"/>
      <c r="AY39" s="1049"/>
      <c r="AZ39" s="1049"/>
      <c r="BA39" s="1049"/>
      <c r="BB39" s="1049"/>
      <c r="BC39" s="1049"/>
      <c r="BD39" s="1049"/>
      <c r="BE39" s="1049"/>
      <c r="BF39" s="962"/>
      <c r="BG39" s="962"/>
      <c r="BH39" s="962"/>
      <c r="BI39" s="962"/>
      <c r="BJ39" s="962"/>
      <c r="BK39" s="962"/>
      <c r="BL39" s="962"/>
      <c r="BM39" s="962"/>
      <c r="BN39" s="962"/>
      <c r="BO39" s="962"/>
      <c r="BP39" s="962"/>
      <c r="BQ39" s="2838"/>
      <c r="BR39" s="2838"/>
      <c r="BS39" s="2838"/>
      <c r="BT39" s="2838">
        <v>0</v>
      </c>
      <c r="BU39" s="2838">
        <v>0</v>
      </c>
      <c r="BV39" s="2838">
        <v>0</v>
      </c>
      <c r="BW39" s="2838">
        <v>0</v>
      </c>
      <c r="BX39" s="2838">
        <v>0</v>
      </c>
      <c r="BY39" s="2838">
        <v>0</v>
      </c>
      <c r="BZ39" s="2838">
        <v>0</v>
      </c>
      <c r="CA39" s="2838">
        <v>0</v>
      </c>
      <c r="CB39" s="2838">
        <v>0</v>
      </c>
      <c r="CC39" s="2838">
        <v>0</v>
      </c>
      <c r="CD39" s="2838">
        <v>0</v>
      </c>
      <c r="CE39" s="2838">
        <v>0</v>
      </c>
      <c r="CF39" s="2838">
        <v>0</v>
      </c>
      <c r="CG39" s="2838">
        <v>22.916907999999999</v>
      </c>
      <c r="CH39" s="2838">
        <v>0</v>
      </c>
      <c r="CI39" s="2838">
        <v>0</v>
      </c>
      <c r="CJ39" s="2838">
        <v>0</v>
      </c>
      <c r="CK39" s="2838">
        <v>0</v>
      </c>
      <c r="CL39" s="2838">
        <v>0</v>
      </c>
      <c r="CM39" s="2838">
        <v>0</v>
      </c>
      <c r="CN39" s="2838">
        <v>0</v>
      </c>
      <c r="CO39" s="2838">
        <v>0</v>
      </c>
      <c r="CP39" s="2838">
        <v>0</v>
      </c>
      <c r="CQ39" s="2838">
        <v>60.15106247613096</v>
      </c>
      <c r="CR39" s="2838">
        <v>67.017565648886688</v>
      </c>
      <c r="CS39" s="2838">
        <v>60.538474360000023</v>
      </c>
      <c r="CT39" s="2838">
        <v>79.851950068661807</v>
      </c>
      <c r="CU39" s="2838">
        <v>212.50983245296328</v>
      </c>
      <c r="CV39" s="2838">
        <v>189.73151368613097</v>
      </c>
      <c r="CW39" s="2838">
        <v>74.46616505176614</v>
      </c>
      <c r="CX39" s="2838">
        <v>81.35752482999996</v>
      </c>
      <c r="CY39" s="2838">
        <v>73.912277889999999</v>
      </c>
      <c r="CZ39" s="2838">
        <v>233.87335663078122</v>
      </c>
      <c r="DA39" s="2838">
        <v>226.25778180999995</v>
      </c>
      <c r="DB39" s="2838">
        <v>446.38318908374453</v>
      </c>
      <c r="DC39" s="2838">
        <v>84.255937344275367</v>
      </c>
      <c r="DD39" s="2838">
        <v>90.394236168935706</v>
      </c>
      <c r="DE39" s="2838">
        <v>255.11769174219054</v>
      </c>
      <c r="DF39" s="2838">
        <v>701.50088082593516</v>
      </c>
      <c r="DG39" s="2838">
        <v>83.614002996798789</v>
      </c>
      <c r="DH39" s="2838">
        <v>0</v>
      </c>
      <c r="DI39" s="2838">
        <v>0</v>
      </c>
      <c r="DJ39" s="2838">
        <v>0</v>
      </c>
      <c r="DK39" s="2838">
        <v>0</v>
      </c>
      <c r="DL39" s="2838">
        <v>0</v>
      </c>
      <c r="DM39" s="2838">
        <v>0</v>
      </c>
      <c r="DN39" s="2838">
        <v>0</v>
      </c>
      <c r="DO39" s="2838">
        <v>0</v>
      </c>
      <c r="DP39" s="2838">
        <v>0</v>
      </c>
      <c r="DQ39" s="2838">
        <v>0</v>
      </c>
      <c r="DR39" s="2838">
        <v>0</v>
      </c>
      <c r="DS39" s="2838">
        <v>0</v>
      </c>
      <c r="DT39" s="2838">
        <v>0</v>
      </c>
      <c r="DU39" s="2838">
        <v>0</v>
      </c>
      <c r="DV39" s="2838">
        <v>0</v>
      </c>
      <c r="DW39" s="2838">
        <v>0</v>
      </c>
      <c r="DX39" s="2838">
        <v>0</v>
      </c>
      <c r="DY39" s="2837">
        <v>0</v>
      </c>
      <c r="DZ39" s="2838">
        <v>0</v>
      </c>
      <c r="EA39" s="962">
        <v>0</v>
      </c>
      <c r="EB39" s="962">
        <v>0</v>
      </c>
      <c r="EC39" s="962">
        <v>0</v>
      </c>
      <c r="ED39" s="962">
        <v>0</v>
      </c>
      <c r="EE39" s="962">
        <v>0</v>
      </c>
      <c r="EF39" s="962">
        <v>0</v>
      </c>
      <c r="EG39" s="962">
        <v>0</v>
      </c>
      <c r="EH39" s="962">
        <v>0</v>
      </c>
      <c r="EI39" s="962">
        <v>0</v>
      </c>
      <c r="EJ39" s="962">
        <v>0</v>
      </c>
      <c r="EK39" s="962">
        <v>0</v>
      </c>
      <c r="EL39" s="962">
        <v>0</v>
      </c>
      <c r="EM39" s="962">
        <v>0</v>
      </c>
      <c r="EN39" s="962">
        <v>0</v>
      </c>
      <c r="EO39" s="962">
        <v>0</v>
      </c>
      <c r="EP39" s="962">
        <v>0</v>
      </c>
      <c r="EQ39" s="962">
        <v>0.2239375658149596</v>
      </c>
      <c r="ER39" s="962">
        <v>0.18065134737840252</v>
      </c>
      <c r="ES39" s="962">
        <v>0.34959007913647822</v>
      </c>
      <c r="ET39" s="962">
        <v>0.75417899232984031</v>
      </c>
      <c r="EU39" s="962">
        <v>0.29132512967085755</v>
      </c>
      <c r="EV39" s="962">
        <v>0.22976661680421875</v>
      </c>
      <c r="EW39" s="962">
        <v>0.3143110996376316</v>
      </c>
      <c r="EX39" s="962">
        <v>0.83540284611270788</v>
      </c>
      <c r="EY39" s="962">
        <v>0.3192456690665525</v>
      </c>
      <c r="EZ39" s="962">
        <v>0.24809999228240312</v>
      </c>
      <c r="FA39" s="962">
        <v>0.33267786321093962</v>
      </c>
      <c r="FB39" s="962">
        <v>0.90002352455989532</v>
      </c>
      <c r="FC39" s="962">
        <v>0.38828985568772623</v>
      </c>
      <c r="FD39" s="962">
        <v>0.25249831190900335</v>
      </c>
      <c r="FE39" s="962">
        <v>0.53921292594576486</v>
      </c>
      <c r="FF39" s="962">
        <v>1.1800010935424943</v>
      </c>
      <c r="FG39" s="962">
        <v>3.6696064565449382</v>
      </c>
      <c r="FH39" s="962">
        <v>0.20853266158664396</v>
      </c>
      <c r="FI39" s="962">
        <v>0.23471565843486478</v>
      </c>
      <c r="FJ39" s="962">
        <v>0.32886158238407287</v>
      </c>
      <c r="FK39" s="962">
        <f t="shared" si="2"/>
        <v>0.77210990240558164</v>
      </c>
      <c r="FL39" s="962">
        <v>0.38152337177637069</v>
      </c>
      <c r="FM39" s="962">
        <v>0.29612239184617084</v>
      </c>
      <c r="FN39" s="962">
        <v>0.43634829763922983</v>
      </c>
      <c r="FO39" s="962">
        <f t="shared" si="3"/>
        <v>1.1139940612617714</v>
      </c>
      <c r="FP39" s="962">
        <v>0.28291054619810091</v>
      </c>
      <c r="FQ39" s="962">
        <v>0.2614991678547644</v>
      </c>
      <c r="FR39" s="962">
        <v>0.35659696950532255</v>
      </c>
      <c r="FS39" s="962">
        <f t="shared" si="4"/>
        <v>0.9010066835581878</v>
      </c>
      <c r="FT39" s="962">
        <v>0.30549862092874391</v>
      </c>
      <c r="FU39" s="962">
        <v>0.34862349161912898</v>
      </c>
      <c r="FV39" s="962">
        <v>0.48520743594046639</v>
      </c>
      <c r="FW39" s="962">
        <f t="shared" si="5"/>
        <v>1.1393295484883392</v>
      </c>
      <c r="FX39" s="962">
        <v>3.9264401957138806</v>
      </c>
      <c r="FY39" s="962">
        <v>0.14124619577355446</v>
      </c>
      <c r="FZ39" s="962">
        <v>0.12976645463973507</v>
      </c>
      <c r="GA39" s="962">
        <v>0.19179853662981011</v>
      </c>
      <c r="GB39" s="962">
        <v>0.46281118704309965</v>
      </c>
      <c r="GC39" s="962">
        <v>0.15949019756708738</v>
      </c>
      <c r="GD39" s="962">
        <v>0.16684319170088063</v>
      </c>
      <c r="GE39" s="962">
        <v>0.23842207744820168</v>
      </c>
      <c r="GF39" s="962">
        <v>0.56475546671616972</v>
      </c>
      <c r="GG39" s="962">
        <v>0.18359590891727368</v>
      </c>
      <c r="GH39" s="962">
        <v>0.16897456145045603</v>
      </c>
      <c r="GI39" s="962">
        <v>0.20202771103815972</v>
      </c>
      <c r="GJ39" s="962">
        <v>0.55459818140588946</v>
      </c>
      <c r="GK39" s="962">
        <v>0.2127368463421202</v>
      </c>
      <c r="GL39" s="962">
        <v>0.22652140047202521</v>
      </c>
      <c r="GM39" s="962">
        <v>0.40263021127200449</v>
      </c>
      <c r="GN39" s="962">
        <v>0.84188845808614987</v>
      </c>
      <c r="GO39" s="962">
        <f t="shared" si="6"/>
        <v>2.4240532932513084</v>
      </c>
      <c r="GP39" s="1024">
        <v>0</v>
      </c>
      <c r="GQ39" s="962">
        <v>0</v>
      </c>
      <c r="GR39" s="962">
        <v>0</v>
      </c>
      <c r="GS39" s="962">
        <f t="shared" si="33"/>
        <v>0</v>
      </c>
      <c r="GT39" s="962">
        <v>0</v>
      </c>
      <c r="GU39" s="962">
        <v>0</v>
      </c>
      <c r="GV39" s="962">
        <v>0</v>
      </c>
      <c r="GW39" s="962">
        <f t="shared" si="13"/>
        <v>0</v>
      </c>
      <c r="GX39" s="962">
        <v>0</v>
      </c>
      <c r="GY39" s="962">
        <v>0</v>
      </c>
      <c r="GZ39" s="962">
        <v>0</v>
      </c>
      <c r="HA39" s="962">
        <f t="shared" ref="HA39:HA62" si="34">GX39+GY39+GZ39</f>
        <v>0</v>
      </c>
      <c r="HB39" s="962">
        <v>0</v>
      </c>
      <c r="HC39" s="962">
        <v>0</v>
      </c>
      <c r="HD39" s="962">
        <v>0</v>
      </c>
      <c r="HE39" s="962">
        <f t="shared" si="10"/>
        <v>0</v>
      </c>
      <c r="HF39" s="1023">
        <f t="shared" si="11"/>
        <v>0</v>
      </c>
      <c r="HG39" s="1024">
        <v>0</v>
      </c>
      <c r="HH39" s="962">
        <v>0</v>
      </c>
      <c r="HI39" s="962">
        <v>0</v>
      </c>
      <c r="HJ39" s="962">
        <f t="shared" si="21"/>
        <v>0</v>
      </c>
      <c r="HK39" s="962">
        <v>0</v>
      </c>
      <c r="HL39" s="962">
        <v>0</v>
      </c>
      <c r="HM39" s="962">
        <v>0</v>
      </c>
      <c r="HN39" s="962">
        <f t="shared" si="14"/>
        <v>0</v>
      </c>
      <c r="HO39" s="962">
        <v>0</v>
      </c>
      <c r="HP39" s="962"/>
      <c r="HQ39" s="962"/>
      <c r="HR39" s="962"/>
      <c r="HS39" s="962"/>
      <c r="HT39" s="962"/>
      <c r="HU39" s="962"/>
      <c r="HV39" s="962"/>
      <c r="HW39" s="1023">
        <f t="shared" si="1"/>
        <v>0</v>
      </c>
    </row>
    <row r="40" spans="1:231" ht="21" customHeight="1" x14ac:dyDescent="0.4">
      <c r="A40" s="2822" t="s">
        <v>1536</v>
      </c>
      <c r="B40" s="1048">
        <v>0</v>
      </c>
      <c r="C40" s="1048">
        <v>0</v>
      </c>
      <c r="D40" s="1048">
        <v>0</v>
      </c>
      <c r="E40" s="1048">
        <v>0</v>
      </c>
      <c r="F40" s="1048">
        <v>0</v>
      </c>
      <c r="G40" s="1048">
        <v>0</v>
      </c>
      <c r="H40" s="1048">
        <v>0</v>
      </c>
      <c r="I40" s="1048">
        <v>0</v>
      </c>
      <c r="J40" s="1048">
        <v>0</v>
      </c>
      <c r="K40" s="1048">
        <v>0</v>
      </c>
      <c r="L40" s="1048">
        <v>0</v>
      </c>
      <c r="M40" s="1048">
        <v>0</v>
      </c>
      <c r="N40" s="1048">
        <v>0</v>
      </c>
      <c r="O40" s="1048">
        <v>0</v>
      </c>
      <c r="P40" s="1048">
        <v>0</v>
      </c>
      <c r="Q40" s="1048">
        <v>0</v>
      </c>
      <c r="R40" s="1048">
        <v>0</v>
      </c>
      <c r="S40" s="1048">
        <v>0</v>
      </c>
      <c r="T40" s="1048">
        <v>0</v>
      </c>
      <c r="U40" s="1048">
        <v>0.171376</v>
      </c>
      <c r="V40" s="1048">
        <v>0.171376</v>
      </c>
      <c r="W40" s="1048">
        <v>1.1124999999999999E-2</v>
      </c>
      <c r="X40" s="1048">
        <v>6.9889999999999994E-2</v>
      </c>
      <c r="Y40" s="1048">
        <v>2.0867E-2</v>
      </c>
      <c r="Z40" s="1048">
        <v>0.10188199999999999</v>
      </c>
      <c r="AA40" s="1048">
        <v>4.7067999999999999E-2</v>
      </c>
      <c r="AB40" s="1048">
        <v>0.38071700000000003</v>
      </c>
      <c r="AC40" s="1048">
        <v>3.2555000000000001E-2</v>
      </c>
      <c r="AD40" s="1048">
        <v>0.46034000000000003</v>
      </c>
      <c r="AE40" s="1048">
        <v>0.173569</v>
      </c>
      <c r="AF40" s="1048">
        <v>0.14513999999999999</v>
      </c>
      <c r="AG40" s="1048">
        <v>0</v>
      </c>
      <c r="AH40" s="1048">
        <v>0.31870900000000002</v>
      </c>
      <c r="AI40" s="1048">
        <v>1.0523069999999999</v>
      </c>
      <c r="AJ40" s="1048">
        <v>0</v>
      </c>
      <c r="AK40" s="1048">
        <v>0</v>
      </c>
      <c r="AL40" s="1048">
        <v>0</v>
      </c>
      <c r="AM40" s="1048">
        <v>0</v>
      </c>
      <c r="AN40" s="1048">
        <v>0</v>
      </c>
      <c r="AO40" s="1048">
        <v>0</v>
      </c>
      <c r="AP40" s="1048">
        <v>0</v>
      </c>
      <c r="AQ40" s="1048">
        <v>0</v>
      </c>
      <c r="AR40" s="1048">
        <v>0</v>
      </c>
      <c r="AS40" s="1048">
        <v>0</v>
      </c>
      <c r="AT40" s="1048">
        <v>0</v>
      </c>
      <c r="AU40" s="1048">
        <v>0</v>
      </c>
      <c r="AV40" s="1049">
        <v>0</v>
      </c>
      <c r="AW40" s="1049">
        <v>0</v>
      </c>
      <c r="AX40" s="1049">
        <v>0</v>
      </c>
      <c r="AY40" s="1049">
        <v>0</v>
      </c>
      <c r="AZ40" s="1049">
        <v>0</v>
      </c>
      <c r="BA40" s="1049">
        <v>0</v>
      </c>
      <c r="BB40" s="1049">
        <v>0</v>
      </c>
      <c r="BC40" s="1049">
        <v>0</v>
      </c>
      <c r="BD40" s="1049">
        <v>0</v>
      </c>
      <c r="BE40" s="1049">
        <v>0</v>
      </c>
      <c r="BF40" s="962">
        <v>0</v>
      </c>
      <c r="BG40" s="962">
        <v>0</v>
      </c>
      <c r="BH40" s="962">
        <v>0</v>
      </c>
      <c r="BI40" s="962">
        <v>0</v>
      </c>
      <c r="BJ40" s="962">
        <v>0</v>
      </c>
      <c r="BK40" s="962">
        <v>0</v>
      </c>
      <c r="BL40" s="962">
        <v>0</v>
      </c>
      <c r="BM40" s="962">
        <v>0</v>
      </c>
      <c r="BN40" s="962">
        <v>0</v>
      </c>
      <c r="BO40" s="962">
        <v>0</v>
      </c>
      <c r="BP40" s="962">
        <v>0</v>
      </c>
      <c r="BQ40" s="2838">
        <v>0</v>
      </c>
      <c r="BR40" s="2838">
        <v>0</v>
      </c>
      <c r="BS40" s="2838">
        <v>0</v>
      </c>
      <c r="BT40" s="2838">
        <v>0</v>
      </c>
      <c r="BU40" s="2838">
        <v>0</v>
      </c>
      <c r="BV40" s="2838">
        <v>0</v>
      </c>
      <c r="BW40" s="2838">
        <v>0</v>
      </c>
      <c r="BX40" s="2838">
        <v>0</v>
      </c>
      <c r="BY40" s="2838">
        <v>0</v>
      </c>
      <c r="BZ40" s="2838">
        <v>0</v>
      </c>
      <c r="CA40" s="2838">
        <v>0</v>
      </c>
      <c r="CB40" s="2838">
        <v>0</v>
      </c>
      <c r="CC40" s="2838">
        <v>0</v>
      </c>
      <c r="CD40" s="2838">
        <v>0</v>
      </c>
      <c r="CE40" s="2838">
        <v>22.916907999999999</v>
      </c>
      <c r="CF40" s="2838">
        <v>0</v>
      </c>
      <c r="CG40" s="2838">
        <v>22.916907999999999</v>
      </c>
      <c r="CH40" s="2838">
        <v>0</v>
      </c>
      <c r="CI40" s="2838">
        <v>0</v>
      </c>
      <c r="CJ40" s="2838">
        <v>0</v>
      </c>
      <c r="CK40" s="2838">
        <v>0</v>
      </c>
      <c r="CL40" s="2838">
        <v>0</v>
      </c>
      <c r="CM40" s="2838">
        <v>0</v>
      </c>
      <c r="CN40" s="2838">
        <v>0</v>
      </c>
      <c r="CO40" s="2838">
        <v>0</v>
      </c>
      <c r="CP40" s="2838">
        <v>0</v>
      </c>
      <c r="CQ40" s="2838">
        <v>0</v>
      </c>
      <c r="CR40" s="2838">
        <v>0</v>
      </c>
      <c r="CS40" s="2838">
        <v>0</v>
      </c>
      <c r="CT40" s="2838">
        <v>0</v>
      </c>
      <c r="CU40" s="2838">
        <v>25.065000000000001</v>
      </c>
      <c r="CV40" s="2838">
        <v>0</v>
      </c>
      <c r="CW40" s="2838">
        <v>0</v>
      </c>
      <c r="CX40" s="2838">
        <v>25.065000000000001</v>
      </c>
      <c r="CY40" s="2838">
        <v>0</v>
      </c>
      <c r="CZ40" s="2838">
        <v>25</v>
      </c>
      <c r="DA40" s="2838">
        <v>0</v>
      </c>
      <c r="DB40" s="2838">
        <v>25</v>
      </c>
      <c r="DC40" s="2838">
        <v>0</v>
      </c>
      <c r="DD40" s="2838">
        <v>0</v>
      </c>
      <c r="DE40" s="2838">
        <v>19.923266999999999</v>
      </c>
      <c r="DF40" s="2838">
        <v>19.923266999999999</v>
      </c>
      <c r="DG40" s="2838">
        <v>69.988266999999993</v>
      </c>
      <c r="DH40" s="2838">
        <v>0</v>
      </c>
      <c r="DI40" s="2838">
        <v>0</v>
      </c>
      <c r="DJ40" s="2838">
        <v>0</v>
      </c>
      <c r="DK40" s="2838">
        <v>0</v>
      </c>
      <c r="DL40" s="2838">
        <v>0</v>
      </c>
      <c r="DM40" s="2838">
        <v>0</v>
      </c>
      <c r="DN40" s="2838">
        <v>0</v>
      </c>
      <c r="DO40" s="2838">
        <v>0</v>
      </c>
      <c r="DP40" s="2838">
        <v>0</v>
      </c>
      <c r="DQ40" s="2838">
        <v>0</v>
      </c>
      <c r="DR40" s="2838">
        <v>25.519057789999998</v>
      </c>
      <c r="DS40" s="2838">
        <v>61.740967979999994</v>
      </c>
      <c r="DT40" s="2838">
        <v>87.260025769999999</v>
      </c>
      <c r="DU40" s="2838">
        <v>10</v>
      </c>
      <c r="DV40" s="2838">
        <v>0</v>
      </c>
      <c r="DW40" s="2838">
        <v>0</v>
      </c>
      <c r="DX40" s="2838">
        <v>10</v>
      </c>
      <c r="DY40" s="2838">
        <v>100.49295576999999</v>
      </c>
      <c r="DZ40" s="2838">
        <v>0</v>
      </c>
      <c r="EA40" s="962">
        <v>37.365057219999997</v>
      </c>
      <c r="EB40" s="962">
        <v>0</v>
      </c>
      <c r="EC40" s="962">
        <v>37.365057219999997</v>
      </c>
      <c r="ED40" s="962">
        <v>0</v>
      </c>
      <c r="EE40" s="962">
        <v>112.71130778</v>
      </c>
      <c r="EF40" s="962">
        <v>0</v>
      </c>
      <c r="EG40" s="962">
        <v>112.71130778</v>
      </c>
      <c r="EH40" s="962">
        <v>0</v>
      </c>
      <c r="EI40" s="962">
        <v>0</v>
      </c>
      <c r="EJ40" s="962">
        <v>0</v>
      </c>
      <c r="EK40" s="962">
        <v>0</v>
      </c>
      <c r="EL40" s="962">
        <v>0</v>
      </c>
      <c r="EM40" s="962">
        <v>0</v>
      </c>
      <c r="EN40" s="962">
        <v>0</v>
      </c>
      <c r="EO40" s="962">
        <v>0</v>
      </c>
      <c r="EP40" s="962">
        <v>150.07636500000001</v>
      </c>
      <c r="EQ40" s="962">
        <v>0</v>
      </c>
      <c r="ER40" s="962">
        <v>0</v>
      </c>
      <c r="ES40" s="962">
        <v>0</v>
      </c>
      <c r="ET40" s="962">
        <v>0</v>
      </c>
      <c r="EU40" s="962">
        <v>0</v>
      </c>
      <c r="EV40" s="962">
        <v>0</v>
      </c>
      <c r="EW40" s="962">
        <v>0</v>
      </c>
      <c r="EX40" s="962">
        <v>0</v>
      </c>
      <c r="EY40" s="962">
        <v>0</v>
      </c>
      <c r="EZ40" s="962">
        <v>0</v>
      </c>
      <c r="FA40" s="962">
        <v>0</v>
      </c>
      <c r="FB40" s="962">
        <v>0</v>
      </c>
      <c r="FC40" s="962">
        <v>0</v>
      </c>
      <c r="FD40" s="962">
        <v>0</v>
      </c>
      <c r="FE40" s="962">
        <v>0</v>
      </c>
      <c r="FF40" s="962">
        <v>0</v>
      </c>
      <c r="FG40" s="962">
        <v>0</v>
      </c>
      <c r="FH40" s="962">
        <v>0</v>
      </c>
      <c r="FI40" s="962">
        <v>0</v>
      </c>
      <c r="FJ40" s="962">
        <v>0</v>
      </c>
      <c r="FK40" s="962">
        <f t="shared" si="2"/>
        <v>0</v>
      </c>
      <c r="FL40" s="962">
        <v>0</v>
      </c>
      <c r="FM40" s="962">
        <v>0</v>
      </c>
      <c r="FN40" s="962">
        <v>0</v>
      </c>
      <c r="FO40" s="962">
        <f t="shared" si="3"/>
        <v>0</v>
      </c>
      <c r="FP40" s="962">
        <v>0</v>
      </c>
      <c r="FQ40" s="962">
        <v>0</v>
      </c>
      <c r="FR40" s="962">
        <v>0</v>
      </c>
      <c r="FS40" s="962">
        <f t="shared" si="4"/>
        <v>0</v>
      </c>
      <c r="FT40" s="962">
        <v>0</v>
      </c>
      <c r="FU40" s="962">
        <v>0</v>
      </c>
      <c r="FV40" s="962">
        <v>93.547600849999995</v>
      </c>
      <c r="FW40" s="962">
        <f t="shared" si="5"/>
        <v>93.547600849999995</v>
      </c>
      <c r="FX40" s="962">
        <v>93.547600849999995</v>
      </c>
      <c r="FY40" s="962">
        <v>0</v>
      </c>
      <c r="FZ40" s="962">
        <v>0</v>
      </c>
      <c r="GA40" s="962">
        <v>0</v>
      </c>
      <c r="GB40" s="962">
        <v>0</v>
      </c>
      <c r="GC40" s="962">
        <v>0</v>
      </c>
      <c r="GD40" s="962">
        <v>0</v>
      </c>
      <c r="GE40" s="962">
        <v>0</v>
      </c>
      <c r="GF40" s="962">
        <v>0</v>
      </c>
      <c r="GG40" s="962">
        <v>0</v>
      </c>
      <c r="GH40" s="962">
        <v>0</v>
      </c>
      <c r="GI40" s="962">
        <v>0</v>
      </c>
      <c r="GJ40" s="962">
        <v>0</v>
      </c>
      <c r="GK40" s="962">
        <v>0</v>
      </c>
      <c r="GL40" s="962">
        <v>0</v>
      </c>
      <c r="GM40" s="962">
        <v>0</v>
      </c>
      <c r="GN40" s="962">
        <v>0</v>
      </c>
      <c r="GO40" s="962">
        <f t="shared" si="6"/>
        <v>0</v>
      </c>
      <c r="GP40" s="1024">
        <v>0</v>
      </c>
      <c r="GQ40" s="962">
        <v>0</v>
      </c>
      <c r="GR40" s="962">
        <v>0</v>
      </c>
      <c r="GS40" s="962">
        <f t="shared" si="12"/>
        <v>0</v>
      </c>
      <c r="GT40" s="962">
        <v>16.835000000000001</v>
      </c>
      <c r="GU40" s="962">
        <v>0</v>
      </c>
      <c r="GV40" s="962">
        <v>0</v>
      </c>
      <c r="GW40" s="962">
        <f t="shared" si="13"/>
        <v>16.835000000000001</v>
      </c>
      <c r="GX40" s="962">
        <v>0</v>
      </c>
      <c r="GY40" s="962">
        <v>0</v>
      </c>
      <c r="GZ40" s="962">
        <v>0</v>
      </c>
      <c r="HA40" s="962">
        <f t="shared" si="34"/>
        <v>0</v>
      </c>
      <c r="HB40" s="962">
        <v>0</v>
      </c>
      <c r="HC40" s="962">
        <v>0</v>
      </c>
      <c r="HD40" s="962">
        <v>0</v>
      </c>
      <c r="HE40" s="962">
        <f t="shared" si="10"/>
        <v>0</v>
      </c>
      <c r="HF40" s="1023">
        <f t="shared" si="11"/>
        <v>16.835000000000001</v>
      </c>
      <c r="HG40" s="1024">
        <v>0</v>
      </c>
      <c r="HH40" s="962">
        <v>0</v>
      </c>
      <c r="HI40" s="962">
        <v>0</v>
      </c>
      <c r="HJ40" s="962">
        <v>0</v>
      </c>
      <c r="HK40" s="962">
        <v>0</v>
      </c>
      <c r="HL40" s="962">
        <v>0</v>
      </c>
      <c r="HM40" s="962">
        <v>0</v>
      </c>
      <c r="HN40" s="962">
        <v>0</v>
      </c>
      <c r="HO40" s="962">
        <v>0</v>
      </c>
      <c r="HP40" s="962">
        <v>0</v>
      </c>
      <c r="HQ40" s="962">
        <v>0</v>
      </c>
      <c r="HR40" s="962">
        <v>0</v>
      </c>
      <c r="HS40" s="962">
        <v>0</v>
      </c>
      <c r="HT40" s="962">
        <v>0</v>
      </c>
      <c r="HU40" s="962">
        <v>0</v>
      </c>
      <c r="HV40" s="962">
        <v>0</v>
      </c>
      <c r="HW40" s="1023">
        <v>0</v>
      </c>
    </row>
    <row r="41" spans="1:231" ht="21" customHeight="1" x14ac:dyDescent="0.4">
      <c r="A41" s="2822" t="s">
        <v>835</v>
      </c>
      <c r="B41" s="1048"/>
      <c r="C41" s="1048"/>
      <c r="D41" s="1048"/>
      <c r="E41" s="1048"/>
      <c r="F41" s="1048"/>
      <c r="G41" s="1048"/>
      <c r="H41" s="1048"/>
      <c r="I41" s="1048"/>
      <c r="J41" s="1048"/>
      <c r="K41" s="1048"/>
      <c r="L41" s="1048"/>
      <c r="M41" s="1048"/>
      <c r="N41" s="1048"/>
      <c r="O41" s="1048"/>
      <c r="P41" s="1048"/>
      <c r="Q41" s="1048"/>
      <c r="R41" s="1048"/>
      <c r="S41" s="1048"/>
      <c r="T41" s="1048"/>
      <c r="U41" s="1048"/>
      <c r="V41" s="1048"/>
      <c r="W41" s="1048"/>
      <c r="X41" s="1048"/>
      <c r="Y41" s="1048"/>
      <c r="Z41" s="1048"/>
      <c r="AA41" s="1048"/>
      <c r="AB41" s="1048"/>
      <c r="AC41" s="1048"/>
      <c r="AD41" s="1048"/>
      <c r="AE41" s="1048"/>
      <c r="AF41" s="1048"/>
      <c r="AG41" s="1048"/>
      <c r="AH41" s="1048"/>
      <c r="AI41" s="1048"/>
      <c r="AJ41" s="1048">
        <v>0</v>
      </c>
      <c r="AK41" s="1048">
        <v>0</v>
      </c>
      <c r="AL41" s="1048">
        <v>0</v>
      </c>
      <c r="AM41" s="1048">
        <v>0</v>
      </c>
      <c r="AN41" s="1048">
        <v>0</v>
      </c>
      <c r="AO41" s="1048">
        <v>0</v>
      </c>
      <c r="AP41" s="1048">
        <v>0</v>
      </c>
      <c r="AQ41" s="1048">
        <v>0</v>
      </c>
      <c r="AR41" s="1048">
        <v>0</v>
      </c>
      <c r="AS41" s="1048">
        <v>0</v>
      </c>
      <c r="AT41" s="1048">
        <v>0</v>
      </c>
      <c r="AU41" s="1048">
        <v>0</v>
      </c>
      <c r="AV41" s="1049">
        <v>0</v>
      </c>
      <c r="AW41" s="1049">
        <v>0</v>
      </c>
      <c r="AX41" s="1049">
        <v>0</v>
      </c>
      <c r="AY41" s="1049">
        <v>0</v>
      </c>
      <c r="AZ41" s="1049">
        <v>0</v>
      </c>
      <c r="BA41" s="1049">
        <v>0</v>
      </c>
      <c r="BB41" s="1049">
        <v>0</v>
      </c>
      <c r="BC41" s="1049">
        <v>0</v>
      </c>
      <c r="BD41" s="1049">
        <v>0</v>
      </c>
      <c r="BE41" s="1049">
        <v>0</v>
      </c>
      <c r="BF41" s="962">
        <v>0</v>
      </c>
      <c r="BG41" s="962">
        <v>0</v>
      </c>
      <c r="BH41" s="962">
        <v>0</v>
      </c>
      <c r="BI41" s="962">
        <v>0</v>
      </c>
      <c r="BJ41" s="962">
        <v>0</v>
      </c>
      <c r="BK41" s="962">
        <v>0</v>
      </c>
      <c r="BL41" s="962">
        <v>0</v>
      </c>
      <c r="BM41" s="962">
        <v>0</v>
      </c>
      <c r="BN41" s="962">
        <v>0</v>
      </c>
      <c r="BO41" s="962">
        <v>0</v>
      </c>
      <c r="BP41" s="962">
        <v>0</v>
      </c>
      <c r="BQ41" s="2838">
        <v>0</v>
      </c>
      <c r="BR41" s="2838">
        <v>0</v>
      </c>
      <c r="BS41" s="2838">
        <v>0</v>
      </c>
      <c r="BT41" s="2838">
        <v>0</v>
      </c>
      <c r="BU41" s="2838">
        <v>0</v>
      </c>
      <c r="BV41" s="2838">
        <v>0</v>
      </c>
      <c r="BW41" s="2838">
        <v>0</v>
      </c>
      <c r="BX41" s="2838">
        <v>0</v>
      </c>
      <c r="BY41" s="2838">
        <v>0</v>
      </c>
      <c r="BZ41" s="2838">
        <v>0</v>
      </c>
      <c r="CA41" s="2838">
        <v>0</v>
      </c>
      <c r="CB41" s="2838">
        <v>0</v>
      </c>
      <c r="CC41" s="2838">
        <v>0</v>
      </c>
      <c r="CD41" s="2838">
        <v>0</v>
      </c>
      <c r="CE41" s="2838">
        <v>0</v>
      </c>
      <c r="CF41" s="2838">
        <v>0</v>
      </c>
      <c r="CG41" s="2838">
        <v>0</v>
      </c>
      <c r="CH41" s="2838">
        <v>0</v>
      </c>
      <c r="CI41" s="2838">
        <v>0</v>
      </c>
      <c r="CJ41" s="2838">
        <v>0</v>
      </c>
      <c r="CK41" s="2838">
        <v>0</v>
      </c>
      <c r="CL41" s="2838">
        <v>0</v>
      </c>
      <c r="CM41" s="2838">
        <v>0</v>
      </c>
      <c r="CN41" s="2838">
        <v>0</v>
      </c>
      <c r="CO41" s="2838">
        <v>0</v>
      </c>
      <c r="CP41" s="2838">
        <v>0</v>
      </c>
      <c r="CQ41" s="2838">
        <v>0</v>
      </c>
      <c r="CR41" s="2838">
        <v>0</v>
      </c>
      <c r="CS41" s="2838">
        <v>0</v>
      </c>
      <c r="CT41" s="2838">
        <v>0</v>
      </c>
      <c r="CU41" s="2838">
        <v>0</v>
      </c>
      <c r="CV41" s="2838">
        <v>0</v>
      </c>
      <c r="CW41" s="2838">
        <v>0</v>
      </c>
      <c r="CX41" s="2838">
        <v>0</v>
      </c>
      <c r="CY41" s="2838">
        <v>8.1839600000000008</v>
      </c>
      <c r="CZ41" s="2838">
        <v>0</v>
      </c>
      <c r="DA41" s="2838">
        <v>50</v>
      </c>
      <c r="DB41" s="2838">
        <v>58.183959999999999</v>
      </c>
      <c r="DC41" s="2838">
        <v>0</v>
      </c>
      <c r="DD41" s="2838">
        <v>27.534970000000001</v>
      </c>
      <c r="DE41" s="2838">
        <v>10</v>
      </c>
      <c r="DF41" s="2838">
        <v>37.534970000000001</v>
      </c>
      <c r="DG41" s="2838">
        <v>95.71893</v>
      </c>
      <c r="DH41" s="2838">
        <v>0</v>
      </c>
      <c r="DI41" s="2838">
        <v>0</v>
      </c>
      <c r="DJ41" s="2838">
        <v>0</v>
      </c>
      <c r="DK41" s="2838">
        <v>0</v>
      </c>
      <c r="DL41" s="2838">
        <v>0</v>
      </c>
      <c r="DM41" s="2838">
        <v>0</v>
      </c>
      <c r="DN41" s="2838">
        <v>0</v>
      </c>
      <c r="DO41" s="2838">
        <v>0</v>
      </c>
      <c r="DP41" s="2838">
        <v>0</v>
      </c>
      <c r="DQ41" s="2838">
        <v>0</v>
      </c>
      <c r="DR41" s="2838">
        <v>0</v>
      </c>
      <c r="DS41" s="2838">
        <v>0</v>
      </c>
      <c r="DT41" s="2838">
        <v>0</v>
      </c>
      <c r="DU41" s="2838">
        <v>0</v>
      </c>
      <c r="DV41" s="2838">
        <v>0</v>
      </c>
      <c r="DW41" s="2838">
        <v>0</v>
      </c>
      <c r="DX41" s="2838">
        <v>0</v>
      </c>
      <c r="DY41" s="2837">
        <v>0</v>
      </c>
      <c r="DZ41" s="2838">
        <v>0</v>
      </c>
      <c r="EA41" s="962">
        <v>0</v>
      </c>
      <c r="EB41" s="962">
        <v>0</v>
      </c>
      <c r="EC41" s="962">
        <v>0</v>
      </c>
      <c r="ED41" s="962">
        <v>0</v>
      </c>
      <c r="EE41" s="962">
        <v>0</v>
      </c>
      <c r="EF41" s="962">
        <v>0</v>
      </c>
      <c r="EG41" s="962">
        <v>0</v>
      </c>
      <c r="EH41" s="962">
        <v>0</v>
      </c>
      <c r="EI41" s="962">
        <v>0</v>
      </c>
      <c r="EJ41" s="962">
        <v>0</v>
      </c>
      <c r="EK41" s="962">
        <v>0</v>
      </c>
      <c r="EL41" s="962">
        <v>0</v>
      </c>
      <c r="EM41" s="962">
        <v>0</v>
      </c>
      <c r="EN41" s="962">
        <v>0</v>
      </c>
      <c r="EO41" s="962">
        <v>0</v>
      </c>
      <c r="EP41" s="962">
        <v>0</v>
      </c>
      <c r="EQ41" s="962"/>
      <c r="ER41" s="962"/>
      <c r="ES41" s="962"/>
      <c r="ET41" s="962"/>
      <c r="EU41" s="962"/>
      <c r="EV41" s="962"/>
      <c r="EW41" s="962"/>
      <c r="EX41" s="962"/>
      <c r="EY41" s="962"/>
      <c r="EZ41" s="962"/>
      <c r="FA41" s="962"/>
      <c r="FB41" s="962"/>
      <c r="FC41" s="962"/>
      <c r="FD41" s="962"/>
      <c r="FE41" s="962"/>
      <c r="FF41" s="962"/>
      <c r="FG41" s="962"/>
      <c r="FH41" s="962">
        <v>0</v>
      </c>
      <c r="FI41" s="962">
        <v>0</v>
      </c>
      <c r="FJ41" s="962">
        <v>0</v>
      </c>
      <c r="FK41" s="1016">
        <f t="shared" si="2"/>
        <v>0</v>
      </c>
      <c r="FL41" s="962">
        <v>0</v>
      </c>
      <c r="FM41" s="962">
        <v>0</v>
      </c>
      <c r="FN41" s="962">
        <v>0</v>
      </c>
      <c r="FO41" s="1016">
        <f t="shared" si="3"/>
        <v>0</v>
      </c>
      <c r="FP41" s="962">
        <v>0</v>
      </c>
      <c r="FQ41" s="962">
        <v>0</v>
      </c>
      <c r="FR41" s="962">
        <v>0</v>
      </c>
      <c r="FS41" s="1016">
        <f t="shared" si="4"/>
        <v>0</v>
      </c>
      <c r="FT41" s="962">
        <v>0</v>
      </c>
      <c r="FU41" s="962">
        <v>0</v>
      </c>
      <c r="FV41" s="962">
        <v>0</v>
      </c>
      <c r="FW41" s="1016">
        <f t="shared" si="5"/>
        <v>0</v>
      </c>
      <c r="FX41" s="962">
        <v>0</v>
      </c>
      <c r="FY41" s="962">
        <v>100</v>
      </c>
      <c r="FZ41" s="962">
        <v>0</v>
      </c>
      <c r="GA41" s="962">
        <v>0</v>
      </c>
      <c r="GB41" s="1016">
        <v>100</v>
      </c>
      <c r="GC41" s="1016">
        <v>0</v>
      </c>
      <c r="GD41" s="1016">
        <v>121.69120392000001</v>
      </c>
      <c r="GE41" s="1016">
        <v>0</v>
      </c>
      <c r="GF41" s="1016">
        <v>121.69120392000001</v>
      </c>
      <c r="GG41" s="1016">
        <v>0</v>
      </c>
      <c r="GH41" s="1016">
        <v>0</v>
      </c>
      <c r="GI41" s="1016">
        <v>121.29147692000001</v>
      </c>
      <c r="GJ41" s="1016">
        <v>121.29147692000001</v>
      </c>
      <c r="GK41" s="962">
        <v>35.07</v>
      </c>
      <c r="GL41" s="962">
        <v>50.818121159999997</v>
      </c>
      <c r="GM41" s="962">
        <v>0</v>
      </c>
      <c r="GN41" s="962">
        <v>85.888121159999997</v>
      </c>
      <c r="GO41" s="1016">
        <f t="shared" si="6"/>
        <v>428.87080200000003</v>
      </c>
      <c r="GP41" s="1024">
        <v>50</v>
      </c>
      <c r="GQ41" s="962">
        <v>50</v>
      </c>
      <c r="GR41" s="962">
        <v>80</v>
      </c>
      <c r="GS41" s="1016">
        <f t="shared" si="12"/>
        <v>180</v>
      </c>
      <c r="GT41" s="962">
        <v>0</v>
      </c>
      <c r="GU41" s="962">
        <v>80</v>
      </c>
      <c r="GV41" s="962">
        <v>100</v>
      </c>
      <c r="GW41" s="1016">
        <f t="shared" si="13"/>
        <v>180</v>
      </c>
      <c r="GX41" s="962">
        <v>0</v>
      </c>
      <c r="GY41" s="962">
        <v>0</v>
      </c>
      <c r="GZ41" s="962">
        <v>180</v>
      </c>
      <c r="HA41" s="1016">
        <f t="shared" si="34"/>
        <v>180</v>
      </c>
      <c r="HB41" s="1016">
        <v>0</v>
      </c>
      <c r="HC41" s="1016">
        <v>180</v>
      </c>
      <c r="HD41" s="1016">
        <v>0</v>
      </c>
      <c r="HE41" s="962">
        <f t="shared" si="10"/>
        <v>180</v>
      </c>
      <c r="HF41" s="1018">
        <f t="shared" si="11"/>
        <v>720</v>
      </c>
      <c r="HG41" s="1019">
        <v>0</v>
      </c>
      <c r="HH41" s="1016">
        <v>0</v>
      </c>
      <c r="HI41" s="1016">
        <v>188.39921916666665</v>
      </c>
      <c r="HJ41" s="1016">
        <v>188.39921916666665</v>
      </c>
      <c r="HK41" s="962">
        <v>188.39921916666665</v>
      </c>
      <c r="HL41" s="962">
        <v>522.84866833333297</v>
      </c>
      <c r="HM41" s="962">
        <v>564.84866833333297</v>
      </c>
      <c r="HN41" s="962">
        <v>1276.0965558333326</v>
      </c>
      <c r="HO41" s="962">
        <v>264.08749000000034</v>
      </c>
      <c r="HP41" s="962">
        <v>264.08749000000034</v>
      </c>
      <c r="HQ41" s="962">
        <v>264.08749000000034</v>
      </c>
      <c r="HR41" s="962">
        <v>792.26247000000092</v>
      </c>
      <c r="HS41" s="962">
        <v>264.08749000000034</v>
      </c>
      <c r="HT41" s="962">
        <v>193.57290750000001</v>
      </c>
      <c r="HU41" s="962">
        <v>193.57290750000001</v>
      </c>
      <c r="HV41" s="962">
        <v>651.23330500000031</v>
      </c>
      <c r="HW41" s="1023">
        <v>2907.9915500000006</v>
      </c>
    </row>
    <row r="42" spans="1:231" s="1047" customFormat="1" ht="24" customHeight="1" x14ac:dyDescent="0.4">
      <c r="A42" s="2821" t="s">
        <v>836</v>
      </c>
      <c r="B42" s="2836">
        <v>228.99758022000003</v>
      </c>
      <c r="C42" s="2836">
        <v>92.565444990000003</v>
      </c>
      <c r="D42" s="2836">
        <v>140.36553807000001</v>
      </c>
      <c r="E42" s="2836">
        <v>461.92856328000005</v>
      </c>
      <c r="F42" s="2836">
        <v>67.520006300000006</v>
      </c>
      <c r="G42" s="2836">
        <v>170.39743749000002</v>
      </c>
      <c r="H42" s="2836">
        <v>246.0139729</v>
      </c>
      <c r="I42" s="2836">
        <v>483.93141668999999</v>
      </c>
      <c r="J42" s="2836">
        <v>170.75203110000001</v>
      </c>
      <c r="K42" s="2836">
        <v>73.717027389999998</v>
      </c>
      <c r="L42" s="2836">
        <v>90.267251729999998</v>
      </c>
      <c r="M42" s="2836">
        <v>334.73631022000001</v>
      </c>
      <c r="N42" s="2836">
        <v>67.395948110000006</v>
      </c>
      <c r="O42" s="2836">
        <v>394.81662749999998</v>
      </c>
      <c r="P42" s="2836">
        <v>108.20013683623478</v>
      </c>
      <c r="Q42" s="2836">
        <v>570.41271244623476</v>
      </c>
      <c r="R42" s="2836">
        <v>1851.0090026362345</v>
      </c>
      <c r="S42" s="2836">
        <v>53.139653630000005</v>
      </c>
      <c r="T42" s="2836">
        <v>41.035758810000004</v>
      </c>
      <c r="U42" s="2836">
        <v>58.097106409999995</v>
      </c>
      <c r="V42" s="2836">
        <v>152.27251884999998</v>
      </c>
      <c r="W42" s="2836">
        <v>103.83947384000001</v>
      </c>
      <c r="X42" s="2836">
        <v>154.83804673</v>
      </c>
      <c r="Y42" s="2836">
        <v>228.01456132999999</v>
      </c>
      <c r="Z42" s="2836">
        <v>486.69208190000006</v>
      </c>
      <c r="AA42" s="2836">
        <v>162.74283728999998</v>
      </c>
      <c r="AB42" s="2836">
        <v>188.70835725000001</v>
      </c>
      <c r="AC42" s="2836">
        <v>258.76358827000001</v>
      </c>
      <c r="AD42" s="2836">
        <v>610.21478280999997</v>
      </c>
      <c r="AE42" s="2836">
        <v>182.53666776</v>
      </c>
      <c r="AF42" s="2836">
        <v>131.19166028000001</v>
      </c>
      <c r="AG42" s="2836">
        <v>76.767613620000006</v>
      </c>
      <c r="AH42" s="2836">
        <v>390.49594166000003</v>
      </c>
      <c r="AI42" s="2836">
        <v>1639.6753252200001</v>
      </c>
      <c r="AJ42" s="2836">
        <v>87.49</v>
      </c>
      <c r="AK42" s="2836">
        <v>47.143239149999999</v>
      </c>
      <c r="AL42" s="2836">
        <v>65.743375540000002</v>
      </c>
      <c r="AM42" s="2836">
        <v>200.37661469</v>
      </c>
      <c r="AN42" s="2836">
        <v>80.705058510000001</v>
      </c>
      <c r="AO42" s="2836">
        <v>68.177347799999993</v>
      </c>
      <c r="AP42" s="2836">
        <v>110.58158102</v>
      </c>
      <c r="AQ42" s="2836">
        <v>259.46398733000001</v>
      </c>
      <c r="AR42" s="2836">
        <v>142.10825047</v>
      </c>
      <c r="AS42" s="2836">
        <v>434.76915527000006</v>
      </c>
      <c r="AT42" s="2836">
        <v>118.06</v>
      </c>
      <c r="AU42" s="2836">
        <v>262.5</v>
      </c>
      <c r="AV42" s="1016">
        <v>210.48048856</v>
      </c>
      <c r="AW42" s="1016">
        <v>591.04048855999997</v>
      </c>
      <c r="AX42" s="1016">
        <v>166.18809630000001</v>
      </c>
      <c r="AY42" s="1016">
        <v>107.97233914</v>
      </c>
      <c r="AZ42" s="1016">
        <v>151.46216716000001</v>
      </c>
      <c r="BA42" s="1016">
        <v>425.62260260000005</v>
      </c>
      <c r="BB42" s="1016">
        <v>182.47743254</v>
      </c>
      <c r="BC42" s="1016">
        <v>182.47743254</v>
      </c>
      <c r="BD42" s="1016">
        <v>227.26851495</v>
      </c>
      <c r="BE42" s="1016">
        <v>592.22338002999993</v>
      </c>
      <c r="BF42" s="1016">
        <v>191.67632652</v>
      </c>
      <c r="BG42" s="1016">
        <v>181.31960878000001</v>
      </c>
      <c r="BH42" s="1016">
        <v>76.767613620000006</v>
      </c>
      <c r="BI42" s="1016">
        <v>449.76354892000001</v>
      </c>
      <c r="BJ42" s="1016">
        <v>0</v>
      </c>
      <c r="BK42" s="1016">
        <v>0</v>
      </c>
      <c r="BL42" s="1016">
        <v>0</v>
      </c>
      <c r="BM42" s="1016">
        <v>0</v>
      </c>
      <c r="BN42" s="1016">
        <v>0</v>
      </c>
      <c r="BO42" s="1016">
        <v>0</v>
      </c>
      <c r="BP42" s="1016">
        <v>0</v>
      </c>
      <c r="BQ42" s="2837">
        <v>0</v>
      </c>
      <c r="BR42" s="2837">
        <v>5.5365531799999994</v>
      </c>
      <c r="BS42" s="2837">
        <v>1.54551931</v>
      </c>
      <c r="BT42" s="2837">
        <v>61.913728679999998</v>
      </c>
      <c r="BU42" s="2837">
        <v>68.995801170000007</v>
      </c>
      <c r="BV42" s="2837">
        <v>0</v>
      </c>
      <c r="BW42" s="2837">
        <v>66.281599999999997</v>
      </c>
      <c r="BX42" s="2837">
        <v>67.619098869999888</v>
      </c>
      <c r="BY42" s="2837">
        <v>133.90069886999987</v>
      </c>
      <c r="BZ42" s="2837">
        <v>60.796563950000014</v>
      </c>
      <c r="CA42" s="2837">
        <v>131.89697550000002</v>
      </c>
      <c r="CB42" s="2837">
        <v>139.61595592</v>
      </c>
      <c r="CC42" s="2837">
        <v>332.30949536999998</v>
      </c>
      <c r="CD42" s="2837">
        <v>121.03656718000002</v>
      </c>
      <c r="CE42" s="2837">
        <v>109.9368096500001</v>
      </c>
      <c r="CF42" s="2837">
        <v>107.18901269000001</v>
      </c>
      <c r="CG42" s="2837">
        <v>338.16238952000009</v>
      </c>
      <c r="CH42" s="2837">
        <v>116.24871245000011</v>
      </c>
      <c r="CI42" s="2837">
        <v>116.24871245000011</v>
      </c>
      <c r="CJ42" s="2837">
        <v>144.54571684999999</v>
      </c>
      <c r="CK42" s="2837">
        <v>377.04314175000025</v>
      </c>
      <c r="CL42" s="2837">
        <v>135.22280239462333</v>
      </c>
      <c r="CM42" s="2837">
        <v>158.65148037801634</v>
      </c>
      <c r="CN42" s="2837">
        <v>163.93700660219008</v>
      </c>
      <c r="CO42" s="2837">
        <v>457.81128937482976</v>
      </c>
      <c r="CP42" s="2837">
        <v>1800.6643831522722</v>
      </c>
      <c r="CQ42" s="2837">
        <v>176.26937394123661</v>
      </c>
      <c r="CR42" s="2837">
        <v>182.72294885248775</v>
      </c>
      <c r="CS42" s="2837">
        <v>170.85612874353305</v>
      </c>
      <c r="CT42" s="2837">
        <v>529.84845153725746</v>
      </c>
      <c r="CU42" s="2837">
        <v>174.62006514541594</v>
      </c>
      <c r="CV42" s="2837">
        <v>164.13294275477753</v>
      </c>
      <c r="CW42" s="2837">
        <v>173.17117637342503</v>
      </c>
      <c r="CX42" s="2837">
        <v>511.92418427361844</v>
      </c>
      <c r="CY42" s="2837">
        <v>129.08231765000005</v>
      </c>
      <c r="CZ42" s="2837">
        <v>142.92345945999998</v>
      </c>
      <c r="DA42" s="2837">
        <v>126.69872115999999</v>
      </c>
      <c r="DB42" s="2837">
        <v>398.70449827000004</v>
      </c>
      <c r="DC42" s="2837">
        <v>128.89133606000001</v>
      </c>
      <c r="DD42" s="2837">
        <v>134.64567571000001</v>
      </c>
      <c r="DE42" s="2837">
        <v>112.71105111000001</v>
      </c>
      <c r="DF42" s="2837">
        <v>376.24806288000002</v>
      </c>
      <c r="DG42" s="2837">
        <v>1816.725196960876</v>
      </c>
      <c r="DH42" s="2837">
        <v>169.06437763</v>
      </c>
      <c r="DI42" s="2837">
        <v>172.58351221999999</v>
      </c>
      <c r="DJ42" s="2837">
        <v>147.86631963999997</v>
      </c>
      <c r="DK42" s="2837">
        <v>489.51420948999998</v>
      </c>
      <c r="DL42" s="2837">
        <v>174.47470949999999</v>
      </c>
      <c r="DM42" s="2837">
        <v>169.900671711</v>
      </c>
      <c r="DN42" s="2837">
        <v>159.75145340127497</v>
      </c>
      <c r="DO42" s="2837">
        <v>504.12683461227493</v>
      </c>
      <c r="DP42" s="2837">
        <v>993.64104410227492</v>
      </c>
      <c r="DQ42" s="2837">
        <v>141.60098703</v>
      </c>
      <c r="DR42" s="2837">
        <v>92.670980940000007</v>
      </c>
      <c r="DS42" s="2837">
        <v>202.35754416999998</v>
      </c>
      <c r="DT42" s="2837">
        <v>436.62951213999997</v>
      </c>
      <c r="DU42" s="2837">
        <v>170.69290426000003</v>
      </c>
      <c r="DV42" s="2837">
        <v>154.00525140000002</v>
      </c>
      <c r="DW42" s="2837">
        <v>143.08606820000008</v>
      </c>
      <c r="DX42" s="2837">
        <v>467.78422386000011</v>
      </c>
      <c r="DY42" s="2837">
        <v>1898.0547801022749</v>
      </c>
      <c r="DZ42" s="2837">
        <v>197.73988282000002</v>
      </c>
      <c r="EA42" s="1016">
        <v>211.84711971999997</v>
      </c>
      <c r="EB42" s="1016">
        <v>1210.7512946179245</v>
      </c>
      <c r="EC42" s="1016">
        <v>1620.3382971579244</v>
      </c>
      <c r="ED42" s="1016">
        <v>622.16745474843788</v>
      </c>
      <c r="EE42" s="1016">
        <v>477.53290215957583</v>
      </c>
      <c r="EF42" s="1016">
        <v>2521.9096475420611</v>
      </c>
      <c r="EG42" s="1016">
        <v>3621.6100044500745</v>
      </c>
      <c r="EH42" s="1016">
        <v>1237.9463864881909</v>
      </c>
      <c r="EI42" s="1016">
        <v>839.20432450628039</v>
      </c>
      <c r="EJ42" s="1016">
        <v>495.0513463513123</v>
      </c>
      <c r="EK42" s="1016">
        <v>2572.202057345783</v>
      </c>
      <c r="EL42" s="1016">
        <v>1059.1838259062224</v>
      </c>
      <c r="EM42" s="1016">
        <v>494.87469200872675</v>
      </c>
      <c r="EN42" s="1016">
        <v>2492.6958947595526</v>
      </c>
      <c r="EO42" s="1016">
        <v>4046.7544126745015</v>
      </c>
      <c r="EP42" s="1016">
        <v>11860.904771628284</v>
      </c>
      <c r="EQ42" s="1016">
        <v>240.42923894</v>
      </c>
      <c r="ER42" s="1016">
        <v>364.77957678999996</v>
      </c>
      <c r="ES42" s="1016">
        <v>309.88494199899998</v>
      </c>
      <c r="ET42" s="1016">
        <v>915.093757729</v>
      </c>
      <c r="EU42" s="1016">
        <v>917.96055317932041</v>
      </c>
      <c r="EV42" s="1016">
        <v>498.76315156043813</v>
      </c>
      <c r="EW42" s="1016">
        <v>986.40253609303261</v>
      </c>
      <c r="EX42" s="1016">
        <v>2403.1262408327912</v>
      </c>
      <c r="EY42" s="1016">
        <v>419.20841889400003</v>
      </c>
      <c r="EZ42" s="1016">
        <v>405.32649862035817</v>
      </c>
      <c r="FA42" s="1016">
        <v>467.71660103304959</v>
      </c>
      <c r="FB42" s="1016">
        <v>1292.2515185474076</v>
      </c>
      <c r="FC42" s="1016">
        <v>527.96480875924703</v>
      </c>
      <c r="FD42" s="1016">
        <v>652.99170602376557</v>
      </c>
      <c r="FE42" s="1016">
        <v>523.01723366753163</v>
      </c>
      <c r="FF42" s="1016">
        <v>1703.973748450544</v>
      </c>
      <c r="FG42" s="1016">
        <v>6314.4452655597433</v>
      </c>
      <c r="FH42" s="1016">
        <v>1230.7096266146373</v>
      </c>
      <c r="FI42" s="1016">
        <v>446.64947813167493</v>
      </c>
      <c r="FJ42" s="1016">
        <v>1245.7867136040002</v>
      </c>
      <c r="FK42" s="1016">
        <f t="shared" si="2"/>
        <v>2923.1458183503123</v>
      </c>
      <c r="FL42" s="1016">
        <v>626.52185227099994</v>
      </c>
      <c r="FM42" s="1016">
        <v>400.61029003300001</v>
      </c>
      <c r="FN42" s="1016">
        <v>1580.6778388360001</v>
      </c>
      <c r="FO42" s="1016">
        <f t="shared" si="3"/>
        <v>2607.8099811399998</v>
      </c>
      <c r="FP42" s="1016">
        <v>448.07106577199994</v>
      </c>
      <c r="FQ42" s="1016">
        <v>1108.552803236</v>
      </c>
      <c r="FR42" s="1016">
        <v>619.92029195600003</v>
      </c>
      <c r="FS42" s="1016">
        <f t="shared" si="4"/>
        <v>2176.5441609640002</v>
      </c>
      <c r="FT42" s="1016">
        <v>269.75072851800002</v>
      </c>
      <c r="FU42" s="1016">
        <v>901.23103892400002</v>
      </c>
      <c r="FV42" s="1016">
        <v>944.95106161000001</v>
      </c>
      <c r="FW42" s="1016">
        <v>2115.9328290519998</v>
      </c>
      <c r="FX42" s="1016">
        <v>9823.4327895063107</v>
      </c>
      <c r="FY42" s="1016">
        <v>885.46858705554848</v>
      </c>
      <c r="FZ42" s="1016">
        <v>217.73722162625768</v>
      </c>
      <c r="GA42" s="1016">
        <v>1447.7351883065778</v>
      </c>
      <c r="GB42" s="1016">
        <v>2550.9409969883836</v>
      </c>
      <c r="GC42" s="1016">
        <v>354.92252938340982</v>
      </c>
      <c r="GD42" s="1016">
        <v>850.88483493767149</v>
      </c>
      <c r="GE42" s="1016">
        <v>830.4975282460473</v>
      </c>
      <c r="GF42" s="1016">
        <v>2036.3048925671287</v>
      </c>
      <c r="GG42" s="1016">
        <v>930.14517039703628</v>
      </c>
      <c r="GH42" s="1016">
        <v>1772.6729489390368</v>
      </c>
      <c r="GI42" s="1016">
        <v>1019.8535672155035</v>
      </c>
      <c r="GJ42" s="1016">
        <v>3722.6716865515764</v>
      </c>
      <c r="GK42" s="1016">
        <v>1024.0296537565241</v>
      </c>
      <c r="GL42" s="1016">
        <v>1192.3509301093211</v>
      </c>
      <c r="GM42" s="1016">
        <v>2808.8619338496246</v>
      </c>
      <c r="GN42" s="1016">
        <v>5025.2425177154701</v>
      </c>
      <c r="GO42" s="1016">
        <f t="shared" si="6"/>
        <v>13335.160093822558</v>
      </c>
      <c r="GP42" s="1019">
        <v>3306.5965451093984</v>
      </c>
      <c r="GQ42" s="1016">
        <v>2917.18509591782</v>
      </c>
      <c r="GR42" s="1016">
        <v>1147.0282835834912</v>
      </c>
      <c r="GS42" s="1016">
        <f t="shared" si="12"/>
        <v>7370.8099246107104</v>
      </c>
      <c r="GT42" s="1016">
        <v>1579.05</v>
      </c>
      <c r="GU42" s="1016">
        <v>873.95</v>
      </c>
      <c r="GV42" s="1016">
        <v>3153.12</v>
      </c>
      <c r="GW42" s="1016">
        <f t="shared" si="13"/>
        <v>5606.12</v>
      </c>
      <c r="GX42" s="1016">
        <v>2401.0500000000002</v>
      </c>
      <c r="GY42" s="1016">
        <v>3044.85</v>
      </c>
      <c r="GZ42" s="1016">
        <v>1368.45</v>
      </c>
      <c r="HA42" s="1016">
        <f t="shared" si="34"/>
        <v>6814.3499999999995</v>
      </c>
      <c r="HB42" s="1016">
        <v>1855.23</v>
      </c>
      <c r="HC42" s="1016">
        <v>2174.48</v>
      </c>
      <c r="HD42" s="1016">
        <v>172.37</v>
      </c>
      <c r="HE42" s="962">
        <f t="shared" si="10"/>
        <v>4202.08</v>
      </c>
      <c r="HF42" s="1018">
        <f t="shared" si="11"/>
        <v>23993.359924610711</v>
      </c>
      <c r="HG42" s="1019">
        <f>HG43+HG47+HG48+HG49</f>
        <v>866.7220680445555</v>
      </c>
      <c r="HH42" s="1016">
        <f t="shared" ref="HH42:HI42" si="35">HH43+HH47+HH48+HH49</f>
        <v>618.90807166474224</v>
      </c>
      <c r="HI42" s="1016">
        <f t="shared" si="35"/>
        <v>958.17530462160528</v>
      </c>
      <c r="HJ42" s="1016">
        <f>HG42+HH42+HI42</f>
        <v>2443.8054443309029</v>
      </c>
      <c r="HK42" s="1016">
        <f>HK43+HK47+HK48+HK49</f>
        <v>840.38709458517405</v>
      </c>
      <c r="HL42" s="1016">
        <f t="shared" ref="HL42:HT42" si="36">HL43+HL47+HL48+HL49</f>
        <v>2687.5253707976226</v>
      </c>
      <c r="HM42" s="1016">
        <f t="shared" si="36"/>
        <v>1462.5630673328526</v>
      </c>
      <c r="HN42" s="1016">
        <f t="shared" si="14"/>
        <v>4990.475532715649</v>
      </c>
      <c r="HO42" s="1016">
        <f t="shared" si="36"/>
        <v>672.90608971130155</v>
      </c>
      <c r="HP42" s="1016">
        <f t="shared" si="36"/>
        <v>1061.1707962863404</v>
      </c>
      <c r="HQ42" s="1016">
        <f t="shared" si="36"/>
        <v>214.81724768534474</v>
      </c>
      <c r="HR42" s="1016">
        <f t="shared" ref="HR42" si="37">HO42+HP42+HQ42</f>
        <v>1948.8941336829866</v>
      </c>
      <c r="HS42" s="1016">
        <f t="shared" si="36"/>
        <v>1678.1147742955216</v>
      </c>
      <c r="HT42" s="1016">
        <f t="shared" si="36"/>
        <v>2169.1326574644204</v>
      </c>
      <c r="HU42" s="1016">
        <f>HU43+HU47+HU48+HU49+HU50</f>
        <v>4643.3558116955555</v>
      </c>
      <c r="HV42" s="1016">
        <f t="shared" ref="HV42" si="38">HS42+HT42+HU42</f>
        <v>8490.6032434554982</v>
      </c>
      <c r="HW42" s="1018">
        <f t="shared" si="1"/>
        <v>17873.778354185037</v>
      </c>
    </row>
    <row r="43" spans="1:231" ht="21" customHeight="1" x14ac:dyDescent="0.4">
      <c r="A43" s="2822" t="s">
        <v>837</v>
      </c>
      <c r="B43" s="1048"/>
      <c r="C43" s="1048"/>
      <c r="D43" s="1048"/>
      <c r="E43" s="1048"/>
      <c r="F43" s="1048"/>
      <c r="G43" s="1048"/>
      <c r="H43" s="1048"/>
      <c r="I43" s="1048"/>
      <c r="J43" s="1048"/>
      <c r="K43" s="1048"/>
      <c r="L43" s="1048"/>
      <c r="M43" s="1048"/>
      <c r="N43" s="1048"/>
      <c r="O43" s="1048"/>
      <c r="P43" s="1048"/>
      <c r="Q43" s="1048"/>
      <c r="R43" s="1048"/>
      <c r="S43" s="1048"/>
      <c r="T43" s="1048"/>
      <c r="U43" s="1048"/>
      <c r="V43" s="1048"/>
      <c r="W43" s="1048"/>
      <c r="X43" s="1048"/>
      <c r="Y43" s="1048"/>
      <c r="Z43" s="1048"/>
      <c r="AA43" s="1048"/>
      <c r="AB43" s="1048"/>
      <c r="AC43" s="1048"/>
      <c r="AD43" s="1048"/>
      <c r="AE43" s="1048"/>
      <c r="AF43" s="1048"/>
      <c r="AG43" s="1048"/>
      <c r="AH43" s="1048"/>
      <c r="AI43" s="1048"/>
      <c r="AJ43" s="1048"/>
      <c r="AK43" s="1048"/>
      <c r="AL43" s="1048"/>
      <c r="AM43" s="1048"/>
      <c r="AN43" s="1048"/>
      <c r="AO43" s="1048"/>
      <c r="AP43" s="1048"/>
      <c r="AQ43" s="1048"/>
      <c r="AR43" s="1048"/>
      <c r="AS43" s="1048"/>
      <c r="AT43" s="1048"/>
      <c r="AU43" s="1048"/>
      <c r="AV43" s="1049"/>
      <c r="AW43" s="1049"/>
      <c r="AX43" s="1049"/>
      <c r="AY43" s="1049"/>
      <c r="AZ43" s="1049"/>
      <c r="BA43" s="1049"/>
      <c r="BB43" s="1049"/>
      <c r="BC43" s="1049"/>
      <c r="BD43" s="1049"/>
      <c r="BE43" s="1049"/>
      <c r="BF43" s="962"/>
      <c r="BG43" s="962"/>
      <c r="BH43" s="962">
        <v>0</v>
      </c>
      <c r="BI43" s="962">
        <v>0</v>
      </c>
      <c r="BJ43" s="962">
        <v>0</v>
      </c>
      <c r="BK43" s="962">
        <v>0</v>
      </c>
      <c r="BL43" s="962">
        <v>0</v>
      </c>
      <c r="BM43" s="962">
        <v>0</v>
      </c>
      <c r="BN43" s="962">
        <v>0</v>
      </c>
      <c r="BO43" s="962">
        <v>0</v>
      </c>
      <c r="BP43" s="962">
        <v>0</v>
      </c>
      <c r="BQ43" s="2838">
        <v>0</v>
      </c>
      <c r="BR43" s="2838">
        <v>5.5365531799999994</v>
      </c>
      <c r="BS43" s="2838">
        <v>1.54551931</v>
      </c>
      <c r="BT43" s="2838">
        <v>61.913728679999998</v>
      </c>
      <c r="BU43" s="2838">
        <v>68.995801170000007</v>
      </c>
      <c r="BV43" s="2838">
        <v>0</v>
      </c>
      <c r="BW43" s="2838">
        <v>66.281599999999997</v>
      </c>
      <c r="BX43" s="2838">
        <v>67.619098869999888</v>
      </c>
      <c r="BY43" s="2838">
        <v>133.90069886999987</v>
      </c>
      <c r="BZ43" s="2838">
        <v>60.796563950000014</v>
      </c>
      <c r="CA43" s="2838">
        <v>131.89697550000002</v>
      </c>
      <c r="CB43" s="2838">
        <v>139.61595592</v>
      </c>
      <c r="CC43" s="2838">
        <v>332.30949536999998</v>
      </c>
      <c r="CD43" s="2838">
        <v>121.03656718000002</v>
      </c>
      <c r="CE43" s="2838">
        <v>109.9368096500001</v>
      </c>
      <c r="CF43" s="2838">
        <v>107.18901269000001</v>
      </c>
      <c r="CG43" s="2838">
        <v>338.16238952000009</v>
      </c>
      <c r="CH43" s="2838">
        <v>116.24871245000011</v>
      </c>
      <c r="CI43" s="2838">
        <v>116.24871245000011</v>
      </c>
      <c r="CJ43" s="2838">
        <v>144.54571684999999</v>
      </c>
      <c r="CK43" s="2838">
        <v>377.04314175000025</v>
      </c>
      <c r="CL43" s="2838">
        <v>135.22280239462333</v>
      </c>
      <c r="CM43" s="2838">
        <v>158.65148037801634</v>
      </c>
      <c r="CN43" s="2838">
        <v>163.93700660219008</v>
      </c>
      <c r="CO43" s="2838">
        <v>457.81128937482976</v>
      </c>
      <c r="CP43" s="2838">
        <v>1800.6643831522722</v>
      </c>
      <c r="CQ43" s="2838">
        <v>176.26937394123661</v>
      </c>
      <c r="CR43" s="2838">
        <v>182.72294885248775</v>
      </c>
      <c r="CS43" s="2838">
        <v>170.85612874353305</v>
      </c>
      <c r="CT43" s="2838">
        <v>529.84845153725746</v>
      </c>
      <c r="CU43" s="2838">
        <v>174.62006514541594</v>
      </c>
      <c r="CV43" s="2838">
        <v>164.13294275477753</v>
      </c>
      <c r="CW43" s="2838">
        <v>173.17117637342503</v>
      </c>
      <c r="CX43" s="2838">
        <v>511.92418427361844</v>
      </c>
      <c r="CY43" s="2838">
        <v>129.08231765000005</v>
      </c>
      <c r="CZ43" s="2838">
        <v>142.92345945999998</v>
      </c>
      <c r="DA43" s="2838">
        <v>126.69872115999999</v>
      </c>
      <c r="DB43" s="2838">
        <v>398.70449827000004</v>
      </c>
      <c r="DC43" s="2838">
        <v>128.89133606000001</v>
      </c>
      <c r="DD43" s="2838">
        <v>134.64567571000001</v>
      </c>
      <c r="DE43" s="2838">
        <v>112.71105111000001</v>
      </c>
      <c r="DF43" s="2838">
        <v>376.24806288000002</v>
      </c>
      <c r="DG43" s="2838">
        <v>1816.725196960876</v>
      </c>
      <c r="DH43" s="2838">
        <v>169.06437763</v>
      </c>
      <c r="DI43" s="2838">
        <v>172.58351221999999</v>
      </c>
      <c r="DJ43" s="2838">
        <v>147.86631963999997</v>
      </c>
      <c r="DK43" s="2838">
        <v>489.51420948999998</v>
      </c>
      <c r="DL43" s="2838">
        <v>174.47470949999999</v>
      </c>
      <c r="DM43" s="2838">
        <v>169.900671711</v>
      </c>
      <c r="DN43" s="2838">
        <v>159.75145340127497</v>
      </c>
      <c r="DO43" s="2838">
        <v>504.12683461227493</v>
      </c>
      <c r="DP43" s="2838">
        <v>993.64104410227492</v>
      </c>
      <c r="DQ43" s="2838">
        <v>141.60098703</v>
      </c>
      <c r="DR43" s="2838">
        <v>92.670980940000007</v>
      </c>
      <c r="DS43" s="2838">
        <v>202.35754416999998</v>
      </c>
      <c r="DT43" s="2838">
        <v>436.62951213999997</v>
      </c>
      <c r="DU43" s="2838">
        <v>170.69290426000003</v>
      </c>
      <c r="DV43" s="2838">
        <v>154.00525140000002</v>
      </c>
      <c r="DW43" s="2838">
        <v>143.08606820000008</v>
      </c>
      <c r="DX43" s="2838">
        <v>467.78422386000011</v>
      </c>
      <c r="DY43" s="2838">
        <v>1898.0547801022749</v>
      </c>
      <c r="DZ43" s="2838">
        <v>197.73988282000002</v>
      </c>
      <c r="EA43" s="962">
        <v>211.84711971999997</v>
      </c>
      <c r="EB43" s="962">
        <v>210.75129461792446</v>
      </c>
      <c r="EC43" s="962">
        <v>620.33829715792444</v>
      </c>
      <c r="ED43" s="962">
        <v>169.37423036999999</v>
      </c>
      <c r="EE43" s="962">
        <v>167.90003353</v>
      </c>
      <c r="EF43" s="962">
        <v>232.89408104</v>
      </c>
      <c r="EG43" s="962">
        <v>570.16834493999988</v>
      </c>
      <c r="EH43" s="962">
        <v>224.97989293999998</v>
      </c>
      <c r="EI43" s="962">
        <v>272.24640041666663</v>
      </c>
      <c r="EJ43" s="962">
        <v>269.51279249381224</v>
      </c>
      <c r="EK43" s="962">
        <v>766.73908585047889</v>
      </c>
      <c r="EL43" s="962">
        <v>263.63570656014656</v>
      </c>
      <c r="EM43" s="962">
        <v>251.44069506361305</v>
      </c>
      <c r="EN43" s="962">
        <v>266.60537896136225</v>
      </c>
      <c r="EO43" s="962">
        <v>781.68178058512183</v>
      </c>
      <c r="EP43" s="962">
        <v>2738.9275085335248</v>
      </c>
      <c r="EQ43" s="962">
        <v>240.42923894</v>
      </c>
      <c r="ER43" s="962">
        <v>239.07957678999998</v>
      </c>
      <c r="ES43" s="962">
        <v>254.20789727399998</v>
      </c>
      <c r="ET43" s="962">
        <v>733.71671300399998</v>
      </c>
      <c r="EU43" s="962">
        <v>288.8735084543203</v>
      </c>
      <c r="EV43" s="962">
        <v>255.32996945043814</v>
      </c>
      <c r="EW43" s="962">
        <v>248.60253609303263</v>
      </c>
      <c r="EX43" s="962">
        <v>792.80601399779107</v>
      </c>
      <c r="EY43" s="962">
        <v>251.44304718399997</v>
      </c>
      <c r="EZ43" s="962">
        <v>254.6735203703582</v>
      </c>
      <c r="FA43" s="962">
        <v>254.52568006804955</v>
      </c>
      <c r="FB43" s="962">
        <v>760.64224762240769</v>
      </c>
      <c r="FC43" s="962">
        <v>205.63185348424696</v>
      </c>
      <c r="FD43" s="962">
        <v>216.48411895776556</v>
      </c>
      <c r="FE43" s="962">
        <v>232.01217562353156</v>
      </c>
      <c r="FF43" s="962">
        <v>654.12814806554411</v>
      </c>
      <c r="FG43" s="962">
        <v>2941.2931226897431</v>
      </c>
      <c r="FH43" s="962">
        <v>388.1023287546372</v>
      </c>
      <c r="FI43" s="962">
        <v>446.64947813167493</v>
      </c>
      <c r="FJ43" s="962">
        <v>525.44111360400007</v>
      </c>
      <c r="FK43" s="962">
        <f t="shared" si="2"/>
        <v>1360.1929204903122</v>
      </c>
      <c r="FL43" s="962">
        <v>411.46843977099996</v>
      </c>
      <c r="FM43" s="962">
        <v>400.61029003300001</v>
      </c>
      <c r="FN43" s="962">
        <v>408.02384511600002</v>
      </c>
      <c r="FO43" s="962">
        <f t="shared" si="3"/>
        <v>1220.1025749200001</v>
      </c>
      <c r="FP43" s="962">
        <v>396.07106577199994</v>
      </c>
      <c r="FQ43" s="962">
        <v>546.95280323600002</v>
      </c>
      <c r="FR43" s="962">
        <v>293.02029195599999</v>
      </c>
      <c r="FS43" s="962">
        <f t="shared" si="4"/>
        <v>1236.044160964</v>
      </c>
      <c r="FT43" s="962">
        <v>269.75072851800002</v>
      </c>
      <c r="FU43" s="962">
        <v>271.23103892400002</v>
      </c>
      <c r="FV43" s="962">
        <v>227.35106161000002</v>
      </c>
      <c r="FW43" s="962">
        <v>768.33282905200008</v>
      </c>
      <c r="FX43" s="962">
        <v>4584.6724854263111</v>
      </c>
      <c r="FY43" s="962">
        <v>223.46858705554845</v>
      </c>
      <c r="FZ43" s="962">
        <v>217.73722162625768</v>
      </c>
      <c r="GA43" s="962">
        <v>407.73518830657775</v>
      </c>
      <c r="GB43" s="962">
        <v>848.94099698838386</v>
      </c>
      <c r="GC43" s="962">
        <v>354.92252938340982</v>
      </c>
      <c r="GD43" s="962">
        <v>466.50783493767153</v>
      </c>
      <c r="GE43" s="962">
        <v>402.00832824604731</v>
      </c>
      <c r="GF43" s="962">
        <v>1223.4386925671286</v>
      </c>
      <c r="GG43" s="962">
        <v>401.86197039703632</v>
      </c>
      <c r="GH43" s="962">
        <v>423.89927693903678</v>
      </c>
      <c r="GI43" s="962">
        <v>382.88934624550353</v>
      </c>
      <c r="GJ43" s="962">
        <v>1208.6505935815769</v>
      </c>
      <c r="GK43" s="962">
        <v>436.37950955148006</v>
      </c>
      <c r="GL43" s="962">
        <v>394.15193523932112</v>
      </c>
      <c r="GM43" s="962">
        <v>454.1121861996246</v>
      </c>
      <c r="GN43" s="962">
        <v>1284.6436309904259</v>
      </c>
      <c r="GO43" s="962">
        <f t="shared" si="6"/>
        <v>4565.6739141275148</v>
      </c>
      <c r="GP43" s="1024">
        <v>273.93464191939859</v>
      </c>
      <c r="GQ43" s="962">
        <v>274.73291404782009</v>
      </c>
      <c r="GR43" s="962">
        <v>444.09627479349126</v>
      </c>
      <c r="GS43" s="962">
        <f t="shared" si="12"/>
        <v>992.76383076070999</v>
      </c>
      <c r="GT43" s="962">
        <v>350.71899999999999</v>
      </c>
      <c r="GU43" s="962">
        <v>323.95</v>
      </c>
      <c r="GV43" s="962">
        <v>308.92</v>
      </c>
      <c r="GW43" s="962">
        <f t="shared" si="13"/>
        <v>983.58899999999994</v>
      </c>
      <c r="GX43" s="962">
        <v>311.45999999999998</v>
      </c>
      <c r="GY43" s="962">
        <v>305.06</v>
      </c>
      <c r="GZ43" s="962">
        <v>218.45</v>
      </c>
      <c r="HA43" s="962">
        <f t="shared" si="34"/>
        <v>834.97</v>
      </c>
      <c r="HB43" s="962">
        <v>432.36</v>
      </c>
      <c r="HC43" s="962">
        <v>0</v>
      </c>
      <c r="HD43" s="962">
        <v>172.37</v>
      </c>
      <c r="HE43" s="962">
        <f t="shared" si="10"/>
        <v>604.73</v>
      </c>
      <c r="HF43" s="1023">
        <f t="shared" si="11"/>
        <v>3416.0528307607096</v>
      </c>
      <c r="HG43" s="1024">
        <v>86.646704664555543</v>
      </c>
      <c r="HH43" s="962">
        <v>76.135071664742213</v>
      </c>
      <c r="HI43" s="962">
        <v>86.203501611605262</v>
      </c>
      <c r="HJ43" s="962">
        <v>248.98527794090305</v>
      </c>
      <c r="HK43" s="962">
        <v>77.706094585174043</v>
      </c>
      <c r="HL43" s="962">
        <v>74.096371397622519</v>
      </c>
      <c r="HM43" s="962">
        <v>87.321467332852507</v>
      </c>
      <c r="HN43" s="962">
        <v>239.12393331564905</v>
      </c>
      <c r="HO43" s="962">
        <v>90.214889711301538</v>
      </c>
      <c r="HP43" s="962">
        <v>80.348578286340469</v>
      </c>
      <c r="HQ43" s="962">
        <v>91.972698784892771</v>
      </c>
      <c r="HR43" s="962">
        <v>262.53616678253479</v>
      </c>
      <c r="HS43" s="962">
        <v>79.753660743333342</v>
      </c>
      <c r="HT43" s="962">
        <v>90.685382902000015</v>
      </c>
      <c r="HU43" s="962">
        <v>95.655811695555556</v>
      </c>
      <c r="HV43" s="962">
        <v>266.0948553408889</v>
      </c>
      <c r="HW43" s="1023">
        <v>1016.7402333799758</v>
      </c>
    </row>
    <row r="44" spans="1:231" s="1060" customFormat="1" ht="21" hidden="1" customHeight="1" x14ac:dyDescent="0.4">
      <c r="A44" s="2829" t="s">
        <v>838</v>
      </c>
      <c r="B44" s="1058">
        <v>67.112046200000009</v>
      </c>
      <c r="C44" s="1058">
        <v>46.61197129</v>
      </c>
      <c r="D44" s="1058">
        <v>66.665638650000005</v>
      </c>
      <c r="E44" s="1058">
        <v>180.38965614000003</v>
      </c>
      <c r="F44" s="1058">
        <v>44.051991299999997</v>
      </c>
      <c r="G44" s="1058">
        <v>71.697538069999993</v>
      </c>
      <c r="H44" s="1058">
        <v>70.877972900000003</v>
      </c>
      <c r="I44" s="1058">
        <v>186.62750226999998</v>
      </c>
      <c r="J44" s="1058">
        <v>63.331611100000003</v>
      </c>
      <c r="K44" s="1058">
        <v>54.078814389999998</v>
      </c>
      <c r="L44" s="1058">
        <v>90.267251729999998</v>
      </c>
      <c r="M44" s="1058">
        <v>207.67767721999999</v>
      </c>
      <c r="N44" s="1058">
        <v>67.395948110000006</v>
      </c>
      <c r="O44" s="1058">
        <v>91.0876935</v>
      </c>
      <c r="P44" s="1058">
        <v>45.74326903</v>
      </c>
      <c r="Q44" s="1058">
        <v>204.22691064</v>
      </c>
      <c r="R44" s="1058">
        <v>778.92174626999997</v>
      </c>
      <c r="S44" s="1058">
        <v>53.139653630000005</v>
      </c>
      <c r="T44" s="1058">
        <v>41.035758810000004</v>
      </c>
      <c r="U44" s="1058">
        <v>58.097106409999995</v>
      </c>
      <c r="V44" s="1058">
        <v>152.27251884999998</v>
      </c>
      <c r="W44" s="1058">
        <v>53.839473840000004</v>
      </c>
      <c r="X44" s="1058">
        <v>56.138147310000001</v>
      </c>
      <c r="Y44" s="1058">
        <v>52.878561329999997</v>
      </c>
      <c r="Z44" s="1058">
        <v>162.85618248</v>
      </c>
      <c r="AA44" s="1058">
        <v>55.322417289999997</v>
      </c>
      <c r="AB44" s="1058">
        <v>63.184961250000001</v>
      </c>
      <c r="AC44" s="1058">
        <v>133.24019226999999</v>
      </c>
      <c r="AD44" s="1058">
        <v>251.74757080999998</v>
      </c>
      <c r="AE44" s="1058">
        <v>102.14174176</v>
      </c>
      <c r="AF44" s="1058">
        <v>96.215117280000001</v>
      </c>
      <c r="AG44" s="1058">
        <v>76.767613620000006</v>
      </c>
      <c r="AH44" s="1058">
        <v>275.12447266000004</v>
      </c>
      <c r="AI44" s="1058">
        <v>842.00074480000001</v>
      </c>
      <c r="AJ44" s="1058">
        <v>87.49</v>
      </c>
      <c r="AK44" s="1058">
        <v>47.143239149999999</v>
      </c>
      <c r="AL44" s="1058">
        <v>65.743375540000002</v>
      </c>
      <c r="AM44" s="1058">
        <v>200.37661469</v>
      </c>
      <c r="AN44" s="1058">
        <v>80.705058510000001</v>
      </c>
      <c r="AO44" s="1058">
        <v>68.177347799999993</v>
      </c>
      <c r="AP44" s="1058">
        <v>110.58158102</v>
      </c>
      <c r="AQ44" s="1058">
        <v>259.46398733000001</v>
      </c>
      <c r="AR44" s="1058">
        <v>142.10825047</v>
      </c>
      <c r="AS44" s="1058">
        <v>434.76915527000006</v>
      </c>
      <c r="AT44" s="1058">
        <v>118.06</v>
      </c>
      <c r="AU44" s="1058">
        <v>262.5</v>
      </c>
      <c r="AV44" s="1059">
        <v>210.48048856</v>
      </c>
      <c r="AW44" s="1059">
        <v>591.04048855999997</v>
      </c>
      <c r="AX44" s="1059">
        <v>166.18809630000001</v>
      </c>
      <c r="AY44" s="1059">
        <v>107.97233914</v>
      </c>
      <c r="AZ44" s="1059">
        <v>151.46216716000001</v>
      </c>
      <c r="BA44" s="1059">
        <v>425.62260260000005</v>
      </c>
      <c r="BB44" s="1059">
        <v>182.47743254</v>
      </c>
      <c r="BC44" s="1059">
        <v>182.47743254</v>
      </c>
      <c r="BD44" s="1059">
        <v>227.26851495</v>
      </c>
      <c r="BE44" s="1059">
        <v>592.22338002999993</v>
      </c>
      <c r="BF44" s="2842">
        <v>191.67632652</v>
      </c>
      <c r="BG44" s="2842">
        <v>181.31960878000001</v>
      </c>
      <c r="BH44" s="2842">
        <v>76.767613620000006</v>
      </c>
      <c r="BI44" s="2842">
        <v>449.76354892000001</v>
      </c>
      <c r="BJ44" s="2842">
        <v>0</v>
      </c>
      <c r="BK44" s="2842">
        <v>0</v>
      </c>
      <c r="BL44" s="2842">
        <v>0</v>
      </c>
      <c r="BM44" s="2842">
        <v>0</v>
      </c>
      <c r="BN44" s="2842">
        <v>0</v>
      </c>
      <c r="BO44" s="2842">
        <v>0</v>
      </c>
      <c r="BP44" s="2842">
        <v>0</v>
      </c>
      <c r="BQ44" s="2843">
        <v>0</v>
      </c>
      <c r="BR44" s="2843">
        <v>0</v>
      </c>
      <c r="BS44" s="2843">
        <v>0</v>
      </c>
      <c r="BT44" s="2843">
        <v>0</v>
      </c>
      <c r="BU44" s="2843">
        <v>0</v>
      </c>
      <c r="BV44" s="2843">
        <v>0</v>
      </c>
      <c r="BW44" s="2843">
        <v>0</v>
      </c>
      <c r="BX44" s="2843">
        <v>0</v>
      </c>
      <c r="BY44" s="2843">
        <v>0</v>
      </c>
      <c r="BZ44" s="2843">
        <v>0</v>
      </c>
      <c r="CA44" s="2843">
        <v>0</v>
      </c>
      <c r="CB44" s="2843">
        <v>0</v>
      </c>
      <c r="CC44" s="2843">
        <v>0</v>
      </c>
      <c r="CD44" s="2843">
        <v>0</v>
      </c>
      <c r="CE44" s="2843">
        <v>0</v>
      </c>
      <c r="CF44" s="2843">
        <v>0</v>
      </c>
      <c r="CG44" s="2843">
        <v>0</v>
      </c>
      <c r="CH44" s="2843">
        <v>0</v>
      </c>
      <c r="CI44" s="2843">
        <v>0</v>
      </c>
      <c r="CJ44" s="2843">
        <v>0</v>
      </c>
      <c r="CK44" s="2843">
        <v>0</v>
      </c>
      <c r="CL44" s="2843">
        <v>0</v>
      </c>
      <c r="CM44" s="2843">
        <v>0</v>
      </c>
      <c r="CN44" s="2843">
        <v>0</v>
      </c>
      <c r="CO44" s="2843">
        <v>0</v>
      </c>
      <c r="CP44" s="2843">
        <v>0</v>
      </c>
      <c r="CQ44" s="2843">
        <v>0</v>
      </c>
      <c r="CR44" s="2843">
        <v>0</v>
      </c>
      <c r="CS44" s="2843">
        <v>0</v>
      </c>
      <c r="CT44" s="2843">
        <v>0</v>
      </c>
      <c r="CU44" s="2843">
        <v>0</v>
      </c>
      <c r="CV44" s="2843">
        <v>0</v>
      </c>
      <c r="CW44" s="2843">
        <v>0</v>
      </c>
      <c r="CX44" s="2843">
        <v>0</v>
      </c>
      <c r="CY44" s="2843">
        <v>0</v>
      </c>
      <c r="CZ44" s="2843">
        <v>0</v>
      </c>
      <c r="DA44" s="2843">
        <v>0</v>
      </c>
      <c r="DB44" s="2843">
        <v>0</v>
      </c>
      <c r="DC44" s="2843">
        <v>0</v>
      </c>
      <c r="DD44" s="2843">
        <v>0</v>
      </c>
      <c r="DE44" s="2843">
        <v>0</v>
      </c>
      <c r="DF44" s="2843">
        <v>0</v>
      </c>
      <c r="DG44" s="2843">
        <v>0</v>
      </c>
      <c r="DH44" s="2843">
        <v>0</v>
      </c>
      <c r="DI44" s="2843">
        <v>0</v>
      </c>
      <c r="DJ44" s="2843">
        <v>0</v>
      </c>
      <c r="DK44" s="2843">
        <v>0</v>
      </c>
      <c r="DL44" s="2843">
        <v>0</v>
      </c>
      <c r="DM44" s="2843">
        <v>0</v>
      </c>
      <c r="DN44" s="2843">
        <v>0</v>
      </c>
      <c r="DO44" s="2843">
        <v>0</v>
      </c>
      <c r="DP44" s="2843">
        <v>0</v>
      </c>
      <c r="DQ44" s="2843">
        <v>0</v>
      </c>
      <c r="DR44" s="2843">
        <v>0</v>
      </c>
      <c r="DS44" s="2843">
        <v>0</v>
      </c>
      <c r="DT44" s="2843">
        <v>0</v>
      </c>
      <c r="DU44" s="2843">
        <v>0</v>
      </c>
      <c r="DV44" s="2843">
        <v>0</v>
      </c>
      <c r="DW44" s="2843">
        <v>0</v>
      </c>
      <c r="DX44" s="2843">
        <v>0</v>
      </c>
      <c r="DY44" s="2844">
        <v>0</v>
      </c>
      <c r="DZ44" s="2843">
        <v>0</v>
      </c>
      <c r="EA44" s="2842">
        <v>0</v>
      </c>
      <c r="EB44" s="2842">
        <v>0</v>
      </c>
      <c r="EC44" s="2842">
        <v>0</v>
      </c>
      <c r="ED44" s="2842">
        <v>0</v>
      </c>
      <c r="EE44" s="2842">
        <v>0</v>
      </c>
      <c r="EF44" s="2842">
        <v>0</v>
      </c>
      <c r="EG44" s="2842">
        <v>0</v>
      </c>
      <c r="EH44" s="2842">
        <v>0</v>
      </c>
      <c r="EI44" s="2842">
        <v>0</v>
      </c>
      <c r="EJ44" s="2842">
        <v>0</v>
      </c>
      <c r="EK44" s="2842">
        <v>0</v>
      </c>
      <c r="EL44" s="2842">
        <v>0</v>
      </c>
      <c r="EM44" s="2842">
        <v>0</v>
      </c>
      <c r="EN44" s="2842">
        <v>0</v>
      </c>
      <c r="EO44" s="2842">
        <v>0</v>
      </c>
      <c r="EP44" s="2842">
        <v>0</v>
      </c>
      <c r="EQ44" s="2842"/>
      <c r="ER44" s="2842"/>
      <c r="ES44" s="2842"/>
      <c r="ET44" s="2842"/>
      <c r="EU44" s="2842"/>
      <c r="EV44" s="2842"/>
      <c r="EW44" s="2842"/>
      <c r="EX44" s="2842"/>
      <c r="EY44" s="2842"/>
      <c r="EZ44" s="2842"/>
      <c r="FA44" s="2842"/>
      <c r="FB44" s="2842"/>
      <c r="FC44" s="2842"/>
      <c r="FD44" s="2842"/>
      <c r="FE44" s="2842"/>
      <c r="FF44" s="2842"/>
      <c r="FG44" s="2842"/>
      <c r="FH44" s="2842">
        <v>0</v>
      </c>
      <c r="FI44" s="2842">
        <v>0</v>
      </c>
      <c r="FJ44" s="2842">
        <v>0</v>
      </c>
      <c r="FK44" s="962">
        <f t="shared" si="2"/>
        <v>0</v>
      </c>
      <c r="FL44" s="2842">
        <v>0</v>
      </c>
      <c r="FM44" s="2842">
        <v>0</v>
      </c>
      <c r="FN44" s="2842">
        <v>0</v>
      </c>
      <c r="FO44" s="962">
        <f t="shared" si="3"/>
        <v>0</v>
      </c>
      <c r="FP44" s="2842">
        <v>0</v>
      </c>
      <c r="FQ44" s="2842">
        <v>0</v>
      </c>
      <c r="FR44" s="2842">
        <v>0</v>
      </c>
      <c r="FS44" s="962">
        <f t="shared" si="4"/>
        <v>0</v>
      </c>
      <c r="FT44" s="2842">
        <v>0</v>
      </c>
      <c r="FU44" s="2842">
        <v>0</v>
      </c>
      <c r="FV44" s="2842">
        <v>0</v>
      </c>
      <c r="FW44" s="962">
        <v>0</v>
      </c>
      <c r="FX44" s="2842">
        <v>0</v>
      </c>
      <c r="FY44" s="2842">
        <v>0</v>
      </c>
      <c r="FZ44" s="2842">
        <v>0</v>
      </c>
      <c r="GA44" s="2842">
        <v>0</v>
      </c>
      <c r="GB44" s="962">
        <v>0</v>
      </c>
      <c r="GC44" s="962">
        <v>0</v>
      </c>
      <c r="GD44" s="962">
        <v>0</v>
      </c>
      <c r="GE44" s="962">
        <v>0</v>
      </c>
      <c r="GF44" s="962">
        <v>0</v>
      </c>
      <c r="GG44" s="962">
        <v>0</v>
      </c>
      <c r="GH44" s="962">
        <v>0</v>
      </c>
      <c r="GI44" s="962">
        <v>0</v>
      </c>
      <c r="GJ44" s="962">
        <v>0</v>
      </c>
      <c r="GK44" s="2842">
        <v>0</v>
      </c>
      <c r="GL44" s="2842">
        <v>0</v>
      </c>
      <c r="GM44" s="2842">
        <v>0</v>
      </c>
      <c r="GN44" s="2842">
        <v>0</v>
      </c>
      <c r="GO44" s="962">
        <f t="shared" si="6"/>
        <v>0</v>
      </c>
      <c r="GP44" s="1024">
        <v>0</v>
      </c>
      <c r="GQ44" s="962">
        <v>0</v>
      </c>
      <c r="GR44" s="962">
        <v>0</v>
      </c>
      <c r="GS44" s="962">
        <f t="shared" si="12"/>
        <v>0</v>
      </c>
      <c r="GT44" s="962"/>
      <c r="GU44" s="962"/>
      <c r="GV44" s="962"/>
      <c r="GW44" s="962"/>
      <c r="GX44" s="962"/>
      <c r="GY44" s="962"/>
      <c r="GZ44" s="962"/>
      <c r="HA44" s="962">
        <f t="shared" si="34"/>
        <v>0</v>
      </c>
      <c r="HB44" s="962"/>
      <c r="HC44" s="962"/>
      <c r="HD44" s="962"/>
      <c r="HE44" s="962">
        <f t="shared" si="10"/>
        <v>0</v>
      </c>
      <c r="HF44" s="1023">
        <f t="shared" si="11"/>
        <v>0</v>
      </c>
      <c r="HG44" s="1024"/>
      <c r="HH44" s="962"/>
      <c r="HI44" s="962"/>
      <c r="HJ44" s="962">
        <f t="shared" ref="HJ44:HJ52" si="39">HG44+HH44+HI44</f>
        <v>0</v>
      </c>
      <c r="HK44" s="962"/>
      <c r="HL44" s="962"/>
      <c r="HM44" s="962"/>
      <c r="HN44" s="962">
        <f t="shared" si="14"/>
        <v>0</v>
      </c>
      <c r="HO44" s="962"/>
      <c r="HP44" s="962"/>
      <c r="HQ44" s="962"/>
      <c r="HR44" s="962"/>
      <c r="HS44" s="962"/>
      <c r="HT44" s="962"/>
      <c r="HU44" s="962"/>
      <c r="HV44" s="962"/>
      <c r="HW44" s="1023">
        <f t="shared" si="1"/>
        <v>0</v>
      </c>
    </row>
    <row r="45" spans="1:231" s="1060" customFormat="1" ht="21" hidden="1" customHeight="1" x14ac:dyDescent="0.4">
      <c r="A45" s="2830" t="s">
        <v>839</v>
      </c>
      <c r="B45" s="1058"/>
      <c r="C45" s="1058"/>
      <c r="D45" s="1058"/>
      <c r="E45" s="1058"/>
      <c r="F45" s="1058"/>
      <c r="G45" s="1058"/>
      <c r="H45" s="1058"/>
      <c r="I45" s="1058"/>
      <c r="J45" s="1058"/>
      <c r="K45" s="1058"/>
      <c r="L45" s="1058"/>
      <c r="M45" s="1058"/>
      <c r="N45" s="1058"/>
      <c r="O45" s="1058"/>
      <c r="P45" s="1058"/>
      <c r="Q45" s="1058"/>
      <c r="R45" s="1058"/>
      <c r="S45" s="1058"/>
      <c r="T45" s="1058"/>
      <c r="U45" s="1058"/>
      <c r="V45" s="1058"/>
      <c r="W45" s="1058"/>
      <c r="X45" s="1058"/>
      <c r="Y45" s="1058"/>
      <c r="Z45" s="1058"/>
      <c r="AA45" s="1058"/>
      <c r="AB45" s="1058"/>
      <c r="AC45" s="1058"/>
      <c r="AD45" s="1058"/>
      <c r="AE45" s="1058"/>
      <c r="AF45" s="1058"/>
      <c r="AG45" s="1058"/>
      <c r="AH45" s="1058"/>
      <c r="AI45" s="1058"/>
      <c r="AJ45" s="1058"/>
      <c r="AK45" s="1058"/>
      <c r="AL45" s="1058"/>
      <c r="AM45" s="1058"/>
      <c r="AN45" s="1058"/>
      <c r="AO45" s="1058"/>
      <c r="AP45" s="1058"/>
      <c r="AQ45" s="1058"/>
      <c r="AR45" s="1058"/>
      <c r="AS45" s="1058"/>
      <c r="AT45" s="1058"/>
      <c r="AU45" s="1058"/>
      <c r="AV45" s="1059"/>
      <c r="AW45" s="1059"/>
      <c r="AX45" s="1059"/>
      <c r="AY45" s="1059"/>
      <c r="AZ45" s="1059"/>
      <c r="BA45" s="1059"/>
      <c r="BB45" s="1059"/>
      <c r="BC45" s="1059"/>
      <c r="BD45" s="1059"/>
      <c r="BE45" s="1059"/>
      <c r="BF45" s="2842"/>
      <c r="BG45" s="2842"/>
      <c r="BH45" s="2842">
        <v>0</v>
      </c>
      <c r="BI45" s="2842">
        <v>0</v>
      </c>
      <c r="BJ45" s="2842">
        <v>0</v>
      </c>
      <c r="BK45" s="2842">
        <v>0</v>
      </c>
      <c r="BL45" s="2842">
        <v>0</v>
      </c>
      <c r="BM45" s="2842">
        <v>0</v>
      </c>
      <c r="BN45" s="2842">
        <v>0</v>
      </c>
      <c r="BO45" s="2842">
        <v>0</v>
      </c>
      <c r="BP45" s="2842">
        <v>0</v>
      </c>
      <c r="BQ45" s="2843">
        <v>0</v>
      </c>
      <c r="BR45" s="2843">
        <v>0</v>
      </c>
      <c r="BS45" s="2843">
        <v>0</v>
      </c>
      <c r="BT45" s="2843">
        <v>0</v>
      </c>
      <c r="BU45" s="2843">
        <v>0</v>
      </c>
      <c r="BV45" s="2843">
        <v>0</v>
      </c>
      <c r="BW45" s="2843">
        <v>0</v>
      </c>
      <c r="BX45" s="2843">
        <v>0</v>
      </c>
      <c r="BY45" s="2843">
        <v>0</v>
      </c>
      <c r="BZ45" s="2843">
        <v>0</v>
      </c>
      <c r="CA45" s="2843">
        <v>0</v>
      </c>
      <c r="CB45" s="2843">
        <v>0</v>
      </c>
      <c r="CC45" s="2843">
        <v>0</v>
      </c>
      <c r="CD45" s="2843">
        <v>0</v>
      </c>
      <c r="CE45" s="2843">
        <v>0</v>
      </c>
      <c r="CF45" s="2843">
        <v>0</v>
      </c>
      <c r="CG45" s="2843">
        <v>0</v>
      </c>
      <c r="CH45" s="2843">
        <v>0</v>
      </c>
      <c r="CI45" s="2843">
        <v>0</v>
      </c>
      <c r="CJ45" s="2843">
        <v>0</v>
      </c>
      <c r="CK45" s="2843">
        <v>0</v>
      </c>
      <c r="CL45" s="2843">
        <v>0</v>
      </c>
      <c r="CM45" s="2843">
        <v>0</v>
      </c>
      <c r="CN45" s="2843">
        <v>0</v>
      </c>
      <c r="CO45" s="2843">
        <v>0</v>
      </c>
      <c r="CP45" s="2843">
        <v>0</v>
      </c>
      <c r="CQ45" s="2843">
        <v>0</v>
      </c>
      <c r="CR45" s="2843">
        <v>0</v>
      </c>
      <c r="CS45" s="2843">
        <v>0</v>
      </c>
      <c r="CT45" s="2843">
        <v>0</v>
      </c>
      <c r="CU45" s="2843">
        <v>0</v>
      </c>
      <c r="CV45" s="2843">
        <v>0</v>
      </c>
      <c r="CW45" s="2843">
        <v>0</v>
      </c>
      <c r="CX45" s="2843">
        <v>0</v>
      </c>
      <c r="CY45" s="2843">
        <v>0</v>
      </c>
      <c r="CZ45" s="2843">
        <v>0</v>
      </c>
      <c r="DA45" s="2843">
        <v>0</v>
      </c>
      <c r="DB45" s="2843">
        <v>0</v>
      </c>
      <c r="DC45" s="2843">
        <v>0</v>
      </c>
      <c r="DD45" s="2843">
        <v>0</v>
      </c>
      <c r="DE45" s="2843">
        <v>0</v>
      </c>
      <c r="DF45" s="2843">
        <v>0</v>
      </c>
      <c r="DG45" s="2843">
        <v>0</v>
      </c>
      <c r="DH45" s="2843">
        <v>0</v>
      </c>
      <c r="DI45" s="2843">
        <v>0</v>
      </c>
      <c r="DJ45" s="2843">
        <v>0</v>
      </c>
      <c r="DK45" s="2843">
        <v>0</v>
      </c>
      <c r="DL45" s="2843">
        <v>0</v>
      </c>
      <c r="DM45" s="2843">
        <v>0</v>
      </c>
      <c r="DN45" s="2843">
        <v>0</v>
      </c>
      <c r="DO45" s="2843">
        <v>0</v>
      </c>
      <c r="DP45" s="2843">
        <v>0</v>
      </c>
      <c r="DQ45" s="2843">
        <v>0</v>
      </c>
      <c r="DR45" s="2843">
        <v>0</v>
      </c>
      <c r="DS45" s="2843">
        <v>0</v>
      </c>
      <c r="DT45" s="2843">
        <v>0</v>
      </c>
      <c r="DU45" s="2843">
        <v>0</v>
      </c>
      <c r="DV45" s="2843">
        <v>0</v>
      </c>
      <c r="DW45" s="2843">
        <v>0</v>
      </c>
      <c r="DX45" s="2843">
        <v>0</v>
      </c>
      <c r="DY45" s="2844">
        <v>0</v>
      </c>
      <c r="DZ45" s="2843">
        <v>0</v>
      </c>
      <c r="EA45" s="2842">
        <v>0</v>
      </c>
      <c r="EB45" s="2842">
        <v>0</v>
      </c>
      <c r="EC45" s="2842">
        <v>0</v>
      </c>
      <c r="ED45" s="2842">
        <v>0</v>
      </c>
      <c r="EE45" s="2842">
        <v>0</v>
      </c>
      <c r="EF45" s="2842">
        <v>0</v>
      </c>
      <c r="EG45" s="2842">
        <v>0</v>
      </c>
      <c r="EH45" s="2842">
        <v>0</v>
      </c>
      <c r="EI45" s="2842">
        <v>0</v>
      </c>
      <c r="EJ45" s="2842">
        <v>0</v>
      </c>
      <c r="EK45" s="2842">
        <v>0</v>
      </c>
      <c r="EL45" s="2842">
        <v>0</v>
      </c>
      <c r="EM45" s="2842">
        <v>0</v>
      </c>
      <c r="EN45" s="2842">
        <v>0</v>
      </c>
      <c r="EO45" s="2842">
        <v>0</v>
      </c>
      <c r="EP45" s="2842">
        <v>0</v>
      </c>
      <c r="EQ45" s="2842"/>
      <c r="ER45" s="2842"/>
      <c r="ES45" s="2842"/>
      <c r="ET45" s="2842"/>
      <c r="EU45" s="2842"/>
      <c r="EV45" s="2842"/>
      <c r="EW45" s="2842"/>
      <c r="EX45" s="2842"/>
      <c r="EY45" s="2842"/>
      <c r="EZ45" s="2842"/>
      <c r="FA45" s="2842"/>
      <c r="FB45" s="2842"/>
      <c r="FC45" s="2842"/>
      <c r="FD45" s="2842"/>
      <c r="FE45" s="2842"/>
      <c r="FF45" s="2842"/>
      <c r="FG45" s="2842"/>
      <c r="FH45" s="2842">
        <v>0</v>
      </c>
      <c r="FI45" s="2842">
        <v>0</v>
      </c>
      <c r="FJ45" s="2842">
        <v>0</v>
      </c>
      <c r="FK45" s="962">
        <f t="shared" si="2"/>
        <v>0</v>
      </c>
      <c r="FL45" s="2842">
        <v>0</v>
      </c>
      <c r="FM45" s="2842">
        <v>0</v>
      </c>
      <c r="FN45" s="2842">
        <v>0</v>
      </c>
      <c r="FO45" s="962">
        <f t="shared" si="3"/>
        <v>0</v>
      </c>
      <c r="FP45" s="2842">
        <v>0</v>
      </c>
      <c r="FQ45" s="2842">
        <v>0</v>
      </c>
      <c r="FR45" s="2842">
        <v>0</v>
      </c>
      <c r="FS45" s="962">
        <f t="shared" si="4"/>
        <v>0</v>
      </c>
      <c r="FT45" s="2842">
        <v>0</v>
      </c>
      <c r="FU45" s="2842">
        <v>0</v>
      </c>
      <c r="FV45" s="2842">
        <v>0</v>
      </c>
      <c r="FW45" s="962">
        <v>0</v>
      </c>
      <c r="FX45" s="2842">
        <v>0</v>
      </c>
      <c r="FY45" s="2842">
        <v>0</v>
      </c>
      <c r="FZ45" s="2842">
        <v>0</v>
      </c>
      <c r="GA45" s="2842">
        <v>0</v>
      </c>
      <c r="GB45" s="962">
        <v>0</v>
      </c>
      <c r="GC45" s="962">
        <v>0</v>
      </c>
      <c r="GD45" s="962">
        <v>0</v>
      </c>
      <c r="GE45" s="962">
        <v>0</v>
      </c>
      <c r="GF45" s="962">
        <v>0</v>
      </c>
      <c r="GG45" s="962">
        <v>0</v>
      </c>
      <c r="GH45" s="962">
        <v>0</v>
      </c>
      <c r="GI45" s="962">
        <v>0</v>
      </c>
      <c r="GJ45" s="962">
        <v>0</v>
      </c>
      <c r="GK45" s="2842">
        <v>0</v>
      </c>
      <c r="GL45" s="2842">
        <v>0</v>
      </c>
      <c r="GM45" s="2842">
        <v>0</v>
      </c>
      <c r="GN45" s="2842">
        <v>0</v>
      </c>
      <c r="GO45" s="962">
        <f t="shared" si="6"/>
        <v>0</v>
      </c>
      <c r="GP45" s="1024">
        <v>0</v>
      </c>
      <c r="GQ45" s="962">
        <v>0</v>
      </c>
      <c r="GR45" s="962">
        <v>0</v>
      </c>
      <c r="GS45" s="962">
        <f t="shared" si="12"/>
        <v>0</v>
      </c>
      <c r="GT45" s="962"/>
      <c r="GU45" s="962"/>
      <c r="GV45" s="962"/>
      <c r="GW45" s="962"/>
      <c r="GX45" s="962"/>
      <c r="GY45" s="962"/>
      <c r="GZ45" s="962"/>
      <c r="HA45" s="962">
        <f t="shared" si="34"/>
        <v>0</v>
      </c>
      <c r="HB45" s="962"/>
      <c r="HC45" s="962"/>
      <c r="HD45" s="962"/>
      <c r="HE45" s="962">
        <f t="shared" si="10"/>
        <v>0</v>
      </c>
      <c r="HF45" s="1023">
        <f t="shared" si="11"/>
        <v>0</v>
      </c>
      <c r="HG45" s="1024"/>
      <c r="HH45" s="962"/>
      <c r="HI45" s="962"/>
      <c r="HJ45" s="962">
        <f t="shared" si="39"/>
        <v>0</v>
      </c>
      <c r="HK45" s="962"/>
      <c r="HL45" s="962"/>
      <c r="HM45" s="962"/>
      <c r="HN45" s="962">
        <f t="shared" si="14"/>
        <v>0</v>
      </c>
      <c r="HO45" s="962"/>
      <c r="HP45" s="962"/>
      <c r="HQ45" s="962"/>
      <c r="HR45" s="962"/>
      <c r="HS45" s="962"/>
      <c r="HT45" s="962"/>
      <c r="HU45" s="962"/>
      <c r="HV45" s="962"/>
      <c r="HW45" s="1023">
        <f t="shared" si="1"/>
        <v>0</v>
      </c>
    </row>
    <row r="46" spans="1:231" s="1060" customFormat="1" ht="21" hidden="1" customHeight="1" x14ac:dyDescent="0.4">
      <c r="A46" s="2830" t="s">
        <v>840</v>
      </c>
      <c r="B46" s="1058"/>
      <c r="C46" s="1058"/>
      <c r="D46" s="1058"/>
      <c r="E46" s="1058"/>
      <c r="F46" s="1058"/>
      <c r="G46" s="1058"/>
      <c r="H46" s="1058"/>
      <c r="I46" s="1058"/>
      <c r="J46" s="1058"/>
      <c r="K46" s="1058"/>
      <c r="L46" s="1058"/>
      <c r="M46" s="1058"/>
      <c r="N46" s="1058"/>
      <c r="O46" s="1058"/>
      <c r="P46" s="1058"/>
      <c r="Q46" s="1058"/>
      <c r="R46" s="1058"/>
      <c r="S46" s="1058"/>
      <c r="T46" s="1058"/>
      <c r="U46" s="1058"/>
      <c r="V46" s="1058"/>
      <c r="W46" s="1058"/>
      <c r="X46" s="1058"/>
      <c r="Y46" s="1058"/>
      <c r="Z46" s="1058"/>
      <c r="AA46" s="1058"/>
      <c r="AB46" s="1058"/>
      <c r="AC46" s="1058"/>
      <c r="AD46" s="1058"/>
      <c r="AE46" s="1058"/>
      <c r="AF46" s="1058"/>
      <c r="AG46" s="1058"/>
      <c r="AH46" s="1058"/>
      <c r="AI46" s="1058"/>
      <c r="AJ46" s="1058"/>
      <c r="AK46" s="1058"/>
      <c r="AL46" s="1058"/>
      <c r="AM46" s="1058"/>
      <c r="AN46" s="1058"/>
      <c r="AO46" s="1058"/>
      <c r="AP46" s="1058"/>
      <c r="AQ46" s="1058"/>
      <c r="AR46" s="1058"/>
      <c r="AS46" s="1058"/>
      <c r="AT46" s="1058"/>
      <c r="AU46" s="1058"/>
      <c r="AV46" s="1059"/>
      <c r="AW46" s="1059"/>
      <c r="AX46" s="1059"/>
      <c r="AY46" s="1059"/>
      <c r="AZ46" s="1059"/>
      <c r="BA46" s="1059"/>
      <c r="BB46" s="1059"/>
      <c r="BC46" s="1059"/>
      <c r="BD46" s="1059"/>
      <c r="BE46" s="1059"/>
      <c r="BF46" s="2842"/>
      <c r="BG46" s="2842"/>
      <c r="BH46" s="2842">
        <v>0</v>
      </c>
      <c r="BI46" s="2842">
        <v>0</v>
      </c>
      <c r="BJ46" s="2842">
        <v>0</v>
      </c>
      <c r="BK46" s="2842">
        <v>0</v>
      </c>
      <c r="BL46" s="2842">
        <v>0</v>
      </c>
      <c r="BM46" s="2842">
        <v>0</v>
      </c>
      <c r="BN46" s="2842">
        <v>0</v>
      </c>
      <c r="BO46" s="2842">
        <v>0</v>
      </c>
      <c r="BP46" s="2842">
        <v>0</v>
      </c>
      <c r="BQ46" s="2843">
        <v>0</v>
      </c>
      <c r="BR46" s="2843">
        <v>0</v>
      </c>
      <c r="BS46" s="2843">
        <v>0</v>
      </c>
      <c r="BT46" s="2843">
        <v>0</v>
      </c>
      <c r="BU46" s="2843">
        <v>0</v>
      </c>
      <c r="BV46" s="2843">
        <v>0</v>
      </c>
      <c r="BW46" s="2843">
        <v>0</v>
      </c>
      <c r="BX46" s="2843">
        <v>0</v>
      </c>
      <c r="BY46" s="2843">
        <v>0</v>
      </c>
      <c r="BZ46" s="2843">
        <v>0</v>
      </c>
      <c r="CA46" s="2843">
        <v>0</v>
      </c>
      <c r="CB46" s="2843">
        <v>0</v>
      </c>
      <c r="CC46" s="2843">
        <v>0</v>
      </c>
      <c r="CD46" s="2843">
        <v>0</v>
      </c>
      <c r="CE46" s="2843">
        <v>0</v>
      </c>
      <c r="CF46" s="2843">
        <v>0</v>
      </c>
      <c r="CG46" s="2843">
        <v>0</v>
      </c>
      <c r="CH46" s="2843">
        <v>0</v>
      </c>
      <c r="CI46" s="2843">
        <v>0</v>
      </c>
      <c r="CJ46" s="2843">
        <v>0</v>
      </c>
      <c r="CK46" s="2843">
        <v>0</v>
      </c>
      <c r="CL46" s="2843">
        <v>0</v>
      </c>
      <c r="CM46" s="2843">
        <v>0</v>
      </c>
      <c r="CN46" s="2843">
        <v>0</v>
      </c>
      <c r="CO46" s="2843">
        <v>0</v>
      </c>
      <c r="CP46" s="2843">
        <v>0</v>
      </c>
      <c r="CQ46" s="2843">
        <v>0</v>
      </c>
      <c r="CR46" s="2843">
        <v>0</v>
      </c>
      <c r="CS46" s="2843">
        <v>0</v>
      </c>
      <c r="CT46" s="2843">
        <v>0</v>
      </c>
      <c r="CU46" s="2843">
        <v>0</v>
      </c>
      <c r="CV46" s="2843">
        <v>0</v>
      </c>
      <c r="CW46" s="2843">
        <v>0</v>
      </c>
      <c r="CX46" s="2843">
        <v>0</v>
      </c>
      <c r="CY46" s="2843">
        <v>0</v>
      </c>
      <c r="CZ46" s="2843">
        <v>0</v>
      </c>
      <c r="DA46" s="2843">
        <v>0</v>
      </c>
      <c r="DB46" s="2843">
        <v>0</v>
      </c>
      <c r="DC46" s="2843">
        <v>0</v>
      </c>
      <c r="DD46" s="2843">
        <v>0</v>
      </c>
      <c r="DE46" s="2843">
        <v>0</v>
      </c>
      <c r="DF46" s="2843">
        <v>0</v>
      </c>
      <c r="DG46" s="2843">
        <v>0</v>
      </c>
      <c r="DH46" s="2843">
        <v>0</v>
      </c>
      <c r="DI46" s="2843">
        <v>0</v>
      </c>
      <c r="DJ46" s="2843">
        <v>0</v>
      </c>
      <c r="DK46" s="2843">
        <v>0</v>
      </c>
      <c r="DL46" s="2843">
        <v>0</v>
      </c>
      <c r="DM46" s="2843">
        <v>0</v>
      </c>
      <c r="DN46" s="2843">
        <v>0</v>
      </c>
      <c r="DO46" s="2843">
        <v>0</v>
      </c>
      <c r="DP46" s="2843">
        <v>0</v>
      </c>
      <c r="DQ46" s="2843">
        <v>0</v>
      </c>
      <c r="DR46" s="2843">
        <v>0</v>
      </c>
      <c r="DS46" s="2843">
        <v>0</v>
      </c>
      <c r="DT46" s="2843">
        <v>0</v>
      </c>
      <c r="DU46" s="2843">
        <v>0</v>
      </c>
      <c r="DV46" s="2843">
        <v>0</v>
      </c>
      <c r="DW46" s="2843">
        <v>0</v>
      </c>
      <c r="DX46" s="2843">
        <v>0</v>
      </c>
      <c r="DY46" s="2844">
        <v>0</v>
      </c>
      <c r="DZ46" s="2843">
        <v>0</v>
      </c>
      <c r="EA46" s="2842">
        <v>0</v>
      </c>
      <c r="EB46" s="2842">
        <v>0</v>
      </c>
      <c r="EC46" s="2842">
        <v>0</v>
      </c>
      <c r="ED46" s="2842">
        <v>0</v>
      </c>
      <c r="EE46" s="2842">
        <v>0</v>
      </c>
      <c r="EF46" s="2842">
        <v>0</v>
      </c>
      <c r="EG46" s="2842">
        <v>0</v>
      </c>
      <c r="EH46" s="2842">
        <v>0</v>
      </c>
      <c r="EI46" s="2842">
        <v>0</v>
      </c>
      <c r="EJ46" s="2842">
        <v>0</v>
      </c>
      <c r="EK46" s="2842">
        <v>0</v>
      </c>
      <c r="EL46" s="2842">
        <v>0</v>
      </c>
      <c r="EM46" s="2842">
        <v>0</v>
      </c>
      <c r="EN46" s="2842">
        <v>0</v>
      </c>
      <c r="EO46" s="2842">
        <v>0</v>
      </c>
      <c r="EP46" s="2842">
        <v>0</v>
      </c>
      <c r="EQ46" s="2842"/>
      <c r="ER46" s="2842"/>
      <c r="ES46" s="2842"/>
      <c r="ET46" s="2842"/>
      <c r="EU46" s="2842"/>
      <c r="EV46" s="2842"/>
      <c r="EW46" s="2842"/>
      <c r="EX46" s="2842"/>
      <c r="EY46" s="2842"/>
      <c r="EZ46" s="2842"/>
      <c r="FA46" s="2842"/>
      <c r="FB46" s="2842"/>
      <c r="FC46" s="2842"/>
      <c r="FD46" s="2842"/>
      <c r="FE46" s="2842"/>
      <c r="FF46" s="2842"/>
      <c r="FG46" s="2842"/>
      <c r="FH46" s="2842">
        <v>0</v>
      </c>
      <c r="FI46" s="2842">
        <v>0</v>
      </c>
      <c r="FJ46" s="2842">
        <v>0</v>
      </c>
      <c r="FK46" s="962">
        <f t="shared" si="2"/>
        <v>0</v>
      </c>
      <c r="FL46" s="2842">
        <v>0</v>
      </c>
      <c r="FM46" s="2842">
        <v>0</v>
      </c>
      <c r="FN46" s="2842">
        <v>0</v>
      </c>
      <c r="FO46" s="962">
        <f t="shared" si="3"/>
        <v>0</v>
      </c>
      <c r="FP46" s="2842">
        <v>0</v>
      </c>
      <c r="FQ46" s="2842">
        <v>0</v>
      </c>
      <c r="FR46" s="2842">
        <v>0</v>
      </c>
      <c r="FS46" s="962">
        <f t="shared" si="4"/>
        <v>0</v>
      </c>
      <c r="FT46" s="2842">
        <v>0</v>
      </c>
      <c r="FU46" s="2842">
        <v>0</v>
      </c>
      <c r="FV46" s="2842">
        <v>0</v>
      </c>
      <c r="FW46" s="962">
        <v>0</v>
      </c>
      <c r="FX46" s="2842">
        <v>0</v>
      </c>
      <c r="FY46" s="2842">
        <v>0</v>
      </c>
      <c r="FZ46" s="2842">
        <v>0</v>
      </c>
      <c r="GA46" s="2842">
        <v>0</v>
      </c>
      <c r="GB46" s="962">
        <v>0</v>
      </c>
      <c r="GC46" s="962">
        <v>0</v>
      </c>
      <c r="GD46" s="962">
        <v>0</v>
      </c>
      <c r="GE46" s="962">
        <v>0</v>
      </c>
      <c r="GF46" s="962">
        <v>0</v>
      </c>
      <c r="GG46" s="962">
        <v>0</v>
      </c>
      <c r="GH46" s="962">
        <v>0</v>
      </c>
      <c r="GI46" s="962">
        <v>0</v>
      </c>
      <c r="GJ46" s="962">
        <v>0</v>
      </c>
      <c r="GK46" s="2842">
        <v>0</v>
      </c>
      <c r="GL46" s="2842">
        <v>0</v>
      </c>
      <c r="GM46" s="2842">
        <v>0</v>
      </c>
      <c r="GN46" s="2842">
        <v>0</v>
      </c>
      <c r="GO46" s="962">
        <f t="shared" si="6"/>
        <v>0</v>
      </c>
      <c r="GP46" s="1024">
        <v>0</v>
      </c>
      <c r="GQ46" s="962">
        <v>0</v>
      </c>
      <c r="GR46" s="962">
        <v>0</v>
      </c>
      <c r="GS46" s="962">
        <f t="shared" si="12"/>
        <v>0</v>
      </c>
      <c r="GT46" s="962"/>
      <c r="GU46" s="962"/>
      <c r="GV46" s="962"/>
      <c r="GW46" s="962"/>
      <c r="GX46" s="962"/>
      <c r="GY46" s="962"/>
      <c r="GZ46" s="962"/>
      <c r="HA46" s="962">
        <f t="shared" si="34"/>
        <v>0</v>
      </c>
      <c r="HB46" s="962"/>
      <c r="HC46" s="962"/>
      <c r="HD46" s="962"/>
      <c r="HE46" s="962">
        <f t="shared" si="10"/>
        <v>0</v>
      </c>
      <c r="HF46" s="1023">
        <f t="shared" si="11"/>
        <v>0</v>
      </c>
      <c r="HG46" s="1024"/>
      <c r="HH46" s="962"/>
      <c r="HI46" s="962"/>
      <c r="HJ46" s="962">
        <f t="shared" si="39"/>
        <v>0</v>
      </c>
      <c r="HK46" s="962"/>
      <c r="HL46" s="962"/>
      <c r="HM46" s="962"/>
      <c r="HN46" s="962">
        <f t="shared" si="14"/>
        <v>0</v>
      </c>
      <c r="HO46" s="962"/>
      <c r="HP46" s="962"/>
      <c r="HQ46" s="962"/>
      <c r="HR46" s="962"/>
      <c r="HS46" s="962"/>
      <c r="HT46" s="962"/>
      <c r="HU46" s="962"/>
      <c r="HV46" s="962"/>
      <c r="HW46" s="1023">
        <f t="shared" si="1"/>
        <v>0</v>
      </c>
    </row>
    <row r="47" spans="1:231" ht="21" customHeight="1" x14ac:dyDescent="0.4">
      <c r="A47" s="2822" t="s">
        <v>841</v>
      </c>
      <c r="B47" s="1048"/>
      <c r="C47" s="1048"/>
      <c r="D47" s="1048"/>
      <c r="E47" s="1048"/>
      <c r="F47" s="1048"/>
      <c r="G47" s="1048"/>
      <c r="H47" s="1048"/>
      <c r="I47" s="1048"/>
      <c r="J47" s="1048"/>
      <c r="K47" s="1048"/>
      <c r="L47" s="1048"/>
      <c r="M47" s="1048"/>
      <c r="N47" s="1048"/>
      <c r="O47" s="1048"/>
      <c r="P47" s="1048"/>
      <c r="Q47" s="1048"/>
      <c r="R47" s="1048"/>
      <c r="S47" s="1048"/>
      <c r="T47" s="1048"/>
      <c r="U47" s="1048"/>
      <c r="V47" s="1048"/>
      <c r="W47" s="1048"/>
      <c r="X47" s="1048"/>
      <c r="Y47" s="1048"/>
      <c r="Z47" s="1048"/>
      <c r="AA47" s="1048"/>
      <c r="AB47" s="1048"/>
      <c r="AC47" s="1048"/>
      <c r="AD47" s="1048"/>
      <c r="AE47" s="1048"/>
      <c r="AF47" s="1048"/>
      <c r="AG47" s="1048"/>
      <c r="AH47" s="1048"/>
      <c r="AI47" s="1048"/>
      <c r="AJ47" s="1048"/>
      <c r="AK47" s="1048"/>
      <c r="AL47" s="1048"/>
      <c r="AM47" s="1048"/>
      <c r="AN47" s="1048"/>
      <c r="AO47" s="1048"/>
      <c r="AP47" s="1048"/>
      <c r="AQ47" s="1048"/>
      <c r="AR47" s="1048"/>
      <c r="AS47" s="1048"/>
      <c r="AT47" s="1048"/>
      <c r="AU47" s="1048"/>
      <c r="AV47" s="1049"/>
      <c r="AW47" s="1049"/>
      <c r="AX47" s="1049"/>
      <c r="AY47" s="1049"/>
      <c r="AZ47" s="1049"/>
      <c r="BA47" s="1049"/>
      <c r="BB47" s="1049"/>
      <c r="BC47" s="1049"/>
      <c r="BD47" s="1049"/>
      <c r="BE47" s="1049"/>
      <c r="BF47" s="962"/>
      <c r="BG47" s="962"/>
      <c r="BH47" s="962"/>
      <c r="BI47" s="962"/>
      <c r="BJ47" s="962"/>
      <c r="BK47" s="962"/>
      <c r="BL47" s="962"/>
      <c r="BM47" s="962"/>
      <c r="BN47" s="962"/>
      <c r="BO47" s="962"/>
      <c r="BP47" s="962"/>
      <c r="BQ47" s="2838"/>
      <c r="BR47" s="2838"/>
      <c r="BS47" s="2838"/>
      <c r="BT47" s="2838"/>
      <c r="BU47" s="2838"/>
      <c r="BV47" s="2838"/>
      <c r="BW47" s="2838"/>
      <c r="BX47" s="2838"/>
      <c r="BY47" s="2838"/>
      <c r="BZ47" s="2838"/>
      <c r="CA47" s="2838"/>
      <c r="CB47" s="2838"/>
      <c r="CC47" s="2838"/>
      <c r="CD47" s="2838"/>
      <c r="CE47" s="2838"/>
      <c r="CF47" s="2838"/>
      <c r="CG47" s="2838"/>
      <c r="CH47" s="2838"/>
      <c r="CI47" s="2838"/>
      <c r="CJ47" s="2838"/>
      <c r="CK47" s="2838"/>
      <c r="CL47" s="2838"/>
      <c r="CM47" s="2838"/>
      <c r="CN47" s="2838"/>
      <c r="CO47" s="2838"/>
      <c r="CP47" s="2838"/>
      <c r="CQ47" s="2838"/>
      <c r="CR47" s="2838"/>
      <c r="CS47" s="2838"/>
      <c r="CT47" s="2838"/>
      <c r="CU47" s="2838"/>
      <c r="CV47" s="2838"/>
      <c r="CW47" s="2838"/>
      <c r="CX47" s="2838"/>
      <c r="CY47" s="2838"/>
      <c r="CZ47" s="2838"/>
      <c r="DA47" s="2838"/>
      <c r="DB47" s="2838"/>
      <c r="DC47" s="2838"/>
      <c r="DD47" s="2838"/>
      <c r="DE47" s="2838"/>
      <c r="DF47" s="2838"/>
      <c r="DG47" s="2838"/>
      <c r="DH47" s="2838"/>
      <c r="DI47" s="2838"/>
      <c r="DJ47" s="2838"/>
      <c r="DK47" s="2838"/>
      <c r="DL47" s="2838"/>
      <c r="DM47" s="2838"/>
      <c r="DN47" s="2838"/>
      <c r="DO47" s="2838"/>
      <c r="DP47" s="2838"/>
      <c r="DQ47" s="2838"/>
      <c r="DR47" s="2838"/>
      <c r="DS47" s="2838"/>
      <c r="DT47" s="2838"/>
      <c r="DU47" s="2838"/>
      <c r="DV47" s="2838"/>
      <c r="DW47" s="2838"/>
      <c r="DX47" s="2838"/>
      <c r="DY47" s="2837"/>
      <c r="DZ47" s="2838">
        <v>0</v>
      </c>
      <c r="EA47" s="962">
        <v>0</v>
      </c>
      <c r="EB47" s="962">
        <v>0</v>
      </c>
      <c r="EC47" s="962">
        <v>0</v>
      </c>
      <c r="ED47" s="962">
        <v>452.79322437843786</v>
      </c>
      <c r="EE47" s="962">
        <v>309.63286862957585</v>
      </c>
      <c r="EF47" s="962">
        <v>2289.0155665020607</v>
      </c>
      <c r="EG47" s="962">
        <v>3051.4416595100747</v>
      </c>
      <c r="EH47" s="962">
        <v>1012.9664935481909</v>
      </c>
      <c r="EI47" s="962">
        <v>566.95792408961381</v>
      </c>
      <c r="EJ47" s="962">
        <v>225.53855385750001</v>
      </c>
      <c r="EK47" s="962">
        <v>1805.4629714953046</v>
      </c>
      <c r="EL47" s="962">
        <v>795.54811934607585</v>
      </c>
      <c r="EM47" s="962">
        <v>243.43399694511371</v>
      </c>
      <c r="EN47" s="962">
        <v>2226.0905157981902</v>
      </c>
      <c r="EO47" s="962">
        <v>3265.0726320893796</v>
      </c>
      <c r="EP47" s="962">
        <v>8121.9772630947591</v>
      </c>
      <c r="EQ47" s="962">
        <v>0</v>
      </c>
      <c r="ER47" s="962">
        <v>125.7</v>
      </c>
      <c r="ES47" s="962">
        <v>55.677044725000002</v>
      </c>
      <c r="ET47" s="962">
        <v>181.37704472499999</v>
      </c>
      <c r="EU47" s="962">
        <v>629.08704472500006</v>
      </c>
      <c r="EV47" s="962">
        <v>243.43318211000002</v>
      </c>
      <c r="EW47" s="962">
        <v>737.8</v>
      </c>
      <c r="EX47" s="962">
        <v>1610.3202268350001</v>
      </c>
      <c r="EY47" s="962">
        <v>167.76537171000007</v>
      </c>
      <c r="EZ47" s="962">
        <v>150.65297824999999</v>
      </c>
      <c r="FA47" s="962">
        <v>213.19092096500003</v>
      </c>
      <c r="FB47" s="962">
        <v>531.60927092500003</v>
      </c>
      <c r="FC47" s="962">
        <v>322.33295527500002</v>
      </c>
      <c r="FD47" s="962">
        <v>436.50758706599999</v>
      </c>
      <c r="FE47" s="962">
        <v>291.00505804400001</v>
      </c>
      <c r="FF47" s="962">
        <v>1049.8456003849999</v>
      </c>
      <c r="FG47" s="962">
        <v>3373.1521428699998</v>
      </c>
      <c r="FH47" s="962">
        <v>0</v>
      </c>
      <c r="FI47" s="962">
        <v>0</v>
      </c>
      <c r="FJ47" s="962">
        <v>0</v>
      </c>
      <c r="FK47" s="962">
        <f t="shared" si="2"/>
        <v>0</v>
      </c>
      <c r="FL47" s="962">
        <v>0</v>
      </c>
      <c r="FM47" s="962">
        <v>0</v>
      </c>
      <c r="FN47" s="962">
        <v>0</v>
      </c>
      <c r="FO47" s="962">
        <f t="shared" si="3"/>
        <v>0</v>
      </c>
      <c r="FP47" s="962">
        <v>0</v>
      </c>
      <c r="FQ47" s="962">
        <v>0</v>
      </c>
      <c r="FR47" s="962">
        <v>0</v>
      </c>
      <c r="FS47" s="962">
        <f t="shared" si="4"/>
        <v>0</v>
      </c>
      <c r="FT47" s="962">
        <v>0</v>
      </c>
      <c r="FU47" s="962">
        <v>0</v>
      </c>
      <c r="FV47" s="962">
        <v>0</v>
      </c>
      <c r="FW47" s="962">
        <v>0</v>
      </c>
      <c r="FX47" s="962">
        <v>0</v>
      </c>
      <c r="FY47" s="962">
        <v>0</v>
      </c>
      <c r="FZ47" s="962">
        <v>0</v>
      </c>
      <c r="GA47" s="962">
        <v>0</v>
      </c>
      <c r="GB47" s="962">
        <v>0</v>
      </c>
      <c r="GC47" s="962">
        <v>0</v>
      </c>
      <c r="GD47" s="962">
        <v>0</v>
      </c>
      <c r="GE47" s="962">
        <v>0</v>
      </c>
      <c r="GF47" s="962">
        <v>0</v>
      </c>
      <c r="GG47" s="962">
        <v>0</v>
      </c>
      <c r="GH47" s="962">
        <v>0</v>
      </c>
      <c r="GI47" s="962">
        <v>0</v>
      </c>
      <c r="GJ47" s="962">
        <v>0</v>
      </c>
      <c r="GK47" s="962">
        <v>0</v>
      </c>
      <c r="GL47" s="962">
        <v>0</v>
      </c>
      <c r="GM47" s="962">
        <v>0</v>
      </c>
      <c r="GN47" s="962">
        <v>0</v>
      </c>
      <c r="GO47" s="962">
        <f t="shared" si="6"/>
        <v>0</v>
      </c>
      <c r="GP47" s="1024">
        <v>0</v>
      </c>
      <c r="GQ47" s="962">
        <v>0</v>
      </c>
      <c r="GR47" s="962">
        <v>0</v>
      </c>
      <c r="GS47" s="962">
        <f t="shared" si="12"/>
        <v>0</v>
      </c>
      <c r="GT47" s="962">
        <v>0</v>
      </c>
      <c r="GU47" s="962">
        <v>0</v>
      </c>
      <c r="GV47" s="962">
        <v>0</v>
      </c>
      <c r="GW47" s="962">
        <f t="shared" ref="GW47:GW53" si="40">GT47+GU47+GV47</f>
        <v>0</v>
      </c>
      <c r="GX47" s="962">
        <v>0</v>
      </c>
      <c r="GY47" s="962">
        <v>0</v>
      </c>
      <c r="GZ47" s="962">
        <v>0</v>
      </c>
      <c r="HA47" s="962">
        <f t="shared" si="34"/>
        <v>0</v>
      </c>
      <c r="HB47" s="962">
        <v>0</v>
      </c>
      <c r="HC47" s="962">
        <v>0</v>
      </c>
      <c r="HD47" s="962">
        <v>0</v>
      </c>
      <c r="HE47" s="962">
        <f t="shared" si="10"/>
        <v>0</v>
      </c>
      <c r="HF47" s="1023">
        <f t="shared" si="11"/>
        <v>0</v>
      </c>
      <c r="HG47" s="1024">
        <v>0</v>
      </c>
      <c r="HH47" s="962">
        <v>0</v>
      </c>
      <c r="HI47" s="962">
        <v>0</v>
      </c>
      <c r="HJ47" s="962">
        <f t="shared" si="39"/>
        <v>0</v>
      </c>
      <c r="HK47" s="962">
        <v>0</v>
      </c>
      <c r="HL47" s="962">
        <v>0</v>
      </c>
      <c r="HM47" s="962">
        <v>0</v>
      </c>
      <c r="HN47" s="962">
        <f t="shared" si="14"/>
        <v>0</v>
      </c>
      <c r="HO47" s="962">
        <v>0</v>
      </c>
      <c r="HP47" s="962">
        <v>0</v>
      </c>
      <c r="HQ47" s="962">
        <v>0</v>
      </c>
      <c r="HR47" s="962">
        <v>0</v>
      </c>
      <c r="HS47" s="962">
        <v>0</v>
      </c>
      <c r="HT47" s="962">
        <v>0</v>
      </c>
      <c r="HU47" s="962">
        <v>0</v>
      </c>
      <c r="HV47" s="962">
        <v>0</v>
      </c>
      <c r="HW47" s="1023">
        <f t="shared" si="1"/>
        <v>0</v>
      </c>
    </row>
    <row r="48" spans="1:231" ht="21" customHeight="1" x14ac:dyDescent="0.4">
      <c r="A48" s="2822" t="s">
        <v>842</v>
      </c>
      <c r="B48" s="1048"/>
      <c r="C48" s="1048"/>
      <c r="D48" s="1048"/>
      <c r="E48" s="1048"/>
      <c r="F48" s="1048"/>
      <c r="G48" s="1048"/>
      <c r="H48" s="1048"/>
      <c r="I48" s="1048"/>
      <c r="J48" s="1048"/>
      <c r="K48" s="1048"/>
      <c r="L48" s="1048"/>
      <c r="M48" s="1048"/>
      <c r="N48" s="1048"/>
      <c r="O48" s="1048"/>
      <c r="P48" s="1048"/>
      <c r="Q48" s="1048"/>
      <c r="R48" s="1048"/>
      <c r="S48" s="1048"/>
      <c r="T48" s="1048"/>
      <c r="U48" s="1048"/>
      <c r="V48" s="1048"/>
      <c r="W48" s="1048"/>
      <c r="X48" s="1048"/>
      <c r="Y48" s="1048"/>
      <c r="Z48" s="1048"/>
      <c r="AA48" s="1048"/>
      <c r="AB48" s="1048"/>
      <c r="AC48" s="1048"/>
      <c r="AD48" s="1048"/>
      <c r="AE48" s="1048"/>
      <c r="AF48" s="1048"/>
      <c r="AG48" s="1048"/>
      <c r="AH48" s="1048"/>
      <c r="AI48" s="1048"/>
      <c r="AJ48" s="1048"/>
      <c r="AK48" s="1048"/>
      <c r="AL48" s="1048"/>
      <c r="AM48" s="1048"/>
      <c r="AN48" s="1048"/>
      <c r="AO48" s="1048"/>
      <c r="AP48" s="1048"/>
      <c r="AQ48" s="1048"/>
      <c r="AR48" s="1048"/>
      <c r="AS48" s="1048"/>
      <c r="AT48" s="1048"/>
      <c r="AU48" s="1048"/>
      <c r="AV48" s="1049"/>
      <c r="AW48" s="1049"/>
      <c r="AX48" s="1049"/>
      <c r="AY48" s="1049"/>
      <c r="AZ48" s="1049"/>
      <c r="BA48" s="1049"/>
      <c r="BB48" s="1049"/>
      <c r="BC48" s="1049"/>
      <c r="BD48" s="1049"/>
      <c r="BE48" s="1049"/>
      <c r="BF48" s="962"/>
      <c r="BG48" s="962"/>
      <c r="BH48" s="962"/>
      <c r="BI48" s="962"/>
      <c r="BJ48" s="962"/>
      <c r="BK48" s="962"/>
      <c r="BL48" s="962"/>
      <c r="BM48" s="962"/>
      <c r="BN48" s="962"/>
      <c r="BO48" s="962"/>
      <c r="BP48" s="962"/>
      <c r="BQ48" s="2838"/>
      <c r="BR48" s="2838"/>
      <c r="BS48" s="2838"/>
      <c r="BT48" s="2838"/>
      <c r="BU48" s="2838"/>
      <c r="BV48" s="2838"/>
      <c r="BW48" s="2838"/>
      <c r="BX48" s="2838"/>
      <c r="BY48" s="2838"/>
      <c r="BZ48" s="2838"/>
      <c r="CA48" s="2838"/>
      <c r="CB48" s="2838"/>
      <c r="CC48" s="2838"/>
      <c r="CD48" s="2838"/>
      <c r="CE48" s="2838"/>
      <c r="CF48" s="2838"/>
      <c r="CG48" s="2838"/>
      <c r="CH48" s="2838"/>
      <c r="CI48" s="2838"/>
      <c r="CJ48" s="2838"/>
      <c r="CK48" s="2838"/>
      <c r="CL48" s="2838"/>
      <c r="CM48" s="2838"/>
      <c r="CN48" s="2838"/>
      <c r="CO48" s="2838"/>
      <c r="CP48" s="2838"/>
      <c r="CQ48" s="2838"/>
      <c r="CR48" s="2838"/>
      <c r="CS48" s="2838"/>
      <c r="CT48" s="2838"/>
      <c r="CU48" s="2838"/>
      <c r="CV48" s="2838"/>
      <c r="CW48" s="2838"/>
      <c r="CX48" s="2838"/>
      <c r="CY48" s="2838"/>
      <c r="CZ48" s="2838"/>
      <c r="DA48" s="2838"/>
      <c r="DB48" s="2838"/>
      <c r="DC48" s="2838"/>
      <c r="DD48" s="2838"/>
      <c r="DE48" s="2838"/>
      <c r="DF48" s="2838"/>
      <c r="DG48" s="2838"/>
      <c r="DH48" s="2838"/>
      <c r="DI48" s="2838"/>
      <c r="DJ48" s="2838"/>
      <c r="DK48" s="2838"/>
      <c r="DL48" s="2838"/>
      <c r="DM48" s="2838"/>
      <c r="DN48" s="2838"/>
      <c r="DO48" s="2838"/>
      <c r="DP48" s="2838"/>
      <c r="DQ48" s="2838"/>
      <c r="DR48" s="2838"/>
      <c r="DS48" s="2838"/>
      <c r="DT48" s="2838"/>
      <c r="DU48" s="2838"/>
      <c r="DV48" s="2838"/>
      <c r="DW48" s="2838"/>
      <c r="DX48" s="2838"/>
      <c r="DY48" s="2837"/>
      <c r="DZ48" s="2838"/>
      <c r="EA48" s="962"/>
      <c r="EB48" s="962"/>
      <c r="EC48" s="962"/>
      <c r="ED48" s="962"/>
      <c r="EE48" s="962"/>
      <c r="EF48" s="962"/>
      <c r="EG48" s="962"/>
      <c r="EH48" s="962"/>
      <c r="EI48" s="962"/>
      <c r="EJ48" s="962"/>
      <c r="EK48" s="962"/>
      <c r="EL48" s="962"/>
      <c r="EM48" s="962"/>
      <c r="EN48" s="962"/>
      <c r="EO48" s="962"/>
      <c r="EP48" s="962"/>
      <c r="EQ48" s="962"/>
      <c r="ER48" s="962"/>
      <c r="ES48" s="962"/>
      <c r="ET48" s="962"/>
      <c r="EU48" s="962"/>
      <c r="EV48" s="962"/>
      <c r="EW48" s="962"/>
      <c r="EX48" s="962"/>
      <c r="EY48" s="962"/>
      <c r="EZ48" s="962"/>
      <c r="FA48" s="962"/>
      <c r="FB48" s="962"/>
      <c r="FC48" s="962"/>
      <c r="FD48" s="962"/>
      <c r="FE48" s="962"/>
      <c r="FF48" s="962"/>
      <c r="FG48" s="962"/>
      <c r="FH48" s="962">
        <v>842.60729786000002</v>
      </c>
      <c r="FI48" s="962">
        <v>0</v>
      </c>
      <c r="FJ48" s="962">
        <v>720.3456000000001</v>
      </c>
      <c r="FK48" s="962">
        <f t="shared" si="2"/>
        <v>1562.9528978600001</v>
      </c>
      <c r="FL48" s="962">
        <v>215.05341250000001</v>
      </c>
      <c r="FM48" s="962">
        <v>0</v>
      </c>
      <c r="FN48" s="962">
        <v>1172.65399372</v>
      </c>
      <c r="FO48" s="962">
        <f t="shared" si="3"/>
        <v>1387.7074062199999</v>
      </c>
      <c r="FP48" s="962">
        <v>52</v>
      </c>
      <c r="FQ48" s="962">
        <v>561.6</v>
      </c>
      <c r="FR48" s="962">
        <v>326.90000000000003</v>
      </c>
      <c r="FS48" s="962">
        <f t="shared" si="4"/>
        <v>940.5</v>
      </c>
      <c r="FT48" s="962">
        <v>0</v>
      </c>
      <c r="FU48" s="962">
        <v>630</v>
      </c>
      <c r="FV48" s="962">
        <v>717.6</v>
      </c>
      <c r="FW48" s="962">
        <v>1347.6</v>
      </c>
      <c r="FX48" s="962">
        <v>5238.7603040799995</v>
      </c>
      <c r="FY48" s="962">
        <v>662</v>
      </c>
      <c r="FZ48" s="962">
        <v>0</v>
      </c>
      <c r="GA48" s="962">
        <v>1040</v>
      </c>
      <c r="GB48" s="962">
        <v>1702</v>
      </c>
      <c r="GC48" s="962">
        <v>0</v>
      </c>
      <c r="GD48" s="962">
        <v>384.37700000000001</v>
      </c>
      <c r="GE48" s="962">
        <v>428.48919999999998</v>
      </c>
      <c r="GF48" s="962">
        <v>812.86620000000005</v>
      </c>
      <c r="GG48" s="962">
        <v>528.28319999999997</v>
      </c>
      <c r="GH48" s="962">
        <v>1348.773672</v>
      </c>
      <c r="GI48" s="962">
        <v>636.96422096999993</v>
      </c>
      <c r="GJ48" s="962">
        <v>2514.0210929699997</v>
      </c>
      <c r="GK48" s="962">
        <v>587.65014420504406</v>
      </c>
      <c r="GL48" s="962">
        <v>798.19899486999998</v>
      </c>
      <c r="GM48" s="962">
        <v>2354.7497476500002</v>
      </c>
      <c r="GN48" s="962">
        <v>3740.5988867250444</v>
      </c>
      <c r="GO48" s="962">
        <f t="shared" si="6"/>
        <v>8769.4861796950445</v>
      </c>
      <c r="GP48" s="1024">
        <v>3032.66190319</v>
      </c>
      <c r="GQ48" s="962">
        <v>2642.45218187</v>
      </c>
      <c r="GR48" s="962">
        <v>702.93200878999994</v>
      </c>
      <c r="GS48" s="962">
        <f t="shared" si="12"/>
        <v>6378.04609385</v>
      </c>
      <c r="GT48" s="962">
        <v>1228.33</v>
      </c>
      <c r="GU48" s="962">
        <v>550</v>
      </c>
      <c r="GV48" s="962">
        <v>2444.21</v>
      </c>
      <c r="GW48" s="962">
        <f t="shared" si="40"/>
        <v>4222.54</v>
      </c>
      <c r="GX48" s="962">
        <v>2089.58</v>
      </c>
      <c r="GY48" s="962">
        <v>2739.79</v>
      </c>
      <c r="GZ48" s="962">
        <v>450</v>
      </c>
      <c r="HA48" s="962">
        <f t="shared" si="34"/>
        <v>5279.37</v>
      </c>
      <c r="HB48" s="962">
        <v>0</v>
      </c>
      <c r="HC48" s="962">
        <v>0</v>
      </c>
      <c r="HD48" s="962">
        <v>0</v>
      </c>
      <c r="HE48" s="962">
        <f t="shared" si="10"/>
        <v>0</v>
      </c>
      <c r="HF48" s="1023">
        <f t="shared" si="11"/>
        <v>15879.95609385</v>
      </c>
      <c r="HG48" s="1024">
        <v>780.07536338</v>
      </c>
      <c r="HH48" s="962">
        <v>542.77300000000002</v>
      </c>
      <c r="HI48" s="962">
        <v>871.97180301000003</v>
      </c>
      <c r="HJ48" s="962">
        <v>2194.8201663900004</v>
      </c>
      <c r="HK48" s="962">
        <v>762.68100000000004</v>
      </c>
      <c r="HL48" s="962">
        <v>2163.4289994000001</v>
      </c>
      <c r="HM48" s="962">
        <v>1375.2416000000001</v>
      </c>
      <c r="HN48" s="962">
        <v>4301.3515993999999</v>
      </c>
      <c r="HO48" s="962">
        <v>582.69119999999998</v>
      </c>
      <c r="HP48" s="962">
        <v>980.82221800000002</v>
      </c>
      <c r="HQ48" s="962">
        <v>122.84454890045198</v>
      </c>
      <c r="HR48" s="962">
        <v>1686.3579669004519</v>
      </c>
      <c r="HS48" s="962">
        <v>1598.3611135521883</v>
      </c>
      <c r="HT48" s="962">
        <v>2078.4472745624203</v>
      </c>
      <c r="HU48" s="962">
        <v>0</v>
      </c>
      <c r="HV48" s="962">
        <v>3676.808388114609</v>
      </c>
      <c r="HW48" s="1023">
        <v>11859.338120805061</v>
      </c>
    </row>
    <row r="49" spans="1:231" ht="21" customHeight="1" x14ac:dyDescent="0.4">
      <c r="A49" s="2822" t="s">
        <v>843</v>
      </c>
      <c r="B49" s="1048"/>
      <c r="C49" s="1048"/>
      <c r="D49" s="1048"/>
      <c r="E49" s="1048"/>
      <c r="F49" s="1048"/>
      <c r="G49" s="1048"/>
      <c r="H49" s="1048"/>
      <c r="I49" s="1048"/>
      <c r="J49" s="1048"/>
      <c r="K49" s="1048"/>
      <c r="L49" s="1048"/>
      <c r="M49" s="1048"/>
      <c r="N49" s="1048"/>
      <c r="O49" s="1048"/>
      <c r="P49" s="1048"/>
      <c r="Q49" s="1048"/>
      <c r="R49" s="1048"/>
      <c r="S49" s="1048"/>
      <c r="T49" s="1048"/>
      <c r="U49" s="1048"/>
      <c r="V49" s="1048"/>
      <c r="W49" s="1048"/>
      <c r="X49" s="1048"/>
      <c r="Y49" s="1048"/>
      <c r="Z49" s="1048"/>
      <c r="AA49" s="1048"/>
      <c r="AB49" s="1048"/>
      <c r="AC49" s="1048"/>
      <c r="AD49" s="1048"/>
      <c r="AE49" s="1048"/>
      <c r="AF49" s="1048"/>
      <c r="AG49" s="1048"/>
      <c r="AH49" s="1048"/>
      <c r="AI49" s="1048"/>
      <c r="AJ49" s="1048"/>
      <c r="AK49" s="1048"/>
      <c r="AL49" s="1048"/>
      <c r="AM49" s="1048"/>
      <c r="AN49" s="1048"/>
      <c r="AO49" s="1048"/>
      <c r="AP49" s="1048"/>
      <c r="AQ49" s="1048"/>
      <c r="AR49" s="1048"/>
      <c r="AS49" s="1048"/>
      <c r="AT49" s="1048"/>
      <c r="AU49" s="1048"/>
      <c r="AV49" s="1049"/>
      <c r="AW49" s="1049"/>
      <c r="AX49" s="1049"/>
      <c r="AY49" s="1049"/>
      <c r="AZ49" s="1049"/>
      <c r="BA49" s="1049"/>
      <c r="BB49" s="1049"/>
      <c r="BC49" s="1049"/>
      <c r="BD49" s="1049"/>
      <c r="BE49" s="1049"/>
      <c r="BF49" s="962"/>
      <c r="BG49" s="962"/>
      <c r="BH49" s="962"/>
      <c r="BI49" s="962"/>
      <c r="BJ49" s="962"/>
      <c r="BK49" s="962"/>
      <c r="BL49" s="962"/>
      <c r="BM49" s="962"/>
      <c r="BN49" s="962"/>
      <c r="BO49" s="962"/>
      <c r="BP49" s="962"/>
      <c r="BQ49" s="2838"/>
      <c r="BR49" s="2838"/>
      <c r="BS49" s="2838"/>
      <c r="BT49" s="2838"/>
      <c r="BU49" s="2838"/>
      <c r="BV49" s="2838"/>
      <c r="BW49" s="2838"/>
      <c r="BX49" s="2838"/>
      <c r="BY49" s="2838"/>
      <c r="BZ49" s="2838"/>
      <c r="CA49" s="2838"/>
      <c r="CB49" s="2838"/>
      <c r="CC49" s="2838"/>
      <c r="CD49" s="2838"/>
      <c r="CE49" s="2838"/>
      <c r="CF49" s="2838"/>
      <c r="CG49" s="2838"/>
      <c r="CH49" s="2838"/>
      <c r="CI49" s="2838"/>
      <c r="CJ49" s="2838"/>
      <c r="CK49" s="2838"/>
      <c r="CL49" s="2838"/>
      <c r="CM49" s="2838"/>
      <c r="CN49" s="2838"/>
      <c r="CO49" s="2838"/>
      <c r="CP49" s="2838"/>
      <c r="CQ49" s="2838"/>
      <c r="CR49" s="2838"/>
      <c r="CS49" s="2838"/>
      <c r="CT49" s="2838"/>
      <c r="CU49" s="2838"/>
      <c r="CV49" s="2838"/>
      <c r="CW49" s="2838"/>
      <c r="CX49" s="2838"/>
      <c r="CY49" s="2838"/>
      <c r="CZ49" s="2838"/>
      <c r="DA49" s="2838"/>
      <c r="DB49" s="2838"/>
      <c r="DC49" s="2838"/>
      <c r="DD49" s="2838"/>
      <c r="DE49" s="2838"/>
      <c r="DF49" s="2838"/>
      <c r="DG49" s="2838"/>
      <c r="DH49" s="2838"/>
      <c r="DI49" s="2838"/>
      <c r="DJ49" s="2838"/>
      <c r="DK49" s="2838"/>
      <c r="DL49" s="2838"/>
      <c r="DM49" s="2838"/>
      <c r="DN49" s="2838"/>
      <c r="DO49" s="2838"/>
      <c r="DP49" s="2838"/>
      <c r="DQ49" s="2838"/>
      <c r="DR49" s="2838"/>
      <c r="DS49" s="2838"/>
      <c r="DT49" s="2838"/>
      <c r="DU49" s="2838"/>
      <c r="DV49" s="2838"/>
      <c r="DW49" s="2838"/>
      <c r="DX49" s="2838"/>
      <c r="DY49" s="2837"/>
      <c r="DZ49" s="2838"/>
      <c r="EA49" s="962"/>
      <c r="EB49" s="962"/>
      <c r="EC49" s="962"/>
      <c r="ED49" s="962"/>
      <c r="EE49" s="962"/>
      <c r="EF49" s="962"/>
      <c r="EG49" s="962"/>
      <c r="EH49" s="962"/>
      <c r="EI49" s="962"/>
      <c r="EJ49" s="962"/>
      <c r="EK49" s="962"/>
      <c r="EL49" s="962"/>
      <c r="EM49" s="962"/>
      <c r="EN49" s="962"/>
      <c r="EO49" s="962"/>
      <c r="EP49" s="962"/>
      <c r="EQ49" s="962">
        <v>0</v>
      </c>
      <c r="ER49" s="962">
        <v>0</v>
      </c>
      <c r="ES49" s="962">
        <v>0</v>
      </c>
      <c r="ET49" s="962">
        <v>0</v>
      </c>
      <c r="EU49" s="962">
        <v>0</v>
      </c>
      <c r="EV49" s="962">
        <v>0</v>
      </c>
      <c r="EW49" s="962">
        <v>0</v>
      </c>
      <c r="EX49" s="962">
        <v>0</v>
      </c>
      <c r="EY49" s="962">
        <v>0</v>
      </c>
      <c r="EZ49" s="962">
        <v>0</v>
      </c>
      <c r="FA49" s="962">
        <v>0</v>
      </c>
      <c r="FB49" s="962">
        <v>0</v>
      </c>
      <c r="FC49" s="962">
        <v>0</v>
      </c>
      <c r="FD49" s="962">
        <v>0</v>
      </c>
      <c r="FE49" s="962">
        <v>0</v>
      </c>
      <c r="FF49" s="962">
        <v>0</v>
      </c>
      <c r="FG49" s="962">
        <v>0</v>
      </c>
      <c r="FH49" s="962">
        <v>0</v>
      </c>
      <c r="FI49" s="962">
        <v>0</v>
      </c>
      <c r="FJ49" s="962">
        <v>0</v>
      </c>
      <c r="FK49" s="962">
        <f t="shared" si="2"/>
        <v>0</v>
      </c>
      <c r="FL49" s="962">
        <v>0</v>
      </c>
      <c r="FM49" s="962">
        <v>0</v>
      </c>
      <c r="FN49" s="962">
        <v>0</v>
      </c>
      <c r="FO49" s="962">
        <f t="shared" si="3"/>
        <v>0</v>
      </c>
      <c r="FP49" s="962">
        <v>0</v>
      </c>
      <c r="FQ49" s="962">
        <v>0</v>
      </c>
      <c r="FR49" s="962">
        <v>0</v>
      </c>
      <c r="FS49" s="962">
        <f t="shared" si="4"/>
        <v>0</v>
      </c>
      <c r="FT49" s="962">
        <v>0</v>
      </c>
      <c r="FU49" s="962">
        <v>0</v>
      </c>
      <c r="FV49" s="962">
        <v>0</v>
      </c>
      <c r="FW49" s="962">
        <v>0</v>
      </c>
      <c r="FX49" s="962">
        <v>0</v>
      </c>
      <c r="FY49" s="962">
        <v>0</v>
      </c>
      <c r="FZ49" s="962">
        <v>0</v>
      </c>
      <c r="GA49" s="962">
        <v>0</v>
      </c>
      <c r="GB49" s="962">
        <v>0</v>
      </c>
      <c r="GC49" s="962">
        <v>0</v>
      </c>
      <c r="GD49" s="962">
        <v>0</v>
      </c>
      <c r="GE49" s="962">
        <v>0</v>
      </c>
      <c r="GF49" s="962">
        <v>0</v>
      </c>
      <c r="GG49" s="962">
        <v>0</v>
      </c>
      <c r="GH49" s="962">
        <v>0</v>
      </c>
      <c r="GI49" s="962">
        <v>0</v>
      </c>
      <c r="GJ49" s="962">
        <v>0</v>
      </c>
      <c r="GK49" s="962">
        <v>0</v>
      </c>
      <c r="GL49" s="962">
        <v>0</v>
      </c>
      <c r="GM49" s="962">
        <v>0</v>
      </c>
      <c r="GN49" s="962">
        <v>0</v>
      </c>
      <c r="GO49" s="962">
        <f t="shared" si="6"/>
        <v>0</v>
      </c>
      <c r="GP49" s="1024">
        <v>0</v>
      </c>
      <c r="GQ49" s="962">
        <v>0</v>
      </c>
      <c r="GR49" s="962">
        <v>0</v>
      </c>
      <c r="GS49" s="962">
        <f t="shared" si="12"/>
        <v>0</v>
      </c>
      <c r="GT49" s="962">
        <v>0</v>
      </c>
      <c r="GU49" s="962">
        <v>0</v>
      </c>
      <c r="GV49" s="962">
        <v>400</v>
      </c>
      <c r="GW49" s="962">
        <f t="shared" si="40"/>
        <v>400</v>
      </c>
      <c r="GX49" s="962">
        <v>0</v>
      </c>
      <c r="GY49" s="962">
        <v>0</v>
      </c>
      <c r="GZ49" s="962">
        <v>700</v>
      </c>
      <c r="HA49" s="962">
        <f t="shared" si="34"/>
        <v>700</v>
      </c>
      <c r="HB49" s="962">
        <v>0</v>
      </c>
      <c r="HC49" s="962">
        <v>0</v>
      </c>
      <c r="HD49" s="962">
        <v>1000</v>
      </c>
      <c r="HE49" s="962">
        <f t="shared" si="10"/>
        <v>1000</v>
      </c>
      <c r="HF49" s="1023">
        <f t="shared" si="11"/>
        <v>2100</v>
      </c>
      <c r="HG49" s="1024">
        <v>0</v>
      </c>
      <c r="HH49" s="962">
        <v>0</v>
      </c>
      <c r="HI49" s="962">
        <v>0</v>
      </c>
      <c r="HJ49" s="962">
        <v>0</v>
      </c>
      <c r="HK49" s="962">
        <v>0</v>
      </c>
      <c r="HL49" s="962">
        <v>450</v>
      </c>
      <c r="HM49" s="962">
        <v>0</v>
      </c>
      <c r="HN49" s="962">
        <v>450</v>
      </c>
      <c r="HO49" s="962">
        <v>0</v>
      </c>
      <c r="HP49" s="962">
        <v>0</v>
      </c>
      <c r="HQ49" s="962">
        <v>0</v>
      </c>
      <c r="HR49" s="962">
        <v>0</v>
      </c>
      <c r="HS49" s="962">
        <v>0</v>
      </c>
      <c r="HT49" s="962">
        <v>0</v>
      </c>
      <c r="HU49" s="962">
        <v>0</v>
      </c>
      <c r="HV49" s="962">
        <v>0</v>
      </c>
      <c r="HW49" s="1023">
        <v>450</v>
      </c>
    </row>
    <row r="50" spans="1:231" ht="21" customHeight="1" x14ac:dyDescent="0.4">
      <c r="A50" s="2822" t="s">
        <v>844</v>
      </c>
      <c r="B50" s="1048"/>
      <c r="C50" s="1048"/>
      <c r="D50" s="1048"/>
      <c r="E50" s="1048"/>
      <c r="F50" s="1048"/>
      <c r="G50" s="1048"/>
      <c r="H50" s="1048"/>
      <c r="I50" s="1048"/>
      <c r="J50" s="1048"/>
      <c r="K50" s="1048"/>
      <c r="L50" s="1048"/>
      <c r="M50" s="1048"/>
      <c r="N50" s="1048"/>
      <c r="O50" s="1048"/>
      <c r="P50" s="1048"/>
      <c r="Q50" s="1048"/>
      <c r="R50" s="1048"/>
      <c r="S50" s="1048"/>
      <c r="T50" s="1048"/>
      <c r="U50" s="1048"/>
      <c r="V50" s="1048"/>
      <c r="W50" s="1048"/>
      <c r="X50" s="1048"/>
      <c r="Y50" s="1048"/>
      <c r="Z50" s="1048"/>
      <c r="AA50" s="1048"/>
      <c r="AB50" s="1048"/>
      <c r="AC50" s="1048"/>
      <c r="AD50" s="1048"/>
      <c r="AE50" s="1048"/>
      <c r="AF50" s="1048"/>
      <c r="AG50" s="1048"/>
      <c r="AH50" s="1048"/>
      <c r="AI50" s="1048"/>
      <c r="AJ50" s="1048"/>
      <c r="AK50" s="1048"/>
      <c r="AL50" s="1048"/>
      <c r="AM50" s="1048"/>
      <c r="AN50" s="1048"/>
      <c r="AO50" s="1048"/>
      <c r="AP50" s="1048"/>
      <c r="AQ50" s="1048"/>
      <c r="AR50" s="1048"/>
      <c r="AS50" s="1048"/>
      <c r="AT50" s="1048"/>
      <c r="AU50" s="1048"/>
      <c r="AV50" s="1049"/>
      <c r="AW50" s="1049"/>
      <c r="AX50" s="1049"/>
      <c r="AY50" s="1049"/>
      <c r="AZ50" s="1049"/>
      <c r="BA50" s="1049"/>
      <c r="BB50" s="1049"/>
      <c r="BC50" s="1049"/>
      <c r="BD50" s="1049"/>
      <c r="BE50" s="1049"/>
      <c r="BF50" s="962"/>
      <c r="BG50" s="962"/>
      <c r="BH50" s="962"/>
      <c r="BI50" s="962"/>
      <c r="BJ50" s="962"/>
      <c r="BK50" s="962"/>
      <c r="BL50" s="962"/>
      <c r="BM50" s="962"/>
      <c r="BN50" s="962"/>
      <c r="BO50" s="962"/>
      <c r="BP50" s="962"/>
      <c r="BQ50" s="2838"/>
      <c r="BR50" s="2838"/>
      <c r="BS50" s="2838"/>
      <c r="BT50" s="2838"/>
      <c r="BU50" s="2838"/>
      <c r="BV50" s="2838"/>
      <c r="BW50" s="2838"/>
      <c r="BX50" s="2838"/>
      <c r="BY50" s="2838"/>
      <c r="BZ50" s="2838"/>
      <c r="CA50" s="2838"/>
      <c r="CB50" s="2838"/>
      <c r="CC50" s="2838"/>
      <c r="CD50" s="2838"/>
      <c r="CE50" s="2838"/>
      <c r="CF50" s="2838"/>
      <c r="CG50" s="2838"/>
      <c r="CH50" s="2838"/>
      <c r="CI50" s="2838"/>
      <c r="CJ50" s="2838"/>
      <c r="CK50" s="2838"/>
      <c r="CL50" s="2838"/>
      <c r="CM50" s="2838"/>
      <c r="CN50" s="2838"/>
      <c r="CO50" s="2838"/>
      <c r="CP50" s="2838"/>
      <c r="CQ50" s="2838"/>
      <c r="CR50" s="2838"/>
      <c r="CS50" s="2838"/>
      <c r="CT50" s="2838"/>
      <c r="CU50" s="2838"/>
      <c r="CV50" s="2838"/>
      <c r="CW50" s="2838"/>
      <c r="CX50" s="2838"/>
      <c r="CY50" s="2838"/>
      <c r="CZ50" s="2838"/>
      <c r="DA50" s="2838"/>
      <c r="DB50" s="2838"/>
      <c r="DC50" s="2838"/>
      <c r="DD50" s="2838"/>
      <c r="DE50" s="2838"/>
      <c r="DF50" s="2838"/>
      <c r="DG50" s="2838"/>
      <c r="DH50" s="2838"/>
      <c r="DI50" s="2838"/>
      <c r="DJ50" s="2838"/>
      <c r="DK50" s="2838"/>
      <c r="DL50" s="2838"/>
      <c r="DM50" s="2838"/>
      <c r="DN50" s="2838"/>
      <c r="DO50" s="2838"/>
      <c r="DP50" s="2838"/>
      <c r="DQ50" s="2838"/>
      <c r="DR50" s="2838"/>
      <c r="DS50" s="2838"/>
      <c r="DT50" s="2838"/>
      <c r="DU50" s="2838"/>
      <c r="DV50" s="2838"/>
      <c r="DW50" s="2838"/>
      <c r="DX50" s="2838"/>
      <c r="DY50" s="2837"/>
      <c r="DZ50" s="2838"/>
      <c r="EA50" s="962"/>
      <c r="EB50" s="962"/>
      <c r="EC50" s="962"/>
      <c r="ED50" s="962"/>
      <c r="EE50" s="962"/>
      <c r="EF50" s="962"/>
      <c r="EG50" s="962"/>
      <c r="EH50" s="962"/>
      <c r="EI50" s="962"/>
      <c r="EJ50" s="962"/>
      <c r="EK50" s="962"/>
      <c r="EL50" s="962"/>
      <c r="EM50" s="962"/>
      <c r="EN50" s="962"/>
      <c r="EO50" s="962"/>
      <c r="EP50" s="962"/>
      <c r="EQ50" s="962"/>
      <c r="ER50" s="962"/>
      <c r="ES50" s="962"/>
      <c r="ET50" s="962"/>
      <c r="EU50" s="962"/>
      <c r="EV50" s="962"/>
      <c r="EW50" s="962"/>
      <c r="EX50" s="962"/>
      <c r="EY50" s="962"/>
      <c r="EZ50" s="962"/>
      <c r="FA50" s="962"/>
      <c r="FB50" s="962"/>
      <c r="FC50" s="962"/>
      <c r="FD50" s="962"/>
      <c r="FE50" s="962"/>
      <c r="FF50" s="962"/>
      <c r="FG50" s="962"/>
      <c r="FH50" s="962"/>
      <c r="FI50" s="962"/>
      <c r="FJ50" s="962"/>
      <c r="FK50" s="962"/>
      <c r="FL50" s="962"/>
      <c r="FM50" s="962"/>
      <c r="FN50" s="962"/>
      <c r="FO50" s="962"/>
      <c r="FP50" s="962"/>
      <c r="FQ50" s="962"/>
      <c r="FR50" s="962"/>
      <c r="FS50" s="962"/>
      <c r="FT50" s="962"/>
      <c r="FU50" s="962"/>
      <c r="FV50" s="962"/>
      <c r="FW50" s="962"/>
      <c r="FX50" s="962"/>
      <c r="FY50" s="962"/>
      <c r="FZ50" s="962"/>
      <c r="GA50" s="962"/>
      <c r="GB50" s="962"/>
      <c r="GC50" s="962"/>
      <c r="GD50" s="962"/>
      <c r="GE50" s="962"/>
      <c r="GF50" s="962"/>
      <c r="GG50" s="962"/>
      <c r="GH50" s="962"/>
      <c r="GI50" s="962"/>
      <c r="GJ50" s="962"/>
      <c r="GK50" s="962"/>
      <c r="GL50" s="962"/>
      <c r="GM50" s="962"/>
      <c r="GN50" s="962"/>
      <c r="GO50" s="962"/>
      <c r="GP50" s="1024"/>
      <c r="GQ50" s="962"/>
      <c r="GR50" s="962"/>
      <c r="GS50" s="962"/>
      <c r="GT50" s="962"/>
      <c r="GU50" s="962"/>
      <c r="GV50" s="962"/>
      <c r="GW50" s="962"/>
      <c r="GX50" s="962"/>
      <c r="GY50" s="962"/>
      <c r="GZ50" s="962"/>
      <c r="HA50" s="962"/>
      <c r="HB50" s="962"/>
      <c r="HC50" s="962"/>
      <c r="HD50" s="962"/>
      <c r="HE50" s="962"/>
      <c r="HF50" s="1023"/>
      <c r="HG50" s="1024">
        <v>0</v>
      </c>
      <c r="HH50" s="962">
        <v>0</v>
      </c>
      <c r="HI50" s="962">
        <v>0</v>
      </c>
      <c r="HJ50" s="962">
        <v>0</v>
      </c>
      <c r="HK50" s="962">
        <v>0</v>
      </c>
      <c r="HL50" s="962">
        <v>0</v>
      </c>
      <c r="HM50" s="962">
        <v>0</v>
      </c>
      <c r="HN50" s="962">
        <v>0</v>
      </c>
      <c r="HO50" s="962">
        <v>0</v>
      </c>
      <c r="HP50" s="962">
        <v>0</v>
      </c>
      <c r="HQ50" s="962">
        <v>0</v>
      </c>
      <c r="HR50" s="962">
        <v>0</v>
      </c>
      <c r="HS50" s="962">
        <v>0</v>
      </c>
      <c r="HT50" s="962">
        <v>0</v>
      </c>
      <c r="HU50" s="962">
        <v>4547.7</v>
      </c>
      <c r="HV50" s="962">
        <v>4547.7</v>
      </c>
      <c r="HW50" s="1023">
        <v>4547.7</v>
      </c>
    </row>
    <row r="51" spans="1:231" s="1047" customFormat="1" ht="18.75" customHeight="1" x14ac:dyDescent="0.4">
      <c r="A51" s="2821" t="s">
        <v>845</v>
      </c>
      <c r="B51" s="2836"/>
      <c r="C51" s="2836"/>
      <c r="D51" s="2836"/>
      <c r="E51" s="2836"/>
      <c r="F51" s="2836"/>
      <c r="G51" s="2836"/>
      <c r="H51" s="2836"/>
      <c r="I51" s="2836"/>
      <c r="J51" s="2836"/>
      <c r="K51" s="2836"/>
      <c r="L51" s="2836"/>
      <c r="M51" s="2836"/>
      <c r="N51" s="2836"/>
      <c r="O51" s="2836"/>
      <c r="P51" s="2836"/>
      <c r="Q51" s="2836"/>
      <c r="R51" s="2836"/>
      <c r="S51" s="2836"/>
      <c r="T51" s="2836"/>
      <c r="U51" s="2836"/>
      <c r="V51" s="2836"/>
      <c r="W51" s="2836"/>
      <c r="X51" s="2836"/>
      <c r="Y51" s="2836"/>
      <c r="Z51" s="2836"/>
      <c r="AA51" s="2836"/>
      <c r="AB51" s="2836"/>
      <c r="AC51" s="2836"/>
      <c r="AD51" s="2836"/>
      <c r="AE51" s="2836"/>
      <c r="AF51" s="2836"/>
      <c r="AG51" s="2836"/>
      <c r="AH51" s="2836"/>
      <c r="AI51" s="2836"/>
      <c r="AJ51" s="2836"/>
      <c r="AK51" s="2836"/>
      <c r="AL51" s="2836"/>
      <c r="AM51" s="2836"/>
      <c r="AN51" s="2836"/>
      <c r="AO51" s="2836"/>
      <c r="AP51" s="2836"/>
      <c r="AQ51" s="2836"/>
      <c r="AR51" s="2836"/>
      <c r="AS51" s="2836"/>
      <c r="AT51" s="2836"/>
      <c r="AU51" s="2836"/>
      <c r="AV51" s="1016"/>
      <c r="AW51" s="1016"/>
      <c r="AX51" s="1016"/>
      <c r="AY51" s="1016"/>
      <c r="AZ51" s="1016"/>
      <c r="BA51" s="1016"/>
      <c r="BB51" s="1016"/>
      <c r="BC51" s="1016"/>
      <c r="BD51" s="1016"/>
      <c r="BE51" s="1016"/>
      <c r="BF51" s="1016"/>
      <c r="BG51" s="1016"/>
      <c r="BH51" s="1016">
        <v>0</v>
      </c>
      <c r="BI51" s="1016">
        <v>0</v>
      </c>
      <c r="BJ51" s="1016">
        <v>32.178907019999997</v>
      </c>
      <c r="BK51" s="1016">
        <v>49.958568970000002</v>
      </c>
      <c r="BL51" s="1016">
        <v>95.519015819999993</v>
      </c>
      <c r="BM51" s="1016">
        <v>177.65649181000001</v>
      </c>
      <c r="BN51" s="1016">
        <v>176.19675555000001</v>
      </c>
      <c r="BO51" s="1016">
        <v>79.562411159999996</v>
      </c>
      <c r="BP51" s="1016">
        <v>193.44378566999998</v>
      </c>
      <c r="BQ51" s="2837">
        <v>449.20295238</v>
      </c>
      <c r="BR51" s="2837">
        <v>83.563208639999999</v>
      </c>
      <c r="BS51" s="2837">
        <v>181.35819627999999</v>
      </c>
      <c r="BT51" s="2837">
        <v>66.820046180000006</v>
      </c>
      <c r="BU51" s="2837">
        <v>331.74145110000001</v>
      </c>
      <c r="BV51" s="2837">
        <v>12.50285519</v>
      </c>
      <c r="BW51" s="2837">
        <v>113.98319284</v>
      </c>
      <c r="BX51" s="2837">
        <v>360.08419096</v>
      </c>
      <c r="BY51" s="2837">
        <v>486.57023898999995</v>
      </c>
      <c r="BZ51" s="2837">
        <v>81.280123099999997</v>
      </c>
      <c r="CA51" s="2837">
        <v>143.54616468999996</v>
      </c>
      <c r="CB51" s="2837">
        <v>89.174453869999979</v>
      </c>
      <c r="CC51" s="2837">
        <v>314.00074165999996</v>
      </c>
      <c r="CD51" s="2837">
        <v>14.443803879999994</v>
      </c>
      <c r="CE51" s="2837">
        <v>66.420133039999996</v>
      </c>
      <c r="CF51" s="2837">
        <v>110.74932786000001</v>
      </c>
      <c r="CG51" s="2837">
        <v>191.61326478000001</v>
      </c>
      <c r="CH51" s="2837">
        <v>144.23729148000015</v>
      </c>
      <c r="CI51" s="2837">
        <v>181.35819627999999</v>
      </c>
      <c r="CJ51" s="2837">
        <v>268.30307591999986</v>
      </c>
      <c r="CK51" s="2837">
        <v>593.89856367999994</v>
      </c>
      <c r="CL51" s="2837">
        <v>153.90795548</v>
      </c>
      <c r="CM51" s="2837">
        <v>322.11857005000007</v>
      </c>
      <c r="CN51" s="2837">
        <v>227.8421707600001</v>
      </c>
      <c r="CO51" s="2837">
        <v>703.86869629000023</v>
      </c>
      <c r="CP51" s="2837">
        <v>1803.3812664100001</v>
      </c>
      <c r="CQ51" s="2837">
        <v>0</v>
      </c>
      <c r="CR51" s="2837">
        <v>0</v>
      </c>
      <c r="CS51" s="2837">
        <v>0</v>
      </c>
      <c r="CT51" s="2837">
        <v>0</v>
      </c>
      <c r="CU51" s="2837">
        <v>0</v>
      </c>
      <c r="CV51" s="2837">
        <v>0</v>
      </c>
      <c r="CW51" s="2837">
        <v>0</v>
      </c>
      <c r="CX51" s="2837">
        <v>0</v>
      </c>
      <c r="CY51" s="2837">
        <v>0</v>
      </c>
      <c r="CZ51" s="2837">
        <v>0</v>
      </c>
      <c r="DA51" s="2837">
        <v>0</v>
      </c>
      <c r="DB51" s="2837">
        <v>0</v>
      </c>
      <c r="DC51" s="2837">
        <v>0</v>
      </c>
      <c r="DD51" s="2837">
        <v>0</v>
      </c>
      <c r="DE51" s="2837">
        <v>0</v>
      </c>
      <c r="DF51" s="2837">
        <v>0</v>
      </c>
      <c r="DG51" s="2837">
        <v>0</v>
      </c>
      <c r="DH51" s="2837">
        <v>0</v>
      </c>
      <c r="DI51" s="2837">
        <v>0</v>
      </c>
      <c r="DJ51" s="2837">
        <v>0</v>
      </c>
      <c r="DK51" s="2837">
        <v>0</v>
      </c>
      <c r="DL51" s="2837">
        <v>0</v>
      </c>
      <c r="DM51" s="2837">
        <v>0</v>
      </c>
      <c r="DN51" s="2837">
        <v>0</v>
      </c>
      <c r="DO51" s="2837">
        <v>0</v>
      </c>
      <c r="DP51" s="2837">
        <v>0</v>
      </c>
      <c r="DQ51" s="2837">
        <v>0</v>
      </c>
      <c r="DR51" s="2837">
        <v>0</v>
      </c>
      <c r="DS51" s="2837">
        <v>0</v>
      </c>
      <c r="DT51" s="2837">
        <v>0</v>
      </c>
      <c r="DU51" s="2837">
        <v>0</v>
      </c>
      <c r="DV51" s="2837">
        <v>0</v>
      </c>
      <c r="DW51" s="2837">
        <v>0</v>
      </c>
      <c r="DX51" s="2837">
        <v>0</v>
      </c>
      <c r="DY51" s="2837">
        <v>0</v>
      </c>
      <c r="DZ51" s="2837">
        <v>0</v>
      </c>
      <c r="EA51" s="1016">
        <v>0</v>
      </c>
      <c r="EB51" s="1016">
        <v>0</v>
      </c>
      <c r="EC51" s="1016">
        <v>0</v>
      </c>
      <c r="ED51" s="1016">
        <v>0</v>
      </c>
      <c r="EE51" s="1016">
        <v>0</v>
      </c>
      <c r="EF51" s="1016">
        <v>0</v>
      </c>
      <c r="EG51" s="1016">
        <v>0</v>
      </c>
      <c r="EH51" s="1016">
        <v>0</v>
      </c>
      <c r="EI51" s="1016">
        <v>0</v>
      </c>
      <c r="EJ51" s="1016">
        <v>0</v>
      </c>
      <c r="EK51" s="1016">
        <v>0</v>
      </c>
      <c r="EL51" s="1016">
        <v>0</v>
      </c>
      <c r="EM51" s="1016">
        <v>0</v>
      </c>
      <c r="EN51" s="1016">
        <v>0</v>
      </c>
      <c r="EO51" s="1016">
        <v>0</v>
      </c>
      <c r="EP51" s="1016">
        <v>0</v>
      </c>
      <c r="EQ51" s="1016">
        <v>0</v>
      </c>
      <c r="ER51" s="1016">
        <v>0</v>
      </c>
      <c r="ES51" s="1016">
        <v>0</v>
      </c>
      <c r="ET51" s="1016">
        <v>0</v>
      </c>
      <c r="EU51" s="1016">
        <v>0</v>
      </c>
      <c r="EV51" s="1016">
        <v>0</v>
      </c>
      <c r="EW51" s="1016">
        <v>0</v>
      </c>
      <c r="EX51" s="1016">
        <v>0</v>
      </c>
      <c r="EY51" s="1016">
        <v>0</v>
      </c>
      <c r="EZ51" s="1016">
        <v>0</v>
      </c>
      <c r="FA51" s="1016">
        <v>0</v>
      </c>
      <c r="FB51" s="1016">
        <v>0</v>
      </c>
      <c r="FC51" s="1016">
        <v>0</v>
      </c>
      <c r="FD51" s="1016">
        <v>0</v>
      </c>
      <c r="FE51" s="1016">
        <v>0</v>
      </c>
      <c r="FF51" s="1016">
        <v>0</v>
      </c>
      <c r="FG51" s="1016">
        <v>0</v>
      </c>
      <c r="FH51" s="1016">
        <v>0</v>
      </c>
      <c r="FI51" s="1016">
        <v>0</v>
      </c>
      <c r="FJ51" s="1016">
        <v>0</v>
      </c>
      <c r="FK51" s="1016">
        <f t="shared" si="2"/>
        <v>0</v>
      </c>
      <c r="FL51" s="1016">
        <v>0</v>
      </c>
      <c r="FM51" s="1016">
        <v>0</v>
      </c>
      <c r="FN51" s="1016">
        <v>0</v>
      </c>
      <c r="FO51" s="1016">
        <f t="shared" si="3"/>
        <v>0</v>
      </c>
      <c r="FP51" s="1016">
        <v>0</v>
      </c>
      <c r="FQ51" s="1016">
        <v>0</v>
      </c>
      <c r="FR51" s="1016">
        <v>0</v>
      </c>
      <c r="FS51" s="1016">
        <f t="shared" si="4"/>
        <v>0</v>
      </c>
      <c r="FT51" s="1016">
        <v>0</v>
      </c>
      <c r="FU51" s="1016">
        <v>0</v>
      </c>
      <c r="FV51" s="1016">
        <v>0</v>
      </c>
      <c r="FW51" s="1016">
        <v>0</v>
      </c>
      <c r="FX51" s="1016">
        <v>0</v>
      </c>
      <c r="FY51" s="1016">
        <v>0</v>
      </c>
      <c r="FZ51" s="1016">
        <v>0</v>
      </c>
      <c r="GA51" s="1016">
        <v>0</v>
      </c>
      <c r="GB51" s="1016">
        <v>0</v>
      </c>
      <c r="GC51" s="1016">
        <v>0</v>
      </c>
      <c r="GD51" s="1016">
        <v>0</v>
      </c>
      <c r="GE51" s="1016">
        <v>0</v>
      </c>
      <c r="GF51" s="1016">
        <v>0</v>
      </c>
      <c r="GG51" s="1016">
        <v>0</v>
      </c>
      <c r="GH51" s="1016">
        <v>0</v>
      </c>
      <c r="GI51" s="1016">
        <v>0</v>
      </c>
      <c r="GJ51" s="1016">
        <v>0</v>
      </c>
      <c r="GK51" s="1016">
        <v>0</v>
      </c>
      <c r="GL51" s="1016">
        <v>0</v>
      </c>
      <c r="GM51" s="1016">
        <v>0</v>
      </c>
      <c r="GN51" s="1016">
        <v>0</v>
      </c>
      <c r="GO51" s="1016">
        <f t="shared" si="6"/>
        <v>0</v>
      </c>
      <c r="GP51" s="1019">
        <v>0</v>
      </c>
      <c r="GQ51" s="1016">
        <v>0</v>
      </c>
      <c r="GR51" s="1016">
        <v>0</v>
      </c>
      <c r="GS51" s="1016">
        <f t="shared" si="12"/>
        <v>0</v>
      </c>
      <c r="GT51" s="1016">
        <v>0</v>
      </c>
      <c r="GU51" s="1016">
        <v>0</v>
      </c>
      <c r="GV51" s="1016">
        <v>0</v>
      </c>
      <c r="GW51" s="1016">
        <f t="shared" si="40"/>
        <v>0</v>
      </c>
      <c r="GX51" s="1016">
        <v>0</v>
      </c>
      <c r="GY51" s="1016">
        <v>0</v>
      </c>
      <c r="GZ51" s="1016">
        <v>0</v>
      </c>
      <c r="HA51" s="1016">
        <f t="shared" si="34"/>
        <v>0</v>
      </c>
      <c r="HB51" s="1016">
        <v>0</v>
      </c>
      <c r="HC51" s="1016">
        <v>0</v>
      </c>
      <c r="HD51" s="1016">
        <v>0</v>
      </c>
      <c r="HE51" s="962">
        <f t="shared" si="10"/>
        <v>0</v>
      </c>
      <c r="HF51" s="1018">
        <f t="shared" si="11"/>
        <v>0</v>
      </c>
      <c r="HG51" s="1019">
        <v>0</v>
      </c>
      <c r="HH51" s="1016">
        <v>0</v>
      </c>
      <c r="HI51" s="1016">
        <v>0</v>
      </c>
      <c r="HJ51" s="1016">
        <f t="shared" si="39"/>
        <v>0</v>
      </c>
      <c r="HK51" s="1016">
        <v>0</v>
      </c>
      <c r="HL51" s="1016">
        <v>0</v>
      </c>
      <c r="HM51" s="1016">
        <v>0</v>
      </c>
      <c r="HN51" s="1016">
        <f t="shared" si="14"/>
        <v>0</v>
      </c>
      <c r="HO51" s="1016">
        <v>0</v>
      </c>
      <c r="HP51" s="1016">
        <v>0</v>
      </c>
      <c r="HQ51" s="1016">
        <v>0</v>
      </c>
      <c r="HR51" s="1016">
        <v>0</v>
      </c>
      <c r="HS51" s="1016">
        <v>0</v>
      </c>
      <c r="HT51" s="1016">
        <v>0</v>
      </c>
      <c r="HU51" s="1016">
        <v>0</v>
      </c>
      <c r="HV51" s="1016">
        <v>0</v>
      </c>
      <c r="HW51" s="1018">
        <f t="shared" si="1"/>
        <v>0</v>
      </c>
    </row>
    <row r="52" spans="1:231" s="1047" customFormat="1" ht="18.75" customHeight="1" x14ac:dyDescent="0.4">
      <c r="A52" s="2821" t="s">
        <v>846</v>
      </c>
      <c r="B52" s="2836">
        <v>236.86734332756481</v>
      </c>
      <c r="C52" s="2836">
        <v>260.71061268</v>
      </c>
      <c r="D52" s="2836">
        <v>233.23177582999998</v>
      </c>
      <c r="E52" s="2836">
        <v>730.80973183756487</v>
      </c>
      <c r="F52" s="2836">
        <v>174.20329734000001</v>
      </c>
      <c r="G52" s="2836">
        <v>235.70689091738086</v>
      </c>
      <c r="H52" s="2836">
        <v>250.08428171999998</v>
      </c>
      <c r="I52" s="2836">
        <v>659.99446997738085</v>
      </c>
      <c r="J52" s="2836">
        <v>205.17560649976855</v>
      </c>
      <c r="K52" s="2836">
        <v>192.22310337754629</v>
      </c>
      <c r="L52" s="2836">
        <v>328.75051683634263</v>
      </c>
      <c r="M52" s="2836">
        <v>726.14922671365741</v>
      </c>
      <c r="N52" s="2836">
        <v>352.00125486531482</v>
      </c>
      <c r="O52" s="2836">
        <v>948.2540270011574</v>
      </c>
      <c r="P52" s="2836">
        <v>166.96175000115744</v>
      </c>
      <c r="Q52" s="2836">
        <v>1467.2170318676297</v>
      </c>
      <c r="R52" s="2836">
        <v>3584.1704603962326</v>
      </c>
      <c r="S52" s="2836">
        <v>572.68889999999999</v>
      </c>
      <c r="T52" s="2836">
        <v>188.791088</v>
      </c>
      <c r="U52" s="2836">
        <v>161.42549</v>
      </c>
      <c r="V52" s="2836">
        <v>922.9054779999999</v>
      </c>
      <c r="W52" s="2836">
        <v>153.88717700000001</v>
      </c>
      <c r="X52" s="2836">
        <v>187.97848199999999</v>
      </c>
      <c r="Y52" s="2836">
        <v>291.56924200000003</v>
      </c>
      <c r="Z52" s="2836">
        <v>633.43490099999997</v>
      </c>
      <c r="AA52" s="2836">
        <v>851.92586646539996</v>
      </c>
      <c r="AB52" s="2836">
        <v>795.99056399999995</v>
      </c>
      <c r="AC52" s="2836">
        <v>244.48833999999999</v>
      </c>
      <c r="AD52" s="2836">
        <v>1892.4047704654001</v>
      </c>
      <c r="AE52" s="2836">
        <v>455.25302299999998</v>
      </c>
      <c r="AF52" s="2836">
        <v>306.35077999999999</v>
      </c>
      <c r="AG52" s="2836">
        <v>137.429</v>
      </c>
      <c r="AH52" s="2836">
        <v>899.03280299999994</v>
      </c>
      <c r="AI52" s="2836">
        <v>4347.7779524653997</v>
      </c>
      <c r="AJ52" s="2836">
        <v>250.781892</v>
      </c>
      <c r="AK52" s="2836">
        <v>167.844097</v>
      </c>
      <c r="AL52" s="2836">
        <v>556.69737299999997</v>
      </c>
      <c r="AM52" s="2836">
        <v>975.32336199999997</v>
      </c>
      <c r="AN52" s="2836">
        <v>393.93434100000002</v>
      </c>
      <c r="AO52" s="2836">
        <v>648.69286</v>
      </c>
      <c r="AP52" s="2836">
        <v>583.874234</v>
      </c>
      <c r="AQ52" s="2836">
        <v>1626.5014350000001</v>
      </c>
      <c r="AR52" s="2836">
        <v>732.27002650000009</v>
      </c>
      <c r="AS52" s="2836">
        <v>1715.7611835011576</v>
      </c>
      <c r="AT52" s="2836">
        <v>1052.8801709999998</v>
      </c>
      <c r="AU52" s="2836">
        <v>484.82924000000003</v>
      </c>
      <c r="AV52" s="1016">
        <v>417.784964</v>
      </c>
      <c r="AW52" s="1016">
        <v>1955.494375</v>
      </c>
      <c r="AX52" s="1016">
        <v>348.98430200000001</v>
      </c>
      <c r="AY52" s="1016">
        <v>291.00343058999999</v>
      </c>
      <c r="AZ52" s="1016">
        <v>381.590146</v>
      </c>
      <c r="BA52" s="1016">
        <v>1021.57787859</v>
      </c>
      <c r="BB52" s="1016">
        <v>434.31444395999995</v>
      </c>
      <c r="BC52" s="1016">
        <v>886.52629000000002</v>
      </c>
      <c r="BD52" s="1016">
        <v>501.278505</v>
      </c>
      <c r="BE52" s="1016">
        <v>1822.1192389600001</v>
      </c>
      <c r="BF52" s="1016">
        <v>315.73430311999999</v>
      </c>
      <c r="BG52" s="1016">
        <v>172.16546634515743</v>
      </c>
      <c r="BH52" s="1016">
        <v>705.20797817115749</v>
      </c>
      <c r="BI52" s="1016">
        <v>1193.1077476363148</v>
      </c>
      <c r="BJ52" s="1016">
        <v>594.22080419200006</v>
      </c>
      <c r="BK52" s="1016">
        <v>296.72062185919998</v>
      </c>
      <c r="BL52" s="1016">
        <v>581.19572675719996</v>
      </c>
      <c r="BM52" s="1016">
        <v>1472.1371528084001</v>
      </c>
      <c r="BN52" s="1016">
        <v>460.16021989125704</v>
      </c>
      <c r="BO52" s="1016">
        <v>709.45121482924787</v>
      </c>
      <c r="BP52" s="1016">
        <v>570.35172972300893</v>
      </c>
      <c r="BQ52" s="2837">
        <v>1739.963164443514</v>
      </c>
      <c r="BR52" s="2837">
        <v>901.62829413511008</v>
      </c>
      <c r="BS52" s="2837">
        <v>368.30635437059999</v>
      </c>
      <c r="BT52" s="2837">
        <v>832.22796081799993</v>
      </c>
      <c r="BU52" s="2837">
        <v>2102.1626093237101</v>
      </c>
      <c r="BV52" s="2837">
        <v>374.53797445959998</v>
      </c>
      <c r="BW52" s="2837">
        <v>647.79805977087801</v>
      </c>
      <c r="BX52" s="2837">
        <v>1341.49827515521</v>
      </c>
      <c r="BY52" s="2837">
        <v>2363.8343093856884</v>
      </c>
      <c r="BZ52" s="2837">
        <v>281.66889348709464</v>
      </c>
      <c r="CA52" s="2837">
        <v>139.42185573088065</v>
      </c>
      <c r="CB52" s="2837">
        <v>644.15848255310937</v>
      </c>
      <c r="CC52" s="2837">
        <v>1065.2492317710846</v>
      </c>
      <c r="CD52" s="2837">
        <v>82.723376495892765</v>
      </c>
      <c r="CE52" s="2837">
        <v>970.10605325887525</v>
      </c>
      <c r="CF52" s="2837">
        <v>705.97606555796949</v>
      </c>
      <c r="CG52" s="2837">
        <v>1758.8054953127375</v>
      </c>
      <c r="CH52" s="2837">
        <v>293.77753815614625</v>
      </c>
      <c r="CI52" s="2837">
        <v>200.12124500991922</v>
      </c>
      <c r="CJ52" s="2837">
        <v>378.47031831386073</v>
      </c>
      <c r="CK52" s="2837">
        <v>872.36910147992626</v>
      </c>
      <c r="CL52" s="2837">
        <v>623.70200626572159</v>
      </c>
      <c r="CM52" s="2837">
        <v>526.51113285586416</v>
      </c>
      <c r="CN52" s="2837">
        <v>1339.8067627354421</v>
      </c>
      <c r="CO52" s="2837">
        <v>2490.0199018570279</v>
      </c>
      <c r="CP52" s="2837">
        <v>6331.410664498344</v>
      </c>
      <c r="CQ52" s="2837">
        <v>121.42538900370869</v>
      </c>
      <c r="CR52" s="2837">
        <v>293.84999580970873</v>
      </c>
      <c r="CS52" s="2837">
        <v>475.07123210890461</v>
      </c>
      <c r="CT52" s="2837">
        <v>890.34661692232203</v>
      </c>
      <c r="CU52" s="2837">
        <v>331.21299441325664</v>
      </c>
      <c r="CV52" s="2837">
        <v>394.71101314764741</v>
      </c>
      <c r="CW52" s="2837">
        <v>580.71145741974203</v>
      </c>
      <c r="CX52" s="2837">
        <v>1306.635464980646</v>
      </c>
      <c r="CY52" s="2837">
        <v>378.46592466710393</v>
      </c>
      <c r="CZ52" s="2837">
        <v>254.58554124094138</v>
      </c>
      <c r="DA52" s="2837">
        <v>499.09984472886504</v>
      </c>
      <c r="DB52" s="2837">
        <v>1132.1513106369105</v>
      </c>
      <c r="DC52" s="2837">
        <v>248.33269919044511</v>
      </c>
      <c r="DD52" s="2837">
        <v>544.96443685050599</v>
      </c>
      <c r="DE52" s="2837">
        <v>615.90430589326115</v>
      </c>
      <c r="DF52" s="2837">
        <v>1409.2014419342122</v>
      </c>
      <c r="DG52" s="2837">
        <v>4738.3348344740916</v>
      </c>
      <c r="DH52" s="2837">
        <v>484.56055389092944</v>
      </c>
      <c r="DI52" s="2837">
        <v>365.89665979112306</v>
      </c>
      <c r="DJ52" s="2837">
        <v>303.59430064065737</v>
      </c>
      <c r="DK52" s="2837">
        <v>1154.0515143227099</v>
      </c>
      <c r="DL52" s="2837">
        <v>410.63479815763333</v>
      </c>
      <c r="DM52" s="2837">
        <v>1236.5578800697454</v>
      </c>
      <c r="DN52" s="2837">
        <v>426.38154230660973</v>
      </c>
      <c r="DO52" s="2837">
        <v>2073.5742205339884</v>
      </c>
      <c r="DP52" s="2837">
        <v>3227.6257348566983</v>
      </c>
      <c r="DQ52" s="2837">
        <v>382.61536186868648</v>
      </c>
      <c r="DR52" s="2837">
        <v>499.00593782114288</v>
      </c>
      <c r="DS52" s="2837">
        <v>447.87742408907991</v>
      </c>
      <c r="DT52" s="2837">
        <v>1329.4987237789094</v>
      </c>
      <c r="DU52" s="2837">
        <v>293.637703976159</v>
      </c>
      <c r="DV52" s="2837">
        <v>127.109922842006</v>
      </c>
      <c r="DW52" s="2837">
        <v>291.33015580121605</v>
      </c>
      <c r="DX52" s="2837">
        <v>712.07778261938097</v>
      </c>
      <c r="DY52" s="2837">
        <v>6151.8382130957007</v>
      </c>
      <c r="DZ52" s="2837">
        <v>678.07353225627503</v>
      </c>
      <c r="EA52" s="1016">
        <v>1002.7347818970204</v>
      </c>
      <c r="EB52" s="1016">
        <v>1576.6323802920169</v>
      </c>
      <c r="EC52" s="1016">
        <v>3257.4406944453126</v>
      </c>
      <c r="ED52" s="1016">
        <v>1089.8462227192931</v>
      </c>
      <c r="EE52" s="1016">
        <v>765.44476434003195</v>
      </c>
      <c r="EF52" s="1016">
        <v>986.68729289263001</v>
      </c>
      <c r="EG52" s="1016">
        <v>2841.9782799519553</v>
      </c>
      <c r="EH52" s="1016">
        <v>684.75243618769309</v>
      </c>
      <c r="EI52" s="1016">
        <v>893.59871093766594</v>
      </c>
      <c r="EJ52" s="1016">
        <v>1300.5907999527772</v>
      </c>
      <c r="EK52" s="1016">
        <v>2878.9419470781359</v>
      </c>
      <c r="EL52" s="1016">
        <v>1014.286159195452</v>
      </c>
      <c r="EM52" s="1016">
        <v>611.46490155219203</v>
      </c>
      <c r="EN52" s="1016">
        <v>1478.7611488138368</v>
      </c>
      <c r="EO52" s="1016">
        <v>3104.5122095614806</v>
      </c>
      <c r="EP52" s="1016">
        <v>12082.873131036886</v>
      </c>
      <c r="EQ52" s="1016">
        <v>744.20168707101504</v>
      </c>
      <c r="ER52" s="1016">
        <v>833.35379753251868</v>
      </c>
      <c r="ES52" s="1016">
        <v>1973.5095409096341</v>
      </c>
      <c r="ET52" s="1016">
        <v>3551.0650255131677</v>
      </c>
      <c r="EU52" s="1016">
        <v>1092.1081392337369</v>
      </c>
      <c r="EV52" s="1016">
        <v>1260.7962091240415</v>
      </c>
      <c r="EW52" s="1016">
        <v>1436.7370845535634</v>
      </c>
      <c r="EX52" s="1016">
        <v>3789.6414329113413</v>
      </c>
      <c r="EY52" s="1016">
        <v>1370.90044932514</v>
      </c>
      <c r="EZ52" s="1016">
        <v>980.96761999089699</v>
      </c>
      <c r="FA52" s="1016">
        <v>746.17125861750696</v>
      </c>
      <c r="FB52" s="1016">
        <v>3098.0393279335444</v>
      </c>
      <c r="FC52" s="1016">
        <v>1836.5947185112977</v>
      </c>
      <c r="FD52" s="1016">
        <v>2171.0172920149448</v>
      </c>
      <c r="FE52" s="1016">
        <v>2520.7036365834319</v>
      </c>
      <c r="FF52" s="1016">
        <v>6528.3156471096736</v>
      </c>
      <c r="FG52" s="1016">
        <v>16967.061433467727</v>
      </c>
      <c r="FH52" s="1016">
        <v>671.83666343434004</v>
      </c>
      <c r="FI52" s="1016">
        <v>936.30175184876293</v>
      </c>
      <c r="FJ52" s="1016">
        <v>1680.2802654443599</v>
      </c>
      <c r="FK52" s="1016">
        <f t="shared" si="2"/>
        <v>3288.4186807274627</v>
      </c>
      <c r="FL52" s="1016">
        <v>1370.9268052022203</v>
      </c>
      <c r="FM52" s="1016">
        <v>1157.3782613882299</v>
      </c>
      <c r="FN52" s="1016">
        <v>2976.3345750653207</v>
      </c>
      <c r="FO52" s="1016">
        <f t="shared" si="3"/>
        <v>5504.6396416557709</v>
      </c>
      <c r="FP52" s="1016">
        <v>820.24769722354699</v>
      </c>
      <c r="FQ52" s="1016">
        <v>1032.9827249007899</v>
      </c>
      <c r="FR52" s="1016">
        <v>1220.5649853125619</v>
      </c>
      <c r="FS52" s="1016">
        <f t="shared" si="4"/>
        <v>3073.795407436899</v>
      </c>
      <c r="FT52" s="1016">
        <v>2069.8278874779012</v>
      </c>
      <c r="FU52" s="1016">
        <v>928.41618006316241</v>
      </c>
      <c r="FV52" s="1016">
        <v>3823.6144706768268</v>
      </c>
      <c r="FW52" s="1016">
        <v>6821.8585382178899</v>
      </c>
      <c r="FX52" s="1016">
        <v>18688.71226803802</v>
      </c>
      <c r="FY52" s="1016">
        <v>1493.555992175799</v>
      </c>
      <c r="FZ52" s="1016">
        <v>670.72195130273008</v>
      </c>
      <c r="GA52" s="1016">
        <v>2166.0037587084121</v>
      </c>
      <c r="GB52" s="1016">
        <v>4330.2817021869414</v>
      </c>
      <c r="GC52" s="1016">
        <v>984.63229635573202</v>
      </c>
      <c r="GD52" s="1016">
        <v>1380.979355478471</v>
      </c>
      <c r="GE52" s="1016">
        <v>1911.3368536138803</v>
      </c>
      <c r="GF52" s="1016">
        <v>4276.9485054480838</v>
      </c>
      <c r="GG52" s="1016">
        <v>952.35309857611105</v>
      </c>
      <c r="GH52" s="1016">
        <v>602.91520644951891</v>
      </c>
      <c r="GI52" s="1016">
        <v>712.88801294783298</v>
      </c>
      <c r="GJ52" s="1016">
        <v>2268.156317973463</v>
      </c>
      <c r="GK52" s="1016">
        <v>2167.6443177305878</v>
      </c>
      <c r="GL52" s="1016">
        <v>3280.4029140732969</v>
      </c>
      <c r="GM52" s="1016">
        <v>4787.8620655671311</v>
      </c>
      <c r="GN52" s="1016">
        <v>10235.909297371016</v>
      </c>
      <c r="GO52" s="1016">
        <f t="shared" si="6"/>
        <v>21111.295822979504</v>
      </c>
      <c r="GP52" s="1019">
        <f>GP53+GP62</f>
        <v>1615</v>
      </c>
      <c r="GQ52" s="1016">
        <f t="shared" ref="GQ52:GT52" si="41">GQ53+GQ62</f>
        <v>2488.5545000000002</v>
      </c>
      <c r="GR52" s="1016">
        <f t="shared" si="41"/>
        <v>3962.7729999999997</v>
      </c>
      <c r="GS52" s="1016">
        <f>GR52+GQ52+GP52</f>
        <v>8066.3274999999994</v>
      </c>
      <c r="GT52" s="1016">
        <f t="shared" si="41"/>
        <v>3475.93</v>
      </c>
      <c r="GU52" s="1016">
        <v>2840.68</v>
      </c>
      <c r="GV52" s="1016">
        <v>2035.56</v>
      </c>
      <c r="GW52" s="1016">
        <f t="shared" si="40"/>
        <v>8352.17</v>
      </c>
      <c r="GX52" s="1016">
        <v>2971.27</v>
      </c>
      <c r="GY52" s="1016">
        <v>2714.82</v>
      </c>
      <c r="GZ52" s="1016">
        <v>993.86</v>
      </c>
      <c r="HA52" s="1016">
        <f t="shared" si="34"/>
        <v>6679.95</v>
      </c>
      <c r="HB52" s="1016">
        <f>HB53+HB62</f>
        <v>2360.67</v>
      </c>
      <c r="HC52" s="1016">
        <f t="shared" ref="HC52:HD52" si="42">HC53+HC62</f>
        <v>794.06000000000006</v>
      </c>
      <c r="HD52" s="1016">
        <f t="shared" si="42"/>
        <v>3135.5</v>
      </c>
      <c r="HE52" s="1016">
        <f t="shared" si="10"/>
        <v>6290.23</v>
      </c>
      <c r="HF52" s="1018">
        <f t="shared" si="11"/>
        <v>29388.677499999998</v>
      </c>
      <c r="HG52" s="1019">
        <f>HG53+HG62</f>
        <v>1590.3067363642995</v>
      </c>
      <c r="HH52" s="1016">
        <f t="shared" ref="HH52:HI52" si="43">HH53+HH62</f>
        <v>2221.0247217300771</v>
      </c>
      <c r="HI52" s="1016">
        <f t="shared" si="43"/>
        <v>743.14241451864507</v>
      </c>
      <c r="HJ52" s="1016">
        <f t="shared" si="39"/>
        <v>4554.4738726130217</v>
      </c>
      <c r="HK52" s="1016">
        <f>HK53+HK62</f>
        <v>456.64834034064501</v>
      </c>
      <c r="HL52" s="1016">
        <f>HL53+HL62</f>
        <v>1037.9678395354777</v>
      </c>
      <c r="HM52" s="1016">
        <f>HM53+HM62</f>
        <v>824.48904335086695</v>
      </c>
      <c r="HN52" s="1016">
        <f t="shared" si="14"/>
        <v>2319.1052232269894</v>
      </c>
      <c r="HO52" s="1016">
        <f t="shared" ref="HO52:HU52" si="44">HO53+HO62</f>
        <v>2520.9932186645569</v>
      </c>
      <c r="HP52" s="1016">
        <f t="shared" si="44"/>
        <v>1106.0198672979341</v>
      </c>
      <c r="HQ52" s="1016">
        <f t="shared" si="44"/>
        <v>495.26341487801812</v>
      </c>
      <c r="HR52" s="1016">
        <f t="shared" ref="HR52" si="45">HO52+HP52+HQ52</f>
        <v>4122.2765008405095</v>
      </c>
      <c r="HS52" s="1016">
        <f t="shared" si="44"/>
        <v>794.03743443634812</v>
      </c>
      <c r="HT52" s="1016">
        <f t="shared" si="44"/>
        <v>1290.7692911226852</v>
      </c>
      <c r="HU52" s="1016">
        <f t="shared" si="44"/>
        <v>7154.6655026805993</v>
      </c>
      <c r="HV52" s="1016">
        <f t="shared" ref="HV52" si="46">HS52+HT52+HU52</f>
        <v>9239.4722282396324</v>
      </c>
      <c r="HW52" s="1018">
        <f t="shared" si="1"/>
        <v>20235.327824920154</v>
      </c>
    </row>
    <row r="53" spans="1:231" ht="18.75" customHeight="1" x14ac:dyDescent="0.4">
      <c r="A53" s="2822" t="s">
        <v>847</v>
      </c>
      <c r="B53" s="1048">
        <v>68.466859447564801</v>
      </c>
      <c r="C53" s="1048">
        <v>9.1028950000000002</v>
      </c>
      <c r="D53" s="1048">
        <v>10.643865</v>
      </c>
      <c r="E53" s="1048">
        <v>88.213619447564795</v>
      </c>
      <c r="F53" s="1048">
        <v>11.589653999999999</v>
      </c>
      <c r="G53" s="1048">
        <v>94.716855867380829</v>
      </c>
      <c r="H53" s="1048">
        <v>70.589500000000001</v>
      </c>
      <c r="I53" s="1048">
        <v>176.89600986738083</v>
      </c>
      <c r="J53" s="1048">
        <v>75.834204999999997</v>
      </c>
      <c r="K53" s="1048">
        <v>25.540707000000001</v>
      </c>
      <c r="L53" s="1048">
        <v>118.500201</v>
      </c>
      <c r="M53" s="1048">
        <v>219.875113</v>
      </c>
      <c r="N53" s="1048">
        <v>138.637340763</v>
      </c>
      <c r="O53" s="1048">
        <v>375.93728099999998</v>
      </c>
      <c r="P53" s="1048">
        <v>50</v>
      </c>
      <c r="Q53" s="1048">
        <v>564.57462176299998</v>
      </c>
      <c r="R53" s="1048">
        <v>1049.5593640779457</v>
      </c>
      <c r="S53" s="1048">
        <v>0</v>
      </c>
      <c r="T53" s="1048">
        <v>32.847087999999999</v>
      </c>
      <c r="U53" s="1048">
        <v>14.62473</v>
      </c>
      <c r="V53" s="1048">
        <v>47.471817999999999</v>
      </c>
      <c r="W53" s="1048">
        <v>46.135277000000002</v>
      </c>
      <c r="X53" s="1048">
        <v>128.283582</v>
      </c>
      <c r="Y53" s="1048">
        <v>89.035042000000004</v>
      </c>
      <c r="Z53" s="1048">
        <v>263.45390099999997</v>
      </c>
      <c r="AA53" s="1048">
        <v>112.690757</v>
      </c>
      <c r="AB53" s="1048">
        <v>534.591364</v>
      </c>
      <c r="AC53" s="1048">
        <v>180.93343999999999</v>
      </c>
      <c r="AD53" s="1048">
        <v>828.21556099999998</v>
      </c>
      <c r="AE53" s="1048">
        <v>331.67512299999999</v>
      </c>
      <c r="AF53" s="1048">
        <v>170.34368000000001</v>
      </c>
      <c r="AG53" s="1048">
        <v>50</v>
      </c>
      <c r="AH53" s="1048">
        <v>552.01880299999993</v>
      </c>
      <c r="AI53" s="1048">
        <v>1691.1600829999998</v>
      </c>
      <c r="AJ53" s="1048">
        <v>0</v>
      </c>
      <c r="AK53" s="1048">
        <v>6.1864990000000004</v>
      </c>
      <c r="AL53" s="1048">
        <v>73.019090000000006</v>
      </c>
      <c r="AM53" s="1048">
        <v>79.205589000000003</v>
      </c>
      <c r="AN53" s="1048">
        <v>139.07770099999999</v>
      </c>
      <c r="AO53" s="1048">
        <v>78.056014000000005</v>
      </c>
      <c r="AP53" s="1048">
        <v>108.997866</v>
      </c>
      <c r="AQ53" s="1048">
        <v>326.13158099999998</v>
      </c>
      <c r="AR53" s="1048">
        <v>415.96836150000001</v>
      </c>
      <c r="AS53" s="1048">
        <v>531.40655650000008</v>
      </c>
      <c r="AT53" s="1048">
        <v>1.619E-3</v>
      </c>
      <c r="AU53" s="1048">
        <v>0</v>
      </c>
      <c r="AV53" s="1049">
        <v>16.884661999999999</v>
      </c>
      <c r="AW53" s="1049">
        <v>16.886281</v>
      </c>
      <c r="AX53" s="1049">
        <v>39.903247999999998</v>
      </c>
      <c r="AY53" s="1049">
        <v>116.69323059</v>
      </c>
      <c r="AZ53" s="1049">
        <v>100.590019</v>
      </c>
      <c r="BA53" s="1049">
        <v>257.18649758999999</v>
      </c>
      <c r="BB53" s="1049">
        <v>17.42171596</v>
      </c>
      <c r="BC53" s="1049">
        <v>233.51057800000001</v>
      </c>
      <c r="BD53" s="1049">
        <v>265.028211</v>
      </c>
      <c r="BE53" s="1049">
        <v>515.96050495999998</v>
      </c>
      <c r="BF53" s="962">
        <v>22.123253120000001</v>
      </c>
      <c r="BG53" s="962">
        <v>18.89132914</v>
      </c>
      <c r="BH53" s="962">
        <v>503.58999617000001</v>
      </c>
      <c r="BI53" s="962">
        <v>544.60457842999995</v>
      </c>
      <c r="BJ53" s="962">
        <v>0</v>
      </c>
      <c r="BK53" s="962">
        <v>0</v>
      </c>
      <c r="BL53" s="962">
        <v>32.823399999999999</v>
      </c>
      <c r="BM53" s="962">
        <v>32.823399999999999</v>
      </c>
      <c r="BN53" s="962">
        <v>133.19059100000001</v>
      </c>
      <c r="BO53" s="962">
        <v>40.980153999999999</v>
      </c>
      <c r="BP53" s="962">
        <v>66.843342000000007</v>
      </c>
      <c r="BQ53" s="2838">
        <v>241.01408699999999</v>
      </c>
      <c r="BR53" s="2838">
        <v>347.82810599999999</v>
      </c>
      <c r="BS53" s="2838">
        <v>63.285037000000003</v>
      </c>
      <c r="BT53" s="2838">
        <v>94.099673999999993</v>
      </c>
      <c r="BU53" s="2838">
        <v>505.21281699999997</v>
      </c>
      <c r="BV53" s="2838">
        <v>181.06488303999998</v>
      </c>
      <c r="BW53" s="2838">
        <v>209.91415699999999</v>
      </c>
      <c r="BX53" s="2838">
        <v>878.50203999999997</v>
      </c>
      <c r="BY53" s="2838">
        <v>1269.4810800400001</v>
      </c>
      <c r="BZ53" s="2838">
        <v>0</v>
      </c>
      <c r="CA53" s="2838">
        <v>0.30546329999999999</v>
      </c>
      <c r="CB53" s="2838">
        <v>1.1592409999999999E-2</v>
      </c>
      <c r="CC53" s="2838">
        <v>0.31705570999999994</v>
      </c>
      <c r="CD53" s="2838">
        <v>9.7799720000000007E-2</v>
      </c>
      <c r="CE53" s="2838">
        <v>54.722308720000001</v>
      </c>
      <c r="CF53" s="2838">
        <v>152.65087349000001</v>
      </c>
      <c r="CG53" s="2838">
        <v>207.47098192999999</v>
      </c>
      <c r="CH53" s="2838">
        <v>57.756105700000006</v>
      </c>
      <c r="CI53" s="2838">
        <v>45.699763470000001</v>
      </c>
      <c r="CJ53" s="2838">
        <v>96.051817439999994</v>
      </c>
      <c r="CK53" s="2838">
        <v>199.50768661000001</v>
      </c>
      <c r="CL53" s="2838">
        <v>190.40321537</v>
      </c>
      <c r="CM53" s="2838">
        <v>209.91415699999999</v>
      </c>
      <c r="CN53" s="2838">
        <v>178.50316408</v>
      </c>
      <c r="CO53" s="2838">
        <v>578.82053645000008</v>
      </c>
      <c r="CP53" s="2838">
        <v>1020.99359312</v>
      </c>
      <c r="CQ53" s="2838">
        <v>0.98234279999998209</v>
      </c>
      <c r="CR53" s="2838">
        <v>82.85090655999997</v>
      </c>
      <c r="CS53" s="2838">
        <v>73.896342669999981</v>
      </c>
      <c r="CT53" s="2838">
        <v>157.72959202999994</v>
      </c>
      <c r="CU53" s="2838">
        <v>51.693267610000007</v>
      </c>
      <c r="CV53" s="2838">
        <v>228.95886433999999</v>
      </c>
      <c r="CW53" s="2838">
        <v>208.48719842</v>
      </c>
      <c r="CX53" s="2838">
        <v>489.13933036999998</v>
      </c>
      <c r="CY53" s="2838">
        <v>71.592469859999994</v>
      </c>
      <c r="CZ53" s="2838">
        <v>148.30641344</v>
      </c>
      <c r="DA53" s="2838">
        <v>216.24874939000003</v>
      </c>
      <c r="DB53" s="2838">
        <v>436.14763269000008</v>
      </c>
      <c r="DC53" s="2838">
        <v>134.31573595999998</v>
      </c>
      <c r="DD53" s="2838">
        <v>263.81331001000001</v>
      </c>
      <c r="DE53" s="2838">
        <v>201.66221661</v>
      </c>
      <c r="DF53" s="2838">
        <v>599.79126257999997</v>
      </c>
      <c r="DG53" s="2838">
        <v>1682.8078176700001</v>
      </c>
      <c r="DH53" s="2838">
        <v>145.53389507</v>
      </c>
      <c r="DI53" s="2838">
        <v>299.78569676999996</v>
      </c>
      <c r="DJ53" s="2838">
        <v>55.35648685999999</v>
      </c>
      <c r="DK53" s="2838">
        <v>500.67607870000001</v>
      </c>
      <c r="DL53" s="2838">
        <v>30.121575710000002</v>
      </c>
      <c r="DM53" s="2838">
        <v>950.95080566000001</v>
      </c>
      <c r="DN53" s="2838">
        <v>192.55025333999998</v>
      </c>
      <c r="DO53" s="2838">
        <v>1173.6226347100001</v>
      </c>
      <c r="DP53" s="2838">
        <v>1674.2987134100001</v>
      </c>
      <c r="DQ53" s="2838">
        <v>71.592469859999994</v>
      </c>
      <c r="DR53" s="2838">
        <v>148.30641344</v>
      </c>
      <c r="DS53" s="2838">
        <v>210.66836179999999</v>
      </c>
      <c r="DT53" s="2838">
        <v>430.56724510000004</v>
      </c>
      <c r="DU53" s="2838">
        <v>142.48435712</v>
      </c>
      <c r="DV53" s="2838">
        <v>2.06393168</v>
      </c>
      <c r="DW53" s="2838">
        <v>6.8899718199999995</v>
      </c>
      <c r="DX53" s="2838">
        <v>151.43826061999999</v>
      </c>
      <c r="DY53" s="2838">
        <v>2528.5043331466663</v>
      </c>
      <c r="DZ53" s="2838">
        <v>22.48980062</v>
      </c>
      <c r="EA53" s="962">
        <v>244.04027973000001</v>
      </c>
      <c r="EB53" s="962">
        <v>401.34958211000009</v>
      </c>
      <c r="EC53" s="962">
        <v>667.87966246000008</v>
      </c>
      <c r="ED53" s="962">
        <v>543.05136146000007</v>
      </c>
      <c r="EE53" s="962">
        <v>467.83430434999997</v>
      </c>
      <c r="EF53" s="962">
        <v>382.55436648999995</v>
      </c>
      <c r="EG53" s="962">
        <v>1393.4400323</v>
      </c>
      <c r="EH53" s="962">
        <v>397.61008091000002</v>
      </c>
      <c r="EI53" s="962">
        <v>468.67421374999998</v>
      </c>
      <c r="EJ53" s="962">
        <v>726.52754096000001</v>
      </c>
      <c r="EK53" s="962">
        <v>1592.81183562</v>
      </c>
      <c r="EL53" s="962">
        <v>236.40413569999998</v>
      </c>
      <c r="EM53" s="962">
        <v>366.61020948000004</v>
      </c>
      <c r="EN53" s="962">
        <v>554.06816357999992</v>
      </c>
      <c r="EO53" s="962">
        <v>1157.0825087599999</v>
      </c>
      <c r="EP53" s="962">
        <v>4811.2140391400008</v>
      </c>
      <c r="EQ53" s="962">
        <v>34.806784900000004</v>
      </c>
      <c r="ER53" s="962">
        <v>256.63673612999997</v>
      </c>
      <c r="ES53" s="962">
        <v>233.66781571999999</v>
      </c>
      <c r="ET53" s="962">
        <v>525.11133674999996</v>
      </c>
      <c r="EU53" s="962">
        <v>167.30946443000005</v>
      </c>
      <c r="EV53" s="962">
        <v>717.26928804000011</v>
      </c>
      <c r="EW53" s="962">
        <v>255.57433016999997</v>
      </c>
      <c r="EX53" s="962">
        <v>1140.1530826400001</v>
      </c>
      <c r="EY53" s="962">
        <v>675.59207377999996</v>
      </c>
      <c r="EZ53" s="962">
        <v>315.95763982</v>
      </c>
      <c r="FA53" s="962">
        <v>265.34672763999998</v>
      </c>
      <c r="FB53" s="962">
        <v>1256.8964412400001</v>
      </c>
      <c r="FC53" s="962">
        <v>503.85394855999999</v>
      </c>
      <c r="FD53" s="962">
        <v>658.41220081999995</v>
      </c>
      <c r="FE53" s="962">
        <v>1245.7744604700001</v>
      </c>
      <c r="FF53" s="962">
        <v>2408.0406098499998</v>
      </c>
      <c r="FG53" s="962">
        <v>5330.2014704799994</v>
      </c>
      <c r="FH53" s="962">
        <v>6.2847170099999996</v>
      </c>
      <c r="FI53" s="962">
        <v>14.024172519999981</v>
      </c>
      <c r="FJ53" s="962">
        <v>17.80151218</v>
      </c>
      <c r="FK53" s="962">
        <f t="shared" si="2"/>
        <v>38.110401709999984</v>
      </c>
      <c r="FL53" s="962">
        <v>126.09394568999998</v>
      </c>
      <c r="FM53" s="962">
        <v>126.33557617999999</v>
      </c>
      <c r="FN53" s="962">
        <v>458.46862936000002</v>
      </c>
      <c r="FO53" s="962">
        <f t="shared" si="3"/>
        <v>710.89815122999994</v>
      </c>
      <c r="FP53" s="962">
        <v>271.44394190000003</v>
      </c>
      <c r="FQ53" s="962">
        <v>374.47468887000002</v>
      </c>
      <c r="FR53" s="962">
        <v>248.34909716999996</v>
      </c>
      <c r="FS53" s="962">
        <f t="shared" si="4"/>
        <v>894.26772793999999</v>
      </c>
      <c r="FT53" s="962">
        <v>1439.6785392000002</v>
      </c>
      <c r="FU53" s="962">
        <v>283.40580383538133</v>
      </c>
      <c r="FV53" s="962">
        <v>2967.1214873946187</v>
      </c>
      <c r="FW53" s="962">
        <v>4690.2058304299999</v>
      </c>
      <c r="FX53" s="962">
        <v>6333.4821113100006</v>
      </c>
      <c r="FY53" s="962">
        <v>0</v>
      </c>
      <c r="FZ53" s="962">
        <v>0</v>
      </c>
      <c r="GA53" s="962">
        <v>965.09214299999996</v>
      </c>
      <c r="GB53" s="962">
        <v>965.09214299999996</v>
      </c>
      <c r="GC53" s="962">
        <v>324.63546500000001</v>
      </c>
      <c r="GD53" s="962">
        <v>208.98142200000001</v>
      </c>
      <c r="GE53" s="962">
        <v>749.45190600000001</v>
      </c>
      <c r="GF53" s="962">
        <v>1283.0687929999999</v>
      </c>
      <c r="GG53" s="962">
        <v>451.25499400000001</v>
      </c>
      <c r="GH53" s="962">
        <v>44.540979</v>
      </c>
      <c r="GI53" s="962">
        <v>430.610905</v>
      </c>
      <c r="GJ53" s="962">
        <v>926.40687800000001</v>
      </c>
      <c r="GK53" s="962">
        <v>1729.7732742789999</v>
      </c>
      <c r="GL53" s="962">
        <v>1684.9096182000001</v>
      </c>
      <c r="GM53" s="962">
        <v>2558.2894929109998</v>
      </c>
      <c r="GN53" s="962">
        <v>5972.9723853899995</v>
      </c>
      <c r="GO53" s="962">
        <f t="shared" si="6"/>
        <v>9147.5401993899995</v>
      </c>
      <c r="GP53" s="1024">
        <v>1016.28</v>
      </c>
      <c r="GQ53" s="962">
        <v>1315.1858999999999</v>
      </c>
      <c r="GR53" s="962">
        <v>3008.22</v>
      </c>
      <c r="GS53" s="962">
        <f t="shared" si="12"/>
        <v>5339.6858999999995</v>
      </c>
      <c r="GT53" s="962">
        <v>1962.31</v>
      </c>
      <c r="GU53" s="962">
        <v>1241.3</v>
      </c>
      <c r="GV53" s="962">
        <v>360.82</v>
      </c>
      <c r="GW53" s="1016">
        <f t="shared" si="40"/>
        <v>3564.43</v>
      </c>
      <c r="GX53" s="962">
        <v>1531.3</v>
      </c>
      <c r="GY53" s="962">
        <v>1391.21</v>
      </c>
      <c r="GZ53" s="962">
        <v>394.57</v>
      </c>
      <c r="HA53" s="962">
        <f t="shared" si="34"/>
        <v>3317.0800000000004</v>
      </c>
      <c r="HB53" s="962">
        <v>91.53</v>
      </c>
      <c r="HC53" s="962">
        <v>700.45</v>
      </c>
      <c r="HD53" s="1016">
        <v>1719.38</v>
      </c>
      <c r="HE53" s="962">
        <f t="shared" si="10"/>
        <v>2511.36</v>
      </c>
      <c r="HF53" s="1023">
        <f t="shared" si="11"/>
        <v>14732.555899999999</v>
      </c>
      <c r="HG53" s="1024">
        <v>3.1958826821999997</v>
      </c>
      <c r="HH53" s="962">
        <v>1777.4501196090871</v>
      </c>
      <c r="HI53" s="962">
        <v>353.57577893040002</v>
      </c>
      <c r="HJ53" s="962">
        <v>2134.2217812216868</v>
      </c>
      <c r="HK53" s="962">
        <v>403.49948377458099</v>
      </c>
      <c r="HL53" s="962">
        <v>904.30950634790167</v>
      </c>
      <c r="HM53" s="962">
        <v>509.71339359297787</v>
      </c>
      <c r="HN53" s="962">
        <v>1817.5223837154608</v>
      </c>
      <c r="HO53" s="962">
        <v>2203.2607082912627</v>
      </c>
      <c r="HP53" s="962">
        <v>286.06522663480007</v>
      </c>
      <c r="HQ53" s="962">
        <v>376.67405851620009</v>
      </c>
      <c r="HR53" s="962">
        <v>2865.9999934422626</v>
      </c>
      <c r="HS53" s="962">
        <v>790.2244750648</v>
      </c>
      <c r="HT53" s="962">
        <v>960.28742215360012</v>
      </c>
      <c r="HU53" s="962">
        <v>6254.6172708498625</v>
      </c>
      <c r="HV53" s="962">
        <v>8005.1291680682625</v>
      </c>
      <c r="HW53" s="1023">
        <f t="shared" si="1"/>
        <v>14822.873326447672</v>
      </c>
    </row>
    <row r="54" spans="1:231" ht="18.75" customHeight="1" x14ac:dyDescent="0.4">
      <c r="A54" s="2826" t="s">
        <v>848</v>
      </c>
      <c r="B54" s="1048"/>
      <c r="C54" s="1048"/>
      <c r="D54" s="1048"/>
      <c r="E54" s="1048"/>
      <c r="F54" s="1048"/>
      <c r="G54" s="1048"/>
      <c r="H54" s="1048"/>
      <c r="I54" s="1048"/>
      <c r="J54" s="1048"/>
      <c r="K54" s="1048"/>
      <c r="L54" s="1048"/>
      <c r="M54" s="1048"/>
      <c r="N54" s="1048"/>
      <c r="O54" s="1048"/>
      <c r="P54" s="1048"/>
      <c r="Q54" s="1048"/>
      <c r="R54" s="1048"/>
      <c r="S54" s="1048"/>
      <c r="T54" s="1048"/>
      <c r="U54" s="1048"/>
      <c r="V54" s="1048"/>
      <c r="W54" s="1048"/>
      <c r="X54" s="1048"/>
      <c r="Y54" s="1048"/>
      <c r="Z54" s="1048"/>
      <c r="AA54" s="1048"/>
      <c r="AB54" s="1048"/>
      <c r="AC54" s="1048"/>
      <c r="AD54" s="1048"/>
      <c r="AE54" s="1048"/>
      <c r="AF54" s="1048"/>
      <c r="AG54" s="1048"/>
      <c r="AH54" s="1048"/>
      <c r="AI54" s="1048"/>
      <c r="AJ54" s="1048"/>
      <c r="AK54" s="1048"/>
      <c r="AL54" s="1048"/>
      <c r="AM54" s="1048"/>
      <c r="AN54" s="1048"/>
      <c r="AO54" s="1048"/>
      <c r="AP54" s="1048"/>
      <c r="AQ54" s="1048"/>
      <c r="AR54" s="1048"/>
      <c r="AS54" s="1048"/>
      <c r="AT54" s="1048"/>
      <c r="AU54" s="1048"/>
      <c r="AV54" s="1049"/>
      <c r="AW54" s="1049"/>
      <c r="AX54" s="1049"/>
      <c r="AY54" s="1049"/>
      <c r="AZ54" s="1049"/>
      <c r="BA54" s="1049"/>
      <c r="BB54" s="1049"/>
      <c r="BC54" s="1049"/>
      <c r="BD54" s="1049"/>
      <c r="BE54" s="1049"/>
      <c r="BF54" s="962"/>
      <c r="BG54" s="962"/>
      <c r="BH54" s="962"/>
      <c r="BI54" s="962"/>
      <c r="BJ54" s="962"/>
      <c r="BK54" s="962"/>
      <c r="BL54" s="962"/>
      <c r="BM54" s="962"/>
      <c r="BN54" s="962"/>
      <c r="BO54" s="962"/>
      <c r="BP54" s="962"/>
      <c r="BQ54" s="2838"/>
      <c r="BR54" s="2838"/>
      <c r="BS54" s="2838"/>
      <c r="BT54" s="2838"/>
      <c r="BU54" s="2838"/>
      <c r="BV54" s="2838"/>
      <c r="BW54" s="2838"/>
      <c r="BX54" s="2838"/>
      <c r="BY54" s="2838"/>
      <c r="BZ54" s="2838"/>
      <c r="CA54" s="2838"/>
      <c r="CB54" s="2838"/>
      <c r="CC54" s="2838"/>
      <c r="CD54" s="2838"/>
      <c r="CE54" s="2838"/>
      <c r="CF54" s="2838"/>
      <c r="CG54" s="2838"/>
      <c r="CH54" s="2838"/>
      <c r="CI54" s="2838"/>
      <c r="CJ54" s="2838"/>
      <c r="CK54" s="2838"/>
      <c r="CL54" s="2838"/>
      <c r="CM54" s="2838"/>
      <c r="CN54" s="2838"/>
      <c r="CO54" s="2838"/>
      <c r="CP54" s="2838"/>
      <c r="CQ54" s="2838"/>
      <c r="CR54" s="2838"/>
      <c r="CS54" s="2838"/>
      <c r="CT54" s="2838"/>
      <c r="CU54" s="2838"/>
      <c r="CV54" s="2838"/>
      <c r="CW54" s="2838"/>
      <c r="CX54" s="2838"/>
      <c r="CY54" s="2838"/>
      <c r="CZ54" s="2838"/>
      <c r="DA54" s="2838"/>
      <c r="DB54" s="2838"/>
      <c r="DC54" s="2838"/>
      <c r="DD54" s="2838"/>
      <c r="DE54" s="2838"/>
      <c r="DF54" s="2838"/>
      <c r="DG54" s="2838"/>
      <c r="DH54" s="2838"/>
      <c r="DI54" s="2838"/>
      <c r="DJ54" s="2838"/>
      <c r="DK54" s="2838"/>
      <c r="DL54" s="2838"/>
      <c r="DM54" s="2838"/>
      <c r="DN54" s="2838"/>
      <c r="DO54" s="2838"/>
      <c r="DP54" s="2838"/>
      <c r="DQ54" s="2838"/>
      <c r="DR54" s="2838"/>
      <c r="DS54" s="2838"/>
      <c r="DT54" s="2838"/>
      <c r="DU54" s="2838"/>
      <c r="DV54" s="2838"/>
      <c r="DW54" s="2838"/>
      <c r="DX54" s="2838"/>
      <c r="DY54" s="2838"/>
      <c r="DZ54" s="2838"/>
      <c r="EA54" s="962"/>
      <c r="EB54" s="962"/>
      <c r="EC54" s="962"/>
      <c r="ED54" s="962"/>
      <c r="EE54" s="962"/>
      <c r="EF54" s="962"/>
      <c r="EG54" s="962"/>
      <c r="EH54" s="962"/>
      <c r="EI54" s="962"/>
      <c r="EJ54" s="962"/>
      <c r="EK54" s="962"/>
      <c r="EL54" s="962"/>
      <c r="EM54" s="962"/>
      <c r="EN54" s="962"/>
      <c r="EO54" s="962"/>
      <c r="EP54" s="962"/>
      <c r="EQ54" s="962"/>
      <c r="ER54" s="962"/>
      <c r="ES54" s="962"/>
      <c r="ET54" s="962"/>
      <c r="EU54" s="962"/>
      <c r="EV54" s="962"/>
      <c r="EW54" s="962"/>
      <c r="EX54" s="962"/>
      <c r="EY54" s="962"/>
      <c r="EZ54" s="962"/>
      <c r="FA54" s="962"/>
      <c r="FB54" s="962"/>
      <c r="FC54" s="962"/>
      <c r="FD54" s="962"/>
      <c r="FE54" s="962"/>
      <c r="FF54" s="962"/>
      <c r="FG54" s="962"/>
      <c r="FH54" s="962"/>
      <c r="FI54" s="962"/>
      <c r="FJ54" s="962"/>
      <c r="FK54" s="962"/>
      <c r="FL54" s="962"/>
      <c r="FM54" s="962"/>
      <c r="FN54" s="962"/>
      <c r="FO54" s="962"/>
      <c r="FP54" s="962"/>
      <c r="FQ54" s="962"/>
      <c r="FR54" s="962"/>
      <c r="FS54" s="962"/>
      <c r="FT54" s="962"/>
      <c r="FU54" s="962"/>
      <c r="FV54" s="962"/>
      <c r="FW54" s="962"/>
      <c r="FX54" s="962"/>
      <c r="FY54" s="962"/>
      <c r="FZ54" s="962"/>
      <c r="GA54" s="962"/>
      <c r="GB54" s="962"/>
      <c r="GC54" s="962"/>
      <c r="GD54" s="962"/>
      <c r="GE54" s="962"/>
      <c r="GF54" s="962"/>
      <c r="GG54" s="962"/>
      <c r="GH54" s="962"/>
      <c r="GI54" s="962"/>
      <c r="GJ54" s="962"/>
      <c r="GK54" s="962"/>
      <c r="GL54" s="962"/>
      <c r="GM54" s="962"/>
      <c r="GN54" s="962"/>
      <c r="GO54" s="962"/>
      <c r="GP54" s="1024"/>
      <c r="GQ54" s="962"/>
      <c r="GR54" s="962"/>
      <c r="GS54" s="962"/>
      <c r="GT54" s="962"/>
      <c r="GU54" s="962"/>
      <c r="GV54" s="962"/>
      <c r="GW54" s="1016"/>
      <c r="GX54" s="962"/>
      <c r="GY54" s="962"/>
      <c r="GZ54" s="962"/>
      <c r="HA54" s="962"/>
      <c r="HB54" s="962"/>
      <c r="HC54" s="962"/>
      <c r="HD54" s="1016"/>
      <c r="HE54" s="962"/>
      <c r="HF54" s="1023"/>
      <c r="HG54" s="1024">
        <v>3.1958826821999997</v>
      </c>
      <c r="HH54" s="962">
        <v>1777.4501196090871</v>
      </c>
      <c r="HI54" s="962">
        <v>353.57577893040002</v>
      </c>
      <c r="HJ54" s="962">
        <v>2134.2217812216868</v>
      </c>
      <c r="HK54" s="962">
        <v>403.49948377458099</v>
      </c>
      <c r="HL54" s="962">
        <v>863.77247881790174</v>
      </c>
      <c r="HM54" s="962">
        <v>504.17551306297793</v>
      </c>
      <c r="HN54" s="962">
        <v>1771.4474756554607</v>
      </c>
      <c r="HO54" s="962">
        <v>1919.8047558212625</v>
      </c>
      <c r="HP54" s="962">
        <v>224.88174649980007</v>
      </c>
      <c r="HQ54" s="962">
        <v>269.41567032120014</v>
      </c>
      <c r="HR54" s="962">
        <v>2414.1021726422623</v>
      </c>
      <c r="HS54" s="962">
        <v>597.67523646480004</v>
      </c>
      <c r="HT54" s="962">
        <v>325.31825595360004</v>
      </c>
      <c r="HU54" s="962">
        <v>3853.4620387821924</v>
      </c>
      <c r="HV54" s="962">
        <v>4776.4555312005923</v>
      </c>
      <c r="HW54" s="1023">
        <f t="shared" si="1"/>
        <v>11096.226960720003</v>
      </c>
    </row>
    <row r="55" spans="1:231" s="1060" customFormat="1" ht="18.75" hidden="1" customHeight="1" x14ac:dyDescent="0.4">
      <c r="A55" s="2830" t="s">
        <v>849</v>
      </c>
      <c r="B55" s="1058">
        <v>68.466859447564801</v>
      </c>
      <c r="C55" s="1058">
        <v>9.1028950000000002</v>
      </c>
      <c r="D55" s="1058">
        <v>10.643865</v>
      </c>
      <c r="E55" s="1058">
        <v>88.213619447564795</v>
      </c>
      <c r="F55" s="1058">
        <v>11.589653999999999</v>
      </c>
      <c r="G55" s="1058">
        <v>94.716855867380829</v>
      </c>
      <c r="H55" s="1058">
        <v>70.589500000000001</v>
      </c>
      <c r="I55" s="1058">
        <v>176.89600986738083</v>
      </c>
      <c r="J55" s="1058">
        <v>75.834204999999997</v>
      </c>
      <c r="K55" s="1058">
        <v>25.540707000000001</v>
      </c>
      <c r="L55" s="1058">
        <v>118.500201</v>
      </c>
      <c r="M55" s="1058">
        <v>219.875113</v>
      </c>
      <c r="N55" s="1058">
        <v>138.637340763</v>
      </c>
      <c r="O55" s="1058">
        <v>375.93728099999998</v>
      </c>
      <c r="P55" s="1058">
        <v>50</v>
      </c>
      <c r="Q55" s="1058">
        <v>564.57462176299998</v>
      </c>
      <c r="R55" s="1058">
        <v>1049.5593640779457</v>
      </c>
      <c r="S55" s="1058">
        <v>0</v>
      </c>
      <c r="T55" s="1058">
        <v>32.847087999999999</v>
      </c>
      <c r="U55" s="1058">
        <v>14.62473</v>
      </c>
      <c r="V55" s="1058">
        <v>47.471817999999999</v>
      </c>
      <c r="W55" s="1058">
        <v>46.135277000000002</v>
      </c>
      <c r="X55" s="1058">
        <v>128.283582</v>
      </c>
      <c r="Y55" s="1058">
        <v>89.035042000000004</v>
      </c>
      <c r="Z55" s="1058">
        <v>263.45390099999997</v>
      </c>
      <c r="AA55" s="1058">
        <v>112.690757</v>
      </c>
      <c r="AB55" s="1058">
        <v>534.591364</v>
      </c>
      <c r="AC55" s="1058">
        <v>180.93343999999999</v>
      </c>
      <c r="AD55" s="1058">
        <v>828.21556099999998</v>
      </c>
      <c r="AE55" s="1058">
        <v>331.67512299999999</v>
      </c>
      <c r="AF55" s="1058">
        <v>170.34368000000001</v>
      </c>
      <c r="AG55" s="1058">
        <v>50</v>
      </c>
      <c r="AH55" s="1058">
        <v>552.01880299999993</v>
      </c>
      <c r="AI55" s="1058">
        <v>1691.1600829999998</v>
      </c>
      <c r="AJ55" s="1058">
        <v>0</v>
      </c>
      <c r="AK55" s="1058">
        <v>6.1864990000000004</v>
      </c>
      <c r="AL55" s="1058">
        <v>73.019090000000006</v>
      </c>
      <c r="AM55" s="1058">
        <v>79.205589000000003</v>
      </c>
      <c r="AN55" s="1058">
        <v>139.07770099999999</v>
      </c>
      <c r="AO55" s="1058">
        <v>78.056014000000005</v>
      </c>
      <c r="AP55" s="1058">
        <v>108.997866</v>
      </c>
      <c r="AQ55" s="1058">
        <v>326.13158099999998</v>
      </c>
      <c r="AR55" s="1058">
        <v>415.96836150000001</v>
      </c>
      <c r="AS55" s="1058">
        <v>531.40655650000008</v>
      </c>
      <c r="AT55" s="1058">
        <v>1.619E-3</v>
      </c>
      <c r="AU55" s="1058">
        <v>0</v>
      </c>
      <c r="AV55" s="1059">
        <v>16.884661999999999</v>
      </c>
      <c r="AW55" s="1059">
        <v>16.886281</v>
      </c>
      <c r="AX55" s="1059">
        <v>39.903247999999998</v>
      </c>
      <c r="AY55" s="1059">
        <v>116.69323059</v>
      </c>
      <c r="AZ55" s="1059">
        <v>100.590019</v>
      </c>
      <c r="BA55" s="1059">
        <v>257.18649758999999</v>
      </c>
      <c r="BB55" s="1059">
        <v>17.42171596</v>
      </c>
      <c r="BC55" s="1059">
        <v>233.51057800000001</v>
      </c>
      <c r="BD55" s="1059">
        <v>265.028211</v>
      </c>
      <c r="BE55" s="1059">
        <v>515.96050495999998</v>
      </c>
      <c r="BF55" s="2842">
        <v>0</v>
      </c>
      <c r="BG55" s="2842">
        <v>0</v>
      </c>
      <c r="BH55" s="2842">
        <v>705.20797817115749</v>
      </c>
      <c r="BI55" s="2842">
        <v>1193.1077476363148</v>
      </c>
      <c r="BJ55" s="2842">
        <v>0</v>
      </c>
      <c r="BK55" s="2842">
        <v>0</v>
      </c>
      <c r="BL55" s="2842">
        <v>0</v>
      </c>
      <c r="BM55" s="2842">
        <v>0</v>
      </c>
      <c r="BN55" s="2842">
        <v>0</v>
      </c>
      <c r="BO55" s="2842">
        <v>0</v>
      </c>
      <c r="BP55" s="2842">
        <v>0</v>
      </c>
      <c r="BQ55" s="2843">
        <v>0</v>
      </c>
      <c r="BR55" s="2843">
        <v>0</v>
      </c>
      <c r="BS55" s="2843">
        <v>0</v>
      </c>
      <c r="BT55" s="2843">
        <v>0</v>
      </c>
      <c r="BU55" s="2843">
        <v>0</v>
      </c>
      <c r="BV55" s="2843">
        <v>0</v>
      </c>
      <c r="BW55" s="2843">
        <v>0</v>
      </c>
      <c r="BX55" s="2843">
        <v>0</v>
      </c>
      <c r="BY55" s="2843">
        <v>0</v>
      </c>
      <c r="BZ55" s="2843">
        <v>0</v>
      </c>
      <c r="CA55" s="2843">
        <v>0</v>
      </c>
      <c r="CB55" s="2843">
        <v>0</v>
      </c>
      <c r="CC55" s="2843">
        <v>0</v>
      </c>
      <c r="CD55" s="2843">
        <v>0</v>
      </c>
      <c r="CE55" s="2843">
        <v>0</v>
      </c>
      <c r="CF55" s="2843">
        <v>0</v>
      </c>
      <c r="CG55" s="2843">
        <v>0</v>
      </c>
      <c r="CH55" s="2843">
        <v>0</v>
      </c>
      <c r="CI55" s="2843">
        <v>0</v>
      </c>
      <c r="CJ55" s="2843">
        <v>0</v>
      </c>
      <c r="CK55" s="2843">
        <v>0</v>
      </c>
      <c r="CL55" s="2843">
        <v>0</v>
      </c>
      <c r="CM55" s="2843">
        <v>0</v>
      </c>
      <c r="CN55" s="2843">
        <v>0</v>
      </c>
      <c r="CO55" s="2843">
        <v>0</v>
      </c>
      <c r="CP55" s="2843">
        <v>0</v>
      </c>
      <c r="CQ55" s="2843">
        <v>0</v>
      </c>
      <c r="CR55" s="2843">
        <v>0</v>
      </c>
      <c r="CS55" s="2843">
        <v>0</v>
      </c>
      <c r="CT55" s="2843">
        <v>0</v>
      </c>
      <c r="CU55" s="2843">
        <v>0</v>
      </c>
      <c r="CV55" s="2843">
        <v>0</v>
      </c>
      <c r="CW55" s="2843">
        <v>0</v>
      </c>
      <c r="CX55" s="2843">
        <v>0</v>
      </c>
      <c r="CY55" s="2843">
        <v>0</v>
      </c>
      <c r="CZ55" s="2843">
        <v>0</v>
      </c>
      <c r="DA55" s="2843">
        <v>0</v>
      </c>
      <c r="DB55" s="2843">
        <v>0</v>
      </c>
      <c r="DC55" s="2843">
        <v>0</v>
      </c>
      <c r="DD55" s="2843">
        <v>0</v>
      </c>
      <c r="DE55" s="2843">
        <v>0</v>
      </c>
      <c r="DF55" s="2843">
        <v>0</v>
      </c>
      <c r="DG55" s="2843">
        <v>0</v>
      </c>
      <c r="DH55" s="2843">
        <v>0</v>
      </c>
      <c r="DI55" s="2843">
        <v>8.66613641</v>
      </c>
      <c r="DJ55" s="2843">
        <v>19.124251669999996</v>
      </c>
      <c r="DK55" s="2843">
        <v>27.790388079999996</v>
      </c>
      <c r="DL55" s="2843">
        <v>21.073469969999998</v>
      </c>
      <c r="DM55" s="2843">
        <v>54.095082940000005</v>
      </c>
      <c r="DN55" s="2843">
        <v>61.465763049999993</v>
      </c>
      <c r="DO55" s="2843">
        <v>136.63431595999998</v>
      </c>
      <c r="DP55" s="2843">
        <v>164.42470403999997</v>
      </c>
      <c r="DQ55" s="2843">
        <v>53.852595910000019</v>
      </c>
      <c r="DR55" s="2843">
        <v>105.26400840000001</v>
      </c>
      <c r="DS55" s="2843">
        <v>90.637393649999993</v>
      </c>
      <c r="DT55" s="2843">
        <v>249.75399796000005</v>
      </c>
      <c r="DU55" s="2843">
        <v>0</v>
      </c>
      <c r="DV55" s="2843">
        <v>0</v>
      </c>
      <c r="DW55" s="2843">
        <v>0</v>
      </c>
      <c r="DX55" s="2843">
        <v>0</v>
      </c>
      <c r="DY55" s="2843">
        <v>0</v>
      </c>
      <c r="DZ55" s="2843">
        <v>0</v>
      </c>
      <c r="EA55" s="2842">
        <v>0</v>
      </c>
      <c r="EB55" s="2842">
        <v>0</v>
      </c>
      <c r="EC55" s="2842">
        <v>0</v>
      </c>
      <c r="ED55" s="2842">
        <v>0</v>
      </c>
      <c r="EE55" s="2842">
        <v>0</v>
      </c>
      <c r="EF55" s="2842">
        <v>0</v>
      </c>
      <c r="EG55" s="2842">
        <v>0</v>
      </c>
      <c r="EH55" s="2842">
        <v>0</v>
      </c>
      <c r="EI55" s="2842">
        <v>0</v>
      </c>
      <c r="EJ55" s="2842">
        <v>0</v>
      </c>
      <c r="EK55" s="2842">
        <v>0</v>
      </c>
      <c r="EL55" s="2842">
        <v>0</v>
      </c>
      <c r="EM55" s="2842">
        <v>0</v>
      </c>
      <c r="EN55" s="2842">
        <v>0</v>
      </c>
      <c r="EO55" s="2842">
        <v>0</v>
      </c>
      <c r="EP55" s="2842">
        <v>0</v>
      </c>
      <c r="EQ55" s="2842"/>
      <c r="ER55" s="2842"/>
      <c r="ES55" s="2842"/>
      <c r="ET55" s="2842"/>
      <c r="EU55" s="2842"/>
      <c r="EV55" s="2842"/>
      <c r="EW55" s="2842"/>
      <c r="EX55" s="2842"/>
      <c r="EY55" s="2842"/>
      <c r="EZ55" s="2842"/>
      <c r="FA55" s="2842"/>
      <c r="FB55" s="2842"/>
      <c r="FC55" s="2842"/>
      <c r="FD55" s="2842"/>
      <c r="FE55" s="2842"/>
      <c r="FF55" s="2842"/>
      <c r="FG55" s="2842"/>
      <c r="FH55" s="2842">
        <v>0</v>
      </c>
      <c r="FI55" s="2842">
        <v>0</v>
      </c>
      <c r="FJ55" s="2842">
        <v>0</v>
      </c>
      <c r="FK55" s="962">
        <f t="shared" si="2"/>
        <v>0</v>
      </c>
      <c r="FL55" s="2842">
        <v>0</v>
      </c>
      <c r="FM55" s="2842">
        <v>0</v>
      </c>
      <c r="FN55" s="2842">
        <v>0</v>
      </c>
      <c r="FO55" s="962">
        <f t="shared" si="3"/>
        <v>0</v>
      </c>
      <c r="FP55" s="2842">
        <v>0</v>
      </c>
      <c r="FQ55" s="2842">
        <v>0</v>
      </c>
      <c r="FR55" s="2842">
        <v>0</v>
      </c>
      <c r="FS55" s="962">
        <f t="shared" si="4"/>
        <v>0</v>
      </c>
      <c r="FT55" s="2842">
        <v>0</v>
      </c>
      <c r="FU55" s="2842">
        <v>0</v>
      </c>
      <c r="FV55" s="2842">
        <v>0</v>
      </c>
      <c r="FW55" s="962">
        <v>0</v>
      </c>
      <c r="FX55" s="2842">
        <v>0</v>
      </c>
      <c r="FY55" s="2842">
        <v>0</v>
      </c>
      <c r="FZ55" s="2842">
        <v>0</v>
      </c>
      <c r="GA55" s="2842">
        <v>425.51496100000003</v>
      </c>
      <c r="GB55" s="962">
        <v>425.51496100000003</v>
      </c>
      <c r="GC55" s="962">
        <v>148.18980199999999</v>
      </c>
      <c r="GD55" s="962">
        <v>65.686334000000002</v>
      </c>
      <c r="GE55" s="962">
        <v>215.66639599999999</v>
      </c>
      <c r="GF55" s="962">
        <v>429.54253199999999</v>
      </c>
      <c r="GG55" s="962">
        <v>235.50725</v>
      </c>
      <c r="GH55" s="962">
        <v>22.990763999999999</v>
      </c>
      <c r="GI55" s="962">
        <v>422.85170799999997</v>
      </c>
      <c r="GJ55" s="962">
        <v>681.34972199999993</v>
      </c>
      <c r="GK55" s="2845">
        <v>1729.7732742789999</v>
      </c>
      <c r="GL55" s="2845">
        <v>1671.9576452000001</v>
      </c>
      <c r="GM55" s="2845">
        <v>2558.2894929109998</v>
      </c>
      <c r="GN55" s="2845">
        <v>5960.0204123900003</v>
      </c>
      <c r="GO55" s="962">
        <f t="shared" si="6"/>
        <v>7496.4276273900005</v>
      </c>
      <c r="GP55" s="1024">
        <v>2828.9434787555256</v>
      </c>
      <c r="GQ55" s="962"/>
      <c r="GR55" s="962">
        <v>0</v>
      </c>
      <c r="GS55" s="962">
        <f t="shared" si="12"/>
        <v>2828.9434787555256</v>
      </c>
      <c r="GT55" s="962"/>
      <c r="GU55" s="962"/>
      <c r="GV55" s="962"/>
      <c r="GW55" s="962"/>
      <c r="GX55" s="962"/>
      <c r="GY55" s="962"/>
      <c r="GZ55" s="962"/>
      <c r="HA55" s="962">
        <f t="shared" si="34"/>
        <v>0</v>
      </c>
      <c r="HB55" s="962"/>
      <c r="HC55" s="962"/>
      <c r="HD55" s="1016"/>
      <c r="HE55" s="962">
        <f t="shared" si="10"/>
        <v>0</v>
      </c>
      <c r="HF55" s="1023">
        <f t="shared" si="11"/>
        <v>2828.9434787555256</v>
      </c>
      <c r="HG55" s="1024"/>
      <c r="HH55" s="962"/>
      <c r="HI55" s="962"/>
      <c r="HJ55" s="962"/>
      <c r="HK55" s="962"/>
      <c r="HL55" s="962"/>
      <c r="HM55" s="962"/>
      <c r="HN55" s="962">
        <f t="shared" si="14"/>
        <v>0</v>
      </c>
      <c r="HO55" s="962"/>
      <c r="HP55" s="962"/>
      <c r="HQ55" s="962"/>
      <c r="HR55" s="962"/>
      <c r="HS55" s="962"/>
      <c r="HT55" s="962"/>
      <c r="HU55" s="962"/>
      <c r="HV55" s="962"/>
      <c r="HW55" s="1023">
        <f t="shared" si="1"/>
        <v>0</v>
      </c>
    </row>
    <row r="56" spans="1:231" s="1060" customFormat="1" ht="18.75" hidden="1" customHeight="1" x14ac:dyDescent="0.4">
      <c r="A56" s="2831" t="s">
        <v>850</v>
      </c>
      <c r="B56" s="1058"/>
      <c r="C56" s="1058"/>
      <c r="D56" s="1058"/>
      <c r="E56" s="1058"/>
      <c r="F56" s="1058"/>
      <c r="G56" s="1058"/>
      <c r="H56" s="1058"/>
      <c r="I56" s="1058"/>
      <c r="J56" s="1058"/>
      <c r="K56" s="1058"/>
      <c r="L56" s="1058"/>
      <c r="M56" s="1058"/>
      <c r="N56" s="1058"/>
      <c r="O56" s="1058"/>
      <c r="P56" s="1058"/>
      <c r="Q56" s="1058"/>
      <c r="R56" s="1058"/>
      <c r="S56" s="1058"/>
      <c r="T56" s="1058"/>
      <c r="U56" s="1058"/>
      <c r="V56" s="1058"/>
      <c r="W56" s="1058"/>
      <c r="X56" s="1058"/>
      <c r="Y56" s="1058"/>
      <c r="Z56" s="1058"/>
      <c r="AA56" s="1058"/>
      <c r="AB56" s="1058"/>
      <c r="AC56" s="1058"/>
      <c r="AD56" s="1058"/>
      <c r="AE56" s="1058"/>
      <c r="AF56" s="1058"/>
      <c r="AG56" s="1058"/>
      <c r="AH56" s="1058"/>
      <c r="AI56" s="1058"/>
      <c r="AJ56" s="1058"/>
      <c r="AK56" s="1058"/>
      <c r="AL56" s="1058"/>
      <c r="AM56" s="1058"/>
      <c r="AN56" s="1058"/>
      <c r="AO56" s="1058"/>
      <c r="AP56" s="1058"/>
      <c r="AQ56" s="1058"/>
      <c r="AR56" s="1058"/>
      <c r="AS56" s="1058"/>
      <c r="AT56" s="1058"/>
      <c r="AU56" s="1058"/>
      <c r="AV56" s="1059"/>
      <c r="AW56" s="1059"/>
      <c r="AX56" s="1059"/>
      <c r="AY56" s="1059"/>
      <c r="AZ56" s="1059"/>
      <c r="BA56" s="1059"/>
      <c r="BB56" s="1059"/>
      <c r="BC56" s="1059"/>
      <c r="BD56" s="1059"/>
      <c r="BE56" s="1059"/>
      <c r="BF56" s="2846"/>
      <c r="BG56" s="2846"/>
      <c r="BH56" s="2842">
        <v>503.58999617000001</v>
      </c>
      <c r="BI56" s="2842">
        <v>544.60457842999995</v>
      </c>
      <c r="BJ56" s="2842">
        <v>0</v>
      </c>
      <c r="BK56" s="2842">
        <v>0</v>
      </c>
      <c r="BL56" s="2842">
        <v>0</v>
      </c>
      <c r="BM56" s="2842">
        <v>0</v>
      </c>
      <c r="BN56" s="2842">
        <v>0</v>
      </c>
      <c r="BO56" s="2842">
        <v>0</v>
      </c>
      <c r="BP56" s="2842">
        <v>0</v>
      </c>
      <c r="BQ56" s="2843">
        <v>0</v>
      </c>
      <c r="BR56" s="2843">
        <v>0</v>
      </c>
      <c r="BS56" s="2843">
        <v>0</v>
      </c>
      <c r="BT56" s="2843">
        <v>0</v>
      </c>
      <c r="BU56" s="2843">
        <v>0</v>
      </c>
      <c r="BV56" s="2843">
        <v>0</v>
      </c>
      <c r="BW56" s="2843">
        <v>0</v>
      </c>
      <c r="BX56" s="2843">
        <v>0</v>
      </c>
      <c r="BY56" s="2843">
        <v>0</v>
      </c>
      <c r="BZ56" s="2843">
        <v>0</v>
      </c>
      <c r="CA56" s="2843">
        <v>0</v>
      </c>
      <c r="CB56" s="2843">
        <v>0</v>
      </c>
      <c r="CC56" s="2843">
        <v>0</v>
      </c>
      <c r="CD56" s="2843">
        <v>0</v>
      </c>
      <c r="CE56" s="2843">
        <v>0</v>
      </c>
      <c r="CF56" s="2843">
        <v>0</v>
      </c>
      <c r="CG56" s="2843">
        <v>0</v>
      </c>
      <c r="CH56" s="2843">
        <v>0</v>
      </c>
      <c r="CI56" s="2843">
        <v>0</v>
      </c>
      <c r="CJ56" s="2843">
        <v>0</v>
      </c>
      <c r="CK56" s="2843">
        <v>0</v>
      </c>
      <c r="CL56" s="2843">
        <v>0</v>
      </c>
      <c r="CM56" s="2843">
        <v>0</v>
      </c>
      <c r="CN56" s="2843">
        <v>0</v>
      </c>
      <c r="CO56" s="2843">
        <v>0</v>
      </c>
      <c r="CP56" s="2843">
        <v>0</v>
      </c>
      <c r="CQ56" s="2843">
        <v>0</v>
      </c>
      <c r="CR56" s="2843">
        <v>0</v>
      </c>
      <c r="CS56" s="2843">
        <v>0</v>
      </c>
      <c r="CT56" s="2843">
        <v>0</v>
      </c>
      <c r="CU56" s="2843">
        <v>0</v>
      </c>
      <c r="CV56" s="2843">
        <v>0</v>
      </c>
      <c r="CW56" s="2843">
        <v>0</v>
      </c>
      <c r="CX56" s="2843">
        <v>0</v>
      </c>
      <c r="CY56" s="2843">
        <v>0</v>
      </c>
      <c r="CZ56" s="2843">
        <v>0</v>
      </c>
      <c r="DA56" s="2843">
        <v>0</v>
      </c>
      <c r="DB56" s="2843">
        <v>0</v>
      </c>
      <c r="DC56" s="2843">
        <v>0</v>
      </c>
      <c r="DD56" s="2843">
        <v>0</v>
      </c>
      <c r="DE56" s="2843">
        <v>0</v>
      </c>
      <c r="DF56" s="2843">
        <v>0</v>
      </c>
      <c r="DG56" s="2843">
        <v>0</v>
      </c>
      <c r="DH56" s="2843">
        <v>0</v>
      </c>
      <c r="DI56" s="2843">
        <v>0</v>
      </c>
      <c r="DJ56" s="2843">
        <v>0</v>
      </c>
      <c r="DK56" s="2843">
        <v>0</v>
      </c>
      <c r="DL56" s="2843">
        <v>0</v>
      </c>
      <c r="DM56" s="2843">
        <v>0</v>
      </c>
      <c r="DN56" s="2843">
        <v>0</v>
      </c>
      <c r="DO56" s="2843">
        <v>0</v>
      </c>
      <c r="DP56" s="2843">
        <v>0</v>
      </c>
      <c r="DQ56" s="2843">
        <v>0</v>
      </c>
      <c r="DR56" s="2843">
        <v>0</v>
      </c>
      <c r="DS56" s="2843">
        <v>0</v>
      </c>
      <c r="DT56" s="2843">
        <v>0</v>
      </c>
      <c r="DU56" s="2843">
        <v>0</v>
      </c>
      <c r="DV56" s="2843">
        <v>0</v>
      </c>
      <c r="DW56" s="2843">
        <v>0</v>
      </c>
      <c r="DX56" s="2843">
        <v>0</v>
      </c>
      <c r="DY56" s="2843">
        <v>0</v>
      </c>
      <c r="DZ56" s="2843">
        <v>0</v>
      </c>
      <c r="EA56" s="2842">
        <v>0</v>
      </c>
      <c r="EB56" s="2842">
        <v>0</v>
      </c>
      <c r="EC56" s="2842">
        <v>0</v>
      </c>
      <c r="ED56" s="2842">
        <v>0</v>
      </c>
      <c r="EE56" s="2842">
        <v>0</v>
      </c>
      <c r="EF56" s="2842">
        <v>0</v>
      </c>
      <c r="EG56" s="2842">
        <v>0</v>
      </c>
      <c r="EH56" s="2842">
        <v>0</v>
      </c>
      <c r="EI56" s="2842">
        <v>0</v>
      </c>
      <c r="EJ56" s="2842">
        <v>0</v>
      </c>
      <c r="EK56" s="2842">
        <v>0</v>
      </c>
      <c r="EL56" s="2842">
        <v>0</v>
      </c>
      <c r="EM56" s="2842">
        <v>0</v>
      </c>
      <c r="EN56" s="2842">
        <v>0</v>
      </c>
      <c r="EO56" s="2842">
        <v>0</v>
      </c>
      <c r="EP56" s="2842">
        <v>0</v>
      </c>
      <c r="EQ56" s="2842"/>
      <c r="ER56" s="2842"/>
      <c r="ES56" s="2842"/>
      <c r="ET56" s="2842"/>
      <c r="EU56" s="2842"/>
      <c r="EV56" s="2842"/>
      <c r="EW56" s="2842"/>
      <c r="EX56" s="2842"/>
      <c r="EY56" s="2842"/>
      <c r="EZ56" s="2842"/>
      <c r="FA56" s="2842"/>
      <c r="FB56" s="2842"/>
      <c r="FC56" s="2842"/>
      <c r="FD56" s="2842"/>
      <c r="FE56" s="2842"/>
      <c r="FF56" s="2842"/>
      <c r="FG56" s="2842"/>
      <c r="FH56" s="2842">
        <v>0</v>
      </c>
      <c r="FI56" s="2842">
        <v>0</v>
      </c>
      <c r="FJ56" s="2842">
        <v>0</v>
      </c>
      <c r="FK56" s="962">
        <f t="shared" si="2"/>
        <v>0</v>
      </c>
      <c r="FL56" s="2842">
        <v>0</v>
      </c>
      <c r="FM56" s="2842">
        <v>0</v>
      </c>
      <c r="FN56" s="2842">
        <v>0</v>
      </c>
      <c r="FO56" s="962">
        <f t="shared" si="3"/>
        <v>0</v>
      </c>
      <c r="FP56" s="2842">
        <v>0</v>
      </c>
      <c r="FQ56" s="2842">
        <v>0</v>
      </c>
      <c r="FR56" s="2842">
        <v>0</v>
      </c>
      <c r="FS56" s="962">
        <f t="shared" si="4"/>
        <v>0</v>
      </c>
      <c r="FT56" s="2842">
        <v>0</v>
      </c>
      <c r="FU56" s="2842">
        <v>0</v>
      </c>
      <c r="FV56" s="2842">
        <v>0</v>
      </c>
      <c r="FW56" s="962">
        <v>0</v>
      </c>
      <c r="FX56" s="2842">
        <v>0</v>
      </c>
      <c r="FY56" s="2842">
        <v>0</v>
      </c>
      <c r="FZ56" s="2842">
        <v>0</v>
      </c>
      <c r="GA56" s="2842">
        <v>0</v>
      </c>
      <c r="GB56" s="962">
        <v>0</v>
      </c>
      <c r="GC56" s="962">
        <v>0</v>
      </c>
      <c r="GD56" s="962">
        <v>0</v>
      </c>
      <c r="GE56" s="962">
        <v>0</v>
      </c>
      <c r="GF56" s="962">
        <v>0</v>
      </c>
      <c r="GG56" s="962">
        <v>0</v>
      </c>
      <c r="GH56" s="962">
        <v>0</v>
      </c>
      <c r="GI56" s="962">
        <v>0</v>
      </c>
      <c r="GJ56" s="962">
        <v>0</v>
      </c>
      <c r="GK56" s="2845">
        <v>0</v>
      </c>
      <c r="GL56" s="2845">
        <v>0</v>
      </c>
      <c r="GM56" s="2845">
        <v>0</v>
      </c>
      <c r="GN56" s="2845">
        <v>0</v>
      </c>
      <c r="GO56" s="962">
        <f t="shared" si="6"/>
        <v>0</v>
      </c>
      <c r="GP56" s="1024">
        <v>3032.66190319</v>
      </c>
      <c r="GQ56" s="962"/>
      <c r="GR56" s="962">
        <v>702.93200878999994</v>
      </c>
      <c r="GS56" s="962">
        <f t="shared" si="12"/>
        <v>3735.59391198</v>
      </c>
      <c r="GT56" s="962"/>
      <c r="GU56" s="962"/>
      <c r="GV56" s="962"/>
      <c r="GW56" s="962"/>
      <c r="GX56" s="962"/>
      <c r="GY56" s="962"/>
      <c r="GZ56" s="962"/>
      <c r="HA56" s="962">
        <f t="shared" si="34"/>
        <v>0</v>
      </c>
      <c r="HB56" s="962"/>
      <c r="HC56" s="962"/>
      <c r="HD56" s="1016"/>
      <c r="HE56" s="962">
        <f t="shared" si="10"/>
        <v>0</v>
      </c>
      <c r="HF56" s="1023">
        <f t="shared" si="11"/>
        <v>3735.59391198</v>
      </c>
      <c r="HG56" s="1024"/>
      <c r="HH56" s="962"/>
      <c r="HI56" s="962"/>
      <c r="HJ56" s="962"/>
      <c r="HK56" s="962"/>
      <c r="HL56" s="962"/>
      <c r="HM56" s="962"/>
      <c r="HN56" s="962">
        <f t="shared" si="14"/>
        <v>0</v>
      </c>
      <c r="HO56" s="962"/>
      <c r="HP56" s="962"/>
      <c r="HQ56" s="962"/>
      <c r="HR56" s="962"/>
      <c r="HS56" s="962"/>
      <c r="HT56" s="962"/>
      <c r="HU56" s="962"/>
      <c r="HV56" s="962"/>
      <c r="HW56" s="1023">
        <f t="shared" si="1"/>
        <v>0</v>
      </c>
    </row>
    <row r="57" spans="1:231" s="1060" customFormat="1" ht="18.75" hidden="1" customHeight="1" x14ac:dyDescent="0.4">
      <c r="A57" s="2831" t="s">
        <v>851</v>
      </c>
      <c r="B57" s="1058"/>
      <c r="C57" s="1058"/>
      <c r="D57" s="1058"/>
      <c r="E57" s="1058"/>
      <c r="F57" s="1058"/>
      <c r="G57" s="1058"/>
      <c r="H57" s="1058"/>
      <c r="I57" s="1058"/>
      <c r="J57" s="1058"/>
      <c r="K57" s="1058"/>
      <c r="L57" s="1058"/>
      <c r="M57" s="1058"/>
      <c r="N57" s="1058"/>
      <c r="O57" s="1058"/>
      <c r="P57" s="1058"/>
      <c r="Q57" s="1058"/>
      <c r="R57" s="1058"/>
      <c r="S57" s="1058"/>
      <c r="T57" s="1058"/>
      <c r="U57" s="1058"/>
      <c r="V57" s="1058"/>
      <c r="W57" s="1058"/>
      <c r="X57" s="1058"/>
      <c r="Y57" s="1058"/>
      <c r="Z57" s="1058"/>
      <c r="AA57" s="1058"/>
      <c r="AB57" s="1058"/>
      <c r="AC57" s="1058"/>
      <c r="AD57" s="1058"/>
      <c r="AE57" s="1058"/>
      <c r="AF57" s="1058"/>
      <c r="AG57" s="1058"/>
      <c r="AH57" s="1058"/>
      <c r="AI57" s="1058"/>
      <c r="AJ57" s="1058">
        <v>0</v>
      </c>
      <c r="AK57" s="1058">
        <v>0</v>
      </c>
      <c r="AL57" s="1058">
        <v>0</v>
      </c>
      <c r="AM57" s="1058">
        <v>0</v>
      </c>
      <c r="AN57" s="1058">
        <v>0</v>
      </c>
      <c r="AO57" s="1058">
        <v>0</v>
      </c>
      <c r="AP57" s="1058">
        <v>0</v>
      </c>
      <c r="AQ57" s="1058">
        <v>0</v>
      </c>
      <c r="AR57" s="1058">
        <v>0</v>
      </c>
      <c r="AS57" s="1058">
        <v>0</v>
      </c>
      <c r="AT57" s="1058">
        <v>0</v>
      </c>
      <c r="AU57" s="1058">
        <v>0</v>
      </c>
      <c r="AV57" s="1059">
        <v>0</v>
      </c>
      <c r="AW57" s="1059">
        <v>0</v>
      </c>
      <c r="AX57" s="1059">
        <v>0</v>
      </c>
      <c r="AY57" s="1059">
        <v>0</v>
      </c>
      <c r="AZ57" s="1059">
        <v>0</v>
      </c>
      <c r="BA57" s="1059">
        <v>0</v>
      </c>
      <c r="BB57" s="1059">
        <v>0</v>
      </c>
      <c r="BC57" s="1059">
        <v>0</v>
      </c>
      <c r="BD57" s="1059">
        <v>0</v>
      </c>
      <c r="BE57" s="1059">
        <v>0</v>
      </c>
      <c r="BF57" s="2846"/>
      <c r="BG57" s="2846"/>
      <c r="BH57" s="2842">
        <v>0</v>
      </c>
      <c r="BI57" s="2842">
        <v>0</v>
      </c>
      <c r="BJ57" s="2842">
        <v>0</v>
      </c>
      <c r="BK57" s="2842">
        <v>0</v>
      </c>
      <c r="BL57" s="2842">
        <v>0</v>
      </c>
      <c r="BM57" s="2842">
        <v>0</v>
      </c>
      <c r="BN57" s="2842">
        <v>0</v>
      </c>
      <c r="BO57" s="2842">
        <v>0</v>
      </c>
      <c r="BP57" s="2842">
        <v>0</v>
      </c>
      <c r="BQ57" s="2843">
        <v>0</v>
      </c>
      <c r="BR57" s="2843">
        <v>0</v>
      </c>
      <c r="BS57" s="2843">
        <v>0</v>
      </c>
      <c r="BT57" s="2843">
        <v>0</v>
      </c>
      <c r="BU57" s="2843">
        <v>0</v>
      </c>
      <c r="BV57" s="2843">
        <v>0</v>
      </c>
      <c r="BW57" s="2843">
        <v>0</v>
      </c>
      <c r="BX57" s="2843">
        <v>0</v>
      </c>
      <c r="BY57" s="2843">
        <v>0</v>
      </c>
      <c r="BZ57" s="2843">
        <v>0</v>
      </c>
      <c r="CA57" s="2843">
        <v>0</v>
      </c>
      <c r="CB57" s="2843">
        <v>0</v>
      </c>
      <c r="CC57" s="2843">
        <v>0</v>
      </c>
      <c r="CD57" s="2843">
        <v>0</v>
      </c>
      <c r="CE57" s="2843">
        <v>0</v>
      </c>
      <c r="CF57" s="2843">
        <v>0</v>
      </c>
      <c r="CG57" s="2843">
        <v>0</v>
      </c>
      <c r="CH57" s="2843">
        <v>0</v>
      </c>
      <c r="CI57" s="2843">
        <v>0</v>
      </c>
      <c r="CJ57" s="2843">
        <v>0</v>
      </c>
      <c r="CK57" s="2843">
        <v>0</v>
      </c>
      <c r="CL57" s="2843">
        <v>0</v>
      </c>
      <c r="CM57" s="2843">
        <v>0</v>
      </c>
      <c r="CN57" s="2843">
        <v>0</v>
      </c>
      <c r="CO57" s="2843">
        <v>0</v>
      </c>
      <c r="CP57" s="2843">
        <v>0</v>
      </c>
      <c r="CQ57" s="2843">
        <v>0</v>
      </c>
      <c r="CR57" s="2843">
        <v>21.044516599999998</v>
      </c>
      <c r="CS57" s="2843">
        <v>16.02244555</v>
      </c>
      <c r="CT57" s="2843">
        <v>37.066962150000002</v>
      </c>
      <c r="CU57" s="2843">
        <v>18.82947618</v>
      </c>
      <c r="CV57" s="2843">
        <v>60.585016269999997</v>
      </c>
      <c r="CW57" s="2843">
        <v>112.29857111999998</v>
      </c>
      <c r="CX57" s="2843">
        <v>191.71306356999997</v>
      </c>
      <c r="CY57" s="2843">
        <v>12.274946740000001</v>
      </c>
      <c r="CZ57" s="2843">
        <v>33.433483209999999</v>
      </c>
      <c r="DA57" s="2843">
        <v>21.735674230000001</v>
      </c>
      <c r="DB57" s="2843">
        <v>67.444104179999997</v>
      </c>
      <c r="DC57" s="2843">
        <v>22.3350419</v>
      </c>
      <c r="DD57" s="2843">
        <v>12.971827289999998</v>
      </c>
      <c r="DE57" s="2843">
        <v>75.092729519999978</v>
      </c>
      <c r="DF57" s="2843">
        <v>110.39959870999998</v>
      </c>
      <c r="DG57" s="2843">
        <v>406.62372860999994</v>
      </c>
      <c r="DH57" s="2843">
        <v>0</v>
      </c>
      <c r="DI57" s="2843">
        <v>8.66613641</v>
      </c>
      <c r="DJ57" s="2843">
        <v>19.124251669999996</v>
      </c>
      <c r="DK57" s="2843">
        <v>27.790388079999996</v>
      </c>
      <c r="DL57" s="2843">
        <v>21.073469969999998</v>
      </c>
      <c r="DM57" s="2843">
        <v>54.095082940000005</v>
      </c>
      <c r="DN57" s="2843">
        <v>61.465763049999993</v>
      </c>
      <c r="DO57" s="2843">
        <v>136.63431595999998</v>
      </c>
      <c r="DP57" s="2843">
        <v>164.42470403999997</v>
      </c>
      <c r="DQ57" s="2843">
        <v>53.852595910000019</v>
      </c>
      <c r="DR57" s="2843">
        <v>105.26400840000001</v>
      </c>
      <c r="DS57" s="2843">
        <v>90.637393649999993</v>
      </c>
      <c r="DT57" s="2843">
        <v>249.75399796000005</v>
      </c>
      <c r="DU57" s="2843">
        <v>0</v>
      </c>
      <c r="DV57" s="2843">
        <v>0</v>
      </c>
      <c r="DW57" s="2843">
        <v>0</v>
      </c>
      <c r="DX57" s="2843">
        <v>0</v>
      </c>
      <c r="DY57" s="2843">
        <v>414.17870199999999</v>
      </c>
      <c r="DZ57" s="2843">
        <v>0</v>
      </c>
      <c r="EA57" s="2842">
        <v>0</v>
      </c>
      <c r="EB57" s="2842">
        <v>0</v>
      </c>
      <c r="EC57" s="2842">
        <v>0</v>
      </c>
      <c r="ED57" s="2842">
        <v>0</v>
      </c>
      <c r="EE57" s="2842">
        <v>0</v>
      </c>
      <c r="EF57" s="2842">
        <v>0</v>
      </c>
      <c r="EG57" s="2842">
        <v>0</v>
      </c>
      <c r="EH57" s="2842">
        <v>0</v>
      </c>
      <c r="EI57" s="2842">
        <v>0</v>
      </c>
      <c r="EJ57" s="2842">
        <v>0</v>
      </c>
      <c r="EK57" s="2842">
        <v>0</v>
      </c>
      <c r="EL57" s="2842">
        <v>0</v>
      </c>
      <c r="EM57" s="2842">
        <v>0</v>
      </c>
      <c r="EN57" s="2842">
        <v>0</v>
      </c>
      <c r="EO57" s="2842">
        <v>0</v>
      </c>
      <c r="EP57" s="2842">
        <v>0</v>
      </c>
      <c r="EQ57" s="2842"/>
      <c r="ER57" s="2842"/>
      <c r="ES57" s="2842"/>
      <c r="ET57" s="2842"/>
      <c r="EU57" s="2842"/>
      <c r="EV57" s="2842"/>
      <c r="EW57" s="2842"/>
      <c r="EX57" s="2842"/>
      <c r="EY57" s="2842"/>
      <c r="EZ57" s="2842"/>
      <c r="FA57" s="2842"/>
      <c r="FB57" s="2842"/>
      <c r="FC57" s="2842"/>
      <c r="FD57" s="2842"/>
      <c r="FE57" s="2842"/>
      <c r="FF57" s="2842"/>
      <c r="FG57" s="2842"/>
      <c r="FH57" s="2842">
        <v>0</v>
      </c>
      <c r="FI57" s="2842">
        <v>0</v>
      </c>
      <c r="FJ57" s="2842">
        <v>0</v>
      </c>
      <c r="FK57" s="962">
        <f t="shared" si="2"/>
        <v>0</v>
      </c>
      <c r="FL57" s="2842">
        <v>0</v>
      </c>
      <c r="FM57" s="2842">
        <v>0</v>
      </c>
      <c r="FN57" s="2842">
        <v>0</v>
      </c>
      <c r="FO57" s="962">
        <f t="shared" si="3"/>
        <v>0</v>
      </c>
      <c r="FP57" s="2842">
        <v>0</v>
      </c>
      <c r="FQ57" s="2842">
        <v>0</v>
      </c>
      <c r="FR57" s="2842">
        <v>0</v>
      </c>
      <c r="FS57" s="962">
        <f t="shared" si="4"/>
        <v>0</v>
      </c>
      <c r="FT57" s="2842">
        <v>0</v>
      </c>
      <c r="FU57" s="2842">
        <v>0</v>
      </c>
      <c r="FV57" s="2842">
        <v>0</v>
      </c>
      <c r="FW57" s="962">
        <v>0</v>
      </c>
      <c r="FX57" s="2842">
        <v>0</v>
      </c>
      <c r="FY57" s="2842">
        <v>0</v>
      </c>
      <c r="FZ57" s="2842">
        <v>0</v>
      </c>
      <c r="GA57" s="2842">
        <v>425.51496100000003</v>
      </c>
      <c r="GB57" s="962">
        <v>425.51496100000003</v>
      </c>
      <c r="GC57" s="962">
        <v>148.18980199999999</v>
      </c>
      <c r="GD57" s="962">
        <v>65.686334000000002</v>
      </c>
      <c r="GE57" s="962">
        <v>215.66639599999999</v>
      </c>
      <c r="GF57" s="962">
        <v>429.54253199999999</v>
      </c>
      <c r="GG57" s="962">
        <v>235.50725</v>
      </c>
      <c r="GH57" s="962">
        <v>22.990763999999999</v>
      </c>
      <c r="GI57" s="962">
        <v>422.85170799999997</v>
      </c>
      <c r="GJ57" s="962">
        <v>681.34972200000004</v>
      </c>
      <c r="GK57" s="2845">
        <v>1729.7732742789999</v>
      </c>
      <c r="GL57" s="2845">
        <v>1671.9576452000001</v>
      </c>
      <c r="GM57" s="2845">
        <v>2558.2894929109998</v>
      </c>
      <c r="GN57" s="2845">
        <v>5960.0204123899994</v>
      </c>
      <c r="GO57" s="962">
        <f t="shared" si="6"/>
        <v>7496.4276273899995</v>
      </c>
      <c r="GP57" s="1024">
        <v>0</v>
      </c>
      <c r="GQ57" s="962"/>
      <c r="GR57" s="962">
        <v>0</v>
      </c>
      <c r="GS57" s="962">
        <f t="shared" si="12"/>
        <v>0</v>
      </c>
      <c r="GT57" s="962"/>
      <c r="GU57" s="962"/>
      <c r="GV57" s="962"/>
      <c r="GW57" s="962"/>
      <c r="GX57" s="962"/>
      <c r="GY57" s="962"/>
      <c r="GZ57" s="962"/>
      <c r="HA57" s="962">
        <f t="shared" si="34"/>
        <v>0</v>
      </c>
      <c r="HB57" s="962"/>
      <c r="HC57" s="962"/>
      <c r="HD57" s="1016"/>
      <c r="HE57" s="962">
        <f t="shared" si="10"/>
        <v>0</v>
      </c>
      <c r="HF57" s="1023">
        <f t="shared" si="11"/>
        <v>0</v>
      </c>
      <c r="HG57" s="1024"/>
      <c r="HH57" s="962"/>
      <c r="HI57" s="962"/>
      <c r="HJ57" s="962"/>
      <c r="HK57" s="962"/>
      <c r="HL57" s="962"/>
      <c r="HM57" s="962"/>
      <c r="HN57" s="962">
        <f t="shared" si="14"/>
        <v>0</v>
      </c>
      <c r="HO57" s="962"/>
      <c r="HP57" s="962"/>
      <c r="HQ57" s="962"/>
      <c r="HR57" s="962"/>
      <c r="HS57" s="962"/>
      <c r="HT57" s="962"/>
      <c r="HU57" s="962"/>
      <c r="HV57" s="962"/>
      <c r="HW57" s="1023">
        <f t="shared" si="1"/>
        <v>0</v>
      </c>
    </row>
    <row r="58" spans="1:231" s="1060" customFormat="1" ht="18.75" hidden="1" customHeight="1" x14ac:dyDescent="0.4">
      <c r="A58" s="2831" t="s">
        <v>852</v>
      </c>
      <c r="B58" s="1058"/>
      <c r="C58" s="1058"/>
      <c r="D58" s="1058"/>
      <c r="E58" s="1058"/>
      <c r="F58" s="1058"/>
      <c r="G58" s="1058"/>
      <c r="H58" s="1058"/>
      <c r="I58" s="1058"/>
      <c r="J58" s="1058"/>
      <c r="K58" s="1058"/>
      <c r="L58" s="1058"/>
      <c r="M58" s="1058"/>
      <c r="N58" s="1058"/>
      <c r="O58" s="1058"/>
      <c r="P58" s="1058"/>
      <c r="Q58" s="1058"/>
      <c r="R58" s="1058"/>
      <c r="S58" s="1058"/>
      <c r="T58" s="1058"/>
      <c r="U58" s="1058"/>
      <c r="V58" s="1058"/>
      <c r="W58" s="1058"/>
      <c r="X58" s="1058"/>
      <c r="Y58" s="1058"/>
      <c r="Z58" s="1058"/>
      <c r="AA58" s="1058"/>
      <c r="AB58" s="1058"/>
      <c r="AC58" s="1058"/>
      <c r="AD58" s="1058"/>
      <c r="AE58" s="1058"/>
      <c r="AF58" s="1058"/>
      <c r="AG58" s="1058"/>
      <c r="AH58" s="1058"/>
      <c r="AI58" s="1058"/>
      <c r="AJ58" s="1058">
        <v>0</v>
      </c>
      <c r="AK58" s="1058">
        <v>0</v>
      </c>
      <c r="AL58" s="1058">
        <v>0</v>
      </c>
      <c r="AM58" s="1058">
        <v>0</v>
      </c>
      <c r="AN58" s="1058">
        <v>0</v>
      </c>
      <c r="AO58" s="1058">
        <v>0</v>
      </c>
      <c r="AP58" s="1058">
        <v>0</v>
      </c>
      <c r="AQ58" s="1058">
        <v>0</v>
      </c>
      <c r="AR58" s="1058">
        <v>0</v>
      </c>
      <c r="AS58" s="1058">
        <v>0</v>
      </c>
      <c r="AT58" s="1058">
        <v>0</v>
      </c>
      <c r="AU58" s="1058">
        <v>0</v>
      </c>
      <c r="AV58" s="1059">
        <v>0</v>
      </c>
      <c r="AW58" s="1059">
        <v>0</v>
      </c>
      <c r="AX58" s="1059">
        <v>0</v>
      </c>
      <c r="AY58" s="1059">
        <v>0</v>
      </c>
      <c r="AZ58" s="1059">
        <v>0</v>
      </c>
      <c r="BA58" s="1059">
        <v>0</v>
      </c>
      <c r="BB58" s="1059">
        <v>0</v>
      </c>
      <c r="BC58" s="1059">
        <v>0</v>
      </c>
      <c r="BD58" s="1059">
        <v>0</v>
      </c>
      <c r="BE58" s="1059">
        <v>0</v>
      </c>
      <c r="BF58" s="2846"/>
      <c r="BG58" s="2846"/>
      <c r="BH58" s="2842">
        <v>0</v>
      </c>
      <c r="BI58" s="2842">
        <v>0</v>
      </c>
      <c r="BJ58" s="2842">
        <v>0</v>
      </c>
      <c r="BK58" s="2842">
        <v>0</v>
      </c>
      <c r="BL58" s="2842">
        <v>0</v>
      </c>
      <c r="BM58" s="2842">
        <v>0</v>
      </c>
      <c r="BN58" s="2842">
        <v>0</v>
      </c>
      <c r="BO58" s="2842">
        <v>0</v>
      </c>
      <c r="BP58" s="2842">
        <v>0</v>
      </c>
      <c r="BQ58" s="2843">
        <v>0</v>
      </c>
      <c r="BR58" s="2843">
        <v>0</v>
      </c>
      <c r="BS58" s="2843">
        <v>0</v>
      </c>
      <c r="BT58" s="2843">
        <v>0</v>
      </c>
      <c r="BU58" s="2843">
        <v>0</v>
      </c>
      <c r="BV58" s="2843">
        <v>0</v>
      </c>
      <c r="BW58" s="2843">
        <v>0</v>
      </c>
      <c r="BX58" s="2843">
        <v>0</v>
      </c>
      <c r="BY58" s="2843">
        <v>0</v>
      </c>
      <c r="BZ58" s="2843">
        <v>0</v>
      </c>
      <c r="CA58" s="2843">
        <v>0</v>
      </c>
      <c r="CB58" s="2843">
        <v>0</v>
      </c>
      <c r="CC58" s="2843">
        <v>0</v>
      </c>
      <c r="CD58" s="2843">
        <v>0</v>
      </c>
      <c r="CE58" s="2843">
        <v>0</v>
      </c>
      <c r="CF58" s="2843">
        <v>0</v>
      </c>
      <c r="CG58" s="2843">
        <v>0</v>
      </c>
      <c r="CH58" s="2843">
        <v>0</v>
      </c>
      <c r="CI58" s="2843">
        <v>0</v>
      </c>
      <c r="CJ58" s="2843">
        <v>0</v>
      </c>
      <c r="CK58" s="2843">
        <v>0</v>
      </c>
      <c r="CL58" s="2843">
        <v>0</v>
      </c>
      <c r="CM58" s="2843">
        <v>0</v>
      </c>
      <c r="CN58" s="2843">
        <v>0</v>
      </c>
      <c r="CO58" s="2843">
        <v>0</v>
      </c>
      <c r="CP58" s="2843">
        <v>0</v>
      </c>
      <c r="CQ58" s="2843">
        <v>0</v>
      </c>
      <c r="CR58" s="2843">
        <v>0</v>
      </c>
      <c r="CS58" s="2843">
        <v>0</v>
      </c>
      <c r="CT58" s="2843">
        <v>0</v>
      </c>
      <c r="CU58" s="2843">
        <v>0</v>
      </c>
      <c r="CV58" s="2843">
        <v>0</v>
      </c>
      <c r="CW58" s="2843">
        <v>0</v>
      </c>
      <c r="CX58" s="2843">
        <v>0</v>
      </c>
      <c r="CY58" s="2843">
        <v>0</v>
      </c>
      <c r="CZ58" s="2843">
        <v>0</v>
      </c>
      <c r="DA58" s="2843">
        <v>0</v>
      </c>
      <c r="DB58" s="2843">
        <v>0</v>
      </c>
      <c r="DC58" s="2843">
        <v>0</v>
      </c>
      <c r="DD58" s="2843">
        <v>0</v>
      </c>
      <c r="DE58" s="2843">
        <v>0</v>
      </c>
      <c r="DF58" s="2843">
        <v>0</v>
      </c>
      <c r="DG58" s="2843">
        <v>0</v>
      </c>
      <c r="DH58" s="2843">
        <v>0</v>
      </c>
      <c r="DI58" s="2843">
        <v>0</v>
      </c>
      <c r="DJ58" s="2843">
        <v>0</v>
      </c>
      <c r="DK58" s="2843">
        <v>0</v>
      </c>
      <c r="DL58" s="2843">
        <v>0</v>
      </c>
      <c r="DM58" s="2843">
        <v>0</v>
      </c>
      <c r="DN58" s="2843">
        <v>0</v>
      </c>
      <c r="DO58" s="2843">
        <v>0</v>
      </c>
      <c r="DP58" s="2843">
        <v>0</v>
      </c>
      <c r="DQ58" s="2843">
        <v>0</v>
      </c>
      <c r="DR58" s="2843">
        <v>0</v>
      </c>
      <c r="DS58" s="2843">
        <v>0</v>
      </c>
      <c r="DT58" s="2843">
        <v>0</v>
      </c>
      <c r="DU58" s="2843">
        <v>0</v>
      </c>
      <c r="DV58" s="2843">
        <v>0</v>
      </c>
      <c r="DW58" s="2843">
        <v>0</v>
      </c>
      <c r="DX58" s="2843">
        <v>0</v>
      </c>
      <c r="DY58" s="2843">
        <v>0</v>
      </c>
      <c r="DZ58" s="2843">
        <v>0</v>
      </c>
      <c r="EA58" s="2842">
        <v>0</v>
      </c>
      <c r="EB58" s="2842">
        <v>0</v>
      </c>
      <c r="EC58" s="2842">
        <v>0</v>
      </c>
      <c r="ED58" s="2842">
        <v>0</v>
      </c>
      <c r="EE58" s="2842">
        <v>0</v>
      </c>
      <c r="EF58" s="2842">
        <v>0</v>
      </c>
      <c r="EG58" s="2842">
        <v>0</v>
      </c>
      <c r="EH58" s="2842">
        <v>0</v>
      </c>
      <c r="EI58" s="2842">
        <v>0</v>
      </c>
      <c r="EJ58" s="2842">
        <v>0</v>
      </c>
      <c r="EK58" s="2842">
        <v>0</v>
      </c>
      <c r="EL58" s="2842">
        <v>0</v>
      </c>
      <c r="EM58" s="2842">
        <v>0</v>
      </c>
      <c r="EN58" s="2842">
        <v>0</v>
      </c>
      <c r="EO58" s="2842">
        <v>0</v>
      </c>
      <c r="EP58" s="2842">
        <v>0</v>
      </c>
      <c r="EQ58" s="2842"/>
      <c r="ER58" s="2842"/>
      <c r="ES58" s="2842"/>
      <c r="ET58" s="2842"/>
      <c r="EU58" s="2842"/>
      <c r="EV58" s="2842"/>
      <c r="EW58" s="2842"/>
      <c r="EX58" s="2842"/>
      <c r="EY58" s="2842"/>
      <c r="EZ58" s="2842"/>
      <c r="FA58" s="2842"/>
      <c r="FB58" s="2842"/>
      <c r="FC58" s="2842"/>
      <c r="FD58" s="2842"/>
      <c r="FE58" s="2842"/>
      <c r="FF58" s="2842"/>
      <c r="FG58" s="2842"/>
      <c r="FH58" s="2842">
        <v>0</v>
      </c>
      <c r="FI58" s="2842">
        <v>0</v>
      </c>
      <c r="FJ58" s="2842">
        <v>0</v>
      </c>
      <c r="FK58" s="962">
        <f t="shared" si="2"/>
        <v>0</v>
      </c>
      <c r="FL58" s="2842">
        <v>0</v>
      </c>
      <c r="FM58" s="2842">
        <v>0</v>
      </c>
      <c r="FN58" s="2842">
        <v>0</v>
      </c>
      <c r="FO58" s="962">
        <f t="shared" si="3"/>
        <v>0</v>
      </c>
      <c r="FP58" s="2842">
        <v>0</v>
      </c>
      <c r="FQ58" s="2842">
        <v>0</v>
      </c>
      <c r="FR58" s="2842">
        <v>0</v>
      </c>
      <c r="FS58" s="962">
        <f t="shared" si="4"/>
        <v>0</v>
      </c>
      <c r="FT58" s="2842">
        <v>0</v>
      </c>
      <c r="FU58" s="2842">
        <v>0</v>
      </c>
      <c r="FV58" s="2842">
        <v>0</v>
      </c>
      <c r="FW58" s="962">
        <v>0</v>
      </c>
      <c r="FX58" s="2842">
        <v>0</v>
      </c>
      <c r="FY58" s="2842">
        <v>0</v>
      </c>
      <c r="FZ58" s="2842">
        <v>0</v>
      </c>
      <c r="GA58" s="2842">
        <v>425.51496100000003</v>
      </c>
      <c r="GB58" s="962">
        <v>425.51496100000003</v>
      </c>
      <c r="GC58" s="962">
        <v>148.18980199999999</v>
      </c>
      <c r="GD58" s="962">
        <v>65.686334000000002</v>
      </c>
      <c r="GE58" s="962">
        <v>215.66639599999999</v>
      </c>
      <c r="GF58" s="962">
        <v>0</v>
      </c>
      <c r="GG58" s="962">
        <v>0</v>
      </c>
      <c r="GH58" s="962">
        <v>0</v>
      </c>
      <c r="GI58" s="962">
        <v>0</v>
      </c>
      <c r="GJ58" s="962">
        <v>0</v>
      </c>
      <c r="GK58" s="2845">
        <v>0</v>
      </c>
      <c r="GL58" s="2845">
        <v>0</v>
      </c>
      <c r="GM58" s="2845">
        <v>0</v>
      </c>
      <c r="GN58" s="2845">
        <v>0</v>
      </c>
      <c r="GO58" s="962">
        <f t="shared" si="6"/>
        <v>425.51496100000003</v>
      </c>
      <c r="GP58" s="1024">
        <v>0</v>
      </c>
      <c r="GQ58" s="962"/>
      <c r="GR58" s="962">
        <v>0</v>
      </c>
      <c r="GS58" s="962">
        <f t="shared" si="12"/>
        <v>0</v>
      </c>
      <c r="GT58" s="962"/>
      <c r="GU58" s="962"/>
      <c r="GV58" s="962"/>
      <c r="GW58" s="962"/>
      <c r="GX58" s="962"/>
      <c r="GY58" s="962"/>
      <c r="GZ58" s="962"/>
      <c r="HA58" s="962">
        <f t="shared" si="34"/>
        <v>0</v>
      </c>
      <c r="HB58" s="962"/>
      <c r="HC58" s="962"/>
      <c r="HD58" s="1016"/>
      <c r="HE58" s="962">
        <f t="shared" si="10"/>
        <v>0</v>
      </c>
      <c r="HF58" s="1023">
        <f t="shared" si="11"/>
        <v>0</v>
      </c>
      <c r="HG58" s="1024"/>
      <c r="HH58" s="962"/>
      <c r="HI58" s="962"/>
      <c r="HJ58" s="962"/>
      <c r="HK58" s="962"/>
      <c r="HL58" s="962"/>
      <c r="HM58" s="962"/>
      <c r="HN58" s="962">
        <f t="shared" si="14"/>
        <v>0</v>
      </c>
      <c r="HO58" s="962"/>
      <c r="HP58" s="962"/>
      <c r="HQ58" s="962"/>
      <c r="HR58" s="962"/>
      <c r="HS58" s="962"/>
      <c r="HT58" s="962"/>
      <c r="HU58" s="962"/>
      <c r="HV58" s="962"/>
      <c r="HW58" s="1023">
        <f t="shared" si="1"/>
        <v>0</v>
      </c>
    </row>
    <row r="59" spans="1:231" s="1060" customFormat="1" ht="17.25" hidden="1" customHeight="1" x14ac:dyDescent="0.4">
      <c r="A59" s="2830" t="s">
        <v>853</v>
      </c>
      <c r="B59" s="1058">
        <v>0</v>
      </c>
      <c r="C59" s="1058">
        <v>0</v>
      </c>
      <c r="D59" s="1058">
        <v>0</v>
      </c>
      <c r="E59" s="1058">
        <v>0</v>
      </c>
      <c r="F59" s="1058">
        <v>0</v>
      </c>
      <c r="G59" s="1058">
        <v>0</v>
      </c>
      <c r="H59" s="1058">
        <v>0</v>
      </c>
      <c r="I59" s="1058">
        <v>0</v>
      </c>
      <c r="J59" s="1058">
        <v>0</v>
      </c>
      <c r="K59" s="1058">
        <v>0</v>
      </c>
      <c r="L59" s="1058">
        <v>0</v>
      </c>
      <c r="M59" s="1058">
        <v>0</v>
      </c>
      <c r="N59" s="1058">
        <v>0</v>
      </c>
      <c r="O59" s="1058">
        <v>0</v>
      </c>
      <c r="P59" s="1058">
        <v>0</v>
      </c>
      <c r="Q59" s="1058">
        <v>0</v>
      </c>
      <c r="R59" s="1058">
        <v>0</v>
      </c>
      <c r="S59" s="1058">
        <v>0</v>
      </c>
      <c r="T59" s="1058">
        <v>0</v>
      </c>
      <c r="U59" s="1058">
        <v>0</v>
      </c>
      <c r="V59" s="1058">
        <v>0</v>
      </c>
      <c r="W59" s="1058">
        <v>0</v>
      </c>
      <c r="X59" s="1058">
        <v>0</v>
      </c>
      <c r="Y59" s="1058">
        <v>0</v>
      </c>
      <c r="Z59" s="1058">
        <v>0</v>
      </c>
      <c r="AA59" s="1058">
        <v>0</v>
      </c>
      <c r="AB59" s="1058">
        <v>0</v>
      </c>
      <c r="AC59" s="1058">
        <v>0</v>
      </c>
      <c r="AD59" s="1058">
        <v>0</v>
      </c>
      <c r="AE59" s="1058">
        <v>0</v>
      </c>
      <c r="AF59" s="1058">
        <v>0</v>
      </c>
      <c r="AG59" s="1058">
        <v>0</v>
      </c>
      <c r="AH59" s="1058">
        <v>0</v>
      </c>
      <c r="AI59" s="1058">
        <v>0</v>
      </c>
      <c r="AJ59" s="1058">
        <v>0</v>
      </c>
      <c r="AK59" s="1058">
        <v>0</v>
      </c>
      <c r="AL59" s="1058">
        <v>0</v>
      </c>
      <c r="AM59" s="1058">
        <v>0</v>
      </c>
      <c r="AN59" s="1058">
        <v>0</v>
      </c>
      <c r="AO59" s="1058">
        <v>0</v>
      </c>
      <c r="AP59" s="1058">
        <v>0</v>
      </c>
      <c r="AQ59" s="1058">
        <v>0</v>
      </c>
      <c r="AR59" s="1058">
        <v>0</v>
      </c>
      <c r="AS59" s="1058">
        <v>0</v>
      </c>
      <c r="AT59" s="1058">
        <v>0</v>
      </c>
      <c r="AU59" s="1058">
        <v>0</v>
      </c>
      <c r="AV59" s="1059">
        <v>0</v>
      </c>
      <c r="AW59" s="1059">
        <v>0</v>
      </c>
      <c r="AX59" s="1059">
        <v>0</v>
      </c>
      <c r="AY59" s="1059">
        <v>0</v>
      </c>
      <c r="AZ59" s="1059">
        <v>0</v>
      </c>
      <c r="BA59" s="1059">
        <v>0</v>
      </c>
      <c r="BB59" s="1059">
        <v>0</v>
      </c>
      <c r="BC59" s="1059">
        <v>0</v>
      </c>
      <c r="BD59" s="1059">
        <v>0</v>
      </c>
      <c r="BE59" s="1059">
        <v>0</v>
      </c>
      <c r="BF59" s="1059">
        <v>0</v>
      </c>
      <c r="BG59" s="1059">
        <v>0</v>
      </c>
      <c r="BH59" s="2842">
        <v>0</v>
      </c>
      <c r="BI59" s="2842">
        <v>0</v>
      </c>
      <c r="BJ59" s="2842">
        <v>0</v>
      </c>
      <c r="BK59" s="2842">
        <v>0</v>
      </c>
      <c r="BL59" s="2842">
        <v>0</v>
      </c>
      <c r="BM59" s="2842">
        <v>0</v>
      </c>
      <c r="BN59" s="2842">
        <v>0</v>
      </c>
      <c r="BO59" s="2842">
        <v>0</v>
      </c>
      <c r="BP59" s="2842">
        <v>0</v>
      </c>
      <c r="BQ59" s="2843">
        <v>0</v>
      </c>
      <c r="BR59" s="2843">
        <v>0</v>
      </c>
      <c r="BS59" s="2843">
        <v>0</v>
      </c>
      <c r="BT59" s="2843">
        <v>0</v>
      </c>
      <c r="BU59" s="2843">
        <v>0</v>
      </c>
      <c r="BV59" s="2843">
        <v>0</v>
      </c>
      <c r="BW59" s="2843">
        <v>0</v>
      </c>
      <c r="BX59" s="2843">
        <v>0</v>
      </c>
      <c r="BY59" s="2843">
        <v>0</v>
      </c>
      <c r="BZ59" s="2843">
        <v>0</v>
      </c>
      <c r="CA59" s="2843">
        <v>0</v>
      </c>
      <c r="CB59" s="2843">
        <v>0</v>
      </c>
      <c r="CC59" s="2843">
        <v>0</v>
      </c>
      <c r="CD59" s="2843">
        <v>0</v>
      </c>
      <c r="CE59" s="2843">
        <v>0</v>
      </c>
      <c r="CF59" s="2843">
        <v>0</v>
      </c>
      <c r="CG59" s="2843">
        <v>0</v>
      </c>
      <c r="CH59" s="2843">
        <v>0</v>
      </c>
      <c r="CI59" s="2843">
        <v>0</v>
      </c>
      <c r="CJ59" s="2843">
        <v>0</v>
      </c>
      <c r="CK59" s="2843">
        <v>0</v>
      </c>
      <c r="CL59" s="2843">
        <v>0</v>
      </c>
      <c r="CM59" s="2843">
        <v>0</v>
      </c>
      <c r="CN59" s="2843">
        <v>0</v>
      </c>
      <c r="CO59" s="2843">
        <v>0</v>
      </c>
      <c r="CP59" s="2843">
        <v>0</v>
      </c>
      <c r="CQ59" s="2843">
        <v>0</v>
      </c>
      <c r="CR59" s="2843">
        <v>0</v>
      </c>
      <c r="CS59" s="2843">
        <v>0</v>
      </c>
      <c r="CT59" s="2843">
        <v>0</v>
      </c>
      <c r="CU59" s="2843">
        <v>0</v>
      </c>
      <c r="CV59" s="2843">
        <v>0</v>
      </c>
      <c r="CW59" s="2843">
        <v>0</v>
      </c>
      <c r="CX59" s="2843">
        <v>0</v>
      </c>
      <c r="CY59" s="2843">
        <v>0</v>
      </c>
      <c r="CZ59" s="2843">
        <v>0</v>
      </c>
      <c r="DA59" s="2843">
        <v>0</v>
      </c>
      <c r="DB59" s="2843">
        <v>0</v>
      </c>
      <c r="DC59" s="2843">
        <v>0</v>
      </c>
      <c r="DD59" s="2843">
        <v>0</v>
      </c>
      <c r="DE59" s="2843">
        <v>0</v>
      </c>
      <c r="DF59" s="2843">
        <v>0</v>
      </c>
      <c r="DG59" s="2843">
        <v>0</v>
      </c>
      <c r="DH59" s="2843">
        <v>0</v>
      </c>
      <c r="DI59" s="2843">
        <v>0</v>
      </c>
      <c r="DJ59" s="2843">
        <v>0</v>
      </c>
      <c r="DK59" s="2843">
        <v>0</v>
      </c>
      <c r="DL59" s="2843">
        <v>0</v>
      </c>
      <c r="DM59" s="2843">
        <v>0</v>
      </c>
      <c r="DN59" s="2843">
        <v>0</v>
      </c>
      <c r="DO59" s="2843">
        <v>0</v>
      </c>
      <c r="DP59" s="2843">
        <v>0</v>
      </c>
      <c r="DQ59" s="2843">
        <v>0</v>
      </c>
      <c r="DR59" s="2843">
        <v>0</v>
      </c>
      <c r="DS59" s="2843">
        <v>0</v>
      </c>
      <c r="DT59" s="2843">
        <v>0</v>
      </c>
      <c r="DU59" s="2843">
        <v>0</v>
      </c>
      <c r="DV59" s="2843">
        <v>0</v>
      </c>
      <c r="DW59" s="2843">
        <v>0</v>
      </c>
      <c r="DX59" s="2843">
        <v>0</v>
      </c>
      <c r="DY59" s="2843">
        <v>0</v>
      </c>
      <c r="DZ59" s="2843">
        <v>0</v>
      </c>
      <c r="EA59" s="2842">
        <v>0</v>
      </c>
      <c r="EB59" s="2842">
        <v>0</v>
      </c>
      <c r="EC59" s="2842">
        <v>0</v>
      </c>
      <c r="ED59" s="2842">
        <v>0</v>
      </c>
      <c r="EE59" s="2842">
        <v>0</v>
      </c>
      <c r="EF59" s="2842">
        <v>0</v>
      </c>
      <c r="EG59" s="2842">
        <v>0</v>
      </c>
      <c r="EH59" s="2842">
        <v>0</v>
      </c>
      <c r="EI59" s="2842">
        <v>0</v>
      </c>
      <c r="EJ59" s="2842">
        <v>0</v>
      </c>
      <c r="EK59" s="2842">
        <v>0</v>
      </c>
      <c r="EL59" s="2842">
        <v>0</v>
      </c>
      <c r="EM59" s="2842">
        <v>0</v>
      </c>
      <c r="EN59" s="2842">
        <v>0</v>
      </c>
      <c r="EO59" s="2842">
        <v>0</v>
      </c>
      <c r="EP59" s="2842">
        <v>0</v>
      </c>
      <c r="EQ59" s="2842"/>
      <c r="ER59" s="2842"/>
      <c r="ES59" s="2842"/>
      <c r="ET59" s="2842"/>
      <c r="EU59" s="2842"/>
      <c r="EV59" s="2842"/>
      <c r="EW59" s="2842"/>
      <c r="EX59" s="2842"/>
      <c r="EY59" s="2842"/>
      <c r="EZ59" s="2842"/>
      <c r="FA59" s="2842"/>
      <c r="FB59" s="2842"/>
      <c r="FC59" s="2842"/>
      <c r="FD59" s="2842"/>
      <c r="FE59" s="2842"/>
      <c r="FF59" s="2842"/>
      <c r="FG59" s="2842"/>
      <c r="FH59" s="2842">
        <v>0</v>
      </c>
      <c r="FI59" s="2842">
        <v>0</v>
      </c>
      <c r="FJ59" s="2842">
        <v>0</v>
      </c>
      <c r="FK59" s="962">
        <f t="shared" si="2"/>
        <v>0</v>
      </c>
      <c r="FL59" s="2842">
        <v>0</v>
      </c>
      <c r="FM59" s="2842">
        <v>0</v>
      </c>
      <c r="FN59" s="2842">
        <v>0</v>
      </c>
      <c r="FO59" s="962">
        <f t="shared" si="3"/>
        <v>0</v>
      </c>
      <c r="FP59" s="2842">
        <v>0</v>
      </c>
      <c r="FQ59" s="2842">
        <v>0</v>
      </c>
      <c r="FR59" s="2842">
        <v>0</v>
      </c>
      <c r="FS59" s="962">
        <f t="shared" si="4"/>
        <v>0</v>
      </c>
      <c r="FT59" s="2842">
        <v>0</v>
      </c>
      <c r="FU59" s="2842">
        <v>0</v>
      </c>
      <c r="FV59" s="2842">
        <v>0</v>
      </c>
      <c r="FW59" s="962">
        <v>0</v>
      </c>
      <c r="FX59" s="2842">
        <v>0</v>
      </c>
      <c r="FY59" s="2842">
        <v>0</v>
      </c>
      <c r="FZ59" s="2842">
        <v>0</v>
      </c>
      <c r="GA59" s="2842">
        <v>0</v>
      </c>
      <c r="GB59" s="962">
        <v>0</v>
      </c>
      <c r="GC59" s="962">
        <v>0</v>
      </c>
      <c r="GD59" s="962">
        <v>0</v>
      </c>
      <c r="GE59" s="962">
        <v>0</v>
      </c>
      <c r="GF59" s="962">
        <v>0</v>
      </c>
      <c r="GG59" s="962">
        <v>0</v>
      </c>
      <c r="GH59" s="962">
        <v>0</v>
      </c>
      <c r="GI59" s="962">
        <v>0</v>
      </c>
      <c r="GJ59" s="962">
        <v>0</v>
      </c>
      <c r="GK59" s="2845">
        <v>0</v>
      </c>
      <c r="GL59" s="2845">
        <v>0</v>
      </c>
      <c r="GM59" s="2845">
        <v>0</v>
      </c>
      <c r="GN59" s="2845">
        <v>0</v>
      </c>
      <c r="GO59" s="962">
        <f t="shared" si="6"/>
        <v>0</v>
      </c>
      <c r="GP59" s="1024"/>
      <c r="GQ59" s="962"/>
      <c r="GR59" s="962"/>
      <c r="GS59" s="962">
        <f t="shared" si="12"/>
        <v>0</v>
      </c>
      <c r="GT59" s="962"/>
      <c r="GU59" s="962"/>
      <c r="GV59" s="962"/>
      <c r="GW59" s="962"/>
      <c r="GX59" s="962"/>
      <c r="GY59" s="962"/>
      <c r="GZ59" s="962"/>
      <c r="HA59" s="962">
        <f t="shared" si="34"/>
        <v>0</v>
      </c>
      <c r="HB59" s="962"/>
      <c r="HC59" s="962"/>
      <c r="HD59" s="1016"/>
      <c r="HE59" s="962">
        <f t="shared" si="10"/>
        <v>0</v>
      </c>
      <c r="HF59" s="1023">
        <f t="shared" si="11"/>
        <v>0</v>
      </c>
      <c r="HG59" s="1024"/>
      <c r="HH59" s="962"/>
      <c r="HI59" s="962"/>
      <c r="HJ59" s="962"/>
      <c r="HK59" s="962"/>
      <c r="HL59" s="962"/>
      <c r="HM59" s="962"/>
      <c r="HN59" s="962">
        <f t="shared" si="14"/>
        <v>0</v>
      </c>
      <c r="HO59" s="962"/>
      <c r="HP59" s="962"/>
      <c r="HQ59" s="962"/>
      <c r="HR59" s="962"/>
      <c r="HS59" s="962"/>
      <c r="HT59" s="962"/>
      <c r="HU59" s="962"/>
      <c r="HV59" s="962"/>
      <c r="HW59" s="1023">
        <f t="shared" si="1"/>
        <v>0</v>
      </c>
    </row>
    <row r="60" spans="1:231" s="1060" customFormat="1" ht="20.25" hidden="1" customHeight="1" x14ac:dyDescent="0.4">
      <c r="A60" s="2830" t="s">
        <v>854</v>
      </c>
      <c r="B60" s="1058">
        <v>0</v>
      </c>
      <c r="C60" s="1058">
        <v>0</v>
      </c>
      <c r="D60" s="1058">
        <v>0</v>
      </c>
      <c r="E60" s="1058">
        <v>0</v>
      </c>
      <c r="F60" s="1058">
        <v>0</v>
      </c>
      <c r="G60" s="1058">
        <v>0</v>
      </c>
      <c r="H60" s="1058">
        <v>0</v>
      </c>
      <c r="I60" s="1058">
        <v>0</v>
      </c>
      <c r="J60" s="1058">
        <v>0</v>
      </c>
      <c r="K60" s="1058">
        <v>0</v>
      </c>
      <c r="L60" s="1058">
        <v>0</v>
      </c>
      <c r="M60" s="1058">
        <v>0</v>
      </c>
      <c r="N60" s="1058">
        <v>0</v>
      </c>
      <c r="O60" s="1058">
        <v>0</v>
      </c>
      <c r="P60" s="1058">
        <v>0</v>
      </c>
      <c r="Q60" s="1058">
        <v>0</v>
      </c>
      <c r="R60" s="1058">
        <v>0</v>
      </c>
      <c r="S60" s="1058">
        <v>0</v>
      </c>
      <c r="T60" s="1058">
        <v>0</v>
      </c>
      <c r="U60" s="1058">
        <v>0</v>
      </c>
      <c r="V60" s="1058">
        <v>0</v>
      </c>
      <c r="W60" s="1058">
        <v>0</v>
      </c>
      <c r="X60" s="1058">
        <v>0</v>
      </c>
      <c r="Y60" s="1058">
        <v>0</v>
      </c>
      <c r="Z60" s="1058">
        <v>0</v>
      </c>
      <c r="AA60" s="1058">
        <v>0</v>
      </c>
      <c r="AB60" s="1058">
        <v>0</v>
      </c>
      <c r="AC60" s="1058">
        <v>0</v>
      </c>
      <c r="AD60" s="1058">
        <v>0</v>
      </c>
      <c r="AE60" s="1058">
        <v>0</v>
      </c>
      <c r="AF60" s="1058">
        <v>0</v>
      </c>
      <c r="AG60" s="1058">
        <v>0</v>
      </c>
      <c r="AH60" s="1058">
        <v>0</v>
      </c>
      <c r="AI60" s="1058">
        <v>0</v>
      </c>
      <c r="AJ60" s="1058">
        <v>0</v>
      </c>
      <c r="AK60" s="1058">
        <v>0</v>
      </c>
      <c r="AL60" s="1058">
        <v>0</v>
      </c>
      <c r="AM60" s="1058">
        <v>0</v>
      </c>
      <c r="AN60" s="1058">
        <v>0</v>
      </c>
      <c r="AO60" s="1058">
        <v>0</v>
      </c>
      <c r="AP60" s="1058">
        <v>0</v>
      </c>
      <c r="AQ60" s="1058">
        <v>0</v>
      </c>
      <c r="AR60" s="1058">
        <v>0</v>
      </c>
      <c r="AS60" s="1058">
        <v>0</v>
      </c>
      <c r="AT60" s="1058">
        <v>0</v>
      </c>
      <c r="AU60" s="1058">
        <v>0</v>
      </c>
      <c r="AV60" s="1059">
        <v>0</v>
      </c>
      <c r="AW60" s="1059">
        <v>0</v>
      </c>
      <c r="AX60" s="1059">
        <v>0</v>
      </c>
      <c r="AY60" s="1059">
        <v>0</v>
      </c>
      <c r="AZ60" s="1059">
        <v>0</v>
      </c>
      <c r="BA60" s="1059">
        <v>0</v>
      </c>
      <c r="BB60" s="1059">
        <v>0</v>
      </c>
      <c r="BC60" s="1059">
        <v>0</v>
      </c>
      <c r="BD60" s="1059">
        <v>0</v>
      </c>
      <c r="BE60" s="1059">
        <v>0</v>
      </c>
      <c r="BF60" s="1059">
        <v>0</v>
      </c>
      <c r="BG60" s="1059">
        <v>0</v>
      </c>
      <c r="BH60" s="1059">
        <v>0</v>
      </c>
      <c r="BI60" s="1059">
        <v>0</v>
      </c>
      <c r="BJ60" s="2842">
        <v>0</v>
      </c>
      <c r="BK60" s="2842">
        <v>0</v>
      </c>
      <c r="BL60" s="2842">
        <v>0</v>
      </c>
      <c r="BM60" s="2842">
        <v>0</v>
      </c>
      <c r="BN60" s="2842">
        <v>0</v>
      </c>
      <c r="BO60" s="2842">
        <v>0</v>
      </c>
      <c r="BP60" s="2842">
        <v>0</v>
      </c>
      <c r="BQ60" s="2843">
        <v>0</v>
      </c>
      <c r="BR60" s="2843">
        <v>0</v>
      </c>
      <c r="BS60" s="2843">
        <v>0</v>
      </c>
      <c r="BT60" s="2843">
        <v>0</v>
      </c>
      <c r="BU60" s="2843">
        <v>0</v>
      </c>
      <c r="BV60" s="2843">
        <v>0</v>
      </c>
      <c r="BW60" s="2843">
        <v>0</v>
      </c>
      <c r="BX60" s="2843">
        <v>0</v>
      </c>
      <c r="BY60" s="2843">
        <v>0</v>
      </c>
      <c r="BZ60" s="2843">
        <v>0</v>
      </c>
      <c r="CA60" s="2843">
        <v>0</v>
      </c>
      <c r="CB60" s="2843">
        <v>0</v>
      </c>
      <c r="CC60" s="2843">
        <v>0</v>
      </c>
      <c r="CD60" s="2843">
        <v>0</v>
      </c>
      <c r="CE60" s="2843">
        <v>0</v>
      </c>
      <c r="CF60" s="2843">
        <v>0</v>
      </c>
      <c r="CG60" s="2843">
        <v>0</v>
      </c>
      <c r="CH60" s="2843">
        <v>0</v>
      </c>
      <c r="CI60" s="2843">
        <v>0</v>
      </c>
      <c r="CJ60" s="2843">
        <v>0</v>
      </c>
      <c r="CK60" s="2843">
        <v>0</v>
      </c>
      <c r="CL60" s="2843">
        <v>0</v>
      </c>
      <c r="CM60" s="2843">
        <v>0</v>
      </c>
      <c r="CN60" s="2843">
        <v>0</v>
      </c>
      <c r="CO60" s="2843">
        <v>0</v>
      </c>
      <c r="CP60" s="2843">
        <v>0</v>
      </c>
      <c r="CQ60" s="2843">
        <v>0</v>
      </c>
      <c r="CR60" s="2843">
        <v>0</v>
      </c>
      <c r="CS60" s="2843">
        <v>0</v>
      </c>
      <c r="CT60" s="2843">
        <v>0</v>
      </c>
      <c r="CU60" s="2843">
        <v>0</v>
      </c>
      <c r="CV60" s="2843">
        <v>0</v>
      </c>
      <c r="CW60" s="2843">
        <v>0</v>
      </c>
      <c r="CX60" s="2843">
        <v>0</v>
      </c>
      <c r="CY60" s="2843">
        <v>0</v>
      </c>
      <c r="CZ60" s="2843">
        <v>0</v>
      </c>
      <c r="DA60" s="2843">
        <v>0</v>
      </c>
      <c r="DB60" s="2843">
        <v>0</v>
      </c>
      <c r="DC60" s="2843">
        <v>0</v>
      </c>
      <c r="DD60" s="2843">
        <v>0</v>
      </c>
      <c r="DE60" s="2843">
        <v>0</v>
      </c>
      <c r="DF60" s="2843">
        <v>0</v>
      </c>
      <c r="DG60" s="2843">
        <v>0</v>
      </c>
      <c r="DH60" s="2843">
        <v>0</v>
      </c>
      <c r="DI60" s="2843">
        <v>0</v>
      </c>
      <c r="DJ60" s="2843">
        <v>0</v>
      </c>
      <c r="DK60" s="2843">
        <v>0</v>
      </c>
      <c r="DL60" s="2843">
        <v>0</v>
      </c>
      <c r="DM60" s="2843">
        <v>0</v>
      </c>
      <c r="DN60" s="2843">
        <v>0</v>
      </c>
      <c r="DO60" s="2843">
        <v>0</v>
      </c>
      <c r="DP60" s="2843">
        <v>0</v>
      </c>
      <c r="DQ60" s="2843">
        <v>0</v>
      </c>
      <c r="DR60" s="2843">
        <v>0</v>
      </c>
      <c r="DS60" s="2843">
        <v>0</v>
      </c>
      <c r="DT60" s="2843">
        <v>0</v>
      </c>
      <c r="DU60" s="2843">
        <v>0</v>
      </c>
      <c r="DV60" s="2843">
        <v>0</v>
      </c>
      <c r="DW60" s="2843">
        <v>0</v>
      </c>
      <c r="DX60" s="2843">
        <v>0</v>
      </c>
      <c r="DY60" s="2843">
        <v>0</v>
      </c>
      <c r="DZ60" s="2843">
        <v>0</v>
      </c>
      <c r="EA60" s="2842">
        <v>0</v>
      </c>
      <c r="EB60" s="2842">
        <v>0</v>
      </c>
      <c r="EC60" s="2842">
        <v>0</v>
      </c>
      <c r="ED60" s="2842">
        <v>0</v>
      </c>
      <c r="EE60" s="2842">
        <v>0</v>
      </c>
      <c r="EF60" s="2842">
        <v>0</v>
      </c>
      <c r="EG60" s="2842">
        <v>0</v>
      </c>
      <c r="EH60" s="2842">
        <v>0</v>
      </c>
      <c r="EI60" s="2842">
        <v>0</v>
      </c>
      <c r="EJ60" s="2842">
        <v>0</v>
      </c>
      <c r="EK60" s="2842">
        <v>0</v>
      </c>
      <c r="EL60" s="2842">
        <v>0</v>
      </c>
      <c r="EM60" s="2842">
        <v>0</v>
      </c>
      <c r="EN60" s="2842">
        <v>0</v>
      </c>
      <c r="EO60" s="2842">
        <v>0</v>
      </c>
      <c r="EP60" s="2842">
        <v>0</v>
      </c>
      <c r="EQ60" s="2842"/>
      <c r="ER60" s="2842"/>
      <c r="ES60" s="2842"/>
      <c r="ET60" s="2842"/>
      <c r="EU60" s="2842"/>
      <c r="EV60" s="2842"/>
      <c r="EW60" s="2842"/>
      <c r="EX60" s="2842"/>
      <c r="EY60" s="2842"/>
      <c r="EZ60" s="2842"/>
      <c r="FA60" s="2842"/>
      <c r="FB60" s="2842"/>
      <c r="FC60" s="2842"/>
      <c r="FD60" s="2842"/>
      <c r="FE60" s="2842"/>
      <c r="FF60" s="2842"/>
      <c r="FG60" s="2842"/>
      <c r="FH60" s="2842">
        <v>0</v>
      </c>
      <c r="FI60" s="2842">
        <v>0</v>
      </c>
      <c r="FJ60" s="2842">
        <v>0</v>
      </c>
      <c r="FK60" s="962">
        <f t="shared" si="2"/>
        <v>0</v>
      </c>
      <c r="FL60" s="2842">
        <v>0</v>
      </c>
      <c r="FM60" s="2842">
        <v>0</v>
      </c>
      <c r="FN60" s="2842">
        <v>0</v>
      </c>
      <c r="FO60" s="962">
        <f t="shared" si="3"/>
        <v>0</v>
      </c>
      <c r="FP60" s="2842">
        <v>0</v>
      </c>
      <c r="FQ60" s="2842">
        <v>0</v>
      </c>
      <c r="FR60" s="2842">
        <v>0</v>
      </c>
      <c r="FS60" s="962">
        <f t="shared" si="4"/>
        <v>0</v>
      </c>
      <c r="FT60" s="2842">
        <v>0</v>
      </c>
      <c r="FU60" s="2842">
        <v>0</v>
      </c>
      <c r="FV60" s="2842">
        <v>0</v>
      </c>
      <c r="FW60" s="962">
        <v>0</v>
      </c>
      <c r="FX60" s="2842">
        <v>0</v>
      </c>
      <c r="FY60" s="2842">
        <v>0</v>
      </c>
      <c r="FZ60" s="2842">
        <v>0</v>
      </c>
      <c r="GA60" s="2842">
        <v>0</v>
      </c>
      <c r="GB60" s="962">
        <v>0</v>
      </c>
      <c r="GC60" s="962">
        <v>0</v>
      </c>
      <c r="GD60" s="962">
        <v>0</v>
      </c>
      <c r="GE60" s="962">
        <v>0</v>
      </c>
      <c r="GF60" s="962">
        <v>0</v>
      </c>
      <c r="GG60" s="962">
        <v>0</v>
      </c>
      <c r="GH60" s="962">
        <v>0</v>
      </c>
      <c r="GI60" s="962">
        <v>0</v>
      </c>
      <c r="GJ60" s="962">
        <v>0</v>
      </c>
      <c r="GK60" s="2845">
        <v>0</v>
      </c>
      <c r="GL60" s="2845">
        <v>0</v>
      </c>
      <c r="GM60" s="2845">
        <v>0</v>
      </c>
      <c r="GN60" s="2845">
        <v>0</v>
      </c>
      <c r="GO60" s="962">
        <f t="shared" si="6"/>
        <v>0</v>
      </c>
      <c r="GP60" s="1024"/>
      <c r="GQ60" s="962"/>
      <c r="GR60" s="962"/>
      <c r="GS60" s="962">
        <f t="shared" si="12"/>
        <v>0</v>
      </c>
      <c r="GT60" s="962"/>
      <c r="GU60" s="962"/>
      <c r="GV60" s="962"/>
      <c r="GW60" s="962"/>
      <c r="GX60" s="962"/>
      <c r="GY60" s="962"/>
      <c r="GZ60" s="962"/>
      <c r="HA60" s="962">
        <f t="shared" si="34"/>
        <v>0</v>
      </c>
      <c r="HB60" s="962"/>
      <c r="HC60" s="962"/>
      <c r="HD60" s="1016"/>
      <c r="HE60" s="962">
        <f t="shared" si="10"/>
        <v>0</v>
      </c>
      <c r="HF60" s="1023">
        <f t="shared" si="11"/>
        <v>0</v>
      </c>
      <c r="HG60" s="1024"/>
      <c r="HH60" s="962"/>
      <c r="HI60" s="962"/>
      <c r="HJ60" s="962"/>
      <c r="HK60" s="962"/>
      <c r="HL60" s="962"/>
      <c r="HM60" s="962"/>
      <c r="HN60" s="962">
        <f t="shared" si="14"/>
        <v>0</v>
      </c>
      <c r="HO60" s="962"/>
      <c r="HP60" s="962"/>
      <c r="HQ60" s="962"/>
      <c r="HR60" s="962"/>
      <c r="HS60" s="962"/>
      <c r="HT60" s="962"/>
      <c r="HU60" s="962"/>
      <c r="HV60" s="962"/>
      <c r="HW60" s="1023">
        <f t="shared" si="1"/>
        <v>0</v>
      </c>
    </row>
    <row r="61" spans="1:231" s="1060" customFormat="1" ht="17.25" hidden="1" customHeight="1" x14ac:dyDescent="0.4">
      <c r="A61" s="2830" t="s">
        <v>855</v>
      </c>
      <c r="B61" s="1058">
        <v>0</v>
      </c>
      <c r="C61" s="1058">
        <v>0</v>
      </c>
      <c r="D61" s="1058">
        <v>0</v>
      </c>
      <c r="E61" s="1058">
        <v>0</v>
      </c>
      <c r="F61" s="1058">
        <v>0</v>
      </c>
      <c r="G61" s="1058">
        <v>0</v>
      </c>
      <c r="H61" s="1058">
        <v>0</v>
      </c>
      <c r="I61" s="1058">
        <v>0</v>
      </c>
      <c r="J61" s="1058">
        <v>0</v>
      </c>
      <c r="K61" s="1058">
        <v>0</v>
      </c>
      <c r="L61" s="1058">
        <v>0</v>
      </c>
      <c r="M61" s="1058">
        <v>0</v>
      </c>
      <c r="N61" s="1058">
        <v>0</v>
      </c>
      <c r="O61" s="1058">
        <v>0</v>
      </c>
      <c r="P61" s="1058">
        <v>0</v>
      </c>
      <c r="Q61" s="1058">
        <v>0</v>
      </c>
      <c r="R61" s="1058">
        <v>0</v>
      </c>
      <c r="S61" s="1058">
        <v>0</v>
      </c>
      <c r="T61" s="1058">
        <v>0</v>
      </c>
      <c r="U61" s="1058">
        <v>0</v>
      </c>
      <c r="V61" s="1058">
        <v>0</v>
      </c>
      <c r="W61" s="1058">
        <v>0</v>
      </c>
      <c r="X61" s="1058">
        <v>0</v>
      </c>
      <c r="Y61" s="1058">
        <v>0</v>
      </c>
      <c r="Z61" s="1058">
        <v>0</v>
      </c>
      <c r="AA61" s="1058">
        <v>0</v>
      </c>
      <c r="AB61" s="1058">
        <v>0</v>
      </c>
      <c r="AC61" s="1058">
        <v>0</v>
      </c>
      <c r="AD61" s="1058">
        <v>0</v>
      </c>
      <c r="AE61" s="1058">
        <v>0</v>
      </c>
      <c r="AF61" s="1058">
        <v>0</v>
      </c>
      <c r="AG61" s="1058">
        <v>0</v>
      </c>
      <c r="AH61" s="1058">
        <v>0</v>
      </c>
      <c r="AI61" s="1058">
        <v>0</v>
      </c>
      <c r="AJ61" s="1058">
        <v>0</v>
      </c>
      <c r="AK61" s="1058">
        <v>0</v>
      </c>
      <c r="AL61" s="1058">
        <v>0</v>
      </c>
      <c r="AM61" s="1058">
        <v>0</v>
      </c>
      <c r="AN61" s="1058">
        <v>0</v>
      </c>
      <c r="AO61" s="1058">
        <v>0</v>
      </c>
      <c r="AP61" s="1058">
        <v>0</v>
      </c>
      <c r="AQ61" s="1058">
        <v>0</v>
      </c>
      <c r="AR61" s="1058">
        <v>0</v>
      </c>
      <c r="AS61" s="1058">
        <v>0</v>
      </c>
      <c r="AT61" s="1058">
        <v>0</v>
      </c>
      <c r="AU61" s="1058">
        <v>0</v>
      </c>
      <c r="AV61" s="1059">
        <v>0</v>
      </c>
      <c r="AW61" s="1059">
        <v>0</v>
      </c>
      <c r="AX61" s="1059">
        <v>0</v>
      </c>
      <c r="AY61" s="1059">
        <v>0</v>
      </c>
      <c r="AZ61" s="1059">
        <v>0</v>
      </c>
      <c r="BA61" s="1059">
        <v>0</v>
      </c>
      <c r="BB61" s="1059">
        <v>0</v>
      </c>
      <c r="BC61" s="1059">
        <v>0</v>
      </c>
      <c r="BD61" s="1059">
        <v>0</v>
      </c>
      <c r="BE61" s="1059">
        <v>0</v>
      </c>
      <c r="BF61" s="1059">
        <v>0</v>
      </c>
      <c r="BG61" s="1059">
        <v>0</v>
      </c>
      <c r="BH61" s="1059">
        <v>0</v>
      </c>
      <c r="BI61" s="1059">
        <v>0</v>
      </c>
      <c r="BJ61" s="2842">
        <v>0</v>
      </c>
      <c r="BK61" s="2842">
        <v>0</v>
      </c>
      <c r="BL61" s="2842">
        <v>0</v>
      </c>
      <c r="BM61" s="2842">
        <v>0</v>
      </c>
      <c r="BN61" s="2842">
        <v>0</v>
      </c>
      <c r="BO61" s="2842">
        <v>0</v>
      </c>
      <c r="BP61" s="2842">
        <v>0</v>
      </c>
      <c r="BQ61" s="2843">
        <v>0</v>
      </c>
      <c r="BR61" s="2843">
        <v>0</v>
      </c>
      <c r="BS61" s="2843">
        <v>0</v>
      </c>
      <c r="BT61" s="2843">
        <v>0</v>
      </c>
      <c r="BU61" s="2843">
        <v>0</v>
      </c>
      <c r="BV61" s="2843">
        <v>0</v>
      </c>
      <c r="BW61" s="2843">
        <v>0</v>
      </c>
      <c r="BX61" s="2843">
        <v>0</v>
      </c>
      <c r="BY61" s="2843">
        <v>0</v>
      </c>
      <c r="BZ61" s="2843">
        <v>0</v>
      </c>
      <c r="CA61" s="2843">
        <v>0</v>
      </c>
      <c r="CB61" s="2843">
        <v>0</v>
      </c>
      <c r="CC61" s="2843">
        <v>0</v>
      </c>
      <c r="CD61" s="2843">
        <v>0</v>
      </c>
      <c r="CE61" s="2843">
        <v>0</v>
      </c>
      <c r="CF61" s="2843">
        <v>0</v>
      </c>
      <c r="CG61" s="2843">
        <v>0</v>
      </c>
      <c r="CH61" s="2843">
        <v>0</v>
      </c>
      <c r="CI61" s="2843">
        <v>0</v>
      </c>
      <c r="CJ61" s="2843">
        <v>0</v>
      </c>
      <c r="CK61" s="2843">
        <v>0</v>
      </c>
      <c r="CL61" s="2843">
        <v>0</v>
      </c>
      <c r="CM61" s="2843">
        <v>0</v>
      </c>
      <c r="CN61" s="2843">
        <v>0</v>
      </c>
      <c r="CO61" s="2843">
        <v>0</v>
      </c>
      <c r="CP61" s="2843">
        <v>0</v>
      </c>
      <c r="CQ61" s="2843">
        <v>0</v>
      </c>
      <c r="CR61" s="2843">
        <v>0</v>
      </c>
      <c r="CS61" s="2843">
        <v>0</v>
      </c>
      <c r="CT61" s="2843">
        <v>0</v>
      </c>
      <c r="CU61" s="2843">
        <v>0</v>
      </c>
      <c r="CV61" s="2843">
        <v>0</v>
      </c>
      <c r="CW61" s="2843">
        <v>0</v>
      </c>
      <c r="CX61" s="2843">
        <v>0</v>
      </c>
      <c r="CY61" s="2843">
        <v>0</v>
      </c>
      <c r="CZ61" s="2843">
        <v>0</v>
      </c>
      <c r="DA61" s="2843">
        <v>0</v>
      </c>
      <c r="DB61" s="2843">
        <v>0</v>
      </c>
      <c r="DC61" s="2843">
        <v>0</v>
      </c>
      <c r="DD61" s="2843">
        <v>0</v>
      </c>
      <c r="DE61" s="2843">
        <v>0</v>
      </c>
      <c r="DF61" s="2843">
        <v>0</v>
      </c>
      <c r="DG61" s="2843">
        <v>0</v>
      </c>
      <c r="DH61" s="2843">
        <v>0</v>
      </c>
      <c r="DI61" s="2843">
        <v>0</v>
      </c>
      <c r="DJ61" s="2843">
        <v>0</v>
      </c>
      <c r="DK61" s="2843">
        <v>0</v>
      </c>
      <c r="DL61" s="2843">
        <v>0</v>
      </c>
      <c r="DM61" s="2843">
        <v>0</v>
      </c>
      <c r="DN61" s="2843">
        <v>0</v>
      </c>
      <c r="DO61" s="2843">
        <v>0</v>
      </c>
      <c r="DP61" s="2843">
        <v>0</v>
      </c>
      <c r="DQ61" s="2843">
        <v>0</v>
      </c>
      <c r="DR61" s="2843">
        <v>0</v>
      </c>
      <c r="DS61" s="2843">
        <v>0</v>
      </c>
      <c r="DT61" s="2843">
        <v>0</v>
      </c>
      <c r="DU61" s="2843">
        <v>0</v>
      </c>
      <c r="DV61" s="2843">
        <v>0</v>
      </c>
      <c r="DW61" s="2843">
        <v>0</v>
      </c>
      <c r="DX61" s="2843">
        <v>0</v>
      </c>
      <c r="DY61" s="2843">
        <v>0</v>
      </c>
      <c r="DZ61" s="2843">
        <v>0</v>
      </c>
      <c r="EA61" s="2842">
        <v>0</v>
      </c>
      <c r="EB61" s="2842">
        <v>0</v>
      </c>
      <c r="EC61" s="2842">
        <v>0</v>
      </c>
      <c r="ED61" s="2842">
        <v>0</v>
      </c>
      <c r="EE61" s="2842">
        <v>0</v>
      </c>
      <c r="EF61" s="2842">
        <v>0</v>
      </c>
      <c r="EG61" s="2842">
        <v>0</v>
      </c>
      <c r="EH61" s="2842">
        <v>0</v>
      </c>
      <c r="EI61" s="2842">
        <v>0</v>
      </c>
      <c r="EJ61" s="2842">
        <v>0</v>
      </c>
      <c r="EK61" s="2842">
        <v>0</v>
      </c>
      <c r="EL61" s="2842">
        <v>0</v>
      </c>
      <c r="EM61" s="2842">
        <v>0</v>
      </c>
      <c r="EN61" s="2842">
        <v>0</v>
      </c>
      <c r="EO61" s="2842">
        <v>0</v>
      </c>
      <c r="EP61" s="2842">
        <v>0</v>
      </c>
      <c r="EQ61" s="2842"/>
      <c r="ER61" s="2842"/>
      <c r="ES61" s="2842"/>
      <c r="ET61" s="2842"/>
      <c r="EU61" s="2842"/>
      <c r="EV61" s="2842"/>
      <c r="EW61" s="2842"/>
      <c r="EX61" s="2842"/>
      <c r="EY61" s="2842"/>
      <c r="EZ61" s="2842"/>
      <c r="FA61" s="2842"/>
      <c r="FB61" s="2842"/>
      <c r="FC61" s="2842"/>
      <c r="FD61" s="2842"/>
      <c r="FE61" s="2842"/>
      <c r="FF61" s="2842"/>
      <c r="FG61" s="2842"/>
      <c r="FH61" s="2842">
        <v>0</v>
      </c>
      <c r="FI61" s="2842">
        <v>0</v>
      </c>
      <c r="FJ61" s="2842">
        <v>0</v>
      </c>
      <c r="FK61" s="962">
        <f t="shared" si="2"/>
        <v>0</v>
      </c>
      <c r="FL61" s="2842">
        <v>0</v>
      </c>
      <c r="FM61" s="2842">
        <v>0</v>
      </c>
      <c r="FN61" s="2842">
        <v>0</v>
      </c>
      <c r="FO61" s="962">
        <f t="shared" si="3"/>
        <v>0</v>
      </c>
      <c r="FP61" s="2842">
        <v>0</v>
      </c>
      <c r="FQ61" s="2842">
        <v>0</v>
      </c>
      <c r="FR61" s="2842">
        <v>0</v>
      </c>
      <c r="FS61" s="962">
        <f t="shared" si="4"/>
        <v>0</v>
      </c>
      <c r="FT61" s="2842">
        <v>0</v>
      </c>
      <c r="FU61" s="2842">
        <v>0</v>
      </c>
      <c r="FV61" s="2842">
        <v>0</v>
      </c>
      <c r="FW61" s="962">
        <v>0</v>
      </c>
      <c r="FX61" s="2842">
        <v>0</v>
      </c>
      <c r="FY61" s="2842">
        <v>0</v>
      </c>
      <c r="FZ61" s="2842">
        <v>0</v>
      </c>
      <c r="GA61" s="2842">
        <v>0</v>
      </c>
      <c r="GB61" s="962">
        <v>0</v>
      </c>
      <c r="GC61" s="962">
        <v>0</v>
      </c>
      <c r="GD61" s="962">
        <v>0</v>
      </c>
      <c r="GE61" s="962">
        <v>0</v>
      </c>
      <c r="GF61" s="962">
        <v>0</v>
      </c>
      <c r="GG61" s="962">
        <v>0</v>
      </c>
      <c r="GH61" s="962">
        <v>0</v>
      </c>
      <c r="GI61" s="962">
        <v>0</v>
      </c>
      <c r="GJ61" s="962">
        <v>0</v>
      </c>
      <c r="GK61" s="2845">
        <v>0</v>
      </c>
      <c r="GL61" s="2845">
        <v>0</v>
      </c>
      <c r="GM61" s="2845">
        <v>0</v>
      </c>
      <c r="GN61" s="2845">
        <v>0</v>
      </c>
      <c r="GO61" s="962">
        <f t="shared" si="6"/>
        <v>0</v>
      </c>
      <c r="GP61" s="1024"/>
      <c r="GQ61" s="962"/>
      <c r="GR61" s="962"/>
      <c r="GS61" s="962">
        <f t="shared" si="12"/>
        <v>0</v>
      </c>
      <c r="GT61" s="962"/>
      <c r="GU61" s="962"/>
      <c r="GV61" s="962"/>
      <c r="GW61" s="962"/>
      <c r="GX61" s="962"/>
      <c r="GY61" s="962"/>
      <c r="GZ61" s="962"/>
      <c r="HA61" s="962">
        <f t="shared" si="34"/>
        <v>0</v>
      </c>
      <c r="HB61" s="962"/>
      <c r="HC61" s="962"/>
      <c r="HD61" s="1016"/>
      <c r="HE61" s="962">
        <f t="shared" si="10"/>
        <v>0</v>
      </c>
      <c r="HF61" s="1023">
        <f t="shared" si="11"/>
        <v>0</v>
      </c>
      <c r="HG61" s="1024"/>
      <c r="HH61" s="962"/>
      <c r="HI61" s="962"/>
      <c r="HJ61" s="962"/>
      <c r="HK61" s="962"/>
      <c r="HL61" s="962"/>
      <c r="HM61" s="962"/>
      <c r="HN61" s="962">
        <f t="shared" si="14"/>
        <v>0</v>
      </c>
      <c r="HO61" s="962"/>
      <c r="HP61" s="962"/>
      <c r="HQ61" s="962"/>
      <c r="HR61" s="962"/>
      <c r="HS61" s="962"/>
      <c r="HT61" s="962"/>
      <c r="HU61" s="962"/>
      <c r="HV61" s="962"/>
      <c r="HW61" s="1023">
        <f t="shared" si="1"/>
        <v>0</v>
      </c>
    </row>
    <row r="62" spans="1:231" ht="19.5" customHeight="1" x14ac:dyDescent="0.4">
      <c r="A62" s="2822" t="s">
        <v>856</v>
      </c>
      <c r="B62" s="1048">
        <v>168.40048388</v>
      </c>
      <c r="C62" s="1048">
        <v>251.60771768000001</v>
      </c>
      <c r="D62" s="1048">
        <v>222.58791082999997</v>
      </c>
      <c r="E62" s="1048">
        <v>642.59611239000003</v>
      </c>
      <c r="F62" s="1048">
        <v>162.61364334000001</v>
      </c>
      <c r="G62" s="1048">
        <v>140.99003505000002</v>
      </c>
      <c r="H62" s="1048">
        <v>179.49478171999999</v>
      </c>
      <c r="I62" s="1048">
        <v>483.09846011000002</v>
      </c>
      <c r="J62" s="1048">
        <v>129.34140149976855</v>
      </c>
      <c r="K62" s="1048">
        <v>166.6823963775463</v>
      </c>
      <c r="L62" s="1048">
        <v>210.25031583634259</v>
      </c>
      <c r="M62" s="1048">
        <v>506.27411371365741</v>
      </c>
      <c r="N62" s="1048">
        <v>213.36391410231482</v>
      </c>
      <c r="O62" s="1048">
        <v>572.31674600115741</v>
      </c>
      <c r="P62" s="1048">
        <v>116.96175000115743</v>
      </c>
      <c r="Q62" s="1048">
        <v>902.64241010462968</v>
      </c>
      <c r="R62" s="1048">
        <v>2534.6110963182869</v>
      </c>
      <c r="S62" s="1048">
        <v>572.68889999999999</v>
      </c>
      <c r="T62" s="1048">
        <v>155.94399999999999</v>
      </c>
      <c r="U62" s="1048">
        <v>146.80076</v>
      </c>
      <c r="V62" s="1048">
        <v>875.43365999999992</v>
      </c>
      <c r="W62" s="1048">
        <v>107.75190000000001</v>
      </c>
      <c r="X62" s="1048">
        <v>59.694899999999997</v>
      </c>
      <c r="Y62" s="1048">
        <v>202.5342</v>
      </c>
      <c r="Z62" s="1048">
        <v>369.98099999999999</v>
      </c>
      <c r="AA62" s="1048">
        <v>739.2351094654</v>
      </c>
      <c r="AB62" s="1048">
        <v>261.39920000000001</v>
      </c>
      <c r="AC62" s="1048">
        <v>63.554900000000004</v>
      </c>
      <c r="AD62" s="1048">
        <v>1064.1892094654002</v>
      </c>
      <c r="AE62" s="1048">
        <v>123.5779</v>
      </c>
      <c r="AF62" s="1048">
        <v>136.00710000000001</v>
      </c>
      <c r="AG62" s="1048">
        <v>87.429000000000002</v>
      </c>
      <c r="AH62" s="1048">
        <v>347.01400000000001</v>
      </c>
      <c r="AI62" s="1048">
        <v>2656.6178694654</v>
      </c>
      <c r="AJ62" s="1048">
        <v>250.781892</v>
      </c>
      <c r="AK62" s="1048">
        <v>161.65759800000001</v>
      </c>
      <c r="AL62" s="1048">
        <v>483.67828300000002</v>
      </c>
      <c r="AM62" s="1048">
        <v>896.11777299999994</v>
      </c>
      <c r="AN62" s="1048">
        <v>254.85664</v>
      </c>
      <c r="AO62" s="1048">
        <v>570.63684599999999</v>
      </c>
      <c r="AP62" s="1048">
        <v>474.87636800000001</v>
      </c>
      <c r="AQ62" s="1048">
        <v>1300.369854</v>
      </c>
      <c r="AR62" s="1048">
        <v>316.30166500000001</v>
      </c>
      <c r="AS62" s="1048">
        <v>1184.3546270011575</v>
      </c>
      <c r="AT62" s="1048">
        <v>1052.8785519999999</v>
      </c>
      <c r="AU62" s="1048">
        <v>484.82924000000003</v>
      </c>
      <c r="AV62" s="1049">
        <v>400.90030200000001</v>
      </c>
      <c r="AW62" s="1049">
        <v>1938.6080939999999</v>
      </c>
      <c r="AX62" s="1049">
        <v>309.08105399999999</v>
      </c>
      <c r="AY62" s="1049">
        <v>174.31020000000001</v>
      </c>
      <c r="AZ62" s="1049">
        <v>281.00012700000002</v>
      </c>
      <c r="BA62" s="1049">
        <v>764.39138100000002</v>
      </c>
      <c r="BB62" s="1049">
        <v>416.89272799999998</v>
      </c>
      <c r="BC62" s="1049">
        <v>653.01571200000001</v>
      </c>
      <c r="BD62" s="1049">
        <v>236.250294</v>
      </c>
      <c r="BE62" s="1049">
        <v>1306.1587340000001</v>
      </c>
      <c r="BF62" s="962">
        <v>293.61104999999998</v>
      </c>
      <c r="BG62" s="962">
        <v>153.27413720515742</v>
      </c>
      <c r="BH62" s="962">
        <v>201.61798200115743</v>
      </c>
      <c r="BI62" s="962">
        <v>648.50316920631485</v>
      </c>
      <c r="BJ62" s="962">
        <v>594.22080419200006</v>
      </c>
      <c r="BK62" s="962">
        <v>296.72062185919998</v>
      </c>
      <c r="BL62" s="962">
        <v>548.37232675719997</v>
      </c>
      <c r="BM62" s="962">
        <v>1439.3137528084001</v>
      </c>
      <c r="BN62" s="962">
        <v>326.969628891257</v>
      </c>
      <c r="BO62" s="962">
        <v>668.4710608292479</v>
      </c>
      <c r="BP62" s="962">
        <v>503.50838772300898</v>
      </c>
      <c r="BQ62" s="2838">
        <v>1498.9490774435139</v>
      </c>
      <c r="BR62" s="2838">
        <v>553.80018813511003</v>
      </c>
      <c r="BS62" s="2838">
        <v>305.0213173706</v>
      </c>
      <c r="BT62" s="2838">
        <v>738.12828681799999</v>
      </c>
      <c r="BU62" s="2838">
        <v>1596.94979232371</v>
      </c>
      <c r="BV62" s="2838">
        <v>193.4730914196</v>
      </c>
      <c r="BW62" s="2838">
        <v>437.88390277087802</v>
      </c>
      <c r="BX62" s="2838">
        <v>462.99623515521</v>
      </c>
      <c r="BY62" s="2838">
        <v>1094.3532293456881</v>
      </c>
      <c r="BZ62" s="2838">
        <v>281.66889348709464</v>
      </c>
      <c r="CA62" s="2838">
        <v>139.11639243088064</v>
      </c>
      <c r="CB62" s="2838">
        <v>644.14689014310932</v>
      </c>
      <c r="CC62" s="2838">
        <v>1064.9321760610846</v>
      </c>
      <c r="CD62" s="2838">
        <v>82.625576775892768</v>
      </c>
      <c r="CE62" s="2838">
        <v>915.38374453887525</v>
      </c>
      <c r="CF62" s="2838">
        <v>553.32519206796951</v>
      </c>
      <c r="CG62" s="2838">
        <v>1551.3345133827377</v>
      </c>
      <c r="CH62" s="2838">
        <v>236.02143245614624</v>
      </c>
      <c r="CI62" s="2838">
        <v>154.42148153991923</v>
      </c>
      <c r="CJ62" s="2838">
        <v>282.41850087386075</v>
      </c>
      <c r="CK62" s="2838">
        <v>672.86141486992619</v>
      </c>
      <c r="CL62" s="2838">
        <v>433.29879089572165</v>
      </c>
      <c r="CM62" s="2838">
        <v>316.59697585586417</v>
      </c>
      <c r="CN62" s="2838">
        <v>1161.3035986554421</v>
      </c>
      <c r="CO62" s="2838">
        <v>1911.1993654070279</v>
      </c>
      <c r="CP62" s="2838">
        <v>5310.4170713783442</v>
      </c>
      <c r="CQ62" s="2838">
        <v>120.4430462037087</v>
      </c>
      <c r="CR62" s="2838">
        <v>210.99908924970873</v>
      </c>
      <c r="CS62" s="2838">
        <v>401.17488943890464</v>
      </c>
      <c r="CT62" s="2838">
        <v>732.61702489232209</v>
      </c>
      <c r="CU62" s="2838">
        <v>279.51972680325662</v>
      </c>
      <c r="CV62" s="2838">
        <v>165.75214880764742</v>
      </c>
      <c r="CW62" s="2838">
        <v>372.22425899974201</v>
      </c>
      <c r="CX62" s="2838">
        <v>817.49613461064598</v>
      </c>
      <c r="CY62" s="2838">
        <v>306.87345480710394</v>
      </c>
      <c r="CZ62" s="2838">
        <v>106.27912780094138</v>
      </c>
      <c r="DA62" s="2838">
        <v>282.85109533886504</v>
      </c>
      <c r="DB62" s="2838">
        <v>696.00367794691033</v>
      </c>
      <c r="DC62" s="2838">
        <v>114.01696323044511</v>
      </c>
      <c r="DD62" s="2838">
        <v>281.15112684050598</v>
      </c>
      <c r="DE62" s="2838">
        <v>414.24208928326118</v>
      </c>
      <c r="DF62" s="2838">
        <v>809.41017935421223</v>
      </c>
      <c r="DG62" s="2838">
        <v>3055.5270168040911</v>
      </c>
      <c r="DH62" s="2838">
        <v>339.02665882092941</v>
      </c>
      <c r="DI62" s="2838">
        <v>66.110963021123098</v>
      </c>
      <c r="DJ62" s="2838">
        <v>248.23781378065735</v>
      </c>
      <c r="DK62" s="2838">
        <v>653.37543562270992</v>
      </c>
      <c r="DL62" s="2838">
        <v>380.51322244763332</v>
      </c>
      <c r="DM62" s="2838">
        <v>285.60707440974522</v>
      </c>
      <c r="DN62" s="2838">
        <v>233.83128896660975</v>
      </c>
      <c r="DO62" s="2838">
        <v>899.95158582398824</v>
      </c>
      <c r="DP62" s="2838">
        <v>1553.3270214466982</v>
      </c>
      <c r="DQ62" s="2838">
        <v>311.02289200868648</v>
      </c>
      <c r="DR62" s="2838">
        <v>350.69952438114285</v>
      </c>
      <c r="DS62" s="2838">
        <v>237.2090622890799</v>
      </c>
      <c r="DT62" s="2838">
        <v>898.93147867890934</v>
      </c>
      <c r="DU62" s="2838">
        <v>151.153346856159</v>
      </c>
      <c r="DV62" s="2838">
        <v>125.045991162006</v>
      </c>
      <c r="DW62" s="2838">
        <v>284.44018398121602</v>
      </c>
      <c r="DX62" s="2838">
        <v>560.63952199938103</v>
      </c>
      <c r="DY62" s="2838">
        <v>3623.3338799490343</v>
      </c>
      <c r="DZ62" s="2838">
        <v>655.58373163627505</v>
      </c>
      <c r="EA62" s="962">
        <v>758.69450216702035</v>
      </c>
      <c r="EB62" s="962">
        <v>1175.2827981820169</v>
      </c>
      <c r="EC62" s="962">
        <v>2589.5610319853126</v>
      </c>
      <c r="ED62" s="962">
        <v>546.79486125929316</v>
      </c>
      <c r="EE62" s="962">
        <v>297.61045999003204</v>
      </c>
      <c r="EF62" s="962">
        <v>604.13292640263001</v>
      </c>
      <c r="EG62" s="962">
        <v>1448.5382476519551</v>
      </c>
      <c r="EH62" s="962">
        <v>287.14235527769301</v>
      </c>
      <c r="EI62" s="962">
        <v>424.92449718766596</v>
      </c>
      <c r="EJ62" s="962">
        <v>574.06325899277704</v>
      </c>
      <c r="EK62" s="962">
        <v>1286.1301114581361</v>
      </c>
      <c r="EL62" s="962">
        <v>777.88202349545202</v>
      </c>
      <c r="EM62" s="962">
        <v>244.85469207219197</v>
      </c>
      <c r="EN62" s="962">
        <v>924.69298523383702</v>
      </c>
      <c r="EO62" s="962">
        <v>1947.4297008014807</v>
      </c>
      <c r="EP62" s="962">
        <v>7271.659091896885</v>
      </c>
      <c r="EQ62" s="962">
        <v>709.39490217101502</v>
      </c>
      <c r="ER62" s="962">
        <v>576.71706140251877</v>
      </c>
      <c r="ES62" s="962">
        <v>1739.8417251896342</v>
      </c>
      <c r="ET62" s="962">
        <v>3025.953688763168</v>
      </c>
      <c r="EU62" s="962">
        <v>924.79867480373673</v>
      </c>
      <c r="EV62" s="962">
        <v>543.52692108404131</v>
      </c>
      <c r="EW62" s="962">
        <v>1181.1627543835634</v>
      </c>
      <c r="EX62" s="962">
        <v>2649.4883502713415</v>
      </c>
      <c r="EY62" s="962">
        <v>695.30837554514017</v>
      </c>
      <c r="EZ62" s="962">
        <v>665.00998017089705</v>
      </c>
      <c r="FA62" s="962">
        <v>480.82453097750698</v>
      </c>
      <c r="FB62" s="962">
        <v>1841.1428866935444</v>
      </c>
      <c r="FC62" s="962">
        <v>1332.7407699512978</v>
      </c>
      <c r="FD62" s="962">
        <v>1512.6050911949449</v>
      </c>
      <c r="FE62" s="962">
        <v>1274.9291761134316</v>
      </c>
      <c r="FF62" s="962">
        <v>4120.2750372596738</v>
      </c>
      <c r="FG62" s="962">
        <v>11636.859962987728</v>
      </c>
      <c r="FH62" s="962">
        <v>665.55194642434003</v>
      </c>
      <c r="FI62" s="962">
        <v>922.27757932876295</v>
      </c>
      <c r="FJ62" s="962">
        <v>1662.47875326436</v>
      </c>
      <c r="FK62" s="962">
        <f t="shared" si="2"/>
        <v>3250.3082790174631</v>
      </c>
      <c r="FL62" s="962">
        <v>1244.8328595122202</v>
      </c>
      <c r="FM62" s="962">
        <v>1031.0426852082298</v>
      </c>
      <c r="FN62" s="962">
        <v>2517.8659457053204</v>
      </c>
      <c r="FO62" s="962">
        <f t="shared" si="3"/>
        <v>4793.7414904257703</v>
      </c>
      <c r="FP62" s="962">
        <v>548.80375532354697</v>
      </c>
      <c r="FQ62" s="962">
        <v>658.50803603078998</v>
      </c>
      <c r="FR62" s="962">
        <v>972.21588814256199</v>
      </c>
      <c r="FS62" s="962">
        <f t="shared" si="4"/>
        <v>2179.5276794968986</v>
      </c>
      <c r="FT62" s="962">
        <v>630.14934827790091</v>
      </c>
      <c r="FU62" s="962">
        <v>645.01037622778108</v>
      </c>
      <c r="FV62" s="962">
        <v>856.492983282208</v>
      </c>
      <c r="FW62" s="962">
        <v>2131.65270778789</v>
      </c>
      <c r="FX62" s="962">
        <v>12355.230156728021</v>
      </c>
      <c r="FY62" s="962">
        <v>1493.555992175799</v>
      </c>
      <c r="FZ62" s="962">
        <v>670.72195130273008</v>
      </c>
      <c r="GA62" s="962">
        <v>1200.911615708412</v>
      </c>
      <c r="GB62" s="962">
        <v>3365.1895591869411</v>
      </c>
      <c r="GC62" s="962">
        <v>659.99683135573207</v>
      </c>
      <c r="GD62" s="962">
        <v>1171.9979334784709</v>
      </c>
      <c r="GE62" s="962">
        <v>1161.8849476138803</v>
      </c>
      <c r="GF62" s="962">
        <v>2993.8797124480839</v>
      </c>
      <c r="GG62" s="962">
        <v>501.09810457611098</v>
      </c>
      <c r="GH62" s="962">
        <v>558.37422744951891</v>
      </c>
      <c r="GI62" s="962">
        <v>282.27710794783297</v>
      </c>
      <c r="GJ62" s="962">
        <v>1341.7494399734628</v>
      </c>
      <c r="GK62" s="962">
        <v>437.87104345158798</v>
      </c>
      <c r="GL62" s="962">
        <v>1595.4932958732968</v>
      </c>
      <c r="GM62" s="962">
        <v>2229.5725726561313</v>
      </c>
      <c r="GN62" s="962">
        <v>4262.9369119810162</v>
      </c>
      <c r="GO62" s="962">
        <f t="shared" si="6"/>
        <v>11963.755623589504</v>
      </c>
      <c r="GP62" s="1024">
        <v>598.72</v>
      </c>
      <c r="GQ62" s="962">
        <v>1173.3686</v>
      </c>
      <c r="GR62" s="962">
        <v>954.553</v>
      </c>
      <c r="GS62" s="962">
        <f t="shared" si="12"/>
        <v>2726.6415999999999</v>
      </c>
      <c r="GT62" s="962">
        <v>1513.62</v>
      </c>
      <c r="GU62" s="962">
        <v>1599.37</v>
      </c>
      <c r="GV62" s="962">
        <v>1674.74</v>
      </c>
      <c r="GW62" s="1016">
        <f>GT62+GU62+GV62</f>
        <v>4787.7299999999996</v>
      </c>
      <c r="GX62" s="962">
        <v>1439.98</v>
      </c>
      <c r="GY62" s="962">
        <v>1323.6</v>
      </c>
      <c r="GZ62" s="962">
        <v>599.29</v>
      </c>
      <c r="HA62" s="962">
        <f t="shared" si="34"/>
        <v>3362.87</v>
      </c>
      <c r="HB62" s="962">
        <v>2269.14</v>
      </c>
      <c r="HC62" s="962">
        <v>93.61</v>
      </c>
      <c r="HD62" s="1016">
        <v>1416.12</v>
      </c>
      <c r="HE62" s="962">
        <f t="shared" si="10"/>
        <v>3778.87</v>
      </c>
      <c r="HF62" s="1023">
        <f t="shared" si="11"/>
        <v>14656.1116</v>
      </c>
      <c r="HG62" s="1024">
        <v>1587.1108536820996</v>
      </c>
      <c r="HH62" s="962">
        <v>443.57460212098999</v>
      </c>
      <c r="HI62" s="962">
        <v>389.56663558824505</v>
      </c>
      <c r="HJ62" s="962">
        <v>2420.2520913913345</v>
      </c>
      <c r="HK62" s="962">
        <v>53.148856566063998</v>
      </c>
      <c r="HL62" s="962">
        <v>133.65833318757601</v>
      </c>
      <c r="HM62" s="962">
        <v>314.77564975788903</v>
      </c>
      <c r="HN62" s="962">
        <v>501.58283951152902</v>
      </c>
      <c r="HO62" s="962">
        <v>317.73251037329402</v>
      </c>
      <c r="HP62" s="962">
        <v>819.95464066313411</v>
      </c>
      <c r="HQ62" s="962">
        <v>118.58935636181801</v>
      </c>
      <c r="HR62" s="962">
        <v>1256.2765073982459</v>
      </c>
      <c r="HS62" s="962">
        <v>3.8129593715480774</v>
      </c>
      <c r="HT62" s="962">
        <v>330.48186896908504</v>
      </c>
      <c r="HU62" s="962">
        <v>900.048231830737</v>
      </c>
      <c r="HV62" s="962">
        <v>1234.3430601713701</v>
      </c>
      <c r="HW62" s="1023">
        <f t="shared" si="1"/>
        <v>5412.4544984724798</v>
      </c>
    </row>
    <row r="63" spans="1:231" s="1063" customFormat="1" ht="19.5" hidden="1" customHeight="1" x14ac:dyDescent="0.4">
      <c r="A63" s="2832" t="s">
        <v>857</v>
      </c>
      <c r="B63" s="1061"/>
      <c r="C63" s="1061"/>
      <c r="D63" s="1061"/>
      <c r="E63" s="1061"/>
      <c r="F63" s="1061"/>
      <c r="G63" s="1061"/>
      <c r="H63" s="1061"/>
      <c r="I63" s="1061"/>
      <c r="J63" s="1061"/>
      <c r="K63" s="1061"/>
      <c r="L63" s="1061"/>
      <c r="M63" s="1061"/>
      <c r="N63" s="1061"/>
      <c r="O63" s="1061"/>
      <c r="P63" s="1061"/>
      <c r="Q63" s="1061"/>
      <c r="R63" s="1061"/>
      <c r="S63" s="1061"/>
      <c r="T63" s="1061"/>
      <c r="U63" s="1061"/>
      <c r="V63" s="1061"/>
      <c r="W63" s="1061"/>
      <c r="X63" s="1061"/>
      <c r="Y63" s="1061"/>
      <c r="Z63" s="1061"/>
      <c r="AA63" s="1061"/>
      <c r="AB63" s="1061"/>
      <c r="AC63" s="1061"/>
      <c r="AD63" s="1061"/>
      <c r="AE63" s="1061"/>
      <c r="AF63" s="1061"/>
      <c r="AG63" s="1061"/>
      <c r="AH63" s="1061"/>
      <c r="AI63" s="1061"/>
      <c r="AJ63" s="1061"/>
      <c r="AK63" s="1061"/>
      <c r="AL63" s="1061"/>
      <c r="AM63" s="1061"/>
      <c r="AN63" s="1061"/>
      <c r="AO63" s="1061"/>
      <c r="AP63" s="1061"/>
      <c r="AQ63" s="1061"/>
      <c r="AR63" s="1061"/>
      <c r="AS63" s="1061"/>
      <c r="AT63" s="1061"/>
      <c r="AU63" s="1061"/>
      <c r="AV63" s="1062"/>
      <c r="AW63" s="1062"/>
      <c r="AX63" s="1062"/>
      <c r="AY63" s="1062"/>
      <c r="AZ63" s="1062"/>
      <c r="BA63" s="1062"/>
      <c r="BB63" s="1062"/>
      <c r="BC63" s="1062"/>
      <c r="BD63" s="1062"/>
      <c r="BE63" s="1062"/>
      <c r="BF63" s="2847"/>
      <c r="BG63" s="2847"/>
      <c r="BH63" s="2847">
        <v>0</v>
      </c>
      <c r="BI63" s="2847">
        <v>0</v>
      </c>
      <c r="BJ63" s="2847">
        <v>0</v>
      </c>
      <c r="BK63" s="2847">
        <v>0</v>
      </c>
      <c r="BL63" s="2847">
        <v>241.14319286000006</v>
      </c>
      <c r="BM63" s="2847">
        <v>241.14319286000006</v>
      </c>
      <c r="BN63" s="2847">
        <v>0</v>
      </c>
      <c r="BO63" s="2847">
        <v>0</v>
      </c>
      <c r="BP63" s="2847">
        <v>311.44900921999999</v>
      </c>
      <c r="BQ63" s="2844">
        <v>311.44900921999999</v>
      </c>
      <c r="BR63" s="2844">
        <v>0</v>
      </c>
      <c r="BS63" s="2844">
        <v>208.22352220999997</v>
      </c>
      <c r="BT63" s="2844">
        <v>249.44832313000001</v>
      </c>
      <c r="BU63" s="2844">
        <v>457.67184534</v>
      </c>
      <c r="BV63" s="2844">
        <v>281.28244215000001</v>
      </c>
      <c r="BW63" s="2844">
        <v>828.94808121999995</v>
      </c>
      <c r="BX63" s="2844">
        <v>2915.0926789900004</v>
      </c>
      <c r="BY63" s="2844">
        <v>4025.3232023599999</v>
      </c>
      <c r="BZ63" s="2844">
        <v>0</v>
      </c>
      <c r="CA63" s="2844">
        <v>0</v>
      </c>
      <c r="CB63" s="2844">
        <v>0</v>
      </c>
      <c r="CC63" s="2844">
        <v>0</v>
      </c>
      <c r="CD63" s="2844">
        <v>0</v>
      </c>
      <c r="CE63" s="2844">
        <v>0</v>
      </c>
      <c r="CF63" s="2844">
        <v>0</v>
      </c>
      <c r="CG63" s="2844">
        <v>0</v>
      </c>
      <c r="CH63" s="2844">
        <v>0</v>
      </c>
      <c r="CI63" s="2844">
        <v>0</v>
      </c>
      <c r="CJ63" s="2844">
        <v>0</v>
      </c>
      <c r="CK63" s="2844">
        <v>0</v>
      </c>
      <c r="CL63" s="2844">
        <v>0</v>
      </c>
      <c r="CM63" s="2844">
        <v>0</v>
      </c>
      <c r="CN63" s="2844">
        <v>0</v>
      </c>
      <c r="CO63" s="2844">
        <v>0</v>
      </c>
      <c r="CP63" s="2844">
        <v>0</v>
      </c>
      <c r="CQ63" s="2844">
        <v>0</v>
      </c>
      <c r="CR63" s="2844">
        <v>0</v>
      </c>
      <c r="CS63" s="2844">
        <v>0</v>
      </c>
      <c r="CT63" s="2844">
        <v>0</v>
      </c>
      <c r="CU63" s="2844">
        <v>0</v>
      </c>
      <c r="CV63" s="2844">
        <v>0</v>
      </c>
      <c r="CW63" s="2844">
        <v>0</v>
      </c>
      <c r="CX63" s="2844">
        <v>0</v>
      </c>
      <c r="CY63" s="2844">
        <v>0</v>
      </c>
      <c r="CZ63" s="2844">
        <v>0</v>
      </c>
      <c r="DA63" s="2844">
        <v>0</v>
      </c>
      <c r="DB63" s="2844">
        <v>0</v>
      </c>
      <c r="DC63" s="2844">
        <v>0</v>
      </c>
      <c r="DD63" s="2844">
        <v>0</v>
      </c>
      <c r="DE63" s="2844">
        <v>0</v>
      </c>
      <c r="DF63" s="2844">
        <v>0</v>
      </c>
      <c r="DG63" s="2844">
        <v>0</v>
      </c>
      <c r="DH63" s="2844">
        <v>0</v>
      </c>
      <c r="DI63" s="2844">
        <v>0</v>
      </c>
      <c r="DJ63" s="2844">
        <v>0</v>
      </c>
      <c r="DK63" s="2844">
        <v>0</v>
      </c>
      <c r="DL63" s="2844">
        <v>0</v>
      </c>
      <c r="DM63" s="2844">
        <v>0</v>
      </c>
      <c r="DN63" s="2844">
        <v>0</v>
      </c>
      <c r="DO63" s="2844">
        <v>0</v>
      </c>
      <c r="DP63" s="2844">
        <v>0</v>
      </c>
      <c r="DQ63" s="2844">
        <v>0</v>
      </c>
      <c r="DR63" s="2844">
        <v>0</v>
      </c>
      <c r="DS63" s="2844">
        <v>0</v>
      </c>
      <c r="DT63" s="2844">
        <v>0</v>
      </c>
      <c r="DU63" s="2844">
        <v>0</v>
      </c>
      <c r="DV63" s="2844">
        <v>0</v>
      </c>
      <c r="DW63" s="2844">
        <v>0</v>
      </c>
      <c r="DX63" s="2844">
        <v>0</v>
      </c>
      <c r="DY63" s="2844">
        <v>0</v>
      </c>
      <c r="DZ63" s="2844">
        <v>0</v>
      </c>
      <c r="EA63" s="2847">
        <v>0</v>
      </c>
      <c r="EB63" s="2847">
        <v>0</v>
      </c>
      <c r="EC63" s="2847">
        <v>0</v>
      </c>
      <c r="ED63" s="2847">
        <v>0</v>
      </c>
      <c r="EE63" s="2847">
        <v>0</v>
      </c>
      <c r="EF63" s="2847">
        <v>0</v>
      </c>
      <c r="EG63" s="2847">
        <v>0</v>
      </c>
      <c r="EH63" s="2847">
        <v>0</v>
      </c>
      <c r="EI63" s="2847">
        <v>0</v>
      </c>
      <c r="EJ63" s="2847">
        <v>0</v>
      </c>
      <c r="EK63" s="2847">
        <v>0</v>
      </c>
      <c r="EL63" s="2847">
        <v>0</v>
      </c>
      <c r="EM63" s="2847">
        <v>0</v>
      </c>
      <c r="EN63" s="2847">
        <v>0</v>
      </c>
      <c r="EO63" s="2847">
        <v>0</v>
      </c>
      <c r="EP63" s="2847">
        <v>0</v>
      </c>
      <c r="EQ63" s="2847"/>
      <c r="ER63" s="2847"/>
      <c r="ES63" s="2847"/>
      <c r="ET63" s="2847"/>
      <c r="EU63" s="2847"/>
      <c r="EV63" s="2847"/>
      <c r="EW63" s="2847"/>
      <c r="EX63" s="2847"/>
      <c r="EY63" s="2847"/>
      <c r="EZ63" s="2847"/>
      <c r="FA63" s="2847"/>
      <c r="FB63" s="2847"/>
      <c r="FC63" s="2847"/>
      <c r="FD63" s="2847"/>
      <c r="FE63" s="2847"/>
      <c r="FF63" s="2847"/>
      <c r="FG63" s="2847"/>
      <c r="FH63" s="2847"/>
      <c r="FI63" s="2847"/>
      <c r="FJ63" s="2847"/>
      <c r="FK63" s="1016">
        <f t="shared" si="2"/>
        <v>0</v>
      </c>
      <c r="FL63" s="2847"/>
      <c r="FM63" s="2847"/>
      <c r="FN63" s="2847"/>
      <c r="FO63" s="1016">
        <f t="shared" si="3"/>
        <v>0</v>
      </c>
      <c r="FP63" s="2847"/>
      <c r="FQ63" s="2847"/>
      <c r="FR63" s="2847"/>
      <c r="FS63" s="1016">
        <f t="shared" si="4"/>
        <v>0</v>
      </c>
      <c r="FT63" s="2847"/>
      <c r="FU63" s="2847"/>
      <c r="FV63" s="2847"/>
      <c r="FW63" s="1016">
        <f t="shared" si="5"/>
        <v>0</v>
      </c>
      <c r="FX63" s="2847"/>
      <c r="FY63" s="2847"/>
      <c r="FZ63" s="2847"/>
      <c r="GA63" s="2847"/>
      <c r="GB63" s="1016">
        <f t="shared" ref="GB63:GB69" si="47">GA63+FZ63+FY63</f>
        <v>0</v>
      </c>
      <c r="GC63" s="1016"/>
      <c r="GD63" s="1016"/>
      <c r="GE63" s="1016"/>
      <c r="GF63" s="1016">
        <f t="shared" ref="GF63:GF69" si="48">GE63+GD63+GC63</f>
        <v>0</v>
      </c>
      <c r="GG63" s="1016"/>
      <c r="GH63" s="1016"/>
      <c r="GI63" s="1016"/>
      <c r="GJ63" s="1016">
        <f t="shared" ref="GJ63:GJ69" si="49">GI63+GH63+GG63</f>
        <v>0</v>
      </c>
      <c r="GK63" s="2847"/>
      <c r="GL63" s="2847"/>
      <c r="GM63" s="2847"/>
      <c r="GN63" s="2847">
        <f t="shared" ref="GN63:GN69" si="50">GM63+GL63+GK63</f>
        <v>0</v>
      </c>
      <c r="GO63" s="1016">
        <f t="shared" si="6"/>
        <v>0</v>
      </c>
      <c r="GP63" s="1019"/>
      <c r="GQ63" s="1016"/>
      <c r="GR63" s="1016"/>
      <c r="GS63" s="1016">
        <f t="shared" si="12"/>
        <v>0</v>
      </c>
      <c r="GT63" s="1016"/>
      <c r="GU63" s="1016"/>
      <c r="GV63" s="1016"/>
      <c r="GW63" s="1016"/>
      <c r="GX63" s="1016"/>
      <c r="GY63" s="1016"/>
      <c r="GZ63" s="1016"/>
      <c r="HA63" s="1016"/>
      <c r="HB63" s="1016"/>
      <c r="HC63" s="1016"/>
      <c r="HD63" s="1035"/>
      <c r="HE63" s="1035">
        <v>110.62</v>
      </c>
      <c r="HF63" s="1018">
        <f t="shared" si="11"/>
        <v>110.62</v>
      </c>
      <c r="HG63" s="1019"/>
      <c r="HH63" s="1016"/>
      <c r="HI63" s="1016"/>
      <c r="HJ63" s="1016"/>
      <c r="HK63" s="1016"/>
      <c r="HL63" s="1016"/>
      <c r="HM63" s="1016"/>
      <c r="HN63" s="962">
        <f t="shared" si="14"/>
        <v>0</v>
      </c>
      <c r="HO63" s="1016"/>
      <c r="HP63" s="962"/>
      <c r="HQ63" s="962"/>
      <c r="HR63" s="962"/>
      <c r="HS63" s="962"/>
      <c r="HT63" s="962"/>
      <c r="HU63" s="962"/>
      <c r="HV63" s="962"/>
      <c r="HW63" s="1018">
        <f t="shared" si="1"/>
        <v>0</v>
      </c>
    </row>
    <row r="64" spans="1:231" s="1060" customFormat="1" ht="19.5" hidden="1" customHeight="1" thickBot="1" x14ac:dyDescent="0.45">
      <c r="A64" s="2830" t="s">
        <v>802</v>
      </c>
      <c r="B64" s="1058"/>
      <c r="C64" s="1058"/>
      <c r="D64" s="1058"/>
      <c r="E64" s="1058"/>
      <c r="F64" s="1058"/>
      <c r="G64" s="1058"/>
      <c r="H64" s="1058"/>
      <c r="I64" s="1058"/>
      <c r="J64" s="1058"/>
      <c r="K64" s="1058"/>
      <c r="L64" s="1058"/>
      <c r="M64" s="1058"/>
      <c r="N64" s="1058"/>
      <c r="O64" s="1058"/>
      <c r="P64" s="1058"/>
      <c r="Q64" s="1058"/>
      <c r="R64" s="1058"/>
      <c r="S64" s="1058"/>
      <c r="T64" s="1058"/>
      <c r="U64" s="1058"/>
      <c r="V64" s="1058"/>
      <c r="W64" s="1058"/>
      <c r="X64" s="1058"/>
      <c r="Y64" s="1058"/>
      <c r="Z64" s="1058"/>
      <c r="AA64" s="1058"/>
      <c r="AB64" s="1058"/>
      <c r="AC64" s="1058"/>
      <c r="AD64" s="1058"/>
      <c r="AE64" s="1058"/>
      <c r="AF64" s="1058"/>
      <c r="AG64" s="1058"/>
      <c r="AH64" s="1058"/>
      <c r="AI64" s="1058"/>
      <c r="AJ64" s="1058"/>
      <c r="AK64" s="1058"/>
      <c r="AL64" s="1058"/>
      <c r="AM64" s="1058"/>
      <c r="AN64" s="1058"/>
      <c r="AO64" s="1058"/>
      <c r="AP64" s="1058"/>
      <c r="AQ64" s="1058"/>
      <c r="AR64" s="1058"/>
      <c r="AS64" s="1058"/>
      <c r="AT64" s="1058"/>
      <c r="AU64" s="1058"/>
      <c r="AV64" s="1059"/>
      <c r="AW64" s="1059"/>
      <c r="AX64" s="1059"/>
      <c r="AY64" s="1059"/>
      <c r="AZ64" s="1059"/>
      <c r="BA64" s="1059"/>
      <c r="BB64" s="1059"/>
      <c r="BC64" s="1059"/>
      <c r="BD64" s="1059"/>
      <c r="BE64" s="1059"/>
      <c r="BF64" s="2842"/>
      <c r="BG64" s="2842"/>
      <c r="BH64" s="2842">
        <v>0</v>
      </c>
      <c r="BI64" s="2842">
        <v>0</v>
      </c>
      <c r="BJ64" s="2842">
        <v>0</v>
      </c>
      <c r="BK64" s="2842">
        <v>0</v>
      </c>
      <c r="BL64" s="2842">
        <v>16.81336941</v>
      </c>
      <c r="BM64" s="2842">
        <v>16.81336941</v>
      </c>
      <c r="BN64" s="2842">
        <v>0</v>
      </c>
      <c r="BO64" s="2842">
        <v>0</v>
      </c>
      <c r="BP64" s="2842">
        <v>4.7356130199999997</v>
      </c>
      <c r="BQ64" s="2843">
        <v>4.7356130199999997</v>
      </c>
      <c r="BR64" s="2843">
        <v>0</v>
      </c>
      <c r="BS64" s="2843">
        <v>0</v>
      </c>
      <c r="BT64" s="2843">
        <v>2.7844765699999998</v>
      </c>
      <c r="BU64" s="2843">
        <v>2.7844765699999998</v>
      </c>
      <c r="BV64" s="2843">
        <v>13.51646015</v>
      </c>
      <c r="BW64" s="2843">
        <v>11.29225999</v>
      </c>
      <c r="BX64" s="2843">
        <v>12.190179609999999</v>
      </c>
      <c r="BY64" s="2843">
        <v>36.99889975</v>
      </c>
      <c r="BZ64" s="2843">
        <v>0</v>
      </c>
      <c r="CA64" s="2843">
        <v>0</v>
      </c>
      <c r="CB64" s="2843">
        <v>0</v>
      </c>
      <c r="CC64" s="2843">
        <v>0</v>
      </c>
      <c r="CD64" s="2843">
        <v>0</v>
      </c>
      <c r="CE64" s="2843">
        <v>0</v>
      </c>
      <c r="CF64" s="2843">
        <v>0</v>
      </c>
      <c r="CG64" s="2843">
        <v>0</v>
      </c>
      <c r="CH64" s="2843">
        <v>0</v>
      </c>
      <c r="CI64" s="2843">
        <v>0</v>
      </c>
      <c r="CJ64" s="2843">
        <v>0</v>
      </c>
      <c r="CK64" s="2843">
        <v>0</v>
      </c>
      <c r="CL64" s="2843">
        <v>0</v>
      </c>
      <c r="CM64" s="2843">
        <v>0</v>
      </c>
      <c r="CN64" s="2843">
        <v>0</v>
      </c>
      <c r="CO64" s="2843">
        <v>0</v>
      </c>
      <c r="CP64" s="2843">
        <v>0</v>
      </c>
      <c r="CQ64" s="2843">
        <v>0</v>
      </c>
      <c r="CR64" s="2843">
        <v>0</v>
      </c>
      <c r="CS64" s="2843">
        <v>0</v>
      </c>
      <c r="CT64" s="2843">
        <v>0</v>
      </c>
      <c r="CU64" s="2843">
        <v>0</v>
      </c>
      <c r="CV64" s="2843">
        <v>0</v>
      </c>
      <c r="CW64" s="2843">
        <v>0</v>
      </c>
      <c r="CX64" s="2843">
        <v>0</v>
      </c>
      <c r="CY64" s="2843">
        <v>0</v>
      </c>
      <c r="CZ64" s="2843">
        <v>0</v>
      </c>
      <c r="DA64" s="2843">
        <v>0</v>
      </c>
      <c r="DB64" s="2843">
        <v>0</v>
      </c>
      <c r="DC64" s="2843">
        <v>0</v>
      </c>
      <c r="DD64" s="2843">
        <v>0</v>
      </c>
      <c r="DE64" s="2843">
        <v>0</v>
      </c>
      <c r="DF64" s="2843">
        <v>0</v>
      </c>
      <c r="DG64" s="2843">
        <v>0</v>
      </c>
      <c r="DH64" s="2843">
        <v>0</v>
      </c>
      <c r="DI64" s="2843">
        <v>0</v>
      </c>
      <c r="DJ64" s="2843">
        <v>0</v>
      </c>
      <c r="DK64" s="2843">
        <v>0</v>
      </c>
      <c r="DL64" s="2843">
        <v>0</v>
      </c>
      <c r="DM64" s="2843">
        <v>0</v>
      </c>
      <c r="DN64" s="2843">
        <v>0</v>
      </c>
      <c r="DO64" s="2843">
        <v>0</v>
      </c>
      <c r="DP64" s="2843">
        <v>0</v>
      </c>
      <c r="DQ64" s="2843">
        <v>0</v>
      </c>
      <c r="DR64" s="2843">
        <v>0</v>
      </c>
      <c r="DS64" s="2843">
        <v>0</v>
      </c>
      <c r="DT64" s="2843">
        <v>0</v>
      </c>
      <c r="DU64" s="2843">
        <v>0</v>
      </c>
      <c r="DV64" s="2843">
        <v>0</v>
      </c>
      <c r="DW64" s="2843">
        <v>0</v>
      </c>
      <c r="DX64" s="2843">
        <v>0</v>
      </c>
      <c r="DY64" s="2843">
        <v>0</v>
      </c>
      <c r="DZ64" s="2843">
        <v>0</v>
      </c>
      <c r="EA64" s="2842">
        <v>0</v>
      </c>
      <c r="EB64" s="2842">
        <v>0</v>
      </c>
      <c r="EC64" s="2842">
        <v>0</v>
      </c>
      <c r="ED64" s="2842">
        <v>0</v>
      </c>
      <c r="EE64" s="2842">
        <v>0</v>
      </c>
      <c r="EF64" s="2842">
        <v>0</v>
      </c>
      <c r="EG64" s="2842">
        <v>0</v>
      </c>
      <c r="EH64" s="2842">
        <v>0</v>
      </c>
      <c r="EI64" s="2842">
        <v>0</v>
      </c>
      <c r="EJ64" s="2842">
        <v>0</v>
      </c>
      <c r="EK64" s="2842">
        <v>0</v>
      </c>
      <c r="EL64" s="2842">
        <v>0</v>
      </c>
      <c r="EM64" s="2842">
        <v>0</v>
      </c>
      <c r="EN64" s="2842">
        <v>0</v>
      </c>
      <c r="EO64" s="2842">
        <v>0</v>
      </c>
      <c r="EP64" s="2842">
        <v>0</v>
      </c>
      <c r="EQ64" s="2842"/>
      <c r="ER64" s="2842"/>
      <c r="ES64" s="2842"/>
      <c r="ET64" s="2842"/>
      <c r="EU64" s="2842"/>
      <c r="EV64" s="2842"/>
      <c r="EW64" s="2842"/>
      <c r="EX64" s="2842"/>
      <c r="EY64" s="2842"/>
      <c r="EZ64" s="2842"/>
      <c r="FA64" s="2842"/>
      <c r="FB64" s="2842"/>
      <c r="FC64" s="2842"/>
      <c r="FD64" s="2842"/>
      <c r="FE64" s="2842"/>
      <c r="FF64" s="2842"/>
      <c r="FG64" s="2842"/>
      <c r="FH64" s="2842"/>
      <c r="FI64" s="2842"/>
      <c r="FJ64" s="2842"/>
      <c r="FK64" s="1016">
        <f t="shared" si="2"/>
        <v>0</v>
      </c>
      <c r="FL64" s="2842"/>
      <c r="FM64" s="2842"/>
      <c r="FN64" s="2842"/>
      <c r="FO64" s="1016">
        <f t="shared" si="3"/>
        <v>0</v>
      </c>
      <c r="FP64" s="2842"/>
      <c r="FQ64" s="2842"/>
      <c r="FR64" s="2842"/>
      <c r="FS64" s="1016">
        <f t="shared" si="4"/>
        <v>0</v>
      </c>
      <c r="FT64" s="2842"/>
      <c r="FU64" s="2842"/>
      <c r="FV64" s="2842"/>
      <c r="FW64" s="1016">
        <f t="shared" si="5"/>
        <v>0</v>
      </c>
      <c r="FX64" s="2842"/>
      <c r="FY64" s="2842"/>
      <c r="FZ64" s="2842"/>
      <c r="GA64" s="2842"/>
      <c r="GB64" s="1016">
        <f t="shared" si="47"/>
        <v>0</v>
      </c>
      <c r="GC64" s="1016"/>
      <c r="GD64" s="1016"/>
      <c r="GE64" s="1016"/>
      <c r="GF64" s="1016">
        <f t="shared" si="48"/>
        <v>0</v>
      </c>
      <c r="GG64" s="1016"/>
      <c r="GH64" s="1016"/>
      <c r="GI64" s="1016"/>
      <c r="GJ64" s="1016">
        <f t="shared" si="49"/>
        <v>0</v>
      </c>
      <c r="GK64" s="2842"/>
      <c r="GL64" s="2842"/>
      <c r="GM64" s="2842"/>
      <c r="GN64" s="2842">
        <f t="shared" si="50"/>
        <v>0</v>
      </c>
      <c r="GO64" s="1016">
        <f t="shared" si="6"/>
        <v>0</v>
      </c>
      <c r="GP64" s="1019"/>
      <c r="GQ64" s="1016"/>
      <c r="GR64" s="1016"/>
      <c r="GS64" s="1016">
        <f t="shared" si="12"/>
        <v>0</v>
      </c>
      <c r="GT64" s="1016"/>
      <c r="GU64" s="1016"/>
      <c r="GV64" s="1016"/>
      <c r="GW64" s="1016"/>
      <c r="GX64" s="1016"/>
      <c r="GY64" s="1016"/>
      <c r="GZ64" s="1016"/>
      <c r="HA64" s="1016"/>
      <c r="HB64" s="1016"/>
      <c r="HC64" s="1016"/>
      <c r="HD64" s="1035"/>
      <c r="HE64" s="1035">
        <v>111.62</v>
      </c>
      <c r="HF64" s="1018">
        <f t="shared" si="11"/>
        <v>111.62</v>
      </c>
      <c r="HG64" s="1019"/>
      <c r="HH64" s="1016"/>
      <c r="HI64" s="1016"/>
      <c r="HJ64" s="1016"/>
      <c r="HK64" s="1016"/>
      <c r="HL64" s="1016"/>
      <c r="HM64" s="1016"/>
      <c r="HN64" s="962">
        <f t="shared" si="14"/>
        <v>0</v>
      </c>
      <c r="HO64" s="1016"/>
      <c r="HP64" s="962"/>
      <c r="HQ64" s="962"/>
      <c r="HR64" s="962"/>
      <c r="HS64" s="962"/>
      <c r="HT64" s="962"/>
      <c r="HU64" s="962"/>
      <c r="HV64" s="962"/>
      <c r="HW64" s="1018">
        <f t="shared" si="1"/>
        <v>0</v>
      </c>
    </row>
    <row r="65" spans="1:232" s="1060" customFormat="1" ht="19.5" hidden="1" customHeight="1" thickBot="1" x14ac:dyDescent="0.45">
      <c r="A65" s="2830" t="s">
        <v>858</v>
      </c>
      <c r="B65" s="1058"/>
      <c r="C65" s="1058"/>
      <c r="D65" s="1058"/>
      <c r="E65" s="1058"/>
      <c r="F65" s="1058"/>
      <c r="G65" s="1058"/>
      <c r="H65" s="1058"/>
      <c r="I65" s="1058"/>
      <c r="J65" s="1058"/>
      <c r="K65" s="1058"/>
      <c r="L65" s="1058"/>
      <c r="M65" s="1058"/>
      <c r="N65" s="1058"/>
      <c r="O65" s="1058"/>
      <c r="P65" s="1058"/>
      <c r="Q65" s="1058"/>
      <c r="R65" s="1058"/>
      <c r="S65" s="1058"/>
      <c r="T65" s="1058"/>
      <c r="U65" s="1058"/>
      <c r="V65" s="1058"/>
      <c r="W65" s="1058"/>
      <c r="X65" s="1058"/>
      <c r="Y65" s="1058"/>
      <c r="Z65" s="1058"/>
      <c r="AA65" s="1058"/>
      <c r="AB65" s="1058"/>
      <c r="AC65" s="1058"/>
      <c r="AD65" s="1058"/>
      <c r="AE65" s="1058"/>
      <c r="AF65" s="1058"/>
      <c r="AG65" s="1058"/>
      <c r="AH65" s="1058"/>
      <c r="AI65" s="1058"/>
      <c r="AJ65" s="1058"/>
      <c r="AK65" s="1058"/>
      <c r="AL65" s="1058"/>
      <c r="AM65" s="1058"/>
      <c r="AN65" s="1058"/>
      <c r="AO65" s="1058"/>
      <c r="AP65" s="1058"/>
      <c r="AQ65" s="1058"/>
      <c r="AR65" s="1058"/>
      <c r="AS65" s="1058"/>
      <c r="AT65" s="1058"/>
      <c r="AU65" s="1058"/>
      <c r="AV65" s="1059"/>
      <c r="AW65" s="1059"/>
      <c r="AX65" s="1059"/>
      <c r="AY65" s="1059"/>
      <c r="AZ65" s="1059"/>
      <c r="BA65" s="1059"/>
      <c r="BB65" s="1059"/>
      <c r="BC65" s="1059"/>
      <c r="BD65" s="1059"/>
      <c r="BE65" s="1059"/>
      <c r="BF65" s="2842"/>
      <c r="BG65" s="2842"/>
      <c r="BH65" s="2842">
        <v>0</v>
      </c>
      <c r="BI65" s="2842">
        <v>0</v>
      </c>
      <c r="BJ65" s="2842">
        <v>0</v>
      </c>
      <c r="BK65" s="2842">
        <v>0</v>
      </c>
      <c r="BL65" s="2842">
        <v>142.30527027000002</v>
      </c>
      <c r="BM65" s="2842">
        <v>142.30527027000002</v>
      </c>
      <c r="BN65" s="2842">
        <v>0</v>
      </c>
      <c r="BO65" s="2842">
        <v>0</v>
      </c>
      <c r="BP65" s="2842">
        <v>51.576307920000005</v>
      </c>
      <c r="BQ65" s="2843">
        <v>51.576307920000005</v>
      </c>
      <c r="BR65" s="2843">
        <v>0</v>
      </c>
      <c r="BS65" s="2843">
        <v>0</v>
      </c>
      <c r="BT65" s="2843">
        <v>54.81968354</v>
      </c>
      <c r="BU65" s="2843">
        <v>54.81968354</v>
      </c>
      <c r="BV65" s="2843">
        <v>28.171120429999998</v>
      </c>
      <c r="BW65" s="2843">
        <v>386.39201352999999</v>
      </c>
      <c r="BX65" s="2843">
        <v>1508.31972997</v>
      </c>
      <c r="BY65" s="2843">
        <v>1922.88286393</v>
      </c>
      <c r="BZ65" s="2843">
        <v>0</v>
      </c>
      <c r="CA65" s="2843">
        <v>0</v>
      </c>
      <c r="CB65" s="2843">
        <v>0</v>
      </c>
      <c r="CC65" s="2843">
        <v>0</v>
      </c>
      <c r="CD65" s="2843">
        <v>0</v>
      </c>
      <c r="CE65" s="2843">
        <v>0</v>
      </c>
      <c r="CF65" s="2843">
        <v>0</v>
      </c>
      <c r="CG65" s="2843">
        <v>0</v>
      </c>
      <c r="CH65" s="2843">
        <v>0</v>
      </c>
      <c r="CI65" s="2843">
        <v>0</v>
      </c>
      <c r="CJ65" s="2843">
        <v>0</v>
      </c>
      <c r="CK65" s="2843">
        <v>0</v>
      </c>
      <c r="CL65" s="2843">
        <v>0</v>
      </c>
      <c r="CM65" s="2843">
        <v>0</v>
      </c>
      <c r="CN65" s="2843">
        <v>0</v>
      </c>
      <c r="CO65" s="2843">
        <v>0</v>
      </c>
      <c r="CP65" s="2843">
        <v>0</v>
      </c>
      <c r="CQ65" s="2843">
        <v>0</v>
      </c>
      <c r="CR65" s="2843">
        <v>0</v>
      </c>
      <c r="CS65" s="2843">
        <v>0</v>
      </c>
      <c r="CT65" s="2843">
        <v>0</v>
      </c>
      <c r="CU65" s="2843">
        <v>0</v>
      </c>
      <c r="CV65" s="2843">
        <v>0</v>
      </c>
      <c r="CW65" s="2843">
        <v>0</v>
      </c>
      <c r="CX65" s="2843">
        <v>0</v>
      </c>
      <c r="CY65" s="2843">
        <v>0</v>
      </c>
      <c r="CZ65" s="2843">
        <v>0</v>
      </c>
      <c r="DA65" s="2843">
        <v>0</v>
      </c>
      <c r="DB65" s="2843">
        <v>0</v>
      </c>
      <c r="DC65" s="2843">
        <v>0</v>
      </c>
      <c r="DD65" s="2843">
        <v>0</v>
      </c>
      <c r="DE65" s="2843">
        <v>0</v>
      </c>
      <c r="DF65" s="2843">
        <v>0</v>
      </c>
      <c r="DG65" s="2843">
        <v>0</v>
      </c>
      <c r="DH65" s="2843">
        <v>0</v>
      </c>
      <c r="DI65" s="2843">
        <v>0</v>
      </c>
      <c r="DJ65" s="2843">
        <v>0</v>
      </c>
      <c r="DK65" s="2843">
        <v>0</v>
      </c>
      <c r="DL65" s="2843">
        <v>0</v>
      </c>
      <c r="DM65" s="2843">
        <v>0</v>
      </c>
      <c r="DN65" s="2843">
        <v>0</v>
      </c>
      <c r="DO65" s="2843">
        <v>0</v>
      </c>
      <c r="DP65" s="2843">
        <v>0</v>
      </c>
      <c r="DQ65" s="2843">
        <v>0</v>
      </c>
      <c r="DR65" s="2843">
        <v>0</v>
      </c>
      <c r="DS65" s="2843">
        <v>0</v>
      </c>
      <c r="DT65" s="2843">
        <v>0</v>
      </c>
      <c r="DU65" s="2843">
        <v>0</v>
      </c>
      <c r="DV65" s="2843">
        <v>0</v>
      </c>
      <c r="DW65" s="2843">
        <v>0</v>
      </c>
      <c r="DX65" s="2843">
        <v>0</v>
      </c>
      <c r="DY65" s="2843">
        <v>0</v>
      </c>
      <c r="DZ65" s="2843">
        <v>0</v>
      </c>
      <c r="EA65" s="2842">
        <v>0</v>
      </c>
      <c r="EB65" s="2842">
        <v>0</v>
      </c>
      <c r="EC65" s="2842">
        <v>0</v>
      </c>
      <c r="ED65" s="2842">
        <v>0</v>
      </c>
      <c r="EE65" s="2842">
        <v>0</v>
      </c>
      <c r="EF65" s="2842">
        <v>0</v>
      </c>
      <c r="EG65" s="2842">
        <v>0</v>
      </c>
      <c r="EH65" s="2842">
        <v>0</v>
      </c>
      <c r="EI65" s="2842">
        <v>0</v>
      </c>
      <c r="EJ65" s="2842">
        <v>0</v>
      </c>
      <c r="EK65" s="2842">
        <v>0</v>
      </c>
      <c r="EL65" s="2842">
        <v>0</v>
      </c>
      <c r="EM65" s="2842">
        <v>0</v>
      </c>
      <c r="EN65" s="2842">
        <v>0</v>
      </c>
      <c r="EO65" s="2842">
        <v>0</v>
      </c>
      <c r="EP65" s="2842">
        <v>0</v>
      </c>
      <c r="EQ65" s="2842"/>
      <c r="ER65" s="2842"/>
      <c r="ES65" s="2842"/>
      <c r="ET65" s="2842"/>
      <c r="EU65" s="2842"/>
      <c r="EV65" s="2842"/>
      <c r="EW65" s="2842"/>
      <c r="EX65" s="2842"/>
      <c r="EY65" s="2842"/>
      <c r="EZ65" s="2842"/>
      <c r="FA65" s="2842"/>
      <c r="FB65" s="2842"/>
      <c r="FC65" s="2842"/>
      <c r="FD65" s="2842"/>
      <c r="FE65" s="2842"/>
      <c r="FF65" s="2842"/>
      <c r="FG65" s="2842"/>
      <c r="FH65" s="2842"/>
      <c r="FI65" s="2842"/>
      <c r="FJ65" s="2842"/>
      <c r="FK65" s="1016">
        <f t="shared" si="2"/>
        <v>0</v>
      </c>
      <c r="FL65" s="2842"/>
      <c r="FM65" s="2842"/>
      <c r="FN65" s="2842"/>
      <c r="FO65" s="1016">
        <f t="shared" si="3"/>
        <v>0</v>
      </c>
      <c r="FP65" s="2842"/>
      <c r="FQ65" s="2842"/>
      <c r="FR65" s="2842"/>
      <c r="FS65" s="1016">
        <f t="shared" si="4"/>
        <v>0</v>
      </c>
      <c r="FT65" s="2842"/>
      <c r="FU65" s="2842"/>
      <c r="FV65" s="2842"/>
      <c r="FW65" s="1016">
        <f t="shared" si="5"/>
        <v>0</v>
      </c>
      <c r="FX65" s="2842"/>
      <c r="FY65" s="2842"/>
      <c r="FZ65" s="2842"/>
      <c r="GA65" s="2842"/>
      <c r="GB65" s="1016">
        <f t="shared" si="47"/>
        <v>0</v>
      </c>
      <c r="GC65" s="1016"/>
      <c r="GD65" s="1016"/>
      <c r="GE65" s="1016"/>
      <c r="GF65" s="1016">
        <f t="shared" si="48"/>
        <v>0</v>
      </c>
      <c r="GG65" s="1016"/>
      <c r="GH65" s="1016"/>
      <c r="GI65" s="1016"/>
      <c r="GJ65" s="1016">
        <f t="shared" si="49"/>
        <v>0</v>
      </c>
      <c r="GK65" s="2842"/>
      <c r="GL65" s="2842"/>
      <c r="GM65" s="2842"/>
      <c r="GN65" s="2842">
        <f t="shared" si="50"/>
        <v>0</v>
      </c>
      <c r="GO65" s="1016">
        <f t="shared" si="6"/>
        <v>0</v>
      </c>
      <c r="GP65" s="1019"/>
      <c r="GQ65" s="1016"/>
      <c r="GR65" s="1016"/>
      <c r="GS65" s="1016">
        <f t="shared" si="12"/>
        <v>0</v>
      </c>
      <c r="GT65" s="1016"/>
      <c r="GU65" s="1016"/>
      <c r="GV65" s="1016"/>
      <c r="GW65" s="1016"/>
      <c r="GX65" s="1016"/>
      <c r="GY65" s="1016"/>
      <c r="GZ65" s="1016"/>
      <c r="HA65" s="1016"/>
      <c r="HB65" s="1016"/>
      <c r="HC65" s="1016"/>
      <c r="HD65" s="1035"/>
      <c r="HE65" s="1035">
        <v>112.62</v>
      </c>
      <c r="HF65" s="1018">
        <f t="shared" si="11"/>
        <v>112.62</v>
      </c>
      <c r="HG65" s="1019"/>
      <c r="HH65" s="1016"/>
      <c r="HI65" s="1016"/>
      <c r="HJ65" s="1016"/>
      <c r="HK65" s="1016"/>
      <c r="HL65" s="1016"/>
      <c r="HM65" s="1016"/>
      <c r="HN65" s="962">
        <f t="shared" si="14"/>
        <v>0</v>
      </c>
      <c r="HO65" s="1016"/>
      <c r="HP65" s="962"/>
      <c r="HQ65" s="962"/>
      <c r="HR65" s="962"/>
      <c r="HS65" s="962"/>
      <c r="HT65" s="962"/>
      <c r="HU65" s="962"/>
      <c r="HV65" s="962"/>
      <c r="HW65" s="1018">
        <f t="shared" si="1"/>
        <v>0</v>
      </c>
    </row>
    <row r="66" spans="1:232" s="1060" customFormat="1" ht="19.5" hidden="1" customHeight="1" thickBot="1" x14ac:dyDescent="0.45">
      <c r="A66" s="2830" t="s">
        <v>859</v>
      </c>
      <c r="B66" s="1058"/>
      <c r="C66" s="1058"/>
      <c r="D66" s="1058"/>
      <c r="E66" s="1058"/>
      <c r="F66" s="1058"/>
      <c r="G66" s="1058"/>
      <c r="H66" s="1058"/>
      <c r="I66" s="1058"/>
      <c r="J66" s="1058"/>
      <c r="K66" s="1058"/>
      <c r="L66" s="1058"/>
      <c r="M66" s="1058"/>
      <c r="N66" s="1058"/>
      <c r="O66" s="1058"/>
      <c r="P66" s="1058"/>
      <c r="Q66" s="1058"/>
      <c r="R66" s="1058"/>
      <c r="S66" s="1058"/>
      <c r="T66" s="1058"/>
      <c r="U66" s="1058"/>
      <c r="V66" s="1058"/>
      <c r="W66" s="1058"/>
      <c r="X66" s="1058"/>
      <c r="Y66" s="1058"/>
      <c r="Z66" s="1058"/>
      <c r="AA66" s="1058"/>
      <c r="AB66" s="1058"/>
      <c r="AC66" s="1058"/>
      <c r="AD66" s="1058"/>
      <c r="AE66" s="1058"/>
      <c r="AF66" s="1058"/>
      <c r="AG66" s="1058"/>
      <c r="AH66" s="1058"/>
      <c r="AI66" s="1058"/>
      <c r="AJ66" s="1058"/>
      <c r="AK66" s="1058"/>
      <c r="AL66" s="1058"/>
      <c r="AM66" s="1058"/>
      <c r="AN66" s="1058"/>
      <c r="AO66" s="1058"/>
      <c r="AP66" s="1058"/>
      <c r="AQ66" s="1058"/>
      <c r="AR66" s="1058"/>
      <c r="AS66" s="1058"/>
      <c r="AT66" s="1058"/>
      <c r="AU66" s="1058"/>
      <c r="AV66" s="1059"/>
      <c r="AW66" s="1059"/>
      <c r="AX66" s="1059"/>
      <c r="AY66" s="1059"/>
      <c r="AZ66" s="1059"/>
      <c r="BA66" s="1059"/>
      <c r="BB66" s="1059"/>
      <c r="BC66" s="1059"/>
      <c r="BD66" s="1059"/>
      <c r="BE66" s="1059"/>
      <c r="BF66" s="2842"/>
      <c r="BG66" s="2842"/>
      <c r="BH66" s="2842">
        <v>0</v>
      </c>
      <c r="BI66" s="2842">
        <v>0</v>
      </c>
      <c r="BJ66" s="2842">
        <v>0</v>
      </c>
      <c r="BK66" s="2842">
        <v>0</v>
      </c>
      <c r="BL66" s="2842">
        <v>82.024553180000012</v>
      </c>
      <c r="BM66" s="2842">
        <v>82.024553180000012</v>
      </c>
      <c r="BN66" s="2842">
        <v>0</v>
      </c>
      <c r="BO66" s="2842">
        <v>0</v>
      </c>
      <c r="BP66" s="2842">
        <v>255.13708828</v>
      </c>
      <c r="BQ66" s="2843">
        <v>255.13708828</v>
      </c>
      <c r="BR66" s="2843">
        <v>0</v>
      </c>
      <c r="BS66" s="2843">
        <v>0</v>
      </c>
      <c r="BT66" s="2843">
        <v>127.99355928</v>
      </c>
      <c r="BU66" s="2843">
        <v>127.99355928</v>
      </c>
      <c r="BV66" s="2843">
        <v>133.07402390000001</v>
      </c>
      <c r="BW66" s="2843">
        <v>431.26380769999997</v>
      </c>
      <c r="BX66" s="2843">
        <v>1029.87784382</v>
      </c>
      <c r="BY66" s="2843">
        <v>1594.21567542</v>
      </c>
      <c r="BZ66" s="2843">
        <v>0</v>
      </c>
      <c r="CA66" s="2843">
        <v>0</v>
      </c>
      <c r="CB66" s="2843">
        <v>0</v>
      </c>
      <c r="CC66" s="2843">
        <v>0</v>
      </c>
      <c r="CD66" s="2843">
        <v>0</v>
      </c>
      <c r="CE66" s="2843">
        <v>0</v>
      </c>
      <c r="CF66" s="2843">
        <v>0</v>
      </c>
      <c r="CG66" s="2843">
        <v>0</v>
      </c>
      <c r="CH66" s="2843">
        <v>0</v>
      </c>
      <c r="CI66" s="2843">
        <v>0</v>
      </c>
      <c r="CJ66" s="2843">
        <v>0</v>
      </c>
      <c r="CK66" s="2843">
        <v>0</v>
      </c>
      <c r="CL66" s="2843">
        <v>0</v>
      </c>
      <c r="CM66" s="2843">
        <v>0</v>
      </c>
      <c r="CN66" s="2843">
        <v>0</v>
      </c>
      <c r="CO66" s="2843">
        <v>0</v>
      </c>
      <c r="CP66" s="2843">
        <v>0</v>
      </c>
      <c r="CQ66" s="2843">
        <v>0</v>
      </c>
      <c r="CR66" s="2843">
        <v>0</v>
      </c>
      <c r="CS66" s="2843">
        <v>0</v>
      </c>
      <c r="CT66" s="2843">
        <v>0</v>
      </c>
      <c r="CU66" s="2843">
        <v>0</v>
      </c>
      <c r="CV66" s="2843">
        <v>0</v>
      </c>
      <c r="CW66" s="2843">
        <v>0</v>
      </c>
      <c r="CX66" s="2843">
        <v>0</v>
      </c>
      <c r="CY66" s="2843">
        <v>0</v>
      </c>
      <c r="CZ66" s="2843">
        <v>0</v>
      </c>
      <c r="DA66" s="2843">
        <v>0</v>
      </c>
      <c r="DB66" s="2843">
        <v>0</v>
      </c>
      <c r="DC66" s="2843">
        <v>0</v>
      </c>
      <c r="DD66" s="2843">
        <v>0</v>
      </c>
      <c r="DE66" s="2843">
        <v>0</v>
      </c>
      <c r="DF66" s="2843">
        <v>0</v>
      </c>
      <c r="DG66" s="2843">
        <v>0</v>
      </c>
      <c r="DH66" s="2843">
        <v>0</v>
      </c>
      <c r="DI66" s="2843">
        <v>0</v>
      </c>
      <c r="DJ66" s="2843">
        <v>0</v>
      </c>
      <c r="DK66" s="2843">
        <v>0</v>
      </c>
      <c r="DL66" s="2843">
        <v>0</v>
      </c>
      <c r="DM66" s="2843">
        <v>0</v>
      </c>
      <c r="DN66" s="2843">
        <v>0</v>
      </c>
      <c r="DO66" s="2843">
        <v>0</v>
      </c>
      <c r="DP66" s="2843">
        <v>0</v>
      </c>
      <c r="DQ66" s="2843">
        <v>0</v>
      </c>
      <c r="DR66" s="2843">
        <v>0</v>
      </c>
      <c r="DS66" s="2843">
        <v>0</v>
      </c>
      <c r="DT66" s="2843">
        <v>0</v>
      </c>
      <c r="DU66" s="2843">
        <v>0</v>
      </c>
      <c r="DV66" s="2843">
        <v>0</v>
      </c>
      <c r="DW66" s="2843">
        <v>0</v>
      </c>
      <c r="DX66" s="2843">
        <v>0</v>
      </c>
      <c r="DY66" s="2843">
        <v>0</v>
      </c>
      <c r="DZ66" s="2843">
        <v>0</v>
      </c>
      <c r="EA66" s="2842">
        <v>0</v>
      </c>
      <c r="EB66" s="2842">
        <v>0</v>
      </c>
      <c r="EC66" s="2842">
        <v>0</v>
      </c>
      <c r="ED66" s="2842">
        <v>0</v>
      </c>
      <c r="EE66" s="2842">
        <v>0</v>
      </c>
      <c r="EF66" s="2842">
        <v>0</v>
      </c>
      <c r="EG66" s="2842">
        <v>0</v>
      </c>
      <c r="EH66" s="2842">
        <v>0</v>
      </c>
      <c r="EI66" s="2842">
        <v>0</v>
      </c>
      <c r="EJ66" s="2842">
        <v>0</v>
      </c>
      <c r="EK66" s="2842">
        <v>0</v>
      </c>
      <c r="EL66" s="2842">
        <v>0</v>
      </c>
      <c r="EM66" s="2842">
        <v>0</v>
      </c>
      <c r="EN66" s="2842">
        <v>0</v>
      </c>
      <c r="EO66" s="2842">
        <v>0</v>
      </c>
      <c r="EP66" s="2842">
        <v>0</v>
      </c>
      <c r="EQ66" s="2842"/>
      <c r="ER66" s="2842"/>
      <c r="ES66" s="2842"/>
      <c r="ET66" s="2842"/>
      <c r="EU66" s="2842"/>
      <c r="EV66" s="2842"/>
      <c r="EW66" s="2842"/>
      <c r="EX66" s="2842"/>
      <c r="EY66" s="2842"/>
      <c r="EZ66" s="2842"/>
      <c r="FA66" s="2842"/>
      <c r="FB66" s="2842"/>
      <c r="FC66" s="2842"/>
      <c r="FD66" s="2842"/>
      <c r="FE66" s="2842"/>
      <c r="FF66" s="2842"/>
      <c r="FG66" s="2842"/>
      <c r="FH66" s="2842"/>
      <c r="FI66" s="2842"/>
      <c r="FJ66" s="2842"/>
      <c r="FK66" s="1016">
        <f t="shared" si="2"/>
        <v>0</v>
      </c>
      <c r="FL66" s="2842"/>
      <c r="FM66" s="2842"/>
      <c r="FN66" s="2842"/>
      <c r="FO66" s="1016">
        <f t="shared" si="3"/>
        <v>0</v>
      </c>
      <c r="FP66" s="2842"/>
      <c r="FQ66" s="2842"/>
      <c r="FR66" s="2842"/>
      <c r="FS66" s="1016">
        <f t="shared" si="4"/>
        <v>0</v>
      </c>
      <c r="FT66" s="2842"/>
      <c r="FU66" s="2842"/>
      <c r="FV66" s="2842"/>
      <c r="FW66" s="1016">
        <f t="shared" si="5"/>
        <v>0</v>
      </c>
      <c r="FX66" s="2842"/>
      <c r="FY66" s="2842"/>
      <c r="FZ66" s="2842"/>
      <c r="GA66" s="2842"/>
      <c r="GB66" s="1016">
        <f t="shared" si="47"/>
        <v>0</v>
      </c>
      <c r="GC66" s="1016"/>
      <c r="GD66" s="1016"/>
      <c r="GE66" s="1016"/>
      <c r="GF66" s="1016">
        <f t="shared" si="48"/>
        <v>0</v>
      </c>
      <c r="GG66" s="1016"/>
      <c r="GH66" s="1016"/>
      <c r="GI66" s="1016"/>
      <c r="GJ66" s="1016">
        <f t="shared" si="49"/>
        <v>0</v>
      </c>
      <c r="GK66" s="2842"/>
      <c r="GL66" s="2842"/>
      <c r="GM66" s="2842"/>
      <c r="GN66" s="2842">
        <f t="shared" si="50"/>
        <v>0</v>
      </c>
      <c r="GO66" s="1016">
        <f t="shared" si="6"/>
        <v>0</v>
      </c>
      <c r="GP66" s="1019"/>
      <c r="GQ66" s="1016"/>
      <c r="GR66" s="1016"/>
      <c r="GS66" s="1016">
        <f t="shared" si="12"/>
        <v>0</v>
      </c>
      <c r="GT66" s="1016"/>
      <c r="GU66" s="1016"/>
      <c r="GV66" s="1016"/>
      <c r="GW66" s="1016"/>
      <c r="GX66" s="1016"/>
      <c r="GY66" s="1016"/>
      <c r="GZ66" s="1016"/>
      <c r="HA66" s="1016"/>
      <c r="HB66" s="1016"/>
      <c r="HC66" s="1016"/>
      <c r="HD66" s="1035"/>
      <c r="HE66" s="1035">
        <v>113.62</v>
      </c>
      <c r="HF66" s="1018">
        <f t="shared" si="11"/>
        <v>113.62</v>
      </c>
      <c r="HG66" s="1019"/>
      <c r="HH66" s="1016"/>
      <c r="HI66" s="1016"/>
      <c r="HJ66" s="1016"/>
      <c r="HK66" s="1016"/>
      <c r="HL66" s="1016"/>
      <c r="HM66" s="1016"/>
      <c r="HN66" s="962">
        <f t="shared" si="14"/>
        <v>0</v>
      </c>
      <c r="HO66" s="1016"/>
      <c r="HP66" s="962"/>
      <c r="HQ66" s="962"/>
      <c r="HR66" s="962"/>
      <c r="HS66" s="962"/>
      <c r="HT66" s="962"/>
      <c r="HU66" s="962"/>
      <c r="HV66" s="962"/>
      <c r="HW66" s="1018">
        <f t="shared" si="1"/>
        <v>0</v>
      </c>
    </row>
    <row r="67" spans="1:232" s="1060" customFormat="1" ht="19.5" hidden="1" customHeight="1" thickBot="1" x14ac:dyDescent="0.45">
      <c r="A67" s="2830" t="s">
        <v>860</v>
      </c>
      <c r="B67" s="1058"/>
      <c r="C67" s="1058"/>
      <c r="D67" s="1058"/>
      <c r="E67" s="1058"/>
      <c r="F67" s="1058"/>
      <c r="G67" s="1058"/>
      <c r="H67" s="1058"/>
      <c r="I67" s="1058"/>
      <c r="J67" s="1058"/>
      <c r="K67" s="1058"/>
      <c r="L67" s="1058"/>
      <c r="M67" s="1058"/>
      <c r="N67" s="1058"/>
      <c r="O67" s="1058"/>
      <c r="P67" s="1058"/>
      <c r="Q67" s="1058"/>
      <c r="R67" s="1058"/>
      <c r="S67" s="1058"/>
      <c r="T67" s="1058"/>
      <c r="U67" s="1058"/>
      <c r="V67" s="1058"/>
      <c r="W67" s="1058"/>
      <c r="X67" s="1058"/>
      <c r="Y67" s="1058"/>
      <c r="Z67" s="1058"/>
      <c r="AA67" s="1058"/>
      <c r="AB67" s="1058"/>
      <c r="AC67" s="1058"/>
      <c r="AD67" s="1058"/>
      <c r="AE67" s="1058"/>
      <c r="AF67" s="1058"/>
      <c r="AG67" s="1058"/>
      <c r="AH67" s="1058"/>
      <c r="AI67" s="1058"/>
      <c r="AJ67" s="1058"/>
      <c r="AK67" s="1058"/>
      <c r="AL67" s="1058"/>
      <c r="AM67" s="1058"/>
      <c r="AN67" s="1058"/>
      <c r="AO67" s="1058"/>
      <c r="AP67" s="1058"/>
      <c r="AQ67" s="1058"/>
      <c r="AR67" s="1058"/>
      <c r="AS67" s="1058"/>
      <c r="AT67" s="1058"/>
      <c r="AU67" s="1058"/>
      <c r="AV67" s="1059"/>
      <c r="AW67" s="1059"/>
      <c r="AX67" s="1059"/>
      <c r="AY67" s="1059"/>
      <c r="AZ67" s="1059"/>
      <c r="BA67" s="1059"/>
      <c r="BB67" s="1059"/>
      <c r="BC67" s="1059"/>
      <c r="BD67" s="1059"/>
      <c r="BE67" s="1059"/>
      <c r="BF67" s="2842"/>
      <c r="BG67" s="2842"/>
      <c r="BH67" s="2842">
        <v>0</v>
      </c>
      <c r="BI67" s="2842">
        <v>0</v>
      </c>
      <c r="BJ67" s="2842">
        <v>0</v>
      </c>
      <c r="BK67" s="2842">
        <v>0</v>
      </c>
      <c r="BL67" s="2842">
        <v>0</v>
      </c>
      <c r="BM67" s="2842">
        <v>0</v>
      </c>
      <c r="BN67" s="2842">
        <v>0</v>
      </c>
      <c r="BO67" s="2842">
        <v>0</v>
      </c>
      <c r="BP67" s="2842">
        <v>0</v>
      </c>
      <c r="BQ67" s="2843">
        <v>0</v>
      </c>
      <c r="BR67" s="2843">
        <v>0</v>
      </c>
      <c r="BS67" s="2843">
        <v>208.22352220999997</v>
      </c>
      <c r="BT67" s="2843">
        <v>63.850603740000004</v>
      </c>
      <c r="BU67" s="2843">
        <v>272.07412595</v>
      </c>
      <c r="BV67" s="2843">
        <v>106.52083767000001</v>
      </c>
      <c r="BW67" s="2843">
        <v>0</v>
      </c>
      <c r="BX67" s="2843">
        <v>364.70492558999996</v>
      </c>
      <c r="BY67" s="2843">
        <v>471.22576326000001</v>
      </c>
      <c r="BZ67" s="2843">
        <v>0</v>
      </c>
      <c r="CA67" s="2843">
        <v>0</v>
      </c>
      <c r="CB67" s="2843">
        <v>0</v>
      </c>
      <c r="CC67" s="2843">
        <v>0</v>
      </c>
      <c r="CD67" s="2843">
        <v>0</v>
      </c>
      <c r="CE67" s="2843">
        <v>0</v>
      </c>
      <c r="CF67" s="2843">
        <v>0</v>
      </c>
      <c r="CG67" s="2843">
        <v>0</v>
      </c>
      <c r="CH67" s="2843">
        <v>0</v>
      </c>
      <c r="CI67" s="2843">
        <v>0</v>
      </c>
      <c r="CJ67" s="2843">
        <v>0</v>
      </c>
      <c r="CK67" s="2843">
        <v>0</v>
      </c>
      <c r="CL67" s="2843">
        <v>0</v>
      </c>
      <c r="CM67" s="2843">
        <v>0</v>
      </c>
      <c r="CN67" s="2843">
        <v>0</v>
      </c>
      <c r="CO67" s="2843">
        <v>0</v>
      </c>
      <c r="CP67" s="2843">
        <v>0</v>
      </c>
      <c r="CQ67" s="2843">
        <v>0</v>
      </c>
      <c r="CR67" s="2843">
        <v>0</v>
      </c>
      <c r="CS67" s="2843">
        <v>0</v>
      </c>
      <c r="CT67" s="2843">
        <v>0</v>
      </c>
      <c r="CU67" s="2843">
        <v>0</v>
      </c>
      <c r="CV67" s="2843">
        <v>0</v>
      </c>
      <c r="CW67" s="2843">
        <v>0</v>
      </c>
      <c r="CX67" s="2843">
        <v>0</v>
      </c>
      <c r="CY67" s="2843">
        <v>0</v>
      </c>
      <c r="CZ67" s="2843">
        <v>0</v>
      </c>
      <c r="DA67" s="2843">
        <v>0</v>
      </c>
      <c r="DB67" s="2843">
        <v>0</v>
      </c>
      <c r="DC67" s="2843">
        <v>0</v>
      </c>
      <c r="DD67" s="2843">
        <v>0</v>
      </c>
      <c r="DE67" s="2843">
        <v>0</v>
      </c>
      <c r="DF67" s="2843">
        <v>0</v>
      </c>
      <c r="DG67" s="2843">
        <v>0</v>
      </c>
      <c r="DH67" s="2843">
        <v>0</v>
      </c>
      <c r="DI67" s="2843">
        <v>0</v>
      </c>
      <c r="DJ67" s="2843">
        <v>0</v>
      </c>
      <c r="DK67" s="2843">
        <v>0</v>
      </c>
      <c r="DL67" s="2843">
        <v>0</v>
      </c>
      <c r="DM67" s="2843">
        <v>0</v>
      </c>
      <c r="DN67" s="2843">
        <v>0</v>
      </c>
      <c r="DO67" s="2843">
        <v>0</v>
      </c>
      <c r="DP67" s="2843">
        <v>0</v>
      </c>
      <c r="DQ67" s="2843">
        <v>0</v>
      </c>
      <c r="DR67" s="2843">
        <v>0</v>
      </c>
      <c r="DS67" s="2843">
        <v>0</v>
      </c>
      <c r="DT67" s="2843">
        <v>0</v>
      </c>
      <c r="DU67" s="2843">
        <v>0</v>
      </c>
      <c r="DV67" s="2843">
        <v>0</v>
      </c>
      <c r="DW67" s="2843">
        <v>0</v>
      </c>
      <c r="DX67" s="2843">
        <v>0</v>
      </c>
      <c r="DY67" s="2843">
        <v>0</v>
      </c>
      <c r="DZ67" s="2843">
        <v>0</v>
      </c>
      <c r="EA67" s="2842">
        <v>0</v>
      </c>
      <c r="EB67" s="2842">
        <v>0</v>
      </c>
      <c r="EC67" s="2842">
        <v>0</v>
      </c>
      <c r="ED67" s="2842">
        <v>0</v>
      </c>
      <c r="EE67" s="2842">
        <v>0</v>
      </c>
      <c r="EF67" s="2842">
        <v>0</v>
      </c>
      <c r="EG67" s="2842">
        <v>0</v>
      </c>
      <c r="EH67" s="2842">
        <v>0</v>
      </c>
      <c r="EI67" s="2842">
        <v>0</v>
      </c>
      <c r="EJ67" s="2842">
        <v>0</v>
      </c>
      <c r="EK67" s="2842">
        <v>0</v>
      </c>
      <c r="EL67" s="2842">
        <v>0</v>
      </c>
      <c r="EM67" s="2842">
        <v>0</v>
      </c>
      <c r="EN67" s="2842">
        <v>0</v>
      </c>
      <c r="EO67" s="2842">
        <v>0</v>
      </c>
      <c r="EP67" s="2842">
        <v>0</v>
      </c>
      <c r="EQ67" s="2842"/>
      <c r="ER67" s="2842"/>
      <c r="ES67" s="2842"/>
      <c r="ET67" s="2842"/>
      <c r="EU67" s="2842"/>
      <c r="EV67" s="2842"/>
      <c r="EW67" s="2842"/>
      <c r="EX67" s="2842"/>
      <c r="EY67" s="2842"/>
      <c r="EZ67" s="2842"/>
      <c r="FA67" s="2842"/>
      <c r="FB67" s="2842"/>
      <c r="FC67" s="2842"/>
      <c r="FD67" s="2842"/>
      <c r="FE67" s="2842"/>
      <c r="FF67" s="2842"/>
      <c r="FG67" s="2842"/>
      <c r="FH67" s="2842"/>
      <c r="FI67" s="2842"/>
      <c r="FJ67" s="2842"/>
      <c r="FK67" s="1016">
        <f t="shared" si="2"/>
        <v>0</v>
      </c>
      <c r="FL67" s="2842"/>
      <c r="FM67" s="2842"/>
      <c r="FN67" s="2842"/>
      <c r="FO67" s="1016">
        <f t="shared" si="3"/>
        <v>0</v>
      </c>
      <c r="FP67" s="2842"/>
      <c r="FQ67" s="2842"/>
      <c r="FR67" s="2842"/>
      <c r="FS67" s="1016">
        <f t="shared" si="4"/>
        <v>0</v>
      </c>
      <c r="FT67" s="2842"/>
      <c r="FU67" s="2842"/>
      <c r="FV67" s="2842"/>
      <c r="FW67" s="1016">
        <f t="shared" si="5"/>
        <v>0</v>
      </c>
      <c r="FX67" s="2842"/>
      <c r="FY67" s="2842"/>
      <c r="FZ67" s="2842"/>
      <c r="GA67" s="2842"/>
      <c r="GB67" s="1016">
        <f t="shared" si="47"/>
        <v>0</v>
      </c>
      <c r="GC67" s="1016"/>
      <c r="GD67" s="1016"/>
      <c r="GE67" s="1016"/>
      <c r="GF67" s="1016">
        <f t="shared" si="48"/>
        <v>0</v>
      </c>
      <c r="GG67" s="1016"/>
      <c r="GH67" s="1016"/>
      <c r="GI67" s="1016"/>
      <c r="GJ67" s="1016">
        <f t="shared" si="49"/>
        <v>0</v>
      </c>
      <c r="GK67" s="2842"/>
      <c r="GL67" s="2842"/>
      <c r="GM67" s="2842"/>
      <c r="GN67" s="2842">
        <f t="shared" si="50"/>
        <v>0</v>
      </c>
      <c r="GO67" s="1016">
        <f t="shared" si="6"/>
        <v>0</v>
      </c>
      <c r="GP67" s="1019"/>
      <c r="GQ67" s="1016"/>
      <c r="GR67" s="1016"/>
      <c r="GS67" s="1016">
        <f t="shared" si="12"/>
        <v>0</v>
      </c>
      <c r="GT67" s="1016"/>
      <c r="GU67" s="1016"/>
      <c r="GV67" s="1016"/>
      <c r="GW67" s="1016"/>
      <c r="GX67" s="1016"/>
      <c r="GY67" s="1016"/>
      <c r="GZ67" s="1016"/>
      <c r="HA67" s="1016"/>
      <c r="HB67" s="1016"/>
      <c r="HC67" s="1016"/>
      <c r="HD67" s="1035"/>
      <c r="HE67" s="1035">
        <v>114.62</v>
      </c>
      <c r="HF67" s="1018">
        <f t="shared" si="11"/>
        <v>114.62</v>
      </c>
      <c r="HG67" s="1019"/>
      <c r="HH67" s="1016"/>
      <c r="HI67" s="1016"/>
      <c r="HJ67" s="1016"/>
      <c r="HK67" s="1016"/>
      <c r="HL67" s="1016"/>
      <c r="HM67" s="1016"/>
      <c r="HN67" s="962">
        <f t="shared" si="14"/>
        <v>0</v>
      </c>
      <c r="HO67" s="1016"/>
      <c r="HP67" s="962"/>
      <c r="HQ67" s="962"/>
      <c r="HR67" s="962"/>
      <c r="HS67" s="962"/>
      <c r="HT67" s="962"/>
      <c r="HU67" s="962"/>
      <c r="HV67" s="962"/>
      <c r="HW67" s="1018">
        <f t="shared" si="1"/>
        <v>0</v>
      </c>
    </row>
    <row r="68" spans="1:232" s="1063" customFormat="1" ht="21" hidden="1" customHeight="1" thickBot="1" x14ac:dyDescent="0.45">
      <c r="A68" s="2833" t="s">
        <v>861</v>
      </c>
      <c r="B68" s="2848">
        <v>0</v>
      </c>
      <c r="C68" s="2848">
        <v>0</v>
      </c>
      <c r="D68" s="2848">
        <v>0</v>
      </c>
      <c r="E68" s="2848">
        <v>0</v>
      </c>
      <c r="F68" s="2848">
        <v>0</v>
      </c>
      <c r="G68" s="2848">
        <v>0</v>
      </c>
      <c r="H68" s="2848">
        <v>0</v>
      </c>
      <c r="I68" s="2848">
        <v>0</v>
      </c>
      <c r="J68" s="2848">
        <v>0</v>
      </c>
      <c r="K68" s="2848">
        <v>0</v>
      </c>
      <c r="L68" s="2848">
        <v>0</v>
      </c>
      <c r="M68" s="2848">
        <v>0</v>
      </c>
      <c r="N68" s="2848">
        <v>0</v>
      </c>
      <c r="O68" s="2848">
        <v>0</v>
      </c>
      <c r="P68" s="2848">
        <v>0</v>
      </c>
      <c r="Q68" s="2848">
        <v>0</v>
      </c>
      <c r="R68" s="2848">
        <v>0</v>
      </c>
      <c r="S68" s="2848">
        <v>0</v>
      </c>
      <c r="T68" s="2848">
        <v>0</v>
      </c>
      <c r="U68" s="2848">
        <v>0</v>
      </c>
      <c r="V68" s="2848">
        <v>0</v>
      </c>
      <c r="W68" s="2848">
        <v>0</v>
      </c>
      <c r="X68" s="2848">
        <v>0</v>
      </c>
      <c r="Y68" s="2848">
        <v>0</v>
      </c>
      <c r="Z68" s="2848">
        <v>0</v>
      </c>
      <c r="AA68" s="2848">
        <v>0</v>
      </c>
      <c r="AB68" s="2848">
        <v>0</v>
      </c>
      <c r="AC68" s="2848">
        <v>0</v>
      </c>
      <c r="AD68" s="2848">
        <v>0</v>
      </c>
      <c r="AE68" s="2848">
        <v>0</v>
      </c>
      <c r="AF68" s="2848">
        <v>0</v>
      </c>
      <c r="AG68" s="2848">
        <v>0</v>
      </c>
      <c r="AH68" s="2848">
        <v>0</v>
      </c>
      <c r="AI68" s="2848">
        <v>0</v>
      </c>
      <c r="AJ68" s="2848">
        <v>0</v>
      </c>
      <c r="AK68" s="2848">
        <v>0</v>
      </c>
      <c r="AL68" s="2848">
        <v>0</v>
      </c>
      <c r="AM68" s="2848">
        <v>0</v>
      </c>
      <c r="AN68" s="2848">
        <v>0</v>
      </c>
      <c r="AO68" s="2848">
        <v>0</v>
      </c>
      <c r="AP68" s="2848">
        <v>0</v>
      </c>
      <c r="AQ68" s="2848">
        <v>0</v>
      </c>
      <c r="AR68" s="2848">
        <v>0</v>
      </c>
      <c r="AS68" s="2848">
        <v>0</v>
      </c>
      <c r="AT68" s="2848">
        <v>0</v>
      </c>
      <c r="AU68" s="2848">
        <v>0</v>
      </c>
      <c r="AV68" s="2847">
        <v>0</v>
      </c>
      <c r="AW68" s="2847">
        <v>0</v>
      </c>
      <c r="AX68" s="2847">
        <v>0</v>
      </c>
      <c r="AY68" s="2847">
        <v>0</v>
      </c>
      <c r="AZ68" s="2847">
        <v>0</v>
      </c>
      <c r="BA68" s="2847">
        <v>0</v>
      </c>
      <c r="BB68" s="2847">
        <v>0</v>
      </c>
      <c r="BC68" s="2847">
        <v>0</v>
      </c>
      <c r="BD68" s="2847">
        <v>0</v>
      </c>
      <c r="BE68" s="2847">
        <v>0</v>
      </c>
      <c r="BF68" s="2847">
        <v>0</v>
      </c>
      <c r="BG68" s="2847">
        <v>0</v>
      </c>
      <c r="BH68" s="2847">
        <v>0</v>
      </c>
      <c r="BI68" s="2847">
        <v>0</v>
      </c>
      <c r="BJ68" s="2847">
        <v>0</v>
      </c>
      <c r="BK68" s="2847">
        <v>0</v>
      </c>
      <c r="BL68" s="2847">
        <v>0</v>
      </c>
      <c r="BM68" s="2847">
        <v>0</v>
      </c>
      <c r="BN68" s="2847">
        <v>0</v>
      </c>
      <c r="BO68" s="2847">
        <v>0</v>
      </c>
      <c r="BP68" s="2847">
        <v>0</v>
      </c>
      <c r="BQ68" s="2844">
        <v>0</v>
      </c>
      <c r="BR68" s="2844">
        <v>0</v>
      </c>
      <c r="BS68" s="2844">
        <v>0</v>
      </c>
      <c r="BT68" s="2844">
        <v>0</v>
      </c>
      <c r="BU68" s="2844">
        <v>0</v>
      </c>
      <c r="BV68" s="2844">
        <v>0</v>
      </c>
      <c r="BW68" s="2844">
        <v>0</v>
      </c>
      <c r="BX68" s="2844">
        <v>0</v>
      </c>
      <c r="BY68" s="2844">
        <v>0</v>
      </c>
      <c r="BZ68" s="2844">
        <v>0</v>
      </c>
      <c r="CA68" s="2844">
        <v>0</v>
      </c>
      <c r="CB68" s="2844">
        <v>0</v>
      </c>
      <c r="CC68" s="2844">
        <v>0</v>
      </c>
      <c r="CD68" s="2844">
        <v>0</v>
      </c>
      <c r="CE68" s="2844">
        <v>0</v>
      </c>
      <c r="CF68" s="2844">
        <v>0</v>
      </c>
      <c r="CG68" s="2844">
        <v>0</v>
      </c>
      <c r="CH68" s="2844">
        <v>0</v>
      </c>
      <c r="CI68" s="2844">
        <v>0</v>
      </c>
      <c r="CJ68" s="2844">
        <v>0</v>
      </c>
      <c r="CK68" s="2844">
        <v>0</v>
      </c>
      <c r="CL68" s="2844">
        <v>0</v>
      </c>
      <c r="CM68" s="2844">
        <v>0</v>
      </c>
      <c r="CN68" s="2844">
        <v>0</v>
      </c>
      <c r="CO68" s="2844">
        <v>0</v>
      </c>
      <c r="CP68" s="2844">
        <v>0</v>
      </c>
      <c r="CQ68" s="2844">
        <v>0</v>
      </c>
      <c r="CR68" s="2844">
        <v>0</v>
      </c>
      <c r="CS68" s="2844">
        <v>0</v>
      </c>
      <c r="CT68" s="2844">
        <v>0</v>
      </c>
      <c r="CU68" s="2844">
        <v>0</v>
      </c>
      <c r="CV68" s="2844">
        <v>0</v>
      </c>
      <c r="CW68" s="2844">
        <v>0</v>
      </c>
      <c r="CX68" s="2844">
        <v>0</v>
      </c>
      <c r="CY68" s="2844">
        <v>0</v>
      </c>
      <c r="CZ68" s="2844">
        <v>0</v>
      </c>
      <c r="DA68" s="2844">
        <v>0</v>
      </c>
      <c r="DB68" s="2844">
        <v>0</v>
      </c>
      <c r="DC68" s="2844">
        <v>0</v>
      </c>
      <c r="DD68" s="2844">
        <v>0</v>
      </c>
      <c r="DE68" s="2844">
        <v>0</v>
      </c>
      <c r="DF68" s="2844">
        <v>0</v>
      </c>
      <c r="DG68" s="2844">
        <v>0</v>
      </c>
      <c r="DH68" s="2844">
        <v>0</v>
      </c>
      <c r="DI68" s="2844">
        <v>0</v>
      </c>
      <c r="DJ68" s="2844">
        <v>0</v>
      </c>
      <c r="DK68" s="2844">
        <v>0</v>
      </c>
      <c r="DL68" s="2844">
        <v>0</v>
      </c>
      <c r="DM68" s="2844">
        <v>0</v>
      </c>
      <c r="DN68" s="2844">
        <v>0</v>
      </c>
      <c r="DO68" s="2844">
        <v>0</v>
      </c>
      <c r="DP68" s="2844">
        <v>0</v>
      </c>
      <c r="DQ68" s="2844">
        <v>0</v>
      </c>
      <c r="DR68" s="2844">
        <v>0</v>
      </c>
      <c r="DS68" s="2844">
        <v>0</v>
      </c>
      <c r="DT68" s="2844">
        <v>0</v>
      </c>
      <c r="DU68" s="2844">
        <v>0</v>
      </c>
      <c r="DV68" s="2844">
        <v>0</v>
      </c>
      <c r="DW68" s="2844">
        <v>0</v>
      </c>
      <c r="DX68" s="2844">
        <v>0</v>
      </c>
      <c r="DY68" s="2844">
        <v>0</v>
      </c>
      <c r="DZ68" s="2844">
        <v>0</v>
      </c>
      <c r="EA68" s="2847">
        <v>0</v>
      </c>
      <c r="EB68" s="2847">
        <v>0</v>
      </c>
      <c r="EC68" s="2847">
        <v>0</v>
      </c>
      <c r="ED68" s="2847">
        <v>0</v>
      </c>
      <c r="EE68" s="2847">
        <v>0</v>
      </c>
      <c r="EF68" s="2847">
        <v>0</v>
      </c>
      <c r="EG68" s="2847">
        <v>0</v>
      </c>
      <c r="EH68" s="2847">
        <v>0</v>
      </c>
      <c r="EI68" s="2847">
        <v>0</v>
      </c>
      <c r="EJ68" s="2847">
        <v>0</v>
      </c>
      <c r="EK68" s="2847">
        <v>0</v>
      </c>
      <c r="EL68" s="2847">
        <v>0</v>
      </c>
      <c r="EM68" s="2847">
        <v>0</v>
      </c>
      <c r="EN68" s="2847">
        <v>0</v>
      </c>
      <c r="EO68" s="2847">
        <v>0</v>
      </c>
      <c r="EP68" s="2847">
        <v>0</v>
      </c>
      <c r="EQ68" s="2847"/>
      <c r="ER68" s="2847"/>
      <c r="ES68" s="2847"/>
      <c r="ET68" s="2847"/>
      <c r="EU68" s="2847"/>
      <c r="EV68" s="2847"/>
      <c r="EW68" s="2847"/>
      <c r="EX68" s="2847"/>
      <c r="EY68" s="2847"/>
      <c r="EZ68" s="2847"/>
      <c r="FA68" s="2847"/>
      <c r="FB68" s="2847"/>
      <c r="FC68" s="2847"/>
      <c r="FD68" s="2847"/>
      <c r="FE68" s="2847"/>
      <c r="FF68" s="2847"/>
      <c r="FG68" s="2847"/>
      <c r="FH68" s="2847"/>
      <c r="FI68" s="2847"/>
      <c r="FJ68" s="2847"/>
      <c r="FK68" s="1016">
        <f t="shared" si="2"/>
        <v>0</v>
      </c>
      <c r="FL68" s="2847"/>
      <c r="FM68" s="2847"/>
      <c r="FN68" s="2847"/>
      <c r="FO68" s="1016">
        <f t="shared" si="3"/>
        <v>0</v>
      </c>
      <c r="FP68" s="2847"/>
      <c r="FQ68" s="2847"/>
      <c r="FR68" s="2847"/>
      <c r="FS68" s="1016">
        <f t="shared" si="4"/>
        <v>0</v>
      </c>
      <c r="FT68" s="2847"/>
      <c r="FU68" s="2847"/>
      <c r="FV68" s="2847"/>
      <c r="FW68" s="1016">
        <f t="shared" si="5"/>
        <v>0</v>
      </c>
      <c r="FX68" s="2847"/>
      <c r="FY68" s="2847"/>
      <c r="FZ68" s="2847"/>
      <c r="GA68" s="2847"/>
      <c r="GB68" s="1016">
        <f t="shared" si="47"/>
        <v>0</v>
      </c>
      <c r="GC68" s="1016"/>
      <c r="GD68" s="1016"/>
      <c r="GE68" s="1016"/>
      <c r="GF68" s="1016">
        <f t="shared" si="48"/>
        <v>0</v>
      </c>
      <c r="GG68" s="1016"/>
      <c r="GH68" s="1016"/>
      <c r="GI68" s="1016"/>
      <c r="GJ68" s="1016">
        <f t="shared" si="49"/>
        <v>0</v>
      </c>
      <c r="GK68" s="2847"/>
      <c r="GL68" s="2847"/>
      <c r="GM68" s="2847"/>
      <c r="GN68" s="2847">
        <f t="shared" si="50"/>
        <v>0</v>
      </c>
      <c r="GO68" s="1016">
        <f t="shared" si="6"/>
        <v>0</v>
      </c>
      <c r="GP68" s="1019"/>
      <c r="GQ68" s="1016"/>
      <c r="GR68" s="1016"/>
      <c r="GS68" s="1016">
        <f t="shared" si="12"/>
        <v>0</v>
      </c>
      <c r="GT68" s="1016"/>
      <c r="GU68" s="1016"/>
      <c r="GV68" s="1016"/>
      <c r="GW68" s="1016"/>
      <c r="GX68" s="1016"/>
      <c r="GY68" s="1016"/>
      <c r="GZ68" s="1016"/>
      <c r="HA68" s="1016"/>
      <c r="HB68" s="1016"/>
      <c r="HC68" s="1016"/>
      <c r="HD68" s="1035"/>
      <c r="HE68" s="1035">
        <v>115.62</v>
      </c>
      <c r="HF68" s="1018">
        <f t="shared" si="11"/>
        <v>115.62</v>
      </c>
      <c r="HG68" s="1019"/>
      <c r="HH68" s="1016"/>
      <c r="HI68" s="1016"/>
      <c r="HJ68" s="1016"/>
      <c r="HK68" s="1016"/>
      <c r="HL68" s="1016"/>
      <c r="HM68" s="1016"/>
      <c r="HN68" s="962">
        <f t="shared" si="14"/>
        <v>0</v>
      </c>
      <c r="HO68" s="1016"/>
      <c r="HP68" s="962"/>
      <c r="HQ68" s="962"/>
      <c r="HR68" s="962"/>
      <c r="HS68" s="962"/>
      <c r="HT68" s="962"/>
      <c r="HU68" s="962"/>
      <c r="HV68" s="962"/>
      <c r="HW68" s="1018">
        <f t="shared" si="1"/>
        <v>0</v>
      </c>
    </row>
    <row r="69" spans="1:232" s="1063" customFormat="1" ht="21" hidden="1" customHeight="1" thickBot="1" x14ac:dyDescent="0.45">
      <c r="A69" s="2833" t="s">
        <v>862</v>
      </c>
      <c r="B69" s="2848">
        <v>0</v>
      </c>
      <c r="C69" s="2848">
        <v>0</v>
      </c>
      <c r="D69" s="2848">
        <v>0</v>
      </c>
      <c r="E69" s="2848">
        <v>0</v>
      </c>
      <c r="F69" s="2848">
        <v>0</v>
      </c>
      <c r="G69" s="2848">
        <v>0</v>
      </c>
      <c r="H69" s="2848">
        <v>0</v>
      </c>
      <c r="I69" s="2848">
        <v>0</v>
      </c>
      <c r="J69" s="2848">
        <v>0</v>
      </c>
      <c r="K69" s="2848">
        <v>0</v>
      </c>
      <c r="L69" s="2848">
        <v>0</v>
      </c>
      <c r="M69" s="2848">
        <v>0</v>
      </c>
      <c r="N69" s="2848">
        <v>0</v>
      </c>
      <c r="O69" s="2848">
        <v>0</v>
      </c>
      <c r="P69" s="2848">
        <v>0</v>
      </c>
      <c r="Q69" s="2848">
        <v>0</v>
      </c>
      <c r="R69" s="2848">
        <v>0</v>
      </c>
      <c r="S69" s="2848">
        <v>0</v>
      </c>
      <c r="T69" s="2848">
        <v>0</v>
      </c>
      <c r="U69" s="2848">
        <v>0</v>
      </c>
      <c r="V69" s="2848">
        <v>0</v>
      </c>
      <c r="W69" s="2848">
        <v>0</v>
      </c>
      <c r="X69" s="2848">
        <v>0</v>
      </c>
      <c r="Y69" s="2848">
        <v>0</v>
      </c>
      <c r="Z69" s="2848">
        <v>0</v>
      </c>
      <c r="AA69" s="2848">
        <v>0</v>
      </c>
      <c r="AB69" s="2848">
        <v>0</v>
      </c>
      <c r="AC69" s="2848">
        <v>0</v>
      </c>
      <c r="AD69" s="2848">
        <v>0</v>
      </c>
      <c r="AE69" s="2848">
        <v>0</v>
      </c>
      <c r="AF69" s="2848">
        <v>0</v>
      </c>
      <c r="AG69" s="2848">
        <v>0</v>
      </c>
      <c r="AH69" s="2848">
        <v>0</v>
      </c>
      <c r="AI69" s="2848">
        <v>0</v>
      </c>
      <c r="AJ69" s="2848">
        <v>0</v>
      </c>
      <c r="AK69" s="2848">
        <v>0</v>
      </c>
      <c r="AL69" s="2848">
        <v>0</v>
      </c>
      <c r="AM69" s="2848">
        <v>0</v>
      </c>
      <c r="AN69" s="2848">
        <v>0</v>
      </c>
      <c r="AO69" s="2848">
        <v>0</v>
      </c>
      <c r="AP69" s="2848">
        <v>0</v>
      </c>
      <c r="AQ69" s="2848">
        <v>0</v>
      </c>
      <c r="AR69" s="2848">
        <v>0</v>
      </c>
      <c r="AS69" s="2848">
        <v>0</v>
      </c>
      <c r="AT69" s="2848">
        <v>0</v>
      </c>
      <c r="AU69" s="2848">
        <v>0</v>
      </c>
      <c r="AV69" s="2847">
        <v>0</v>
      </c>
      <c r="AW69" s="2847">
        <v>0</v>
      </c>
      <c r="AX69" s="2847">
        <v>0</v>
      </c>
      <c r="AY69" s="2847">
        <v>0</v>
      </c>
      <c r="AZ69" s="2847">
        <v>0</v>
      </c>
      <c r="BA69" s="2847">
        <v>0</v>
      </c>
      <c r="BB69" s="2847">
        <v>0</v>
      </c>
      <c r="BC69" s="2847">
        <v>0</v>
      </c>
      <c r="BD69" s="2847">
        <v>0</v>
      </c>
      <c r="BE69" s="2847">
        <v>0</v>
      </c>
      <c r="BF69" s="2847">
        <v>0</v>
      </c>
      <c r="BG69" s="2847">
        <v>0</v>
      </c>
      <c r="BH69" s="2847">
        <v>0</v>
      </c>
      <c r="BI69" s="2847">
        <v>0</v>
      </c>
      <c r="BJ69" s="2847">
        <v>0</v>
      </c>
      <c r="BK69" s="2847">
        <v>0</v>
      </c>
      <c r="BL69" s="2847">
        <v>0</v>
      </c>
      <c r="BM69" s="2847">
        <v>0</v>
      </c>
      <c r="BN69" s="2847">
        <v>0</v>
      </c>
      <c r="BO69" s="2847">
        <v>0</v>
      </c>
      <c r="BP69" s="2847">
        <v>0</v>
      </c>
      <c r="BQ69" s="2844">
        <v>0</v>
      </c>
      <c r="BR69" s="2844">
        <v>0</v>
      </c>
      <c r="BS69" s="2844">
        <v>0</v>
      </c>
      <c r="BT69" s="2844">
        <v>0</v>
      </c>
      <c r="BU69" s="2844">
        <v>0</v>
      </c>
      <c r="BV69" s="2844">
        <v>0</v>
      </c>
      <c r="BW69" s="2844">
        <v>0</v>
      </c>
      <c r="BX69" s="2844">
        <v>0</v>
      </c>
      <c r="BY69" s="2844">
        <v>0</v>
      </c>
      <c r="BZ69" s="2844">
        <v>0</v>
      </c>
      <c r="CA69" s="2844">
        <v>0</v>
      </c>
      <c r="CB69" s="2844">
        <v>0</v>
      </c>
      <c r="CC69" s="2844">
        <v>0</v>
      </c>
      <c r="CD69" s="2844">
        <v>0</v>
      </c>
      <c r="CE69" s="2844">
        <v>0</v>
      </c>
      <c r="CF69" s="2844">
        <v>0</v>
      </c>
      <c r="CG69" s="2844">
        <v>0</v>
      </c>
      <c r="CH69" s="2844">
        <v>0</v>
      </c>
      <c r="CI69" s="2844">
        <v>0</v>
      </c>
      <c r="CJ69" s="2844">
        <v>0</v>
      </c>
      <c r="CK69" s="2844">
        <v>0</v>
      </c>
      <c r="CL69" s="2844">
        <v>0</v>
      </c>
      <c r="CM69" s="2844">
        <v>0</v>
      </c>
      <c r="CN69" s="2844">
        <v>0</v>
      </c>
      <c r="CO69" s="2844">
        <v>0</v>
      </c>
      <c r="CP69" s="2844">
        <v>0</v>
      </c>
      <c r="CQ69" s="2844">
        <v>0</v>
      </c>
      <c r="CR69" s="2844">
        <v>0</v>
      </c>
      <c r="CS69" s="2844">
        <v>0</v>
      </c>
      <c r="CT69" s="2844">
        <v>0</v>
      </c>
      <c r="CU69" s="2844">
        <v>0</v>
      </c>
      <c r="CV69" s="2844">
        <v>0</v>
      </c>
      <c r="CW69" s="2844">
        <v>0</v>
      </c>
      <c r="CX69" s="2844">
        <v>0</v>
      </c>
      <c r="CY69" s="2844">
        <v>0</v>
      </c>
      <c r="CZ69" s="2844">
        <v>0</v>
      </c>
      <c r="DA69" s="2844">
        <v>0</v>
      </c>
      <c r="DB69" s="2844">
        <v>0</v>
      </c>
      <c r="DC69" s="2844">
        <v>0</v>
      </c>
      <c r="DD69" s="2844">
        <v>0</v>
      </c>
      <c r="DE69" s="2844">
        <v>0</v>
      </c>
      <c r="DF69" s="2844">
        <v>0</v>
      </c>
      <c r="DG69" s="2844">
        <v>0</v>
      </c>
      <c r="DH69" s="2844">
        <v>0</v>
      </c>
      <c r="DI69" s="2844">
        <v>0</v>
      </c>
      <c r="DJ69" s="2844">
        <v>0</v>
      </c>
      <c r="DK69" s="2844">
        <v>0</v>
      </c>
      <c r="DL69" s="2844">
        <v>0</v>
      </c>
      <c r="DM69" s="2844">
        <v>0</v>
      </c>
      <c r="DN69" s="2844">
        <v>0</v>
      </c>
      <c r="DO69" s="2844">
        <v>0</v>
      </c>
      <c r="DP69" s="2844">
        <v>0</v>
      </c>
      <c r="DQ69" s="2844">
        <v>0</v>
      </c>
      <c r="DR69" s="2844">
        <v>0</v>
      </c>
      <c r="DS69" s="2844">
        <v>0</v>
      </c>
      <c r="DT69" s="2844">
        <v>0</v>
      </c>
      <c r="DU69" s="2844">
        <v>0</v>
      </c>
      <c r="DV69" s="2844">
        <v>0</v>
      </c>
      <c r="DW69" s="2844">
        <v>0</v>
      </c>
      <c r="DX69" s="2844">
        <v>0</v>
      </c>
      <c r="DY69" s="2844">
        <v>0</v>
      </c>
      <c r="DZ69" s="2844">
        <v>0</v>
      </c>
      <c r="EA69" s="2847">
        <v>0</v>
      </c>
      <c r="EB69" s="2847">
        <v>0</v>
      </c>
      <c r="EC69" s="2847">
        <v>0</v>
      </c>
      <c r="ED69" s="2847">
        <v>0</v>
      </c>
      <c r="EE69" s="2847">
        <v>0</v>
      </c>
      <c r="EF69" s="2847">
        <v>0</v>
      </c>
      <c r="EG69" s="2847">
        <v>0</v>
      </c>
      <c r="EH69" s="2847">
        <v>0</v>
      </c>
      <c r="EI69" s="2847">
        <v>0</v>
      </c>
      <c r="EJ69" s="2847">
        <v>0</v>
      </c>
      <c r="EK69" s="2847">
        <v>0</v>
      </c>
      <c r="EL69" s="2847">
        <v>0</v>
      </c>
      <c r="EM69" s="2847">
        <v>0</v>
      </c>
      <c r="EN69" s="2847">
        <v>0</v>
      </c>
      <c r="EO69" s="2847">
        <v>0</v>
      </c>
      <c r="EP69" s="2847">
        <v>0</v>
      </c>
      <c r="EQ69" s="2847"/>
      <c r="ER69" s="2847"/>
      <c r="ES69" s="2847"/>
      <c r="ET69" s="2847"/>
      <c r="EU69" s="2847"/>
      <c r="EV69" s="2847"/>
      <c r="EW69" s="2847"/>
      <c r="EX69" s="2847"/>
      <c r="EY69" s="2847"/>
      <c r="EZ69" s="2847"/>
      <c r="FA69" s="2847"/>
      <c r="FB69" s="2847"/>
      <c r="FC69" s="2847"/>
      <c r="FD69" s="2847"/>
      <c r="FE69" s="2847"/>
      <c r="FF69" s="2847"/>
      <c r="FG69" s="2847"/>
      <c r="FH69" s="2847"/>
      <c r="FI69" s="2847"/>
      <c r="FJ69" s="2847"/>
      <c r="FK69" s="1016">
        <f t="shared" si="2"/>
        <v>0</v>
      </c>
      <c r="FL69" s="2847"/>
      <c r="FM69" s="2847"/>
      <c r="FN69" s="2847"/>
      <c r="FO69" s="1016">
        <f t="shared" si="3"/>
        <v>0</v>
      </c>
      <c r="FP69" s="2847"/>
      <c r="FQ69" s="2847"/>
      <c r="FR69" s="2847"/>
      <c r="FS69" s="1016">
        <f t="shared" si="4"/>
        <v>0</v>
      </c>
      <c r="FT69" s="2847"/>
      <c r="FU69" s="2847"/>
      <c r="FV69" s="2847"/>
      <c r="FW69" s="1016">
        <f t="shared" si="5"/>
        <v>0</v>
      </c>
      <c r="FX69" s="2847"/>
      <c r="FY69" s="2847"/>
      <c r="FZ69" s="2847"/>
      <c r="GA69" s="2847"/>
      <c r="GB69" s="1016">
        <f t="shared" si="47"/>
        <v>0</v>
      </c>
      <c r="GC69" s="1016"/>
      <c r="GD69" s="1016"/>
      <c r="GE69" s="1016"/>
      <c r="GF69" s="1016">
        <f t="shared" si="48"/>
        <v>0</v>
      </c>
      <c r="GG69" s="1016"/>
      <c r="GH69" s="1016"/>
      <c r="GI69" s="1016"/>
      <c r="GJ69" s="1016">
        <f t="shared" si="49"/>
        <v>0</v>
      </c>
      <c r="GK69" s="2847"/>
      <c r="GL69" s="2847"/>
      <c r="GM69" s="2847"/>
      <c r="GN69" s="2847">
        <f t="shared" si="50"/>
        <v>0</v>
      </c>
      <c r="GO69" s="1016">
        <f t="shared" si="6"/>
        <v>0</v>
      </c>
      <c r="GP69" s="1019"/>
      <c r="GQ69" s="1016"/>
      <c r="GR69" s="1016"/>
      <c r="GS69" s="1016">
        <f t="shared" si="12"/>
        <v>0</v>
      </c>
      <c r="GT69" s="1016"/>
      <c r="GU69" s="1016"/>
      <c r="GV69" s="1016"/>
      <c r="GW69" s="1016"/>
      <c r="GX69" s="1016"/>
      <c r="GY69" s="1016"/>
      <c r="GZ69" s="1016"/>
      <c r="HA69" s="1016"/>
      <c r="HB69" s="1016"/>
      <c r="HC69" s="1016"/>
      <c r="HD69" s="1035"/>
      <c r="HE69" s="1035">
        <v>116.62</v>
      </c>
      <c r="HF69" s="1018">
        <f t="shared" si="11"/>
        <v>116.62</v>
      </c>
      <c r="HG69" s="1019"/>
      <c r="HH69" s="1016"/>
      <c r="HI69" s="1016"/>
      <c r="HJ69" s="1016"/>
      <c r="HK69" s="1016"/>
      <c r="HL69" s="1016"/>
      <c r="HM69" s="1016"/>
      <c r="HN69" s="962">
        <f t="shared" si="14"/>
        <v>0</v>
      </c>
      <c r="HO69" s="1016"/>
      <c r="HP69" s="962"/>
      <c r="HQ69" s="962"/>
      <c r="HR69" s="962"/>
      <c r="HS69" s="962"/>
      <c r="HT69" s="962"/>
      <c r="HU69" s="962"/>
      <c r="HV69" s="962"/>
      <c r="HW69" s="1018">
        <f t="shared" ref="HW69" si="51">HV69+HR69+HN69+HJ69</f>
        <v>0</v>
      </c>
    </row>
    <row r="70" spans="1:232" s="1047" customFormat="1" ht="22.5" customHeight="1" thickBot="1" x14ac:dyDescent="0.45">
      <c r="A70" s="2834" t="s">
        <v>863</v>
      </c>
      <c r="B70" s="1064">
        <v>1401.114339087565</v>
      </c>
      <c r="C70" s="1064">
        <v>1509.3536764200001</v>
      </c>
      <c r="D70" s="1064">
        <v>1410.9530302089599</v>
      </c>
      <c r="E70" s="1064">
        <v>4321.4210457165245</v>
      </c>
      <c r="F70" s="1064">
        <v>1260.8197179000001</v>
      </c>
      <c r="G70" s="1064">
        <v>1624.1940745207048</v>
      </c>
      <c r="H70" s="1064">
        <v>1778.1268453286882</v>
      </c>
      <c r="I70" s="1064">
        <v>4663.1406377493931</v>
      </c>
      <c r="J70" s="1064">
        <v>1534.5581964497685</v>
      </c>
      <c r="K70" s="1064">
        <v>1552.4490418703465</v>
      </c>
      <c r="L70" s="1064">
        <v>1823.4776977863426</v>
      </c>
      <c r="M70" s="1064">
        <v>4910.4849361064571</v>
      </c>
      <c r="N70" s="1064">
        <v>1898.7828836742081</v>
      </c>
      <c r="O70" s="1064">
        <v>3437.3210976622572</v>
      </c>
      <c r="P70" s="1064">
        <v>1713.5727403138831</v>
      </c>
      <c r="Q70" s="1064">
        <v>7049.6767216503486</v>
      </c>
      <c r="R70" s="1064">
        <v>20944.723341222725</v>
      </c>
      <c r="S70" s="1064" t="e">
        <f>S4+S10+S12+S15+S18+#REF!+S42+S52</f>
        <v>#REF!</v>
      </c>
      <c r="T70" s="1064" t="e">
        <f>T4+T10+T12+T15+T18+#REF!+T42+T52</f>
        <v>#REF!</v>
      </c>
      <c r="U70" s="1064" t="e">
        <f>U4+U10+U12+U15+U18+#REF!+U42+U52</f>
        <v>#REF!</v>
      </c>
      <c r="V70" s="1064" t="e">
        <f>V4+V10+V12+V15+V18+#REF!+V42+V52</f>
        <v>#REF!</v>
      </c>
      <c r="W70" s="1064" t="e">
        <f>W4+W10+W12+W15+W18+#REF!+W42+W52</f>
        <v>#REF!</v>
      </c>
      <c r="X70" s="1064" t="e">
        <f>X4+X10+X12+X15+X18+#REF!+X42+X52</f>
        <v>#REF!</v>
      </c>
      <c r="Y70" s="1064" t="e">
        <f>Y4+Y10+Y12+Y15+Y18+#REF!+Y42+Y52</f>
        <v>#REF!</v>
      </c>
      <c r="Z70" s="1064" t="e">
        <f>Z4+Z10+Z12+Z15+Z18+#REF!+Z42+Z52</f>
        <v>#REF!</v>
      </c>
      <c r="AA70" s="1064" t="e">
        <f>AA4+AA10+AA12+AA15+AA18+#REF!+AA42+AA52</f>
        <v>#REF!</v>
      </c>
      <c r="AB70" s="1064" t="e">
        <f>AB4+AB10+AB12+AB15+AB18+#REF!+AB42+AB52</f>
        <v>#REF!</v>
      </c>
      <c r="AC70" s="1064" t="e">
        <f>AC4+AC10+AC12+AC15+AC18+#REF!+AC42+AC52</f>
        <v>#REF!</v>
      </c>
      <c r="AD70" s="1064" t="e">
        <f>AD4+AD10+AD12+AD15+AD18+#REF!+AD42+AD52</f>
        <v>#REF!</v>
      </c>
      <c r="AE70" s="1064" t="e">
        <f>AE4+AE10+AE12+AE15+AE18+#REF!+AE42+AE52</f>
        <v>#REF!</v>
      </c>
      <c r="AF70" s="1064" t="e">
        <f>AF4+AF10+AF12+AF15+AF18+#REF!+AF42+AF52</f>
        <v>#REF!</v>
      </c>
      <c r="AG70" s="1064" t="e">
        <f>AG4+AG10+AG12+AG15+AG18+#REF!+AG42+AG52</f>
        <v>#REF!</v>
      </c>
      <c r="AH70" s="1064" t="e">
        <f>AH4+AH10+AH12+AH15+AH18+#REF!+AH42+AH52</f>
        <v>#REF!</v>
      </c>
      <c r="AI70" s="1064" t="e">
        <f>AI4+AI10+AI12+AI15+AI18+#REF!+AI42+AI52</f>
        <v>#REF!</v>
      </c>
      <c r="AJ70" s="1064">
        <v>2003.2116341499998</v>
      </c>
      <c r="AK70" s="1064">
        <v>1861.6976871877964</v>
      </c>
      <c r="AL70" s="1064">
        <v>2166.9831942608635</v>
      </c>
      <c r="AM70" s="1064">
        <v>6031.892515598659</v>
      </c>
      <c r="AN70" s="1064">
        <v>2373.4595008200004</v>
      </c>
      <c r="AO70" s="1064">
        <v>2911.1507031882297</v>
      </c>
      <c r="AP70" s="1064">
        <v>2393.48441482</v>
      </c>
      <c r="AQ70" s="1064">
        <v>7678.0946188282305</v>
      </c>
      <c r="AR70" s="1064">
        <v>4341.8069448434699</v>
      </c>
      <c r="AS70" s="1064">
        <v>10023.64648505995</v>
      </c>
      <c r="AT70" s="1064">
        <v>2902.4926263799998</v>
      </c>
      <c r="AU70" s="1064">
        <v>2891.434064491672</v>
      </c>
      <c r="AV70" s="1035">
        <v>2667.6373781168127</v>
      </c>
      <c r="AW70" s="1035">
        <v>8461.564068988484</v>
      </c>
      <c r="AX70" s="1035">
        <v>3570.9172967106038</v>
      </c>
      <c r="AY70" s="1035">
        <v>2630.2809881889798</v>
      </c>
      <c r="AZ70" s="1035">
        <v>2875.1524097499996</v>
      </c>
      <c r="BA70" s="1035">
        <v>9076.3506946495836</v>
      </c>
      <c r="BB70" s="1035">
        <v>3089.932219971326</v>
      </c>
      <c r="BC70" s="1035">
        <v>4269.0246304775401</v>
      </c>
      <c r="BD70" s="1035">
        <v>2790.1332315199998</v>
      </c>
      <c r="BE70" s="1035">
        <v>10149.090081968867</v>
      </c>
      <c r="BF70" s="1035">
        <v>2952.4155817400001</v>
      </c>
      <c r="BG70" s="1035">
        <v>2702.0279653515322</v>
      </c>
      <c r="BH70" s="1035">
        <v>4712.1002622674187</v>
      </c>
      <c r="BI70" s="1035">
        <v>10366.543809358953</v>
      </c>
      <c r="BJ70" s="1035">
        <v>2591.0645543420001</v>
      </c>
      <c r="BK70" s="1035">
        <v>3331.9443467667238</v>
      </c>
      <c r="BL70" s="1035">
        <v>3868.3636096271998</v>
      </c>
      <c r="BM70" s="1035">
        <v>9791.3725107359242</v>
      </c>
      <c r="BN70" s="1035">
        <v>3752.6632277881945</v>
      </c>
      <c r="BO70" s="1035">
        <v>3722.4616657092483</v>
      </c>
      <c r="BP70" s="1035">
        <v>4079.7861689330089</v>
      </c>
      <c r="BQ70" s="1065">
        <v>11554.91106243045</v>
      </c>
      <c r="BR70" s="1065">
        <v>4576.0963334451098</v>
      </c>
      <c r="BS70" s="1065">
        <v>3887.0534059298384</v>
      </c>
      <c r="BT70" s="1065">
        <v>4338.6523989380003</v>
      </c>
      <c r="BU70" s="1065">
        <v>12801.802138312951</v>
      </c>
      <c r="BV70" s="1065">
        <v>4118.3795840395996</v>
      </c>
      <c r="BW70" s="1065">
        <v>4437.1207867808771</v>
      </c>
      <c r="BX70" s="1065">
        <v>8421.4564681403481</v>
      </c>
      <c r="BY70" s="1065">
        <v>16976.956838960825</v>
      </c>
      <c r="BZ70" s="1065">
        <v>3611.0634498222912</v>
      </c>
      <c r="CA70" s="1065">
        <v>2881.6758749808801</v>
      </c>
      <c r="CB70" s="1065">
        <v>3761.3190215631112</v>
      </c>
      <c r="CC70" s="1065">
        <v>10254.058346366282</v>
      </c>
      <c r="CD70" s="1065">
        <v>3349.7954982558922</v>
      </c>
      <c r="CE70" s="1065">
        <v>5258.0591177450569</v>
      </c>
      <c r="CF70" s="1065">
        <v>4824.6708779586852</v>
      </c>
      <c r="CG70" s="1065">
        <v>13432.525493959633</v>
      </c>
      <c r="CH70" s="1065">
        <v>4525.9938461617621</v>
      </c>
      <c r="CI70" s="1065">
        <v>3741.3508181449188</v>
      </c>
      <c r="CJ70" s="1065">
        <v>4469.0838711838614</v>
      </c>
      <c r="CK70" s="1065">
        <v>12736.428535490542</v>
      </c>
      <c r="CL70" s="1065">
        <v>4586.4757245428473</v>
      </c>
      <c r="CM70" s="1065">
        <v>4516.5157615888857</v>
      </c>
      <c r="CN70" s="1065">
        <v>5818.2320063622565</v>
      </c>
      <c r="CO70" s="1065">
        <v>14921.223492493989</v>
      </c>
      <c r="CP70" s="1065">
        <v>51985.948597147319</v>
      </c>
      <c r="CQ70" s="1065">
        <v>4419.3083706174457</v>
      </c>
      <c r="CR70" s="1065">
        <v>4082.3260763750886</v>
      </c>
      <c r="CS70" s="1065">
        <v>3938.7210109674384</v>
      </c>
      <c r="CT70" s="1065">
        <v>12440.355457959973</v>
      </c>
      <c r="CU70" s="1065">
        <v>5119.4652619586723</v>
      </c>
      <c r="CV70" s="1065">
        <v>5284.4227950748937</v>
      </c>
      <c r="CW70" s="1065">
        <v>4300.2035946131673</v>
      </c>
      <c r="CX70" s="1065">
        <v>14704.091651646735</v>
      </c>
      <c r="CY70" s="1065">
        <v>5669.498160437106</v>
      </c>
      <c r="CZ70" s="1065">
        <v>4278.3805164046444</v>
      </c>
      <c r="DA70" s="1065">
        <v>5149.6111017403882</v>
      </c>
      <c r="DB70" s="1065">
        <v>15097.489778582143</v>
      </c>
      <c r="DC70" s="1065">
        <v>5076.7488024504455</v>
      </c>
      <c r="DD70" s="1065">
        <v>5100.2800584862371</v>
      </c>
      <c r="DE70" s="1065">
        <v>5777.9944556246755</v>
      </c>
      <c r="DF70" s="1065">
        <v>15955.023316561355</v>
      </c>
      <c r="DG70" s="1065">
        <v>58196.960204750212</v>
      </c>
      <c r="DH70" s="1065">
        <v>4747.1255332000092</v>
      </c>
      <c r="DI70" s="1065">
        <v>5057.6592523625186</v>
      </c>
      <c r="DJ70" s="1065">
        <v>5074.4912571458626</v>
      </c>
      <c r="DK70" s="1065">
        <v>14879.27604270839</v>
      </c>
      <c r="DL70" s="1065">
        <v>6531.0632266063922</v>
      </c>
      <c r="DM70" s="1065">
        <v>6605.7216619257943</v>
      </c>
      <c r="DN70" s="1065">
        <v>4823.0846623471807</v>
      </c>
      <c r="DO70" s="1065">
        <v>17959.869550879368</v>
      </c>
      <c r="DP70" s="1065">
        <v>32839.14559358776</v>
      </c>
      <c r="DQ70" s="1065">
        <v>6929.8415125706779</v>
      </c>
      <c r="DR70" s="1065">
        <v>5034.1136761411453</v>
      </c>
      <c r="DS70" s="1065">
        <v>6242.4571902888583</v>
      </c>
      <c r="DT70" s="1065">
        <v>18206.412379000682</v>
      </c>
      <c r="DU70" s="1065">
        <v>5162.2209029561564</v>
      </c>
      <c r="DV70" s="1065">
        <v>4881.0311919020069</v>
      </c>
      <c r="DW70" s="1065">
        <v>4859.3715190484418</v>
      </c>
      <c r="DX70" s="1065">
        <v>14902.623613906604</v>
      </c>
      <c r="DY70" s="1065">
        <v>67856.108798485657</v>
      </c>
      <c r="DZ70" s="1065">
        <v>7195.7515728259505</v>
      </c>
      <c r="EA70" s="1035">
        <v>6661.3024525525188</v>
      </c>
      <c r="EB70" s="1035">
        <v>9120.8702079125433</v>
      </c>
      <c r="EC70" s="1035">
        <v>22977.924233291007</v>
      </c>
      <c r="ED70" s="1035">
        <v>7781.8538469879495</v>
      </c>
      <c r="EE70" s="1035">
        <v>6910.2044478276821</v>
      </c>
      <c r="EF70" s="1035">
        <v>8863.7748771456918</v>
      </c>
      <c r="EG70" s="1035">
        <v>23555.833171961323</v>
      </c>
      <c r="EH70" s="1035">
        <v>8275.3507345116741</v>
      </c>
      <c r="EI70" s="1035">
        <v>7828.8481277983756</v>
      </c>
      <c r="EJ70" s="1035">
        <v>8545.8101086876886</v>
      </c>
      <c r="EK70" s="1035">
        <v>24650.00897099774</v>
      </c>
      <c r="EL70" s="1035">
        <v>7636.0429828705583</v>
      </c>
      <c r="EM70" s="1035">
        <v>8604.2016251903005</v>
      </c>
      <c r="EN70" s="1035">
        <v>8976.419197382309</v>
      </c>
      <c r="EO70" s="1035">
        <v>25216.663805443168</v>
      </c>
      <c r="EP70" s="1035">
        <v>96400.430181693242</v>
      </c>
      <c r="EQ70" s="1035">
        <v>6747.5696227028775</v>
      </c>
      <c r="ER70" s="1035">
        <v>7155.4060909410327</v>
      </c>
      <c r="ES70" s="1035">
        <v>9124.7958014316118</v>
      </c>
      <c r="ET70" s="1035">
        <v>23027.771515075525</v>
      </c>
      <c r="EU70" s="1035">
        <v>7823.042583189068</v>
      </c>
      <c r="EV70" s="1035">
        <v>7896.2932757831641</v>
      </c>
      <c r="EW70" s="1035">
        <v>9139.7466549382752</v>
      </c>
      <c r="EX70" s="1035">
        <v>24859.082513910507</v>
      </c>
      <c r="EY70" s="1035">
        <v>9973.2304928931298</v>
      </c>
      <c r="EZ70" s="1035">
        <v>9418.4426557606748</v>
      </c>
      <c r="FA70" s="1035">
        <v>10305.775743637811</v>
      </c>
      <c r="FB70" s="1035">
        <v>29697.448892291621</v>
      </c>
      <c r="FC70" s="1035">
        <v>9798.9073087276192</v>
      </c>
      <c r="FD70" s="1035">
        <v>11162.058333190262</v>
      </c>
      <c r="FE70" s="1035">
        <v>10730.6200477601</v>
      </c>
      <c r="FF70" s="1035">
        <v>31691.585689677973</v>
      </c>
      <c r="FG70" s="1035">
        <v>109275.88861095563</v>
      </c>
      <c r="FH70" s="1035">
        <v>10229.187897889129</v>
      </c>
      <c r="FI70" s="1035">
        <v>9284.9116509985452</v>
      </c>
      <c r="FJ70" s="1035">
        <v>11503.186366018099</v>
      </c>
      <c r="FK70" s="1035">
        <f t="shared" si="2"/>
        <v>31017.285914905773</v>
      </c>
      <c r="FL70" s="1035">
        <v>10437.45181273806</v>
      </c>
      <c r="FM70" s="1035">
        <v>11253.2383597792</v>
      </c>
      <c r="FN70" s="1035">
        <v>13742.308117678291</v>
      </c>
      <c r="FO70" s="1035">
        <f t="shared" si="3"/>
        <v>35432.998290195552</v>
      </c>
      <c r="FP70" s="1035">
        <v>9716.4174281380474</v>
      </c>
      <c r="FQ70" s="1035">
        <v>11913.521138824573</v>
      </c>
      <c r="FR70" s="1035">
        <v>14356.463003794548</v>
      </c>
      <c r="FS70" s="1035">
        <f t="shared" si="4"/>
        <v>35986.401570757167</v>
      </c>
      <c r="FT70" s="1035">
        <v>13450.505914448358</v>
      </c>
      <c r="FU70" s="1035">
        <v>14238.006023182303</v>
      </c>
      <c r="FV70" s="1035">
        <v>16247.819261635392</v>
      </c>
      <c r="FW70" s="1035">
        <f t="shared" si="5"/>
        <v>43936.331199266053</v>
      </c>
      <c r="FX70" s="1035">
        <v>146373.01697512454</v>
      </c>
      <c r="FY70" s="1035">
        <v>11852.370924046969</v>
      </c>
      <c r="FZ70" s="1035">
        <v>12781.108415838133</v>
      </c>
      <c r="GA70" s="1035">
        <v>13525.949883567238</v>
      </c>
      <c r="GB70" s="1035">
        <v>38159.429223452345</v>
      </c>
      <c r="GC70" s="1035">
        <v>11439.326259192558</v>
      </c>
      <c r="GD70" s="1035">
        <v>11193.757083663997</v>
      </c>
      <c r="GE70" s="1035">
        <v>11221.629321512555</v>
      </c>
      <c r="GF70" s="1035">
        <v>33854.712664369108</v>
      </c>
      <c r="GG70" s="1035">
        <v>10591.302425485066</v>
      </c>
      <c r="GH70" s="1035">
        <v>13254.643427938103</v>
      </c>
      <c r="GI70" s="1035">
        <v>15843.532491982554</v>
      </c>
      <c r="GJ70" s="1035">
        <v>39689.478345405732</v>
      </c>
      <c r="GK70" s="1035">
        <v>11391.040076524223</v>
      </c>
      <c r="GL70" s="1035">
        <v>13942.231798912646</v>
      </c>
      <c r="GM70" s="1035">
        <v>17612.331913002323</v>
      </c>
      <c r="GN70" s="1035">
        <v>42945.603788439192</v>
      </c>
      <c r="GO70" s="1035">
        <f t="shared" ref="GO70" si="52">GN70+GJ70+GF70+GB70</f>
        <v>154649.22402166639</v>
      </c>
      <c r="GP70" s="1037">
        <v>15035.92</v>
      </c>
      <c r="GQ70" s="1035">
        <v>26670.05</v>
      </c>
      <c r="GR70" s="1035">
        <v>16434.189999999999</v>
      </c>
      <c r="GS70" s="1035">
        <f t="shared" si="12"/>
        <v>58140.159999999996</v>
      </c>
      <c r="GT70" s="1035">
        <v>16321.2</v>
      </c>
      <c r="GU70" s="1035">
        <v>14378.8</v>
      </c>
      <c r="GV70" s="1035">
        <v>16715.53</v>
      </c>
      <c r="GW70" s="1035">
        <v>47415.53</v>
      </c>
      <c r="GX70" s="1035">
        <v>18107.47</v>
      </c>
      <c r="GY70" s="1035">
        <v>23507.37</v>
      </c>
      <c r="GZ70" s="1035">
        <v>20463.02</v>
      </c>
      <c r="HA70" s="1035">
        <v>61665.97</v>
      </c>
      <c r="HB70" s="1035">
        <v>22768.47</v>
      </c>
      <c r="HC70" s="1035">
        <v>16343.29</v>
      </c>
      <c r="HD70" s="1035">
        <v>19910.12</v>
      </c>
      <c r="HE70" s="1035">
        <v>59021</v>
      </c>
      <c r="HF70" s="1036">
        <f>HE70+HA70+GW70+GS70</f>
        <v>226242.66</v>
      </c>
      <c r="HG70" s="1037">
        <v>17936.397000000001</v>
      </c>
      <c r="HH70" s="1035">
        <v>23319.498</v>
      </c>
      <c r="HI70" s="1035">
        <v>14422.254999999999</v>
      </c>
      <c r="HJ70" s="1035">
        <v>55678.15</v>
      </c>
      <c r="HK70" s="1035">
        <v>15928.165999999999</v>
      </c>
      <c r="HL70" s="1035">
        <v>18720.14</v>
      </c>
      <c r="HM70" s="1035">
        <v>16234.065000000001</v>
      </c>
      <c r="HN70" s="1035">
        <v>50882.37</v>
      </c>
      <c r="HO70" s="1035">
        <v>20762.829000000002</v>
      </c>
      <c r="HP70" s="1035">
        <v>26330.597000000002</v>
      </c>
      <c r="HQ70" s="1035">
        <v>16578.34</v>
      </c>
      <c r="HR70" s="1035">
        <v>63671.77</v>
      </c>
      <c r="HS70" s="1035">
        <v>15750.397000000001</v>
      </c>
      <c r="HT70" s="1035">
        <v>16788.294999999998</v>
      </c>
      <c r="HU70" s="1035">
        <v>31007.817999999999</v>
      </c>
      <c r="HV70" s="1035">
        <v>63546.510999999999</v>
      </c>
      <c r="HW70" s="1036">
        <v>233778.79800000001</v>
      </c>
      <c r="HX70" s="1066"/>
    </row>
    <row r="71" spans="1:232" ht="22.5" customHeight="1" thickTop="1" x14ac:dyDescent="0.4">
      <c r="A71" s="1010" t="s">
        <v>764</v>
      </c>
      <c r="S71" s="1067"/>
      <c r="T71" s="1067"/>
      <c r="U71" s="1067"/>
      <c r="V71" s="1067"/>
      <c r="W71" s="1067"/>
      <c r="X71" s="1067"/>
      <c r="Y71" s="1067"/>
      <c r="Z71" s="1067"/>
    </row>
    <row r="75" spans="1:232" x14ac:dyDescent="0.4">
      <c r="GO75" s="1067"/>
    </row>
  </sheetData>
  <mergeCells count="15">
    <mergeCell ref="BJ2:BY2"/>
    <mergeCell ref="A2:A3"/>
    <mergeCell ref="B2:R2"/>
    <mergeCell ref="S2:AI2"/>
    <mergeCell ref="AJ2:AS2"/>
    <mergeCell ref="AT2:BI2"/>
    <mergeCell ref="FY2:GO2"/>
    <mergeCell ref="GP2:HF2"/>
    <mergeCell ref="HG2:HW2"/>
    <mergeCell ref="BZ2:CP2"/>
    <mergeCell ref="CQ2:DG2"/>
    <mergeCell ref="DH2:DY2"/>
    <mergeCell ref="DZ2:EP2"/>
    <mergeCell ref="EQ2:FG2"/>
    <mergeCell ref="FH2:FX2"/>
  </mergeCells>
  <printOptions horizontalCentered="1"/>
  <pageMargins left="0" right="0" top="0.39370078740157483" bottom="0.51181102362204722" header="0.23622047244094491" footer="0.51181102362204722"/>
  <pageSetup paperSize="9" scale="42" orientation="landscape" r:id="rId1"/>
  <headerFooter>
    <oddHeader>&amp;C&amp;"Aptos"&amp;10&amp;K000000 PUBLIC&amp;1#_x000D_&amp;"Arialri"&amp;10&amp;K000000&amp;G</oddHeader>
    <oddFooter>&amp;C&amp;14 16&amp;10_x000D_&amp;1#&amp;"Aptos"&amp;10&amp;K000000 PUBLIC</oddFooter>
  </headerFooter>
  <ignoredErrors>
    <ignoredError sqref="HN18 HR18 HR30 HN30 HL30 HJ30 HJ42 HN42 HR42 HN52 HR52 HJ52 HJ18" formula="1"/>
    <ignoredError sqref="HG30:HI30" formulaRange="1"/>
  </ignoredError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D0E00-C5DD-4CB8-9C50-175F09B354D9}">
  <dimension ref="A1:IA109"/>
  <sheetViews>
    <sheetView showGridLines="0" view="pageBreakPreview" zoomScale="74" zoomScaleNormal="100" zoomScaleSheetLayoutView="74" workbookViewId="0">
      <pane xSplit="1" ySplit="3" topLeftCell="HO21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15.5" x14ac:dyDescent="0.35"/>
  <cols>
    <col min="1" max="1" width="51.26953125" style="901" customWidth="1"/>
    <col min="2" max="2" width="12.453125" style="901" hidden="1" customWidth="1"/>
    <col min="3" max="3" width="14.81640625" style="901" hidden="1" customWidth="1"/>
    <col min="4" max="5" width="15.1796875" style="901" hidden="1" customWidth="1"/>
    <col min="6" max="6" width="13.1796875" style="901" hidden="1" customWidth="1"/>
    <col min="7" max="7" width="13.81640625" style="901" hidden="1" customWidth="1"/>
    <col min="8" max="8" width="13.1796875" style="901" hidden="1" customWidth="1"/>
    <col min="9" max="9" width="12.453125" style="901" hidden="1" customWidth="1"/>
    <col min="10" max="10" width="12.54296875" style="901" hidden="1" customWidth="1"/>
    <col min="11" max="11" width="12.453125" style="901" hidden="1" customWidth="1"/>
    <col min="12" max="12" width="12.54296875" style="901" hidden="1" customWidth="1"/>
    <col min="13" max="13" width="18.81640625" style="901" hidden="1" customWidth="1"/>
    <col min="14" max="14" width="12.1796875" style="901" hidden="1" customWidth="1"/>
    <col min="15" max="16" width="12.54296875" style="901" hidden="1" customWidth="1"/>
    <col min="17" max="17" width="15.81640625" style="901" hidden="1" customWidth="1"/>
    <col min="18" max="18" width="15.54296875" style="901" hidden="1" customWidth="1"/>
    <col min="19" max="19" width="3.54296875" style="901" hidden="1" customWidth="1"/>
    <col min="20" max="20" width="12.1796875" style="901" hidden="1" customWidth="1"/>
    <col min="21" max="21" width="12.81640625" style="901" hidden="1" customWidth="1"/>
    <col min="22" max="22" width="11.81640625" style="901" hidden="1" customWidth="1"/>
    <col min="23" max="23" width="15.54296875" style="901" hidden="1" customWidth="1"/>
    <col min="24" max="24" width="13" style="901" hidden="1" customWidth="1"/>
    <col min="25" max="26" width="11.1796875" style="901" hidden="1" customWidth="1"/>
    <col min="27" max="27" width="15.54296875" style="901" hidden="1" customWidth="1"/>
    <col min="28" max="28" width="10.81640625" style="901" hidden="1" customWidth="1"/>
    <col min="29" max="29" width="12.81640625" style="901" hidden="1" customWidth="1"/>
    <col min="30" max="30" width="11.54296875" style="901" hidden="1" customWidth="1"/>
    <col min="31" max="31" width="11" style="901" hidden="1" customWidth="1"/>
    <col min="32" max="33" width="12.54296875" style="901" hidden="1" customWidth="1"/>
    <col min="34" max="34" width="0.1796875" style="901" hidden="1" customWidth="1"/>
    <col min="35" max="35" width="12.81640625" style="901" hidden="1" customWidth="1"/>
    <col min="36" max="36" width="13.1796875" style="901" hidden="1" customWidth="1"/>
    <col min="37" max="37" width="2.1796875" style="901" hidden="1" customWidth="1"/>
    <col min="38" max="41" width="12.1796875" style="901" hidden="1" customWidth="1"/>
    <col min="42" max="42" width="13.54296875" style="901" hidden="1" customWidth="1"/>
    <col min="43" max="43" width="15.453125" style="901" hidden="1" customWidth="1"/>
    <col min="44" max="44" width="14.81640625" style="901" hidden="1" customWidth="1"/>
    <col min="45" max="45" width="14.1796875" style="901" hidden="1" customWidth="1"/>
    <col min="46" max="46" width="16" style="901" hidden="1" customWidth="1"/>
    <col min="47" max="47" width="15.81640625" style="901" hidden="1" customWidth="1"/>
    <col min="48" max="48" width="2.453125" style="901" hidden="1" customWidth="1"/>
    <col min="49" max="62" width="12.1796875" style="901" hidden="1" customWidth="1"/>
    <col min="63" max="63" width="14.1796875" style="901" hidden="1" customWidth="1"/>
    <col min="64" max="64" width="12.1796875" style="901" hidden="1" customWidth="1"/>
    <col min="65" max="68" width="14.1796875" style="901" hidden="1" customWidth="1"/>
    <col min="69" max="71" width="14.453125" style="901" hidden="1" customWidth="1"/>
    <col min="72" max="133" width="14.453125" style="1071" hidden="1" customWidth="1"/>
    <col min="134" max="149" width="14.453125" style="901" hidden="1" customWidth="1"/>
    <col min="150" max="214" width="13.81640625" style="901" hidden="1" customWidth="1"/>
    <col min="215" max="234" width="13.81640625" style="901" customWidth="1"/>
    <col min="235" max="235" width="6.1796875" style="901" customWidth="1"/>
    <col min="236" max="16384" width="9.1796875" style="901"/>
  </cols>
  <sheetData>
    <row r="1" spans="1:234" ht="27.65" customHeight="1" thickBot="1" x14ac:dyDescent="0.6">
      <c r="A1" s="1069" t="s">
        <v>864</v>
      </c>
      <c r="B1" s="1070"/>
      <c r="C1" s="1070"/>
      <c r="D1" s="1070"/>
      <c r="E1" s="1070"/>
      <c r="F1" s="1070"/>
      <c r="G1" s="1070"/>
      <c r="H1" s="1070"/>
      <c r="I1" s="1070"/>
      <c r="J1" s="1070"/>
      <c r="K1" s="1070"/>
      <c r="L1" s="1070"/>
      <c r="M1" s="1070"/>
      <c r="N1" s="1070"/>
      <c r="O1" s="1070"/>
      <c r="P1" s="1070"/>
      <c r="Q1" s="1070"/>
      <c r="R1" s="1070"/>
      <c r="S1" s="1070"/>
      <c r="T1" s="1070"/>
      <c r="U1" s="1070"/>
      <c r="V1" s="1070"/>
      <c r="W1" s="1070"/>
      <c r="X1" s="1070"/>
      <c r="Y1" s="1070"/>
      <c r="Z1" s="1070"/>
      <c r="AA1" s="1070"/>
      <c r="AB1" s="1070"/>
      <c r="AC1" s="1070"/>
      <c r="AD1" s="1070"/>
      <c r="AE1" s="1070"/>
      <c r="AF1" s="1070"/>
      <c r="AG1" s="1070"/>
      <c r="AH1" s="1070"/>
      <c r="AI1" s="1070"/>
      <c r="AJ1" s="1070"/>
      <c r="AK1" s="1070"/>
      <c r="AL1" s="1070"/>
      <c r="AM1" s="1070"/>
      <c r="AN1" s="1070"/>
      <c r="AO1" s="1070"/>
      <c r="AP1" s="1070"/>
      <c r="AQ1" s="1070"/>
      <c r="AR1" s="1070"/>
      <c r="AS1" s="1070"/>
      <c r="AT1" s="1070"/>
      <c r="AU1" s="1070"/>
      <c r="AV1" s="1070"/>
      <c r="AW1" s="1070"/>
      <c r="AX1" s="1070"/>
      <c r="AY1" s="1070"/>
      <c r="AZ1" s="1070"/>
      <c r="BA1" s="1070"/>
      <c r="BB1" s="1070"/>
      <c r="BC1" s="1070"/>
      <c r="BD1" s="1070"/>
      <c r="BE1" s="1070"/>
      <c r="BF1" s="1070"/>
      <c r="BG1" s="1070"/>
      <c r="BH1" s="1070"/>
      <c r="BI1" s="1070"/>
      <c r="BJ1" s="1070"/>
      <c r="BK1" s="1070"/>
      <c r="BL1" s="1070"/>
      <c r="BM1" s="1070"/>
      <c r="BN1" s="1070"/>
      <c r="BO1" s="1070"/>
      <c r="BP1" s="1070"/>
      <c r="BQ1" s="1070"/>
      <c r="BR1" s="1070"/>
      <c r="BS1" s="1070"/>
      <c r="BT1" s="1070"/>
      <c r="CJ1" s="1072"/>
      <c r="CK1" s="1072"/>
      <c r="CL1" s="1072"/>
      <c r="CM1" s="1072"/>
      <c r="CN1" s="1072"/>
      <c r="CO1" s="1072"/>
      <c r="CP1" s="1072"/>
      <c r="CQ1" s="1072"/>
      <c r="CR1" s="1072"/>
      <c r="CS1" s="1072"/>
      <c r="CT1" s="1072"/>
      <c r="CU1" s="1072"/>
      <c r="CV1" s="1072"/>
      <c r="CW1" s="1072"/>
      <c r="CX1" s="1072"/>
      <c r="CY1" s="1072"/>
      <c r="CZ1" s="1072"/>
      <c r="DA1" s="1072"/>
      <c r="DB1" s="1072"/>
      <c r="DC1" s="1072"/>
      <c r="DD1" s="1072"/>
      <c r="DE1" s="1072"/>
      <c r="DF1" s="1072"/>
      <c r="DG1" s="1072"/>
      <c r="DH1" s="1072"/>
      <c r="DI1" s="1072"/>
      <c r="DJ1" s="1072"/>
      <c r="DK1" s="1072"/>
      <c r="DL1" s="1072"/>
      <c r="DM1" s="1072"/>
      <c r="DN1" s="1072"/>
      <c r="DO1" s="1072"/>
      <c r="DP1" s="1072"/>
      <c r="DQ1" s="1072"/>
      <c r="DR1" s="1072"/>
      <c r="DS1" s="1072"/>
      <c r="DT1" s="1072"/>
      <c r="DU1" s="1072"/>
      <c r="DV1" s="1072"/>
      <c r="DW1" s="1072"/>
      <c r="DX1" s="1072"/>
      <c r="DY1" s="1072"/>
      <c r="DZ1" s="1072"/>
      <c r="EA1" s="1072"/>
      <c r="EB1" s="1072"/>
      <c r="EC1" s="1072"/>
      <c r="FY1" s="947"/>
      <c r="HT1" s="1443"/>
    </row>
    <row r="2" spans="1:234" ht="29.25" customHeight="1" thickTop="1" thickBot="1" x14ac:dyDescent="0.4">
      <c r="A2" s="1073"/>
      <c r="B2" s="2971">
        <v>2012</v>
      </c>
      <c r="C2" s="2973"/>
      <c r="D2" s="2973"/>
      <c r="E2" s="2973"/>
      <c r="F2" s="2973"/>
      <c r="G2" s="2973"/>
      <c r="H2" s="2973"/>
      <c r="I2" s="2973"/>
      <c r="J2" s="2973"/>
      <c r="K2" s="2973"/>
      <c r="L2" s="2973"/>
      <c r="M2" s="2973"/>
      <c r="N2" s="2973"/>
      <c r="O2" s="2973"/>
      <c r="P2" s="2973"/>
      <c r="Q2" s="2973"/>
      <c r="R2" s="2973"/>
      <c r="S2" s="1075"/>
      <c r="T2" s="2971">
        <v>2013</v>
      </c>
      <c r="U2" s="2971"/>
      <c r="V2" s="2971"/>
      <c r="W2" s="2971"/>
      <c r="X2" s="2971"/>
      <c r="Y2" s="2971"/>
      <c r="Z2" s="2971"/>
      <c r="AA2" s="2971"/>
      <c r="AB2" s="2971"/>
      <c r="AC2" s="2971"/>
      <c r="AD2" s="2971"/>
      <c r="AE2" s="2971"/>
      <c r="AF2" s="2971"/>
      <c r="AG2" s="2971"/>
      <c r="AH2" s="2971"/>
      <c r="AI2" s="2971"/>
      <c r="AJ2" s="2971"/>
      <c r="AK2" s="1076"/>
      <c r="AL2" s="1077" t="s">
        <v>865</v>
      </c>
      <c r="AM2" s="1077"/>
      <c r="AN2" s="1077"/>
      <c r="AO2" s="1077"/>
      <c r="AP2" s="1077"/>
      <c r="AQ2" s="1077"/>
      <c r="AR2" s="1077"/>
      <c r="AS2" s="1077"/>
      <c r="AT2" s="1078" t="s">
        <v>866</v>
      </c>
      <c r="AU2" s="1079"/>
      <c r="AV2" s="1074"/>
      <c r="AW2" s="2970" t="s">
        <v>867</v>
      </c>
      <c r="AX2" s="2971"/>
      <c r="AY2" s="2971"/>
      <c r="AZ2" s="2971"/>
      <c r="BA2" s="2971"/>
      <c r="BB2" s="2971"/>
      <c r="BC2" s="2971"/>
      <c r="BD2" s="2971"/>
      <c r="BE2" s="2971"/>
      <c r="BF2" s="2971"/>
      <c r="BG2" s="2971"/>
      <c r="BH2" s="2971"/>
      <c r="BI2" s="2971"/>
      <c r="BJ2" s="2971"/>
      <c r="BK2" s="2971"/>
      <c r="BL2" s="2971"/>
      <c r="BM2" s="2970" t="s">
        <v>868</v>
      </c>
      <c r="BN2" s="2971"/>
      <c r="BO2" s="2971"/>
      <c r="BP2" s="2971"/>
      <c r="BQ2" s="2971"/>
      <c r="BR2" s="2971"/>
      <c r="BS2" s="2971"/>
      <c r="BT2" s="2971"/>
      <c r="BU2" s="2971"/>
      <c r="BV2" s="2971"/>
      <c r="BW2" s="2971"/>
      <c r="BX2" s="2971"/>
      <c r="BY2" s="1074"/>
      <c r="BZ2" s="1074"/>
      <c r="CA2" s="1074"/>
      <c r="CB2" s="2760"/>
      <c r="CC2" s="2970">
        <v>2017</v>
      </c>
      <c r="CD2" s="2971"/>
      <c r="CE2" s="2971"/>
      <c r="CF2" s="2971"/>
      <c r="CG2" s="2971"/>
      <c r="CH2" s="2971"/>
      <c r="CI2" s="2971"/>
      <c r="CJ2" s="2971"/>
      <c r="CK2" s="2971"/>
      <c r="CL2" s="2971"/>
      <c r="CM2" s="2971"/>
      <c r="CN2" s="2971"/>
      <c r="CO2" s="2971"/>
      <c r="CP2" s="2971"/>
      <c r="CQ2" s="2971"/>
      <c r="CR2" s="2971"/>
      <c r="CS2" s="2972"/>
      <c r="CT2" s="2971">
        <v>2018</v>
      </c>
      <c r="CU2" s="2971"/>
      <c r="CV2" s="2971"/>
      <c r="CW2" s="2971"/>
      <c r="CX2" s="2971"/>
      <c r="CY2" s="2971"/>
      <c r="CZ2" s="2971"/>
      <c r="DA2" s="2971"/>
      <c r="DB2" s="2971"/>
      <c r="DC2" s="2971"/>
      <c r="DD2" s="2971"/>
      <c r="DE2" s="2971"/>
      <c r="DF2" s="2971"/>
      <c r="DG2" s="2971"/>
      <c r="DH2" s="2971"/>
      <c r="DI2" s="2971"/>
      <c r="DJ2" s="2972"/>
      <c r="DK2" s="2970">
        <v>2019</v>
      </c>
      <c r="DL2" s="2971"/>
      <c r="DM2" s="2971"/>
      <c r="DN2" s="2971"/>
      <c r="DO2" s="2971"/>
      <c r="DP2" s="2971"/>
      <c r="DQ2" s="2971"/>
      <c r="DR2" s="2971"/>
      <c r="DS2" s="2971"/>
      <c r="DT2" s="2971"/>
      <c r="DU2" s="2971"/>
      <c r="DV2" s="2971"/>
      <c r="DW2" s="2971"/>
      <c r="DX2" s="2971"/>
      <c r="DY2" s="2971"/>
      <c r="DZ2" s="2971"/>
      <c r="EA2" s="2971"/>
      <c r="EB2" s="2972"/>
      <c r="EC2" s="2970">
        <v>2020</v>
      </c>
      <c r="ED2" s="2971"/>
      <c r="EE2" s="2971"/>
      <c r="EF2" s="2971"/>
      <c r="EG2" s="2971"/>
      <c r="EH2" s="2971"/>
      <c r="EI2" s="2971"/>
      <c r="EJ2" s="2971"/>
      <c r="EK2" s="2971"/>
      <c r="EL2" s="2971"/>
      <c r="EM2" s="2971"/>
      <c r="EN2" s="2971"/>
      <c r="EO2" s="2971"/>
      <c r="EP2" s="2971"/>
      <c r="EQ2" s="2971"/>
      <c r="ER2" s="2971"/>
      <c r="ES2" s="2972"/>
      <c r="ET2" s="2954">
        <v>2021</v>
      </c>
      <c r="EU2" s="2955"/>
      <c r="EV2" s="2955"/>
      <c r="EW2" s="2955"/>
      <c r="EX2" s="2955"/>
      <c r="EY2" s="2955"/>
      <c r="EZ2" s="2955"/>
      <c r="FA2" s="2955"/>
      <c r="FB2" s="2955"/>
      <c r="FC2" s="2955"/>
      <c r="FD2" s="2955"/>
      <c r="FE2" s="2955"/>
      <c r="FF2" s="2955"/>
      <c r="FG2" s="2955"/>
      <c r="FH2" s="2955"/>
      <c r="FI2" s="2955"/>
      <c r="FJ2" s="2956"/>
      <c r="FK2" s="2954">
        <v>2022</v>
      </c>
      <c r="FL2" s="2955"/>
      <c r="FM2" s="2955"/>
      <c r="FN2" s="2955"/>
      <c r="FO2" s="2955"/>
      <c r="FP2" s="2955"/>
      <c r="FQ2" s="2955"/>
      <c r="FR2" s="2955"/>
      <c r="FS2" s="2955"/>
      <c r="FT2" s="2955"/>
      <c r="FU2" s="2955"/>
      <c r="FV2" s="2955"/>
      <c r="FW2" s="2955"/>
      <c r="FX2" s="2955"/>
      <c r="FY2" s="2955"/>
      <c r="FZ2" s="2955"/>
      <c r="GA2" s="2956"/>
      <c r="GB2" s="2954">
        <v>2023</v>
      </c>
      <c r="GC2" s="2955"/>
      <c r="GD2" s="2955"/>
      <c r="GE2" s="2955"/>
      <c r="GF2" s="2955"/>
      <c r="GG2" s="2955"/>
      <c r="GH2" s="2955"/>
      <c r="GI2" s="2955"/>
      <c r="GJ2" s="2955"/>
      <c r="GK2" s="2955"/>
      <c r="GL2" s="2955"/>
      <c r="GM2" s="2955"/>
      <c r="GN2" s="2955"/>
      <c r="GO2" s="2955"/>
      <c r="GP2" s="2955"/>
      <c r="GQ2" s="2955"/>
      <c r="GR2" s="2956"/>
      <c r="GS2" s="2954">
        <v>2024</v>
      </c>
      <c r="GT2" s="2955"/>
      <c r="GU2" s="2955"/>
      <c r="GV2" s="2955"/>
      <c r="GW2" s="2955"/>
      <c r="GX2" s="2955"/>
      <c r="GY2" s="2955"/>
      <c r="GZ2" s="2955"/>
      <c r="HA2" s="2955"/>
      <c r="HB2" s="2955"/>
      <c r="HC2" s="2955"/>
      <c r="HD2" s="2955"/>
      <c r="HE2" s="2955"/>
      <c r="HF2" s="2955"/>
      <c r="HG2" s="2955"/>
      <c r="HH2" s="2955"/>
      <c r="HI2" s="2956"/>
      <c r="HJ2" s="2954">
        <v>2025</v>
      </c>
      <c r="HK2" s="2955"/>
      <c r="HL2" s="2955"/>
      <c r="HM2" s="2955"/>
      <c r="HN2" s="2955"/>
      <c r="HO2" s="2955"/>
      <c r="HP2" s="2955"/>
      <c r="HQ2" s="2955"/>
      <c r="HR2" s="2955"/>
      <c r="HS2" s="2955"/>
      <c r="HT2" s="2955"/>
      <c r="HU2" s="2955"/>
      <c r="HV2" s="2955"/>
      <c r="HW2" s="2955"/>
      <c r="HX2" s="2955"/>
      <c r="HY2" s="2955"/>
      <c r="HZ2" s="2956"/>
    </row>
    <row r="3" spans="1:234" ht="29.25" customHeight="1" thickTop="1" thickBot="1" x14ac:dyDescent="0.4">
      <c r="A3" s="1080"/>
      <c r="B3" s="1081" t="s">
        <v>126</v>
      </c>
      <c r="C3" s="1081" t="s">
        <v>127</v>
      </c>
      <c r="D3" s="1081" t="s">
        <v>128</v>
      </c>
      <c r="E3" s="1081" t="s">
        <v>178</v>
      </c>
      <c r="F3" s="1081" t="s">
        <v>129</v>
      </c>
      <c r="G3" s="1081" t="s">
        <v>130</v>
      </c>
      <c r="H3" s="1081" t="s">
        <v>131</v>
      </c>
      <c r="I3" s="1081" t="s">
        <v>179</v>
      </c>
      <c r="J3" s="1081" t="s">
        <v>132</v>
      </c>
      <c r="K3" s="1081" t="s">
        <v>133</v>
      </c>
      <c r="L3" s="1081" t="s">
        <v>134</v>
      </c>
      <c r="M3" s="1081" t="s">
        <v>180</v>
      </c>
      <c r="N3" s="1081" t="s">
        <v>135</v>
      </c>
      <c r="O3" s="1081" t="s">
        <v>136</v>
      </c>
      <c r="P3" s="1081" t="s">
        <v>137</v>
      </c>
      <c r="Q3" s="1081" t="s">
        <v>181</v>
      </c>
      <c r="R3" s="1081" t="s">
        <v>724</v>
      </c>
      <c r="S3" s="1082"/>
      <c r="T3" s="1082" t="s">
        <v>126</v>
      </c>
      <c r="U3" s="1082" t="s">
        <v>127</v>
      </c>
      <c r="V3" s="1082" t="s">
        <v>128</v>
      </c>
      <c r="W3" s="1082" t="s">
        <v>178</v>
      </c>
      <c r="X3" s="1074" t="s">
        <v>185</v>
      </c>
      <c r="Y3" s="1074" t="s">
        <v>130</v>
      </c>
      <c r="Z3" s="1074" t="s">
        <v>140</v>
      </c>
      <c r="AA3" s="1074" t="s">
        <v>179</v>
      </c>
      <c r="AB3" s="914" t="s">
        <v>132</v>
      </c>
      <c r="AC3" s="914" t="s">
        <v>133</v>
      </c>
      <c r="AD3" s="914" t="s">
        <v>134</v>
      </c>
      <c r="AE3" s="1074" t="s">
        <v>180</v>
      </c>
      <c r="AF3" s="1074" t="s">
        <v>135</v>
      </c>
      <c r="AG3" s="1081" t="s">
        <v>136</v>
      </c>
      <c r="AH3" s="1081" t="s">
        <v>137</v>
      </c>
      <c r="AI3" s="1074" t="s">
        <v>181</v>
      </c>
      <c r="AJ3" s="1082" t="s">
        <v>724</v>
      </c>
      <c r="AK3" s="1076"/>
      <c r="AL3" s="914" t="s">
        <v>126</v>
      </c>
      <c r="AM3" s="914" t="s">
        <v>127</v>
      </c>
      <c r="AN3" s="914" t="s">
        <v>128</v>
      </c>
      <c r="AO3" s="914" t="s">
        <v>178</v>
      </c>
      <c r="AP3" s="914" t="s">
        <v>185</v>
      </c>
      <c r="AQ3" s="914" t="s">
        <v>130</v>
      </c>
      <c r="AR3" s="914" t="s">
        <v>140</v>
      </c>
      <c r="AS3" s="914" t="s">
        <v>179</v>
      </c>
      <c r="AT3" s="1083" t="s">
        <v>137</v>
      </c>
      <c r="AU3" s="914" t="s">
        <v>181</v>
      </c>
      <c r="AV3" s="1081"/>
      <c r="AW3" s="1084" t="s">
        <v>126</v>
      </c>
      <c r="AX3" s="633" t="s">
        <v>127</v>
      </c>
      <c r="AY3" s="633" t="s">
        <v>128</v>
      </c>
      <c r="AZ3" s="1081" t="s">
        <v>178</v>
      </c>
      <c r="BA3" s="1081" t="s">
        <v>129</v>
      </c>
      <c r="BB3" s="1081" t="s">
        <v>130</v>
      </c>
      <c r="BC3" s="1081" t="s">
        <v>131</v>
      </c>
      <c r="BD3" s="1081" t="s">
        <v>179</v>
      </c>
      <c r="BE3" s="1081" t="s">
        <v>726</v>
      </c>
      <c r="BF3" s="1081" t="s">
        <v>133</v>
      </c>
      <c r="BG3" s="1081" t="s">
        <v>134</v>
      </c>
      <c r="BH3" s="1081" t="s">
        <v>180</v>
      </c>
      <c r="BI3" s="914" t="s">
        <v>135</v>
      </c>
      <c r="BJ3" s="1081" t="s">
        <v>136</v>
      </c>
      <c r="BK3" s="1081" t="s">
        <v>137</v>
      </c>
      <c r="BL3" s="914" t="s">
        <v>181</v>
      </c>
      <c r="BM3" s="1085" t="s">
        <v>126</v>
      </c>
      <c r="BN3" s="1082" t="s">
        <v>127</v>
      </c>
      <c r="BO3" s="1082" t="s">
        <v>128</v>
      </c>
      <c r="BP3" s="1082" t="s">
        <v>178</v>
      </c>
      <c r="BQ3" s="1081" t="s">
        <v>129</v>
      </c>
      <c r="BR3" s="1081" t="s">
        <v>130</v>
      </c>
      <c r="BS3" s="1081" t="s">
        <v>131</v>
      </c>
      <c r="BT3" s="920" t="s">
        <v>179</v>
      </c>
      <c r="BU3" s="920" t="s">
        <v>726</v>
      </c>
      <c r="BV3" s="920" t="s">
        <v>133</v>
      </c>
      <c r="BW3" s="920" t="s">
        <v>134</v>
      </c>
      <c r="BX3" s="920" t="s">
        <v>180</v>
      </c>
      <c r="BY3" s="908" t="s">
        <v>135</v>
      </c>
      <c r="BZ3" s="908" t="s">
        <v>136</v>
      </c>
      <c r="CA3" s="908" t="s">
        <v>137</v>
      </c>
      <c r="CB3" s="909" t="s">
        <v>181</v>
      </c>
      <c r="CC3" s="1085" t="s">
        <v>126</v>
      </c>
      <c r="CD3" s="1082" t="s">
        <v>127</v>
      </c>
      <c r="CE3" s="1082" t="s">
        <v>128</v>
      </c>
      <c r="CF3" s="1082" t="s">
        <v>178</v>
      </c>
      <c r="CG3" s="1082" t="s">
        <v>129</v>
      </c>
      <c r="CH3" s="1082" t="s">
        <v>130</v>
      </c>
      <c r="CI3" s="1082" t="s">
        <v>131</v>
      </c>
      <c r="CJ3" s="1082" t="s">
        <v>179</v>
      </c>
      <c r="CK3" s="1074" t="s">
        <v>132</v>
      </c>
      <c r="CL3" s="1074" t="s">
        <v>133</v>
      </c>
      <c r="CM3" s="1074" t="s">
        <v>134</v>
      </c>
      <c r="CN3" s="1074" t="s">
        <v>180</v>
      </c>
      <c r="CO3" s="908" t="s">
        <v>135</v>
      </c>
      <c r="CP3" s="908" t="s">
        <v>136</v>
      </c>
      <c r="CQ3" s="908" t="s">
        <v>137</v>
      </c>
      <c r="CR3" s="908" t="s">
        <v>181</v>
      </c>
      <c r="CS3" s="909" t="s">
        <v>182</v>
      </c>
      <c r="CT3" s="908" t="s">
        <v>126</v>
      </c>
      <c r="CU3" s="908" t="s">
        <v>127</v>
      </c>
      <c r="CV3" s="908" t="s">
        <v>128</v>
      </c>
      <c r="CW3" s="908" t="s">
        <v>178</v>
      </c>
      <c r="CX3" s="908" t="s">
        <v>129</v>
      </c>
      <c r="CY3" s="908" t="s">
        <v>130</v>
      </c>
      <c r="CZ3" s="908" t="s">
        <v>131</v>
      </c>
      <c r="DA3" s="908" t="s">
        <v>179</v>
      </c>
      <c r="DB3" s="908" t="s">
        <v>132</v>
      </c>
      <c r="DC3" s="908" t="s">
        <v>133</v>
      </c>
      <c r="DD3" s="908" t="s">
        <v>134</v>
      </c>
      <c r="DE3" s="908" t="s">
        <v>180</v>
      </c>
      <c r="DF3" s="908" t="s">
        <v>135</v>
      </c>
      <c r="DG3" s="908" t="s">
        <v>136</v>
      </c>
      <c r="DH3" s="908" t="s">
        <v>137</v>
      </c>
      <c r="DI3" s="908" t="s">
        <v>181</v>
      </c>
      <c r="DJ3" s="909" t="s">
        <v>182</v>
      </c>
      <c r="DK3" s="907" t="s">
        <v>126</v>
      </c>
      <c r="DL3" s="908" t="s">
        <v>127</v>
      </c>
      <c r="DM3" s="908" t="s">
        <v>128</v>
      </c>
      <c r="DN3" s="908" t="s">
        <v>178</v>
      </c>
      <c r="DO3" s="908" t="s">
        <v>129</v>
      </c>
      <c r="DP3" s="908" t="s">
        <v>130</v>
      </c>
      <c r="DQ3" s="908" t="s">
        <v>131</v>
      </c>
      <c r="DR3" s="908" t="s">
        <v>179</v>
      </c>
      <c r="DS3" s="908" t="s">
        <v>725</v>
      </c>
      <c r="DT3" s="908" t="s">
        <v>132</v>
      </c>
      <c r="DU3" s="908" t="s">
        <v>133</v>
      </c>
      <c r="DV3" s="908" t="s">
        <v>134</v>
      </c>
      <c r="DW3" s="908" t="s">
        <v>180</v>
      </c>
      <c r="DX3" s="908" t="s">
        <v>135</v>
      </c>
      <c r="DY3" s="908" t="s">
        <v>136</v>
      </c>
      <c r="DZ3" s="908" t="s">
        <v>137</v>
      </c>
      <c r="EA3" s="908" t="s">
        <v>181</v>
      </c>
      <c r="EB3" s="909" t="s">
        <v>182</v>
      </c>
      <c r="EC3" s="907" t="s">
        <v>126</v>
      </c>
      <c r="ED3" s="908" t="s">
        <v>127</v>
      </c>
      <c r="EE3" s="908" t="s">
        <v>128</v>
      </c>
      <c r="EF3" s="908" t="s">
        <v>178</v>
      </c>
      <c r="EG3" s="908" t="s">
        <v>129</v>
      </c>
      <c r="EH3" s="908" t="s">
        <v>130</v>
      </c>
      <c r="EI3" s="908" t="s">
        <v>131</v>
      </c>
      <c r="EJ3" s="908" t="s">
        <v>179</v>
      </c>
      <c r="EK3" s="908" t="s">
        <v>132</v>
      </c>
      <c r="EL3" s="908" t="s">
        <v>133</v>
      </c>
      <c r="EM3" s="908" t="s">
        <v>134</v>
      </c>
      <c r="EN3" s="908" t="s">
        <v>180</v>
      </c>
      <c r="EO3" s="908" t="s">
        <v>135</v>
      </c>
      <c r="EP3" s="908" t="s">
        <v>136</v>
      </c>
      <c r="EQ3" s="908" t="s">
        <v>137</v>
      </c>
      <c r="ER3" s="908" t="s">
        <v>181</v>
      </c>
      <c r="ES3" s="909" t="s">
        <v>182</v>
      </c>
      <c r="ET3" s="918" t="s">
        <v>126</v>
      </c>
      <c r="EU3" s="916" t="s">
        <v>127</v>
      </c>
      <c r="EV3" s="916" t="s">
        <v>128</v>
      </c>
      <c r="EW3" s="916" t="s">
        <v>178</v>
      </c>
      <c r="EX3" s="916" t="s">
        <v>129</v>
      </c>
      <c r="EY3" s="916" t="s">
        <v>130</v>
      </c>
      <c r="EZ3" s="916" t="s">
        <v>131</v>
      </c>
      <c r="FA3" s="916" t="s">
        <v>179</v>
      </c>
      <c r="FB3" s="916" t="s">
        <v>132</v>
      </c>
      <c r="FC3" s="916" t="s">
        <v>133</v>
      </c>
      <c r="FD3" s="916" t="s">
        <v>134</v>
      </c>
      <c r="FE3" s="916" t="s">
        <v>180</v>
      </c>
      <c r="FF3" s="916" t="s">
        <v>135</v>
      </c>
      <c r="FG3" s="916" t="s">
        <v>136</v>
      </c>
      <c r="FH3" s="916" t="s">
        <v>137</v>
      </c>
      <c r="FI3" s="916" t="s">
        <v>181</v>
      </c>
      <c r="FJ3" s="917" t="s">
        <v>182</v>
      </c>
      <c r="FK3" s="918" t="s">
        <v>126</v>
      </c>
      <c r="FL3" s="916" t="s">
        <v>127</v>
      </c>
      <c r="FM3" s="916" t="s">
        <v>128</v>
      </c>
      <c r="FN3" s="916" t="s">
        <v>178</v>
      </c>
      <c r="FO3" s="916" t="s">
        <v>129</v>
      </c>
      <c r="FP3" s="916" t="s">
        <v>130</v>
      </c>
      <c r="FQ3" s="916" t="s">
        <v>131</v>
      </c>
      <c r="FR3" s="916" t="s">
        <v>179</v>
      </c>
      <c r="FS3" s="916" t="s">
        <v>132</v>
      </c>
      <c r="FT3" s="916" t="s">
        <v>133</v>
      </c>
      <c r="FU3" s="916" t="s">
        <v>134</v>
      </c>
      <c r="FV3" s="916" t="s">
        <v>180</v>
      </c>
      <c r="FW3" s="916" t="s">
        <v>135</v>
      </c>
      <c r="FX3" s="916" t="s">
        <v>136</v>
      </c>
      <c r="FY3" s="916" t="s">
        <v>137</v>
      </c>
      <c r="FZ3" s="916" t="s">
        <v>181</v>
      </c>
      <c r="GA3" s="917" t="s">
        <v>182</v>
      </c>
      <c r="GB3" s="918" t="s">
        <v>126</v>
      </c>
      <c r="GC3" s="916" t="s">
        <v>127</v>
      </c>
      <c r="GD3" s="916" t="s">
        <v>128</v>
      </c>
      <c r="GE3" s="916" t="s">
        <v>178</v>
      </c>
      <c r="GF3" s="916" t="s">
        <v>129</v>
      </c>
      <c r="GG3" s="916" t="s">
        <v>130</v>
      </c>
      <c r="GH3" s="916" t="s">
        <v>131</v>
      </c>
      <c r="GI3" s="916" t="s">
        <v>179</v>
      </c>
      <c r="GJ3" s="916" t="s">
        <v>132</v>
      </c>
      <c r="GK3" s="916" t="s">
        <v>133</v>
      </c>
      <c r="GL3" s="916" t="s">
        <v>134</v>
      </c>
      <c r="GM3" s="916" t="s">
        <v>180</v>
      </c>
      <c r="GN3" s="916" t="s">
        <v>135</v>
      </c>
      <c r="GO3" s="916" t="s">
        <v>136</v>
      </c>
      <c r="GP3" s="916" t="s">
        <v>137</v>
      </c>
      <c r="GQ3" s="916" t="s">
        <v>181</v>
      </c>
      <c r="GR3" s="917" t="s">
        <v>182</v>
      </c>
      <c r="GS3" s="918" t="s">
        <v>126</v>
      </c>
      <c r="GT3" s="916" t="s">
        <v>127</v>
      </c>
      <c r="GU3" s="916" t="s">
        <v>128</v>
      </c>
      <c r="GV3" s="916" t="s">
        <v>178</v>
      </c>
      <c r="GW3" s="916" t="s">
        <v>129</v>
      </c>
      <c r="GX3" s="916" t="s">
        <v>130</v>
      </c>
      <c r="GY3" s="916" t="s">
        <v>131</v>
      </c>
      <c r="GZ3" s="916" t="s">
        <v>179</v>
      </c>
      <c r="HA3" s="916" t="s">
        <v>132</v>
      </c>
      <c r="HB3" s="916" t="s">
        <v>133</v>
      </c>
      <c r="HC3" s="916" t="s">
        <v>134</v>
      </c>
      <c r="HD3" s="916" t="s">
        <v>180</v>
      </c>
      <c r="HE3" s="916" t="s">
        <v>135</v>
      </c>
      <c r="HF3" s="916" t="s">
        <v>136</v>
      </c>
      <c r="HG3" s="916" t="s">
        <v>137</v>
      </c>
      <c r="HH3" s="916" t="s">
        <v>181</v>
      </c>
      <c r="HI3" s="917" t="s">
        <v>182</v>
      </c>
      <c r="HJ3" s="918" t="s">
        <v>126</v>
      </c>
      <c r="HK3" s="916" t="s">
        <v>127</v>
      </c>
      <c r="HL3" s="916" t="s">
        <v>128</v>
      </c>
      <c r="HM3" s="916" t="s">
        <v>178</v>
      </c>
      <c r="HN3" s="916" t="s">
        <v>129</v>
      </c>
      <c r="HO3" s="916" t="s">
        <v>130</v>
      </c>
      <c r="HP3" s="916" t="s">
        <v>131</v>
      </c>
      <c r="HQ3" s="916" t="s">
        <v>179</v>
      </c>
      <c r="HR3" s="916" t="s">
        <v>132</v>
      </c>
      <c r="HS3" s="916" t="s">
        <v>133</v>
      </c>
      <c r="HT3" s="916" t="s">
        <v>134</v>
      </c>
      <c r="HU3" s="916" t="s">
        <v>180</v>
      </c>
      <c r="HV3" s="916" t="s">
        <v>135</v>
      </c>
      <c r="HW3" s="916" t="s">
        <v>136</v>
      </c>
      <c r="HX3" s="916" t="s">
        <v>137</v>
      </c>
      <c r="HY3" s="916" t="s">
        <v>181</v>
      </c>
      <c r="HZ3" s="917" t="s">
        <v>182</v>
      </c>
    </row>
    <row r="4" spans="1:234" s="1070" customFormat="1" ht="30" customHeight="1" thickTop="1" x14ac:dyDescent="0.35">
      <c r="A4" s="1086" t="s">
        <v>869</v>
      </c>
      <c r="B4" s="1087">
        <v>-329.93831991510501</v>
      </c>
      <c r="C4" s="1087">
        <v>-186.02729707000003</v>
      </c>
      <c r="D4" s="2801">
        <v>119.32809836984006</v>
      </c>
      <c r="E4" s="2801">
        <v>-396.63751861526453</v>
      </c>
      <c r="F4" s="2801">
        <v>-224.12542745686255</v>
      </c>
      <c r="G4" s="2801">
        <v>-155.00771712660662</v>
      </c>
      <c r="H4" s="1087">
        <v>-137.44476592648493</v>
      </c>
      <c r="I4" s="1087">
        <v>-516.57791050995365</v>
      </c>
      <c r="J4" s="1087">
        <v>-391.20581712802914</v>
      </c>
      <c r="K4" s="1087">
        <v>-241.11088609815033</v>
      </c>
      <c r="L4" s="1087">
        <v>-555.89540846710315</v>
      </c>
      <c r="M4" s="1087">
        <v>-1188.2121116932822</v>
      </c>
      <c r="N4" s="1087">
        <v>-612.93805719189322</v>
      </c>
      <c r="O4" s="1087">
        <v>-1987.0736905017932</v>
      </c>
      <c r="P4" s="1087">
        <v>425.1297927266678</v>
      </c>
      <c r="Q4" s="1087">
        <v>-2174.8819549670179</v>
      </c>
      <c r="R4" s="1087">
        <v>-4276.3094957855174</v>
      </c>
      <c r="T4" s="1087">
        <v>-588.55975192999995</v>
      </c>
      <c r="U4" s="1087">
        <v>40.059435880311639</v>
      </c>
      <c r="V4" s="1087">
        <v>171.42559762406563</v>
      </c>
      <c r="W4" s="1087">
        <v>-377.07471842562245</v>
      </c>
      <c r="X4" s="1087">
        <v>-259.71772951661978</v>
      </c>
      <c r="Y4" s="1087">
        <v>-491.34647171000006</v>
      </c>
      <c r="Z4" s="1087">
        <v>-63.624446066119845</v>
      </c>
      <c r="AA4" s="1087">
        <v>-814.68864729273992</v>
      </c>
      <c r="AB4" s="1087">
        <v>-1414.8508184853995</v>
      </c>
      <c r="AC4" s="1087">
        <v>-1422.6861367100994</v>
      </c>
      <c r="AD4" s="1087">
        <v>-916.79502323029988</v>
      </c>
      <c r="AE4" s="1087">
        <v>-3754.3319784257983</v>
      </c>
      <c r="AF4" s="1087">
        <v>-1216.3443926285934</v>
      </c>
      <c r="AG4" s="1087">
        <v>-984.33744638921871</v>
      </c>
      <c r="AH4" s="1087">
        <v>39.354806681999889</v>
      </c>
      <c r="AI4" s="1087">
        <v>-2161.327032335812</v>
      </c>
      <c r="AJ4" s="1087">
        <v>-7107.4223764799717</v>
      </c>
      <c r="AK4" s="1087"/>
      <c r="AL4" s="1087">
        <v>-250.49382103475887</v>
      </c>
      <c r="AM4" s="1087">
        <v>21.499437434223182</v>
      </c>
      <c r="AN4" s="1087">
        <v>-107.38270044279716</v>
      </c>
      <c r="AO4" s="1087">
        <v>-336.37708404333171</v>
      </c>
      <c r="AP4" s="1087">
        <v>-673.85427637004295</v>
      </c>
      <c r="AQ4" s="1087">
        <v>-886.18471382143957</v>
      </c>
      <c r="AR4" s="1087">
        <v>-544.63707126024451</v>
      </c>
      <c r="AS4" s="1087">
        <v>-2104.6760614517279</v>
      </c>
      <c r="AT4" s="1087">
        <v>-1547.3602345022991</v>
      </c>
      <c r="AU4" s="1087">
        <v>-2999.8823170618398</v>
      </c>
      <c r="AV4" s="1087"/>
      <c r="AW4" s="1209">
        <v>-927.80748053569232</v>
      </c>
      <c r="AX4" s="1087">
        <v>-619.5224044789079</v>
      </c>
      <c r="AY4" s="1087">
        <v>507.76940173447338</v>
      </c>
      <c r="AZ4" s="1087">
        <v>-1039.5604832801264</v>
      </c>
      <c r="BA4" s="1087">
        <v>-1196.7078562397978</v>
      </c>
      <c r="BB4" s="1087">
        <v>-161.08511592803143</v>
      </c>
      <c r="BC4" s="1087">
        <v>336.97030670595586</v>
      </c>
      <c r="BD4" s="1087">
        <v>-949.69669637187326</v>
      </c>
      <c r="BE4" s="1087">
        <v>-278.88078793911154</v>
      </c>
      <c r="BF4" s="1087">
        <v>-1580.40479844125</v>
      </c>
      <c r="BG4" s="1087">
        <v>-429.36263363403395</v>
      </c>
      <c r="BH4" s="1087">
        <v>-2288.6482200143955</v>
      </c>
      <c r="BI4" s="925">
        <v>-289.33031135464307</v>
      </c>
      <c r="BJ4" s="925">
        <v>135.29433024816308</v>
      </c>
      <c r="BK4" s="925">
        <v>-1813.2681486962615</v>
      </c>
      <c r="BL4" s="925">
        <v>-1967.3041298027438</v>
      </c>
      <c r="BM4" s="2769">
        <v>-368.58290348881656</v>
      </c>
      <c r="BN4" s="2380">
        <v>-726.484961780498</v>
      </c>
      <c r="BO4" s="2380">
        <v>-1205.078433600243</v>
      </c>
      <c r="BP4" s="2380">
        <v>-2300.1463560395568</v>
      </c>
      <c r="BQ4" s="2380">
        <v>-394.95123102342131</v>
      </c>
      <c r="BR4" s="925">
        <v>-1081.1485318637201</v>
      </c>
      <c r="BS4" s="925">
        <v>-1172.7687465434228</v>
      </c>
      <c r="BT4" s="1088">
        <v>-2648.868509430562</v>
      </c>
      <c r="BU4" s="1088">
        <v>-1474.350617243058</v>
      </c>
      <c r="BV4" s="1088">
        <v>-1419.8415387634418</v>
      </c>
      <c r="BW4" s="1088">
        <v>-1839.3489736439687</v>
      </c>
      <c r="BX4" s="1088">
        <v>-4733.541129650469</v>
      </c>
      <c r="BY4" s="1088">
        <v>-1148.01856300179</v>
      </c>
      <c r="BZ4" s="1088">
        <v>-1902.6936174170442</v>
      </c>
      <c r="CA4" s="1088">
        <v>-4713.6024381370371</v>
      </c>
      <c r="CB4" s="1090">
        <v>-7764.3146185558708</v>
      </c>
      <c r="CC4" s="2780">
        <v>-410.45802325839622</v>
      </c>
      <c r="CD4" s="1089">
        <v>-271.7505820819465</v>
      </c>
      <c r="CE4" s="1089">
        <v>-660.28218285802177</v>
      </c>
      <c r="CF4" s="1089">
        <v>-1342.4907881983636</v>
      </c>
      <c r="CG4" s="1088">
        <v>-772.04161137799474</v>
      </c>
      <c r="CH4" s="1088">
        <v>-2018.7046132288547</v>
      </c>
      <c r="CI4" s="1088">
        <v>-1293.8387128840354</v>
      </c>
      <c r="CJ4" s="1088">
        <v>-4084.584937490883</v>
      </c>
      <c r="CK4" s="1088">
        <v>-1040.6841928287304</v>
      </c>
      <c r="CL4" s="1088">
        <v>-435.84816879598884</v>
      </c>
      <c r="CM4" s="1088">
        <v>-1090.182750132989</v>
      </c>
      <c r="CN4" s="1088">
        <v>-2566.7151117577068</v>
      </c>
      <c r="CO4" s="1088">
        <v>-1135.5561956680199</v>
      </c>
      <c r="CP4" s="1088">
        <v>-1264.6972315926955</v>
      </c>
      <c r="CQ4" s="1088">
        <v>-672.49294443957115</v>
      </c>
      <c r="CR4" s="1088">
        <v>-3072.7463717002884</v>
      </c>
      <c r="CS4" s="1090">
        <v>-10488.054284368496</v>
      </c>
      <c r="CT4" s="1088">
        <v>-1556.3081614813741</v>
      </c>
      <c r="CU4" s="1088">
        <v>-783.18554873430458</v>
      </c>
      <c r="CV4" s="1088">
        <v>-738.84546991555271</v>
      </c>
      <c r="CW4" s="1088">
        <v>-3078.3391801312318</v>
      </c>
      <c r="CX4" s="1088">
        <v>-1785.4892233132568</v>
      </c>
      <c r="CY4" s="1088">
        <v>-746.51725256759073</v>
      </c>
      <c r="CZ4" s="1088">
        <v>-396.83528789119737</v>
      </c>
      <c r="DA4" s="1088">
        <v>-2928.8417637720431</v>
      </c>
      <c r="DB4" s="1088">
        <v>-2158.9144443591067</v>
      </c>
      <c r="DC4" s="1088">
        <v>8.2741975727376484</v>
      </c>
      <c r="DD4" s="1088">
        <v>-882.62873402801051</v>
      </c>
      <c r="DE4" s="1088">
        <v>-3033.2689808143878</v>
      </c>
      <c r="DF4" s="1088">
        <v>-1384.1274311354455</v>
      </c>
      <c r="DG4" s="1088">
        <v>-977.2365730787933</v>
      </c>
      <c r="DH4" s="1088">
        <v>841.58669115570319</v>
      </c>
      <c r="DI4" s="1088">
        <v>-1519.7773130585338</v>
      </c>
      <c r="DJ4" s="1090">
        <v>-10560.227237776206</v>
      </c>
      <c r="DK4" s="1091">
        <v>-1072.3147328150094</v>
      </c>
      <c r="DL4" s="1088">
        <v>-1862.3547540275181</v>
      </c>
      <c r="DM4" s="1088">
        <v>-1250.6120207184176</v>
      </c>
      <c r="DN4" s="1088">
        <v>-4185.2815075609415</v>
      </c>
      <c r="DO4" s="1088">
        <v>-1799.6080456872178</v>
      </c>
      <c r="DP4" s="1088">
        <v>-2276.0428104199946</v>
      </c>
      <c r="DQ4" s="1088">
        <v>-1227.1090217929309</v>
      </c>
      <c r="DR4" s="1088">
        <v>-5302.7598779001473</v>
      </c>
      <c r="DS4" s="1088">
        <v>-9488.0413854610924</v>
      </c>
      <c r="DT4" s="1088">
        <v>-2942.2670637428723</v>
      </c>
      <c r="DU4" s="1088">
        <v>-581.9567496319487</v>
      </c>
      <c r="DV4" s="1088">
        <v>-1783.7891872905866</v>
      </c>
      <c r="DW4" s="1088">
        <v>-5308.0130006654072</v>
      </c>
      <c r="DX4" s="1088">
        <v>-1003.8778342421683</v>
      </c>
      <c r="DY4" s="1088">
        <v>-1083.5422532331349</v>
      </c>
      <c r="DZ4" s="1088">
        <v>3758.2018823316885</v>
      </c>
      <c r="EA4" s="1088">
        <v>1670.7817948563879</v>
      </c>
      <c r="EB4" s="1090">
        <v>-14476.498701634009</v>
      </c>
      <c r="EC4" s="1091">
        <v>-2594.203531168173</v>
      </c>
      <c r="ED4" s="925">
        <v>-3287.3783852452257</v>
      </c>
      <c r="EE4" s="925">
        <v>-5108.9128868116732</v>
      </c>
      <c r="EF4" s="925">
        <v>-10990.494803225069</v>
      </c>
      <c r="EG4" s="925">
        <v>-3443.951064017675</v>
      </c>
      <c r="EH4" s="925">
        <v>-3250.6970786840948</v>
      </c>
      <c r="EI4" s="925">
        <v>-4909.6382167957818</v>
      </c>
      <c r="EJ4" s="925">
        <v>-11604.286359497553</v>
      </c>
      <c r="EK4" s="925">
        <v>-3621.066617011109</v>
      </c>
      <c r="EL4" s="925">
        <v>-3840.534878575269</v>
      </c>
      <c r="EM4" s="925">
        <v>-3689.1775009451785</v>
      </c>
      <c r="EN4" s="925">
        <v>-11150.778996531557</v>
      </c>
      <c r="EO4" s="925">
        <v>-2573.1854825035416</v>
      </c>
      <c r="EP4" s="925">
        <v>-3438.418705246595</v>
      </c>
      <c r="EQ4" s="925">
        <v>-1514.8305094657298</v>
      </c>
      <c r="ER4" s="925">
        <v>-7526.4346972158637</v>
      </c>
      <c r="ES4" s="1092">
        <v>-41271.994856470053</v>
      </c>
      <c r="ET4" s="1093">
        <v>-1992.4972362809094</v>
      </c>
      <c r="EU4" s="1094">
        <v>-3415.2411751699074</v>
      </c>
      <c r="EV4" s="1094">
        <v>-2906.9423426587082</v>
      </c>
      <c r="EW4" s="1094">
        <v>-8314.6807541095259</v>
      </c>
      <c r="EX4" s="1094">
        <v>-2090.4782186270731</v>
      </c>
      <c r="EY4" s="1094">
        <v>-3700.1172039182102</v>
      </c>
      <c r="EZ4" s="1094">
        <v>-3320.7303254902399</v>
      </c>
      <c r="FA4" s="1094">
        <v>-9111.3257480355242</v>
      </c>
      <c r="FB4" s="1094">
        <v>-3811.2627033729386</v>
      </c>
      <c r="FC4" s="1094">
        <v>-4423.9924758814032</v>
      </c>
      <c r="FD4" s="1094">
        <v>-2815.0124973122411</v>
      </c>
      <c r="FE4" s="1094">
        <v>-11050.267676566589</v>
      </c>
      <c r="FF4" s="925">
        <v>-2647.8623139865822</v>
      </c>
      <c r="FG4" s="925">
        <v>-6484.1530999832139</v>
      </c>
      <c r="FH4" s="925">
        <v>-1571.0721449289904</v>
      </c>
      <c r="FI4" s="925">
        <v>-10703.08755889878</v>
      </c>
      <c r="FJ4" s="925">
        <v>-39179.361737610438</v>
      </c>
      <c r="FK4" s="1093">
        <v>-5013.4147431552092</v>
      </c>
      <c r="FL4" s="1094">
        <v>-3817.9495802341607</v>
      </c>
      <c r="FM4" s="1094">
        <v>-4448.2142273689633</v>
      </c>
      <c r="FN4" s="1094">
        <f>FM4+FL4+FK4</f>
        <v>-13279.578550758331</v>
      </c>
      <c r="FO4" s="1094">
        <v>-1639.2003582177931</v>
      </c>
      <c r="FP4" s="1094">
        <v>-5203.4708257786524</v>
      </c>
      <c r="FQ4" s="1094">
        <v>-4500.0945003133329</v>
      </c>
      <c r="FR4" s="1094">
        <f>FQ4+FP4+FO4</f>
        <v>-11342.765684309779</v>
      </c>
      <c r="FS4" s="1094">
        <v>-2400.6937419653195</v>
      </c>
      <c r="FT4" s="1094">
        <v>-4075.2754587638537</v>
      </c>
      <c r="FU4" s="1094">
        <v>-3869.5658532826528</v>
      </c>
      <c r="FV4" s="1094">
        <f>FU4+FT4+FS4</f>
        <v>-10345.535054011827</v>
      </c>
      <c r="FW4" s="925">
        <v>-5705.1655878948204</v>
      </c>
      <c r="FX4" s="925">
        <v>-4990.3606474595126</v>
      </c>
      <c r="FY4" s="925">
        <v>-22742.279577548383</v>
      </c>
      <c r="FZ4" s="925">
        <v>-33437.805812902712</v>
      </c>
      <c r="GA4" s="1092">
        <v>-68405.685101982643</v>
      </c>
      <c r="GB4" s="1093">
        <v>-5355.0494216309626</v>
      </c>
      <c r="GC4" s="1094">
        <v>-9803.376759961071</v>
      </c>
      <c r="GD4" s="1094">
        <v>2391.1561096449059</v>
      </c>
      <c r="GE4" s="1094">
        <f>GD4+GC4+GB4</f>
        <v>-12767.270071947129</v>
      </c>
      <c r="GF4" s="1094">
        <v>-3292.1813582789114</v>
      </c>
      <c r="GG4" s="1094">
        <v>-2418.673350575963</v>
      </c>
      <c r="GH4" s="1094">
        <v>4238.2788787257159</v>
      </c>
      <c r="GI4" s="1094">
        <f>GH4+GG4+GF4</f>
        <v>-1472.5758301291585</v>
      </c>
      <c r="GJ4" s="1094">
        <v>-9566.6326615030302</v>
      </c>
      <c r="GK4" s="1094">
        <v>-3637.5132608758527</v>
      </c>
      <c r="GL4" s="1094">
        <v>-4405.3493657087611</v>
      </c>
      <c r="GM4" s="1094">
        <f>GL4+GK4+GJ4</f>
        <v>-17609.495288087644</v>
      </c>
      <c r="GN4" s="1094">
        <v>-231.43960165845107</v>
      </c>
      <c r="GO4" s="1094">
        <v>-1483.3973572880534</v>
      </c>
      <c r="GP4" s="1094">
        <v>3617.1154673243559</v>
      </c>
      <c r="GQ4" s="1094">
        <f>GP4+GO4+GN4</f>
        <v>1902.2785083778513</v>
      </c>
      <c r="GR4" s="1095">
        <f>GQ4+GM4+GI4+GE4</f>
        <v>-29947.062681786079</v>
      </c>
      <c r="GS4" s="1094">
        <v>15035.922858987242</v>
      </c>
      <c r="GT4" s="1094">
        <v>26670.050395386264</v>
      </c>
      <c r="GU4" s="1094">
        <v>16434.188658169616</v>
      </c>
      <c r="GV4" s="1094">
        <v>58140.161912543124</v>
      </c>
      <c r="GW4" s="1094">
        <v>16321.20116814979</v>
      </c>
      <c r="GX4" s="1094">
        <v>14378.797702306148</v>
      </c>
      <c r="GY4" s="1094">
        <v>16715.534128382278</v>
      </c>
      <c r="GZ4" s="1094">
        <v>47415.532998838222</v>
      </c>
      <c r="HA4" s="1094">
        <v>18107.469603502675</v>
      </c>
      <c r="HB4" s="1094">
        <v>23507.366136303775</v>
      </c>
      <c r="HC4" s="1094">
        <v>20051.134310011697</v>
      </c>
      <c r="HD4" s="1094">
        <v>61665.970049818148</v>
      </c>
      <c r="HE4" s="1094">
        <v>22768.468564532341</v>
      </c>
      <c r="HF4" s="1094">
        <v>16343.288210775087</v>
      </c>
      <c r="HG4" s="1094">
        <v>19910.121252627425</v>
      </c>
      <c r="HH4" s="1094">
        <v>59021.87802793485</v>
      </c>
      <c r="HI4" s="1095">
        <v>226243.54298913435</v>
      </c>
      <c r="HJ4" s="1096">
        <v>-13431.708622189395</v>
      </c>
      <c r="HK4" s="925">
        <v>-10090.790992678922</v>
      </c>
      <c r="HL4" s="925">
        <v>6732.0651968201546</v>
      </c>
      <c r="HM4" s="925">
        <v>-16790.434418048164</v>
      </c>
      <c r="HN4" s="925">
        <v>6999.5265999146577</v>
      </c>
      <c r="HO4" s="925">
        <v>-2786.0849055949025</v>
      </c>
      <c r="HP4" s="925">
        <v>-2014.8020029788604</v>
      </c>
      <c r="HQ4" s="925">
        <v>2198.6396913408948</v>
      </c>
      <c r="HR4" s="925">
        <v>4073.585064097475</v>
      </c>
      <c r="HS4" s="925">
        <v>1267.2124553895533</v>
      </c>
      <c r="HT4" s="925">
        <v>4840.8112976947195</v>
      </c>
      <c r="HU4" s="925">
        <v>10181.608817181748</v>
      </c>
      <c r="HV4" s="925">
        <v>4171.4212701794795</v>
      </c>
      <c r="HW4" s="925">
        <v>-4862.9682567612799</v>
      </c>
      <c r="HX4" s="925">
        <v>-8754.5851441951436</v>
      </c>
      <c r="HY4" s="925">
        <v>-9446.1321307769431</v>
      </c>
      <c r="HZ4" s="1092">
        <v>-13856.318040302463</v>
      </c>
    </row>
    <row r="5" spans="1:234" ht="18" customHeight="1" x14ac:dyDescent="0.35">
      <c r="A5" s="1097" t="s">
        <v>870</v>
      </c>
      <c r="B5" s="1098">
        <v>-0.44015837980109801</v>
      </c>
      <c r="C5" s="1098">
        <v>-0.24817206348804019</v>
      </c>
      <c r="D5" s="1098">
        <v>0.15919115565821323</v>
      </c>
      <c r="E5" s="1098">
        <v>-0.52913928763092433</v>
      </c>
      <c r="F5" s="1098">
        <v>-0.298997355163306</v>
      </c>
      <c r="G5" s="1098">
        <v>-0.20679000136955752</v>
      </c>
      <c r="H5" s="1098">
        <v>-0.18335992466079448</v>
      </c>
      <c r="I5" s="1098">
        <v>-0.68914728119365742</v>
      </c>
      <c r="J5" s="1098">
        <v>-0.52189305770891981</v>
      </c>
      <c r="K5" s="1098">
        <v>-0.32165702063548118</v>
      </c>
      <c r="L5" s="1098">
        <v>-0.74159928556558008</v>
      </c>
      <c r="M5" s="1098">
        <v>-1.5851493639099803</v>
      </c>
      <c r="N5" s="1098">
        <v>-0.81769775102641873</v>
      </c>
      <c r="O5" s="1098">
        <v>-2.650880735471115</v>
      </c>
      <c r="P5" s="1098">
        <v>0.56714976550736773</v>
      </c>
      <c r="Q5" s="1098">
        <v>-2.901428720990165</v>
      </c>
      <c r="R5" s="1098">
        <v>-5.7048646537247265</v>
      </c>
      <c r="S5" s="1098"/>
      <c r="T5" s="1098">
        <v>-0.62973834212131263</v>
      </c>
      <c r="U5" s="1098">
        <v>4.2862194798163555E-2</v>
      </c>
      <c r="V5" s="1098">
        <v>0.18341939164364349</v>
      </c>
      <c r="W5" s="1098">
        <v>-0.40345675567950529</v>
      </c>
      <c r="X5" s="1098">
        <v>-0.27788888361628894</v>
      </c>
      <c r="Y5" s="1098">
        <v>-0.52572353357015233</v>
      </c>
      <c r="Z5" s="1098">
        <v>-6.807593120779773E-2</v>
      </c>
      <c r="AA5" s="1098">
        <v>-0.87168834839423925</v>
      </c>
      <c r="AB5" s="1098">
        <v>-1.5138408731828243</v>
      </c>
      <c r="AC5" s="1098">
        <v>-1.5222243895422685</v>
      </c>
      <c r="AD5" s="1098">
        <v>-0.98093859816426099</v>
      </c>
      <c r="AE5" s="1098">
        <v>-4.0170038608893535</v>
      </c>
      <c r="AF5" s="1098">
        <v>-1.3014459428302645</v>
      </c>
      <c r="AG5" s="1098">
        <v>-1.0532066277797356</v>
      </c>
      <c r="AH5" s="1098">
        <v>4.2108266209434836E-2</v>
      </c>
      <c r="AI5" s="1098">
        <v>-2.3125443044005647</v>
      </c>
      <c r="AJ5" s="1098">
        <v>-7.6046932693636622</v>
      </c>
      <c r="AK5" s="1098"/>
      <c r="AL5" s="1098">
        <v>-0.22244248857102161</v>
      </c>
      <c r="AM5" s="1098">
        <v>1.9091841650984171E-2</v>
      </c>
      <c r="AN5" s="1098">
        <v>-9.5357542223198491E-2</v>
      </c>
      <c r="AO5" s="1098">
        <v>-0.29870818914323488</v>
      </c>
      <c r="AP5" s="1098">
        <v>-0.59839329190151092</v>
      </c>
      <c r="AQ5" s="1098">
        <v>-0.78694609017396189</v>
      </c>
      <c r="AR5" s="1098">
        <v>-0.48364636300689673</v>
      </c>
      <c r="AS5" s="1098">
        <v>-1.8689857450823706</v>
      </c>
      <c r="AT5" s="1098">
        <v>-1.36520141032291</v>
      </c>
      <c r="AU5" s="1098">
        <v>-2.6467292352080301</v>
      </c>
      <c r="AV5" s="1098"/>
      <c r="AW5" s="1202">
        <v>-0.66302272505694915</v>
      </c>
      <c r="AX5" s="1098">
        <v>-0.44271838874836206</v>
      </c>
      <c r="AY5" s="1098">
        <v>0.3628583078939468</v>
      </c>
      <c r="AZ5" s="1098">
        <v>-0.74288280591136402</v>
      </c>
      <c r="BA5" s="1098">
        <v>-0.85518226635018701</v>
      </c>
      <c r="BB5" s="1098">
        <v>-0.11511342036933415</v>
      </c>
      <c r="BC5" s="1098">
        <v>0.24080315766204255</v>
      </c>
      <c r="BD5" s="1098">
        <v>-0.67866502999362088</v>
      </c>
      <c r="BE5" s="1098">
        <v>-0.19929166757597155</v>
      </c>
      <c r="BF5" s="1098">
        <v>-1.1293768568783227</v>
      </c>
      <c r="BG5" s="1098">
        <v>-0.30682785961727788</v>
      </c>
      <c r="BH5" s="1098">
        <v>-1.6354963840715724</v>
      </c>
      <c r="BI5" s="947">
        <v>-0.20675902652258393</v>
      </c>
      <c r="BJ5" s="947">
        <v>9.668300526538065E-2</v>
      </c>
      <c r="BK5" s="947">
        <v>-1.295783893134191</v>
      </c>
      <c r="BL5" s="947">
        <v>-1.4058599143913999</v>
      </c>
      <c r="BM5" s="1101">
        <v>-0.2184159841865437</v>
      </c>
      <c r="BN5" s="1099">
        <v>-0.43050268046093876</v>
      </c>
      <c r="BO5" s="1099">
        <v>-0.71410906367435922</v>
      </c>
      <c r="BP5" s="1099">
        <v>-1.3630277621998148</v>
      </c>
      <c r="BQ5" s="1099">
        <v>-0.23404140835925924</v>
      </c>
      <c r="BR5" s="1099">
        <v>-0.64067030348849618</v>
      </c>
      <c r="BS5" s="1099">
        <v>-0.69496289050550863</v>
      </c>
      <c r="BT5" s="1099">
        <v>-1.5696746023532628</v>
      </c>
      <c r="BU5" s="1099">
        <v>-0.87367519777257208</v>
      </c>
      <c r="BV5" s="1099">
        <v>-0.84137404134199956</v>
      </c>
      <c r="BW5" s="1099">
        <v>-1.0899670400831438</v>
      </c>
      <c r="BX5" s="1099">
        <v>-2.8050162791977158</v>
      </c>
      <c r="BY5" s="1099">
        <v>-0.68029635104891839</v>
      </c>
      <c r="BZ5" s="1099">
        <v>-1.1275040028171248</v>
      </c>
      <c r="CA5" s="1099">
        <v>-2.7932009484021836</v>
      </c>
      <c r="CB5" s="1100">
        <v>-4.6010013022682266</v>
      </c>
      <c r="CC5" s="1101">
        <v>-0.19933471495198574</v>
      </c>
      <c r="CD5" s="1099">
        <v>-0.13197287358965745</v>
      </c>
      <c r="CE5" s="1099">
        <v>-0.32065924710898275</v>
      </c>
      <c r="CF5" s="1099">
        <v>-0.65196683565062552</v>
      </c>
      <c r="CG5" s="1099">
        <v>-0.37493406344800029</v>
      </c>
      <c r="CH5" s="1099">
        <v>-0.98036312082736454</v>
      </c>
      <c r="CI5" s="1099">
        <v>-0.62833945595509222</v>
      </c>
      <c r="CJ5" s="1099">
        <v>-1.9836366402304562</v>
      </c>
      <c r="CK5" s="1099">
        <v>-0.51516214108574798</v>
      </c>
      <c r="CL5" s="1099">
        <v>-0.21166517784109656</v>
      </c>
      <c r="CM5" s="1099">
        <v>-0.52943603347845136</v>
      </c>
      <c r="CN5" s="1099">
        <v>-1.2464987798352429</v>
      </c>
      <c r="CO5" s="1099">
        <v>-0.55147118036220721</v>
      </c>
      <c r="CP5" s="1099">
        <v>-0.61418719546235245</v>
      </c>
      <c r="CQ5" s="1099">
        <v>-0.32658927780952168</v>
      </c>
      <c r="CR5" s="1099">
        <v>-1.4922476536340823</v>
      </c>
      <c r="CS5" s="1100">
        <v>-5.0934156301274864</v>
      </c>
      <c r="CT5" s="1099">
        <v>-0.51774063651570135</v>
      </c>
      <c r="CU5" s="1099">
        <v>-0.26054414835531953</v>
      </c>
      <c r="CV5" s="1099">
        <v>-0.24579343175628451</v>
      </c>
      <c r="CW5" s="1099">
        <v>-1.0240782166273057</v>
      </c>
      <c r="CX5" s="1099">
        <v>-0.59398283055344259</v>
      </c>
      <c r="CY5" s="1099">
        <v>-0.24834562143939684</v>
      </c>
      <c r="CZ5" s="1099">
        <v>-0.13201611327997848</v>
      </c>
      <c r="DA5" s="1099">
        <v>-0.97434456527281732</v>
      </c>
      <c r="DB5" s="1099">
        <v>-0.71821106273804181</v>
      </c>
      <c r="DC5" s="1099">
        <v>2.7525964484361736E-3</v>
      </c>
      <c r="DD5" s="1099">
        <v>-0.29362614286346717</v>
      </c>
      <c r="DE5" s="1099">
        <v>-1.0090846091530756</v>
      </c>
      <c r="DF5" s="1099">
        <v>-0.46046087462061069</v>
      </c>
      <c r="DG5" s="1099">
        <v>-0.32509955155066661</v>
      </c>
      <c r="DH5" s="1099">
        <v>0.27997259151256559</v>
      </c>
      <c r="DI5" s="1099">
        <v>-0.50558783465871115</v>
      </c>
      <c r="DJ5" s="1100">
        <v>-3.5130952257119126</v>
      </c>
      <c r="DK5" s="1101">
        <v>-0.30683113910959614</v>
      </c>
      <c r="DL5" s="1099">
        <v>-0.53289245509509864</v>
      </c>
      <c r="DM5" s="1099">
        <v>-0.35784895904007374</v>
      </c>
      <c r="DN5" s="1099">
        <v>-1.1975725532447674</v>
      </c>
      <c r="DO5" s="1099">
        <v>-0.51493817040025858</v>
      </c>
      <c r="DP5" s="1099">
        <v>-0.65126477032545937</v>
      </c>
      <c r="DQ5" s="1099">
        <v>-0.35112383281349713</v>
      </c>
      <c r="DR5" s="1099">
        <v>-1.5173267735392162</v>
      </c>
      <c r="DS5" s="1099">
        <v>-2.7148993267839847</v>
      </c>
      <c r="DT5" s="1099">
        <v>-0.84189755778410569</v>
      </c>
      <c r="DU5" s="1099">
        <v>-0.16652056242231411</v>
      </c>
      <c r="DV5" s="1099">
        <v>-0.51041177698914708</v>
      </c>
      <c r="DW5" s="1099">
        <v>-1.5188298971955667</v>
      </c>
      <c r="DX5" s="1099">
        <v>-0.28724866868031468</v>
      </c>
      <c r="DY5" s="1099">
        <v>-0.31004377134698613</v>
      </c>
      <c r="DZ5" s="1099">
        <v>1.0753683869776629</v>
      </c>
      <c r="EA5" s="1099">
        <v>0.47807594695036293</v>
      </c>
      <c r="EB5" s="1102">
        <v>-4.1422918579887096</v>
      </c>
      <c r="EC5" s="1101">
        <v>-0.64074393439214516</v>
      </c>
      <c r="ED5" s="947">
        <v>-0.81195162025287315</v>
      </c>
      <c r="EE5" s="947">
        <v>-1.2618535532130668</v>
      </c>
      <c r="EF5" s="947">
        <v>-2.7145491078580846</v>
      </c>
      <c r="EG5" s="947">
        <v>-0.85062360300582285</v>
      </c>
      <c r="EH5" s="947">
        <v>-0.80289168166199487</v>
      </c>
      <c r="EI5" s="947">
        <v>-1.2126345792364248</v>
      </c>
      <c r="EJ5" s="947">
        <v>-2.8661498639042429</v>
      </c>
      <c r="EK5" s="947">
        <v>-0.89436948296611685</v>
      </c>
      <c r="EL5" s="947">
        <v>-0.94857608460677589</v>
      </c>
      <c r="EM5" s="947">
        <v>-0.91119223230806623</v>
      </c>
      <c r="EN5" s="947">
        <v>-2.7541377998809589</v>
      </c>
      <c r="EO5" s="947">
        <v>-0.63555267355512168</v>
      </c>
      <c r="EP5" s="947">
        <v>-0.84925716229179971</v>
      </c>
      <c r="EQ5" s="947">
        <v>-0.37414892428862701</v>
      </c>
      <c r="ER5" s="947">
        <v>-1.8589587601355477</v>
      </c>
      <c r="ES5" s="1103">
        <v>-10.193795531778836</v>
      </c>
      <c r="ET5" s="1104">
        <v>-0.43397147584829621</v>
      </c>
      <c r="EU5" s="947">
        <v>-0.74384908856024112</v>
      </c>
      <c r="EV5" s="947">
        <v>-0.63314017991021587</v>
      </c>
      <c r="EW5" s="947">
        <v>-1.8109607443187534</v>
      </c>
      <c r="EX5" s="947">
        <v>-0.45531200809073874</v>
      </c>
      <c r="EY5" s="947">
        <v>-0.80589588510208243</v>
      </c>
      <c r="EZ5" s="947">
        <v>-0.72326436092683266</v>
      </c>
      <c r="FA5" s="947">
        <v>-1.984472254119654</v>
      </c>
      <c r="FB5" s="947">
        <v>-0.83010368602345064</v>
      </c>
      <c r="FC5" s="947">
        <v>-0.963557945748306</v>
      </c>
      <c r="FD5" s="947">
        <v>-0.61311760224582845</v>
      </c>
      <c r="FE5" s="947">
        <v>-2.4067792340175864</v>
      </c>
      <c r="FF5" s="947">
        <v>-0.57671182439815327</v>
      </c>
      <c r="FG5" s="947">
        <v>-1.4122666968805275</v>
      </c>
      <c r="FH5" s="947">
        <v>-0.34218391121665748</v>
      </c>
      <c r="FI5" s="947">
        <v>-2.3311624324953368</v>
      </c>
      <c r="FJ5" s="947">
        <v>-8.5333746649513351</v>
      </c>
      <c r="FK5" s="1104">
        <v>-0.8215718773834918</v>
      </c>
      <c r="FL5" s="947">
        <v>-0.62566537282219525</v>
      </c>
      <c r="FM5" s="947">
        <v>-0.72894980786757901</v>
      </c>
      <c r="FN5" s="947">
        <f t="shared" ref="FN5:FN67" si="0">FM5+FL5+FK5</f>
        <v>-2.1761870580732658</v>
      </c>
      <c r="FO5" s="947">
        <v>-0.26862348014342047</v>
      </c>
      <c r="FP5" s="947">
        <v>-0.85271726243711776</v>
      </c>
      <c r="FQ5" s="947">
        <v>-0.73745167245005094</v>
      </c>
      <c r="FR5" s="947">
        <f t="shared" ref="FR5:FR67" si="1">FQ5+FP5+FO5</f>
        <v>-1.8587924150305892</v>
      </c>
      <c r="FS5" s="947">
        <v>-0.39341298608938691</v>
      </c>
      <c r="FT5" s="947">
        <v>-0.66783457604074714</v>
      </c>
      <c r="FU5" s="947">
        <v>-0.63412397449880409</v>
      </c>
      <c r="FV5" s="947">
        <f t="shared" ref="FV5:FV67" si="2">FU5+FT5+FS5</f>
        <v>-1.6953715366289381</v>
      </c>
      <c r="FW5" s="947">
        <v>-0.9349323451106567</v>
      </c>
      <c r="FX5" s="947">
        <v>-0.81779389418193216</v>
      </c>
      <c r="FY5" s="947">
        <v>-3.7268844262319236</v>
      </c>
      <c r="FZ5" s="947">
        <v>-5.4796106655245129</v>
      </c>
      <c r="GA5" s="1103">
        <v>-11.209961675257304</v>
      </c>
      <c r="GB5" s="1104">
        <v>-0.63626899857697328</v>
      </c>
      <c r="GC5" s="947">
        <v>-1.1648043225403981</v>
      </c>
      <c r="GD5" s="947">
        <v>0.28410914326568515</v>
      </c>
      <c r="GE5" s="947">
        <f t="shared" ref="GE5:GE58" si="3">GD5+GC5+GB5</f>
        <v>-1.5169641778516862</v>
      </c>
      <c r="GF5" s="947">
        <v>-0.39116593910498881</v>
      </c>
      <c r="GG5" s="947">
        <v>-0.28737864947417735</v>
      </c>
      <c r="GH5" s="947">
        <v>0.50357807100040386</v>
      </c>
      <c r="GI5" s="947">
        <f t="shared" ref="GI5:GI58" si="4">GH5+GG5+GF5</f>
        <v>-0.1749665175787623</v>
      </c>
      <c r="GJ5" s="947">
        <v>-1.1366751833700954</v>
      </c>
      <c r="GK5" s="947">
        <v>-0.43219711669869926</v>
      </c>
      <c r="GL5" s="947">
        <v>-0.52342882550793057</v>
      </c>
      <c r="GM5" s="947">
        <f t="shared" ref="GM5:GM58" si="5">GL5+GK5+GJ5</f>
        <v>-2.092301125576725</v>
      </c>
      <c r="GN5" s="947">
        <v>-2.7498876664601657E-2</v>
      </c>
      <c r="GO5" s="947">
        <v>-0.17625229511438151</v>
      </c>
      <c r="GP5" s="947">
        <v>0.42977351933211555</v>
      </c>
      <c r="GQ5" s="947">
        <f t="shared" ref="GQ5:GQ58" si="6">GP5+GO5+GN5</f>
        <v>0.22602234755313239</v>
      </c>
      <c r="GR5" s="1103">
        <f t="shared" ref="GR5:GR58" si="7">GQ5+GM5+GI5+GE5</f>
        <v>-3.558209473454041</v>
      </c>
      <c r="GS5" s="947">
        <v>1.2783258344582311</v>
      </c>
      <c r="GT5" s="947">
        <v>2.2674374394217658</v>
      </c>
      <c r="GU5" s="947">
        <v>1.3972037584338672</v>
      </c>
      <c r="GV5" s="947">
        <v>4.9429670323138639</v>
      </c>
      <c r="GW5" s="947">
        <v>1.3875977748958097</v>
      </c>
      <c r="GX5" s="947">
        <v>1.2224582916319018</v>
      </c>
      <c r="GY5" s="947">
        <v>1.4211232202689399</v>
      </c>
      <c r="GZ5" s="947">
        <v>4.0311792867966512</v>
      </c>
      <c r="HA5" s="947">
        <v>1.539462952018877</v>
      </c>
      <c r="HB5" s="947">
        <v>1.9985519820716704</v>
      </c>
      <c r="HC5" s="947">
        <v>1.7047096635880339</v>
      </c>
      <c r="HD5" s="947">
        <v>5.2427245976785812</v>
      </c>
      <c r="HE5" s="947">
        <v>1.9357323025699691</v>
      </c>
      <c r="HF5" s="947">
        <v>1.3894755736488023</v>
      </c>
      <c r="HG5" s="947">
        <v>1.6927209991115792</v>
      </c>
      <c r="HH5" s="947">
        <v>5.0179288753303499</v>
      </c>
      <c r="HI5" s="1092">
        <v>19.234799792119446</v>
      </c>
      <c r="HJ5" s="1105">
        <v>-0.95940358831316142</v>
      </c>
      <c r="HK5" s="1106">
        <v>-0.72076765209907001</v>
      </c>
      <c r="HL5" s="1106">
        <v>0.48085970953221985</v>
      </c>
      <c r="HM5" s="1106">
        <v>-1.1993115308800117</v>
      </c>
      <c r="HN5" s="1106">
        <v>0.4999640124233819</v>
      </c>
      <c r="HO5" s="1106">
        <v>-0.19900519963313379</v>
      </c>
      <c r="HP5" s="1106">
        <v>-0.14391380320781402</v>
      </c>
      <c r="HQ5" s="1106">
        <v>0.15704500958243409</v>
      </c>
      <c r="HR5" s="1106">
        <v>0.29096909691277761</v>
      </c>
      <c r="HS5" s="1106">
        <v>9.0514781927848037E-2</v>
      </c>
      <c r="HT5" s="1106">
        <v>0.34577073252488233</v>
      </c>
      <c r="HU5" s="1106">
        <v>0.72725461136550795</v>
      </c>
      <c r="HV5" s="1106">
        <v>0.29795736697001785</v>
      </c>
      <c r="HW5" s="1106">
        <v>-0.34735336557868818</v>
      </c>
      <c r="HX5" s="1106">
        <v>-0.6253247920862679</v>
      </c>
      <c r="HY5" s="1106">
        <v>-0.67472079069493818</v>
      </c>
      <c r="HZ5" s="1107">
        <v>-0.98973270062700791</v>
      </c>
    </row>
    <row r="6" spans="1:234" s="1116" customFormat="1" ht="24" hidden="1" customHeight="1" x14ac:dyDescent="0.35">
      <c r="A6" s="1108" t="s">
        <v>871</v>
      </c>
      <c r="B6" s="1109">
        <v>0</v>
      </c>
      <c r="C6" s="1109">
        <v>0</v>
      </c>
      <c r="D6" s="1109">
        <v>0</v>
      </c>
      <c r="E6" s="1109">
        <v>0</v>
      </c>
      <c r="F6" s="1109">
        <v>0</v>
      </c>
      <c r="G6" s="1109">
        <v>0</v>
      </c>
      <c r="H6" s="1109">
        <v>0</v>
      </c>
      <c r="I6" s="1109">
        <v>0</v>
      </c>
      <c r="J6" s="1109">
        <v>0</v>
      </c>
      <c r="K6" s="1109">
        <v>0</v>
      </c>
      <c r="L6" s="1109">
        <v>0</v>
      </c>
      <c r="M6" s="1109">
        <v>0</v>
      </c>
      <c r="N6" s="1109">
        <v>-200.38923299999999</v>
      </c>
      <c r="O6" s="1109">
        <v>-159.403829</v>
      </c>
      <c r="P6" s="1109">
        <v>0</v>
      </c>
      <c r="Q6" s="1109">
        <v>-359.79306200000002</v>
      </c>
      <c r="R6" s="1109">
        <v>-359.79306200000002</v>
      </c>
      <c r="S6" s="1109"/>
      <c r="T6" s="1109">
        <v>-50</v>
      </c>
      <c r="U6" s="1109">
        <v>-40</v>
      </c>
      <c r="V6" s="1109">
        <v>-30</v>
      </c>
      <c r="W6" s="1109">
        <v>-120</v>
      </c>
      <c r="X6" s="1109">
        <v>0</v>
      </c>
      <c r="Y6" s="1109">
        <v>0</v>
      </c>
      <c r="Z6" s="1109">
        <v>0</v>
      </c>
      <c r="AA6" s="1109">
        <v>0</v>
      </c>
      <c r="AB6" s="1110">
        <v>-85.09</v>
      </c>
      <c r="AC6" s="1110">
        <v>0</v>
      </c>
      <c r="AD6" s="1110">
        <v>0</v>
      </c>
      <c r="AE6" s="1110">
        <v>-85.09</v>
      </c>
      <c r="AF6" s="1110">
        <v>0</v>
      </c>
      <c r="AG6" s="1110">
        <v>0</v>
      </c>
      <c r="AH6" s="1110">
        <v>0</v>
      </c>
      <c r="AI6" s="1110">
        <v>0</v>
      </c>
      <c r="AJ6" s="1110">
        <v>-205.09</v>
      </c>
      <c r="AK6" s="1110"/>
      <c r="AL6" s="1110">
        <v>-74.937849999999997</v>
      </c>
      <c r="AM6" s="1110">
        <v>-48.376069000000001</v>
      </c>
      <c r="AN6" s="1110">
        <v>-30</v>
      </c>
      <c r="AO6" s="1110">
        <v>-153.313919</v>
      </c>
      <c r="AP6" s="1110">
        <v>0</v>
      </c>
      <c r="AQ6" s="1110">
        <v>0</v>
      </c>
      <c r="AR6" s="1110">
        <v>0</v>
      </c>
      <c r="AS6" s="1110">
        <v>0</v>
      </c>
      <c r="AT6" s="1110">
        <v>-30.068556999999998</v>
      </c>
      <c r="AU6" s="1110">
        <v>-78.413577000000004</v>
      </c>
      <c r="AV6" s="1110"/>
      <c r="AW6" s="2762">
        <v>0</v>
      </c>
      <c r="AX6" s="1110">
        <v>0</v>
      </c>
      <c r="AY6" s="1110">
        <v>0</v>
      </c>
      <c r="AZ6" s="1110">
        <v>0</v>
      </c>
      <c r="BA6" s="1110">
        <v>0</v>
      </c>
      <c r="BB6" s="1110">
        <v>-103.6691166</v>
      </c>
      <c r="BC6" s="1110">
        <v>-60.3512445</v>
      </c>
      <c r="BD6" s="1110">
        <v>-164.0203611</v>
      </c>
      <c r="BE6" s="1110">
        <v>-23.917168399999998</v>
      </c>
      <c r="BF6" s="1110">
        <v>-139.72867259999998</v>
      </c>
      <c r="BG6" s="1110">
        <v>-94.593159900000003</v>
      </c>
      <c r="BH6" s="1110">
        <v>-258.23900090000001</v>
      </c>
      <c r="BI6" s="1109">
        <v>-2.7458265000000002</v>
      </c>
      <c r="BJ6" s="1109">
        <v>-20.738278899999997</v>
      </c>
      <c r="BK6" s="1109">
        <v>-93.393005829999993</v>
      </c>
      <c r="BL6" s="1109">
        <v>-116.87711122999998</v>
      </c>
      <c r="BM6" s="1113">
        <v>0</v>
      </c>
      <c r="BN6" s="1111">
        <v>0</v>
      </c>
      <c r="BO6" s="1111">
        <v>0</v>
      </c>
      <c r="BP6" s="1111">
        <v>0</v>
      </c>
      <c r="BQ6" s="1111">
        <v>0</v>
      </c>
      <c r="BR6" s="1111">
        <v>0</v>
      </c>
      <c r="BS6" s="1111">
        <v>0</v>
      </c>
      <c r="BT6" s="1111">
        <v>0</v>
      </c>
      <c r="BU6" s="1111">
        <v>0</v>
      </c>
      <c r="BV6" s="1111">
        <v>0</v>
      </c>
      <c r="BW6" s="1111">
        <v>0</v>
      </c>
      <c r="BX6" s="1111">
        <v>0</v>
      </c>
      <c r="BY6" s="1111">
        <v>0</v>
      </c>
      <c r="BZ6" s="1111">
        <v>0</v>
      </c>
      <c r="CA6" s="1111">
        <v>0</v>
      </c>
      <c r="CB6" s="1112">
        <v>0</v>
      </c>
      <c r="CC6" s="1113">
        <v>-62.572763449999997</v>
      </c>
      <c r="CD6" s="1111">
        <v>-14.065721829999999</v>
      </c>
      <c r="CE6" s="1111">
        <v>-15.57276345</v>
      </c>
      <c r="CF6" s="1111">
        <v>-92.211248730000008</v>
      </c>
      <c r="CG6" s="1111">
        <v>-99.253954759999985</v>
      </c>
      <c r="CH6" s="1111">
        <v>-18.451029369999901</v>
      </c>
      <c r="CI6" s="1111">
        <v>-237.61706805</v>
      </c>
      <c r="CJ6" s="1111">
        <v>-355.3220521799999</v>
      </c>
      <c r="CK6" s="1111">
        <v>-114.87276344999989</v>
      </c>
      <c r="CL6" s="1111">
        <v>-61.530579069999895</v>
      </c>
      <c r="CM6" s="1111">
        <v>-139.97410029999998</v>
      </c>
      <c r="CN6" s="1111">
        <v>-316.37744281999983</v>
      </c>
      <c r="CO6" s="1111"/>
      <c r="CP6" s="1111"/>
      <c r="CQ6" s="1111"/>
      <c r="CR6" s="1111"/>
      <c r="CS6" s="1112"/>
      <c r="CT6" s="1111"/>
      <c r="CU6" s="1111"/>
      <c r="CV6" s="1111"/>
      <c r="CW6" s="1111"/>
      <c r="CX6" s="1111"/>
      <c r="CY6" s="1111"/>
      <c r="CZ6" s="1111"/>
      <c r="DA6" s="1111"/>
      <c r="DB6" s="1111"/>
      <c r="DC6" s="1111"/>
      <c r="DD6" s="1111"/>
      <c r="DE6" s="1111"/>
      <c r="DF6" s="1111"/>
      <c r="DG6" s="1111"/>
      <c r="DH6" s="1111"/>
      <c r="DI6" s="1111"/>
      <c r="DJ6" s="1112"/>
      <c r="DK6" s="1113">
        <v>-9.83</v>
      </c>
      <c r="DL6" s="1111">
        <v>-175.87970503</v>
      </c>
      <c r="DM6" s="1111">
        <v>-39.245782239999997</v>
      </c>
      <c r="DN6" s="1111">
        <v>-224.95548726999999</v>
      </c>
      <c r="DO6" s="1111">
        <v>-47.244589440000006</v>
      </c>
      <c r="DP6" s="1111">
        <v>-116.05971853</v>
      </c>
      <c r="DQ6" s="1111">
        <v>-19.122693229999999</v>
      </c>
      <c r="DR6" s="1111">
        <v>-182.42700119999998</v>
      </c>
      <c r="DS6" s="1111">
        <v>-407.38248846999994</v>
      </c>
      <c r="DT6" s="1111">
        <v>-2.4</v>
      </c>
      <c r="DU6" s="1111">
        <v>0</v>
      </c>
      <c r="DV6" s="1111">
        <v>0</v>
      </c>
      <c r="DW6" s="1111">
        <v>-2.4</v>
      </c>
      <c r="DX6" s="1111">
        <v>0</v>
      </c>
      <c r="DY6" s="1111">
        <v>0</v>
      </c>
      <c r="DZ6" s="1111">
        <v>-2.4062274800000201</v>
      </c>
      <c r="EA6" s="1111">
        <v>-2.4062274800000201</v>
      </c>
      <c r="EB6" s="1112">
        <v>-730</v>
      </c>
      <c r="EC6" s="1113">
        <v>0</v>
      </c>
      <c r="ED6" s="1109">
        <v>-179.56583792000001</v>
      </c>
      <c r="EE6" s="1109">
        <v>-616.02697324999997</v>
      </c>
      <c r="EF6" s="1109">
        <v>-795.59281117000012</v>
      </c>
      <c r="EG6" s="1109">
        <v>0</v>
      </c>
      <c r="EH6" s="1109">
        <v>-344.00758998000003</v>
      </c>
      <c r="EI6" s="1109">
        <v>-200.01993941000003</v>
      </c>
      <c r="EJ6" s="1109">
        <v>-544.02752939000015</v>
      </c>
      <c r="EK6" s="1109">
        <v>0</v>
      </c>
      <c r="EL6" s="1109">
        <v>-99.280718750000005</v>
      </c>
      <c r="EM6" s="1109">
        <v>0</v>
      </c>
      <c r="EN6" s="1109">
        <v>-99.280718750000005</v>
      </c>
      <c r="EO6" s="1109">
        <v>0</v>
      </c>
      <c r="EP6" s="1109">
        <v>0</v>
      </c>
      <c r="EQ6" s="1109">
        <v>-4.3264071096098409</v>
      </c>
      <c r="ER6" s="1109">
        <v>-4.3264071096098409</v>
      </c>
      <c r="ES6" s="1114">
        <v>-1443.22746641961</v>
      </c>
      <c r="ET6" s="1115"/>
      <c r="EU6" s="1109"/>
      <c r="EV6" s="1109"/>
      <c r="EW6" s="1109"/>
      <c r="EX6" s="1109"/>
      <c r="EY6" s="1109"/>
      <c r="EZ6" s="1109"/>
      <c r="FA6" s="1109"/>
      <c r="FB6" s="1109"/>
      <c r="FC6" s="1109"/>
      <c r="FD6" s="1109"/>
      <c r="FE6" s="1109"/>
      <c r="FF6" s="1109"/>
      <c r="FG6" s="1109"/>
      <c r="FH6" s="1109"/>
      <c r="FI6" s="1109"/>
      <c r="FJ6" s="1109"/>
      <c r="FK6" s="1115"/>
      <c r="FL6" s="1109"/>
      <c r="FM6" s="1109"/>
      <c r="FN6" s="925">
        <f t="shared" si="0"/>
        <v>0</v>
      </c>
      <c r="FO6" s="1109"/>
      <c r="FP6" s="1109"/>
      <c r="FQ6" s="1109"/>
      <c r="FR6" s="925">
        <f t="shared" si="1"/>
        <v>0</v>
      </c>
      <c r="FS6" s="1109"/>
      <c r="FT6" s="1109"/>
      <c r="FU6" s="1109"/>
      <c r="FV6" s="925">
        <f t="shared" si="2"/>
        <v>0</v>
      </c>
      <c r="FW6" s="1109"/>
      <c r="FX6" s="1109"/>
      <c r="FY6" s="1109"/>
      <c r="FZ6" s="1109"/>
      <c r="GA6" s="1114"/>
      <c r="GB6" s="1115"/>
      <c r="GC6" s="1109"/>
      <c r="GD6" s="1109"/>
      <c r="GE6" s="925">
        <f t="shared" si="3"/>
        <v>0</v>
      </c>
      <c r="GF6" s="925"/>
      <c r="GG6" s="925"/>
      <c r="GH6" s="925"/>
      <c r="GI6" s="925">
        <f t="shared" si="4"/>
        <v>0</v>
      </c>
      <c r="GJ6" s="925"/>
      <c r="GK6" s="925"/>
      <c r="GL6" s="925"/>
      <c r="GM6" s="925">
        <f t="shared" si="5"/>
        <v>0</v>
      </c>
      <c r="GN6" s="925"/>
      <c r="GO6" s="1109"/>
      <c r="GP6" s="1109"/>
      <c r="GQ6" s="1109">
        <f t="shared" si="6"/>
        <v>0</v>
      </c>
      <c r="GR6" s="1092">
        <f t="shared" si="7"/>
        <v>0</v>
      </c>
      <c r="GS6" s="1109"/>
      <c r="GT6" s="1109"/>
      <c r="GU6" s="1109"/>
      <c r="GV6" s="1109"/>
      <c r="GW6" s="1109"/>
      <c r="GX6" s="1109"/>
      <c r="GY6" s="1109"/>
      <c r="GZ6" s="1109"/>
      <c r="HA6" s="1109"/>
      <c r="HB6" s="1109"/>
      <c r="HC6" s="1109"/>
      <c r="HD6" s="1109"/>
      <c r="HE6" s="1109"/>
      <c r="HF6" s="1109"/>
      <c r="HG6" s="1109"/>
      <c r="HH6" s="1109"/>
      <c r="HI6" s="1103"/>
      <c r="HJ6" s="1096">
        <v>-13431.708622189395</v>
      </c>
      <c r="HK6" s="925">
        <v>-10480.59391786892</v>
      </c>
      <c r="HL6" s="925">
        <v>5991.8397326201548</v>
      </c>
      <c r="HM6" s="925">
        <v>-17920.462807438165</v>
      </c>
      <c r="HN6" s="925">
        <v>2388.8870271746596</v>
      </c>
      <c r="HO6" s="925">
        <v>-3562.8726414949028</v>
      </c>
      <c r="HP6" s="925">
        <v>-2887.2822052988608</v>
      </c>
      <c r="HQ6" s="925">
        <v>-4061.2678196191041</v>
      </c>
      <c r="HR6" s="925">
        <v>3425.6674240674752</v>
      </c>
      <c r="HS6" s="925">
        <v>-1074.3130122304458</v>
      </c>
      <c r="HT6" s="925">
        <v>4210.8112976947195</v>
      </c>
      <c r="HU6" s="925">
        <v>6562.1657095317496</v>
      </c>
      <c r="HV6" s="925">
        <v>2217.1079374540413</v>
      </c>
      <c r="HW6" s="925">
        <v>-5832.4746438018637</v>
      </c>
      <c r="HX6" s="925">
        <v>-24365.101529917596</v>
      </c>
      <c r="HY6" s="925">
        <v>-27980.46823626542</v>
      </c>
      <c r="HZ6" s="1092">
        <v>-43400.033153790937</v>
      </c>
    </row>
    <row r="7" spans="1:234" s="1116" customFormat="1" ht="24" hidden="1" customHeight="1" x14ac:dyDescent="0.35">
      <c r="A7" s="1117" t="s">
        <v>872</v>
      </c>
      <c r="B7" s="1109">
        <v>0</v>
      </c>
      <c r="C7" s="1109">
        <v>0</v>
      </c>
      <c r="D7" s="1109">
        <v>0</v>
      </c>
      <c r="E7" s="1109">
        <v>0</v>
      </c>
      <c r="F7" s="1109">
        <v>0</v>
      </c>
      <c r="G7" s="1109">
        <v>0</v>
      </c>
      <c r="H7" s="1109">
        <v>0</v>
      </c>
      <c r="I7" s="1109">
        <v>0</v>
      </c>
      <c r="J7" s="1109">
        <v>0</v>
      </c>
      <c r="K7" s="1109">
        <v>0</v>
      </c>
      <c r="L7" s="1109">
        <v>0</v>
      </c>
      <c r="M7" s="1109">
        <v>0</v>
      </c>
      <c r="N7" s="1109">
        <v>-200.38923299999999</v>
      </c>
      <c r="O7" s="1109">
        <v>-159.403829</v>
      </c>
      <c r="P7" s="1109">
        <v>0</v>
      </c>
      <c r="Q7" s="1109">
        <v>-359.79306200000002</v>
      </c>
      <c r="R7" s="1109">
        <v>-359.79306200000002</v>
      </c>
      <c r="S7" s="1109"/>
      <c r="T7" s="1109">
        <v>-50</v>
      </c>
      <c r="U7" s="1109">
        <v>-40</v>
      </c>
      <c r="V7" s="1109">
        <v>-30</v>
      </c>
      <c r="W7" s="1109">
        <v>-120</v>
      </c>
      <c r="X7" s="1109">
        <v>0</v>
      </c>
      <c r="Y7" s="1109">
        <v>0</v>
      </c>
      <c r="Z7" s="1109">
        <v>0</v>
      </c>
      <c r="AA7" s="1109">
        <v>0</v>
      </c>
      <c r="AB7" s="1110">
        <v>-85.09</v>
      </c>
      <c r="AC7" s="1110">
        <v>0</v>
      </c>
      <c r="AD7" s="1110">
        <v>0</v>
      </c>
      <c r="AE7" s="1110">
        <v>-85.09</v>
      </c>
      <c r="AL7" s="1110">
        <v>0</v>
      </c>
      <c r="AM7" s="1110">
        <v>0</v>
      </c>
      <c r="AN7" s="1110">
        <v>0</v>
      </c>
      <c r="AO7" s="1110">
        <v>0</v>
      </c>
      <c r="AP7" s="1110">
        <v>0</v>
      </c>
      <c r="AQ7" s="1110">
        <v>0</v>
      </c>
      <c r="AR7" s="1110">
        <v>0</v>
      </c>
      <c r="AS7" s="1110">
        <v>0</v>
      </c>
      <c r="AT7" s="1110">
        <v>0</v>
      </c>
      <c r="AU7" s="1110">
        <v>0</v>
      </c>
      <c r="AV7" s="1110"/>
      <c r="AW7" s="2762">
        <v>0</v>
      </c>
      <c r="AX7" s="1110">
        <v>0</v>
      </c>
      <c r="AY7" s="1110">
        <v>0</v>
      </c>
      <c r="AZ7" s="1110">
        <v>0</v>
      </c>
      <c r="BA7" s="1110">
        <v>0</v>
      </c>
      <c r="BB7" s="1110">
        <v>0</v>
      </c>
      <c r="BC7" s="1110">
        <v>0</v>
      </c>
      <c r="BD7" s="1110">
        <v>0</v>
      </c>
      <c r="BE7" s="1110">
        <v>0</v>
      </c>
      <c r="BF7" s="1110">
        <v>0</v>
      </c>
      <c r="BG7" s="1110">
        <v>0</v>
      </c>
      <c r="BH7" s="1110">
        <v>0</v>
      </c>
      <c r="BI7" s="1109">
        <v>0</v>
      </c>
      <c r="BJ7" s="1109">
        <v>0</v>
      </c>
      <c r="BK7" s="1109">
        <v>0</v>
      </c>
      <c r="BL7" s="1109">
        <v>0</v>
      </c>
      <c r="BM7" s="1113">
        <v>0</v>
      </c>
      <c r="BN7" s="1111">
        <v>0</v>
      </c>
      <c r="BO7" s="1111">
        <v>0</v>
      </c>
      <c r="BP7" s="1111">
        <v>0</v>
      </c>
      <c r="BQ7" s="1111">
        <v>0</v>
      </c>
      <c r="BR7" s="1111">
        <v>0</v>
      </c>
      <c r="BS7" s="1111">
        <v>0</v>
      </c>
      <c r="BT7" s="1111">
        <v>0</v>
      </c>
      <c r="BU7" s="1111">
        <v>0</v>
      </c>
      <c r="BV7" s="1111">
        <v>0</v>
      </c>
      <c r="BW7" s="1111">
        <v>0</v>
      </c>
      <c r="BX7" s="1111">
        <v>0</v>
      </c>
      <c r="BY7" s="1111">
        <v>0</v>
      </c>
      <c r="BZ7" s="1111">
        <v>0</v>
      </c>
      <c r="CA7" s="1111">
        <v>0</v>
      </c>
      <c r="CB7" s="1112">
        <v>0</v>
      </c>
      <c r="CC7" s="1113">
        <v>0</v>
      </c>
      <c r="CD7" s="1111">
        <v>0</v>
      </c>
      <c r="CE7" s="1111">
        <v>0</v>
      </c>
      <c r="CF7" s="1111">
        <v>0</v>
      </c>
      <c r="CG7" s="1111">
        <v>0</v>
      </c>
      <c r="CH7" s="1111">
        <v>0</v>
      </c>
      <c r="CI7" s="1111">
        <v>0</v>
      </c>
      <c r="CJ7" s="1111">
        <v>0</v>
      </c>
      <c r="CK7" s="1111"/>
      <c r="CL7" s="1111"/>
      <c r="CM7" s="1111"/>
      <c r="CN7" s="1111"/>
      <c r="CO7" s="1111"/>
      <c r="CP7" s="1111"/>
      <c r="CQ7" s="1111"/>
      <c r="CR7" s="1111"/>
      <c r="CS7" s="1112"/>
      <c r="CT7" s="1111"/>
      <c r="CU7" s="1111"/>
      <c r="CV7" s="1111"/>
      <c r="CW7" s="1111"/>
      <c r="CX7" s="1111"/>
      <c r="CY7" s="1111"/>
      <c r="CZ7" s="1111"/>
      <c r="DA7" s="1111"/>
      <c r="DB7" s="1111"/>
      <c r="DC7" s="1111"/>
      <c r="DD7" s="1111"/>
      <c r="DE7" s="1111"/>
      <c r="DF7" s="1111"/>
      <c r="DG7" s="1111"/>
      <c r="DH7" s="1111"/>
      <c r="DI7" s="1111"/>
      <c r="DJ7" s="1112"/>
      <c r="DK7" s="1113">
        <v>0</v>
      </c>
      <c r="DL7" s="1111">
        <v>0</v>
      </c>
      <c r="DM7" s="1111">
        <v>0</v>
      </c>
      <c r="DN7" s="1111">
        <v>0</v>
      </c>
      <c r="DO7" s="1111">
        <v>0</v>
      </c>
      <c r="DP7" s="1111">
        <v>0</v>
      </c>
      <c r="DQ7" s="1111">
        <v>0</v>
      </c>
      <c r="DR7" s="1111">
        <v>0</v>
      </c>
      <c r="DS7" s="1111">
        <v>0</v>
      </c>
      <c r="DT7" s="1111">
        <v>0</v>
      </c>
      <c r="DU7" s="1111">
        <v>0</v>
      </c>
      <c r="DV7" s="1111">
        <v>0</v>
      </c>
      <c r="DW7" s="1111">
        <v>0</v>
      </c>
      <c r="DX7" s="1111">
        <v>0</v>
      </c>
      <c r="DY7" s="1111">
        <v>0</v>
      </c>
      <c r="DZ7" s="1111">
        <v>0</v>
      </c>
      <c r="EA7" s="1111">
        <v>0</v>
      </c>
      <c r="EB7" s="1112">
        <v>0</v>
      </c>
      <c r="EC7" s="1113">
        <v>0</v>
      </c>
      <c r="ED7" s="1109">
        <v>0</v>
      </c>
      <c r="EE7" s="1109">
        <v>0</v>
      </c>
      <c r="EF7" s="1109">
        <v>0</v>
      </c>
      <c r="EG7" s="1109">
        <v>0</v>
      </c>
      <c r="EH7" s="1109">
        <v>0</v>
      </c>
      <c r="EI7" s="1109">
        <v>0</v>
      </c>
      <c r="EJ7" s="1109">
        <v>0</v>
      </c>
      <c r="EK7" s="1109">
        <v>0</v>
      </c>
      <c r="EL7" s="1109">
        <v>0</v>
      </c>
      <c r="EM7" s="1109">
        <v>0</v>
      </c>
      <c r="EN7" s="1109">
        <v>0</v>
      </c>
      <c r="EO7" s="1109">
        <v>0</v>
      </c>
      <c r="EP7" s="1109">
        <v>0</v>
      </c>
      <c r="EQ7" s="1109">
        <v>0</v>
      </c>
      <c r="ER7" s="1109">
        <v>0</v>
      </c>
      <c r="ES7" s="1114">
        <v>0</v>
      </c>
      <c r="ET7" s="1115"/>
      <c r="EU7" s="1109"/>
      <c r="EV7" s="1109"/>
      <c r="EW7" s="1109"/>
      <c r="EX7" s="1109"/>
      <c r="EY7" s="1109"/>
      <c r="EZ7" s="1109"/>
      <c r="FA7" s="1109"/>
      <c r="FB7" s="1109"/>
      <c r="FC7" s="1109"/>
      <c r="FD7" s="1109"/>
      <c r="FE7" s="1109"/>
      <c r="FF7" s="1109"/>
      <c r="FG7" s="1109"/>
      <c r="FH7" s="1109"/>
      <c r="FI7" s="1109"/>
      <c r="FJ7" s="1109"/>
      <c r="FK7" s="1115"/>
      <c r="FL7" s="1109"/>
      <c r="FM7" s="1109"/>
      <c r="FN7" s="925">
        <f t="shared" si="0"/>
        <v>0</v>
      </c>
      <c r="FO7" s="1109"/>
      <c r="FP7" s="1109"/>
      <c r="FQ7" s="1109"/>
      <c r="FR7" s="925">
        <f t="shared" si="1"/>
        <v>0</v>
      </c>
      <c r="FS7" s="1109"/>
      <c r="FT7" s="1109"/>
      <c r="FU7" s="1109"/>
      <c r="FV7" s="925">
        <f t="shared" si="2"/>
        <v>0</v>
      </c>
      <c r="FW7" s="1109"/>
      <c r="FX7" s="1109"/>
      <c r="FY7" s="1109"/>
      <c r="FZ7" s="1109"/>
      <c r="GA7" s="1114"/>
      <c r="GB7" s="1115"/>
      <c r="GC7" s="1109"/>
      <c r="GD7" s="1109"/>
      <c r="GE7" s="925">
        <f t="shared" si="3"/>
        <v>0</v>
      </c>
      <c r="GF7" s="925"/>
      <c r="GG7" s="925"/>
      <c r="GH7" s="925"/>
      <c r="GI7" s="925">
        <f t="shared" si="4"/>
        <v>0</v>
      </c>
      <c r="GJ7" s="925"/>
      <c r="GK7" s="925"/>
      <c r="GL7" s="925"/>
      <c r="GM7" s="925">
        <f t="shared" si="5"/>
        <v>0</v>
      </c>
      <c r="GN7" s="925"/>
      <c r="GO7" s="1109"/>
      <c r="GP7" s="1109"/>
      <c r="GQ7" s="1109">
        <f t="shared" si="6"/>
        <v>0</v>
      </c>
      <c r="GR7" s="1092">
        <f t="shared" si="7"/>
        <v>0</v>
      </c>
      <c r="GS7" s="1109"/>
      <c r="GT7" s="1109"/>
      <c r="GU7" s="1109"/>
      <c r="GV7" s="1109"/>
      <c r="GW7" s="1109"/>
      <c r="GX7" s="1109"/>
      <c r="GY7" s="1109"/>
      <c r="GZ7" s="1109"/>
      <c r="HA7" s="1109"/>
      <c r="HB7" s="1109"/>
      <c r="HC7" s="1109"/>
      <c r="HD7" s="1109"/>
      <c r="HE7" s="1109"/>
      <c r="HF7" s="1109"/>
      <c r="HG7" s="1109"/>
      <c r="HH7" s="1109"/>
      <c r="HI7" s="1092"/>
      <c r="HJ7" s="1096">
        <v>-0.95940358831316142</v>
      </c>
      <c r="HK7" s="925">
        <v>-0.74861059715405986</v>
      </c>
      <c r="HL7" s="925">
        <v>0.42798669192215683</v>
      </c>
      <c r="HM7" s="925">
        <v>-1.2800274935450644</v>
      </c>
      <c r="HN7" s="925">
        <v>0.17063404592918752</v>
      </c>
      <c r="HO7" s="925">
        <v>-0.25448979672668198</v>
      </c>
      <c r="HP7" s="925">
        <v>-0.206233546762641</v>
      </c>
      <c r="HQ7" s="925">
        <v>-0.29008929756013546</v>
      </c>
      <c r="HR7" s="925">
        <v>0.24468946665417746</v>
      </c>
      <c r="HS7" s="925">
        <v>-7.6736310167023619E-2</v>
      </c>
      <c r="HT7" s="925">
        <v>0.30077092813374379</v>
      </c>
      <c r="HU7" s="925">
        <v>0.46872408462089765</v>
      </c>
      <c r="HV7" s="925">
        <v>0.15836416428487696</v>
      </c>
      <c r="HW7" s="925">
        <v>-0.4166035207735862</v>
      </c>
      <c r="HX7" s="925">
        <v>-1.7403568298674954</v>
      </c>
      <c r="HY7" s="925">
        <v>-1.9985961863562047</v>
      </c>
      <c r="HZ7" s="1092">
        <v>-3.099988892840507</v>
      </c>
    </row>
    <row r="8" spans="1:234" s="1116" customFormat="1" ht="24" hidden="1" customHeight="1" x14ac:dyDescent="0.35">
      <c r="A8" s="1108" t="s">
        <v>873</v>
      </c>
      <c r="B8" s="1109">
        <v>-661.95003741000005</v>
      </c>
      <c r="C8" s="1109">
        <v>-490.8594023</v>
      </c>
      <c r="D8" s="1109">
        <v>-308.43231988000002</v>
      </c>
      <c r="E8" s="1109">
        <v>-1461.2417595900001</v>
      </c>
      <c r="F8" s="1109">
        <v>-343.34126424999999</v>
      </c>
      <c r="G8" s="1109">
        <v>-261.88291688999999</v>
      </c>
      <c r="H8" s="1109">
        <v>-272.06924605</v>
      </c>
      <c r="I8" s="1109">
        <v>-877.2934271900001</v>
      </c>
      <c r="J8" s="1109">
        <v>-220.17505887999999</v>
      </c>
      <c r="K8" s="1109">
        <v>-158.82035399</v>
      </c>
      <c r="L8" s="1109">
        <v>-157.1541119</v>
      </c>
      <c r="M8" s="1109">
        <v>-536.14952476999997</v>
      </c>
      <c r="N8" s="1109">
        <v>-193.46209177</v>
      </c>
      <c r="O8" s="1109">
        <v>-151.98269263</v>
      </c>
      <c r="P8" s="1109">
        <v>-86.167241529999998</v>
      </c>
      <c r="Q8" s="1109">
        <v>-431.61202593000002</v>
      </c>
      <c r="R8" s="1109">
        <v>-3306.29673748</v>
      </c>
      <c r="S8" s="1109"/>
      <c r="T8" s="1109">
        <v>-470.85466300000002</v>
      </c>
      <c r="U8" s="1109">
        <v>-207.73764017000002</v>
      </c>
      <c r="V8" s="1109">
        <v>-189.20819593000002</v>
      </c>
      <c r="W8" s="1109">
        <v>-867.80049910000002</v>
      </c>
      <c r="X8" s="1109">
        <v>-225.65450248000002</v>
      </c>
      <c r="Y8" s="1109">
        <v>-134.57139476</v>
      </c>
      <c r="Z8" s="1109">
        <v>-76.629014080000005</v>
      </c>
      <c r="AA8" s="1109">
        <v>-436.85491131999999</v>
      </c>
      <c r="AB8" s="1110">
        <v>-322.27129711000003</v>
      </c>
      <c r="AC8" s="1110">
        <v>-79.942021999999994</v>
      </c>
      <c r="AD8" s="1110">
        <v>-91.509123000000002</v>
      </c>
      <c r="AE8" s="1110">
        <v>-493.72244211000003</v>
      </c>
      <c r="AF8" s="1110">
        <v>0</v>
      </c>
      <c r="AG8" s="1110">
        <v>-51.292048210000004</v>
      </c>
      <c r="AH8" s="1110">
        <v>-116.09887427</v>
      </c>
      <c r="AI8" s="1110">
        <v>-167.39092248</v>
      </c>
      <c r="AJ8" s="1110">
        <v>-1965.7687750099999</v>
      </c>
      <c r="AK8" s="1110"/>
      <c r="AL8" s="1110">
        <v>-831.52419499999996</v>
      </c>
      <c r="AM8" s="1110">
        <v>-349.57804199999998</v>
      </c>
      <c r="AN8" s="1110">
        <v>-307.94061912000001</v>
      </c>
      <c r="AO8" s="1110">
        <v>-1489.0428561200001</v>
      </c>
      <c r="AP8" s="1110">
        <v>-156.83174951999999</v>
      </c>
      <c r="AQ8" s="1110">
        <v>-134.57139476</v>
      </c>
      <c r="AR8" s="1110">
        <v>-30.443408489999999</v>
      </c>
      <c r="AS8" s="1110">
        <v>-321.84655277000002</v>
      </c>
      <c r="AT8" s="1110">
        <v>-1057.3477288700001</v>
      </c>
      <c r="AU8" s="1110">
        <v>-1241.4866193</v>
      </c>
      <c r="AV8" s="1110"/>
      <c r="AW8" s="2762">
        <v>-58.76958844</v>
      </c>
      <c r="AX8" s="1110">
        <v>-89.382458029999995</v>
      </c>
      <c r="AY8" s="1110">
        <v>-172.48970419999998</v>
      </c>
      <c r="AZ8" s="1110">
        <v>-320.64175066999996</v>
      </c>
      <c r="BA8" s="1110">
        <v>-282.09137135000003</v>
      </c>
      <c r="BB8" s="1110">
        <v>-149.93252455000001</v>
      </c>
      <c r="BC8" s="1110">
        <v>-253.37639264000001</v>
      </c>
      <c r="BD8" s="1110">
        <v>-685.40028854000013</v>
      </c>
      <c r="BE8" s="1110">
        <v>-266.47696846999997</v>
      </c>
      <c r="BF8" s="1110">
        <v>-160.46155382000001</v>
      </c>
      <c r="BG8" s="1110">
        <v>-109.071151644144</v>
      </c>
      <c r="BH8" s="1110">
        <v>-536.00967393414396</v>
      </c>
      <c r="BI8" s="1109">
        <v>-119.204492</v>
      </c>
      <c r="BJ8" s="1109">
        <v>-356.24607700000001</v>
      </c>
      <c r="BK8" s="1109">
        <v>-142.04849218000001</v>
      </c>
      <c r="BL8" s="1109">
        <v>-617.49906118000001</v>
      </c>
      <c r="BM8" s="1113">
        <v>-26.3024293</v>
      </c>
      <c r="BN8" s="1111">
        <v>-43.032990979999994</v>
      </c>
      <c r="BO8" s="1111">
        <v>-20.866827779999973</v>
      </c>
      <c r="BP8" s="1111">
        <v>-90.202248059999974</v>
      </c>
      <c r="BQ8" s="1109">
        <v>-62.87491653</v>
      </c>
      <c r="BR8" s="1109">
        <v>-88.840422610000005</v>
      </c>
      <c r="BS8" s="1109">
        <v>222.41612639000004</v>
      </c>
      <c r="BT8" s="1118">
        <v>70.700787250000047</v>
      </c>
      <c r="BU8" s="1118">
        <v>-97.026371680000011</v>
      </c>
      <c r="BV8" s="1118">
        <v>-416.37655247000009</v>
      </c>
      <c r="BW8" s="1118">
        <v>-217.40213164999997</v>
      </c>
      <c r="BX8" s="1118">
        <v>-730.8050558000001</v>
      </c>
      <c r="BY8" s="1118">
        <v>119.52311142999999</v>
      </c>
      <c r="BZ8" s="1118">
        <v>615.29143957000008</v>
      </c>
      <c r="CA8" s="1118">
        <v>2730.7973400600004</v>
      </c>
      <c r="CB8" s="1119">
        <v>3465.6118910600003</v>
      </c>
      <c r="CC8" s="1120">
        <v>0</v>
      </c>
      <c r="CD8" s="1118">
        <v>0</v>
      </c>
      <c r="CE8" s="1118">
        <v>0</v>
      </c>
      <c r="CF8" s="1118">
        <v>0</v>
      </c>
      <c r="CG8" s="1118">
        <v>0</v>
      </c>
      <c r="CH8" s="1118">
        <v>0</v>
      </c>
      <c r="CI8" s="1118">
        <v>0</v>
      </c>
      <c r="CJ8" s="1118">
        <v>0</v>
      </c>
      <c r="CK8" s="1118">
        <v>0</v>
      </c>
      <c r="CL8" s="1118">
        <v>0</v>
      </c>
      <c r="CM8" s="1118">
        <v>0</v>
      </c>
      <c r="CN8" s="1118">
        <v>0</v>
      </c>
      <c r="CO8" s="1118"/>
      <c r="CP8" s="1118"/>
      <c r="CQ8" s="1118"/>
      <c r="CR8" s="1118"/>
      <c r="CS8" s="1119"/>
      <c r="CT8" s="1118"/>
      <c r="CU8" s="1118"/>
      <c r="CV8" s="1118"/>
      <c r="CW8" s="1118"/>
      <c r="CX8" s="1118"/>
      <c r="CY8" s="1118"/>
      <c r="CZ8" s="1118"/>
      <c r="DA8" s="1118"/>
      <c r="DB8" s="1118"/>
      <c r="DC8" s="1118"/>
      <c r="DD8" s="1118"/>
      <c r="DE8" s="1118"/>
      <c r="DF8" s="1118"/>
      <c r="DG8" s="1118"/>
      <c r="DH8" s="1118"/>
      <c r="DI8" s="1118"/>
      <c r="DJ8" s="1119"/>
      <c r="DK8" s="1120"/>
      <c r="DL8" s="1118"/>
      <c r="DM8" s="1118"/>
      <c r="DN8" s="1118"/>
      <c r="DO8" s="1118"/>
      <c r="DP8" s="1118"/>
      <c r="DQ8" s="1118"/>
      <c r="DR8" s="1118"/>
      <c r="DS8" s="1118"/>
      <c r="DT8" s="1118"/>
      <c r="DU8" s="1118"/>
      <c r="DV8" s="1118"/>
      <c r="DW8" s="1118"/>
      <c r="DX8" s="1118"/>
      <c r="DY8" s="1118"/>
      <c r="DZ8" s="1118"/>
      <c r="EA8" s="1118"/>
      <c r="EB8" s="1119"/>
      <c r="EC8" s="1120"/>
      <c r="ED8" s="1109"/>
      <c r="EE8" s="1109"/>
      <c r="EF8" s="1109"/>
      <c r="EG8" s="1109"/>
      <c r="EH8" s="1109"/>
      <c r="EI8" s="1109"/>
      <c r="EJ8" s="1109"/>
      <c r="EK8" s="1109"/>
      <c r="EL8" s="1109"/>
      <c r="EM8" s="1109"/>
      <c r="EN8" s="1109"/>
      <c r="EO8" s="1109"/>
      <c r="EP8" s="1109"/>
      <c r="EQ8" s="1109"/>
      <c r="ER8" s="1109"/>
      <c r="ES8" s="1114"/>
      <c r="ET8" s="1115"/>
      <c r="EU8" s="1109"/>
      <c r="EV8" s="1109"/>
      <c r="EW8" s="1109"/>
      <c r="EX8" s="1109"/>
      <c r="EY8" s="1109"/>
      <c r="EZ8" s="1109"/>
      <c r="FA8" s="1109"/>
      <c r="FB8" s="1109"/>
      <c r="FC8" s="1109"/>
      <c r="FD8" s="1109"/>
      <c r="FE8" s="1109"/>
      <c r="FF8" s="1109"/>
      <c r="FG8" s="1109"/>
      <c r="FH8" s="1109"/>
      <c r="FI8" s="1109"/>
      <c r="FJ8" s="1109"/>
      <c r="FK8" s="1115"/>
      <c r="FL8" s="1109"/>
      <c r="FM8" s="1109"/>
      <c r="FN8" s="925">
        <f t="shared" si="0"/>
        <v>0</v>
      </c>
      <c r="FO8" s="1109"/>
      <c r="FP8" s="1109"/>
      <c r="FQ8" s="1109"/>
      <c r="FR8" s="925">
        <f t="shared" si="1"/>
        <v>0</v>
      </c>
      <c r="FS8" s="1109"/>
      <c r="FT8" s="1109"/>
      <c r="FU8" s="1109"/>
      <c r="FV8" s="925">
        <f t="shared" si="2"/>
        <v>0</v>
      </c>
      <c r="FW8" s="1109"/>
      <c r="FX8" s="1109"/>
      <c r="FY8" s="1109"/>
      <c r="FZ8" s="1109"/>
      <c r="GA8" s="1114"/>
      <c r="GB8" s="1115"/>
      <c r="GC8" s="1109"/>
      <c r="GD8" s="1109"/>
      <c r="GE8" s="925">
        <f t="shared" si="3"/>
        <v>0</v>
      </c>
      <c r="GF8" s="925"/>
      <c r="GG8" s="925"/>
      <c r="GH8" s="925"/>
      <c r="GI8" s="925">
        <f t="shared" si="4"/>
        <v>0</v>
      </c>
      <c r="GJ8" s="925"/>
      <c r="GK8" s="925"/>
      <c r="GL8" s="925"/>
      <c r="GM8" s="925">
        <f t="shared" si="5"/>
        <v>0</v>
      </c>
      <c r="GN8" s="925"/>
      <c r="GO8" s="1109"/>
      <c r="GP8" s="1109"/>
      <c r="GQ8" s="1109">
        <f t="shared" si="6"/>
        <v>0</v>
      </c>
      <c r="GR8" s="1092">
        <f t="shared" si="7"/>
        <v>0</v>
      </c>
      <c r="GS8" s="1109"/>
      <c r="GT8" s="1109"/>
      <c r="GU8" s="1109"/>
      <c r="GV8" s="1109"/>
      <c r="GW8" s="1109"/>
      <c r="GX8" s="1109"/>
      <c r="GY8" s="1109"/>
      <c r="GZ8" s="1109"/>
      <c r="HA8" s="1109"/>
      <c r="HB8" s="1109"/>
      <c r="HC8" s="1109"/>
      <c r="HD8" s="1109"/>
      <c r="HE8" s="1109"/>
      <c r="HF8" s="1109"/>
      <c r="HG8" s="1109"/>
      <c r="HH8" s="1109"/>
      <c r="HI8" s="1092"/>
      <c r="HJ8" s="1096"/>
      <c r="HK8" s="925"/>
      <c r="HL8" s="925"/>
      <c r="HM8" s="925"/>
      <c r="HN8" s="925"/>
      <c r="HO8" s="925"/>
      <c r="HP8" s="925"/>
      <c r="HQ8" s="925"/>
      <c r="HR8" s="925"/>
      <c r="HS8" s="925"/>
      <c r="HT8" s="925"/>
      <c r="HU8" s="925"/>
      <c r="HV8" s="925"/>
      <c r="HW8" s="925"/>
      <c r="HX8" s="925"/>
      <c r="HY8" s="925"/>
      <c r="HZ8" s="1092"/>
    </row>
    <row r="9" spans="1:234" s="1116" customFormat="1" ht="24" hidden="1" customHeight="1" x14ac:dyDescent="0.35">
      <c r="A9" s="1117" t="s">
        <v>874</v>
      </c>
      <c r="B9" s="1109">
        <v>-661.95003741000005</v>
      </c>
      <c r="C9" s="1109">
        <v>-452.05940229999999</v>
      </c>
      <c r="D9" s="1109">
        <v>-308.43231988000002</v>
      </c>
      <c r="E9" s="1109">
        <v>-1422.4417595900002</v>
      </c>
      <c r="F9" s="1109">
        <v>-343.34126424999999</v>
      </c>
      <c r="G9" s="1109">
        <v>-261.88291688999999</v>
      </c>
      <c r="H9" s="1109">
        <v>-272.06924605</v>
      </c>
      <c r="I9" s="1109">
        <v>-877.2934271900001</v>
      </c>
      <c r="J9" s="1109">
        <v>-220.17505887999999</v>
      </c>
      <c r="K9" s="1109">
        <v>-158.82035399</v>
      </c>
      <c r="L9" s="1109">
        <v>-157.1541119</v>
      </c>
      <c r="M9" s="1109">
        <v>-536.14952476999997</v>
      </c>
      <c r="N9" s="1109">
        <v>-193.46209177</v>
      </c>
      <c r="O9" s="1109">
        <v>-151.98269263</v>
      </c>
      <c r="P9" s="1109">
        <v>-86.167241529999998</v>
      </c>
      <c r="Q9" s="1109">
        <v>-431.61202593000002</v>
      </c>
      <c r="R9" s="1109">
        <v>-3267.4967374799999</v>
      </c>
      <c r="S9" s="1109"/>
      <c r="T9" s="1109">
        <v>-470.85466300000002</v>
      </c>
      <c r="U9" s="1109">
        <v>-207.73764017000002</v>
      </c>
      <c r="V9" s="1109">
        <v>-189.20819593000002</v>
      </c>
      <c r="W9" s="1109">
        <v>-867.80049910000002</v>
      </c>
      <c r="X9" s="1109">
        <v>-225.65450248000002</v>
      </c>
      <c r="Y9" s="1109">
        <v>-134.57139476</v>
      </c>
      <c r="Z9" s="1109">
        <v>-76.629014080000005</v>
      </c>
      <c r="AA9" s="1109">
        <v>-436.85491131999999</v>
      </c>
      <c r="AB9" s="1110">
        <v>-322.27129711000003</v>
      </c>
      <c r="AC9" s="1110">
        <v>-79.942021999999994</v>
      </c>
      <c r="AD9" s="1110">
        <v>-91.509123000000002</v>
      </c>
      <c r="AE9" s="1110">
        <v>-493.72244211000003</v>
      </c>
      <c r="AF9" s="1110">
        <v>0</v>
      </c>
      <c r="AG9" s="1110">
        <v>-51.292048210000004</v>
      </c>
      <c r="AH9" s="1110">
        <v>-116.09887427</v>
      </c>
      <c r="AI9" s="1110">
        <v>-167.39092248</v>
      </c>
      <c r="AJ9" s="1110">
        <v>-1965.7687750099999</v>
      </c>
      <c r="AK9" s="1110"/>
      <c r="AL9" s="1110">
        <v>-779.47502899999995</v>
      </c>
      <c r="AM9" s="1110">
        <v>-349.57804199999998</v>
      </c>
      <c r="AN9" s="1110">
        <v>-202.02656981000001</v>
      </c>
      <c r="AO9" s="1110">
        <v>-1331.0796408099998</v>
      </c>
      <c r="AP9" s="1110">
        <v>-156.83174951999999</v>
      </c>
      <c r="AQ9" s="1110">
        <v>-134.57139476</v>
      </c>
      <c r="AR9" s="1110">
        <v>-30.443408489999999</v>
      </c>
      <c r="AS9" s="1110">
        <v>-321.84655277000002</v>
      </c>
      <c r="AT9" s="1110">
        <v>-976.68940536000002</v>
      </c>
      <c r="AU9" s="1110">
        <v>-1160.8282957900001</v>
      </c>
      <c r="AV9" s="1110"/>
      <c r="AW9" s="2762">
        <v>-58.76958844</v>
      </c>
      <c r="AX9" s="1110">
        <v>-89.382458029999995</v>
      </c>
      <c r="AY9" s="1110">
        <v>-172.48970419999998</v>
      </c>
      <c r="AZ9" s="1110">
        <v>-320.64175066999996</v>
      </c>
      <c r="BA9" s="1110">
        <v>-122.29137134999999</v>
      </c>
      <c r="BB9" s="1110">
        <v>-67.540789000000004</v>
      </c>
      <c r="BC9" s="1110">
        <v>-153.52054361</v>
      </c>
      <c r="BD9" s="1110">
        <v>-343.35270396000004</v>
      </c>
      <c r="BE9" s="1110">
        <v>-166.62111944</v>
      </c>
      <c r="BF9" s="1110">
        <v>-160.46155382000001</v>
      </c>
      <c r="BG9" s="1110">
        <v>-72.309096999999994</v>
      </c>
      <c r="BH9" s="1110">
        <v>-399.39177025999999</v>
      </c>
      <c r="BI9" s="1109">
        <v>-119.204492</v>
      </c>
      <c r="BJ9" s="1109">
        <v>-356.24607700000001</v>
      </c>
      <c r="BK9" s="1109">
        <v>-78.448492180000002</v>
      </c>
      <c r="BL9" s="1109">
        <v>-553.8990611800001</v>
      </c>
      <c r="BM9" s="1113">
        <v>0</v>
      </c>
      <c r="BN9" s="1111">
        <v>0</v>
      </c>
      <c r="BO9" s="1111">
        <v>241.14319286000003</v>
      </c>
      <c r="BP9" s="1111">
        <v>241.14319286000003</v>
      </c>
      <c r="BQ9" s="1109">
        <v>0</v>
      </c>
      <c r="BR9" s="1109">
        <v>0</v>
      </c>
      <c r="BS9" s="1109">
        <v>311.44900922000005</v>
      </c>
      <c r="BT9" s="1118">
        <v>311.44900922000005</v>
      </c>
      <c r="BU9" s="1118">
        <v>0</v>
      </c>
      <c r="BV9" s="1118">
        <v>0</v>
      </c>
      <c r="BW9" s="1118">
        <v>185.59771938999998</v>
      </c>
      <c r="BX9" s="1118">
        <v>185.59771938999998</v>
      </c>
      <c r="BY9" s="1118">
        <v>174.76160447999999</v>
      </c>
      <c r="BZ9" s="1118">
        <v>828.94808122000006</v>
      </c>
      <c r="CA9" s="1118">
        <v>2550.3877534000003</v>
      </c>
      <c r="CB9" s="1119">
        <v>3554.0974391</v>
      </c>
      <c r="CC9" s="1120">
        <v>0</v>
      </c>
      <c r="CD9" s="1118">
        <v>0</v>
      </c>
      <c r="CE9" s="1118">
        <v>0</v>
      </c>
      <c r="CF9" s="1118">
        <v>0</v>
      </c>
      <c r="CG9" s="1118">
        <v>0</v>
      </c>
      <c r="CH9" s="1118">
        <v>0</v>
      </c>
      <c r="CI9" s="1118">
        <v>0</v>
      </c>
      <c r="CJ9" s="1118">
        <v>0</v>
      </c>
      <c r="CK9" s="1118"/>
      <c r="CL9" s="1118"/>
      <c r="CM9" s="1118"/>
      <c r="CN9" s="1118"/>
      <c r="CO9" s="1118"/>
      <c r="CP9" s="1118"/>
      <c r="CQ9" s="1118"/>
      <c r="CR9" s="1118"/>
      <c r="CS9" s="1119"/>
      <c r="CT9" s="1118"/>
      <c r="CU9" s="1118"/>
      <c r="CV9" s="1118"/>
      <c r="CW9" s="1118"/>
      <c r="CX9" s="1118"/>
      <c r="CY9" s="1118"/>
      <c r="CZ9" s="1118"/>
      <c r="DA9" s="1118"/>
      <c r="DB9" s="1118"/>
      <c r="DC9" s="1118"/>
      <c r="DD9" s="1118"/>
      <c r="DE9" s="1118"/>
      <c r="DF9" s="1118"/>
      <c r="DG9" s="1118"/>
      <c r="DH9" s="1118"/>
      <c r="DI9" s="1118"/>
      <c r="DJ9" s="1119"/>
      <c r="DK9" s="1120"/>
      <c r="DL9" s="1118"/>
      <c r="DM9" s="1118"/>
      <c r="DN9" s="1118"/>
      <c r="DO9" s="1118"/>
      <c r="DP9" s="1118"/>
      <c r="DQ9" s="1118"/>
      <c r="DR9" s="1118"/>
      <c r="DS9" s="1118"/>
      <c r="DT9" s="1118"/>
      <c r="DU9" s="1118"/>
      <c r="DV9" s="1118"/>
      <c r="DW9" s="1118"/>
      <c r="DX9" s="1118"/>
      <c r="DY9" s="1118"/>
      <c r="DZ9" s="1118"/>
      <c r="EA9" s="1118"/>
      <c r="EB9" s="1119"/>
      <c r="EC9" s="1120"/>
      <c r="ED9" s="1109"/>
      <c r="EE9" s="1109"/>
      <c r="EF9" s="1109"/>
      <c r="EG9" s="1109"/>
      <c r="EH9" s="1109"/>
      <c r="EI9" s="1109"/>
      <c r="EJ9" s="1109"/>
      <c r="EK9" s="1109"/>
      <c r="EL9" s="1109"/>
      <c r="EM9" s="1109"/>
      <c r="EN9" s="1109"/>
      <c r="EO9" s="1109"/>
      <c r="EP9" s="1109"/>
      <c r="EQ9" s="1109"/>
      <c r="ER9" s="1109"/>
      <c r="ES9" s="1114"/>
      <c r="ET9" s="1115"/>
      <c r="EU9" s="1109"/>
      <c r="EV9" s="1109"/>
      <c r="EW9" s="1109"/>
      <c r="EX9" s="1109"/>
      <c r="EY9" s="1109"/>
      <c r="EZ9" s="1109"/>
      <c r="FA9" s="1109"/>
      <c r="FB9" s="1109"/>
      <c r="FC9" s="1109"/>
      <c r="FD9" s="1109"/>
      <c r="FE9" s="1109"/>
      <c r="FF9" s="1109"/>
      <c r="FG9" s="1109"/>
      <c r="FH9" s="1109"/>
      <c r="FI9" s="1109"/>
      <c r="FJ9" s="1109"/>
      <c r="FK9" s="1115"/>
      <c r="FL9" s="1109"/>
      <c r="FM9" s="1109"/>
      <c r="FN9" s="925">
        <f t="shared" si="0"/>
        <v>0</v>
      </c>
      <c r="FO9" s="1109"/>
      <c r="FP9" s="1109"/>
      <c r="FQ9" s="1109"/>
      <c r="FR9" s="925">
        <f t="shared" si="1"/>
        <v>0</v>
      </c>
      <c r="FS9" s="1109"/>
      <c r="FT9" s="1109"/>
      <c r="FU9" s="1109"/>
      <c r="FV9" s="925">
        <f t="shared" si="2"/>
        <v>0</v>
      </c>
      <c r="FW9" s="1109"/>
      <c r="FX9" s="1109"/>
      <c r="FY9" s="1109"/>
      <c r="FZ9" s="1109"/>
      <c r="GA9" s="1114"/>
      <c r="GB9" s="1115"/>
      <c r="GC9" s="1109"/>
      <c r="GD9" s="1109"/>
      <c r="GE9" s="925">
        <f t="shared" si="3"/>
        <v>0</v>
      </c>
      <c r="GF9" s="925"/>
      <c r="GG9" s="925"/>
      <c r="GH9" s="925"/>
      <c r="GI9" s="925">
        <f t="shared" si="4"/>
        <v>0</v>
      </c>
      <c r="GJ9" s="925"/>
      <c r="GK9" s="925"/>
      <c r="GL9" s="925"/>
      <c r="GM9" s="925">
        <f t="shared" si="5"/>
        <v>0</v>
      </c>
      <c r="GN9" s="925"/>
      <c r="GO9" s="1109"/>
      <c r="GP9" s="1109"/>
      <c r="GQ9" s="1109">
        <f t="shared" si="6"/>
        <v>0</v>
      </c>
      <c r="GR9" s="1092">
        <f t="shared" si="7"/>
        <v>0</v>
      </c>
      <c r="GS9" s="1109"/>
      <c r="GT9" s="1109"/>
      <c r="GU9" s="1109"/>
      <c r="GV9" s="1109"/>
      <c r="GW9" s="1109"/>
      <c r="GX9" s="1109"/>
      <c r="GY9" s="1109"/>
      <c r="GZ9" s="1109"/>
      <c r="HA9" s="1109"/>
      <c r="HB9" s="1109"/>
      <c r="HC9" s="1109"/>
      <c r="HD9" s="1109"/>
      <c r="HE9" s="1109"/>
      <c r="HF9" s="1109"/>
      <c r="HG9" s="1109"/>
      <c r="HH9" s="1109"/>
      <c r="HI9" s="1092"/>
      <c r="HJ9" s="1096"/>
      <c r="HK9" s="925"/>
      <c r="HL9" s="925"/>
      <c r="HM9" s="925"/>
      <c r="HN9" s="925"/>
      <c r="HO9" s="925"/>
      <c r="HP9" s="925"/>
      <c r="HQ9" s="925"/>
      <c r="HR9" s="925"/>
      <c r="HS9" s="925"/>
      <c r="HT9" s="925"/>
      <c r="HU9" s="925"/>
      <c r="HV9" s="925"/>
      <c r="HW9" s="925"/>
      <c r="HX9" s="925"/>
      <c r="HY9" s="925"/>
      <c r="HZ9" s="1092"/>
    </row>
    <row r="10" spans="1:234" s="1116" customFormat="1" ht="24" hidden="1" customHeight="1" x14ac:dyDescent="0.35">
      <c r="A10" s="1108" t="s">
        <v>875</v>
      </c>
      <c r="B10" s="1109"/>
      <c r="C10" s="1109"/>
      <c r="D10" s="1109"/>
      <c r="E10" s="1109"/>
      <c r="F10" s="1109"/>
      <c r="G10" s="1109"/>
      <c r="H10" s="1109"/>
      <c r="I10" s="1109"/>
      <c r="J10" s="1109"/>
      <c r="K10" s="1109"/>
      <c r="L10" s="1109"/>
      <c r="M10" s="1109"/>
      <c r="N10" s="1109"/>
      <c r="O10" s="1109"/>
      <c r="P10" s="1109"/>
      <c r="Q10" s="1109"/>
      <c r="R10" s="1109"/>
      <c r="S10" s="1109"/>
      <c r="T10" s="1109"/>
      <c r="U10" s="1109"/>
      <c r="V10" s="1109"/>
      <c r="W10" s="1109"/>
      <c r="X10" s="1109"/>
      <c r="Y10" s="1109"/>
      <c r="Z10" s="1109"/>
      <c r="AA10" s="1109"/>
      <c r="AB10" s="1110"/>
      <c r="AC10" s="1110"/>
      <c r="AD10" s="1110"/>
      <c r="AE10" s="1110"/>
      <c r="AF10" s="1110"/>
      <c r="AG10" s="1110"/>
      <c r="AH10" s="1110"/>
      <c r="AI10" s="1110"/>
      <c r="AJ10" s="1110"/>
      <c r="AK10" s="1110"/>
      <c r="AL10" s="1110"/>
      <c r="AM10" s="1110"/>
      <c r="AN10" s="1110"/>
      <c r="AO10" s="1110"/>
      <c r="AP10" s="1110"/>
      <c r="AQ10" s="1110"/>
      <c r="AR10" s="1110"/>
      <c r="AS10" s="1110"/>
      <c r="AT10" s="1110"/>
      <c r="AU10" s="1110"/>
      <c r="AV10" s="1110"/>
      <c r="AW10" s="2762"/>
      <c r="AX10" s="1110"/>
      <c r="AY10" s="1110"/>
      <c r="AZ10" s="1110"/>
      <c r="BA10" s="1110"/>
      <c r="BB10" s="1110"/>
      <c r="BC10" s="1110"/>
      <c r="BD10" s="1110"/>
      <c r="BE10" s="1110"/>
      <c r="BF10" s="1110"/>
      <c r="BG10" s="1110"/>
      <c r="BH10" s="1110"/>
      <c r="BI10" s="1109"/>
      <c r="BJ10" s="1109"/>
      <c r="BK10" s="1109">
        <v>0</v>
      </c>
      <c r="BL10" s="1109">
        <v>0</v>
      </c>
      <c r="BM10" s="1113">
        <v>0</v>
      </c>
      <c r="BN10" s="1111">
        <v>0</v>
      </c>
      <c r="BO10" s="1111">
        <v>0</v>
      </c>
      <c r="BP10" s="1111">
        <v>0</v>
      </c>
      <c r="BQ10" s="1109">
        <v>0</v>
      </c>
      <c r="BR10" s="1109">
        <v>0</v>
      </c>
      <c r="BS10" s="1109">
        <v>0</v>
      </c>
      <c r="BT10" s="1118">
        <v>0</v>
      </c>
      <c r="BU10" s="1118">
        <v>0</v>
      </c>
      <c r="BV10" s="1118">
        <v>208.22352220999997</v>
      </c>
      <c r="BW10" s="1118">
        <v>63.850603740000004</v>
      </c>
      <c r="BX10" s="1118">
        <v>272.07412595</v>
      </c>
      <c r="BY10" s="1118">
        <v>106.52083767000001</v>
      </c>
      <c r="BZ10" s="1118">
        <v>0</v>
      </c>
      <c r="CA10" s="1118">
        <v>364.70492558999996</v>
      </c>
      <c r="CB10" s="1119">
        <v>471.22576326000001</v>
      </c>
      <c r="CC10" s="1120">
        <v>0</v>
      </c>
      <c r="CD10" s="1118">
        <v>0</v>
      </c>
      <c r="CE10" s="1118">
        <v>0</v>
      </c>
      <c r="CF10" s="1118">
        <v>0</v>
      </c>
      <c r="CG10" s="1118">
        <v>0</v>
      </c>
      <c r="CH10" s="1118">
        <v>0</v>
      </c>
      <c r="CI10" s="1118">
        <v>-40</v>
      </c>
      <c r="CJ10" s="1118">
        <v>-40</v>
      </c>
      <c r="CK10" s="1118">
        <v>-99.3</v>
      </c>
      <c r="CL10" s="1118">
        <v>0</v>
      </c>
      <c r="CM10" s="1118">
        <v>-5.0967678799999998</v>
      </c>
      <c r="CN10" s="1118">
        <v>-104.39676788</v>
      </c>
      <c r="CO10" s="1118"/>
      <c r="CP10" s="1118"/>
      <c r="CQ10" s="1118"/>
      <c r="CR10" s="1118"/>
      <c r="CS10" s="1119"/>
      <c r="CT10" s="1118"/>
      <c r="CU10" s="1118"/>
      <c r="CV10" s="1118"/>
      <c r="CW10" s="1118"/>
      <c r="CX10" s="1118"/>
      <c r="CY10" s="1118"/>
      <c r="CZ10" s="1118"/>
      <c r="DA10" s="1118"/>
      <c r="DB10" s="1118"/>
      <c r="DC10" s="1118"/>
      <c r="DD10" s="1118"/>
      <c r="DE10" s="1118"/>
      <c r="DF10" s="1118"/>
      <c r="DG10" s="1118"/>
      <c r="DH10" s="1118"/>
      <c r="DI10" s="1118"/>
      <c r="DJ10" s="1119"/>
      <c r="DK10" s="1120">
        <v>0</v>
      </c>
      <c r="DL10" s="1118">
        <v>0</v>
      </c>
      <c r="DM10" s="1118">
        <v>0</v>
      </c>
      <c r="DN10" s="1118">
        <v>0</v>
      </c>
      <c r="DO10" s="1118">
        <v>0</v>
      </c>
      <c r="DP10" s="1118">
        <v>0</v>
      </c>
      <c r="DQ10" s="1118">
        <v>0</v>
      </c>
      <c r="DR10" s="1118">
        <v>0</v>
      </c>
      <c r="DS10" s="1118">
        <v>0</v>
      </c>
      <c r="DT10" s="1118">
        <v>0</v>
      </c>
      <c r="DU10" s="1118">
        <v>0</v>
      </c>
      <c r="DV10" s="1118">
        <v>0</v>
      </c>
      <c r="DW10" s="1118">
        <v>0</v>
      </c>
      <c r="DX10" s="1118">
        <v>0</v>
      </c>
      <c r="DY10" s="1118">
        <v>0</v>
      </c>
      <c r="DZ10" s="1118">
        <v>0</v>
      </c>
      <c r="EA10" s="1118">
        <v>0</v>
      </c>
      <c r="EB10" s="1119">
        <v>0</v>
      </c>
      <c r="EC10" s="1120">
        <v>0</v>
      </c>
      <c r="ED10" s="1109">
        <v>0</v>
      </c>
      <c r="EE10" s="1109">
        <v>0</v>
      </c>
      <c r="EF10" s="1109">
        <v>0</v>
      </c>
      <c r="EG10" s="1109">
        <v>0</v>
      </c>
      <c r="EH10" s="1109">
        <v>0</v>
      </c>
      <c r="EI10" s="1109">
        <v>0</v>
      </c>
      <c r="EJ10" s="1109">
        <v>0</v>
      </c>
      <c r="EK10" s="1109">
        <v>0</v>
      </c>
      <c r="EL10" s="1109">
        <v>0</v>
      </c>
      <c r="EM10" s="1109">
        <v>0</v>
      </c>
      <c r="EN10" s="1109">
        <v>0</v>
      </c>
      <c r="EO10" s="1109">
        <v>0</v>
      </c>
      <c r="EP10" s="1109">
        <v>0</v>
      </c>
      <c r="EQ10" s="1109">
        <v>0</v>
      </c>
      <c r="ER10" s="1109">
        <v>0</v>
      </c>
      <c r="ES10" s="1114">
        <v>0</v>
      </c>
      <c r="ET10" s="1115"/>
      <c r="EU10" s="1109"/>
      <c r="EV10" s="1109"/>
      <c r="EW10" s="1109"/>
      <c r="EX10" s="1109"/>
      <c r="EY10" s="1109"/>
      <c r="EZ10" s="1109"/>
      <c r="FA10" s="1109"/>
      <c r="FB10" s="1109"/>
      <c r="FC10" s="1109"/>
      <c r="FD10" s="1109"/>
      <c r="FE10" s="1109"/>
      <c r="FF10" s="1109"/>
      <c r="FG10" s="1109"/>
      <c r="FH10" s="1109"/>
      <c r="FI10" s="1109"/>
      <c r="FJ10" s="1109"/>
      <c r="FK10" s="1115"/>
      <c r="FL10" s="1109"/>
      <c r="FM10" s="1109"/>
      <c r="FN10" s="925">
        <f t="shared" si="0"/>
        <v>0</v>
      </c>
      <c r="FO10" s="1109"/>
      <c r="FP10" s="1109"/>
      <c r="FQ10" s="1109"/>
      <c r="FR10" s="925">
        <f t="shared" si="1"/>
        <v>0</v>
      </c>
      <c r="FS10" s="1109"/>
      <c r="FT10" s="1109"/>
      <c r="FU10" s="1109"/>
      <c r="FV10" s="925">
        <f t="shared" si="2"/>
        <v>0</v>
      </c>
      <c r="FW10" s="1109"/>
      <c r="FX10" s="1109"/>
      <c r="FY10" s="1109"/>
      <c r="FZ10" s="1109"/>
      <c r="GA10" s="1114"/>
      <c r="GB10" s="1115"/>
      <c r="GC10" s="1109"/>
      <c r="GD10" s="1109"/>
      <c r="GE10" s="925">
        <f t="shared" si="3"/>
        <v>0</v>
      </c>
      <c r="GF10" s="925"/>
      <c r="GG10" s="925"/>
      <c r="GH10" s="925"/>
      <c r="GI10" s="925">
        <f t="shared" si="4"/>
        <v>0</v>
      </c>
      <c r="GJ10" s="925"/>
      <c r="GK10" s="925"/>
      <c r="GL10" s="925"/>
      <c r="GM10" s="925">
        <f t="shared" si="5"/>
        <v>0</v>
      </c>
      <c r="GN10" s="925"/>
      <c r="GO10" s="1109"/>
      <c r="GP10" s="1109"/>
      <c r="GQ10" s="1109">
        <f t="shared" si="6"/>
        <v>0</v>
      </c>
      <c r="GR10" s="1092">
        <f t="shared" si="7"/>
        <v>0</v>
      </c>
      <c r="GS10" s="1109"/>
      <c r="GT10" s="1109"/>
      <c r="GU10" s="1109"/>
      <c r="GV10" s="1109"/>
      <c r="GW10" s="1109"/>
      <c r="GX10" s="1109"/>
      <c r="GY10" s="1109"/>
      <c r="GZ10" s="1109"/>
      <c r="HA10" s="1109"/>
      <c r="HB10" s="1109"/>
      <c r="HC10" s="1109"/>
      <c r="HD10" s="1109"/>
      <c r="HE10" s="1109"/>
      <c r="HF10" s="1109"/>
      <c r="HG10" s="1109"/>
      <c r="HH10" s="1109"/>
      <c r="HI10" s="1092"/>
      <c r="HJ10" s="1096"/>
      <c r="HK10" s="925"/>
      <c r="HL10" s="925"/>
      <c r="HM10" s="925"/>
      <c r="HN10" s="925"/>
      <c r="HO10" s="925"/>
      <c r="HP10" s="925"/>
      <c r="HQ10" s="925"/>
      <c r="HR10" s="925"/>
      <c r="HS10" s="925"/>
      <c r="HT10" s="925"/>
      <c r="HU10" s="925"/>
      <c r="HV10" s="925"/>
      <c r="HW10" s="925"/>
      <c r="HX10" s="925"/>
      <c r="HY10" s="925"/>
      <c r="HZ10" s="1092"/>
    </row>
    <row r="11" spans="1:234" s="1116" customFormat="1" ht="24" hidden="1" customHeight="1" x14ac:dyDescent="0.35">
      <c r="A11" s="1117" t="s">
        <v>876</v>
      </c>
      <c r="B11" s="1109"/>
      <c r="C11" s="1109"/>
      <c r="D11" s="1109"/>
      <c r="E11" s="1109"/>
      <c r="F11" s="1109"/>
      <c r="G11" s="1109"/>
      <c r="H11" s="1109"/>
      <c r="I11" s="1109"/>
      <c r="J11" s="1109"/>
      <c r="K11" s="1109"/>
      <c r="L11" s="1109"/>
      <c r="M11" s="1109"/>
      <c r="N11" s="1109"/>
      <c r="O11" s="1109"/>
      <c r="P11" s="1109"/>
      <c r="Q11" s="1109"/>
      <c r="R11" s="1109"/>
      <c r="S11" s="1109"/>
      <c r="T11" s="1109"/>
      <c r="U11" s="1109"/>
      <c r="V11" s="1109"/>
      <c r="W11" s="1109"/>
      <c r="X11" s="1109"/>
      <c r="Y11" s="1109"/>
      <c r="Z11" s="1109"/>
      <c r="AA11" s="1109"/>
      <c r="AB11" s="1110"/>
      <c r="AC11" s="1110"/>
      <c r="AD11" s="1110"/>
      <c r="AE11" s="1110"/>
      <c r="AF11" s="1110"/>
      <c r="AG11" s="1110"/>
      <c r="AH11" s="1110"/>
      <c r="AI11" s="1110"/>
      <c r="AJ11" s="1110"/>
      <c r="AK11" s="1110"/>
      <c r="AL11" s="1110"/>
      <c r="AM11" s="1110"/>
      <c r="AN11" s="1110"/>
      <c r="AO11" s="1110"/>
      <c r="AP11" s="1110"/>
      <c r="AQ11" s="1110"/>
      <c r="AR11" s="1110"/>
      <c r="AS11" s="1110"/>
      <c r="AT11" s="1110"/>
      <c r="AU11" s="1110"/>
      <c r="AV11" s="1110"/>
      <c r="AW11" s="2762"/>
      <c r="AX11" s="1110"/>
      <c r="AY11" s="1110"/>
      <c r="AZ11" s="1110"/>
      <c r="BA11" s="1110"/>
      <c r="BB11" s="1110"/>
      <c r="BC11" s="1110"/>
      <c r="BD11" s="1110"/>
      <c r="BE11" s="1110"/>
      <c r="BF11" s="1110"/>
      <c r="BG11" s="1110"/>
      <c r="BH11" s="1110"/>
      <c r="BI11" s="1109"/>
      <c r="BJ11" s="1109"/>
      <c r="BK11" s="1109">
        <v>0</v>
      </c>
      <c r="BL11" s="1109">
        <v>0</v>
      </c>
      <c r="BM11" s="1113">
        <v>0</v>
      </c>
      <c r="BN11" s="1111">
        <v>0</v>
      </c>
      <c r="BO11" s="1111">
        <v>0</v>
      </c>
      <c r="BP11" s="1111">
        <v>0</v>
      </c>
      <c r="BQ11" s="1109">
        <v>0</v>
      </c>
      <c r="BR11" s="1109">
        <v>0</v>
      </c>
      <c r="BS11" s="1109">
        <v>0</v>
      </c>
      <c r="BT11" s="1118">
        <v>0</v>
      </c>
      <c r="BU11" s="1118">
        <v>0</v>
      </c>
      <c r="BV11" s="1118">
        <v>208.22352220999997</v>
      </c>
      <c r="BW11" s="1118">
        <v>63.850603740000004</v>
      </c>
      <c r="BX11" s="1118">
        <v>272.07412595</v>
      </c>
      <c r="BY11" s="1109">
        <v>106.52083767000001</v>
      </c>
      <c r="BZ11" s="1118">
        <v>0</v>
      </c>
      <c r="CA11" s="1118">
        <v>364.70492558999996</v>
      </c>
      <c r="CB11" s="1119">
        <v>471.22576326000001</v>
      </c>
      <c r="CC11" s="1120">
        <v>0</v>
      </c>
      <c r="CD11" s="1118">
        <v>0</v>
      </c>
      <c r="CE11" s="1118">
        <v>0</v>
      </c>
      <c r="CF11" s="1118">
        <v>0</v>
      </c>
      <c r="CG11" s="1118">
        <v>0</v>
      </c>
      <c r="CH11" s="1118">
        <v>0</v>
      </c>
      <c r="CI11" s="1118">
        <v>0</v>
      </c>
      <c r="CJ11" s="1118">
        <v>0</v>
      </c>
      <c r="CK11" s="1118"/>
      <c r="CL11" s="1118"/>
      <c r="CM11" s="1118"/>
      <c r="CN11" s="1118"/>
      <c r="CO11" s="1118"/>
      <c r="CP11" s="1118"/>
      <c r="CQ11" s="1118"/>
      <c r="CR11" s="1118"/>
      <c r="CS11" s="1119"/>
      <c r="CT11" s="1118"/>
      <c r="CU11" s="1118"/>
      <c r="CV11" s="1118"/>
      <c r="CW11" s="1118"/>
      <c r="CX11" s="1118"/>
      <c r="CY11" s="1118"/>
      <c r="CZ11" s="1118"/>
      <c r="DA11" s="1118"/>
      <c r="DB11" s="1118"/>
      <c r="DC11" s="1118"/>
      <c r="DD11" s="1118"/>
      <c r="DE11" s="1118"/>
      <c r="DF11" s="1118"/>
      <c r="DG11" s="1118"/>
      <c r="DH11" s="1118"/>
      <c r="DI11" s="1118"/>
      <c r="DJ11" s="1119"/>
      <c r="DK11" s="1120">
        <v>0</v>
      </c>
      <c r="DL11" s="1118">
        <v>0</v>
      </c>
      <c r="DM11" s="1118">
        <v>0</v>
      </c>
      <c r="DN11" s="1118">
        <v>0</v>
      </c>
      <c r="DO11" s="1118">
        <v>0</v>
      </c>
      <c r="DP11" s="1118">
        <v>0</v>
      </c>
      <c r="DQ11" s="1118">
        <v>0</v>
      </c>
      <c r="DR11" s="1118">
        <v>0</v>
      </c>
      <c r="DS11" s="1118">
        <v>0</v>
      </c>
      <c r="DT11" s="1118">
        <v>0</v>
      </c>
      <c r="DU11" s="1118">
        <v>0</v>
      </c>
      <c r="DV11" s="1118">
        <v>0</v>
      </c>
      <c r="DW11" s="1118">
        <v>0</v>
      </c>
      <c r="DX11" s="1118">
        <v>0</v>
      </c>
      <c r="DY11" s="1118">
        <v>0</v>
      </c>
      <c r="DZ11" s="1118">
        <v>0</v>
      </c>
      <c r="EA11" s="1118">
        <v>0</v>
      </c>
      <c r="EB11" s="1119">
        <v>0</v>
      </c>
      <c r="EC11" s="1120">
        <v>0</v>
      </c>
      <c r="ED11" s="1109">
        <v>0</v>
      </c>
      <c r="EE11" s="1109">
        <v>0</v>
      </c>
      <c r="EF11" s="1109">
        <v>0</v>
      </c>
      <c r="EG11" s="1109">
        <v>0</v>
      </c>
      <c r="EH11" s="1109">
        <v>0</v>
      </c>
      <c r="EI11" s="1109">
        <v>0</v>
      </c>
      <c r="EJ11" s="1109">
        <v>0</v>
      </c>
      <c r="EK11" s="1109">
        <v>0</v>
      </c>
      <c r="EL11" s="1109">
        <v>0</v>
      </c>
      <c r="EM11" s="1109">
        <v>0</v>
      </c>
      <c r="EN11" s="1109">
        <v>0</v>
      </c>
      <c r="EO11" s="1109">
        <v>0</v>
      </c>
      <c r="EP11" s="1109">
        <v>0</v>
      </c>
      <c r="EQ11" s="1109">
        <v>0</v>
      </c>
      <c r="ER11" s="1109">
        <v>0</v>
      </c>
      <c r="ES11" s="1114">
        <v>0</v>
      </c>
      <c r="ET11" s="1115"/>
      <c r="EU11" s="1109"/>
      <c r="EV11" s="1109"/>
      <c r="EW11" s="1109"/>
      <c r="EX11" s="1109"/>
      <c r="EY11" s="1109"/>
      <c r="EZ11" s="1109"/>
      <c r="FA11" s="1109"/>
      <c r="FB11" s="1109"/>
      <c r="FC11" s="1109"/>
      <c r="FD11" s="1109"/>
      <c r="FE11" s="1109"/>
      <c r="FF11" s="1109"/>
      <c r="FG11" s="1109"/>
      <c r="FH11" s="1109"/>
      <c r="FI11" s="1109"/>
      <c r="FJ11" s="1109"/>
      <c r="FK11" s="1115"/>
      <c r="FL11" s="1109"/>
      <c r="FM11" s="1109"/>
      <c r="FN11" s="925">
        <f t="shared" si="0"/>
        <v>0</v>
      </c>
      <c r="FO11" s="1109"/>
      <c r="FP11" s="1109"/>
      <c r="FQ11" s="1109"/>
      <c r="FR11" s="925">
        <f t="shared" si="1"/>
        <v>0</v>
      </c>
      <c r="FS11" s="1109"/>
      <c r="FT11" s="1109"/>
      <c r="FU11" s="1109"/>
      <c r="FV11" s="925">
        <f t="shared" si="2"/>
        <v>0</v>
      </c>
      <c r="FW11" s="1109"/>
      <c r="FX11" s="1109"/>
      <c r="FY11" s="1109"/>
      <c r="FZ11" s="1109"/>
      <c r="GA11" s="1114"/>
      <c r="GB11" s="1115"/>
      <c r="GC11" s="1109"/>
      <c r="GD11" s="1109"/>
      <c r="GE11" s="925">
        <f t="shared" si="3"/>
        <v>0</v>
      </c>
      <c r="GF11" s="925"/>
      <c r="GG11" s="925"/>
      <c r="GH11" s="925"/>
      <c r="GI11" s="925">
        <f t="shared" si="4"/>
        <v>0</v>
      </c>
      <c r="GJ11" s="925"/>
      <c r="GK11" s="925"/>
      <c r="GL11" s="925"/>
      <c r="GM11" s="925">
        <f t="shared" si="5"/>
        <v>0</v>
      </c>
      <c r="GN11" s="925"/>
      <c r="GO11" s="1109"/>
      <c r="GP11" s="1109"/>
      <c r="GQ11" s="1109">
        <f t="shared" si="6"/>
        <v>0</v>
      </c>
      <c r="GR11" s="1092">
        <f t="shared" si="7"/>
        <v>0</v>
      </c>
      <c r="GS11" s="1109"/>
      <c r="GT11" s="1109"/>
      <c r="GU11" s="1109"/>
      <c r="GV11" s="1109"/>
      <c r="GW11" s="1109"/>
      <c r="GX11" s="1109"/>
      <c r="GY11" s="1109"/>
      <c r="GZ11" s="1109"/>
      <c r="HA11" s="1109"/>
      <c r="HB11" s="1109"/>
      <c r="HC11" s="1109"/>
      <c r="HD11" s="1109"/>
      <c r="HE11" s="1109"/>
      <c r="HF11" s="1109"/>
      <c r="HG11" s="1109"/>
      <c r="HH11" s="1109"/>
      <c r="HI11" s="1092"/>
      <c r="HJ11" s="1096"/>
      <c r="HK11" s="925"/>
      <c r="HL11" s="925"/>
      <c r="HM11" s="925"/>
      <c r="HN11" s="925"/>
      <c r="HO11" s="925"/>
      <c r="HP11" s="925"/>
      <c r="HQ11" s="925"/>
      <c r="HR11" s="925"/>
      <c r="HS11" s="925"/>
      <c r="HT11" s="925"/>
      <c r="HU11" s="925"/>
      <c r="HV11" s="925"/>
      <c r="HW11" s="925"/>
      <c r="HX11" s="925"/>
      <c r="HY11" s="925"/>
      <c r="HZ11" s="1092"/>
    </row>
    <row r="12" spans="1:234" s="1116" customFormat="1" ht="24" hidden="1" customHeight="1" x14ac:dyDescent="0.35">
      <c r="A12" s="1108" t="s">
        <v>877</v>
      </c>
      <c r="B12" s="1109"/>
      <c r="C12" s="1109"/>
      <c r="D12" s="1109"/>
      <c r="E12" s="1109"/>
      <c r="F12" s="1109"/>
      <c r="G12" s="1109"/>
      <c r="H12" s="1109"/>
      <c r="I12" s="1109"/>
      <c r="J12" s="1109"/>
      <c r="K12" s="1109"/>
      <c r="L12" s="1109"/>
      <c r="M12" s="1109"/>
      <c r="N12" s="1109"/>
      <c r="O12" s="1109"/>
      <c r="P12" s="1109"/>
      <c r="Q12" s="1109"/>
      <c r="R12" s="1109"/>
      <c r="S12" s="1109"/>
      <c r="T12" s="1109"/>
      <c r="U12" s="1109"/>
      <c r="V12" s="1109"/>
      <c r="W12" s="1109"/>
      <c r="X12" s="1109"/>
      <c r="Y12" s="1109"/>
      <c r="Z12" s="1109"/>
      <c r="AA12" s="1109"/>
      <c r="AB12" s="1110"/>
      <c r="AC12" s="1110"/>
      <c r="AD12" s="1110"/>
      <c r="AE12" s="1110"/>
      <c r="AF12" s="1110"/>
      <c r="AG12" s="1110"/>
      <c r="AH12" s="1110"/>
      <c r="AI12" s="1110"/>
      <c r="AJ12" s="1110"/>
      <c r="AK12" s="1110"/>
      <c r="AL12" s="1110"/>
      <c r="AM12" s="1110"/>
      <c r="AN12" s="1110"/>
      <c r="AO12" s="1110"/>
      <c r="AP12" s="1110"/>
      <c r="AQ12" s="1110"/>
      <c r="AR12" s="1110"/>
      <c r="AS12" s="1110"/>
      <c r="AT12" s="1110"/>
      <c r="AU12" s="1110"/>
      <c r="AV12" s="1110"/>
      <c r="AW12" s="2762"/>
      <c r="AX12" s="1110"/>
      <c r="AY12" s="1110"/>
      <c r="AZ12" s="1110"/>
      <c r="BA12" s="1110"/>
      <c r="BB12" s="1110"/>
      <c r="BC12" s="1110"/>
      <c r="BD12" s="1110"/>
      <c r="BE12" s="1110"/>
      <c r="BF12" s="1110"/>
      <c r="BG12" s="1110"/>
      <c r="BH12" s="1110"/>
      <c r="BI12" s="1109"/>
      <c r="BJ12" s="1109"/>
      <c r="BK12" s="1111">
        <v>0</v>
      </c>
      <c r="BL12" s="1111">
        <v>0</v>
      </c>
      <c r="BM12" s="1113">
        <v>-26.3024293</v>
      </c>
      <c r="BN12" s="1111">
        <v>-43.032990979999994</v>
      </c>
      <c r="BO12" s="1111">
        <v>-262.01002063999999</v>
      </c>
      <c r="BP12" s="1111">
        <v>-331.34544091999993</v>
      </c>
      <c r="BQ12" s="1109">
        <v>-62.87491653</v>
      </c>
      <c r="BR12" s="1109">
        <v>-88.840422610000005</v>
      </c>
      <c r="BS12" s="1109">
        <v>-89.032882829999991</v>
      </c>
      <c r="BT12" s="1118">
        <v>-240.74822197</v>
      </c>
      <c r="BU12" s="1118">
        <v>-97.026371680000011</v>
      </c>
      <c r="BV12" s="1118">
        <v>-624.60007468000003</v>
      </c>
      <c r="BW12" s="1118">
        <v>-466.85045477999995</v>
      </c>
      <c r="BX12" s="1118">
        <v>-1188.4769011400001</v>
      </c>
      <c r="BY12" s="1118">
        <v>-161.75933072000001</v>
      </c>
      <c r="BZ12" s="1118">
        <v>-213.65664165000001</v>
      </c>
      <c r="CA12" s="1118">
        <v>-184.29533892999999</v>
      </c>
      <c r="CB12" s="1119">
        <v>-559.71131129999992</v>
      </c>
      <c r="CC12" s="1120">
        <v>-62.572763449999997</v>
      </c>
      <c r="CD12" s="1118">
        <v>-14.065721829999999</v>
      </c>
      <c r="CE12" s="1118">
        <v>-15.57276345</v>
      </c>
      <c r="CF12" s="1118">
        <v>-92.211248730000008</v>
      </c>
      <c r="CG12" s="1118">
        <v>-99.253954759999985</v>
      </c>
      <c r="CH12" s="1118">
        <v>-18.451029369999901</v>
      </c>
      <c r="CI12" s="1118">
        <v>-197.61706805</v>
      </c>
      <c r="CJ12" s="1118">
        <v>-315.3220521799999</v>
      </c>
      <c r="CK12" s="1118">
        <v>-15.572763449999901</v>
      </c>
      <c r="CL12" s="1118">
        <v>-61.530579069999895</v>
      </c>
      <c r="CM12" s="1118">
        <v>-134.87733241999999</v>
      </c>
      <c r="CN12" s="1118">
        <v>-211.9806749399998</v>
      </c>
      <c r="CO12" s="1118"/>
      <c r="CP12" s="1118"/>
      <c r="CQ12" s="1118"/>
      <c r="CR12" s="1118"/>
      <c r="CS12" s="1119"/>
      <c r="CT12" s="1118"/>
      <c r="CU12" s="1118"/>
      <c r="CV12" s="1118"/>
      <c r="CW12" s="1118"/>
      <c r="CX12" s="1118"/>
      <c r="CY12" s="1118"/>
      <c r="CZ12" s="1118"/>
      <c r="DA12" s="1118"/>
      <c r="DB12" s="1118"/>
      <c r="DC12" s="1118"/>
      <c r="DD12" s="1118"/>
      <c r="DE12" s="1118"/>
      <c r="DF12" s="1118"/>
      <c r="DG12" s="1118"/>
      <c r="DH12" s="1118"/>
      <c r="DI12" s="1118"/>
      <c r="DJ12" s="1119"/>
      <c r="DK12" s="1120">
        <v>-9.83</v>
      </c>
      <c r="DL12" s="1118">
        <v>-175.87970503</v>
      </c>
      <c r="DM12" s="1118">
        <v>-39.245782239999997</v>
      </c>
      <c r="DN12" s="1118">
        <v>-224.95548726999999</v>
      </c>
      <c r="DO12" s="1118">
        <v>-47.244589440000006</v>
      </c>
      <c r="DP12" s="1118">
        <v>-116.05971853</v>
      </c>
      <c r="DQ12" s="1118">
        <v>-19.122693229999999</v>
      </c>
      <c r="DR12" s="1118">
        <v>-182.42700119999998</v>
      </c>
      <c r="DS12" s="1118">
        <v>-407.38248846999994</v>
      </c>
      <c r="DT12" s="1118">
        <v>-2.4</v>
      </c>
      <c r="DU12" s="1118">
        <v>0</v>
      </c>
      <c r="DV12" s="1118">
        <v>0</v>
      </c>
      <c r="DW12" s="1118">
        <v>-2.4</v>
      </c>
      <c r="DX12" s="1118">
        <v>0</v>
      </c>
      <c r="DY12" s="1118">
        <v>0</v>
      </c>
      <c r="DZ12" s="1118">
        <v>-2.4062274800000201</v>
      </c>
      <c r="EA12" s="1118">
        <v>-2.4062274800000201</v>
      </c>
      <c r="EB12" s="1119">
        <v>-730</v>
      </c>
      <c r="EC12" s="1120">
        <v>0</v>
      </c>
      <c r="ED12" s="1109">
        <v>-179.56583792000001</v>
      </c>
      <c r="EE12" s="1109">
        <v>-616.02697324999997</v>
      </c>
      <c r="EF12" s="1109">
        <v>-795.59281117000012</v>
      </c>
      <c r="EG12" s="1109">
        <v>0</v>
      </c>
      <c r="EH12" s="1109">
        <v>-344.00758998000003</v>
      </c>
      <c r="EI12" s="1109">
        <v>-200.01993941000003</v>
      </c>
      <c r="EJ12" s="1109">
        <v>-544.02752939000015</v>
      </c>
      <c r="EK12" s="1109">
        <v>0</v>
      </c>
      <c r="EL12" s="1109">
        <v>-99.280718750000005</v>
      </c>
      <c r="EM12" s="1109">
        <v>0</v>
      </c>
      <c r="EN12" s="1109">
        <v>-99.280718750000005</v>
      </c>
      <c r="EO12" s="1109">
        <v>-1401.8326160757686</v>
      </c>
      <c r="EP12" s="1109"/>
      <c r="EQ12" s="1109"/>
      <c r="ER12" s="1109"/>
      <c r="ES12" s="1114"/>
      <c r="ET12" s="1115"/>
      <c r="EU12" s="1109"/>
      <c r="EV12" s="1109"/>
      <c r="EW12" s="1109"/>
      <c r="EX12" s="1109"/>
      <c r="EY12" s="1109"/>
      <c r="EZ12" s="1109"/>
      <c r="FA12" s="1109"/>
      <c r="FB12" s="1109"/>
      <c r="FC12" s="1109"/>
      <c r="FD12" s="1109"/>
      <c r="FE12" s="1109"/>
      <c r="FF12" s="1109"/>
      <c r="FG12" s="1109"/>
      <c r="FH12" s="1109"/>
      <c r="FI12" s="1109"/>
      <c r="FJ12" s="1109"/>
      <c r="FK12" s="1115"/>
      <c r="FL12" s="1109"/>
      <c r="FM12" s="1109"/>
      <c r="FN12" s="925">
        <f t="shared" si="0"/>
        <v>0</v>
      </c>
      <c r="FO12" s="1109"/>
      <c r="FP12" s="1109"/>
      <c r="FQ12" s="1109"/>
      <c r="FR12" s="925">
        <f t="shared" si="1"/>
        <v>0</v>
      </c>
      <c r="FS12" s="1109"/>
      <c r="FT12" s="1109"/>
      <c r="FU12" s="1109"/>
      <c r="FV12" s="925">
        <f t="shared" si="2"/>
        <v>0</v>
      </c>
      <c r="FW12" s="1109"/>
      <c r="FX12" s="1109"/>
      <c r="FY12" s="1109"/>
      <c r="FZ12" s="1109"/>
      <c r="GA12" s="1114"/>
      <c r="GB12" s="1115"/>
      <c r="GC12" s="1109"/>
      <c r="GD12" s="1109"/>
      <c r="GE12" s="925">
        <f t="shared" si="3"/>
        <v>0</v>
      </c>
      <c r="GF12" s="925"/>
      <c r="GG12" s="925"/>
      <c r="GH12" s="925"/>
      <c r="GI12" s="925">
        <f t="shared" si="4"/>
        <v>0</v>
      </c>
      <c r="GJ12" s="925"/>
      <c r="GK12" s="925"/>
      <c r="GL12" s="925"/>
      <c r="GM12" s="925">
        <f t="shared" si="5"/>
        <v>0</v>
      </c>
      <c r="GN12" s="925"/>
      <c r="GO12" s="1109"/>
      <c r="GP12" s="1109"/>
      <c r="GQ12" s="1109">
        <f t="shared" si="6"/>
        <v>0</v>
      </c>
      <c r="GR12" s="1092">
        <f t="shared" si="7"/>
        <v>0</v>
      </c>
      <c r="GS12" s="1109"/>
      <c r="GT12" s="1109"/>
      <c r="GU12" s="1109"/>
      <c r="GV12" s="1109"/>
      <c r="GW12" s="1109"/>
      <c r="GX12" s="1109"/>
      <c r="GY12" s="1109"/>
      <c r="GZ12" s="1109"/>
      <c r="HA12" s="1109"/>
      <c r="HB12" s="1109"/>
      <c r="HC12" s="1109"/>
      <c r="HD12" s="1109"/>
      <c r="HE12" s="1109"/>
      <c r="HF12" s="1109"/>
      <c r="HG12" s="1109"/>
      <c r="HH12" s="1109"/>
      <c r="HI12" s="1092"/>
      <c r="HJ12" s="1096"/>
      <c r="HK12" s="925"/>
      <c r="HL12" s="925"/>
      <c r="HM12" s="925"/>
      <c r="HN12" s="925"/>
      <c r="HO12" s="925"/>
      <c r="HP12" s="925"/>
      <c r="HQ12" s="925"/>
      <c r="HR12" s="925"/>
      <c r="HS12" s="925"/>
      <c r="HT12" s="925"/>
      <c r="HU12" s="925"/>
      <c r="HV12" s="925"/>
      <c r="HW12" s="925"/>
      <c r="HX12" s="925"/>
      <c r="HY12" s="925"/>
      <c r="HZ12" s="1092"/>
    </row>
    <row r="13" spans="1:234" s="1116" customFormat="1" ht="24" hidden="1" customHeight="1" x14ac:dyDescent="0.35">
      <c r="A13" s="1117" t="s">
        <v>878</v>
      </c>
      <c r="B13" s="1109"/>
      <c r="C13" s="1109"/>
      <c r="D13" s="1109"/>
      <c r="E13" s="1109"/>
      <c r="F13" s="1109"/>
      <c r="G13" s="1109"/>
      <c r="H13" s="1109"/>
      <c r="I13" s="1109"/>
      <c r="J13" s="1109"/>
      <c r="K13" s="1109"/>
      <c r="L13" s="1109"/>
      <c r="M13" s="1109"/>
      <c r="N13" s="1109"/>
      <c r="O13" s="1109"/>
      <c r="P13" s="1109"/>
      <c r="Q13" s="1109"/>
      <c r="R13" s="1109"/>
      <c r="S13" s="1109"/>
      <c r="T13" s="1109"/>
      <c r="U13" s="1109"/>
      <c r="V13" s="1109"/>
      <c r="W13" s="1109"/>
      <c r="X13" s="1109"/>
      <c r="Y13" s="1109"/>
      <c r="Z13" s="1109"/>
      <c r="AA13" s="1109"/>
      <c r="AB13" s="1110"/>
      <c r="AC13" s="1110"/>
      <c r="AD13" s="1110"/>
      <c r="AE13" s="1110"/>
      <c r="AF13" s="1110"/>
      <c r="AG13" s="1110"/>
      <c r="AH13" s="1110"/>
      <c r="AI13" s="1110"/>
      <c r="AJ13" s="1110"/>
      <c r="AK13" s="1110"/>
      <c r="AL13" s="1110"/>
      <c r="AM13" s="1110"/>
      <c r="AN13" s="1110"/>
      <c r="AO13" s="1110"/>
      <c r="AP13" s="1110"/>
      <c r="AQ13" s="1110"/>
      <c r="AR13" s="1110"/>
      <c r="AS13" s="1110"/>
      <c r="AT13" s="1110"/>
      <c r="AU13" s="1110"/>
      <c r="AV13" s="1110"/>
      <c r="AW13" s="2762"/>
      <c r="AX13" s="1110"/>
      <c r="AY13" s="1110"/>
      <c r="AZ13" s="1110"/>
      <c r="BA13" s="1110"/>
      <c r="BB13" s="1110"/>
      <c r="BC13" s="1110"/>
      <c r="BD13" s="1110"/>
      <c r="BE13" s="1110"/>
      <c r="BF13" s="1110"/>
      <c r="BG13" s="1110"/>
      <c r="BH13" s="1110"/>
      <c r="BI13" s="1109"/>
      <c r="BJ13" s="1109"/>
      <c r="BK13" s="1111">
        <v>0</v>
      </c>
      <c r="BL13" s="1111">
        <v>0</v>
      </c>
      <c r="BM13" s="1113">
        <v>-26.3024293</v>
      </c>
      <c r="BN13" s="1111">
        <v>-43.032990979999994</v>
      </c>
      <c r="BO13" s="1111">
        <v>-262.01002063999999</v>
      </c>
      <c r="BP13" s="1111">
        <v>-331.34544091999993</v>
      </c>
      <c r="BQ13" s="1109">
        <v>-62.87491653</v>
      </c>
      <c r="BR13" s="1109">
        <v>-88.840422610000005</v>
      </c>
      <c r="BS13" s="1109">
        <v>-89.032882829999991</v>
      </c>
      <c r="BT13" s="1118">
        <v>-240.74822197</v>
      </c>
      <c r="BU13" s="1118">
        <v>-97.026371680000011</v>
      </c>
      <c r="BV13" s="1118">
        <v>-574.60007468000003</v>
      </c>
      <c r="BW13" s="1118">
        <v>-170.55045478</v>
      </c>
      <c r="BX13" s="1118">
        <v>-842.17690114000015</v>
      </c>
      <c r="BY13" s="1118">
        <v>-161.75933072000001</v>
      </c>
      <c r="BZ13" s="1118">
        <v>-213.65664165000001</v>
      </c>
      <c r="CA13" s="1118">
        <v>-184.29533892999999</v>
      </c>
      <c r="CB13" s="1119">
        <v>-559.71131129999992</v>
      </c>
      <c r="CC13" s="1120">
        <v>0</v>
      </c>
      <c r="CD13" s="1118">
        <v>0</v>
      </c>
      <c r="CE13" s="1118">
        <v>0</v>
      </c>
      <c r="CF13" s="1118">
        <v>0</v>
      </c>
      <c r="CG13" s="1118">
        <v>0</v>
      </c>
      <c r="CH13" s="1118">
        <v>0</v>
      </c>
      <c r="CI13" s="1118">
        <v>0</v>
      </c>
      <c r="CJ13" s="1118">
        <v>0</v>
      </c>
      <c r="CK13" s="1118"/>
      <c r="CL13" s="1118"/>
      <c r="CM13" s="1118"/>
      <c r="CN13" s="1118"/>
      <c r="CO13" s="1118"/>
      <c r="CP13" s="1118"/>
      <c r="CQ13" s="1118"/>
      <c r="CR13" s="1118"/>
      <c r="CS13" s="1119"/>
      <c r="CT13" s="1118"/>
      <c r="CU13" s="1118"/>
      <c r="CV13" s="1118"/>
      <c r="CW13" s="1118"/>
      <c r="CX13" s="1118"/>
      <c r="CY13" s="1118"/>
      <c r="CZ13" s="1118"/>
      <c r="DA13" s="1118"/>
      <c r="DB13" s="1118"/>
      <c r="DC13" s="1118"/>
      <c r="DD13" s="1118"/>
      <c r="DE13" s="1118"/>
      <c r="DF13" s="1118"/>
      <c r="DG13" s="1118"/>
      <c r="DH13" s="1118"/>
      <c r="DI13" s="1118"/>
      <c r="DJ13" s="1119"/>
      <c r="DK13" s="1120">
        <v>-9.83</v>
      </c>
      <c r="DL13" s="1118">
        <v>-175.87970503</v>
      </c>
      <c r="DM13" s="1118">
        <v>-39.245782239999997</v>
      </c>
      <c r="DN13" s="1118">
        <v>-224.95548726999999</v>
      </c>
      <c r="DO13" s="1118">
        <v>-47.244589440000006</v>
      </c>
      <c r="DP13" s="1118">
        <v>-116.05971853</v>
      </c>
      <c r="DQ13" s="1118">
        <v>-19.122693229999999</v>
      </c>
      <c r="DR13" s="1118">
        <v>-182.42700119999998</v>
      </c>
      <c r="DS13" s="1118">
        <v>-407.38248846999994</v>
      </c>
      <c r="DT13" s="1118">
        <v>-2.4</v>
      </c>
      <c r="DU13" s="1118">
        <v>0</v>
      </c>
      <c r="DV13" s="1118">
        <v>0</v>
      </c>
      <c r="DW13" s="1118">
        <v>-2.4</v>
      </c>
      <c r="DX13" s="1118">
        <v>0</v>
      </c>
      <c r="DY13" s="1118">
        <v>0</v>
      </c>
      <c r="DZ13" s="1118">
        <v>0</v>
      </c>
      <c r="EA13" s="1118">
        <v>0</v>
      </c>
      <c r="EB13" s="1119">
        <v>0</v>
      </c>
      <c r="EC13" s="1120">
        <v>0</v>
      </c>
      <c r="ED13" s="1109">
        <v>0</v>
      </c>
      <c r="EE13" s="1109">
        <v>0</v>
      </c>
      <c r="EF13" s="1109">
        <v>0</v>
      </c>
      <c r="EG13" s="1109">
        <v>0</v>
      </c>
      <c r="EH13" s="1109">
        <v>0</v>
      </c>
      <c r="EI13" s="1109">
        <v>0</v>
      </c>
      <c r="EJ13" s="1109">
        <v>0</v>
      </c>
      <c r="EK13" s="1109">
        <v>0</v>
      </c>
      <c r="EL13" s="1109">
        <v>0</v>
      </c>
      <c r="EM13" s="1109">
        <v>0</v>
      </c>
      <c r="EN13" s="1109">
        <v>0</v>
      </c>
      <c r="EO13" s="1109">
        <v>0</v>
      </c>
      <c r="EP13" s="1109">
        <v>0</v>
      </c>
      <c r="EQ13" s="1109">
        <v>0</v>
      </c>
      <c r="ER13" s="1109">
        <v>0</v>
      </c>
      <c r="ES13" s="1114">
        <v>0</v>
      </c>
      <c r="ET13" s="1115"/>
      <c r="EU13" s="1109"/>
      <c r="EV13" s="1109"/>
      <c r="EW13" s="1109"/>
      <c r="EX13" s="1109"/>
      <c r="EY13" s="1109"/>
      <c r="EZ13" s="1109"/>
      <c r="FA13" s="1109"/>
      <c r="FB13" s="1109"/>
      <c r="FC13" s="1109"/>
      <c r="FD13" s="1109"/>
      <c r="FE13" s="1109"/>
      <c r="FF13" s="1109"/>
      <c r="FG13" s="1109"/>
      <c r="FH13" s="1109"/>
      <c r="FI13" s="1109"/>
      <c r="FJ13" s="1109"/>
      <c r="FK13" s="1115"/>
      <c r="FL13" s="1109"/>
      <c r="FM13" s="1109"/>
      <c r="FN13" s="925">
        <f t="shared" si="0"/>
        <v>0</v>
      </c>
      <c r="FO13" s="1109"/>
      <c r="FP13" s="1109"/>
      <c r="FQ13" s="1109"/>
      <c r="FR13" s="925">
        <f t="shared" si="1"/>
        <v>0</v>
      </c>
      <c r="FS13" s="1109"/>
      <c r="FT13" s="1109"/>
      <c r="FU13" s="1109"/>
      <c r="FV13" s="925">
        <f t="shared" si="2"/>
        <v>0</v>
      </c>
      <c r="FW13" s="1109"/>
      <c r="FX13" s="1109"/>
      <c r="FY13" s="1109"/>
      <c r="FZ13" s="1109"/>
      <c r="GA13" s="1114"/>
      <c r="GB13" s="1115"/>
      <c r="GC13" s="1109"/>
      <c r="GD13" s="1109"/>
      <c r="GE13" s="925">
        <f t="shared" si="3"/>
        <v>0</v>
      </c>
      <c r="GF13" s="925"/>
      <c r="GG13" s="925"/>
      <c r="GH13" s="925"/>
      <c r="GI13" s="925">
        <f t="shared" si="4"/>
        <v>0</v>
      </c>
      <c r="GJ13" s="925"/>
      <c r="GK13" s="925"/>
      <c r="GL13" s="925"/>
      <c r="GM13" s="925">
        <f t="shared" si="5"/>
        <v>0</v>
      </c>
      <c r="GN13" s="925"/>
      <c r="GO13" s="1109"/>
      <c r="GP13" s="1109"/>
      <c r="GQ13" s="1109">
        <f t="shared" si="6"/>
        <v>0</v>
      </c>
      <c r="GR13" s="1092">
        <f t="shared" si="7"/>
        <v>0</v>
      </c>
      <c r="GS13" s="1109"/>
      <c r="GT13" s="1109"/>
      <c r="GU13" s="1109"/>
      <c r="GV13" s="1109"/>
      <c r="GW13" s="1109"/>
      <c r="GX13" s="1109"/>
      <c r="GY13" s="1109"/>
      <c r="GZ13" s="1109"/>
      <c r="HA13" s="1109"/>
      <c r="HB13" s="1109"/>
      <c r="HC13" s="1109"/>
      <c r="HD13" s="1109"/>
      <c r="HE13" s="1109"/>
      <c r="HF13" s="1109"/>
      <c r="HG13" s="1109"/>
      <c r="HH13" s="1109"/>
      <c r="HI13" s="1092"/>
      <c r="HJ13" s="1096"/>
      <c r="HK13" s="925"/>
      <c r="HL13" s="925"/>
      <c r="HM13" s="925"/>
      <c r="HN13" s="925"/>
      <c r="HO13" s="925"/>
      <c r="HP13" s="925"/>
      <c r="HQ13" s="925"/>
      <c r="HR13" s="925"/>
      <c r="HS13" s="925"/>
      <c r="HT13" s="925"/>
      <c r="HU13" s="925"/>
      <c r="HV13" s="925"/>
      <c r="HW13" s="925"/>
      <c r="HX13" s="925"/>
      <c r="HY13" s="925"/>
      <c r="HZ13" s="1092"/>
    </row>
    <row r="14" spans="1:234" s="1116" customFormat="1" ht="24" hidden="1" customHeight="1" x14ac:dyDescent="0.35">
      <c r="A14" s="1117" t="s">
        <v>879</v>
      </c>
      <c r="B14" s="1109"/>
      <c r="C14" s="1109"/>
      <c r="D14" s="1109"/>
      <c r="E14" s="1109"/>
      <c r="F14" s="1109"/>
      <c r="G14" s="1109"/>
      <c r="H14" s="1109"/>
      <c r="I14" s="1109"/>
      <c r="J14" s="1109"/>
      <c r="K14" s="1109"/>
      <c r="L14" s="1109"/>
      <c r="M14" s="1109"/>
      <c r="N14" s="1109"/>
      <c r="O14" s="1109"/>
      <c r="P14" s="1109"/>
      <c r="Q14" s="1109"/>
      <c r="R14" s="1109"/>
      <c r="S14" s="1109"/>
      <c r="T14" s="1109"/>
      <c r="U14" s="1109"/>
      <c r="V14" s="1109"/>
      <c r="W14" s="1109"/>
      <c r="X14" s="1109"/>
      <c r="Y14" s="1109"/>
      <c r="Z14" s="1109"/>
      <c r="AA14" s="1109"/>
      <c r="AB14" s="1110"/>
      <c r="AC14" s="1110"/>
      <c r="AD14" s="1110"/>
      <c r="AE14" s="1110"/>
      <c r="AF14" s="1110"/>
      <c r="AG14" s="1110"/>
      <c r="AH14" s="1110"/>
      <c r="AI14" s="1110"/>
      <c r="AJ14" s="1110"/>
      <c r="AK14" s="1110"/>
      <c r="AL14" s="1110"/>
      <c r="AM14" s="1110"/>
      <c r="AN14" s="1110"/>
      <c r="AO14" s="1110"/>
      <c r="AP14" s="1110"/>
      <c r="AQ14" s="1110"/>
      <c r="AR14" s="1110"/>
      <c r="AS14" s="1110"/>
      <c r="AT14" s="1110"/>
      <c r="AU14" s="1110"/>
      <c r="AV14" s="1110"/>
      <c r="AW14" s="2762"/>
      <c r="AX14" s="1110"/>
      <c r="AY14" s="1110"/>
      <c r="AZ14" s="1110"/>
      <c r="BA14" s="1110"/>
      <c r="BB14" s="1110"/>
      <c r="BC14" s="1110"/>
      <c r="BD14" s="1110"/>
      <c r="BE14" s="1110"/>
      <c r="BF14" s="1110"/>
      <c r="BG14" s="1110"/>
      <c r="BH14" s="1110"/>
      <c r="BI14" s="1109"/>
      <c r="BJ14" s="1109"/>
      <c r="BK14" s="1111">
        <v>0</v>
      </c>
      <c r="BL14" s="1111">
        <v>0</v>
      </c>
      <c r="BM14" s="1113">
        <v>0</v>
      </c>
      <c r="BN14" s="1111">
        <v>0</v>
      </c>
      <c r="BO14" s="1111">
        <v>0</v>
      </c>
      <c r="BP14" s="1111">
        <v>0</v>
      </c>
      <c r="BQ14" s="1109">
        <v>0</v>
      </c>
      <c r="BR14" s="1109">
        <v>0</v>
      </c>
      <c r="BS14" s="1109">
        <v>0</v>
      </c>
      <c r="BT14" s="1118">
        <v>0</v>
      </c>
      <c r="BU14" s="1118">
        <v>0</v>
      </c>
      <c r="BV14" s="1118">
        <v>0</v>
      </c>
      <c r="BW14" s="1118">
        <v>0</v>
      </c>
      <c r="BX14" s="1118">
        <v>0</v>
      </c>
      <c r="BY14" s="1118">
        <v>0</v>
      </c>
      <c r="BZ14" s="1118">
        <v>0</v>
      </c>
      <c r="CA14" s="1118">
        <v>0</v>
      </c>
      <c r="CB14" s="1119">
        <v>0</v>
      </c>
      <c r="CC14" s="1120">
        <v>0</v>
      </c>
      <c r="CD14" s="1118">
        <v>0</v>
      </c>
      <c r="CE14" s="1118">
        <v>0</v>
      </c>
      <c r="CF14" s="1118">
        <v>0</v>
      </c>
      <c r="CG14" s="1118">
        <v>0</v>
      </c>
      <c r="CH14" s="1118">
        <v>0</v>
      </c>
      <c r="CI14" s="1118">
        <v>0</v>
      </c>
      <c r="CJ14" s="1118">
        <v>0</v>
      </c>
      <c r="CK14" s="1118"/>
      <c r="CL14" s="1118"/>
      <c r="CM14" s="1118"/>
      <c r="CN14" s="1118"/>
      <c r="CO14" s="1118"/>
      <c r="CP14" s="1118"/>
      <c r="CQ14" s="1118"/>
      <c r="CR14" s="1118"/>
      <c r="CS14" s="1119"/>
      <c r="CT14" s="1118"/>
      <c r="CU14" s="1118"/>
      <c r="CV14" s="1118"/>
      <c r="CW14" s="1118"/>
      <c r="CX14" s="1118"/>
      <c r="CY14" s="1118"/>
      <c r="CZ14" s="1118"/>
      <c r="DA14" s="1118"/>
      <c r="DB14" s="1118"/>
      <c r="DC14" s="1118"/>
      <c r="DD14" s="1118"/>
      <c r="DE14" s="1118"/>
      <c r="DF14" s="1118"/>
      <c r="DG14" s="1118"/>
      <c r="DH14" s="1118"/>
      <c r="DI14" s="1118"/>
      <c r="DJ14" s="1119"/>
      <c r="DK14" s="1120">
        <v>-9.83</v>
      </c>
      <c r="DL14" s="1118">
        <v>-175.87970503</v>
      </c>
      <c r="DM14" s="1118">
        <v>-39.245782239999997</v>
      </c>
      <c r="DN14" s="1118">
        <v>-224.95548726999999</v>
      </c>
      <c r="DO14" s="1118">
        <v>-47.244589440000006</v>
      </c>
      <c r="DP14" s="1118">
        <v>-116.05971853</v>
      </c>
      <c r="DQ14" s="1118">
        <v>-19.122693229999999</v>
      </c>
      <c r="DR14" s="1118">
        <v>-182.42700119999998</v>
      </c>
      <c r="DS14" s="1118">
        <v>-407.38248846999994</v>
      </c>
      <c r="DT14" s="1118">
        <v>0</v>
      </c>
      <c r="DU14" s="1118">
        <v>0</v>
      </c>
      <c r="DV14" s="1118">
        <v>0</v>
      </c>
      <c r="DW14" s="1118">
        <v>0</v>
      </c>
      <c r="DX14" s="1118">
        <v>0</v>
      </c>
      <c r="DY14" s="1118">
        <v>0</v>
      </c>
      <c r="DZ14" s="1118">
        <v>0</v>
      </c>
      <c r="EA14" s="1118">
        <v>0</v>
      </c>
      <c r="EB14" s="1119">
        <v>0</v>
      </c>
      <c r="EC14" s="1120">
        <v>0</v>
      </c>
      <c r="ED14" s="1109">
        <v>0</v>
      </c>
      <c r="EE14" s="1109">
        <v>0</v>
      </c>
      <c r="EF14" s="1109">
        <v>0</v>
      </c>
      <c r="EG14" s="1109">
        <v>0</v>
      </c>
      <c r="EH14" s="1109">
        <v>0</v>
      </c>
      <c r="EI14" s="1109">
        <v>0</v>
      </c>
      <c r="EJ14" s="1109">
        <v>0</v>
      </c>
      <c r="EK14" s="1109">
        <v>0</v>
      </c>
      <c r="EL14" s="1109">
        <v>0</v>
      </c>
      <c r="EM14" s="1109">
        <v>0</v>
      </c>
      <c r="EN14" s="1109">
        <v>0</v>
      </c>
      <c r="EO14" s="1109">
        <v>0</v>
      </c>
      <c r="EP14" s="1109">
        <v>0</v>
      </c>
      <c r="EQ14" s="1109">
        <v>0</v>
      </c>
      <c r="ER14" s="1109">
        <v>0</v>
      </c>
      <c r="ES14" s="1114">
        <v>0</v>
      </c>
      <c r="ET14" s="1115"/>
      <c r="EU14" s="1109"/>
      <c r="EV14" s="1109"/>
      <c r="EW14" s="1109"/>
      <c r="EX14" s="1109"/>
      <c r="EY14" s="1109"/>
      <c r="EZ14" s="1109"/>
      <c r="FA14" s="1109"/>
      <c r="FB14" s="1109"/>
      <c r="FC14" s="1109"/>
      <c r="FD14" s="1109"/>
      <c r="FE14" s="1109"/>
      <c r="FF14" s="1109"/>
      <c r="FG14" s="1109"/>
      <c r="FH14" s="1109"/>
      <c r="FI14" s="1109"/>
      <c r="FJ14" s="1109"/>
      <c r="FK14" s="1115"/>
      <c r="FL14" s="1109"/>
      <c r="FM14" s="1109"/>
      <c r="FN14" s="925">
        <f t="shared" si="0"/>
        <v>0</v>
      </c>
      <c r="FO14" s="1109"/>
      <c r="FP14" s="1109"/>
      <c r="FQ14" s="1109"/>
      <c r="FR14" s="925">
        <f t="shared" si="1"/>
        <v>0</v>
      </c>
      <c r="FS14" s="1109"/>
      <c r="FT14" s="1109"/>
      <c r="FU14" s="1109"/>
      <c r="FV14" s="925">
        <f t="shared" si="2"/>
        <v>0</v>
      </c>
      <c r="FW14" s="1109"/>
      <c r="FX14" s="1109"/>
      <c r="FY14" s="1109"/>
      <c r="FZ14" s="1109"/>
      <c r="GA14" s="1114"/>
      <c r="GB14" s="1115"/>
      <c r="GC14" s="1109"/>
      <c r="GD14" s="1109"/>
      <c r="GE14" s="925">
        <f t="shared" si="3"/>
        <v>0</v>
      </c>
      <c r="GF14" s="925"/>
      <c r="GG14" s="925"/>
      <c r="GH14" s="925"/>
      <c r="GI14" s="925">
        <f t="shared" si="4"/>
        <v>0</v>
      </c>
      <c r="GJ14" s="925"/>
      <c r="GK14" s="925"/>
      <c r="GL14" s="925"/>
      <c r="GM14" s="925">
        <f t="shared" si="5"/>
        <v>0</v>
      </c>
      <c r="GN14" s="925"/>
      <c r="GO14" s="1109"/>
      <c r="GP14" s="1109"/>
      <c r="GQ14" s="1109">
        <f t="shared" si="6"/>
        <v>0</v>
      </c>
      <c r="GR14" s="1092">
        <f t="shared" si="7"/>
        <v>0</v>
      </c>
      <c r="GS14" s="1109"/>
      <c r="GT14" s="1109"/>
      <c r="GU14" s="1109"/>
      <c r="GV14" s="1109"/>
      <c r="GW14" s="1109"/>
      <c r="GX14" s="1109"/>
      <c r="GY14" s="1109"/>
      <c r="GZ14" s="1109"/>
      <c r="HA14" s="1109"/>
      <c r="HB14" s="1109"/>
      <c r="HC14" s="1109"/>
      <c r="HD14" s="1109"/>
      <c r="HE14" s="1109"/>
      <c r="HF14" s="1109"/>
      <c r="HG14" s="1109"/>
      <c r="HH14" s="1109"/>
      <c r="HI14" s="1092"/>
      <c r="HJ14" s="1096"/>
      <c r="HK14" s="925"/>
      <c r="HL14" s="925"/>
      <c r="HM14" s="925"/>
      <c r="HN14" s="925"/>
      <c r="HO14" s="925"/>
      <c r="HP14" s="925"/>
      <c r="HQ14" s="925"/>
      <c r="HR14" s="925"/>
      <c r="HS14" s="925"/>
      <c r="HT14" s="925"/>
      <c r="HU14" s="925"/>
      <c r="HV14" s="925"/>
      <c r="HW14" s="925"/>
      <c r="HX14" s="925"/>
      <c r="HY14" s="925"/>
      <c r="HZ14" s="1092"/>
    </row>
    <row r="15" spans="1:234" s="1116" customFormat="1" ht="24" hidden="1" customHeight="1" x14ac:dyDescent="0.35">
      <c r="A15" s="1117" t="s">
        <v>880</v>
      </c>
      <c r="B15" s="1121">
        <v>-11.86670032</v>
      </c>
      <c r="C15" s="1121">
        <v>-326.15199167000003</v>
      </c>
      <c r="D15" s="1121">
        <v>-142.03144262999999</v>
      </c>
      <c r="E15" s="1121">
        <v>-480.05013461999999</v>
      </c>
      <c r="F15" s="1121">
        <v>-340.36220274999999</v>
      </c>
      <c r="G15" s="1121">
        <v>-254.38749946999999</v>
      </c>
      <c r="H15" s="1121">
        <v>-267.58865476</v>
      </c>
      <c r="I15" s="1121">
        <v>-862.33835698000007</v>
      </c>
      <c r="J15" s="1121">
        <v>-220.17505887999999</v>
      </c>
      <c r="K15" s="1121">
        <v>-108.82035399</v>
      </c>
      <c r="L15" s="1121">
        <v>-4.7775689000000003</v>
      </c>
      <c r="M15" s="1121">
        <v>-333.77298177</v>
      </c>
      <c r="N15" s="1121">
        <v>-80.000844650000005</v>
      </c>
      <c r="O15" s="1121">
        <v>-91.000467310000005</v>
      </c>
      <c r="P15" s="1121">
        <v>-24.8843785</v>
      </c>
      <c r="Q15" s="1121">
        <v>-195.88569046000001</v>
      </c>
      <c r="R15" s="1121">
        <v>-1872.0471638299998</v>
      </c>
      <c r="T15" s="1121">
        <v>-103.65466332</v>
      </c>
      <c r="U15" s="1121">
        <v>-110.85764017</v>
      </c>
      <c r="V15" s="1121">
        <v>-89.208195930000002</v>
      </c>
      <c r="W15" s="1121">
        <v>-303.72049942000001</v>
      </c>
      <c r="X15" s="1121">
        <v>-125.65450199999999</v>
      </c>
      <c r="Y15" s="1121">
        <v>-114.57139476</v>
      </c>
      <c r="Z15" s="1121">
        <v>-76.629014080000005</v>
      </c>
      <c r="AA15" s="1121">
        <v>-316.85491084</v>
      </c>
      <c r="AB15" s="1110">
        <v>-54.271296999999997</v>
      </c>
      <c r="AC15" s="1110">
        <v>-79.942021999999994</v>
      </c>
      <c r="AD15" s="1110">
        <v>-91.509123000000002</v>
      </c>
      <c r="AE15" s="1110">
        <v>-225.722442</v>
      </c>
      <c r="AF15" s="1110">
        <v>-51.292048210000004</v>
      </c>
      <c r="AG15" s="1110">
        <v>-51.292048210000004</v>
      </c>
      <c r="AH15" s="1110">
        <v>-116.09887427</v>
      </c>
      <c r="AI15" s="1110">
        <v>-218.68297068999999</v>
      </c>
      <c r="AJ15" s="1110">
        <v>-1064.9808229499999</v>
      </c>
      <c r="AK15" s="1110"/>
      <c r="AL15" s="1110">
        <v>-37.510867040000001</v>
      </c>
      <c r="AM15" s="1110">
        <v>-44.792606749999997</v>
      </c>
      <c r="AN15" s="1110">
        <v>-162.02656981000001</v>
      </c>
      <c r="AO15" s="1110">
        <v>-244.33004360000001</v>
      </c>
      <c r="AP15" s="1110">
        <v>-76.831749520000002</v>
      </c>
      <c r="AQ15" s="1110">
        <v>-29.155448739999997</v>
      </c>
      <c r="AR15" s="1110">
        <v>-31.971889149999999</v>
      </c>
      <c r="AS15" s="1110">
        <v>-137.95908741</v>
      </c>
      <c r="AT15" s="1110">
        <v>-62.361740090000005</v>
      </c>
      <c r="AU15" s="1110">
        <v>-125.28939543000001</v>
      </c>
      <c r="AV15" s="1110"/>
      <c r="AW15" s="2762">
        <v>-58.76958844</v>
      </c>
      <c r="AX15" s="1110">
        <v>-89.382458029999995</v>
      </c>
      <c r="AY15" s="1110">
        <v>-19.958029199999999</v>
      </c>
      <c r="AZ15" s="1110">
        <v>-168.11007566999999</v>
      </c>
      <c r="BA15" s="1110">
        <v>-120.05254835</v>
      </c>
      <c r="BB15" s="1110">
        <v>-31.540789</v>
      </c>
      <c r="BC15" s="1110">
        <v>-23.663636109999999</v>
      </c>
      <c r="BD15" s="1110">
        <v>-175.25697345999998</v>
      </c>
      <c r="BE15" s="1110">
        <v>-110.49865284000001</v>
      </c>
      <c r="BF15" s="1110">
        <v>-86.826644569999999</v>
      </c>
      <c r="BG15" s="1110">
        <v>-72.309096999999994</v>
      </c>
      <c r="BH15" s="1110">
        <v>-269.63439440999997</v>
      </c>
      <c r="BI15" s="1109">
        <v>-83.204492000000002</v>
      </c>
      <c r="BJ15" s="1109">
        <v>-56.246077</v>
      </c>
      <c r="BK15" s="1109">
        <v>-53.214469999999999</v>
      </c>
      <c r="BL15" s="1109">
        <v>-192.66503900000001</v>
      </c>
      <c r="BM15" s="1113">
        <v>-26.3024293</v>
      </c>
      <c r="BN15" s="1111">
        <v>-43.032990979999994</v>
      </c>
      <c r="BO15" s="1111">
        <v>-31.110020640000002</v>
      </c>
      <c r="BP15" s="1111">
        <v>-100.44544092</v>
      </c>
      <c r="BQ15" s="1122">
        <v>-62.87491653</v>
      </c>
      <c r="BR15" s="1122">
        <v>-88.840422610000005</v>
      </c>
      <c r="BS15" s="1122">
        <v>-28.032882829999998</v>
      </c>
      <c r="BT15" s="1122">
        <v>-179.74822197</v>
      </c>
      <c r="BU15" s="1122">
        <v>-38.915435500000001</v>
      </c>
      <c r="BV15" s="1122">
        <v>-54.378198070000003</v>
      </c>
      <c r="BW15" s="1122">
        <v>-56.334511640000002</v>
      </c>
      <c r="BX15" s="1122">
        <v>-149.62814520999999</v>
      </c>
      <c r="BY15" s="1122">
        <v>-28.186567270000001</v>
      </c>
      <c r="BZ15" s="1122">
        <v>0</v>
      </c>
      <c r="CA15" s="1122">
        <v>0</v>
      </c>
      <c r="CB15" s="1123">
        <v>-28.186567270000001</v>
      </c>
      <c r="CC15" s="1124">
        <v>0</v>
      </c>
      <c r="CD15" s="1122">
        <v>0</v>
      </c>
      <c r="CE15" s="1122">
        <v>0</v>
      </c>
      <c r="CF15" s="1122">
        <v>0</v>
      </c>
      <c r="CG15" s="1122">
        <v>0</v>
      </c>
      <c r="CH15" s="1122">
        <v>0</v>
      </c>
      <c r="CI15" s="1122">
        <v>0</v>
      </c>
      <c r="CJ15" s="1122">
        <v>0</v>
      </c>
      <c r="CK15" s="1122"/>
      <c r="CL15" s="1122"/>
      <c r="CM15" s="1122"/>
      <c r="CN15" s="1122"/>
      <c r="CO15" s="1122"/>
      <c r="CP15" s="1122"/>
      <c r="CQ15" s="1122"/>
      <c r="CR15" s="1122"/>
      <c r="CS15" s="1123"/>
      <c r="CT15" s="1122"/>
      <c r="CU15" s="1122"/>
      <c r="CV15" s="1122"/>
      <c r="CW15" s="1122"/>
      <c r="CX15" s="1122"/>
      <c r="CY15" s="1122"/>
      <c r="CZ15" s="1122"/>
      <c r="DA15" s="1122"/>
      <c r="DB15" s="1122"/>
      <c r="DC15" s="1122"/>
      <c r="DD15" s="1122"/>
      <c r="DE15" s="1122"/>
      <c r="DF15" s="1122"/>
      <c r="DG15" s="1122"/>
      <c r="DH15" s="1122"/>
      <c r="DI15" s="1122"/>
      <c r="DJ15" s="1123"/>
      <c r="DK15" s="1124">
        <v>0</v>
      </c>
      <c r="DL15" s="1122">
        <v>0</v>
      </c>
      <c r="DM15" s="1122">
        <v>0</v>
      </c>
      <c r="DN15" s="1122">
        <v>0</v>
      </c>
      <c r="DO15" s="1122">
        <v>0</v>
      </c>
      <c r="DP15" s="1122">
        <v>0</v>
      </c>
      <c r="DQ15" s="1122">
        <v>0</v>
      </c>
      <c r="DR15" s="1122">
        <v>0</v>
      </c>
      <c r="DS15" s="1122">
        <v>0</v>
      </c>
      <c r="DT15" s="1122">
        <v>0</v>
      </c>
      <c r="DU15" s="1122">
        <v>0</v>
      </c>
      <c r="DV15" s="1122">
        <v>0</v>
      </c>
      <c r="DW15" s="1122">
        <v>0</v>
      </c>
      <c r="DX15" s="1122">
        <v>0</v>
      </c>
      <c r="DY15" s="1122">
        <v>0</v>
      </c>
      <c r="DZ15" s="1122">
        <v>0</v>
      </c>
      <c r="EA15" s="1122">
        <v>0</v>
      </c>
      <c r="EB15" s="1123">
        <v>0</v>
      </c>
      <c r="EC15" s="1124">
        <v>0</v>
      </c>
      <c r="ED15" s="1109">
        <v>0</v>
      </c>
      <c r="EE15" s="1109">
        <v>0</v>
      </c>
      <c r="EF15" s="1109">
        <v>0</v>
      </c>
      <c r="EG15" s="1109">
        <v>0</v>
      </c>
      <c r="EH15" s="1109">
        <v>0</v>
      </c>
      <c r="EI15" s="1109">
        <v>0</v>
      </c>
      <c r="EJ15" s="1109">
        <v>0</v>
      </c>
      <c r="EK15" s="1109">
        <v>0</v>
      </c>
      <c r="EL15" s="1109">
        <v>0</v>
      </c>
      <c r="EM15" s="1109">
        <v>0</v>
      </c>
      <c r="EN15" s="1109">
        <v>0</v>
      </c>
      <c r="EO15" s="1109">
        <v>0</v>
      </c>
      <c r="EP15" s="1109">
        <v>0</v>
      </c>
      <c r="EQ15" s="1109">
        <v>0</v>
      </c>
      <c r="ER15" s="1109">
        <v>0</v>
      </c>
      <c r="ES15" s="1114">
        <v>0</v>
      </c>
      <c r="ET15" s="1115"/>
      <c r="EU15" s="1109"/>
      <c r="EV15" s="1109"/>
      <c r="EW15" s="1109"/>
      <c r="EX15" s="1109"/>
      <c r="EY15" s="1109"/>
      <c r="EZ15" s="1109"/>
      <c r="FA15" s="1109"/>
      <c r="FB15" s="1109"/>
      <c r="FC15" s="1109"/>
      <c r="FD15" s="1109"/>
      <c r="FE15" s="1109"/>
      <c r="FF15" s="1109"/>
      <c r="FG15" s="1109"/>
      <c r="FH15" s="1109"/>
      <c r="FI15" s="1109"/>
      <c r="FJ15" s="1109"/>
      <c r="FK15" s="1115"/>
      <c r="FL15" s="1109"/>
      <c r="FM15" s="1109"/>
      <c r="FN15" s="925">
        <f t="shared" si="0"/>
        <v>0</v>
      </c>
      <c r="FO15" s="1109"/>
      <c r="FP15" s="1109"/>
      <c r="FQ15" s="1109"/>
      <c r="FR15" s="925">
        <f t="shared" si="1"/>
        <v>0</v>
      </c>
      <c r="FS15" s="1109"/>
      <c r="FT15" s="1109"/>
      <c r="FU15" s="1109"/>
      <c r="FV15" s="925">
        <f t="shared" si="2"/>
        <v>0</v>
      </c>
      <c r="FW15" s="1109"/>
      <c r="FX15" s="1109"/>
      <c r="FY15" s="1109"/>
      <c r="FZ15" s="1109"/>
      <c r="GA15" s="1114"/>
      <c r="GB15" s="1115"/>
      <c r="GC15" s="1109"/>
      <c r="GD15" s="1109"/>
      <c r="GE15" s="925">
        <f t="shared" si="3"/>
        <v>0</v>
      </c>
      <c r="GF15" s="925"/>
      <c r="GG15" s="925"/>
      <c r="GH15" s="925"/>
      <c r="GI15" s="925">
        <f t="shared" si="4"/>
        <v>0</v>
      </c>
      <c r="GJ15" s="925"/>
      <c r="GK15" s="925"/>
      <c r="GL15" s="925"/>
      <c r="GM15" s="925">
        <f t="shared" si="5"/>
        <v>0</v>
      </c>
      <c r="GN15" s="925"/>
      <c r="GO15" s="1109"/>
      <c r="GP15" s="1109"/>
      <c r="GQ15" s="1109">
        <f t="shared" si="6"/>
        <v>0</v>
      </c>
      <c r="GR15" s="1092">
        <f t="shared" si="7"/>
        <v>0</v>
      </c>
      <c r="GS15" s="1109"/>
      <c r="GT15" s="1109"/>
      <c r="GU15" s="1109"/>
      <c r="GV15" s="1109"/>
      <c r="GW15" s="1109"/>
      <c r="GX15" s="1109"/>
      <c r="GY15" s="1109"/>
      <c r="GZ15" s="1109"/>
      <c r="HA15" s="1109"/>
      <c r="HB15" s="1109"/>
      <c r="HC15" s="1109"/>
      <c r="HD15" s="1109"/>
      <c r="HE15" s="1109"/>
      <c r="HF15" s="1109"/>
      <c r="HG15" s="1109"/>
      <c r="HH15" s="1109"/>
      <c r="HI15" s="1092"/>
      <c r="HJ15" s="1096"/>
      <c r="HK15" s="925"/>
      <c r="HL15" s="925"/>
      <c r="HM15" s="925"/>
      <c r="HN15" s="925"/>
      <c r="HO15" s="925"/>
      <c r="HP15" s="925"/>
      <c r="HQ15" s="925"/>
      <c r="HR15" s="925"/>
      <c r="HS15" s="925"/>
      <c r="HT15" s="925"/>
      <c r="HU15" s="925"/>
      <c r="HV15" s="925"/>
      <c r="HW15" s="925"/>
      <c r="HX15" s="925"/>
      <c r="HY15" s="925"/>
      <c r="HZ15" s="1092"/>
    </row>
    <row r="16" spans="1:234" s="1116" customFormat="1" ht="24" hidden="1" customHeight="1" x14ac:dyDescent="0.35">
      <c r="A16" s="1117" t="s">
        <v>881</v>
      </c>
      <c r="B16" s="1121">
        <v>0</v>
      </c>
      <c r="C16" s="1121">
        <v>0</v>
      </c>
      <c r="D16" s="1121">
        <v>0</v>
      </c>
      <c r="E16" s="1121">
        <v>0</v>
      </c>
      <c r="F16" s="1121">
        <v>0</v>
      </c>
      <c r="G16" s="1121">
        <v>0</v>
      </c>
      <c r="H16" s="1121">
        <v>0</v>
      </c>
      <c r="I16" s="1121">
        <v>0</v>
      </c>
      <c r="J16" s="1121">
        <v>0</v>
      </c>
      <c r="K16" s="1121">
        <v>0</v>
      </c>
      <c r="L16" s="1121">
        <v>0</v>
      </c>
      <c r="M16" s="1121">
        <v>0</v>
      </c>
      <c r="N16" s="1121">
        <v>0</v>
      </c>
      <c r="O16" s="1121">
        <v>0</v>
      </c>
      <c r="P16" s="1121">
        <v>0</v>
      </c>
      <c r="Q16" s="1121">
        <v>0</v>
      </c>
      <c r="R16" s="1121">
        <v>0</v>
      </c>
      <c r="S16" s="1121"/>
      <c r="T16" s="1121">
        <v>0</v>
      </c>
      <c r="U16" s="1121">
        <v>0</v>
      </c>
      <c r="V16" s="1121">
        <v>0</v>
      </c>
      <c r="W16" s="1121">
        <v>0</v>
      </c>
      <c r="X16" s="1121">
        <v>0</v>
      </c>
      <c r="Y16" s="1121">
        <v>0</v>
      </c>
      <c r="Z16" s="1121">
        <v>0</v>
      </c>
      <c r="AA16" s="1121">
        <v>0</v>
      </c>
      <c r="AB16" s="1121">
        <v>0</v>
      </c>
      <c r="AC16" s="1121">
        <v>0</v>
      </c>
      <c r="AD16" s="1121">
        <v>0</v>
      </c>
      <c r="AE16" s="1121">
        <v>0</v>
      </c>
      <c r="AF16" s="1121">
        <v>0</v>
      </c>
      <c r="AG16" s="1121">
        <v>0</v>
      </c>
      <c r="AH16" s="1121">
        <v>0</v>
      </c>
      <c r="AI16" s="1121">
        <v>0</v>
      </c>
      <c r="AJ16" s="1121">
        <v>0</v>
      </c>
      <c r="AL16" s="1121">
        <v>0</v>
      </c>
      <c r="AM16" s="1121">
        <v>0</v>
      </c>
      <c r="AN16" s="1121">
        <v>-60</v>
      </c>
      <c r="AO16" s="1121">
        <v>-60</v>
      </c>
      <c r="AP16" s="1121">
        <v>0</v>
      </c>
      <c r="AQ16" s="1121">
        <v>0</v>
      </c>
      <c r="AR16" s="1121">
        <v>0</v>
      </c>
      <c r="AS16" s="1121">
        <v>0</v>
      </c>
      <c r="AT16" s="1121">
        <v>0</v>
      </c>
      <c r="AU16" s="1121">
        <v>0</v>
      </c>
      <c r="AV16" s="1121"/>
      <c r="AW16" s="2763">
        <v>0</v>
      </c>
      <c r="AX16" s="1121">
        <v>0</v>
      </c>
      <c r="AY16" s="1121">
        <v>0</v>
      </c>
      <c r="AZ16" s="1121">
        <v>0</v>
      </c>
      <c r="BA16" s="1121">
        <v>-159.80000000000001</v>
      </c>
      <c r="BB16" s="1121">
        <v>-82.391735549999993</v>
      </c>
      <c r="BC16" s="1121">
        <v>-99.855849030000002</v>
      </c>
      <c r="BD16" s="1121">
        <v>-342.04758457999998</v>
      </c>
      <c r="BE16" s="1121">
        <v>-99.855849030000002</v>
      </c>
      <c r="BF16" s="1121">
        <v>0</v>
      </c>
      <c r="BG16" s="1121">
        <v>0</v>
      </c>
      <c r="BH16" s="1121">
        <v>-99.855849030000002</v>
      </c>
      <c r="BI16" s="1109">
        <v>0</v>
      </c>
      <c r="BJ16" s="1109">
        <v>0</v>
      </c>
      <c r="BK16" s="1109">
        <v>0</v>
      </c>
      <c r="BL16" s="1109">
        <v>0</v>
      </c>
      <c r="BM16" s="1113">
        <v>0</v>
      </c>
      <c r="BN16" s="1111">
        <v>0</v>
      </c>
      <c r="BO16" s="1111">
        <v>0</v>
      </c>
      <c r="BP16" s="1111">
        <v>0</v>
      </c>
      <c r="BQ16" s="1116">
        <v>0</v>
      </c>
      <c r="BR16" s="1116">
        <v>0</v>
      </c>
      <c r="BS16" s="1116">
        <v>0</v>
      </c>
      <c r="BT16" s="1125">
        <v>0</v>
      </c>
      <c r="BU16" s="1125">
        <v>0</v>
      </c>
      <c r="BV16" s="1125">
        <v>-50</v>
      </c>
      <c r="BW16" s="1125">
        <v>-100</v>
      </c>
      <c r="BX16" s="1125">
        <v>-150</v>
      </c>
      <c r="BY16" s="1125">
        <v>0</v>
      </c>
      <c r="BZ16" s="1125">
        <v>0</v>
      </c>
      <c r="CA16" s="1125">
        <v>0</v>
      </c>
      <c r="CB16" s="1126">
        <v>0</v>
      </c>
      <c r="CC16" s="1127">
        <v>0</v>
      </c>
      <c r="CD16" s="1125">
        <v>0</v>
      </c>
      <c r="CE16" s="1125">
        <v>0</v>
      </c>
      <c r="CF16" s="1125">
        <v>0</v>
      </c>
      <c r="CG16" s="1125">
        <v>-15.07041624</v>
      </c>
      <c r="CH16" s="1125">
        <v>0</v>
      </c>
      <c r="CI16" s="1125">
        <v>0</v>
      </c>
      <c r="CJ16" s="1125">
        <v>0</v>
      </c>
      <c r="CK16" s="1125"/>
      <c r="CL16" s="1125"/>
      <c r="CM16" s="1125"/>
      <c r="CN16" s="1125"/>
      <c r="CO16" s="1125"/>
      <c r="CP16" s="1125"/>
      <c r="CQ16" s="1125"/>
      <c r="CR16" s="1125"/>
      <c r="CS16" s="1126"/>
      <c r="CT16" s="1125"/>
      <c r="CU16" s="1125"/>
      <c r="CV16" s="1125"/>
      <c r="CW16" s="1125"/>
      <c r="CX16" s="1125"/>
      <c r="CY16" s="1125"/>
      <c r="CZ16" s="1125"/>
      <c r="DA16" s="1125"/>
      <c r="DB16" s="1125"/>
      <c r="DC16" s="1125"/>
      <c r="DD16" s="1125"/>
      <c r="DE16" s="1125"/>
      <c r="DF16" s="1125"/>
      <c r="DG16" s="1125"/>
      <c r="DH16" s="1125"/>
      <c r="DI16" s="1125"/>
      <c r="DJ16" s="1126"/>
      <c r="DK16" s="1127">
        <v>0</v>
      </c>
      <c r="DL16" s="1125">
        <v>0</v>
      </c>
      <c r="DM16" s="1125">
        <v>0</v>
      </c>
      <c r="DN16" s="1125">
        <v>0</v>
      </c>
      <c r="DO16" s="1125">
        <v>0</v>
      </c>
      <c r="DP16" s="1125">
        <v>0</v>
      </c>
      <c r="DQ16" s="1125">
        <v>0</v>
      </c>
      <c r="DR16" s="1125">
        <v>0</v>
      </c>
      <c r="DS16" s="1125">
        <v>0</v>
      </c>
      <c r="DT16" s="1125">
        <v>0</v>
      </c>
      <c r="DU16" s="1125">
        <v>0</v>
      </c>
      <c r="DV16" s="1125">
        <v>0</v>
      </c>
      <c r="DW16" s="1125">
        <v>0</v>
      </c>
      <c r="DX16" s="1125">
        <v>0</v>
      </c>
      <c r="DY16" s="1125">
        <v>0</v>
      </c>
      <c r="DZ16" s="1125">
        <v>0</v>
      </c>
      <c r="EA16" s="1125">
        <v>0</v>
      </c>
      <c r="EB16" s="1126">
        <v>0</v>
      </c>
      <c r="EC16" s="1120">
        <v>0</v>
      </c>
      <c r="ED16" s="1109">
        <v>0</v>
      </c>
      <c r="EE16" s="1109">
        <v>0</v>
      </c>
      <c r="EF16" s="1109">
        <v>0</v>
      </c>
      <c r="EG16" s="1109">
        <v>0</v>
      </c>
      <c r="EH16" s="1109">
        <v>0</v>
      </c>
      <c r="EI16" s="1109">
        <v>0</v>
      </c>
      <c r="EJ16" s="1109">
        <v>0</v>
      </c>
      <c r="EK16" s="1109">
        <v>0</v>
      </c>
      <c r="EL16" s="1109">
        <v>0</v>
      </c>
      <c r="EM16" s="1109">
        <v>0</v>
      </c>
      <c r="EN16" s="1109">
        <v>0</v>
      </c>
      <c r="EO16" s="1109">
        <v>0</v>
      </c>
      <c r="EP16" s="1109">
        <v>0</v>
      </c>
      <c r="EQ16" s="1109">
        <v>0</v>
      </c>
      <c r="ER16" s="1109">
        <v>0</v>
      </c>
      <c r="ES16" s="1114">
        <v>0</v>
      </c>
      <c r="ET16" s="1115"/>
      <c r="EU16" s="1109"/>
      <c r="EV16" s="1109"/>
      <c r="EW16" s="1109"/>
      <c r="EX16" s="1109"/>
      <c r="EY16" s="1109"/>
      <c r="EZ16" s="1109"/>
      <c r="FA16" s="1109"/>
      <c r="FB16" s="1109"/>
      <c r="FC16" s="1109"/>
      <c r="FD16" s="1109"/>
      <c r="FE16" s="1109"/>
      <c r="FF16" s="1109"/>
      <c r="FG16" s="1109"/>
      <c r="FH16" s="1109"/>
      <c r="FI16" s="1109"/>
      <c r="FJ16" s="1109"/>
      <c r="FK16" s="1115"/>
      <c r="FL16" s="1109"/>
      <c r="FM16" s="1109"/>
      <c r="FN16" s="925">
        <f t="shared" si="0"/>
        <v>0</v>
      </c>
      <c r="FO16" s="1109"/>
      <c r="FP16" s="1109"/>
      <c r="FQ16" s="1109"/>
      <c r="FR16" s="925">
        <f t="shared" si="1"/>
        <v>0</v>
      </c>
      <c r="FS16" s="1109"/>
      <c r="FT16" s="1109"/>
      <c r="FU16" s="1109"/>
      <c r="FV16" s="925">
        <f t="shared" si="2"/>
        <v>0</v>
      </c>
      <c r="FW16" s="1109"/>
      <c r="FX16" s="1109"/>
      <c r="FY16" s="1109"/>
      <c r="FZ16" s="1109"/>
      <c r="GA16" s="1114"/>
      <c r="GB16" s="1115"/>
      <c r="GC16" s="1109"/>
      <c r="GD16" s="1109"/>
      <c r="GE16" s="925">
        <f t="shared" si="3"/>
        <v>0</v>
      </c>
      <c r="GF16" s="925"/>
      <c r="GG16" s="925"/>
      <c r="GH16" s="925"/>
      <c r="GI16" s="925">
        <f t="shared" si="4"/>
        <v>0</v>
      </c>
      <c r="GJ16" s="925"/>
      <c r="GK16" s="925"/>
      <c r="GL16" s="925"/>
      <c r="GM16" s="925">
        <f t="shared" si="5"/>
        <v>0</v>
      </c>
      <c r="GN16" s="925"/>
      <c r="GO16" s="1109"/>
      <c r="GP16" s="1109"/>
      <c r="GQ16" s="1109">
        <f t="shared" si="6"/>
        <v>0</v>
      </c>
      <c r="GR16" s="1092">
        <f t="shared" si="7"/>
        <v>0</v>
      </c>
      <c r="GS16" s="1109"/>
      <c r="GT16" s="1109"/>
      <c r="GU16" s="1109"/>
      <c r="GV16" s="1109"/>
      <c r="GW16" s="1109"/>
      <c r="GX16" s="1109"/>
      <c r="GY16" s="1109"/>
      <c r="GZ16" s="1109"/>
      <c r="HA16" s="1109"/>
      <c r="HB16" s="1109"/>
      <c r="HC16" s="1109"/>
      <c r="HD16" s="1109"/>
      <c r="HE16" s="1109"/>
      <c r="HF16" s="1109"/>
      <c r="HG16" s="1109"/>
      <c r="HH16" s="1109"/>
      <c r="HI16" s="1092"/>
      <c r="HJ16" s="1096"/>
      <c r="HK16" s="925"/>
      <c r="HL16" s="925"/>
      <c r="HM16" s="925"/>
      <c r="HN16" s="925"/>
      <c r="HO16" s="925"/>
      <c r="HP16" s="925"/>
      <c r="HQ16" s="925"/>
      <c r="HR16" s="925"/>
      <c r="HS16" s="925"/>
      <c r="HT16" s="925"/>
      <c r="HU16" s="925"/>
      <c r="HV16" s="925"/>
      <c r="HW16" s="925"/>
      <c r="HX16" s="925"/>
      <c r="HY16" s="925"/>
      <c r="HZ16" s="1092"/>
    </row>
    <row r="17" spans="1:235" s="1116" customFormat="1" ht="24" hidden="1" customHeight="1" x14ac:dyDescent="0.35">
      <c r="A17" s="1117" t="s">
        <v>882</v>
      </c>
      <c r="B17" s="1121">
        <v>0</v>
      </c>
      <c r="C17" s="1121">
        <v>-38.799999999999997</v>
      </c>
      <c r="D17" s="1121">
        <v>0</v>
      </c>
      <c r="E17" s="1121">
        <v>-38.799999999999997</v>
      </c>
      <c r="F17" s="1121">
        <v>0</v>
      </c>
      <c r="G17" s="1121">
        <v>0</v>
      </c>
      <c r="H17" s="1121">
        <v>0</v>
      </c>
      <c r="I17" s="1121">
        <v>0</v>
      </c>
      <c r="J17" s="1121">
        <v>0</v>
      </c>
      <c r="K17" s="1121">
        <v>0</v>
      </c>
      <c r="L17" s="1121">
        <v>0</v>
      </c>
      <c r="M17" s="1121">
        <v>0</v>
      </c>
      <c r="N17" s="1121">
        <v>0</v>
      </c>
      <c r="O17" s="1121">
        <v>0</v>
      </c>
      <c r="P17" s="1121">
        <v>0</v>
      </c>
      <c r="Q17" s="1121">
        <v>0</v>
      </c>
      <c r="R17" s="1121">
        <v>-38.799999999999997</v>
      </c>
      <c r="S17" s="1121"/>
      <c r="T17" s="1121">
        <v>0</v>
      </c>
      <c r="U17" s="1121">
        <v>0</v>
      </c>
      <c r="V17" s="1121">
        <v>0</v>
      </c>
      <c r="W17" s="1121">
        <v>0</v>
      </c>
      <c r="AB17" s="1110"/>
      <c r="AC17" s="1110"/>
      <c r="AD17" s="1110"/>
      <c r="AE17" s="1110"/>
      <c r="AL17" s="1109">
        <v>-52.049166</v>
      </c>
      <c r="AM17" s="1109">
        <v>0</v>
      </c>
      <c r="AN17" s="1109">
        <v>-45.914049310000003</v>
      </c>
      <c r="AO17" s="1109">
        <v>-97.96321531000001</v>
      </c>
      <c r="AP17" s="1109">
        <v>0</v>
      </c>
      <c r="AQ17" s="1109">
        <v>0</v>
      </c>
      <c r="AR17" s="1109">
        <v>0</v>
      </c>
      <c r="AS17" s="1109">
        <v>0</v>
      </c>
      <c r="AT17" s="1109">
        <v>-80.658323510000002</v>
      </c>
      <c r="AU17" s="1109">
        <v>-80.658323510000002</v>
      </c>
      <c r="AV17" s="1109"/>
      <c r="AW17" s="1115">
        <v>0</v>
      </c>
      <c r="AX17" s="1109">
        <v>0</v>
      </c>
      <c r="AY17" s="1109">
        <v>0</v>
      </c>
      <c r="AZ17" s="1109">
        <v>0</v>
      </c>
      <c r="BA17" s="1109">
        <v>0</v>
      </c>
      <c r="BB17" s="1109">
        <v>0</v>
      </c>
      <c r="BC17" s="1109">
        <v>0</v>
      </c>
      <c r="BD17" s="1109">
        <v>0</v>
      </c>
      <c r="BE17" s="1109">
        <v>0</v>
      </c>
      <c r="BF17" s="1109">
        <v>0</v>
      </c>
      <c r="BG17" s="1109">
        <v>-36.762054644144001</v>
      </c>
      <c r="BH17" s="1109">
        <v>-36.762054644144001</v>
      </c>
      <c r="BI17" s="1116">
        <v>0</v>
      </c>
      <c r="BJ17" s="1116">
        <v>0</v>
      </c>
      <c r="BK17" s="1116">
        <v>-63.6</v>
      </c>
      <c r="BL17" s="1116">
        <v>-63.6</v>
      </c>
      <c r="BM17" s="1113">
        <v>0</v>
      </c>
      <c r="BN17" s="1111">
        <v>0</v>
      </c>
      <c r="BO17" s="1111">
        <v>0</v>
      </c>
      <c r="BP17" s="1111">
        <v>0</v>
      </c>
      <c r="BQ17" s="1116">
        <v>0</v>
      </c>
      <c r="BR17" s="1116">
        <v>0</v>
      </c>
      <c r="BS17" s="1116">
        <v>0</v>
      </c>
      <c r="BT17" s="1125">
        <v>0</v>
      </c>
      <c r="BU17" s="1125">
        <v>0</v>
      </c>
      <c r="BV17" s="1125">
        <v>0</v>
      </c>
      <c r="BW17" s="1125">
        <v>-196.3</v>
      </c>
      <c r="BX17" s="1125">
        <v>-196.3</v>
      </c>
      <c r="BY17" s="1125">
        <v>0</v>
      </c>
      <c r="BZ17" s="1125">
        <v>0</v>
      </c>
      <c r="CA17" s="1125">
        <v>0</v>
      </c>
      <c r="CB17" s="1126">
        <v>0</v>
      </c>
      <c r="CC17" s="1127">
        <v>0</v>
      </c>
      <c r="CD17" s="1125">
        <v>0</v>
      </c>
      <c r="CE17" s="1125">
        <v>0</v>
      </c>
      <c r="CF17" s="1125">
        <v>0</v>
      </c>
      <c r="CG17" s="1125">
        <v>0</v>
      </c>
      <c r="CH17" s="1125">
        <v>0</v>
      </c>
      <c r="CI17" s="1125">
        <v>0</v>
      </c>
      <c r="CJ17" s="1125">
        <v>0</v>
      </c>
      <c r="CK17" s="1125"/>
      <c r="CL17" s="1125"/>
      <c r="CM17" s="1125"/>
      <c r="CN17" s="1125"/>
      <c r="CO17" s="1125"/>
      <c r="CP17" s="1125"/>
      <c r="CQ17" s="1125"/>
      <c r="CR17" s="1125"/>
      <c r="CS17" s="1126"/>
      <c r="CT17" s="1125"/>
      <c r="CU17" s="1125"/>
      <c r="CV17" s="1125"/>
      <c r="CW17" s="1125"/>
      <c r="CX17" s="1125"/>
      <c r="CY17" s="1125"/>
      <c r="CZ17" s="1125"/>
      <c r="DA17" s="1125"/>
      <c r="DB17" s="1125"/>
      <c r="DC17" s="1125"/>
      <c r="DD17" s="1125"/>
      <c r="DE17" s="1125"/>
      <c r="DF17" s="1125"/>
      <c r="DG17" s="1125"/>
      <c r="DH17" s="1125"/>
      <c r="DI17" s="1125"/>
      <c r="DJ17" s="1126"/>
      <c r="DK17" s="1127">
        <v>0</v>
      </c>
      <c r="DL17" s="1125">
        <v>0</v>
      </c>
      <c r="DM17" s="1125">
        <v>0</v>
      </c>
      <c r="DN17" s="1125">
        <v>0</v>
      </c>
      <c r="DO17" s="1125">
        <v>0</v>
      </c>
      <c r="DP17" s="1125">
        <v>0</v>
      </c>
      <c r="DQ17" s="1125">
        <v>0</v>
      </c>
      <c r="DR17" s="1125">
        <v>0</v>
      </c>
      <c r="DS17" s="1125">
        <v>0</v>
      </c>
      <c r="DT17" s="1125">
        <v>0</v>
      </c>
      <c r="DU17" s="1125">
        <v>0</v>
      </c>
      <c r="DV17" s="1125">
        <v>0</v>
      </c>
      <c r="DW17" s="1125">
        <v>0</v>
      </c>
      <c r="DX17" s="1125">
        <v>0</v>
      </c>
      <c r="DY17" s="1125">
        <v>0</v>
      </c>
      <c r="DZ17" s="1125">
        <v>0</v>
      </c>
      <c r="EA17" s="1125">
        <v>0</v>
      </c>
      <c r="EB17" s="1126">
        <v>0</v>
      </c>
      <c r="EC17" s="1120">
        <v>0</v>
      </c>
      <c r="ED17" s="1109">
        <v>0</v>
      </c>
      <c r="EE17" s="1109">
        <v>0</v>
      </c>
      <c r="EF17" s="1109">
        <v>0</v>
      </c>
      <c r="EG17" s="1109">
        <v>0</v>
      </c>
      <c r="EH17" s="1109">
        <v>0</v>
      </c>
      <c r="EI17" s="1109">
        <v>0</v>
      </c>
      <c r="EJ17" s="1109">
        <v>0</v>
      </c>
      <c r="EK17" s="1109">
        <v>0</v>
      </c>
      <c r="EL17" s="1109">
        <v>0</v>
      </c>
      <c r="EM17" s="1109">
        <v>0</v>
      </c>
      <c r="EN17" s="1109">
        <v>0</v>
      </c>
      <c r="EO17" s="1109">
        <v>0</v>
      </c>
      <c r="EP17" s="1109">
        <v>0</v>
      </c>
      <c r="EQ17" s="1109">
        <v>0</v>
      </c>
      <c r="ER17" s="1109">
        <v>0</v>
      </c>
      <c r="ES17" s="1114">
        <v>0</v>
      </c>
      <c r="ET17" s="1115"/>
      <c r="EU17" s="1109"/>
      <c r="EV17" s="1109"/>
      <c r="EW17" s="1109"/>
      <c r="EX17" s="1109"/>
      <c r="EY17" s="1109"/>
      <c r="EZ17" s="1109"/>
      <c r="FA17" s="1109"/>
      <c r="FB17" s="1109"/>
      <c r="FC17" s="1109"/>
      <c r="FD17" s="1109"/>
      <c r="FE17" s="1109"/>
      <c r="FF17" s="1109"/>
      <c r="FG17" s="1109"/>
      <c r="FH17" s="1109"/>
      <c r="FI17" s="1109"/>
      <c r="FJ17" s="1109"/>
      <c r="FK17" s="1115"/>
      <c r="FL17" s="1109"/>
      <c r="FM17" s="1109"/>
      <c r="FN17" s="925">
        <f t="shared" si="0"/>
        <v>0</v>
      </c>
      <c r="FO17" s="1109"/>
      <c r="FP17" s="1109"/>
      <c r="FQ17" s="1109"/>
      <c r="FR17" s="925">
        <f t="shared" si="1"/>
        <v>0</v>
      </c>
      <c r="FS17" s="1109"/>
      <c r="FT17" s="1109"/>
      <c r="FU17" s="1109"/>
      <c r="FV17" s="925">
        <f t="shared" si="2"/>
        <v>0</v>
      </c>
      <c r="FW17" s="1109"/>
      <c r="FX17" s="1109"/>
      <c r="FY17" s="1109"/>
      <c r="FZ17" s="1109"/>
      <c r="GA17" s="1114"/>
      <c r="GB17" s="1115"/>
      <c r="GC17" s="1109"/>
      <c r="GD17" s="1109"/>
      <c r="GE17" s="925">
        <f t="shared" si="3"/>
        <v>0</v>
      </c>
      <c r="GF17" s="925"/>
      <c r="GG17" s="925"/>
      <c r="GH17" s="925"/>
      <c r="GI17" s="925">
        <f t="shared" si="4"/>
        <v>0</v>
      </c>
      <c r="GJ17" s="925"/>
      <c r="GK17" s="925"/>
      <c r="GL17" s="925"/>
      <c r="GM17" s="925">
        <f t="shared" si="5"/>
        <v>0</v>
      </c>
      <c r="GN17" s="925"/>
      <c r="GO17" s="1109"/>
      <c r="GP17" s="1109"/>
      <c r="GQ17" s="1109">
        <f t="shared" si="6"/>
        <v>0</v>
      </c>
      <c r="GR17" s="1092">
        <f t="shared" si="7"/>
        <v>0</v>
      </c>
      <c r="GS17" s="1109"/>
      <c r="GT17" s="1109"/>
      <c r="GU17" s="1109"/>
      <c r="GV17" s="1109"/>
      <c r="GW17" s="1109"/>
      <c r="GX17" s="1109"/>
      <c r="GY17" s="1109"/>
      <c r="GZ17" s="1109"/>
      <c r="HA17" s="1109"/>
      <c r="HB17" s="1109"/>
      <c r="HC17" s="1109"/>
      <c r="HD17" s="1109"/>
      <c r="HE17" s="1109"/>
      <c r="HF17" s="1109"/>
      <c r="HG17" s="1109"/>
      <c r="HH17" s="1109"/>
      <c r="HI17" s="1092"/>
      <c r="HJ17" s="1096"/>
      <c r="HK17" s="925"/>
      <c r="HL17" s="925"/>
      <c r="HM17" s="925"/>
      <c r="HN17" s="925"/>
      <c r="HO17" s="925"/>
      <c r="HP17" s="925"/>
      <c r="HQ17" s="925"/>
      <c r="HR17" s="925"/>
      <c r="HS17" s="925"/>
      <c r="HT17" s="925"/>
      <c r="HU17" s="925"/>
      <c r="HV17" s="925"/>
      <c r="HW17" s="925"/>
      <c r="HX17" s="925"/>
      <c r="HY17" s="925"/>
      <c r="HZ17" s="1092"/>
    </row>
    <row r="18" spans="1:235" s="1116" customFormat="1" ht="24" hidden="1" customHeight="1" x14ac:dyDescent="0.35">
      <c r="A18" s="1108" t="s">
        <v>763</v>
      </c>
      <c r="B18" s="1121">
        <v>-12.40652959</v>
      </c>
      <c r="C18" s="1121">
        <v>-14.603482230000001</v>
      </c>
      <c r="D18" s="1121">
        <v>-13.92304487</v>
      </c>
      <c r="E18" s="1121">
        <v>-40.933056690000001</v>
      </c>
      <c r="F18" s="1121">
        <v>-11.459190320000001</v>
      </c>
      <c r="G18" s="1121">
        <v>-12.842570970000001</v>
      </c>
      <c r="H18" s="1121">
        <v>-15.207148109999999</v>
      </c>
      <c r="I18" s="1121">
        <v>-39.5089094</v>
      </c>
      <c r="J18" s="1121">
        <v>-13.283116949999998</v>
      </c>
      <c r="K18" s="1121">
        <v>-12.85914966</v>
      </c>
      <c r="L18" s="1121">
        <v>-14.42950199</v>
      </c>
      <c r="M18" s="1121">
        <v>-40.571768599999999</v>
      </c>
      <c r="N18" s="1121">
        <v>-11.959320810000001</v>
      </c>
      <c r="O18" s="1121">
        <v>-15.379575529999999</v>
      </c>
      <c r="P18" s="1121">
        <v>-15.379575529999999</v>
      </c>
      <c r="Q18" s="1121">
        <v>-42.718471869999995</v>
      </c>
      <c r="R18" s="1121">
        <v>-163.73220656000001</v>
      </c>
      <c r="S18" s="1121"/>
      <c r="T18" s="1109">
        <v>-13.226102599999999</v>
      </c>
      <c r="U18" s="1109">
        <v>-14.8278473</v>
      </c>
      <c r="V18" s="1109">
        <v>-11.494682170000001</v>
      </c>
      <c r="W18" s="1109">
        <v>-39.548632069999996</v>
      </c>
      <c r="X18" s="1109">
        <v>-18.595858</v>
      </c>
      <c r="Y18" s="1109">
        <v>-14.58542651</v>
      </c>
      <c r="Z18" s="1109">
        <v>-17.033507539999999</v>
      </c>
      <c r="AA18" s="1109">
        <v>-50.21479205</v>
      </c>
      <c r="AB18" s="1110">
        <v>-12.029713880000001</v>
      </c>
      <c r="AC18" s="1110">
        <v>-17.74014961</v>
      </c>
      <c r="AD18" s="1110">
        <v>-15.17407603</v>
      </c>
      <c r="AE18" s="1110">
        <v>-44.943939520000001</v>
      </c>
      <c r="AF18" s="1110">
        <v>-12.78184699</v>
      </c>
      <c r="AG18" s="1110">
        <v>-19.167490359999999</v>
      </c>
      <c r="AH18" s="1110">
        <v>-14.950277590000001</v>
      </c>
      <c r="AI18" s="1110">
        <v>-46.899614939999999</v>
      </c>
      <c r="AJ18" s="1110">
        <v>-181.60697857999997</v>
      </c>
      <c r="AK18" s="1110"/>
      <c r="AL18" s="1110">
        <v>-13.878959949999999</v>
      </c>
      <c r="AM18" s="1110">
        <v>-20.97712014</v>
      </c>
      <c r="AN18" s="1110">
        <v>-20.420075319999999</v>
      </c>
      <c r="AO18" s="1110">
        <v>-55.276155410000001</v>
      </c>
      <c r="AP18" s="1110">
        <v>-10.050552210000001</v>
      </c>
      <c r="AQ18" s="1110">
        <v>-6.6776809299999993</v>
      </c>
      <c r="AR18" s="1110">
        <v>-26.335689949999999</v>
      </c>
      <c r="AS18" s="1110">
        <v>-43.063923090000003</v>
      </c>
      <c r="AT18" s="1110">
        <v>-3.45481331</v>
      </c>
      <c r="AU18" s="1110">
        <v>-28.566872929999999</v>
      </c>
      <c r="AV18" s="1110"/>
      <c r="AW18" s="2762">
        <v>-26.450306609999998</v>
      </c>
      <c r="AX18" s="1110">
        <v>-60.925512320000003</v>
      </c>
      <c r="AY18" s="1110">
        <v>-72.981209459999988</v>
      </c>
      <c r="AZ18" s="1110">
        <v>-160.35702838999998</v>
      </c>
      <c r="BA18" s="1110">
        <v>-21.194139870000001</v>
      </c>
      <c r="BB18" s="1110">
        <v>-29.697815260000002</v>
      </c>
      <c r="BC18" s="1110">
        <v>-19.57311932</v>
      </c>
      <c r="BD18" s="1110">
        <v>-70.465074450000003</v>
      </c>
      <c r="BE18" s="1110">
        <v>-69.521512560000005</v>
      </c>
      <c r="BF18" s="1110">
        <v>-53.817598529999998</v>
      </c>
      <c r="BG18" s="1110">
        <v>-31.733436510000001</v>
      </c>
      <c r="BH18" s="1110">
        <v>-155.07254760000001</v>
      </c>
      <c r="BI18" s="1109">
        <v>-65.300401710000003</v>
      </c>
      <c r="BJ18" s="1109">
        <v>-107.46120962000001</v>
      </c>
      <c r="BK18" s="1109">
        <v>-68.387816970000003</v>
      </c>
      <c r="BL18" s="1109">
        <v>-241.14942830000001</v>
      </c>
      <c r="BM18" s="1113">
        <v>0</v>
      </c>
      <c r="BN18" s="1111">
        <v>0</v>
      </c>
      <c r="BO18" s="1111">
        <v>0</v>
      </c>
      <c r="BP18" s="1111">
        <v>0</v>
      </c>
      <c r="BQ18" s="1109">
        <v>0</v>
      </c>
      <c r="BR18" s="1109">
        <v>0</v>
      </c>
      <c r="BS18" s="1109">
        <v>0</v>
      </c>
      <c r="BT18" s="1118">
        <v>0</v>
      </c>
      <c r="BU18" s="1118">
        <v>0</v>
      </c>
      <c r="BV18" s="1118">
        <v>0</v>
      </c>
      <c r="BW18" s="1118">
        <v>0</v>
      </c>
      <c r="BX18" s="1118">
        <v>0</v>
      </c>
      <c r="BY18" s="1118">
        <v>0</v>
      </c>
      <c r="BZ18" s="1118">
        <v>0</v>
      </c>
      <c r="CA18" s="1118">
        <v>0</v>
      </c>
      <c r="CB18" s="1119">
        <v>486.57023898999995</v>
      </c>
      <c r="CC18" s="1120">
        <v>0</v>
      </c>
      <c r="CD18" s="1118">
        <v>0</v>
      </c>
      <c r="CE18" s="1118">
        <v>0</v>
      </c>
      <c r="CF18" s="1118">
        <v>0</v>
      </c>
      <c r="CG18" s="1118">
        <v>0</v>
      </c>
      <c r="CH18" s="1118">
        <v>0</v>
      </c>
      <c r="CI18" s="1118">
        <v>0</v>
      </c>
      <c r="CJ18" s="1118">
        <v>0</v>
      </c>
      <c r="CK18" s="1118">
        <v>0</v>
      </c>
      <c r="CL18" s="1118">
        <v>0</v>
      </c>
      <c r="CM18" s="1118">
        <v>0</v>
      </c>
      <c r="CN18" s="1118">
        <v>0</v>
      </c>
      <c r="CO18" s="1118"/>
      <c r="CP18" s="1118"/>
      <c r="CQ18" s="1118"/>
      <c r="CR18" s="1118"/>
      <c r="CS18" s="1119"/>
      <c r="CT18" s="1118"/>
      <c r="CU18" s="1118"/>
      <c r="CV18" s="1118"/>
      <c r="CW18" s="1118"/>
      <c r="CX18" s="1118"/>
      <c r="CY18" s="1118"/>
      <c r="CZ18" s="1118"/>
      <c r="DA18" s="1118"/>
      <c r="DB18" s="1118"/>
      <c r="DC18" s="1118"/>
      <c r="DD18" s="1118"/>
      <c r="DE18" s="1118"/>
      <c r="DF18" s="1118"/>
      <c r="DG18" s="1118"/>
      <c r="DH18" s="1118"/>
      <c r="DI18" s="1118"/>
      <c r="DJ18" s="1119"/>
      <c r="DK18" s="1120">
        <v>0</v>
      </c>
      <c r="DL18" s="1118">
        <v>0</v>
      </c>
      <c r="DM18" s="1118">
        <v>0</v>
      </c>
      <c r="DN18" s="1118">
        <v>0</v>
      </c>
      <c r="DO18" s="1118">
        <v>0</v>
      </c>
      <c r="DP18" s="1118">
        <v>0</v>
      </c>
      <c r="DQ18" s="1118">
        <v>0</v>
      </c>
      <c r="DR18" s="1118">
        <v>0</v>
      </c>
      <c r="DS18" s="1118">
        <v>0</v>
      </c>
      <c r="DT18" s="1118">
        <v>0</v>
      </c>
      <c r="DU18" s="1118">
        <v>0</v>
      </c>
      <c r="DV18" s="1118">
        <v>0</v>
      </c>
      <c r="DW18" s="1118">
        <v>0</v>
      </c>
      <c r="DX18" s="1118">
        <v>0</v>
      </c>
      <c r="DY18" s="1118">
        <v>0</v>
      </c>
      <c r="DZ18" s="1118">
        <v>0</v>
      </c>
      <c r="EA18" s="1118">
        <v>0</v>
      </c>
      <c r="EB18" s="1119">
        <v>0</v>
      </c>
      <c r="EC18" s="1120">
        <v>0</v>
      </c>
      <c r="ED18" s="1109">
        <v>0</v>
      </c>
      <c r="EE18" s="1109">
        <v>0</v>
      </c>
      <c r="EF18" s="1109">
        <v>0</v>
      </c>
      <c r="EG18" s="1109">
        <v>0</v>
      </c>
      <c r="EH18" s="1109">
        <v>2</v>
      </c>
      <c r="EI18" s="1109">
        <v>0</v>
      </c>
      <c r="EJ18" s="1109">
        <v>0</v>
      </c>
      <c r="EK18" s="1109">
        <v>0</v>
      </c>
      <c r="EL18" s="1109">
        <v>0</v>
      </c>
      <c r="EM18" s="1109">
        <v>0</v>
      </c>
      <c r="EN18" s="1109">
        <v>0</v>
      </c>
      <c r="EO18" s="1109">
        <v>0</v>
      </c>
      <c r="EP18" s="1109">
        <v>0</v>
      </c>
      <c r="EQ18" s="1109">
        <v>0</v>
      </c>
      <c r="ER18" s="1109">
        <v>0</v>
      </c>
      <c r="ES18" s="1114">
        <v>0</v>
      </c>
      <c r="ET18" s="1115"/>
      <c r="EU18" s="1109"/>
      <c r="EV18" s="1109"/>
      <c r="EW18" s="1109"/>
      <c r="EX18" s="1109"/>
      <c r="EY18" s="1109"/>
      <c r="EZ18" s="1109"/>
      <c r="FA18" s="1109"/>
      <c r="FB18" s="1109"/>
      <c r="FC18" s="1109"/>
      <c r="FD18" s="1109"/>
      <c r="FE18" s="1109"/>
      <c r="FF18" s="1109"/>
      <c r="FG18" s="1109"/>
      <c r="FH18" s="1109"/>
      <c r="FI18" s="1109"/>
      <c r="FJ18" s="1109"/>
      <c r="FK18" s="1115"/>
      <c r="FL18" s="1109"/>
      <c r="FM18" s="1109"/>
      <c r="FN18" s="925">
        <f t="shared" si="0"/>
        <v>0</v>
      </c>
      <c r="FO18" s="1109"/>
      <c r="FP18" s="1109"/>
      <c r="FQ18" s="1109"/>
      <c r="FR18" s="925">
        <f t="shared" si="1"/>
        <v>0</v>
      </c>
      <c r="FS18" s="1109"/>
      <c r="FT18" s="1109"/>
      <c r="FU18" s="1109"/>
      <c r="FV18" s="925">
        <f t="shared" si="2"/>
        <v>0</v>
      </c>
      <c r="FW18" s="1109"/>
      <c r="FX18" s="1109"/>
      <c r="FY18" s="1109"/>
      <c r="FZ18" s="1109"/>
      <c r="GA18" s="1114"/>
      <c r="GB18" s="1115"/>
      <c r="GC18" s="1109"/>
      <c r="GD18" s="1109"/>
      <c r="GE18" s="925">
        <f t="shared" si="3"/>
        <v>0</v>
      </c>
      <c r="GF18" s="925"/>
      <c r="GG18" s="925"/>
      <c r="GH18" s="925"/>
      <c r="GI18" s="925">
        <f t="shared" si="4"/>
        <v>0</v>
      </c>
      <c r="GJ18" s="925"/>
      <c r="GK18" s="925"/>
      <c r="GL18" s="925"/>
      <c r="GM18" s="925">
        <f t="shared" si="5"/>
        <v>0</v>
      </c>
      <c r="GN18" s="925"/>
      <c r="GO18" s="1109"/>
      <c r="GP18" s="1109"/>
      <c r="GQ18" s="1109">
        <f t="shared" si="6"/>
        <v>0</v>
      </c>
      <c r="GR18" s="1092">
        <f t="shared" si="7"/>
        <v>0</v>
      </c>
      <c r="GS18" s="1109"/>
      <c r="GT18" s="1109"/>
      <c r="GU18" s="1109"/>
      <c r="GV18" s="1109"/>
      <c r="GW18" s="1109"/>
      <c r="GX18" s="1109"/>
      <c r="GY18" s="1109"/>
      <c r="GZ18" s="1109"/>
      <c r="HA18" s="1109"/>
      <c r="HB18" s="1109"/>
      <c r="HC18" s="1109"/>
      <c r="HD18" s="1109"/>
      <c r="HE18" s="1109"/>
      <c r="HF18" s="1109"/>
      <c r="HG18" s="1109"/>
      <c r="HH18" s="1109"/>
      <c r="HI18" s="1092"/>
      <c r="HJ18" s="1096"/>
      <c r="HK18" s="925"/>
      <c r="HL18" s="925"/>
      <c r="HM18" s="925"/>
      <c r="HN18" s="925"/>
      <c r="HO18" s="925"/>
      <c r="HP18" s="925"/>
      <c r="HQ18" s="925"/>
      <c r="HR18" s="925"/>
      <c r="HS18" s="925"/>
      <c r="HT18" s="925"/>
      <c r="HU18" s="925"/>
      <c r="HV18" s="925"/>
      <c r="HW18" s="925"/>
      <c r="HX18" s="925"/>
      <c r="HY18" s="925"/>
      <c r="HZ18" s="1092"/>
    </row>
    <row r="19" spans="1:235" s="1116" customFormat="1" ht="24" hidden="1" customHeight="1" x14ac:dyDescent="0.35">
      <c r="A19" s="1128" t="s">
        <v>883</v>
      </c>
      <c r="B19" s="1129">
        <v>0</v>
      </c>
      <c r="C19" s="1129">
        <v>0</v>
      </c>
      <c r="D19" s="1129">
        <v>0</v>
      </c>
      <c r="E19" s="1129">
        <v>0</v>
      </c>
      <c r="F19" s="1129">
        <v>0</v>
      </c>
      <c r="G19" s="1129">
        <v>0</v>
      </c>
      <c r="H19" s="1129">
        <v>0</v>
      </c>
      <c r="I19" s="1129">
        <v>0</v>
      </c>
      <c r="J19" s="1129">
        <v>0</v>
      </c>
      <c r="K19" s="1129">
        <v>0</v>
      </c>
      <c r="L19" s="1129">
        <v>0</v>
      </c>
      <c r="M19" s="1129">
        <v>0</v>
      </c>
      <c r="N19" s="1129">
        <v>0</v>
      </c>
      <c r="O19" s="1129">
        <v>0</v>
      </c>
      <c r="P19" s="1129">
        <v>0</v>
      </c>
      <c r="Q19" s="1129">
        <v>0</v>
      </c>
      <c r="R19" s="1129">
        <v>0</v>
      </c>
      <c r="S19" s="1109"/>
      <c r="T19" s="1109">
        <v>0</v>
      </c>
      <c r="U19" s="1109">
        <v>0</v>
      </c>
      <c r="V19" s="1109">
        <v>0</v>
      </c>
      <c r="W19" s="1109">
        <v>0</v>
      </c>
      <c r="X19" s="1109">
        <v>0</v>
      </c>
      <c r="Y19" s="1109">
        <v>0</v>
      </c>
      <c r="Z19" s="1129">
        <v>0</v>
      </c>
      <c r="AA19" s="1129">
        <v>0</v>
      </c>
      <c r="AB19" s="1129">
        <v>0</v>
      </c>
      <c r="AC19" s="1129">
        <v>0</v>
      </c>
      <c r="AD19" s="1129">
        <v>0</v>
      </c>
      <c r="AE19" s="1129">
        <v>0</v>
      </c>
      <c r="AF19" s="1129">
        <v>0</v>
      </c>
      <c r="AG19" s="1129">
        <v>0</v>
      </c>
      <c r="AH19" s="1129">
        <v>0</v>
      </c>
      <c r="AI19" s="1129">
        <v>0</v>
      </c>
      <c r="AJ19" s="1129">
        <v>0</v>
      </c>
      <c r="AK19" s="1129"/>
      <c r="AL19" s="1129">
        <v>0</v>
      </c>
      <c r="AM19" s="1129">
        <v>0</v>
      </c>
      <c r="AN19" s="1129">
        <v>0</v>
      </c>
      <c r="AO19" s="1129">
        <v>0</v>
      </c>
      <c r="AP19" s="1129">
        <v>0</v>
      </c>
      <c r="AQ19" s="1129">
        <v>0</v>
      </c>
      <c r="AR19" s="1129">
        <v>0</v>
      </c>
      <c r="AS19" s="1129">
        <v>0</v>
      </c>
      <c r="AT19" s="1129">
        <v>0</v>
      </c>
      <c r="AU19" s="1129">
        <v>0</v>
      </c>
      <c r="AV19" s="1129"/>
      <c r="AW19" s="1147">
        <v>0</v>
      </c>
      <c r="AX19" s="1129">
        <v>0</v>
      </c>
      <c r="AY19" s="1129">
        <v>0</v>
      </c>
      <c r="AZ19" s="1129">
        <v>0</v>
      </c>
      <c r="BA19" s="1129">
        <v>0</v>
      </c>
      <c r="BB19" s="1129">
        <v>0</v>
      </c>
      <c r="BC19" s="1129">
        <v>0</v>
      </c>
      <c r="BD19" s="1129">
        <v>0</v>
      </c>
      <c r="BE19" s="1129">
        <v>0</v>
      </c>
      <c r="BF19" s="1129">
        <v>0</v>
      </c>
      <c r="BG19" s="1129">
        <v>0</v>
      </c>
      <c r="BH19" s="1129">
        <v>0</v>
      </c>
      <c r="BI19" s="1129">
        <v>0</v>
      </c>
      <c r="BJ19" s="1129">
        <v>0</v>
      </c>
      <c r="BK19" s="1129">
        <v>0</v>
      </c>
      <c r="BL19" s="1129">
        <v>0</v>
      </c>
      <c r="BM19" s="1132">
        <v>0</v>
      </c>
      <c r="BN19" s="1130">
        <v>0</v>
      </c>
      <c r="BO19" s="1130">
        <v>0</v>
      </c>
      <c r="BP19" s="1130">
        <v>0</v>
      </c>
      <c r="BQ19" s="1130">
        <v>0</v>
      </c>
      <c r="BR19" s="1130">
        <v>0</v>
      </c>
      <c r="BS19" s="1130">
        <v>0</v>
      </c>
      <c r="BT19" s="1130">
        <v>0</v>
      </c>
      <c r="BU19" s="1130">
        <v>0</v>
      </c>
      <c r="BV19" s="1130">
        <v>0</v>
      </c>
      <c r="BW19" s="1130">
        <v>0</v>
      </c>
      <c r="BX19" s="1130">
        <v>0</v>
      </c>
      <c r="BY19" s="1130">
        <v>0</v>
      </c>
      <c r="BZ19" s="1130">
        <v>0</v>
      </c>
      <c r="CA19" s="1130">
        <v>0</v>
      </c>
      <c r="CB19" s="1131">
        <v>0</v>
      </c>
      <c r="CC19" s="1132">
        <v>0</v>
      </c>
      <c r="CD19" s="1130">
        <v>0</v>
      </c>
      <c r="CE19" s="1130">
        <v>0</v>
      </c>
      <c r="CF19" s="1130">
        <v>0</v>
      </c>
      <c r="CG19" s="1130">
        <v>0</v>
      </c>
      <c r="CH19" s="1130">
        <v>0</v>
      </c>
      <c r="CI19" s="1130">
        <v>0</v>
      </c>
      <c r="CJ19" s="1130">
        <v>0</v>
      </c>
      <c r="CK19" s="1130">
        <v>0</v>
      </c>
      <c r="CL19" s="1130">
        <v>0</v>
      </c>
      <c r="CM19" s="1130">
        <v>0</v>
      </c>
      <c r="CN19" s="1130">
        <v>0</v>
      </c>
      <c r="CO19" s="1130"/>
      <c r="CP19" s="1130"/>
      <c r="CQ19" s="1130"/>
      <c r="CR19" s="1130"/>
      <c r="CS19" s="1131"/>
      <c r="CT19" s="1130"/>
      <c r="CU19" s="1130"/>
      <c r="CV19" s="1130"/>
      <c r="CW19" s="1130"/>
      <c r="CX19" s="1130"/>
      <c r="CY19" s="1130"/>
      <c r="CZ19" s="1130"/>
      <c r="DA19" s="1130"/>
      <c r="DB19" s="1130"/>
      <c r="DC19" s="1130"/>
      <c r="DD19" s="1130"/>
      <c r="DE19" s="1130"/>
      <c r="DF19" s="1130"/>
      <c r="DG19" s="1130"/>
      <c r="DH19" s="1130"/>
      <c r="DI19" s="1130"/>
      <c r="DJ19" s="1131"/>
      <c r="DK19" s="1132">
        <v>0</v>
      </c>
      <c r="DL19" s="1130">
        <v>0</v>
      </c>
      <c r="DM19" s="1130">
        <v>0</v>
      </c>
      <c r="DN19" s="1130">
        <v>0</v>
      </c>
      <c r="DO19" s="1130">
        <v>0</v>
      </c>
      <c r="DP19" s="1130">
        <v>0</v>
      </c>
      <c r="DQ19" s="1130">
        <v>0</v>
      </c>
      <c r="DR19" s="1130">
        <v>0</v>
      </c>
      <c r="DS19" s="1130">
        <v>0</v>
      </c>
      <c r="DT19" s="1130">
        <v>0</v>
      </c>
      <c r="DU19" s="1130">
        <v>0</v>
      </c>
      <c r="DV19" s="1130">
        <v>0</v>
      </c>
      <c r="DW19" s="1130">
        <v>0</v>
      </c>
      <c r="DX19" s="1130">
        <v>0</v>
      </c>
      <c r="DY19" s="1130">
        <v>0</v>
      </c>
      <c r="DZ19" s="1130">
        <v>0</v>
      </c>
      <c r="EA19" s="1130">
        <v>0</v>
      </c>
      <c r="EB19" s="1131">
        <v>0</v>
      </c>
      <c r="EC19" s="1132">
        <v>0</v>
      </c>
      <c r="ED19" s="1109">
        <v>0</v>
      </c>
      <c r="EE19" s="1109">
        <v>0</v>
      </c>
      <c r="EF19" s="1109">
        <v>0</v>
      </c>
      <c r="EG19" s="1109">
        <v>0</v>
      </c>
      <c r="EH19" s="1109">
        <v>0</v>
      </c>
      <c r="EI19" s="1109">
        <v>0</v>
      </c>
      <c r="EJ19" s="1109">
        <v>0</v>
      </c>
      <c r="EK19" s="1109">
        <v>0</v>
      </c>
      <c r="EL19" s="1109">
        <v>0</v>
      </c>
      <c r="EM19" s="1109">
        <v>0</v>
      </c>
      <c r="EN19" s="1109">
        <v>0</v>
      </c>
      <c r="EO19" s="1109">
        <v>0</v>
      </c>
      <c r="EP19" s="1109">
        <v>0</v>
      </c>
      <c r="EQ19" s="1109">
        <v>0</v>
      </c>
      <c r="ER19" s="1109">
        <v>0</v>
      </c>
      <c r="ES19" s="1114">
        <v>0</v>
      </c>
      <c r="ET19" s="1115"/>
      <c r="EU19" s="1109"/>
      <c r="EV19" s="1109"/>
      <c r="EW19" s="1109"/>
      <c r="EX19" s="1109"/>
      <c r="EY19" s="1109"/>
      <c r="EZ19" s="1109"/>
      <c r="FA19" s="1109"/>
      <c r="FB19" s="1109"/>
      <c r="FC19" s="1109"/>
      <c r="FD19" s="1109"/>
      <c r="FE19" s="1109"/>
      <c r="FF19" s="1109"/>
      <c r="FG19" s="1109"/>
      <c r="FH19" s="1109"/>
      <c r="FI19" s="1109"/>
      <c r="FJ19" s="1109"/>
      <c r="FK19" s="1115"/>
      <c r="FL19" s="1109"/>
      <c r="FM19" s="1109"/>
      <c r="FN19" s="925">
        <f t="shared" si="0"/>
        <v>0</v>
      </c>
      <c r="FO19" s="1109"/>
      <c r="FP19" s="1109"/>
      <c r="FQ19" s="1109"/>
      <c r="FR19" s="925">
        <f t="shared" si="1"/>
        <v>0</v>
      </c>
      <c r="FS19" s="1109"/>
      <c r="FT19" s="1109"/>
      <c r="FU19" s="1109"/>
      <c r="FV19" s="925">
        <f t="shared" si="2"/>
        <v>0</v>
      </c>
      <c r="FW19" s="1109"/>
      <c r="FX19" s="1109"/>
      <c r="FY19" s="1109"/>
      <c r="FZ19" s="1109"/>
      <c r="GA19" s="1114"/>
      <c r="GB19" s="1115"/>
      <c r="GC19" s="1109"/>
      <c r="GD19" s="1109"/>
      <c r="GE19" s="925">
        <f t="shared" si="3"/>
        <v>0</v>
      </c>
      <c r="GF19" s="925"/>
      <c r="GG19" s="925"/>
      <c r="GH19" s="925"/>
      <c r="GI19" s="925">
        <f t="shared" si="4"/>
        <v>0</v>
      </c>
      <c r="GJ19" s="925"/>
      <c r="GK19" s="925"/>
      <c r="GL19" s="925"/>
      <c r="GM19" s="925">
        <f t="shared" si="5"/>
        <v>0</v>
      </c>
      <c r="GN19" s="925"/>
      <c r="GO19" s="1109"/>
      <c r="GP19" s="1109"/>
      <c r="GQ19" s="1109">
        <f t="shared" si="6"/>
        <v>0</v>
      </c>
      <c r="GR19" s="1092">
        <f t="shared" si="7"/>
        <v>0</v>
      </c>
      <c r="GS19" s="1109"/>
      <c r="GT19" s="1109"/>
      <c r="GU19" s="1109"/>
      <c r="GV19" s="1109"/>
      <c r="GW19" s="1109"/>
      <c r="GX19" s="1109"/>
      <c r="GY19" s="1109"/>
      <c r="GZ19" s="1109"/>
      <c r="HA19" s="1109"/>
      <c r="HB19" s="1109"/>
      <c r="HC19" s="1109"/>
      <c r="HD19" s="1109"/>
      <c r="HE19" s="1109"/>
      <c r="HF19" s="1109"/>
      <c r="HG19" s="1109"/>
      <c r="HH19" s="1109"/>
      <c r="HI19" s="1092"/>
      <c r="HJ19" s="1096"/>
      <c r="HK19" s="925"/>
      <c r="HL19" s="925"/>
      <c r="HM19" s="925"/>
      <c r="HN19" s="925"/>
      <c r="HO19" s="925"/>
      <c r="HP19" s="925"/>
      <c r="HQ19" s="925"/>
      <c r="HR19" s="925"/>
      <c r="HS19" s="925"/>
      <c r="HT19" s="925"/>
      <c r="HU19" s="925"/>
      <c r="HV19" s="925"/>
      <c r="HW19" s="925"/>
      <c r="HX19" s="925"/>
      <c r="HY19" s="925"/>
      <c r="HZ19" s="1092"/>
    </row>
    <row r="20" spans="1:235" s="1116" customFormat="1" ht="24" hidden="1" customHeight="1" x14ac:dyDescent="0.35">
      <c r="A20" s="1108" t="s">
        <v>884</v>
      </c>
      <c r="B20" s="1109">
        <v>0</v>
      </c>
      <c r="C20" s="1109">
        <v>0</v>
      </c>
      <c r="D20" s="1109">
        <v>0</v>
      </c>
      <c r="E20" s="1109">
        <v>0</v>
      </c>
      <c r="F20" s="1109">
        <v>0</v>
      </c>
      <c r="G20" s="1109">
        <v>0</v>
      </c>
      <c r="H20" s="1109">
        <v>0</v>
      </c>
      <c r="I20" s="1109">
        <v>0</v>
      </c>
      <c r="J20" s="1109">
        <v>0</v>
      </c>
      <c r="K20" s="1109">
        <v>0</v>
      </c>
      <c r="L20" s="1109">
        <v>0</v>
      </c>
      <c r="M20" s="1109">
        <v>0</v>
      </c>
      <c r="N20" s="1109">
        <v>0</v>
      </c>
      <c r="O20" s="1109">
        <v>0</v>
      </c>
      <c r="P20" s="1109">
        <v>0</v>
      </c>
      <c r="Q20" s="1109">
        <v>0</v>
      </c>
      <c r="R20" s="1109">
        <v>0</v>
      </c>
      <c r="S20" s="1109"/>
      <c r="T20" s="1109">
        <v>0</v>
      </c>
      <c r="U20" s="1109">
        <v>0</v>
      </c>
      <c r="V20" s="1109">
        <v>0</v>
      </c>
      <c r="W20" s="1109">
        <v>0</v>
      </c>
      <c r="X20" s="1109">
        <v>0</v>
      </c>
      <c r="Y20" s="1109">
        <v>0</v>
      </c>
      <c r="Z20" s="1109">
        <v>0</v>
      </c>
      <c r="AA20" s="1109">
        <v>0</v>
      </c>
      <c r="AB20" s="1109">
        <v>0</v>
      </c>
      <c r="AC20" s="1109">
        <v>0</v>
      </c>
      <c r="AD20" s="1109">
        <v>0</v>
      </c>
      <c r="AE20" s="1109">
        <v>0</v>
      </c>
      <c r="AF20" s="1109">
        <v>0</v>
      </c>
      <c r="AG20" s="1109">
        <v>0</v>
      </c>
      <c r="AH20" s="1109">
        <v>0</v>
      </c>
      <c r="AI20" s="1109">
        <v>0</v>
      </c>
      <c r="AJ20" s="1109">
        <v>0</v>
      </c>
      <c r="AK20" s="1109"/>
      <c r="AL20" s="1109">
        <v>0</v>
      </c>
      <c r="AM20" s="1109">
        <v>0</v>
      </c>
      <c r="AN20" s="1109">
        <v>0</v>
      </c>
      <c r="AO20" s="1109">
        <v>0</v>
      </c>
      <c r="AP20" s="1109">
        <v>0</v>
      </c>
      <c r="AQ20" s="1109">
        <v>0</v>
      </c>
      <c r="AR20" s="1109">
        <v>0</v>
      </c>
      <c r="AS20" s="1109">
        <v>0</v>
      </c>
      <c r="AT20" s="1109">
        <v>0</v>
      </c>
      <c r="AU20" s="1109">
        <v>0</v>
      </c>
      <c r="AV20" s="1109"/>
      <c r="AW20" s="1115">
        <v>0</v>
      </c>
      <c r="AX20" s="1109">
        <v>0</v>
      </c>
      <c r="AY20" s="1109">
        <v>0</v>
      </c>
      <c r="AZ20" s="1109">
        <v>0</v>
      </c>
      <c r="BA20" s="1109">
        <v>0</v>
      </c>
      <c r="BB20" s="1109">
        <v>0</v>
      </c>
      <c r="BC20" s="1109">
        <v>0</v>
      </c>
      <c r="BD20" s="1109">
        <v>0</v>
      </c>
      <c r="BE20" s="1109">
        <v>0</v>
      </c>
      <c r="BF20" s="1109">
        <v>0</v>
      </c>
      <c r="BG20" s="1109">
        <v>0</v>
      </c>
      <c r="BH20" s="1109">
        <v>0</v>
      </c>
      <c r="BI20" s="1109">
        <v>0</v>
      </c>
      <c r="BJ20" s="1109">
        <v>0</v>
      </c>
      <c r="BK20" s="1109">
        <v>0</v>
      </c>
      <c r="BL20" s="1109">
        <v>0</v>
      </c>
      <c r="BM20" s="1113">
        <v>0</v>
      </c>
      <c r="BN20" s="1111">
        <v>0</v>
      </c>
      <c r="BO20" s="1111">
        <v>0</v>
      </c>
      <c r="BP20" s="1111">
        <v>0</v>
      </c>
      <c r="BQ20" s="1111">
        <v>0</v>
      </c>
      <c r="BR20" s="1111">
        <v>0</v>
      </c>
      <c r="BS20" s="1111">
        <v>0</v>
      </c>
      <c r="BT20" s="1111">
        <v>0</v>
      </c>
      <c r="BU20" s="1111">
        <v>0</v>
      </c>
      <c r="BV20" s="1111">
        <v>0</v>
      </c>
      <c r="BW20" s="1111">
        <v>0</v>
      </c>
      <c r="BX20" s="1111">
        <v>0</v>
      </c>
      <c r="BY20" s="1111">
        <v>0</v>
      </c>
      <c r="BZ20" s="1111">
        <v>0</v>
      </c>
      <c r="CA20" s="1111">
        <v>0</v>
      </c>
      <c r="CB20" s="1112">
        <v>0</v>
      </c>
      <c r="CC20" s="1113">
        <v>0</v>
      </c>
      <c r="CD20" s="1111">
        <v>0</v>
      </c>
      <c r="CE20" s="1111">
        <v>0</v>
      </c>
      <c r="CF20" s="1111">
        <v>0</v>
      </c>
      <c r="CG20" s="1111">
        <v>0</v>
      </c>
      <c r="CH20" s="1111">
        <v>0</v>
      </c>
      <c r="CI20" s="1111">
        <v>0</v>
      </c>
      <c r="CJ20" s="1111">
        <v>0</v>
      </c>
      <c r="CK20" s="1111">
        <v>0</v>
      </c>
      <c r="CL20" s="1111">
        <v>0</v>
      </c>
      <c r="CM20" s="1111">
        <v>0</v>
      </c>
      <c r="CN20" s="1111">
        <v>0</v>
      </c>
      <c r="CO20" s="1111"/>
      <c r="CP20" s="1111"/>
      <c r="CQ20" s="1111"/>
      <c r="CR20" s="1111"/>
      <c r="CS20" s="1112"/>
      <c r="CT20" s="1111"/>
      <c r="CU20" s="1111"/>
      <c r="CV20" s="1111"/>
      <c r="CW20" s="1111"/>
      <c r="CX20" s="1111"/>
      <c r="CY20" s="1111"/>
      <c r="CZ20" s="1111"/>
      <c r="DA20" s="1111"/>
      <c r="DB20" s="1111"/>
      <c r="DC20" s="1111"/>
      <c r="DD20" s="1111"/>
      <c r="DE20" s="1111"/>
      <c r="DF20" s="1111"/>
      <c r="DG20" s="1111"/>
      <c r="DH20" s="1111"/>
      <c r="DI20" s="1111"/>
      <c r="DJ20" s="1112"/>
      <c r="DK20" s="1113">
        <v>0</v>
      </c>
      <c r="DL20" s="1111">
        <v>0</v>
      </c>
      <c r="DM20" s="1111">
        <v>0</v>
      </c>
      <c r="DN20" s="1111">
        <v>0</v>
      </c>
      <c r="DO20" s="1111">
        <v>0</v>
      </c>
      <c r="DP20" s="1111">
        <v>0</v>
      </c>
      <c r="DQ20" s="1111">
        <v>0</v>
      </c>
      <c r="DR20" s="1111">
        <v>0</v>
      </c>
      <c r="DS20" s="1111">
        <v>0</v>
      </c>
      <c r="DT20" s="1111">
        <v>0</v>
      </c>
      <c r="DU20" s="1111">
        <v>0</v>
      </c>
      <c r="DV20" s="1111">
        <v>0</v>
      </c>
      <c r="DW20" s="1111">
        <v>0</v>
      </c>
      <c r="DX20" s="1111">
        <v>0</v>
      </c>
      <c r="DY20" s="1111">
        <v>0</v>
      </c>
      <c r="DZ20" s="1111">
        <v>0</v>
      </c>
      <c r="EA20" s="1111">
        <v>0</v>
      </c>
      <c r="EB20" s="1112">
        <v>0</v>
      </c>
      <c r="EC20" s="1113">
        <v>0</v>
      </c>
      <c r="ED20" s="1109">
        <v>0</v>
      </c>
      <c r="EE20" s="1109">
        <v>0</v>
      </c>
      <c r="EF20" s="1109">
        <v>0</v>
      </c>
      <c r="EG20" s="1109">
        <v>0</v>
      </c>
      <c r="EH20" s="1109">
        <v>0</v>
      </c>
      <c r="EI20" s="1109">
        <v>0</v>
      </c>
      <c r="EJ20" s="1109">
        <v>0</v>
      </c>
      <c r="EK20" s="1109">
        <v>0</v>
      </c>
      <c r="EL20" s="1109">
        <v>0</v>
      </c>
      <c r="EM20" s="1109">
        <v>0</v>
      </c>
      <c r="EN20" s="1109">
        <v>0</v>
      </c>
      <c r="EO20" s="1109">
        <v>0</v>
      </c>
      <c r="EP20" s="1109">
        <v>0</v>
      </c>
      <c r="EQ20" s="1109">
        <v>0</v>
      </c>
      <c r="ER20" s="1109">
        <v>0</v>
      </c>
      <c r="ES20" s="1114">
        <v>0</v>
      </c>
      <c r="ET20" s="1115"/>
      <c r="EU20" s="1109"/>
      <c r="EV20" s="1109"/>
      <c r="EW20" s="1109"/>
      <c r="EX20" s="1109"/>
      <c r="EY20" s="1109"/>
      <c r="EZ20" s="1109"/>
      <c r="FA20" s="1109"/>
      <c r="FB20" s="1109"/>
      <c r="FC20" s="1109"/>
      <c r="FD20" s="1109"/>
      <c r="FE20" s="1109"/>
      <c r="FF20" s="1109"/>
      <c r="FG20" s="1109"/>
      <c r="FH20" s="1109"/>
      <c r="FI20" s="1109"/>
      <c r="FJ20" s="1109"/>
      <c r="FK20" s="1115"/>
      <c r="FL20" s="1109"/>
      <c r="FM20" s="1109"/>
      <c r="FN20" s="925">
        <f t="shared" si="0"/>
        <v>0</v>
      </c>
      <c r="FO20" s="1109"/>
      <c r="FP20" s="1109"/>
      <c r="FQ20" s="1109"/>
      <c r="FR20" s="925">
        <f t="shared" si="1"/>
        <v>0</v>
      </c>
      <c r="FS20" s="1109"/>
      <c r="FT20" s="1109"/>
      <c r="FU20" s="1109"/>
      <c r="FV20" s="925">
        <f t="shared" si="2"/>
        <v>0</v>
      </c>
      <c r="FW20" s="1109"/>
      <c r="FX20" s="1109"/>
      <c r="FY20" s="1109"/>
      <c r="FZ20" s="1109"/>
      <c r="GA20" s="1114"/>
      <c r="GB20" s="1115"/>
      <c r="GC20" s="1109"/>
      <c r="GD20" s="1109"/>
      <c r="GE20" s="925">
        <f t="shared" si="3"/>
        <v>0</v>
      </c>
      <c r="GF20" s="925"/>
      <c r="GG20" s="925"/>
      <c r="GH20" s="925"/>
      <c r="GI20" s="925">
        <f t="shared" si="4"/>
        <v>0</v>
      </c>
      <c r="GJ20" s="925"/>
      <c r="GK20" s="925"/>
      <c r="GL20" s="925"/>
      <c r="GM20" s="925">
        <f t="shared" si="5"/>
        <v>0</v>
      </c>
      <c r="GN20" s="925"/>
      <c r="GO20" s="1109"/>
      <c r="GP20" s="1109"/>
      <c r="GQ20" s="1109">
        <f t="shared" si="6"/>
        <v>0</v>
      </c>
      <c r="GR20" s="1092">
        <f t="shared" si="7"/>
        <v>0</v>
      </c>
      <c r="GS20" s="1109"/>
      <c r="GT20" s="1109"/>
      <c r="GU20" s="1109"/>
      <c r="GV20" s="1109"/>
      <c r="GW20" s="1109"/>
      <c r="GX20" s="1109"/>
      <c r="GY20" s="1109"/>
      <c r="GZ20" s="1109"/>
      <c r="HA20" s="1109"/>
      <c r="HB20" s="1109"/>
      <c r="HC20" s="1109"/>
      <c r="HD20" s="1109"/>
      <c r="HE20" s="1109"/>
      <c r="HF20" s="1109"/>
      <c r="HG20" s="1109"/>
      <c r="HH20" s="1109"/>
      <c r="HI20" s="1092"/>
      <c r="HJ20" s="1096"/>
      <c r="HK20" s="925"/>
      <c r="HL20" s="925"/>
      <c r="HM20" s="925"/>
      <c r="HN20" s="925"/>
      <c r="HO20" s="925"/>
      <c r="HP20" s="925"/>
      <c r="HQ20" s="925"/>
      <c r="HR20" s="925"/>
      <c r="HS20" s="925"/>
      <c r="HT20" s="925"/>
      <c r="HU20" s="925"/>
      <c r="HV20" s="925"/>
      <c r="HW20" s="925"/>
      <c r="HX20" s="925"/>
      <c r="HY20" s="925"/>
      <c r="HZ20" s="1092"/>
    </row>
    <row r="21" spans="1:235" s="1070" customFormat="1" ht="28.5" customHeight="1" x14ac:dyDescent="0.35">
      <c r="A21" s="1128" t="s">
        <v>885</v>
      </c>
      <c r="B21" s="1087">
        <v>-1004.2948869151051</v>
      </c>
      <c r="C21" s="1087">
        <v>-691.49018160000014</v>
      </c>
      <c r="D21" s="1087">
        <v>-203.02726638015997</v>
      </c>
      <c r="E21" s="1087">
        <v>-1898.8123348952647</v>
      </c>
      <c r="F21" s="1087">
        <v>-578.9258820268625</v>
      </c>
      <c r="G21" s="1087">
        <v>-429.73320498660661</v>
      </c>
      <c r="H21" s="1087">
        <v>-424.72116008648493</v>
      </c>
      <c r="I21" s="1087">
        <v>-1433.3802470999537</v>
      </c>
      <c r="J21" s="1087">
        <v>-624.66399295802921</v>
      </c>
      <c r="K21" s="1087">
        <v>-412.79038974815035</v>
      </c>
      <c r="L21" s="1087">
        <v>-727.47902235710308</v>
      </c>
      <c r="M21" s="1087">
        <v>-1764.9334050632822</v>
      </c>
      <c r="N21" s="1087">
        <v>-1018.7487027718932</v>
      </c>
      <c r="O21" s="1087">
        <v>-2313.8397876617933</v>
      </c>
      <c r="P21" s="1087">
        <v>323.58297566666778</v>
      </c>
      <c r="Q21" s="1087">
        <v>-3009.0055147670182</v>
      </c>
      <c r="R21" s="1087">
        <v>-8106.1315018255173</v>
      </c>
      <c r="S21" s="1087"/>
      <c r="T21" s="1087">
        <v>-1122.6405175300001</v>
      </c>
      <c r="U21" s="1087">
        <v>-222.50605158968838</v>
      </c>
      <c r="V21" s="1087">
        <v>-59.27728047593439</v>
      </c>
      <c r="W21" s="1087">
        <v>-1404.4238495956224</v>
      </c>
      <c r="X21" s="1087">
        <v>-503.96808999661982</v>
      </c>
      <c r="Y21" s="1087">
        <v>-640.50329298000008</v>
      </c>
      <c r="Z21" s="1087">
        <v>-157.28696768611982</v>
      </c>
      <c r="AA21" s="1087">
        <v>-1301.7583506627398</v>
      </c>
      <c r="AB21" s="1087">
        <v>-1834.2418294753993</v>
      </c>
      <c r="AC21" s="1087">
        <v>-1520.3683083200992</v>
      </c>
      <c r="AD21" s="1087">
        <v>-1023.4782222603</v>
      </c>
      <c r="AE21" s="1087">
        <v>-4378.0883600557981</v>
      </c>
      <c r="AF21" s="1087">
        <v>-1229.1262396185934</v>
      </c>
      <c r="AG21" s="1087">
        <v>-1054.7969849592189</v>
      </c>
      <c r="AH21" s="1087">
        <v>-91.694345178000106</v>
      </c>
      <c r="AI21" s="1087">
        <v>-2375.6175697558119</v>
      </c>
      <c r="AJ21" s="1087">
        <v>-9459.8881300699704</v>
      </c>
      <c r="AK21" s="1087"/>
      <c r="AL21" s="1087">
        <v>-1170.8348259847589</v>
      </c>
      <c r="AM21" s="1087">
        <v>-397.43179370577684</v>
      </c>
      <c r="AN21" s="1087">
        <v>-465.74339488279719</v>
      </c>
      <c r="AO21" s="1087">
        <v>-2034.0100145733318</v>
      </c>
      <c r="AP21" s="1087">
        <v>-840.73657810004295</v>
      </c>
      <c r="AQ21" s="1087">
        <v>-1027.4337895114395</v>
      </c>
      <c r="AR21" s="1087">
        <v>-601.4161697002445</v>
      </c>
      <c r="AS21" s="1087">
        <v>-2469.5865373117281</v>
      </c>
      <c r="AT21" s="1087">
        <v>-2638.2313336822995</v>
      </c>
      <c r="AU21" s="1087">
        <v>-4348.3493862918394</v>
      </c>
      <c r="AV21" s="1087"/>
      <c r="AW21" s="1209">
        <v>-1013.0273755856923</v>
      </c>
      <c r="AX21" s="1087">
        <v>-769.83037482890791</v>
      </c>
      <c r="AY21" s="1087">
        <v>262.29848807447337</v>
      </c>
      <c r="AZ21" s="1087">
        <v>-1520.5592623401262</v>
      </c>
      <c r="BA21" s="1087">
        <v>-1499.9933674597978</v>
      </c>
      <c r="BB21" s="1087">
        <v>-444.38457233803143</v>
      </c>
      <c r="BC21" s="1087">
        <v>3.6695502459558504</v>
      </c>
      <c r="BD21" s="1087">
        <v>-1869.5824204618734</v>
      </c>
      <c r="BE21" s="1087">
        <v>-638.79643736911157</v>
      </c>
      <c r="BF21" s="1087">
        <v>-1934.4126233912496</v>
      </c>
      <c r="BG21" s="1087">
        <v>-664.76038168817809</v>
      </c>
      <c r="BH21" s="1087">
        <v>-3237.9694424485397</v>
      </c>
      <c r="BI21" s="925">
        <v>-476.58103156464313</v>
      </c>
      <c r="BJ21" s="925">
        <v>-349.15123527183698</v>
      </c>
      <c r="BK21" s="925">
        <v>-2117.0974636762617</v>
      </c>
      <c r="BL21" s="925">
        <v>-2942.8297305127439</v>
      </c>
      <c r="BM21" s="2770">
        <v>-394.88533278881653</v>
      </c>
      <c r="BN21" s="1203">
        <v>-769.51795276049802</v>
      </c>
      <c r="BO21" s="1203">
        <v>-1225.945261380243</v>
      </c>
      <c r="BP21" s="1203">
        <v>-2390.3486040995567</v>
      </c>
      <c r="BQ21" s="925">
        <v>-457.82614755342132</v>
      </c>
      <c r="BR21" s="925">
        <v>-1169.98895447372</v>
      </c>
      <c r="BS21" s="925">
        <v>-950.35262015342278</v>
      </c>
      <c r="BT21" s="1088">
        <v>-2578.1677221805621</v>
      </c>
      <c r="BU21" s="1088">
        <v>-1571.376988923058</v>
      </c>
      <c r="BV21" s="1088">
        <v>-1836.218091233442</v>
      </c>
      <c r="BW21" s="1088">
        <v>-2056.7511052939685</v>
      </c>
      <c r="BX21" s="1088">
        <v>-5464.3461854504694</v>
      </c>
      <c r="BY21" s="1088">
        <v>-1028.49545157179</v>
      </c>
      <c r="BZ21" s="1088">
        <v>-1287.4021778470442</v>
      </c>
      <c r="CA21" s="1088">
        <v>-1982.8050980770367</v>
      </c>
      <c r="CB21" s="1090">
        <v>-4298.7027274958709</v>
      </c>
      <c r="CC21" s="1091">
        <v>-473.03078670839625</v>
      </c>
      <c r="CD21" s="1088">
        <v>-285.81630391194648</v>
      </c>
      <c r="CE21" s="1088">
        <v>-675.85494630802179</v>
      </c>
      <c r="CF21" s="1088">
        <v>-1434.7020369283637</v>
      </c>
      <c r="CG21" s="1088">
        <v>-871.29556613799468</v>
      </c>
      <c r="CH21" s="1088">
        <v>-2037.1556425988547</v>
      </c>
      <c r="CI21" s="1088">
        <v>-1531.4557809340354</v>
      </c>
      <c r="CJ21" s="1088">
        <v>-4439.9069896708825</v>
      </c>
      <c r="CK21" s="1088">
        <v>-1155.5569562787302</v>
      </c>
      <c r="CL21" s="1088">
        <v>-497.37874786598871</v>
      </c>
      <c r="CM21" s="1088">
        <v>-1230.1568504329889</v>
      </c>
      <c r="CN21" s="1088">
        <v>-2883.0925545777068</v>
      </c>
      <c r="CO21" s="1088">
        <v>-1848.1345560480197</v>
      </c>
      <c r="CP21" s="1088">
        <v>-1546.2699950426954</v>
      </c>
      <c r="CQ21" s="1088">
        <v>-672.49294443957115</v>
      </c>
      <c r="CR21" s="1088">
        <v>-4066.8974955302883</v>
      </c>
      <c r="CS21" s="1090">
        <v>-12246.116151928496</v>
      </c>
      <c r="CT21" s="1088">
        <v>-1804.821376011374</v>
      </c>
      <c r="CU21" s="1088">
        <v>-1045.9083073643046</v>
      </c>
      <c r="CV21" s="1088">
        <v>-917.76720242555268</v>
      </c>
      <c r="CW21" s="1088">
        <v>-3768.4968858012317</v>
      </c>
      <c r="CX21" s="1088">
        <v>-1830.2964883832569</v>
      </c>
      <c r="CY21" s="1088">
        <v>-818.93737860759074</v>
      </c>
      <c r="CZ21" s="1088">
        <v>-396.83528789119737</v>
      </c>
      <c r="DA21" s="1088">
        <v>-3046.0691548820432</v>
      </c>
      <c r="DB21" s="1088">
        <v>-2158.9144443591067</v>
      </c>
      <c r="DC21" s="1088">
        <v>-40.574304427262355</v>
      </c>
      <c r="DD21" s="1088">
        <v>-882.62873402801051</v>
      </c>
      <c r="DE21" s="1088">
        <v>-3082.1174828143876</v>
      </c>
      <c r="DF21" s="1088">
        <v>-1384.1274311354455</v>
      </c>
      <c r="DG21" s="1088">
        <v>-979.46044641279343</v>
      </c>
      <c r="DH21" s="1088">
        <v>841.58669115570319</v>
      </c>
      <c r="DI21" s="1088">
        <v>-1522.0011863925338</v>
      </c>
      <c r="DJ21" s="1090">
        <v>-11418.684709890205</v>
      </c>
      <c r="DK21" s="1091">
        <v>-1082.1447328150093</v>
      </c>
      <c r="DL21" s="1088">
        <v>-2038.2344590575181</v>
      </c>
      <c r="DM21" s="1088">
        <v>-1289.8578029584176</v>
      </c>
      <c r="DN21" s="1088">
        <v>-4410.2369948309415</v>
      </c>
      <c r="DO21" s="1088">
        <v>-1846.8526351272178</v>
      </c>
      <c r="DP21" s="1088">
        <v>-2392.1025289499944</v>
      </c>
      <c r="DQ21" s="1088">
        <v>-1246.231715022931</v>
      </c>
      <c r="DR21" s="1088">
        <v>-5485.1868791001471</v>
      </c>
      <c r="DS21" s="1088">
        <v>-9895.4238739310931</v>
      </c>
      <c r="DT21" s="1088">
        <v>-2944.6670637428724</v>
      </c>
      <c r="DU21" s="1088">
        <v>-581.9567496319487</v>
      </c>
      <c r="DV21" s="1088">
        <v>-1783.7891872905866</v>
      </c>
      <c r="DW21" s="1088">
        <v>-5310.4130006654068</v>
      </c>
      <c r="DX21" s="1088">
        <v>-1003.8778342421683</v>
      </c>
      <c r="DY21" s="1088">
        <v>-1083.5422532331349</v>
      </c>
      <c r="DZ21" s="1088">
        <v>3755.7956548516886</v>
      </c>
      <c r="EA21" s="1088">
        <v>1668.3755673763878</v>
      </c>
      <c r="EB21" s="1090">
        <v>-15206.498701634009</v>
      </c>
      <c r="EC21" s="1091">
        <v>-2594.203531168173</v>
      </c>
      <c r="ED21" s="925">
        <v>-3466.9442231652256</v>
      </c>
      <c r="EE21" s="925">
        <v>-5724.9398600616732</v>
      </c>
      <c r="EF21" s="925">
        <v>-11786.087614395068</v>
      </c>
      <c r="EG21" s="925">
        <v>-3443.951064017675</v>
      </c>
      <c r="EH21" s="925">
        <v>-3594.7046686640947</v>
      </c>
      <c r="EI21" s="925">
        <v>-5109.6581562057818</v>
      </c>
      <c r="EJ21" s="925">
        <v>-12148.313888887553</v>
      </c>
      <c r="EK21" s="925">
        <v>-3621.066617011109</v>
      </c>
      <c r="EL21" s="925">
        <v>-3939.8155973252688</v>
      </c>
      <c r="EM21" s="925">
        <v>-3689.1775009451785</v>
      </c>
      <c r="EN21" s="925">
        <v>-11250.059715281557</v>
      </c>
      <c r="EO21" s="925">
        <v>-2573.1854825035416</v>
      </c>
      <c r="EP21" s="925">
        <v>-3438.418705246595</v>
      </c>
      <c r="EQ21" s="925">
        <v>-1519.1569165753397</v>
      </c>
      <c r="ER21" s="925">
        <v>-7530.7611043254738</v>
      </c>
      <c r="ES21" s="1092">
        <v>-42715.222322889662</v>
      </c>
      <c r="ET21" s="1096">
        <v>-1992.4972362809094</v>
      </c>
      <c r="EU21" s="925">
        <v>-3673.3368890599072</v>
      </c>
      <c r="EV21" s="925">
        <v>-2975.184901528708</v>
      </c>
      <c r="EW21" s="925">
        <v>-8641.019026869526</v>
      </c>
      <c r="EX21" s="925">
        <v>-2357.4442787270732</v>
      </c>
      <c r="EY21" s="925">
        <v>-3954.9910878782102</v>
      </c>
      <c r="EZ21" s="925">
        <v>-3845.1964659802397</v>
      </c>
      <c r="FA21" s="925">
        <v>-10157.631832585525</v>
      </c>
      <c r="FB21" s="925">
        <v>-4139.2068182029388</v>
      </c>
      <c r="FC21" s="925">
        <v>-4423.9924758814032</v>
      </c>
      <c r="FD21" s="925">
        <v>-3453.6585228922413</v>
      </c>
      <c r="FE21" s="925">
        <v>-12016.85781697659</v>
      </c>
      <c r="FF21" s="925">
        <v>-2782.5387432548505</v>
      </c>
      <c r="FG21" s="925">
        <v>-7029.6108331076412</v>
      </c>
      <c r="FH21" s="925">
        <v>-2048.614763612698</v>
      </c>
      <c r="FI21" s="925">
        <v>-11860.764339975183</v>
      </c>
      <c r="FJ21" s="925">
        <v>-42676.273016406842</v>
      </c>
      <c r="FK21" s="1096">
        <v>-7948.8934384302083</v>
      </c>
      <c r="FL21" s="925">
        <v>-5164.2443213441611</v>
      </c>
      <c r="FM21" s="925">
        <v>-6029.6306807839628</v>
      </c>
      <c r="FN21" s="925">
        <f t="shared" si="0"/>
        <v>-19142.768440558331</v>
      </c>
      <c r="FO21" s="925">
        <v>-2512.2791215977932</v>
      </c>
      <c r="FP21" s="925">
        <v>-6155.9081531186521</v>
      </c>
      <c r="FQ21" s="925">
        <v>-5432.2228204733328</v>
      </c>
      <c r="FR21" s="925">
        <f t="shared" si="1"/>
        <v>-14100.410095189778</v>
      </c>
      <c r="FS21" s="925">
        <v>-2766.1966607653194</v>
      </c>
      <c r="FT21" s="925">
        <v>-4397.5947432538542</v>
      </c>
      <c r="FU21" s="925">
        <v>-4212.9260663526529</v>
      </c>
      <c r="FV21" s="925">
        <f t="shared" si="2"/>
        <v>-11376.717470371826</v>
      </c>
      <c r="FW21" s="925">
        <v>-6067.21370496482</v>
      </c>
      <c r="FX21" s="925">
        <v>-5414.1939661995129</v>
      </c>
      <c r="FY21" s="925">
        <v>4732.2911232377883</v>
      </c>
      <c r="FZ21" s="925">
        <v>-6749.1165479265437</v>
      </c>
      <c r="GA21" s="1092">
        <v>-51369.012554046472</v>
      </c>
      <c r="GB21" s="1096">
        <v>-5708.8706825521349</v>
      </c>
      <c r="GC21" s="925">
        <v>-4309.6621299803237</v>
      </c>
      <c r="GD21" s="925">
        <v>-1832.9123285995101</v>
      </c>
      <c r="GE21" s="925">
        <f t="shared" si="3"/>
        <v>-11851.445141131968</v>
      </c>
      <c r="GF21" s="925">
        <v>-2884.3040927302222</v>
      </c>
      <c r="GG21" s="925">
        <v>-981.84034283877395</v>
      </c>
      <c r="GH21" s="925">
        <v>3202.19837845549</v>
      </c>
      <c r="GI21" s="925">
        <f t="shared" si="4"/>
        <v>-663.94605711350641</v>
      </c>
      <c r="GJ21" s="925">
        <v>346.10908922637043</v>
      </c>
      <c r="GK21" s="925">
        <v>-4463.0747060658523</v>
      </c>
      <c r="GL21" s="925">
        <v>-4405.3493657087611</v>
      </c>
      <c r="GM21" s="925">
        <f t="shared" si="5"/>
        <v>-8522.3149825482433</v>
      </c>
      <c r="GN21" s="925">
        <v>-231.43960165845107</v>
      </c>
      <c r="GO21" s="925">
        <v>2530.2341457819489</v>
      </c>
      <c r="GP21" s="925">
        <v>3617.1154673243559</v>
      </c>
      <c r="GQ21" s="925">
        <f t="shared" si="6"/>
        <v>5915.9100114478533</v>
      </c>
      <c r="GR21" s="1092">
        <f t="shared" si="7"/>
        <v>-15121.796169345864</v>
      </c>
      <c r="GS21" s="925">
        <v>-11447.988042131132</v>
      </c>
      <c r="GT21" s="925">
        <v>-15667.042788948846</v>
      </c>
      <c r="GU21" s="925">
        <v>-4331.6045071342987</v>
      </c>
      <c r="GV21" s="925">
        <v>-31446.635338214281</v>
      </c>
      <c r="GW21" s="925">
        <v>-4225.7499849229935</v>
      </c>
      <c r="GX21" s="925">
        <v>-2978.8113425923643</v>
      </c>
      <c r="GY21" s="925">
        <v>-4947.9638283104505</v>
      </c>
      <c r="GZ21" s="925">
        <v>-12152.52515582581</v>
      </c>
      <c r="HA21" s="925">
        <v>1289.3803114683064</v>
      </c>
      <c r="HB21" s="925">
        <v>-13216.237365789179</v>
      </c>
      <c r="HC21" s="925">
        <v>-4988.5252772133308</v>
      </c>
      <c r="HD21" s="925">
        <v>-16915.382331534205</v>
      </c>
      <c r="HE21" s="925">
        <v>-1284.2062751495801</v>
      </c>
      <c r="HF21" s="925">
        <v>-3412.2014875523241</v>
      </c>
      <c r="HG21" s="925">
        <v>7560.0733055977234</v>
      </c>
      <c r="HH21" s="925">
        <v>2863.6655428958188</v>
      </c>
      <c r="HI21" s="1092">
        <v>-57650.87728267847</v>
      </c>
      <c r="HJ21" s="1096">
        <v>-13431.708622189395</v>
      </c>
      <c r="HK21" s="925">
        <v>-10480.59391786892</v>
      </c>
      <c r="HL21" s="925">
        <v>5991.8397326201548</v>
      </c>
      <c r="HM21" s="925">
        <v>-17920.462807438165</v>
      </c>
      <c r="HN21" s="925">
        <v>2388.8870271746596</v>
      </c>
      <c r="HO21" s="925">
        <v>-3562.8726414949028</v>
      </c>
      <c r="HP21" s="925">
        <v>-2887.2822052988608</v>
      </c>
      <c r="HQ21" s="925">
        <v>-4061.2678196191041</v>
      </c>
      <c r="HR21" s="925">
        <v>3425.6674240674752</v>
      </c>
      <c r="HS21" s="925">
        <v>-1074.3130122304458</v>
      </c>
      <c r="HT21" s="925">
        <v>4210.8112976947195</v>
      </c>
      <c r="HU21" s="925">
        <v>6562.1657095317496</v>
      </c>
      <c r="HV21" s="925">
        <v>2217.1079374540413</v>
      </c>
      <c r="HW21" s="925">
        <v>-5832.4746438018637</v>
      </c>
      <c r="HX21" s="925">
        <v>-24365.101529917596</v>
      </c>
      <c r="HY21" s="925">
        <v>-27980.46823626542</v>
      </c>
      <c r="HZ21" s="1092">
        <v>-43400.033153790937</v>
      </c>
    </row>
    <row r="22" spans="1:235" ht="21" customHeight="1" x14ac:dyDescent="0.35">
      <c r="A22" s="1097" t="s">
        <v>870</v>
      </c>
      <c r="B22" s="1098">
        <v>-1.3397922689938568</v>
      </c>
      <c r="C22" s="1098">
        <v>-0.92249120399151563</v>
      </c>
      <c r="D22" s="1098">
        <v>-0.27085108710116196</v>
      </c>
      <c r="E22" s="1098">
        <v>-2.5331345600865336</v>
      </c>
      <c r="F22" s="1098">
        <v>-0.77232337948326746</v>
      </c>
      <c r="G22" s="1098">
        <v>-0.57329100573194225</v>
      </c>
      <c r="H22" s="1098">
        <v>-0.56660462397642031</v>
      </c>
      <c r="I22" s="1098">
        <v>-1.9122190091916298</v>
      </c>
      <c r="J22" s="1098">
        <v>-0.83334088362708847</v>
      </c>
      <c r="K22" s="1098">
        <v>-0.55068822922951255</v>
      </c>
      <c r="L22" s="1098">
        <v>-0.97050257121506833</v>
      </c>
      <c r="M22" s="1098">
        <v>-2.3545316840716688</v>
      </c>
      <c r="N22" s="1098">
        <v>-1.3590745644577613</v>
      </c>
      <c r="O22" s="1098">
        <v>-3.0868071714694612</v>
      </c>
      <c r="P22" s="1098">
        <v>0.43167995259630965</v>
      </c>
      <c r="Q22" s="1098">
        <v>-4.014201783330912</v>
      </c>
      <c r="R22" s="1098">
        <v>-10.814087036680743</v>
      </c>
      <c r="S22" s="1098"/>
      <c r="T22" s="1098">
        <v>-1.2011860749724486</v>
      </c>
      <c r="U22" s="1098">
        <v>-0.23807369019129732</v>
      </c>
      <c r="V22" s="1098">
        <v>-6.342461612430253E-2</v>
      </c>
      <c r="W22" s="1098">
        <v>-1.5026843812880477</v>
      </c>
      <c r="X22" s="1098">
        <v>-0.53922822353347366</v>
      </c>
      <c r="Y22" s="1098">
        <v>-0.68531611365168366</v>
      </c>
      <c r="Z22" s="1098">
        <v>-0.16829155229038831</v>
      </c>
      <c r="AA22" s="1098">
        <v>-1.3928358894755457</v>
      </c>
      <c r="AB22" s="1098">
        <v>-1.9625745813498672</v>
      </c>
      <c r="AC22" s="1098">
        <v>-1.6267408954752243</v>
      </c>
      <c r="AD22" s="1098">
        <v>-1.0950858885099666</v>
      </c>
      <c r="AE22" s="1098">
        <v>-4.6844013653350576</v>
      </c>
      <c r="AF22" s="1098">
        <v>-1.3151220719001437</v>
      </c>
      <c r="AG22" s="1098">
        <v>-1.1285958688214537</v>
      </c>
      <c r="AH22" s="1098">
        <v>-9.8109741151924446E-2</v>
      </c>
      <c r="AI22" s="1098">
        <v>-2.5418276818735217</v>
      </c>
      <c r="AJ22" s="1098">
        <v>-10.121749317972171</v>
      </c>
      <c r="AK22" s="1098"/>
      <c r="AL22" s="1098">
        <v>-1.0397199073486501</v>
      </c>
      <c r="AM22" s="1098">
        <v>-0.35292574029956042</v>
      </c>
      <c r="AN22" s="1098">
        <v>-0.41358752629219375</v>
      </c>
      <c r="AO22" s="1098">
        <v>-1.8062331739404032</v>
      </c>
      <c r="AP22" s="1098">
        <v>-0.74658742436328629</v>
      </c>
      <c r="AQ22" s="1098">
        <v>-0.91237751109703658</v>
      </c>
      <c r="AR22" s="1098">
        <v>-0.53406710354109155</v>
      </c>
      <c r="AS22" s="1098">
        <v>-2.1930320390014155</v>
      </c>
      <c r="AT22" s="1098">
        <v>-2.327652641700237</v>
      </c>
      <c r="AU22" s="1098">
        <v>-3.8364516434996778</v>
      </c>
      <c r="AV22" s="1098"/>
      <c r="AW22" s="1202">
        <v>-0.72392191829528663</v>
      </c>
      <c r="AX22" s="1098">
        <v>-0.55013032731313449</v>
      </c>
      <c r="AY22" s="1098">
        <v>0.18744175056774051</v>
      </c>
      <c r="AZ22" s="1098">
        <v>-1.0866104950406801</v>
      </c>
      <c r="BA22" s="1098">
        <v>-1.0719138516606146</v>
      </c>
      <c r="BB22" s="1098">
        <v>-0.31756272320062845</v>
      </c>
      <c r="BC22" s="1098">
        <v>2.6223060870368244E-3</v>
      </c>
      <c r="BD22" s="1098">
        <v>-1.3360267697103487</v>
      </c>
      <c r="BE22" s="1098">
        <v>-0.45649185153864025</v>
      </c>
      <c r="BF22" s="1098">
        <v>-1.3823552362446043</v>
      </c>
      <c r="BG22" s="1098">
        <v>-0.47504600795233398</v>
      </c>
      <c r="BH22" s="1098">
        <v>-2.3138930957355792</v>
      </c>
      <c r="BI22" s="947">
        <v>-0.34057071201452316</v>
      </c>
      <c r="BJ22" s="947">
        <v>-0.24950780018854118</v>
      </c>
      <c r="BK22" s="947">
        <v>-1.5129040873515476</v>
      </c>
      <c r="BL22" s="947">
        <v>-2.1029825995546134</v>
      </c>
      <c r="BM22" s="1101">
        <v>-0.23400235818186055</v>
      </c>
      <c r="BN22" s="1099">
        <v>-0.456003301863669</v>
      </c>
      <c r="BO22" s="1099">
        <v>-0.72647439229725363</v>
      </c>
      <c r="BP22" s="1099">
        <v>-1.4164800862207563</v>
      </c>
      <c r="BQ22" s="1099">
        <v>-0.27130001868697184</v>
      </c>
      <c r="BR22" s="1099">
        <v>-0.69331563281940567</v>
      </c>
      <c r="BS22" s="1099">
        <v>-0.56316286211405475</v>
      </c>
      <c r="BT22" s="1099">
        <v>-1.5277785136204312</v>
      </c>
      <c r="BU22" s="1099">
        <v>-0.93117138183847137</v>
      </c>
      <c r="BV22" s="1099">
        <v>-1.0881117322091358</v>
      </c>
      <c r="BW22" s="1099">
        <v>-1.2187958601372677</v>
      </c>
      <c r="BX22" s="1099">
        <v>-3.2380789741848757</v>
      </c>
      <c r="BY22" s="1099">
        <v>-0.60946898014018214</v>
      </c>
      <c r="BZ22" s="1099">
        <v>-0.76289271981084616</v>
      </c>
      <c r="CA22" s="1099">
        <v>-1.1749767090315748</v>
      </c>
      <c r="CB22" s="1100">
        <v>-2.5473384089826032</v>
      </c>
      <c r="CC22" s="1101">
        <v>-0.22972253358213021</v>
      </c>
      <c r="CD22" s="1099">
        <v>-0.13880374664537037</v>
      </c>
      <c r="CE22" s="1099">
        <v>-0.32822199941841018</v>
      </c>
      <c r="CF22" s="1099">
        <v>-0.69674827964591035</v>
      </c>
      <c r="CG22" s="1099">
        <v>-0.42313572514992481</v>
      </c>
      <c r="CH22" s="1099">
        <v>-0.98932367336046556</v>
      </c>
      <c r="CI22" s="1099">
        <v>-0.74373573972478568</v>
      </c>
      <c r="CJ22" s="1099">
        <v>-2.1561951382351752</v>
      </c>
      <c r="CK22" s="1099">
        <v>-0.56118434392399974</v>
      </c>
      <c r="CL22" s="1099">
        <v>-0.24154687035226408</v>
      </c>
      <c r="CM22" s="1099">
        <v>-0.5974130148088812</v>
      </c>
      <c r="CN22" s="1099">
        <v>-1.4001442290851445</v>
      </c>
      <c r="CO22" s="1099">
        <v>-0.89752752790223556</v>
      </c>
      <c r="CP22" s="1099">
        <v>-0.7509301103528595</v>
      </c>
      <c r="CQ22" s="1099">
        <v>-0.32658927780952168</v>
      </c>
      <c r="CR22" s="1099">
        <v>-1.9750469160646176</v>
      </c>
      <c r="CS22" s="1100">
        <v>-5.9472002838079279</v>
      </c>
      <c r="CT22" s="1099">
        <v>-0.6004141025154266</v>
      </c>
      <c r="CU22" s="1099">
        <v>-0.34794473626381206</v>
      </c>
      <c r="CV22" s="1099">
        <v>-0.30531573843624477</v>
      </c>
      <c r="CW22" s="1099">
        <v>-1.2536745772154836</v>
      </c>
      <c r="CX22" s="1099">
        <v>-0.60888896708349072</v>
      </c>
      <c r="CY22" s="1099">
        <v>-0.27243779230921189</v>
      </c>
      <c r="CZ22" s="1099">
        <v>-0.13201611327997848</v>
      </c>
      <c r="DA22" s="1099">
        <v>-1.0133428726726805</v>
      </c>
      <c r="DB22" s="1099">
        <v>-0.71821106273804181</v>
      </c>
      <c r="DC22" s="1099">
        <v>-1.3497947720300548E-2</v>
      </c>
      <c r="DD22" s="1099">
        <v>-0.29362614286346717</v>
      </c>
      <c r="DE22" s="1099">
        <v>-1.0253351533218122</v>
      </c>
      <c r="DF22" s="1099">
        <v>-0.46046087462061069</v>
      </c>
      <c r="DG22" s="1099">
        <v>-0.32583937263750046</v>
      </c>
      <c r="DH22" s="1099">
        <v>0.27997259151256559</v>
      </c>
      <c r="DI22" s="1099">
        <v>-0.50632765574554495</v>
      </c>
      <c r="DJ22" s="1100">
        <v>-3.7986802589555237</v>
      </c>
      <c r="DK22" s="1101">
        <v>-0.30964388615591282</v>
      </c>
      <c r="DL22" s="1099">
        <v>-0.58321851011342918</v>
      </c>
      <c r="DM22" s="1099">
        <v>-0.36907871062460573</v>
      </c>
      <c r="DN22" s="1099">
        <v>-1.2619411068939468</v>
      </c>
      <c r="DO22" s="1099">
        <v>-0.52845669322851974</v>
      </c>
      <c r="DP22" s="1099">
        <v>-0.68447399011097398</v>
      </c>
      <c r="DQ22" s="1099">
        <v>-0.35659558244730216</v>
      </c>
      <c r="DR22" s="1099">
        <v>-1.569526265786797</v>
      </c>
      <c r="DS22" s="1099">
        <v>-2.8314673726807449</v>
      </c>
      <c r="DT22" s="1099">
        <v>-0.84258429154922876</v>
      </c>
      <c r="DU22" s="1099">
        <v>-0.16652056242231411</v>
      </c>
      <c r="DV22" s="1099">
        <v>-0.51041177698914708</v>
      </c>
      <c r="DW22" s="1099">
        <v>-1.5195166309606898</v>
      </c>
      <c r="DX22" s="1099">
        <v>-0.28724866868031468</v>
      </c>
      <c r="DY22" s="1099">
        <v>-0.31004377134698613</v>
      </c>
      <c r="DZ22" s="1099">
        <v>1.0746798712872117</v>
      </c>
      <c r="EA22" s="1099">
        <v>0.47738743125991168</v>
      </c>
      <c r="EB22" s="1102">
        <v>-4.3511733782136552</v>
      </c>
      <c r="EC22" s="1101">
        <v>-0.64074393439214516</v>
      </c>
      <c r="ED22" s="947">
        <v>-0.85630269760241062</v>
      </c>
      <c r="EE22" s="947">
        <v>-1.4140064362808611</v>
      </c>
      <c r="EF22" s="947">
        <v>-2.9110530682754163</v>
      </c>
      <c r="EG22" s="947">
        <v>-0.85062360300582285</v>
      </c>
      <c r="EH22" s="947">
        <v>-0.88785832904192863</v>
      </c>
      <c r="EI22" s="947">
        <v>-1.2620376277615846</v>
      </c>
      <c r="EJ22" s="947">
        <v>-3.0005195598093364</v>
      </c>
      <c r="EK22" s="947">
        <v>-0.89436948296611685</v>
      </c>
      <c r="EL22" s="947">
        <v>-0.97309749072501883</v>
      </c>
      <c r="EM22" s="947">
        <v>-0.91119223230806623</v>
      </c>
      <c r="EN22" s="947">
        <v>-2.7786592059992019</v>
      </c>
      <c r="EO22" s="947">
        <v>-0.63555267355512168</v>
      </c>
      <c r="EP22" s="947">
        <v>-0.84925716229179971</v>
      </c>
      <c r="EQ22" s="947">
        <v>-0.37521750625603539</v>
      </c>
      <c r="ER22" s="947">
        <v>-1.8600273421029563</v>
      </c>
      <c r="ES22" s="1103">
        <v>-10.550259176186913</v>
      </c>
      <c r="ET22" s="1104">
        <v>-0.43397147584829621</v>
      </c>
      <c r="EU22" s="947">
        <v>-0.80006305755727114</v>
      </c>
      <c r="EV22" s="947">
        <v>-0.64800360026996329</v>
      </c>
      <c r="EW22" s="947">
        <v>-1.8820381336755307</v>
      </c>
      <c r="EX22" s="947">
        <v>-0.51345796332390736</v>
      </c>
      <c r="EY22" s="947">
        <v>-0.86140813052118459</v>
      </c>
      <c r="EZ22" s="947">
        <v>-0.83749455451331778</v>
      </c>
      <c r="FA22" s="947">
        <v>-2.21236064835841</v>
      </c>
      <c r="FB22" s="947">
        <v>-0.90153083227845987</v>
      </c>
      <c r="FC22" s="947">
        <v>-0.963557945748306</v>
      </c>
      <c r="FD22" s="947">
        <v>-0.75221649443948724</v>
      </c>
      <c r="FE22" s="947">
        <v>-2.6173052724662549</v>
      </c>
      <c r="FF22" s="947">
        <v>-0.60604472770527196</v>
      </c>
      <c r="FG22" s="947">
        <v>-1.5310689181065453</v>
      </c>
      <c r="FH22" s="947">
        <v>-0.44619403039627148</v>
      </c>
      <c r="FI22" s="947">
        <v>-2.5833076762080873</v>
      </c>
      <c r="FJ22" s="947">
        <v>-9.2950117307082873</v>
      </c>
      <c r="FK22" s="1104">
        <v>-1.3026225915676746</v>
      </c>
      <c r="FL22" s="947">
        <v>-0.84628903047497328</v>
      </c>
      <c r="FM22" s="947">
        <v>-0.98810396748127549</v>
      </c>
      <c r="FN22" s="947">
        <f t="shared" si="0"/>
        <v>-3.1370155895239233</v>
      </c>
      <c r="FO22" s="947">
        <v>-0.41169900759964895</v>
      </c>
      <c r="FP22" s="947">
        <v>-1.0087976513938017</v>
      </c>
      <c r="FQ22" s="947">
        <v>-0.8902039287842648</v>
      </c>
      <c r="FR22" s="947">
        <f t="shared" si="1"/>
        <v>-2.3107005877777156</v>
      </c>
      <c r="FS22" s="947">
        <v>-0.45330967020028001</v>
      </c>
      <c r="FT22" s="947">
        <v>-0.7206545546864187</v>
      </c>
      <c r="FU22" s="947">
        <v>-0.6903920291726886</v>
      </c>
      <c r="FV22" s="947">
        <f t="shared" si="2"/>
        <v>-1.8643562540593872</v>
      </c>
      <c r="FW22" s="947">
        <v>-0.99426287459666485</v>
      </c>
      <c r="FX22" s="947">
        <v>-0.88724945555361134</v>
      </c>
      <c r="FY22" s="947">
        <v>0.77550282624270361</v>
      </c>
      <c r="FZ22" s="947">
        <v>-1.1060095039075724</v>
      </c>
      <c r="GA22" s="1103">
        <v>-8.4180819352685976</v>
      </c>
      <c r="GB22" s="1104">
        <f>GB21/GB59*100</f>
        <v>-0.67830885323306556</v>
      </c>
      <c r="GC22" s="947">
        <f>GC21/GC59*100</f>
        <v>-0.51205958932355411</v>
      </c>
      <c r="GD22" s="947">
        <f>GD21/GD59*100</f>
        <v>-0.2177804908926885</v>
      </c>
      <c r="GE22" s="947">
        <f t="shared" si="3"/>
        <v>-1.4081489334493082</v>
      </c>
      <c r="GF22" s="947">
        <f>GF21/GF59*100</f>
        <v>-0.34270333141276366</v>
      </c>
      <c r="GG22" s="947">
        <f>GG21/GG59*100</f>
        <v>-0.11665897408473075</v>
      </c>
      <c r="GH22" s="947">
        <f>GH21/GH59*100</f>
        <v>0.38047446346146752</v>
      </c>
      <c r="GI22" s="947">
        <f t="shared" si="4"/>
        <v>-7.8887842036026889E-2</v>
      </c>
      <c r="GJ22" s="947">
        <f>GJ21/GJ59*100</f>
        <v>4.1123520300468133E-2</v>
      </c>
      <c r="GK22" s="947">
        <f>GK21/GK59*100</f>
        <v>-0.53028755669968408</v>
      </c>
      <c r="GL22" s="947">
        <f>GL21/GL59*100</f>
        <v>-0.52342882550793068</v>
      </c>
      <c r="GM22" s="947">
        <f t="shared" si="5"/>
        <v>-1.0125928619071467</v>
      </c>
      <c r="GN22" s="947">
        <f>GN21/GN59*100</f>
        <v>-2.7498876664601657E-2</v>
      </c>
      <c r="GO22" s="947">
        <f>GO21/GO59*100</f>
        <v>0.30063392871762173</v>
      </c>
      <c r="GP22" s="947">
        <f>GP21/GP59*100</f>
        <v>0.42977351933211555</v>
      </c>
      <c r="GQ22" s="947">
        <f t="shared" si="6"/>
        <v>0.70290857138513574</v>
      </c>
      <c r="GR22" s="1103">
        <f t="shared" si="7"/>
        <v>-1.796721066007346</v>
      </c>
      <c r="GS22" s="947">
        <v>-0.97328637583944322</v>
      </c>
      <c r="GT22" s="947">
        <v>-1.331982461901565</v>
      </c>
      <c r="GU22" s="947">
        <v>-0.36826485464547337</v>
      </c>
      <c r="GV22" s="947">
        <v>-2.6735336923864814</v>
      </c>
      <c r="GW22" s="947">
        <v>-0.35926530259230077</v>
      </c>
      <c r="GX22" s="947">
        <v>-0.25325292839853741</v>
      </c>
      <c r="GY22" s="947">
        <v>-0.42066656293820159</v>
      </c>
      <c r="GZ22" s="947">
        <v>-1.0331847939290397</v>
      </c>
      <c r="HA22" s="947">
        <v>0.10962068494562337</v>
      </c>
      <c r="HB22" s="947">
        <v>-1.1236196020334239</v>
      </c>
      <c r="HC22" s="947">
        <v>-0.42411502090795089</v>
      </c>
      <c r="HD22" s="947">
        <v>-1.4381139379957515</v>
      </c>
      <c r="HE22" s="947">
        <v>-0.10918079812546055</v>
      </c>
      <c r="HF22" s="947">
        <v>-0.29009894203519099</v>
      </c>
      <c r="HG22" s="947">
        <v>0.64274318959857657</v>
      </c>
      <c r="HH22" s="947">
        <v>0.24346344943792503</v>
      </c>
      <c r="HI22" s="1103">
        <v>-4.9013689748733471</v>
      </c>
      <c r="HJ22" s="1105">
        <v>-0.95940358831316142</v>
      </c>
      <c r="HK22" s="1106">
        <v>-0.74861059715405986</v>
      </c>
      <c r="HL22" s="1106">
        <v>0.42798669192215683</v>
      </c>
      <c r="HM22" s="1106">
        <v>-1.2800274935450644</v>
      </c>
      <c r="HN22" s="1106">
        <v>0.17063404592918752</v>
      </c>
      <c r="HO22" s="1106">
        <v>-0.25448979672668198</v>
      </c>
      <c r="HP22" s="1106">
        <v>-0.206233546762641</v>
      </c>
      <c r="HQ22" s="1106">
        <v>-0.29008929756013546</v>
      </c>
      <c r="HR22" s="1106">
        <v>0.24468946665417746</v>
      </c>
      <c r="HS22" s="1106">
        <v>-7.6736310167023619E-2</v>
      </c>
      <c r="HT22" s="1106">
        <v>0.30077092813374379</v>
      </c>
      <c r="HU22" s="1106">
        <v>0.46872408462089765</v>
      </c>
      <c r="HV22" s="1106">
        <v>0.15836416428487696</v>
      </c>
      <c r="HW22" s="1106">
        <v>-0.4166035207735862</v>
      </c>
      <c r="HX22" s="1106">
        <v>-1.7403568298674954</v>
      </c>
      <c r="HY22" s="1106">
        <v>-1.9985961863562047</v>
      </c>
      <c r="HZ22" s="1107">
        <v>-3.099988892840507</v>
      </c>
    </row>
    <row r="23" spans="1:235" s="1116" customFormat="1" ht="24" hidden="1" customHeight="1" x14ac:dyDescent="0.35">
      <c r="A23" s="1108" t="s">
        <v>886</v>
      </c>
      <c r="B23" s="1109">
        <v>0</v>
      </c>
      <c r="C23" s="1109">
        <v>0</v>
      </c>
      <c r="D23" s="1109">
        <v>0</v>
      </c>
      <c r="E23" s="1109">
        <v>0</v>
      </c>
      <c r="F23" s="1109">
        <v>0</v>
      </c>
      <c r="G23" s="1109">
        <v>0</v>
      </c>
      <c r="H23" s="1109">
        <v>0</v>
      </c>
      <c r="I23" s="1109">
        <v>0</v>
      </c>
      <c r="J23" s="1109">
        <v>0</v>
      </c>
      <c r="K23" s="1109">
        <v>0</v>
      </c>
      <c r="L23" s="1109">
        <v>0</v>
      </c>
      <c r="M23" s="1109">
        <v>0</v>
      </c>
      <c r="N23" s="1109">
        <v>0</v>
      </c>
      <c r="O23" s="1109">
        <v>0</v>
      </c>
      <c r="P23" s="1109">
        <v>0</v>
      </c>
      <c r="Q23" s="1109">
        <v>0</v>
      </c>
      <c r="R23" s="1109">
        <v>0</v>
      </c>
      <c r="S23" s="1109"/>
      <c r="T23" s="1109">
        <v>0</v>
      </c>
      <c r="U23" s="1109">
        <v>0</v>
      </c>
      <c r="V23" s="1109">
        <v>0</v>
      </c>
      <c r="W23" s="1109">
        <v>0</v>
      </c>
      <c r="X23" s="1109">
        <v>0</v>
      </c>
      <c r="Y23" s="1109">
        <v>0</v>
      </c>
      <c r="Z23" s="1109">
        <v>0</v>
      </c>
      <c r="AA23" s="1109">
        <v>0</v>
      </c>
      <c r="AB23" s="1109">
        <v>0</v>
      </c>
      <c r="AC23" s="1109">
        <v>0</v>
      </c>
      <c r="AD23" s="1109">
        <v>0</v>
      </c>
      <c r="AE23" s="1109">
        <v>0</v>
      </c>
      <c r="AF23" s="1109">
        <v>0</v>
      </c>
      <c r="AG23" s="1109">
        <v>0</v>
      </c>
      <c r="AH23" s="1109">
        <v>0</v>
      </c>
      <c r="AI23" s="1109">
        <v>0</v>
      </c>
      <c r="AJ23" s="1109">
        <v>0</v>
      </c>
      <c r="AK23" s="1109"/>
      <c r="AL23" s="1109">
        <v>0</v>
      </c>
      <c r="AM23" s="1109">
        <v>0</v>
      </c>
      <c r="AN23" s="1109">
        <v>0</v>
      </c>
      <c r="AO23" s="1109">
        <v>0</v>
      </c>
      <c r="AP23" s="1109">
        <v>0</v>
      </c>
      <c r="AQ23" s="1109">
        <v>0</v>
      </c>
      <c r="AR23" s="1109">
        <v>0</v>
      </c>
      <c r="AS23" s="1109">
        <v>0</v>
      </c>
      <c r="AT23" s="1109">
        <v>0</v>
      </c>
      <c r="AU23" s="1109">
        <v>0</v>
      </c>
      <c r="AV23" s="1109"/>
      <c r="AW23" s="1115">
        <v>0</v>
      </c>
      <c r="AX23" s="1109">
        <v>0</v>
      </c>
      <c r="AY23" s="1109">
        <v>0</v>
      </c>
      <c r="AZ23" s="1109">
        <v>0</v>
      </c>
      <c r="BA23" s="1109">
        <v>0</v>
      </c>
      <c r="BB23" s="1109">
        <v>0</v>
      </c>
      <c r="BC23" s="1109">
        <v>0</v>
      </c>
      <c r="BD23" s="1109">
        <v>0</v>
      </c>
      <c r="BE23" s="1109">
        <v>0</v>
      </c>
      <c r="BF23" s="1109">
        <v>0</v>
      </c>
      <c r="BG23" s="1109">
        <v>0</v>
      </c>
      <c r="BH23" s="1109">
        <v>0</v>
      </c>
      <c r="BI23" s="1116">
        <v>0</v>
      </c>
      <c r="BJ23" s="1116">
        <v>0</v>
      </c>
      <c r="BK23" s="1116">
        <v>0</v>
      </c>
      <c r="BL23" s="1116">
        <v>0</v>
      </c>
      <c r="BM23" s="1113">
        <v>0</v>
      </c>
      <c r="BN23" s="1111">
        <v>0</v>
      </c>
      <c r="BO23" s="1111">
        <v>0</v>
      </c>
      <c r="BP23" s="1111">
        <v>0</v>
      </c>
      <c r="BQ23" s="1116">
        <v>0</v>
      </c>
      <c r="BR23" s="1116">
        <v>0</v>
      </c>
      <c r="BS23" s="1116">
        <v>0</v>
      </c>
      <c r="BT23" s="1133">
        <v>0</v>
      </c>
      <c r="BU23" s="1133">
        <v>0</v>
      </c>
      <c r="BV23" s="1133">
        <v>0</v>
      </c>
      <c r="BW23" s="1133">
        <v>0</v>
      </c>
      <c r="BX23" s="1133">
        <v>0</v>
      </c>
      <c r="BY23" s="1133">
        <v>1219.7162733917901</v>
      </c>
      <c r="BZ23" s="1133">
        <v>-441.64808615295505</v>
      </c>
      <c r="CA23" s="1133">
        <v>1011.9636571580718</v>
      </c>
      <c r="CB23" s="1134">
        <v>1790.0318443969068</v>
      </c>
      <c r="CC23" s="1135">
        <v>0</v>
      </c>
      <c r="CD23" s="1133">
        <v>0</v>
      </c>
      <c r="CE23" s="1133">
        <v>0</v>
      </c>
      <c r="CF23" s="1133">
        <v>0</v>
      </c>
      <c r="CG23" s="1133"/>
      <c r="CH23" s="1133"/>
      <c r="CI23" s="1133"/>
      <c r="CJ23" s="1133"/>
      <c r="CK23" s="1133"/>
      <c r="CL23" s="1133"/>
      <c r="CM23" s="1133"/>
      <c r="CN23" s="1133"/>
      <c r="CO23" s="1133"/>
      <c r="CP23" s="1133"/>
      <c r="CQ23" s="1133"/>
      <c r="CR23" s="1133"/>
      <c r="CS23" s="1134"/>
      <c r="CT23" s="1133"/>
      <c r="CU23" s="1133"/>
      <c r="CV23" s="1133"/>
      <c r="CW23" s="1133"/>
      <c r="CX23" s="1133"/>
      <c r="CY23" s="1133"/>
      <c r="CZ23" s="1133"/>
      <c r="DA23" s="1133"/>
      <c r="DB23" s="1133"/>
      <c r="DC23" s="1133"/>
      <c r="DD23" s="1133"/>
      <c r="DE23" s="1133"/>
      <c r="DF23" s="1133"/>
      <c r="DG23" s="1133"/>
      <c r="DH23" s="1133"/>
      <c r="DI23" s="1133"/>
      <c r="DJ23" s="1134"/>
      <c r="DK23" s="1135">
        <v>0</v>
      </c>
      <c r="DL23" s="1133">
        <v>0</v>
      </c>
      <c r="DM23" s="1133">
        <v>0</v>
      </c>
      <c r="DN23" s="1133">
        <v>0</v>
      </c>
      <c r="DO23" s="1133">
        <v>0</v>
      </c>
      <c r="DP23" s="1133">
        <v>0</v>
      </c>
      <c r="DQ23" s="1133">
        <v>0</v>
      </c>
      <c r="DR23" s="1133">
        <v>0</v>
      </c>
      <c r="DS23" s="1133">
        <v>0</v>
      </c>
      <c r="DT23" s="1133">
        <v>0</v>
      </c>
      <c r="DU23" s="1133">
        <v>0</v>
      </c>
      <c r="DV23" s="1133">
        <v>0</v>
      </c>
      <c r="DW23" s="1133">
        <v>0</v>
      </c>
      <c r="DX23" s="1133">
        <v>0</v>
      </c>
      <c r="DY23" s="1133">
        <v>0</v>
      </c>
      <c r="DZ23" s="1133">
        <v>0</v>
      </c>
      <c r="EA23" s="1133">
        <v>0</v>
      </c>
      <c r="EB23" s="1134">
        <v>0</v>
      </c>
      <c r="EC23" s="1135">
        <v>0</v>
      </c>
      <c r="ED23" s="1109">
        <v>0</v>
      </c>
      <c r="EE23" s="1109">
        <v>0</v>
      </c>
      <c r="EF23" s="1109">
        <v>0</v>
      </c>
      <c r="EG23" s="1109">
        <v>0</v>
      </c>
      <c r="EH23" s="1109">
        <v>0</v>
      </c>
      <c r="EI23" s="1109">
        <v>0</v>
      </c>
      <c r="EJ23" s="1109">
        <v>0</v>
      </c>
      <c r="EK23" s="1109">
        <v>0</v>
      </c>
      <c r="EL23" s="1109">
        <v>0</v>
      </c>
      <c r="EM23" s="1109">
        <v>0</v>
      </c>
      <c r="EN23" s="1109">
        <v>0</v>
      </c>
      <c r="EO23" s="1109">
        <v>0</v>
      </c>
      <c r="EP23" s="1109">
        <v>0</v>
      </c>
      <c r="EQ23" s="1109">
        <v>0</v>
      </c>
      <c r="ER23" s="1109">
        <v>0</v>
      </c>
      <c r="ES23" s="1114">
        <v>0</v>
      </c>
      <c r="ET23" s="1115"/>
      <c r="EU23" s="1109"/>
      <c r="EV23" s="1109"/>
      <c r="EW23" s="1109"/>
      <c r="EX23" s="1109"/>
      <c r="EY23" s="1109"/>
      <c r="EZ23" s="1109"/>
      <c r="FA23" s="1109"/>
      <c r="FB23" s="1109"/>
      <c r="FC23" s="1109"/>
      <c r="FD23" s="1109"/>
      <c r="FE23" s="1109"/>
      <c r="FF23" s="1109"/>
      <c r="FG23" s="1109"/>
      <c r="FH23" s="1109"/>
      <c r="FI23" s="1109"/>
      <c r="FJ23" s="1109"/>
      <c r="FK23" s="1115"/>
      <c r="FL23" s="1109"/>
      <c r="FM23" s="1109"/>
      <c r="FN23" s="925">
        <f t="shared" si="0"/>
        <v>0</v>
      </c>
      <c r="FO23" s="1109"/>
      <c r="FP23" s="1109"/>
      <c r="FQ23" s="1109"/>
      <c r="FR23" s="925">
        <f t="shared" si="1"/>
        <v>0</v>
      </c>
      <c r="FS23" s="1109"/>
      <c r="FT23" s="1109"/>
      <c r="FU23" s="1109"/>
      <c r="FV23" s="925">
        <f t="shared" si="2"/>
        <v>0</v>
      </c>
      <c r="FW23" s="1109"/>
      <c r="FX23" s="1109"/>
      <c r="FY23" s="1109"/>
      <c r="FZ23" s="1109"/>
      <c r="GA23" s="1114"/>
      <c r="GB23" s="1115">
        <v>0</v>
      </c>
      <c r="GC23" s="1109">
        <v>0</v>
      </c>
      <c r="GD23" s="1109">
        <v>0</v>
      </c>
      <c r="GE23" s="925">
        <f t="shared" si="3"/>
        <v>0</v>
      </c>
      <c r="GF23" s="925">
        <v>0</v>
      </c>
      <c r="GG23" s="925">
        <v>0</v>
      </c>
      <c r="GH23" s="925">
        <v>0</v>
      </c>
      <c r="GI23" s="925">
        <f t="shared" si="4"/>
        <v>0</v>
      </c>
      <c r="GJ23" s="925"/>
      <c r="GK23" s="925"/>
      <c r="GL23" s="925"/>
      <c r="GM23" s="925">
        <f t="shared" si="5"/>
        <v>0</v>
      </c>
      <c r="GN23" s="925"/>
      <c r="GO23" s="1109"/>
      <c r="GP23" s="1109"/>
      <c r="GQ23" s="1109">
        <f t="shared" si="6"/>
        <v>0</v>
      </c>
      <c r="GR23" s="1092">
        <f t="shared" si="7"/>
        <v>0</v>
      </c>
      <c r="GS23" s="1109"/>
      <c r="GT23" s="1109"/>
      <c r="GU23" s="1109"/>
      <c r="GV23" s="1109"/>
      <c r="GW23" s="1109"/>
      <c r="GX23" s="1109"/>
      <c r="GY23" s="1109"/>
      <c r="GZ23" s="1109"/>
      <c r="HA23" s="1109"/>
      <c r="HB23" s="1109"/>
      <c r="HC23" s="1109"/>
      <c r="HD23" s="1109"/>
      <c r="HE23" s="1109"/>
      <c r="HF23" s="1109"/>
      <c r="HG23" s="1109"/>
      <c r="HH23" s="1109"/>
      <c r="HI23" s="1103"/>
      <c r="HJ23" s="1096"/>
      <c r="HK23" s="925"/>
      <c r="HL23" s="925"/>
      <c r="HM23" s="925"/>
      <c r="HN23" s="925"/>
      <c r="HO23" s="925"/>
      <c r="HP23" s="925"/>
      <c r="HQ23" s="925"/>
      <c r="HR23" s="925"/>
      <c r="HS23" s="925"/>
      <c r="HT23" s="925"/>
      <c r="HU23" s="925"/>
      <c r="HV23" s="925"/>
      <c r="HW23" s="925"/>
      <c r="HX23" s="925"/>
      <c r="HY23" s="925"/>
      <c r="HZ23" s="1092"/>
    </row>
    <row r="24" spans="1:235" s="1116" customFormat="1" ht="24" hidden="1" customHeight="1" x14ac:dyDescent="0.35">
      <c r="A24" s="1108" t="s">
        <v>887</v>
      </c>
      <c r="B24" s="1109">
        <v>0</v>
      </c>
      <c r="C24" s="1109">
        <v>0</v>
      </c>
      <c r="D24" s="1109">
        <v>0</v>
      </c>
      <c r="E24" s="1109">
        <v>0</v>
      </c>
      <c r="F24" s="1109">
        <v>0</v>
      </c>
      <c r="G24" s="1109">
        <v>0</v>
      </c>
      <c r="H24" s="1109">
        <v>0</v>
      </c>
      <c r="I24" s="1109">
        <v>0</v>
      </c>
      <c r="J24" s="1109">
        <v>0</v>
      </c>
      <c r="K24" s="1109">
        <v>0</v>
      </c>
      <c r="L24" s="1109">
        <v>0</v>
      </c>
      <c r="M24" s="1109">
        <v>0</v>
      </c>
      <c r="N24" s="1109">
        <v>0</v>
      </c>
      <c r="O24" s="1109">
        <v>0</v>
      </c>
      <c r="P24" s="1109">
        <v>0</v>
      </c>
      <c r="Q24" s="1109">
        <v>0</v>
      </c>
      <c r="R24" s="1109">
        <v>0</v>
      </c>
      <c r="S24" s="1109"/>
      <c r="T24" s="1109">
        <v>0</v>
      </c>
      <c r="U24" s="1109">
        <v>0</v>
      </c>
      <c r="V24" s="1109">
        <v>0</v>
      </c>
      <c r="W24" s="1109">
        <v>0</v>
      </c>
      <c r="X24" s="1109">
        <v>0</v>
      </c>
      <c r="Y24" s="1109">
        <v>0</v>
      </c>
      <c r="Z24" s="1109">
        <v>0</v>
      </c>
      <c r="AA24" s="1109">
        <v>0</v>
      </c>
      <c r="AB24" s="1109">
        <v>0</v>
      </c>
      <c r="AC24" s="1109">
        <v>0</v>
      </c>
      <c r="AD24" s="1109">
        <v>0</v>
      </c>
      <c r="AE24" s="1109">
        <v>0</v>
      </c>
      <c r="AF24" s="1109">
        <v>0</v>
      </c>
      <c r="AG24" s="1109">
        <v>0</v>
      </c>
      <c r="AH24" s="1109">
        <v>0</v>
      </c>
      <c r="AI24" s="1109">
        <v>0</v>
      </c>
      <c r="AJ24" s="1109">
        <v>0</v>
      </c>
      <c r="AK24" s="1109"/>
      <c r="AL24" s="1109">
        <v>0</v>
      </c>
      <c r="AM24" s="1109">
        <v>0</v>
      </c>
      <c r="AN24" s="1109">
        <v>0</v>
      </c>
      <c r="AO24" s="1109">
        <v>0</v>
      </c>
      <c r="AP24" s="1109">
        <v>0</v>
      </c>
      <c r="AQ24" s="1109">
        <v>0</v>
      </c>
      <c r="AR24" s="1109">
        <v>0</v>
      </c>
      <c r="AS24" s="1109">
        <v>0</v>
      </c>
      <c r="AT24" s="1109">
        <v>0</v>
      </c>
      <c r="AU24" s="1109">
        <v>0</v>
      </c>
      <c r="AV24" s="1109"/>
      <c r="AW24" s="1115">
        <v>0</v>
      </c>
      <c r="AX24" s="1109">
        <v>0</v>
      </c>
      <c r="AY24" s="1109">
        <v>0</v>
      </c>
      <c r="AZ24" s="1109">
        <v>0</v>
      </c>
      <c r="BA24" s="1109">
        <v>0</v>
      </c>
      <c r="BB24" s="1109">
        <v>0</v>
      </c>
      <c r="BC24" s="1109">
        <v>0</v>
      </c>
      <c r="BD24" s="1109">
        <v>0</v>
      </c>
      <c r="BE24" s="1109">
        <v>0</v>
      </c>
      <c r="BF24" s="1109">
        <v>0</v>
      </c>
      <c r="BG24" s="1109">
        <v>0</v>
      </c>
      <c r="BH24" s="1109">
        <v>0</v>
      </c>
      <c r="BI24" s="1116">
        <v>0</v>
      </c>
      <c r="BJ24" s="1116">
        <v>0</v>
      </c>
      <c r="BK24" s="1116">
        <v>0</v>
      </c>
      <c r="BL24" s="1116">
        <v>0</v>
      </c>
      <c r="BM24" s="1113">
        <v>0</v>
      </c>
      <c r="BN24" s="1111">
        <v>0</v>
      </c>
      <c r="BO24" s="1111">
        <v>0</v>
      </c>
      <c r="BP24" s="1111">
        <v>0</v>
      </c>
      <c r="BQ24" s="1116">
        <v>0</v>
      </c>
      <c r="BR24" s="1116">
        <v>0</v>
      </c>
      <c r="BS24" s="1116">
        <v>0</v>
      </c>
      <c r="BT24" s="1133">
        <v>0</v>
      </c>
      <c r="BU24" s="1133">
        <v>0</v>
      </c>
      <c r="BV24" s="1133">
        <v>0</v>
      </c>
      <c r="BW24" s="1133">
        <v>0</v>
      </c>
      <c r="BX24" s="1133">
        <v>0</v>
      </c>
      <c r="BY24" s="1133"/>
      <c r="BZ24" s="1133"/>
      <c r="CA24" s="1133"/>
      <c r="CB24" s="1134"/>
      <c r="CC24" s="1135">
        <v>0</v>
      </c>
      <c r="CD24" s="1133">
        <v>0</v>
      </c>
      <c r="CE24" s="1133">
        <v>0</v>
      </c>
      <c r="CF24" s="1133">
        <v>0</v>
      </c>
      <c r="CG24" s="1133"/>
      <c r="CH24" s="1133"/>
      <c r="CI24" s="1133"/>
      <c r="CJ24" s="1133"/>
      <c r="CK24" s="1133"/>
      <c r="CL24" s="1133"/>
      <c r="CM24" s="1133"/>
      <c r="CN24" s="1133"/>
      <c r="CO24" s="1133"/>
      <c r="CP24" s="1133"/>
      <c r="CQ24" s="1133"/>
      <c r="CR24" s="1133"/>
      <c r="CS24" s="1134"/>
      <c r="CT24" s="1133"/>
      <c r="CU24" s="1133"/>
      <c r="CV24" s="1133"/>
      <c r="CW24" s="1133"/>
      <c r="CX24" s="1133"/>
      <c r="CY24" s="1133"/>
      <c r="CZ24" s="1133"/>
      <c r="DA24" s="1133"/>
      <c r="DB24" s="1133"/>
      <c r="DC24" s="1133"/>
      <c r="DD24" s="1133"/>
      <c r="DE24" s="1133"/>
      <c r="DF24" s="1133"/>
      <c r="DG24" s="1133"/>
      <c r="DH24" s="1133"/>
      <c r="DI24" s="1133"/>
      <c r="DJ24" s="1134"/>
      <c r="DK24" s="1135">
        <v>0</v>
      </c>
      <c r="DL24" s="1133">
        <v>0</v>
      </c>
      <c r="DM24" s="1133">
        <v>0</v>
      </c>
      <c r="DN24" s="1133">
        <v>0</v>
      </c>
      <c r="DO24" s="1133">
        <v>0</v>
      </c>
      <c r="DP24" s="1133">
        <v>0</v>
      </c>
      <c r="DQ24" s="1133">
        <v>0</v>
      </c>
      <c r="DR24" s="1133">
        <v>0</v>
      </c>
      <c r="DS24" s="1133">
        <v>0</v>
      </c>
      <c r="DT24" s="1133">
        <v>0</v>
      </c>
      <c r="DU24" s="1133">
        <v>0</v>
      </c>
      <c r="DV24" s="1133">
        <v>0</v>
      </c>
      <c r="DW24" s="1133">
        <v>0</v>
      </c>
      <c r="DX24" s="1133">
        <v>0</v>
      </c>
      <c r="DY24" s="1133">
        <v>0</v>
      </c>
      <c r="DZ24" s="1133">
        <v>0</v>
      </c>
      <c r="EA24" s="1133">
        <v>0</v>
      </c>
      <c r="EB24" s="1134">
        <v>0</v>
      </c>
      <c r="EC24" s="1135">
        <v>0</v>
      </c>
      <c r="ED24" s="1109">
        <v>0</v>
      </c>
      <c r="EE24" s="1109">
        <v>0</v>
      </c>
      <c r="EF24" s="1109">
        <v>0</v>
      </c>
      <c r="EG24" s="1109">
        <v>0</v>
      </c>
      <c r="EH24" s="1109">
        <v>0</v>
      </c>
      <c r="EI24" s="1109">
        <v>0</v>
      </c>
      <c r="EJ24" s="1109">
        <v>0</v>
      </c>
      <c r="EK24" s="1109">
        <v>0</v>
      </c>
      <c r="EL24" s="1109">
        <v>0</v>
      </c>
      <c r="EM24" s="1109">
        <v>0</v>
      </c>
      <c r="EN24" s="1109">
        <v>0</v>
      </c>
      <c r="EO24" s="1109">
        <v>0</v>
      </c>
      <c r="EP24" s="1109">
        <v>0</v>
      </c>
      <c r="EQ24" s="1109">
        <v>0</v>
      </c>
      <c r="ER24" s="1109">
        <v>0</v>
      </c>
      <c r="ES24" s="1114">
        <v>0</v>
      </c>
      <c r="ET24" s="1115"/>
      <c r="EU24" s="1109"/>
      <c r="EV24" s="1109"/>
      <c r="EW24" s="1109"/>
      <c r="EX24" s="1109"/>
      <c r="EY24" s="1109"/>
      <c r="EZ24" s="1109"/>
      <c r="FA24" s="1109"/>
      <c r="FB24" s="1109"/>
      <c r="FC24" s="1109"/>
      <c r="FD24" s="1109"/>
      <c r="FE24" s="1109"/>
      <c r="FF24" s="1109"/>
      <c r="FG24" s="1109"/>
      <c r="FH24" s="1109"/>
      <c r="FI24" s="1109"/>
      <c r="FJ24" s="1109"/>
      <c r="FK24" s="1115"/>
      <c r="FL24" s="1109"/>
      <c r="FM24" s="1109"/>
      <c r="FN24" s="925">
        <f t="shared" si="0"/>
        <v>0</v>
      </c>
      <c r="FO24" s="1109"/>
      <c r="FP24" s="1109"/>
      <c r="FQ24" s="1109"/>
      <c r="FR24" s="925">
        <f t="shared" si="1"/>
        <v>0</v>
      </c>
      <c r="FS24" s="1109"/>
      <c r="FT24" s="1109"/>
      <c r="FU24" s="1109"/>
      <c r="FV24" s="925">
        <f t="shared" si="2"/>
        <v>0</v>
      </c>
      <c r="FW24" s="1109"/>
      <c r="FX24" s="1109"/>
      <c r="FY24" s="1109"/>
      <c r="FZ24" s="1109"/>
      <c r="GA24" s="1114"/>
      <c r="GB24" s="1115">
        <v>0</v>
      </c>
      <c r="GC24" s="1109">
        <v>0</v>
      </c>
      <c r="GD24" s="1109">
        <v>0</v>
      </c>
      <c r="GE24" s="925">
        <f t="shared" si="3"/>
        <v>0</v>
      </c>
      <c r="GF24" s="925">
        <v>0</v>
      </c>
      <c r="GG24" s="925">
        <v>0</v>
      </c>
      <c r="GH24" s="925">
        <v>0</v>
      </c>
      <c r="GI24" s="925">
        <f t="shared" si="4"/>
        <v>0</v>
      </c>
      <c r="GJ24" s="925"/>
      <c r="GK24" s="925"/>
      <c r="GL24" s="925"/>
      <c r="GM24" s="925">
        <f t="shared" si="5"/>
        <v>0</v>
      </c>
      <c r="GN24" s="925"/>
      <c r="GO24" s="1109"/>
      <c r="GP24" s="1109"/>
      <c r="GQ24" s="1109">
        <f t="shared" si="6"/>
        <v>0</v>
      </c>
      <c r="GR24" s="1092">
        <f t="shared" si="7"/>
        <v>0</v>
      </c>
      <c r="GS24" s="1109"/>
      <c r="GT24" s="1109"/>
      <c r="GU24" s="1109"/>
      <c r="GV24" s="1109"/>
      <c r="GW24" s="1109"/>
      <c r="GX24" s="1109"/>
      <c r="GY24" s="1109"/>
      <c r="GZ24" s="1109"/>
      <c r="HA24" s="1109"/>
      <c r="HB24" s="1109"/>
      <c r="HC24" s="1109"/>
      <c r="HD24" s="1109"/>
      <c r="HE24" s="1109"/>
      <c r="HF24" s="1109"/>
      <c r="HG24" s="1109"/>
      <c r="HH24" s="1109"/>
      <c r="HI24" s="1092"/>
      <c r="HJ24" s="1096"/>
      <c r="HK24" s="925"/>
      <c r="HL24" s="925"/>
      <c r="HM24" s="925"/>
      <c r="HN24" s="925"/>
      <c r="HO24" s="925"/>
      <c r="HP24" s="925"/>
      <c r="HQ24" s="925"/>
      <c r="HR24" s="925"/>
      <c r="HS24" s="925"/>
      <c r="HT24" s="925"/>
      <c r="HU24" s="925"/>
      <c r="HV24" s="925"/>
      <c r="HW24" s="925"/>
      <c r="HX24" s="925"/>
      <c r="HY24" s="925"/>
      <c r="HZ24" s="1092"/>
    </row>
    <row r="25" spans="1:235" ht="21" customHeight="1" x14ac:dyDescent="0.35">
      <c r="A25" s="1108" t="s">
        <v>888</v>
      </c>
      <c r="B25" s="947">
        <v>118.09447345510483</v>
      </c>
      <c r="C25" s="947">
        <v>504.33264902000013</v>
      </c>
      <c r="D25" s="947">
        <v>219.82404091016011</v>
      </c>
      <c r="E25" s="947">
        <v>842.25116338526516</v>
      </c>
      <c r="F25" s="947">
        <v>-537.82336915313749</v>
      </c>
      <c r="G25" s="947">
        <v>-424.4051753333938</v>
      </c>
      <c r="H25" s="947">
        <v>-476.48806140351513</v>
      </c>
      <c r="I25" s="947">
        <v>-1438.7166058900464</v>
      </c>
      <c r="J25" s="947">
        <v>-129.54248258211709</v>
      </c>
      <c r="K25" s="947">
        <v>132.43306595800107</v>
      </c>
      <c r="L25" s="947">
        <v>82.806262777093295</v>
      </c>
      <c r="M25" s="947">
        <v>85.696846152977287</v>
      </c>
      <c r="N25" s="947">
        <v>324.20374677189278</v>
      </c>
      <c r="O25" s="947">
        <v>150.38765860159063</v>
      </c>
      <c r="P25" s="947">
        <v>-506.35140872687123</v>
      </c>
      <c r="Q25" s="947">
        <v>-31.760003353387834</v>
      </c>
      <c r="R25" s="947">
        <v>-542.52859970519182</v>
      </c>
      <c r="S25" s="947"/>
      <c r="T25" s="947">
        <v>-840.67158247000032</v>
      </c>
      <c r="U25" s="947">
        <v>-596.08047429489045</v>
      </c>
      <c r="V25" s="947">
        <v>367.19298047593441</v>
      </c>
      <c r="W25" s="947">
        <v>-1069.5590762889565</v>
      </c>
      <c r="X25" s="947">
        <v>-259.42647780000004</v>
      </c>
      <c r="Y25" s="947">
        <v>98.030892980000019</v>
      </c>
      <c r="Z25" s="947">
        <v>266.57878226620011</v>
      </c>
      <c r="AA25" s="947">
        <v>105.1831974462001</v>
      </c>
      <c r="AB25" s="947">
        <v>231.43872001</v>
      </c>
      <c r="AC25" s="947">
        <v>600.57422617725945</v>
      </c>
      <c r="AD25" s="947">
        <v>-310.36207773970006</v>
      </c>
      <c r="AE25" s="947">
        <v>521.65086844755933</v>
      </c>
      <c r="AF25" s="947">
        <v>28.934219633454799</v>
      </c>
      <c r="AG25" s="947">
        <v>461.18038495921792</v>
      </c>
      <c r="AH25" s="947">
        <v>-42.149766318884417</v>
      </c>
      <c r="AI25" s="947">
        <v>447.9648382737883</v>
      </c>
      <c r="AJ25" s="947">
        <v>5.2398278785912566</v>
      </c>
      <c r="AK25" s="947"/>
      <c r="AL25" s="947">
        <v>-446.18725201524092</v>
      </c>
      <c r="AM25" s="947">
        <v>-74.589038788971664</v>
      </c>
      <c r="AN25" s="947">
        <v>196.31974321302849</v>
      </c>
      <c r="AO25" s="947">
        <v>-324.45654759118406</v>
      </c>
      <c r="AP25" s="947">
        <v>385.47810810004233</v>
      </c>
      <c r="AQ25" s="947">
        <v>-318.5947951660205</v>
      </c>
      <c r="AR25" s="947">
        <v>-111.90247829975557</v>
      </c>
      <c r="AS25" s="947">
        <v>-45.019165365733741</v>
      </c>
      <c r="AT25" s="947">
        <v>240.51083311959982</v>
      </c>
      <c r="AU25" s="947">
        <v>27.165332218020666</v>
      </c>
      <c r="AV25" s="947"/>
      <c r="AW25" s="1104">
        <v>-389.7262859057094</v>
      </c>
      <c r="AX25" s="947">
        <v>-24.217557171091915</v>
      </c>
      <c r="AY25" s="947">
        <v>369.45480992552672</v>
      </c>
      <c r="AZ25" s="947">
        <v>-44.489033151274562</v>
      </c>
      <c r="BA25" s="947">
        <v>34.874356366335867</v>
      </c>
      <c r="BB25" s="947">
        <v>563.66664033803193</v>
      </c>
      <c r="BC25" s="947">
        <v>-142.26078024595597</v>
      </c>
      <c r="BD25" s="947">
        <v>243.18235236841167</v>
      </c>
      <c r="BE25" s="947">
        <v>-628.12950263088817</v>
      </c>
      <c r="BF25" s="947">
        <v>579.38552101790901</v>
      </c>
      <c r="BG25" s="947">
        <v>-54.146870311821935</v>
      </c>
      <c r="BH25" s="947">
        <v>-102.89085192480111</v>
      </c>
      <c r="BI25" s="947">
        <v>-572.48171839778183</v>
      </c>
      <c r="BJ25" s="947">
        <v>118.14700378370571</v>
      </c>
      <c r="BK25" s="947">
        <v>515.98080294626141</v>
      </c>
      <c r="BL25" s="947">
        <v>61.646088332185272</v>
      </c>
      <c r="BM25" s="1101">
        <v>-1222.7249325911835</v>
      </c>
      <c r="BN25" s="1099">
        <v>-908.63555613059827</v>
      </c>
      <c r="BO25" s="1099">
        <v>432.01283557024408</v>
      </c>
      <c r="BP25" s="1099">
        <v>-1699.3476531515378</v>
      </c>
      <c r="BQ25" s="947">
        <v>559.57216613160529</v>
      </c>
      <c r="BR25" s="947">
        <v>-381.40778477017261</v>
      </c>
      <c r="BS25" s="947">
        <v>-200.8005668465774</v>
      </c>
      <c r="BT25" s="1072">
        <v>-22.636185485144733</v>
      </c>
      <c r="BU25" s="1072">
        <v>-599.9599236669419</v>
      </c>
      <c r="BV25" s="1072">
        <v>812.93550729880246</v>
      </c>
      <c r="BW25" s="1072">
        <v>1305.6086911889677</v>
      </c>
      <c r="BX25" s="1072">
        <v>1518.5842748208283</v>
      </c>
      <c r="BY25" s="1072">
        <v>1219.7162733917901</v>
      </c>
      <c r="BZ25" s="1072">
        <v>-441.64808615295505</v>
      </c>
      <c r="CA25" s="1072">
        <v>1011.9636571580718</v>
      </c>
      <c r="CB25" s="1102">
        <v>1790.0318443969068</v>
      </c>
      <c r="CC25" s="1136">
        <v>-1885.1038008366697</v>
      </c>
      <c r="CD25" s="1072">
        <v>-117.50894297105395</v>
      </c>
      <c r="CE25" s="1072">
        <v>789.69014480570411</v>
      </c>
      <c r="CF25" s="1072">
        <v>-1212.9225990020193</v>
      </c>
      <c r="CG25" s="1072">
        <v>276.95225475364185</v>
      </c>
      <c r="CH25" s="1072">
        <v>421.4849544520581</v>
      </c>
      <c r="CI25" s="1072">
        <v>-464.29385689624286</v>
      </c>
      <c r="CJ25" s="1072">
        <v>234.14335230945707</v>
      </c>
      <c r="CK25" s="1072">
        <v>-514.30778915842484</v>
      </c>
      <c r="CL25" s="1072">
        <v>244.44973904031986</v>
      </c>
      <c r="CM25" s="1072">
        <v>730.52381465065173</v>
      </c>
      <c r="CN25" s="1072">
        <v>460.66576453254669</v>
      </c>
      <c r="CO25" s="1072">
        <v>131.82765381032132</v>
      </c>
      <c r="CP25" s="1072">
        <v>896.96252310916395</v>
      </c>
      <c r="CQ25" s="1072">
        <v>-389.11625633273718</v>
      </c>
      <c r="CR25" s="1072">
        <v>639.67392058674807</v>
      </c>
      <c r="CS25" s="1102">
        <v>1.3865022355911731</v>
      </c>
      <c r="CT25" s="1072">
        <v>-567.94939278233028</v>
      </c>
      <c r="CU25" s="1072">
        <v>1707.3773412125697</v>
      </c>
      <c r="CV25" s="1072">
        <v>11.241811926647067</v>
      </c>
      <c r="CW25" s="1072">
        <v>1150.6697603568864</v>
      </c>
      <c r="CX25" s="1072">
        <v>-999.75829580475784</v>
      </c>
      <c r="CY25" s="1072">
        <v>-289.34113516950703</v>
      </c>
      <c r="CZ25" s="1072">
        <v>258.08662955145201</v>
      </c>
      <c r="DA25" s="1072">
        <v>-1031.012801422813</v>
      </c>
      <c r="DB25" s="1072">
        <v>472.47389960531711</v>
      </c>
      <c r="DC25" s="1072">
        <v>424.5397886237443</v>
      </c>
      <c r="DD25" s="1072">
        <v>456.26586464891494</v>
      </c>
      <c r="DE25" s="1072">
        <v>1353.2795528779764</v>
      </c>
      <c r="DF25" s="1072">
        <v>-845.08791035499144</v>
      </c>
      <c r="DG25" s="1072">
        <v>-721.22844689092801</v>
      </c>
      <c r="DH25" s="1072">
        <v>-160.68397924999596</v>
      </c>
      <c r="DI25" s="1072">
        <v>-1727.0003364959155</v>
      </c>
      <c r="DJ25" s="1102">
        <v>-254.06382468386553</v>
      </c>
      <c r="DK25" s="1136">
        <v>-841.42340457596299</v>
      </c>
      <c r="DL25" s="1072">
        <v>730.24616984639715</v>
      </c>
      <c r="DM25" s="1072">
        <v>873.15213581104661</v>
      </c>
      <c r="DN25" s="1072">
        <v>761.97490108148077</v>
      </c>
      <c r="DO25" s="1072">
        <v>-512.44369306046769</v>
      </c>
      <c r="DP25" s="1072">
        <v>-410.19346658123732</v>
      </c>
      <c r="DQ25" s="1072">
        <v>109.92724348633575</v>
      </c>
      <c r="DR25" s="1072">
        <v>-812.70991615536923</v>
      </c>
      <c r="DS25" s="1072">
        <v>-50.73501507388854</v>
      </c>
      <c r="DT25" s="1072">
        <v>1396.0327351341787</v>
      </c>
      <c r="DU25" s="1072">
        <v>-12.497666025488376</v>
      </c>
      <c r="DV25" s="1072">
        <v>-1798.9053565497022</v>
      </c>
      <c r="DW25" s="1072">
        <v>-415.3702874410119</v>
      </c>
      <c r="DX25" s="1072">
        <v>-197.03176728402758</v>
      </c>
      <c r="DY25" s="1072">
        <v>-1333.0505627788891</v>
      </c>
      <c r="DZ25" s="1072">
        <v>-2519.644099593278</v>
      </c>
      <c r="EA25" s="1072">
        <v>-4049.7264296561948</v>
      </c>
      <c r="EB25" s="1102">
        <v>-1685.344681490116</v>
      </c>
      <c r="EC25" s="1137">
        <v>-1099.4514632440553</v>
      </c>
      <c r="ED25" s="1137">
        <v>673.39287080819747</v>
      </c>
      <c r="EE25" s="1137">
        <v>-2004.1697440369205</v>
      </c>
      <c r="EF25" s="1137">
        <v>-2430.2283364727782</v>
      </c>
      <c r="EG25" s="1072">
        <v>2839.424442623816</v>
      </c>
      <c r="EH25" s="947">
        <v>-1284.1093389824539</v>
      </c>
      <c r="EI25" s="947">
        <v>196.69138879318237</v>
      </c>
      <c r="EJ25" s="947">
        <v>1752.0064924345445</v>
      </c>
      <c r="EK25" s="947">
        <v>-898.73729414017009</v>
      </c>
      <c r="EL25" s="947">
        <v>985.71749486116175</v>
      </c>
      <c r="EM25" s="947">
        <v>2905.1846756824216</v>
      </c>
      <c r="EN25" s="947">
        <v>2992.1648764034135</v>
      </c>
      <c r="EO25" s="947">
        <v>-2083.6552833816377</v>
      </c>
      <c r="EP25" s="947">
        <v>-700.79466472639035</v>
      </c>
      <c r="EQ25" s="947">
        <v>-1712.1473592518118</v>
      </c>
      <c r="ER25" s="947">
        <v>-4496.5973073598398</v>
      </c>
      <c r="ES25" s="1103">
        <v>-2182.6542749946598</v>
      </c>
      <c r="ET25" s="1104">
        <v>-225.44165223124219</v>
      </c>
      <c r="EU25" s="947">
        <v>1031.5298850364209</v>
      </c>
      <c r="EV25" s="947">
        <v>-1591.8922515909605</v>
      </c>
      <c r="EW25" s="947">
        <v>-785.80401878578186</v>
      </c>
      <c r="EX25" s="947">
        <v>-918.57466718044134</v>
      </c>
      <c r="EY25" s="947">
        <v>-1085.4979398046321</v>
      </c>
      <c r="EZ25" s="947">
        <v>1377.7958976070724</v>
      </c>
      <c r="FA25" s="947">
        <v>-626.27670937800121</v>
      </c>
      <c r="FB25" s="947">
        <v>-541.73188103729206</v>
      </c>
      <c r="FC25" s="947">
        <v>-65.559584269491197</v>
      </c>
      <c r="FD25" s="947">
        <v>157.56496970278454</v>
      </c>
      <c r="FE25" s="947">
        <v>-449.72649560399867</v>
      </c>
      <c r="FF25" s="947">
        <v>769.17590051097227</v>
      </c>
      <c r="FG25" s="947">
        <v>183.51679903896903</v>
      </c>
      <c r="FH25" s="947">
        <v>1230.7266694795403</v>
      </c>
      <c r="FI25" s="947">
        <v>2183.4193690294819</v>
      </c>
      <c r="FJ25" s="947">
        <v>321.61214526170016</v>
      </c>
      <c r="FK25" s="1104">
        <v>-716.77988951889517</v>
      </c>
      <c r="FL25" s="947">
        <v>3379.8604105720465</v>
      </c>
      <c r="FM25" s="947">
        <v>-14.393717820394516</v>
      </c>
      <c r="FN25" s="947">
        <f t="shared" si="0"/>
        <v>2648.6868032327566</v>
      </c>
      <c r="FO25" s="947">
        <v>-1015.2726235016222</v>
      </c>
      <c r="FP25" s="947">
        <v>201.09719492042063</v>
      </c>
      <c r="FQ25" s="947">
        <v>2415.1979273763018</v>
      </c>
      <c r="FR25" s="947">
        <f t="shared" si="1"/>
        <v>1601.0224987951001</v>
      </c>
      <c r="FS25" s="947">
        <v>-2377.9613769132702</v>
      </c>
      <c r="FT25" s="947">
        <v>-2369.3166355643502</v>
      </c>
      <c r="FU25" s="947">
        <v>1511.3788895586056</v>
      </c>
      <c r="FV25" s="947">
        <f t="shared" si="2"/>
        <v>-3235.8991229190151</v>
      </c>
      <c r="FW25" s="947">
        <v>-15540.851799023105</v>
      </c>
      <c r="FX25" s="947">
        <v>411.17382685226346</v>
      </c>
      <c r="FY25" s="947">
        <v>14987.929795243675</v>
      </c>
      <c r="FZ25" s="947">
        <v>-141.74817692716599</v>
      </c>
      <c r="GA25" s="1103">
        <v>872.06200218167635</v>
      </c>
      <c r="GB25" s="1104">
        <v>-2021.6546942588282</v>
      </c>
      <c r="GC25" s="947">
        <v>-5328.4187727607514</v>
      </c>
      <c r="GD25" s="947">
        <v>4422.3746092444162</v>
      </c>
      <c r="GE25" s="947">
        <f t="shared" si="3"/>
        <v>-2927.6988577751636</v>
      </c>
      <c r="GF25" s="947">
        <v>-733.2203506286354</v>
      </c>
      <c r="GG25" s="947">
        <v>-706.80577222718887</v>
      </c>
      <c r="GH25" s="947">
        <v>2220.0074734402256</v>
      </c>
      <c r="GI25" s="947">
        <f t="shared" si="4"/>
        <v>779.98135058440141</v>
      </c>
      <c r="GJ25" s="947">
        <v>-9161.3692944594459</v>
      </c>
      <c r="GK25" s="947">
        <v>1717.4368815220962</v>
      </c>
      <c r="GL25" s="947">
        <v>10409.950273102055</v>
      </c>
      <c r="GM25" s="947">
        <f t="shared" si="5"/>
        <v>2966.0178601647058</v>
      </c>
      <c r="GN25" s="947">
        <v>-3562.1556250427443</v>
      </c>
      <c r="GO25" s="947">
        <v>-6571.635733231361</v>
      </c>
      <c r="GP25" s="947">
        <v>-3549.5809751092988</v>
      </c>
      <c r="GQ25" s="947">
        <f t="shared" si="6"/>
        <v>-13683.372333383404</v>
      </c>
      <c r="GR25" s="1103">
        <f t="shared" si="7"/>
        <v>-12865.071980409461</v>
      </c>
      <c r="GS25" s="947">
        <v>-4363.6996606061111</v>
      </c>
      <c r="GT25" s="947">
        <v>8751.8525471896119</v>
      </c>
      <c r="GU25" s="947">
        <v>1011.3336129377899</v>
      </c>
      <c r="GV25" s="947">
        <v>5399.4864995212902</v>
      </c>
      <c r="GW25" s="947">
        <v>-3518.0950815787378</v>
      </c>
      <c r="GX25" s="947">
        <v>-1461.8814713144197</v>
      </c>
      <c r="GY25" s="947">
        <v>5844.1348076074601</v>
      </c>
      <c r="GZ25" s="947">
        <v>864.15825471430207</v>
      </c>
      <c r="HA25" s="947">
        <v>-11046.478855418831</v>
      </c>
      <c r="HB25" s="947">
        <v>-1639.4595658795834</v>
      </c>
      <c r="HC25" s="947">
        <v>-276.21608948552512</v>
      </c>
      <c r="HD25" s="947">
        <v>-12962.154510783939</v>
      </c>
      <c r="HE25" s="947">
        <v>1922.8713332239286</v>
      </c>
      <c r="HF25" s="947">
        <v>103.09996570547391</v>
      </c>
      <c r="HG25" s="947">
        <v>912.76834329074291</v>
      </c>
      <c r="HH25" s="947">
        <v>2938.739642220145</v>
      </c>
      <c r="HI25" s="1103">
        <v>-3759.7701143282025</v>
      </c>
      <c r="HJ25" s="1104">
        <v>-8583.7562253694759</v>
      </c>
      <c r="HK25" s="947">
        <v>-2094.1441908030197</v>
      </c>
      <c r="HL25" s="947">
        <v>6286.7079406289595</v>
      </c>
      <c r="HM25" s="947">
        <v>-4391.1924755435375</v>
      </c>
      <c r="HN25" s="947">
        <v>4138.3264772840485</v>
      </c>
      <c r="HO25" s="947">
        <v>-1759.9165722075734</v>
      </c>
      <c r="HP25" s="947">
        <v>-5159.8427283472847</v>
      </c>
      <c r="HQ25" s="947">
        <v>-2781.4328232708099</v>
      </c>
      <c r="HR25" s="947">
        <v>6055.7049842222768</v>
      </c>
      <c r="HS25" s="947">
        <v>9404.0375130453231</v>
      </c>
      <c r="HT25" s="947">
        <v>63.539743143377784</v>
      </c>
      <c r="HU25" s="947">
        <v>15523.282240410976</v>
      </c>
      <c r="HV25" s="947">
        <v>4158.7098793316209</v>
      </c>
      <c r="HW25" s="947">
        <v>-2710.7234250674719</v>
      </c>
      <c r="HX25" s="947">
        <v>-14759.866370902551</v>
      </c>
      <c r="HY25" s="947">
        <v>-13311.879916638403</v>
      </c>
      <c r="HZ25" s="1103">
        <v>-4961.2229750417728</v>
      </c>
    </row>
    <row r="26" spans="1:235" s="1070" customFormat="1" ht="21" customHeight="1" x14ac:dyDescent="0.35">
      <c r="A26" s="1128" t="s">
        <v>889</v>
      </c>
      <c r="B26" s="1087">
        <v>-886.20041346000016</v>
      </c>
      <c r="C26" s="1087">
        <v>-187.15753258000001</v>
      </c>
      <c r="D26" s="1087">
        <v>16.796774530000135</v>
      </c>
      <c r="E26" s="1087">
        <v>-1056.5611715099994</v>
      </c>
      <c r="F26" s="1087">
        <v>-1116.7492511800001</v>
      </c>
      <c r="G26" s="1087">
        <v>-854.13838032000035</v>
      </c>
      <c r="H26" s="1087">
        <v>-901.20922149000012</v>
      </c>
      <c r="I26" s="1087">
        <v>-2872.0968529900001</v>
      </c>
      <c r="J26" s="1087">
        <v>-754.20647554014636</v>
      </c>
      <c r="K26" s="1087">
        <v>-280.35732379014928</v>
      </c>
      <c r="L26" s="1087">
        <v>-644.67275958000982</v>
      </c>
      <c r="M26" s="1087">
        <v>-1679.2365589103049</v>
      </c>
      <c r="N26" s="1087">
        <v>-694.54495600000041</v>
      </c>
      <c r="O26" s="1087">
        <v>-2163.4521290602024</v>
      </c>
      <c r="P26" s="1087">
        <v>-182.76843306020345</v>
      </c>
      <c r="Q26" s="1087">
        <v>-3040.7655181204059</v>
      </c>
      <c r="R26" s="1087">
        <v>-8648.6601015307097</v>
      </c>
      <c r="S26" s="1087"/>
      <c r="T26" s="1087">
        <v>-1963.3121000000006</v>
      </c>
      <c r="U26" s="1087">
        <v>-818.5865258845788</v>
      </c>
      <c r="V26" s="1087">
        <v>307.91570000000002</v>
      </c>
      <c r="W26" s="1087">
        <v>-2473.9829258845789</v>
      </c>
      <c r="X26" s="1087">
        <v>-763.39456779661987</v>
      </c>
      <c r="Y26" s="1087">
        <v>-542.47240000000011</v>
      </c>
      <c r="Z26" s="1087">
        <v>109.29181458008028</v>
      </c>
      <c r="AA26" s="1087">
        <v>-1196.5751532165395</v>
      </c>
      <c r="AB26" s="1087">
        <v>-1602.8031094653993</v>
      </c>
      <c r="AC26" s="1087">
        <v>-919.79408214283978</v>
      </c>
      <c r="AD26" s="1087">
        <v>-1333.8403000000001</v>
      </c>
      <c r="AE26" s="1087">
        <v>-3856.4374916082388</v>
      </c>
      <c r="AF26" s="1087">
        <v>-1200.1920199851386</v>
      </c>
      <c r="AG26" s="1087">
        <v>-593.61660000000097</v>
      </c>
      <c r="AH26" s="1087">
        <v>-133.84411149688452</v>
      </c>
      <c r="AI26" s="1087">
        <v>-1927.6527314820237</v>
      </c>
      <c r="AJ26" s="1087">
        <v>-9454.6483021913791</v>
      </c>
      <c r="AK26" s="1087"/>
      <c r="AL26" s="1087">
        <v>-1617.022078</v>
      </c>
      <c r="AM26" s="1087">
        <v>-472.0208324947485</v>
      </c>
      <c r="AN26" s="1087">
        <v>-269.42365166976867</v>
      </c>
      <c r="AO26" s="1087">
        <v>-2358.4665621645158</v>
      </c>
      <c r="AP26" s="1087">
        <v>-455.25847000000061</v>
      </c>
      <c r="AQ26" s="1087">
        <v>-1346.02858467746</v>
      </c>
      <c r="AR26" s="1087">
        <v>-713.31864800000005</v>
      </c>
      <c r="AS26" s="1087">
        <v>-2514.605702677462</v>
      </c>
      <c r="AT26" s="1087">
        <v>-2397.7205005627002</v>
      </c>
      <c r="AU26" s="1087">
        <v>-4321.1840540738185</v>
      </c>
      <c r="AV26" s="1087"/>
      <c r="AW26" s="1209">
        <v>-1402.7536614914018</v>
      </c>
      <c r="AX26" s="1087">
        <v>-794.04793199999983</v>
      </c>
      <c r="AY26" s="1087">
        <v>631.75329800000009</v>
      </c>
      <c r="AZ26" s="1087">
        <v>-1565.0482954914007</v>
      </c>
      <c r="BA26" s="1087">
        <v>-1465.1190110934619</v>
      </c>
      <c r="BB26" s="1087">
        <v>119.28206800000049</v>
      </c>
      <c r="BC26" s="1087">
        <v>-138.59123000000011</v>
      </c>
      <c r="BD26" s="1087">
        <v>-1626.4000680934619</v>
      </c>
      <c r="BE26" s="1087">
        <v>-1266.9259399999996</v>
      </c>
      <c r="BF26" s="1087">
        <v>-1355.0271023733405</v>
      </c>
      <c r="BG26" s="1087">
        <v>-718.90725199999997</v>
      </c>
      <c r="BH26" s="1087">
        <v>-3340.8602943733408</v>
      </c>
      <c r="BI26" s="925">
        <v>-1049.062749962425</v>
      </c>
      <c r="BJ26" s="925">
        <v>-231.00423148813127</v>
      </c>
      <c r="BK26" s="925">
        <v>-1601.1166607300001</v>
      </c>
      <c r="BL26" s="925">
        <v>-2881.1836421805588</v>
      </c>
      <c r="BM26" s="2770">
        <v>-1617.6102653799999</v>
      </c>
      <c r="BN26" s="1203">
        <v>-1678.1535088910964</v>
      </c>
      <c r="BO26" s="1203">
        <v>-793.9324258099989</v>
      </c>
      <c r="BP26" s="1203">
        <v>-4089.6962572510947</v>
      </c>
      <c r="BQ26" s="925">
        <v>101.74601857818396</v>
      </c>
      <c r="BR26" s="925">
        <v>-1551.3967392438926</v>
      </c>
      <c r="BS26" s="925">
        <v>-1151.1531870000001</v>
      </c>
      <c r="BT26" s="1088">
        <v>-2600.8039076657069</v>
      </c>
      <c r="BU26" s="1088">
        <v>-2171.3369125899999</v>
      </c>
      <c r="BV26" s="1088">
        <v>-1023.2825839346395</v>
      </c>
      <c r="BW26" s="1088">
        <v>-751.14241410500085</v>
      </c>
      <c r="BX26" s="1088">
        <v>-3945.7619106296411</v>
      </c>
      <c r="BY26" s="1088">
        <v>191.22082182000008</v>
      </c>
      <c r="BZ26" s="1088">
        <v>-1729.0502639999993</v>
      </c>
      <c r="CA26" s="1088">
        <v>-970.84144091896496</v>
      </c>
      <c r="CB26" s="1090">
        <v>-2508.6708830989642</v>
      </c>
      <c r="CC26" s="1091">
        <v>-2358.1345875450661</v>
      </c>
      <c r="CD26" s="1088">
        <v>-403.32524688300043</v>
      </c>
      <c r="CE26" s="1088">
        <v>113.83519849768231</v>
      </c>
      <c r="CF26" s="1088">
        <v>-2647.6246359303832</v>
      </c>
      <c r="CG26" s="1088">
        <v>-594.34331138435277</v>
      </c>
      <c r="CH26" s="1088">
        <v>-1615.6706881467967</v>
      </c>
      <c r="CI26" s="1088">
        <v>-1995.7496378302783</v>
      </c>
      <c r="CJ26" s="1088">
        <v>-4205.763637361425</v>
      </c>
      <c r="CK26" s="1088">
        <v>-1669.8647454371551</v>
      </c>
      <c r="CL26" s="1088">
        <v>-252.92900882566886</v>
      </c>
      <c r="CM26" s="1088">
        <v>-499.63303578233717</v>
      </c>
      <c r="CN26" s="1088">
        <v>-2422.42679004516</v>
      </c>
      <c r="CO26" s="1088">
        <v>-1716.3069022376983</v>
      </c>
      <c r="CP26" s="1088">
        <v>-649.30747193353147</v>
      </c>
      <c r="CQ26" s="1088">
        <v>-1061.6092007723082</v>
      </c>
      <c r="CR26" s="1088">
        <v>-3427.2235749435404</v>
      </c>
      <c r="CS26" s="1090">
        <v>-12244.729649692905</v>
      </c>
      <c r="CT26" s="1088">
        <v>-2372.7707687937045</v>
      </c>
      <c r="CU26" s="1088">
        <v>661.4690338482651</v>
      </c>
      <c r="CV26" s="1088">
        <v>-906.52539049890561</v>
      </c>
      <c r="CW26" s="1088">
        <v>-2617.8271254443453</v>
      </c>
      <c r="CX26" s="1088">
        <v>-2830.0547841880148</v>
      </c>
      <c r="CY26" s="1088">
        <v>-1108.2785137770977</v>
      </c>
      <c r="CZ26" s="1088">
        <v>-138.74865833974536</v>
      </c>
      <c r="DA26" s="1088">
        <v>-4077.0819563048562</v>
      </c>
      <c r="DB26" s="1088">
        <v>-1686.4405447537897</v>
      </c>
      <c r="DC26" s="1088">
        <v>383.96548419648195</v>
      </c>
      <c r="DD26" s="1088">
        <v>-426.36286937909557</v>
      </c>
      <c r="DE26" s="1088">
        <v>-1728.8379299364112</v>
      </c>
      <c r="DF26" s="1088">
        <v>-2229.2153414904369</v>
      </c>
      <c r="DG26" s="1088">
        <v>-1700.6888933037214</v>
      </c>
      <c r="DH26" s="1088">
        <v>680.90271190570729</v>
      </c>
      <c r="DI26" s="1088">
        <v>-3249.0015228884495</v>
      </c>
      <c r="DJ26" s="1090">
        <v>-11672.748534574072</v>
      </c>
      <c r="DK26" s="1091">
        <v>-1923.5681373909724</v>
      </c>
      <c r="DL26" s="1088">
        <v>-1307.9882892111209</v>
      </c>
      <c r="DM26" s="1088">
        <v>-416.70566714737095</v>
      </c>
      <c r="DN26" s="1088">
        <v>-3648.2620937494607</v>
      </c>
      <c r="DO26" s="1088">
        <v>-2359.2963281876855</v>
      </c>
      <c r="DP26" s="1088">
        <v>-2802.2959955312317</v>
      </c>
      <c r="DQ26" s="1088">
        <v>-1136.3044715365952</v>
      </c>
      <c r="DR26" s="1088">
        <v>-6297.8967952555158</v>
      </c>
      <c r="DS26" s="1088">
        <v>-9946.1588890049825</v>
      </c>
      <c r="DT26" s="1088">
        <v>-1548.6343286086937</v>
      </c>
      <c r="DU26" s="1088">
        <v>-594.45441565743704</v>
      </c>
      <c r="DV26" s="1088">
        <v>-3582.694543840289</v>
      </c>
      <c r="DW26" s="1088">
        <v>-5725.7832881064187</v>
      </c>
      <c r="DX26" s="1088">
        <v>-1200.909601526196</v>
      </c>
      <c r="DY26" s="1088">
        <v>-2416.5928160120238</v>
      </c>
      <c r="DZ26" s="1088">
        <v>1236.1515552584106</v>
      </c>
      <c r="EA26" s="1088">
        <v>-2381.3508622798072</v>
      </c>
      <c r="EB26" s="1090">
        <v>-16891.843383124124</v>
      </c>
      <c r="EC26" s="1091">
        <v>-3693.654994412228</v>
      </c>
      <c r="ED26" s="1088">
        <v>-2793.551352357028</v>
      </c>
      <c r="EE26" s="1088">
        <v>-7729.109604098594</v>
      </c>
      <c r="EF26" s="1088">
        <v>-14216.315950867847</v>
      </c>
      <c r="EG26" s="1088">
        <v>-604.52662139385893</v>
      </c>
      <c r="EH26" s="925">
        <v>-4878.8140076465488</v>
      </c>
      <c r="EI26" s="925">
        <v>-4912.9667674125994</v>
      </c>
      <c r="EJ26" s="925">
        <v>-10396.307396453009</v>
      </c>
      <c r="EK26" s="925">
        <v>-4519.803911151279</v>
      </c>
      <c r="EL26" s="925">
        <v>-2954.0981024641069</v>
      </c>
      <c r="EM26" s="925">
        <v>-783.99282526275692</v>
      </c>
      <c r="EN26" s="925">
        <v>-8257.8948388781428</v>
      </c>
      <c r="EO26" s="925">
        <v>-4656.8407658851793</v>
      </c>
      <c r="EP26" s="925">
        <v>-4139.2133699729857</v>
      </c>
      <c r="EQ26" s="925">
        <v>-3231.3042758271513</v>
      </c>
      <c r="ER26" s="925">
        <v>-12027.358411685313</v>
      </c>
      <c r="ES26" s="1092">
        <v>-44897.876597884322</v>
      </c>
      <c r="ET26" s="1096">
        <v>-2217.9388885121516</v>
      </c>
      <c r="EU26" s="925">
        <v>-2641.8070040234861</v>
      </c>
      <c r="EV26" s="925">
        <v>-4567.0771531196688</v>
      </c>
      <c r="EW26" s="925">
        <v>-9426.8230456553083</v>
      </c>
      <c r="EX26" s="925">
        <v>-3276.0189459075145</v>
      </c>
      <c r="EY26" s="925">
        <v>-5040.4890276828428</v>
      </c>
      <c r="EZ26" s="925">
        <v>-2467.4005683731675</v>
      </c>
      <c r="FA26" s="925">
        <v>-10783.908541963527</v>
      </c>
      <c r="FB26" s="925">
        <v>-4680.9386992402306</v>
      </c>
      <c r="FC26" s="925">
        <v>-4489.5520601508942</v>
      </c>
      <c r="FD26" s="925">
        <v>-3296.0935531894565</v>
      </c>
      <c r="FE26" s="925">
        <v>-12466.584312580588</v>
      </c>
      <c r="FF26" s="925">
        <v>-2013.3628427438782</v>
      </c>
      <c r="FG26" s="925">
        <v>-6846.094034068672</v>
      </c>
      <c r="FH26" s="925">
        <v>-817.88809413315767</v>
      </c>
      <c r="FI26" s="925">
        <v>-9677.3449709457018</v>
      </c>
      <c r="FJ26" s="925">
        <v>-42354.660871145141</v>
      </c>
      <c r="FK26" s="1096">
        <v>-8665.6733279491036</v>
      </c>
      <c r="FL26" s="925">
        <v>-1784.3839107721146</v>
      </c>
      <c r="FM26" s="925">
        <v>-6044.024398604357</v>
      </c>
      <c r="FN26" s="925">
        <f t="shared" si="0"/>
        <v>-16494.081637325573</v>
      </c>
      <c r="FO26" s="925">
        <v>-3527.5517450994153</v>
      </c>
      <c r="FP26" s="925">
        <v>-5954.8109581982317</v>
      </c>
      <c r="FQ26" s="925">
        <v>-3017.0248930970311</v>
      </c>
      <c r="FR26" s="925">
        <f t="shared" si="1"/>
        <v>-12499.387596394678</v>
      </c>
      <c r="FS26" s="925">
        <v>-5144.1580376785896</v>
      </c>
      <c r="FT26" s="925">
        <v>-6766.911378818204</v>
      </c>
      <c r="FU26" s="925">
        <v>-2701.5471767940471</v>
      </c>
      <c r="FV26" s="925">
        <f t="shared" si="2"/>
        <v>-14612.616593290841</v>
      </c>
      <c r="FW26" s="925">
        <v>-21608.065503987924</v>
      </c>
      <c r="FX26" s="925">
        <v>-5003.0201393472498</v>
      </c>
      <c r="FY26" s="925">
        <v>19720.220918481464</v>
      </c>
      <c r="FZ26" s="925">
        <v>-6890.86472485371</v>
      </c>
      <c r="GA26" s="1092">
        <v>-50496.950551864793</v>
      </c>
      <c r="GB26" s="1096">
        <v>-7730.5253768109624</v>
      </c>
      <c r="GC26" s="925">
        <v>-9638.080902741076</v>
      </c>
      <c r="GD26" s="925">
        <v>2589.4622806449061</v>
      </c>
      <c r="GE26" s="925">
        <f t="shared" si="3"/>
        <v>-14779.143998907133</v>
      </c>
      <c r="GF26" s="925">
        <v>-3617.5244433588578</v>
      </c>
      <c r="GG26" s="925">
        <v>-1688.6461150659627</v>
      </c>
      <c r="GH26" s="925">
        <v>5422.2058518957156</v>
      </c>
      <c r="GI26" s="925">
        <f t="shared" si="4"/>
        <v>116.03529347089534</v>
      </c>
      <c r="GJ26" s="925">
        <v>-8815.2602052330767</v>
      </c>
      <c r="GK26" s="925">
        <v>-2745.6378245437559</v>
      </c>
      <c r="GL26" s="925">
        <v>6004.6009073932937</v>
      </c>
      <c r="GM26" s="925">
        <f t="shared" si="5"/>
        <v>-5556.2971223835393</v>
      </c>
      <c r="GN26" s="925">
        <v>-3793.5952267011953</v>
      </c>
      <c r="GO26" s="925">
        <v>-4041.4015874494125</v>
      </c>
      <c r="GP26" s="925">
        <v>67.534492215057369</v>
      </c>
      <c r="GQ26" s="925">
        <f t="shared" si="6"/>
        <v>-7767.4623219355508</v>
      </c>
      <c r="GR26" s="1092">
        <f t="shared" si="7"/>
        <v>-27986.868149755326</v>
      </c>
      <c r="GS26" s="925">
        <v>-15811.687702737243</v>
      </c>
      <c r="GT26" s="925">
        <v>-6915.1902417592337</v>
      </c>
      <c r="GU26" s="925">
        <v>-3320.2708941965084</v>
      </c>
      <c r="GV26" s="925">
        <v>-26047.148838692985</v>
      </c>
      <c r="GW26" s="925">
        <v>-7743.8450665017308</v>
      </c>
      <c r="GX26" s="925">
        <v>-4440.6928139067841</v>
      </c>
      <c r="GY26" s="925">
        <v>896.17097929700947</v>
      </c>
      <c r="GZ26" s="925">
        <v>-11288.366901111507</v>
      </c>
      <c r="HA26" s="925">
        <v>-9757.0985439505239</v>
      </c>
      <c r="HB26" s="925">
        <v>-14855.696931668763</v>
      </c>
      <c r="HC26" s="925">
        <v>-5264.7413666988559</v>
      </c>
      <c r="HD26" s="925">
        <v>-29877.536842318143</v>
      </c>
      <c r="HE26" s="925">
        <v>638.66505807434839</v>
      </c>
      <c r="HF26" s="925">
        <v>-3309.1015218468506</v>
      </c>
      <c r="HG26" s="925">
        <v>8472.841648888465</v>
      </c>
      <c r="HH26" s="925">
        <v>5802.4051851159638</v>
      </c>
      <c r="HI26" s="1092">
        <v>-61410.647397006665</v>
      </c>
      <c r="HJ26" s="1096">
        <v>-13431.708622189395</v>
      </c>
      <c r="HK26" s="925">
        <v>-10480.59391786892</v>
      </c>
      <c r="HL26" s="925">
        <v>5991.8397326201548</v>
      </c>
      <c r="HM26" s="925">
        <v>-17920.462807438165</v>
      </c>
      <c r="HN26" s="925">
        <v>2388.8870271746596</v>
      </c>
      <c r="HO26" s="925">
        <v>-3562.8726414949028</v>
      </c>
      <c r="HP26" s="925">
        <v>-2887.2822052988608</v>
      </c>
      <c r="HQ26" s="925">
        <v>-4061.2678196191041</v>
      </c>
      <c r="HR26" s="925">
        <v>3425.6674240674752</v>
      </c>
      <c r="HS26" s="925">
        <v>-1074.3130122304458</v>
      </c>
      <c r="HT26" s="925">
        <v>4210.8112976947195</v>
      </c>
      <c r="HU26" s="925">
        <v>6562.1657095317496</v>
      </c>
      <c r="HV26" s="925">
        <v>2217.1079374540413</v>
      </c>
      <c r="HW26" s="925">
        <v>-5832.4746438018637</v>
      </c>
      <c r="HX26" s="925">
        <v>-24365.101529917596</v>
      </c>
      <c r="HY26" s="925">
        <v>-27980.46823626542</v>
      </c>
      <c r="HZ26" s="1092">
        <v>-43400.033153790937</v>
      </c>
    </row>
    <row r="27" spans="1:235" ht="21" customHeight="1" x14ac:dyDescent="0.35">
      <c r="A27" s="1097" t="s">
        <v>870</v>
      </c>
      <c r="B27" s="1098"/>
      <c r="C27" s="1098"/>
      <c r="D27" s="1098"/>
      <c r="E27" s="1098"/>
      <c r="F27" s="1098"/>
      <c r="G27" s="1098"/>
      <c r="H27" s="1098"/>
      <c r="I27" s="1098"/>
      <c r="J27" s="1098"/>
      <c r="K27" s="1098"/>
      <c r="L27" s="1098"/>
      <c r="M27" s="1098"/>
      <c r="N27" s="1098"/>
      <c r="O27" s="1098"/>
      <c r="P27" s="1098"/>
      <c r="Q27" s="1098"/>
      <c r="R27" s="1098"/>
      <c r="S27" s="1098"/>
      <c r="T27" s="1098"/>
      <c r="U27" s="1098"/>
      <c r="V27" s="1098"/>
      <c r="W27" s="1098"/>
      <c r="X27" s="1098"/>
      <c r="Y27" s="1098"/>
      <c r="Z27" s="1098"/>
      <c r="AA27" s="1098"/>
      <c r="AB27" s="1098"/>
      <c r="AC27" s="1098"/>
      <c r="AD27" s="1098"/>
      <c r="AE27" s="1098"/>
      <c r="AF27" s="1098"/>
      <c r="AG27" s="1098"/>
      <c r="AH27" s="1098"/>
      <c r="AI27" s="1098"/>
      <c r="AJ27" s="1098"/>
      <c r="AK27" s="1098"/>
      <c r="AL27" s="1098">
        <v>-1.4359412684063488</v>
      </c>
      <c r="AM27" s="1098">
        <v>-0.41916199051843117</v>
      </c>
      <c r="AN27" s="1098">
        <v>-0.23925247860305215</v>
      </c>
      <c r="AO27" s="1098">
        <v>-2.094355737527831</v>
      </c>
      <c r="AP27" s="1098">
        <v>-0.40427674659401563</v>
      </c>
      <c r="AQ27" s="1098">
        <v>-1.1952947455012761</v>
      </c>
      <c r="AR27" s="1098">
        <v>-0.63343828023294435</v>
      </c>
      <c r="AS27" s="1098">
        <v>-2.2330097723282369</v>
      </c>
      <c r="AT27" s="1098">
        <v>-2.1154552998973908</v>
      </c>
      <c r="AU27" s="1098">
        <v>-3.8124842769944491</v>
      </c>
      <c r="AV27" s="1098"/>
      <c r="AW27" s="1202">
        <v>-1.0024251525636017</v>
      </c>
      <c r="AX27" s="1098">
        <v>-0.56743649382574879</v>
      </c>
      <c r="AY27" s="1098">
        <v>0.45145873685113203</v>
      </c>
      <c r="AZ27" s="1098">
        <v>-1.118402909538218</v>
      </c>
      <c r="BA27" s="1098">
        <v>-1.0469922043601805</v>
      </c>
      <c r="BB27" s="1098">
        <v>8.5240444203064605E-2</v>
      </c>
      <c r="BC27" s="1098">
        <v>-9.9039010690601489E-2</v>
      </c>
      <c r="BD27" s="1098">
        <v>-1.1622456466480833</v>
      </c>
      <c r="BE27" s="1098">
        <v>-0.90536097930482473</v>
      </c>
      <c r="BF27" s="1098">
        <v>-0.96831916188353295</v>
      </c>
      <c r="BG27" s="1098">
        <v>-0.51374003258632517</v>
      </c>
      <c r="BH27" s="1098">
        <v>-2.3874201737746832</v>
      </c>
      <c r="BI27" s="947">
        <v>-0.74967324345588338</v>
      </c>
      <c r="BJ27" s="947">
        <v>-0.16507848694269614</v>
      </c>
      <c r="BK27" s="947">
        <v>-1.1441778103776012</v>
      </c>
      <c r="BL27" s="947">
        <v>-2.0589295407761825</v>
      </c>
      <c r="BM27" s="1101">
        <v>-0.95856843819656123</v>
      </c>
      <c r="BN27" s="1099">
        <v>-0.99444533859577633</v>
      </c>
      <c r="BO27" s="1099">
        <v>-0.47047090497012828</v>
      </c>
      <c r="BP27" s="1099">
        <v>-2.4234847156404391</v>
      </c>
      <c r="BQ27" s="1099">
        <v>6.0292966858921847E-2</v>
      </c>
      <c r="BR27" s="1099">
        <v>-0.91933142437799142</v>
      </c>
      <c r="BS27" s="1099">
        <v>-0.68215387612439871</v>
      </c>
      <c r="BT27" s="1099">
        <v>-1.5411923336434672</v>
      </c>
      <c r="BU27" s="1099">
        <v>-1.2866974682625389</v>
      </c>
      <c r="BV27" s="1099">
        <v>-0.60637992309324573</v>
      </c>
      <c r="BW27" s="1099">
        <v>-0.4451142689692823</v>
      </c>
      <c r="BX27" s="1099">
        <v>-2.3381916603250676</v>
      </c>
      <c r="BY27" s="1099">
        <v>0.11331421940475941</v>
      </c>
      <c r="BZ27" s="1099">
        <v>-1.0246058933957625</v>
      </c>
      <c r="CA27" s="1099">
        <v>-0.57530419018426282</v>
      </c>
      <c r="CB27" s="1100">
        <v>-1.4865958641752659</v>
      </c>
      <c r="CC27" s="1101">
        <v>-1.1452037947636799</v>
      </c>
      <c r="CD27" s="1099">
        <v>-0.19587075550902286</v>
      </c>
      <c r="CE27" s="1099">
        <v>5.5282892666842394E-2</v>
      </c>
      <c r="CF27" s="1099">
        <v>-1.2857916576058599</v>
      </c>
      <c r="CG27" s="1099">
        <v>-0.28863671275792463</v>
      </c>
      <c r="CH27" s="1099">
        <v>-0.78463384275296255</v>
      </c>
      <c r="CI27" s="1099">
        <v>-0.9692152732558128</v>
      </c>
      <c r="CJ27" s="1099">
        <v>-2.0424858287666985</v>
      </c>
      <c r="CK27" s="1099">
        <v>-0.81095262896234921</v>
      </c>
      <c r="CL27" s="1099">
        <v>-0.12283237023147081</v>
      </c>
      <c r="CM27" s="1099">
        <v>-0.24264164207985225</v>
      </c>
      <c r="CN27" s="1099">
        <v>-1.1764266412736717</v>
      </c>
      <c r="CO27" s="1099">
        <v>-0.83350678447404158</v>
      </c>
      <c r="CP27" s="1099">
        <v>-0.3153294916897873</v>
      </c>
      <c r="CQ27" s="1099">
        <v>-0.51555958328322105</v>
      </c>
      <c r="CR27" s="1099">
        <v>-1.6643958594470512</v>
      </c>
      <c r="CS27" s="1100">
        <v>-5.9465269432657744</v>
      </c>
      <c r="CT27" s="1099">
        <v>-0.78935514093286785</v>
      </c>
      <c r="CU27" s="1099">
        <v>0.22005243376353356</v>
      </c>
      <c r="CV27" s="1099">
        <v>-0.30157589885527647</v>
      </c>
      <c r="CW27" s="1099">
        <v>-0.87087860602461098</v>
      </c>
      <c r="CX27" s="1099">
        <v>-0.94148087223620502</v>
      </c>
      <c r="CY27" s="1099">
        <v>-0.36869357712129264</v>
      </c>
      <c r="CZ27" s="1099">
        <v>-4.61578371574832E-2</v>
      </c>
      <c r="DA27" s="1099">
        <v>-1.3563322865149803</v>
      </c>
      <c r="DB27" s="1099">
        <v>-0.56103207751324446</v>
      </c>
      <c r="DC27" s="1099">
        <v>0.127734685911255</v>
      </c>
      <c r="DD27" s="1099">
        <v>-0.14183912212403807</v>
      </c>
      <c r="DE27" s="1099">
        <v>-0.57513651372603014</v>
      </c>
      <c r="DF27" s="1099">
        <v>-0.74159822482408688</v>
      </c>
      <c r="DG27" s="1099">
        <v>-0.56577210858814253</v>
      </c>
      <c r="DH27" s="1099">
        <v>0.22651748040167763</v>
      </c>
      <c r="DI27" s="1099">
        <v>-1.0808528530105512</v>
      </c>
      <c r="DJ27" s="1100">
        <v>-3.8832002592761752</v>
      </c>
      <c r="DK27" s="1101">
        <v>-0.55040799560889409</v>
      </c>
      <c r="DL27" s="1099">
        <v>-0.37426655107786894</v>
      </c>
      <c r="DM27" s="1099">
        <v>-0.11923577156177106</v>
      </c>
      <c r="DN27" s="1099">
        <v>-1.043910318248533</v>
      </c>
      <c r="DO27" s="1099">
        <v>-0.67508685437393856</v>
      </c>
      <c r="DP27" s="1099">
        <v>-0.80184636666690423</v>
      </c>
      <c r="DQ27" s="1099">
        <v>-0.32514110336022883</v>
      </c>
      <c r="DR27" s="1099">
        <v>-1.8020743244010726</v>
      </c>
      <c r="DS27" s="1099">
        <v>-2.8459846426496074</v>
      </c>
      <c r="DT27" s="1099">
        <v>-0.44312478470181016</v>
      </c>
      <c r="DU27" s="1099">
        <v>-0.17009663294103694</v>
      </c>
      <c r="DV27" s="1099">
        <v>-1.0251488805739402</v>
      </c>
      <c r="DW27" s="1099">
        <v>-1.6383702982167871</v>
      </c>
      <c r="DX27" s="1099">
        <v>-0.34362715509523983</v>
      </c>
      <c r="DY27" s="1099">
        <v>-0.69148161804557939</v>
      </c>
      <c r="DZ27" s="1099">
        <v>0.35371125491891403</v>
      </c>
      <c r="EA27" s="1099">
        <v>-0.68139751822190464</v>
      </c>
      <c r="EB27" s="1102">
        <v>-4.8334163359844515</v>
      </c>
      <c r="EC27" s="1101">
        <v>-0.91229813118832892</v>
      </c>
      <c r="ED27" s="1072">
        <v>-0.68998097602223329</v>
      </c>
      <c r="EE27" s="1072">
        <v>-1.9090175607186017</v>
      </c>
      <c r="EF27" s="1072">
        <v>-3.5112966679291633</v>
      </c>
      <c r="EG27" s="1072">
        <v>-0.14931240405114599</v>
      </c>
      <c r="EH27" s="947">
        <v>-1.2050212887572802</v>
      </c>
      <c r="EI27" s="947">
        <v>-1.2134567000116143</v>
      </c>
      <c r="EJ27" s="947">
        <v>-2.567790392820041</v>
      </c>
      <c r="EK27" s="947">
        <v>-1.1163491630157436</v>
      </c>
      <c r="EL27" s="947">
        <v>-0.72963451711164817</v>
      </c>
      <c r="EM27" s="947">
        <v>-0.19363887272478916</v>
      </c>
      <c r="EN27" s="947">
        <v>-2.039622552852181</v>
      </c>
      <c r="EO27" s="947">
        <v>-1.1501959805086583</v>
      </c>
      <c r="EP27" s="947">
        <v>-1.0223468698968208</v>
      </c>
      <c r="EQ27" s="947">
        <v>-0.79810184129204753</v>
      </c>
      <c r="ER27" s="947">
        <v>-2.9706446916975255</v>
      </c>
      <c r="ES27" s="1103">
        <v>-11.089354305298913</v>
      </c>
      <c r="ET27" s="1104">
        <v>-0.48307329880443972</v>
      </c>
      <c r="EU27" s="947">
        <v>-0.57539296093698811</v>
      </c>
      <c r="EV27" s="947">
        <v>-0.99472218900129528</v>
      </c>
      <c r="EW27" s="947">
        <v>-2.0531884487427234</v>
      </c>
      <c r="EX27" s="947">
        <v>-0.71352609728891359</v>
      </c>
      <c r="EY27" s="947">
        <v>-1.0978326205478737</v>
      </c>
      <c r="EZ27" s="947">
        <v>-0.53740675101988733</v>
      </c>
      <c r="FA27" s="947">
        <v>-2.348765468856675</v>
      </c>
      <c r="FB27" s="947">
        <v>-1.0195215524897687</v>
      </c>
      <c r="FC27" s="947">
        <v>-0.97783700672935769</v>
      </c>
      <c r="FD27" s="947">
        <v>-0.71789840295167084</v>
      </c>
      <c r="FE27" s="947">
        <v>-2.7152569621707987</v>
      </c>
      <c r="FF27" s="947">
        <v>-0.43851606334700005</v>
      </c>
      <c r="FG27" s="947">
        <v>-1.491098445539893</v>
      </c>
      <c r="FH27" s="947">
        <v>-0.17813831649384324</v>
      </c>
      <c r="FI27" s="947">
        <v>-2.1077528253807354</v>
      </c>
      <c r="FJ27" s="947">
        <v>-9.2249637051509357</v>
      </c>
      <c r="FK27" s="1104">
        <v>-1.4200846867008918</v>
      </c>
      <c r="FL27" s="947">
        <v>-0.29241539243236669</v>
      </c>
      <c r="FM27" s="947">
        <v>-0.99046273378689087</v>
      </c>
      <c r="FN27" s="947">
        <f t="shared" si="0"/>
        <v>-2.7029628129201493</v>
      </c>
      <c r="FO27" s="947">
        <v>-0.57807651237024671</v>
      </c>
      <c r="FP27" s="947">
        <v>-0.97584290728592749</v>
      </c>
      <c r="FQ27" s="947">
        <v>-0.49441407354510564</v>
      </c>
      <c r="FR27" s="947">
        <f t="shared" si="1"/>
        <v>-2.0483334932012798</v>
      </c>
      <c r="FS27" s="947">
        <v>-0.84299739660340678</v>
      </c>
      <c r="FT27" s="947">
        <v>-1.1089256266247969</v>
      </c>
      <c r="FU27" s="947">
        <v>-0.44271525488870656</v>
      </c>
      <c r="FV27" s="947">
        <f t="shared" si="2"/>
        <v>-2.3946382781169104</v>
      </c>
      <c r="FW27" s="947">
        <v>-3.5410154260575264</v>
      </c>
      <c r="FX27" s="947">
        <v>-0.81986846471913521</v>
      </c>
      <c r="FY27" s="947">
        <v>3.2316454457580952</v>
      </c>
      <c r="FZ27" s="947">
        <v>-1.129238445018566</v>
      </c>
      <c r="GA27" s="1103">
        <v>-8.2751730292569032</v>
      </c>
      <c r="GB27" s="1104">
        <v>-0.91851507851804792</v>
      </c>
      <c r="GC27" s="947">
        <v>-1.1451644235849452</v>
      </c>
      <c r="GD27" s="947">
        <v>0.3076712169085789</v>
      </c>
      <c r="GE27" s="947">
        <f t="shared" si="3"/>
        <v>-1.7560082851944143</v>
      </c>
      <c r="GF27" s="947">
        <v>-0.42982211249184682</v>
      </c>
      <c r="GG27" s="947">
        <v>-0.20063926361611081</v>
      </c>
      <c r="GH27" s="947">
        <v>0.6442483002170214</v>
      </c>
      <c r="GI27" s="947">
        <f t="shared" si="4"/>
        <v>1.3786924109063736E-2</v>
      </c>
      <c r="GJ27" s="947">
        <v>-1.0473996300244834</v>
      </c>
      <c r="GK27" s="947">
        <v>-0.32622747084665565</v>
      </c>
      <c r="GL27" s="947">
        <v>0.71344652595902858</v>
      </c>
      <c r="GM27" s="947">
        <f t="shared" si="5"/>
        <v>-0.66018057491211057</v>
      </c>
      <c r="GN27" s="947">
        <v>-0.45074225200416762</v>
      </c>
      <c r="GO27" s="947">
        <v>-0.48018577205038426</v>
      </c>
      <c r="GP27" s="947">
        <v>8.0242216920552254E-3</v>
      </c>
      <c r="GQ27" s="947">
        <f t="shared" si="6"/>
        <v>-0.92290380236249669</v>
      </c>
      <c r="GR27" s="1103">
        <f t="shared" si="7"/>
        <v>-3.3253057383599578</v>
      </c>
      <c r="GS27" s="947">
        <f t="shared" ref="GS27:HZ27" si="8">GS26/GS59*100</f>
        <v>-1.3442798999672423</v>
      </c>
      <c r="GT27" s="947">
        <f t="shared" si="8"/>
        <v>-0.58791644644216456</v>
      </c>
      <c r="GU27" s="947">
        <f t="shared" si="8"/>
        <v>-0.28228317618124665</v>
      </c>
      <c r="GV27" s="947">
        <f t="shared" si="8"/>
        <v>-2.2144795225906533</v>
      </c>
      <c r="GW27" s="947">
        <f t="shared" si="8"/>
        <v>-0.65836711849277529</v>
      </c>
      <c r="GX27" s="947">
        <f t="shared" si="8"/>
        <v>-0.37753933696973074</v>
      </c>
      <c r="GY27" s="947">
        <f t="shared" si="8"/>
        <v>7.6190768313389903E-2</v>
      </c>
      <c r="GZ27" s="947">
        <f t="shared" si="8"/>
        <v>-0.95971568714911626</v>
      </c>
      <c r="HA27" s="947">
        <f t="shared" si="8"/>
        <v>-0.82953013626506866</v>
      </c>
      <c r="HB27" s="947">
        <f t="shared" si="8"/>
        <v>-1.2630033656552808</v>
      </c>
      <c r="HC27" s="947">
        <f t="shared" si="8"/>
        <v>-0.44759839245712868</v>
      </c>
      <c r="HD27" s="947">
        <f t="shared" si="8"/>
        <v>-2.540131894377478</v>
      </c>
      <c r="HE27" s="947">
        <f t="shared" si="8"/>
        <v>5.4298100020792273E-2</v>
      </c>
      <c r="HF27" s="947">
        <f t="shared" si="8"/>
        <v>-0.28133357718668167</v>
      </c>
      <c r="HG27" s="947">
        <f t="shared" si="8"/>
        <v>0.72034503453001475</v>
      </c>
      <c r="HH27" s="947">
        <f t="shared" si="8"/>
        <v>0.49330955736412552</v>
      </c>
      <c r="HI27" s="1103">
        <f t="shared" si="8"/>
        <v>-5.2210175467531217</v>
      </c>
      <c r="HJ27" s="1104">
        <f t="shared" si="8"/>
        <v>-0.95940358831316142</v>
      </c>
      <c r="HK27" s="947">
        <f t="shared" si="8"/>
        <v>-0.74861059715405975</v>
      </c>
      <c r="HL27" s="947">
        <f t="shared" si="8"/>
        <v>0.42798669192215683</v>
      </c>
      <c r="HM27" s="947">
        <f t="shared" si="8"/>
        <v>-1.2800274935450648</v>
      </c>
      <c r="HN27" s="947">
        <f t="shared" si="8"/>
        <v>0.17063404592918752</v>
      </c>
      <c r="HO27" s="947">
        <f t="shared" si="8"/>
        <v>-0.25448979672668204</v>
      </c>
      <c r="HP27" s="947">
        <f t="shared" si="8"/>
        <v>-0.206233546762641</v>
      </c>
      <c r="HQ27" s="947">
        <f t="shared" si="8"/>
        <v>-0.29008929756013552</v>
      </c>
      <c r="HR27" s="947">
        <f t="shared" si="8"/>
        <v>0.24468946665417746</v>
      </c>
      <c r="HS27" s="947">
        <f t="shared" si="8"/>
        <v>-7.6736310167023619E-2</v>
      </c>
      <c r="HT27" s="947">
        <f t="shared" si="8"/>
        <v>0.30077092813374379</v>
      </c>
      <c r="HU27" s="947">
        <f t="shared" si="8"/>
        <v>0.46872408462089765</v>
      </c>
      <c r="HV27" s="947">
        <f t="shared" si="8"/>
        <v>0.15836416428487696</v>
      </c>
      <c r="HW27" s="947">
        <f t="shared" si="8"/>
        <v>-0.4166035207735862</v>
      </c>
      <c r="HX27" s="947">
        <f t="shared" si="8"/>
        <v>-1.7403568298674954</v>
      </c>
      <c r="HY27" s="947">
        <f t="shared" si="8"/>
        <v>-1.9985961863562047</v>
      </c>
      <c r="HZ27" s="1103">
        <f t="shared" si="8"/>
        <v>-3.099988892840507</v>
      </c>
    </row>
    <row r="28" spans="1:235" s="1070" customFormat="1" ht="21" customHeight="1" x14ac:dyDescent="0.35">
      <c r="A28" s="1128" t="s">
        <v>890</v>
      </c>
      <c r="B28" s="1087">
        <v>886.20041346000005</v>
      </c>
      <c r="C28" s="1087">
        <v>187.15753257999998</v>
      </c>
      <c r="D28" s="1087">
        <v>-16.796774529999993</v>
      </c>
      <c r="E28" s="1087">
        <v>1056.5611715099999</v>
      </c>
      <c r="F28" s="1087">
        <v>1116.7492511800001</v>
      </c>
      <c r="G28" s="1087">
        <v>854.13838032000001</v>
      </c>
      <c r="H28" s="1087">
        <v>901.20922148999989</v>
      </c>
      <c r="I28" s="1087">
        <v>2872.0968529900006</v>
      </c>
      <c r="J28" s="1087">
        <v>754.2064755401459</v>
      </c>
      <c r="K28" s="1087">
        <v>280.35732379014871</v>
      </c>
      <c r="L28" s="1087">
        <v>644.67275958000994</v>
      </c>
      <c r="M28" s="1138">
        <v>1679.2365589103044</v>
      </c>
      <c r="N28" s="1138">
        <v>694.54495599999996</v>
      </c>
      <c r="O28" s="1138">
        <v>2163.4521290602029</v>
      </c>
      <c r="P28" s="1138">
        <v>182.76843306020254</v>
      </c>
      <c r="Q28" s="1087">
        <v>3040.765518120405</v>
      </c>
      <c r="R28" s="1087">
        <v>8648.6601015307097</v>
      </c>
      <c r="S28" s="1087"/>
      <c r="T28" s="1087">
        <v>1963.3121000000001</v>
      </c>
      <c r="U28" s="1087">
        <v>818.58652588457903</v>
      </c>
      <c r="V28" s="1087">
        <v>-307.91570000000002</v>
      </c>
      <c r="W28" s="1087">
        <v>2473.9829258845789</v>
      </c>
      <c r="X28" s="1087">
        <v>763.39456779661987</v>
      </c>
      <c r="Y28" s="1087">
        <v>542.47239999999999</v>
      </c>
      <c r="Z28" s="1087">
        <v>-109.29181458007997</v>
      </c>
      <c r="AA28" s="1087">
        <v>1196.57515321654</v>
      </c>
      <c r="AB28" s="1087">
        <v>1602.8031094654</v>
      </c>
      <c r="AC28" s="1087">
        <v>919.79408214284035</v>
      </c>
      <c r="AD28" s="1087">
        <v>1333.8403000000001</v>
      </c>
      <c r="AE28" s="1087">
        <v>3856.4374916082397</v>
      </c>
      <c r="AF28" s="1087">
        <v>1200.1920199851377</v>
      </c>
      <c r="AG28" s="1087">
        <v>593.61660000000006</v>
      </c>
      <c r="AH28" s="1087">
        <v>133.84411149688455</v>
      </c>
      <c r="AI28" s="1087">
        <v>1927.6527314820223</v>
      </c>
      <c r="AJ28" s="1087">
        <v>9454.6483021913809</v>
      </c>
      <c r="AK28" s="1087"/>
      <c r="AL28" s="1087">
        <v>1617.022078</v>
      </c>
      <c r="AM28" s="1087">
        <v>472.02083249474839</v>
      </c>
      <c r="AN28" s="1087">
        <v>269.42365166976822</v>
      </c>
      <c r="AO28" s="1087">
        <v>2358.4665621645163</v>
      </c>
      <c r="AP28" s="1087">
        <v>455.25846999999999</v>
      </c>
      <c r="AQ28" s="1087">
        <v>1346.0285846774595</v>
      </c>
      <c r="AR28" s="1087">
        <v>713.31864800000005</v>
      </c>
      <c r="AS28" s="1087">
        <v>2514.6057026774597</v>
      </c>
      <c r="AT28" s="1087">
        <v>2397.7205005626984</v>
      </c>
      <c r="AU28" s="1087">
        <v>4321.1840540738185</v>
      </c>
      <c r="AV28" s="1087"/>
      <c r="AW28" s="1209">
        <v>1402.7536614914022</v>
      </c>
      <c r="AX28" s="1087">
        <v>794.04793200000006</v>
      </c>
      <c r="AY28" s="1087">
        <v>-631.75329800000031</v>
      </c>
      <c r="AZ28" s="1087">
        <v>1565.0482954914019</v>
      </c>
      <c r="BA28" s="1087">
        <v>1465.1190110934617</v>
      </c>
      <c r="BB28" s="1087">
        <v>-119.28206799999992</v>
      </c>
      <c r="BC28" s="1087">
        <v>138.59123</v>
      </c>
      <c r="BD28" s="1087">
        <v>1626.4000680934619</v>
      </c>
      <c r="BE28" s="1087">
        <v>1266.9259400000001</v>
      </c>
      <c r="BF28" s="1087">
        <v>1355.0271023733403</v>
      </c>
      <c r="BG28" s="1087">
        <v>718.90725200000008</v>
      </c>
      <c r="BH28" s="1087">
        <v>3340.8602943733404</v>
      </c>
      <c r="BI28" s="925">
        <v>1049.0627499624254</v>
      </c>
      <c r="BJ28" s="925">
        <v>231.00423148813243</v>
      </c>
      <c r="BK28" s="925">
        <v>1601.1166607299997</v>
      </c>
      <c r="BL28" s="925">
        <v>2881.1836421805579</v>
      </c>
      <c r="BM28" s="1200">
        <v>1617.6103150000001</v>
      </c>
      <c r="BN28" s="1153">
        <v>1678.1535164410966</v>
      </c>
      <c r="BO28" s="1153">
        <v>793.93242600000008</v>
      </c>
      <c r="BP28" s="1153">
        <v>4089.6962574410968</v>
      </c>
      <c r="BQ28" s="925">
        <v>-101.74601857818396</v>
      </c>
      <c r="BR28" s="925">
        <v>1551.3967392438919</v>
      </c>
      <c r="BS28" s="925">
        <v>1151.153237</v>
      </c>
      <c r="BT28" s="1088">
        <v>2600.8039576657079</v>
      </c>
      <c r="BU28" s="1088">
        <v>2171.3365499999995</v>
      </c>
      <c r="BV28" s="1088">
        <v>1023.2825839346397</v>
      </c>
      <c r="BW28" s="1088">
        <v>751.14218277499958</v>
      </c>
      <c r="BX28" s="1088">
        <v>3945.7613167096388</v>
      </c>
      <c r="BY28" s="1088">
        <v>-191.22082181999997</v>
      </c>
      <c r="BZ28" s="1088">
        <v>1729.0502640000002</v>
      </c>
      <c r="CA28" s="1088">
        <v>970.84144091896508</v>
      </c>
      <c r="CB28" s="1090">
        <v>2508.6708830989651</v>
      </c>
      <c r="CC28" s="1091">
        <v>2358.134587545067</v>
      </c>
      <c r="CD28" s="1088">
        <v>403.32524688300145</v>
      </c>
      <c r="CE28" s="1088">
        <v>-113.83519849768234</v>
      </c>
      <c r="CF28" s="1088">
        <v>2647.6246359303855</v>
      </c>
      <c r="CG28" s="1088">
        <v>594.34331138435311</v>
      </c>
      <c r="CH28" s="1088">
        <v>1615.6706881467958</v>
      </c>
      <c r="CI28" s="1088">
        <v>1995.7496378302783</v>
      </c>
      <c r="CJ28" s="1088">
        <v>4205.7636373614259</v>
      </c>
      <c r="CK28" s="1088">
        <v>1669.8647454371551</v>
      </c>
      <c r="CL28" s="1088">
        <v>252.92900882566855</v>
      </c>
      <c r="CM28" s="1088">
        <v>499.63303578233752</v>
      </c>
      <c r="CN28" s="1088">
        <v>2422.4267900451614</v>
      </c>
      <c r="CO28" s="1088">
        <v>1716.306902237696</v>
      </c>
      <c r="CP28" s="1088">
        <v>649.30747193353091</v>
      </c>
      <c r="CQ28" s="1088">
        <v>1061.6092007723107</v>
      </c>
      <c r="CR28" s="1088">
        <v>3427.2235749435386</v>
      </c>
      <c r="CS28" s="1090">
        <v>12244.729649692894</v>
      </c>
      <c r="CT28" s="1088">
        <v>2372.770768793705</v>
      </c>
      <c r="CU28" s="1088">
        <v>-661.46903384826578</v>
      </c>
      <c r="CV28" s="1088">
        <v>906.52539049890549</v>
      </c>
      <c r="CW28" s="1088">
        <v>2617.8271254443448</v>
      </c>
      <c r="CX28" s="1088">
        <v>3172.4293617527755</v>
      </c>
      <c r="CY28" s="1088">
        <v>1108.2785137770979</v>
      </c>
      <c r="CZ28" s="1088">
        <v>138.7486583397467</v>
      </c>
      <c r="DA28" s="1088">
        <v>3951.3303596788014</v>
      </c>
      <c r="DB28" s="1088">
        <v>1686.4405447537886</v>
      </c>
      <c r="DC28" s="1088">
        <v>220.7459395855189</v>
      </c>
      <c r="DD28" s="1088">
        <v>426.36286937909466</v>
      </c>
      <c r="DE28" s="1088">
        <v>2333.549353718402</v>
      </c>
      <c r="DF28" s="1088">
        <v>2229.2153414904369</v>
      </c>
      <c r="DG28" s="1088">
        <v>1700.6888933037219</v>
      </c>
      <c r="DH28" s="1088">
        <v>-680.9027119057065</v>
      </c>
      <c r="DI28" s="1088">
        <v>3249.0015228884517</v>
      </c>
      <c r="DJ28" s="1090">
        <v>11672.748534574061</v>
      </c>
      <c r="DK28" s="1091">
        <v>1923.5681373909724</v>
      </c>
      <c r="DL28" s="1088">
        <v>1307.9882892111218</v>
      </c>
      <c r="DM28" s="1088">
        <v>416.70566714737254</v>
      </c>
      <c r="DN28" s="1088">
        <v>3648.262093749468</v>
      </c>
      <c r="DO28" s="1088">
        <v>2359.2963281876864</v>
      </c>
      <c r="DP28" s="1088">
        <v>2802.2959955312335</v>
      </c>
      <c r="DQ28" s="1088">
        <v>1136.3044715365945</v>
      </c>
      <c r="DR28" s="1088">
        <v>6297.8967952555149</v>
      </c>
      <c r="DS28" s="1088">
        <v>9946.1588890049825</v>
      </c>
      <c r="DT28" s="1088">
        <v>1548.6343286086928</v>
      </c>
      <c r="DU28" s="1088">
        <v>594.45441565743704</v>
      </c>
      <c r="DV28" s="1088">
        <v>3582.6945438402872</v>
      </c>
      <c r="DW28" s="1088">
        <v>5725.783288106416</v>
      </c>
      <c r="DX28" s="1088">
        <v>1200.9096015261948</v>
      </c>
      <c r="DY28" s="1088">
        <v>2416.5928160120243</v>
      </c>
      <c r="DZ28" s="1088">
        <v>-1236.1515552584117</v>
      </c>
      <c r="EA28" s="1088">
        <v>2381.3508622798067</v>
      </c>
      <c r="EB28" s="1090">
        <v>16891.843383124102</v>
      </c>
      <c r="EC28" s="1091">
        <v>3693.6549944122289</v>
      </c>
      <c r="ED28" s="1088">
        <v>2793.5513523570312</v>
      </c>
      <c r="EE28" s="1088">
        <v>7729.1096040985913</v>
      </c>
      <c r="EF28" s="1088">
        <v>14216.315950867849</v>
      </c>
      <c r="EG28" s="1088">
        <v>604.52662139385802</v>
      </c>
      <c r="EH28" s="925">
        <v>4878.8140076465461</v>
      </c>
      <c r="EI28" s="925">
        <v>4912.9667674126022</v>
      </c>
      <c r="EJ28" s="925">
        <v>10396.307396453007</v>
      </c>
      <c r="EK28" s="925">
        <v>4519.8039111512799</v>
      </c>
      <c r="EL28" s="925">
        <v>2954.0981024641073</v>
      </c>
      <c r="EM28" s="925">
        <v>783.99282526275636</v>
      </c>
      <c r="EN28" s="925">
        <v>8257.8948388781446</v>
      </c>
      <c r="EO28" s="925">
        <v>4656.8407658851793</v>
      </c>
      <c r="EP28" s="925">
        <v>4139.2133699729839</v>
      </c>
      <c r="EQ28" s="925">
        <v>3231.3042758271517</v>
      </c>
      <c r="ER28" s="925">
        <v>12027.358411685318</v>
      </c>
      <c r="ES28" s="1092">
        <v>44897.876597884315</v>
      </c>
      <c r="ET28" s="1096">
        <v>2217.9388885121493</v>
      </c>
      <c r="EU28" s="925">
        <v>2641.8070040234861</v>
      </c>
      <c r="EV28" s="925">
        <v>4567.077153119666</v>
      </c>
      <c r="EW28" s="925">
        <v>9426.8230456553028</v>
      </c>
      <c r="EX28" s="925">
        <v>3276.0189459075145</v>
      </c>
      <c r="EY28" s="925">
        <v>5040.4890276828437</v>
      </c>
      <c r="EZ28" s="925">
        <v>2467.4005683731684</v>
      </c>
      <c r="FA28" s="925">
        <v>10783.908541963528</v>
      </c>
      <c r="FB28" s="925">
        <v>4680.9386992402297</v>
      </c>
      <c r="FC28" s="925">
        <v>4489.5520601508933</v>
      </c>
      <c r="FD28" s="925">
        <v>3296.0935531894584</v>
      </c>
      <c r="FE28" s="925">
        <v>12466.58431258058</v>
      </c>
      <c r="FF28" s="925">
        <v>2013.3628427438771</v>
      </c>
      <c r="FG28" s="925">
        <v>6846.0940340686684</v>
      </c>
      <c r="FH28" s="925">
        <v>817.88809413315221</v>
      </c>
      <c r="FI28" s="925">
        <v>9677.3449709456982</v>
      </c>
      <c r="FJ28" s="925">
        <v>42354.660871145119</v>
      </c>
      <c r="FK28" s="1096">
        <v>8665.6733279491018</v>
      </c>
      <c r="FL28" s="925">
        <v>1784.3839107721137</v>
      </c>
      <c r="FM28" s="925">
        <v>6044.0243986043606</v>
      </c>
      <c r="FN28" s="925">
        <f t="shared" si="0"/>
        <v>16494.081637325577</v>
      </c>
      <c r="FO28" s="925">
        <v>3527.5517450994148</v>
      </c>
      <c r="FP28" s="925">
        <v>5954.8109581982308</v>
      </c>
      <c r="FQ28" s="925">
        <v>3017.0248930970338</v>
      </c>
      <c r="FR28" s="925">
        <f t="shared" si="1"/>
        <v>12499.387596394681</v>
      </c>
      <c r="FS28" s="925">
        <v>5144.1580376785905</v>
      </c>
      <c r="FT28" s="925">
        <v>6766.9113788182049</v>
      </c>
      <c r="FU28" s="925">
        <v>2701.547176794048</v>
      </c>
      <c r="FV28" s="925">
        <f t="shared" si="2"/>
        <v>14612.616593290844</v>
      </c>
      <c r="FW28" s="925">
        <v>21608.065503987928</v>
      </c>
      <c r="FX28" s="925">
        <v>5003.0201393472507</v>
      </c>
      <c r="FY28" s="925">
        <v>-19720.220918481456</v>
      </c>
      <c r="FZ28" s="925">
        <v>6890.8647248537218</v>
      </c>
      <c r="GA28" s="1092">
        <v>50496.950551864822</v>
      </c>
      <c r="GB28" s="1096">
        <v>7730.5253768109624</v>
      </c>
      <c r="GC28" s="925">
        <v>9638.080902741076</v>
      </c>
      <c r="GD28" s="925">
        <v>-2589.4622806449061</v>
      </c>
      <c r="GE28" s="925">
        <f t="shared" si="3"/>
        <v>14779.143998907133</v>
      </c>
      <c r="GF28" s="925">
        <v>3617.5244433588578</v>
      </c>
      <c r="GG28" s="925">
        <v>1688.6461150659627</v>
      </c>
      <c r="GH28" s="925">
        <v>-5422.2058518957156</v>
      </c>
      <c r="GI28" s="925">
        <f t="shared" si="4"/>
        <v>-116.03529347089534</v>
      </c>
      <c r="GJ28" s="925">
        <v>8815.2602052330767</v>
      </c>
      <c r="GK28" s="925">
        <v>2745.6378245437559</v>
      </c>
      <c r="GL28" s="925">
        <v>-6004.6009073932928</v>
      </c>
      <c r="GM28" s="925">
        <f t="shared" si="5"/>
        <v>5556.2971223835393</v>
      </c>
      <c r="GN28" s="925">
        <v>3793.5952267011953</v>
      </c>
      <c r="GO28" s="925">
        <v>4041.4015874494125</v>
      </c>
      <c r="GP28" s="925">
        <v>-67.534492215057313</v>
      </c>
      <c r="GQ28" s="925">
        <f t="shared" si="6"/>
        <v>7767.4623219355508</v>
      </c>
      <c r="GR28" s="1092">
        <f t="shared" si="7"/>
        <v>27986.868149755326</v>
      </c>
      <c r="GS28" s="925">
        <v>15811.69</v>
      </c>
      <c r="GT28" s="925">
        <v>6915.19</v>
      </c>
      <c r="GU28" s="925">
        <v>3320.27</v>
      </c>
      <c r="GV28" s="925">
        <v>26047.15</v>
      </c>
      <c r="GW28" s="925">
        <f>GW29</f>
        <v>7743.8450665017308</v>
      </c>
      <c r="GX28" s="925">
        <f t="shared" ref="GX28:HI28" si="9">GX29</f>
        <v>4440.6928139067841</v>
      </c>
      <c r="GY28" s="925">
        <f t="shared" si="9"/>
        <v>-896.17097929700969</v>
      </c>
      <c r="GZ28" s="925">
        <f t="shared" si="9"/>
        <v>11288.366901111505</v>
      </c>
      <c r="HA28" s="925">
        <f t="shared" si="9"/>
        <v>9757.0985439505239</v>
      </c>
      <c r="HB28" s="925">
        <f t="shared" si="9"/>
        <v>14855.696931668763</v>
      </c>
      <c r="HC28" s="925">
        <f t="shared" si="9"/>
        <v>5264.7413666988559</v>
      </c>
      <c r="HD28" s="925">
        <f t="shared" si="9"/>
        <v>29877.536842318143</v>
      </c>
      <c r="HE28" s="925">
        <f t="shared" si="9"/>
        <v>-638.66505807434862</v>
      </c>
      <c r="HF28" s="925">
        <f t="shared" si="9"/>
        <v>3309.1015218468506</v>
      </c>
      <c r="HG28" s="925">
        <f t="shared" si="9"/>
        <v>-8472.841648888465</v>
      </c>
      <c r="HH28" s="925">
        <f t="shared" si="9"/>
        <v>-5802.4051851159638</v>
      </c>
      <c r="HI28" s="1092">
        <f t="shared" si="9"/>
        <v>61410.647397006665</v>
      </c>
      <c r="HJ28" s="1096">
        <v>13431.708622189395</v>
      </c>
      <c r="HK28" s="925">
        <v>10480.59391786892</v>
      </c>
      <c r="HL28" s="925">
        <v>-5991.8397326201548</v>
      </c>
      <c r="HM28" s="925">
        <v>17920.462807438165</v>
      </c>
      <c r="HN28" s="925">
        <v>-2388.8870271746596</v>
      </c>
      <c r="HO28" s="925">
        <v>3562.8726414949028</v>
      </c>
      <c r="HP28" s="925">
        <v>2887.2822052988604</v>
      </c>
      <c r="HQ28" s="925">
        <v>4061.2678196191036</v>
      </c>
      <c r="HR28" s="925">
        <v>-3425.6674240674747</v>
      </c>
      <c r="HS28" s="925">
        <v>1074.3130122304465</v>
      </c>
      <c r="HT28" s="925">
        <v>-4210.8112976947195</v>
      </c>
      <c r="HU28" s="925">
        <v>-6562.1657095317478</v>
      </c>
      <c r="HV28" s="925">
        <v>-2217.1079374540413</v>
      </c>
      <c r="HW28" s="925">
        <v>5832.4746438018637</v>
      </c>
      <c r="HX28" s="925">
        <v>24365.101529917596</v>
      </c>
      <c r="HY28" s="925">
        <v>27980.46823626542</v>
      </c>
      <c r="HZ28" s="1092">
        <v>43400.033153790937</v>
      </c>
      <c r="IA28" s="925"/>
    </row>
    <row r="29" spans="1:235" s="1070" customFormat="1" ht="21" customHeight="1" x14ac:dyDescent="0.35">
      <c r="A29" s="1139" t="s">
        <v>891</v>
      </c>
      <c r="B29" s="1087">
        <v>124.30351345999999</v>
      </c>
      <c r="C29" s="1087">
        <v>91.372032579999996</v>
      </c>
      <c r="D29" s="1087">
        <v>100.24942547000001</v>
      </c>
      <c r="E29" s="1087">
        <v>315.92497150999998</v>
      </c>
      <c r="F29" s="1087">
        <v>89.242151180000008</v>
      </c>
      <c r="G29" s="1087">
        <v>37.460480320000009</v>
      </c>
      <c r="H29" s="1087">
        <v>74.141121489999989</v>
      </c>
      <c r="I29" s="1087">
        <v>200.84375299000001</v>
      </c>
      <c r="J29" s="1087">
        <v>57.571895999999995</v>
      </c>
      <c r="K29" s="1087">
        <v>136.33954199999999</v>
      </c>
      <c r="L29" s="1087">
        <v>138.38933691</v>
      </c>
      <c r="M29" s="1087">
        <v>332.30077491000003</v>
      </c>
      <c r="N29" s="1087">
        <v>151.893756</v>
      </c>
      <c r="O29" s="1087">
        <v>216.47590400000001</v>
      </c>
      <c r="P29" s="1087">
        <v>13.963048000000001</v>
      </c>
      <c r="Q29" s="1087">
        <v>382.33270799999997</v>
      </c>
      <c r="R29" s="1087">
        <v>1231.4022074099998</v>
      </c>
      <c r="S29" s="1087"/>
      <c r="T29" s="1087">
        <v>547.79560000000004</v>
      </c>
      <c r="U29" s="1087">
        <v>-55.570764999999994</v>
      </c>
      <c r="V29" s="1087">
        <v>100.7734</v>
      </c>
      <c r="W29" s="1087">
        <v>592.99823499999991</v>
      </c>
      <c r="X29" s="1087">
        <v>-2.3700000000005161E-2</v>
      </c>
      <c r="Y29" s="1087">
        <v>-9.2625999999999991</v>
      </c>
      <c r="Z29" s="1087">
        <v>166.447</v>
      </c>
      <c r="AA29" s="1087">
        <v>157.16070000000002</v>
      </c>
      <c r="AB29" s="1087">
        <v>655.23860946540003</v>
      </c>
      <c r="AC29" s="1087">
        <v>1679.3524000000002</v>
      </c>
      <c r="AD29" s="1087">
        <v>22.704800000000006</v>
      </c>
      <c r="AE29" s="1087">
        <v>2357.2958094654005</v>
      </c>
      <c r="AF29" s="1087">
        <v>85.701799999999992</v>
      </c>
      <c r="AG29" s="1087">
        <v>-10.619699999999995</v>
      </c>
      <c r="AH29" s="1087">
        <v>29.435300000000005</v>
      </c>
      <c r="AI29" s="1087">
        <v>104.51740000000001</v>
      </c>
      <c r="AJ29" s="1087">
        <v>3211.9721444654001</v>
      </c>
      <c r="AK29" s="1087"/>
      <c r="AL29" s="1087">
        <v>173.73907800000001</v>
      </c>
      <c r="AM29" s="1087">
        <v>76.80397099999999</v>
      </c>
      <c r="AN29" s="1087">
        <v>360.88158000000004</v>
      </c>
      <c r="AO29" s="1087">
        <v>611.4246290000001</v>
      </c>
      <c r="AP29" s="1087">
        <v>19.061970000000002</v>
      </c>
      <c r="AQ29" s="1087">
        <v>320.49672800000002</v>
      </c>
      <c r="AR29" s="1087">
        <v>274.43184800000006</v>
      </c>
      <c r="AS29" s="1087">
        <v>613.99054599999999</v>
      </c>
      <c r="AT29" s="1087">
        <v>159.97937999999996</v>
      </c>
      <c r="AU29" s="1087">
        <v>626.873332</v>
      </c>
      <c r="AV29" s="1087"/>
      <c r="AW29" s="1209">
        <v>871.38076149140215</v>
      </c>
      <c r="AX29" s="1087">
        <v>335.67903200000001</v>
      </c>
      <c r="AY29" s="1087">
        <v>-15.67599800000005</v>
      </c>
      <c r="AZ29" s="1087">
        <v>1191.383795491402</v>
      </c>
      <c r="BA29" s="1087">
        <v>89.40354099999999</v>
      </c>
      <c r="BB29" s="1087">
        <v>-131.847668</v>
      </c>
      <c r="BC29" s="1087">
        <v>25.183230000000009</v>
      </c>
      <c r="BD29" s="1087">
        <v>124.7109979999999</v>
      </c>
      <c r="BE29" s="1087">
        <v>34.458540000000028</v>
      </c>
      <c r="BF29" s="1087">
        <v>1143.3221741299999</v>
      </c>
      <c r="BG29" s="1087">
        <v>-141.04514799999998</v>
      </c>
      <c r="BH29" s="1087">
        <v>1036.7355661299998</v>
      </c>
      <c r="BI29" s="925">
        <v>3606.9339500000001</v>
      </c>
      <c r="BJ29" s="925">
        <v>-68.020964796000015</v>
      </c>
      <c r="BK29" s="925">
        <v>-38.519420000000025</v>
      </c>
      <c r="BL29" s="925">
        <v>3500.3935652040004</v>
      </c>
      <c r="BM29" s="1200">
        <v>374.68114500000001</v>
      </c>
      <c r="BN29" s="1153">
        <v>74.250355025088027</v>
      </c>
      <c r="BO29" s="1153">
        <v>150.18232600000002</v>
      </c>
      <c r="BP29" s="1153">
        <v>599.11382602508809</v>
      </c>
      <c r="BQ29" s="925">
        <v>69.232736234725991</v>
      </c>
      <c r="BR29" s="925">
        <v>385.81112924389197</v>
      </c>
      <c r="BS29" s="925">
        <v>-166.18395299999997</v>
      </c>
      <c r="BT29" s="1088">
        <v>288.85991247861796</v>
      </c>
      <c r="BU29" s="1088">
        <v>129.95181000000002</v>
      </c>
      <c r="BV29" s="1088">
        <v>-220.38095930928995</v>
      </c>
      <c r="BW29" s="1088">
        <v>2362.7038562164998</v>
      </c>
      <c r="BX29" s="1088">
        <v>2272.2747069072102</v>
      </c>
      <c r="BY29" s="1088">
        <v>31.689427565199992</v>
      </c>
      <c r="BZ29" s="1088">
        <v>71.898963999999978</v>
      </c>
      <c r="CA29" s="1088">
        <v>-303.54690600000004</v>
      </c>
      <c r="CB29" s="1090">
        <v>-199.95851443480001</v>
      </c>
      <c r="CC29" s="1091">
        <v>-265.4682964804428</v>
      </c>
      <c r="CD29" s="1088">
        <v>39.605173693005291</v>
      </c>
      <c r="CE29" s="1088">
        <v>76.34505587234554</v>
      </c>
      <c r="CF29" s="1088">
        <v>-149.51806691509194</v>
      </c>
      <c r="CG29" s="1088">
        <v>-200.51830827573372</v>
      </c>
      <c r="CH29" s="1088">
        <v>705.79331798226553</v>
      </c>
      <c r="CI29" s="1088">
        <v>-107.37214706132244</v>
      </c>
      <c r="CJ29" s="1088">
        <v>397.90286264520932</v>
      </c>
      <c r="CK29" s="1088">
        <v>-292.58715330126984</v>
      </c>
      <c r="CL29" s="1088">
        <v>-120.40974096433678</v>
      </c>
      <c r="CM29" s="1088">
        <v>117.81565346520878</v>
      </c>
      <c r="CN29" s="1088">
        <v>-295.1812408003978</v>
      </c>
      <c r="CO29" s="1088">
        <v>-853.82329348225846</v>
      </c>
      <c r="CP29" s="1088">
        <v>-84.341757816513251</v>
      </c>
      <c r="CQ29" s="1088">
        <v>1103.2993087380801</v>
      </c>
      <c r="CR29" s="1088">
        <v>165.13425743930839</v>
      </c>
      <c r="CS29" s="1090">
        <v>-47.421577406322285</v>
      </c>
      <c r="CT29" s="1088">
        <v>-175.54813091629131</v>
      </c>
      <c r="CU29" s="1088">
        <v>-47.773577520291255</v>
      </c>
      <c r="CV29" s="1088">
        <v>-113.13608394109534</v>
      </c>
      <c r="CW29" s="1088">
        <v>-336.45779237767783</v>
      </c>
      <c r="CX29" s="1088">
        <v>-69.098375446743376</v>
      </c>
      <c r="CY29" s="1088">
        <v>4401.9301595606157</v>
      </c>
      <c r="CZ29" s="1088">
        <v>-509.07481348025783</v>
      </c>
      <c r="DA29" s="1088">
        <v>3823.7569706336144</v>
      </c>
      <c r="DB29" s="1088">
        <v>-245.55307661622513</v>
      </c>
      <c r="DC29" s="1088">
        <v>719.61437123124142</v>
      </c>
      <c r="DD29" s="1088">
        <v>-166.62446690113498</v>
      </c>
      <c r="DE29" s="1088">
        <v>307.43682771388137</v>
      </c>
      <c r="DF29" s="1088">
        <v>-219.67591094955489</v>
      </c>
      <c r="DG29" s="1088">
        <v>-339.39708369949403</v>
      </c>
      <c r="DH29" s="1088">
        <v>-511.48381403673886</v>
      </c>
      <c r="DI29" s="1088">
        <v>-1070.5568086857879</v>
      </c>
      <c r="DJ29" s="1090">
        <v>2724.1791972840283</v>
      </c>
      <c r="DK29" s="1091">
        <v>-568.73627342907048</v>
      </c>
      <c r="DL29" s="1088">
        <v>-635.58948640887684</v>
      </c>
      <c r="DM29" s="1088">
        <v>13256.002235591757</v>
      </c>
      <c r="DN29" s="1088">
        <v>12051.676475753811</v>
      </c>
      <c r="DO29" s="1088">
        <v>-1061.8830035323667</v>
      </c>
      <c r="DP29" s="1088">
        <v>-815.95634835025464</v>
      </c>
      <c r="DQ29" s="1088">
        <v>-605.2133936333903</v>
      </c>
      <c r="DR29" s="1088">
        <v>-2483.0527455160118</v>
      </c>
      <c r="DS29" s="1088">
        <v>9568.6237302377995</v>
      </c>
      <c r="DT29" s="1088">
        <v>-1654.0509898113137</v>
      </c>
      <c r="DU29" s="1088">
        <v>-637.60354961885719</v>
      </c>
      <c r="DV29" s="1088">
        <v>-938.95070988092004</v>
      </c>
      <c r="DW29" s="1088">
        <v>-3230.6052493110906</v>
      </c>
      <c r="DX29" s="1088">
        <v>-451.35701248384095</v>
      </c>
      <c r="DY29" s="1088">
        <v>-472.572679727994</v>
      </c>
      <c r="DZ29" s="1088">
        <v>-696.906512828784</v>
      </c>
      <c r="EA29" s="1088">
        <v>-1620.836205040619</v>
      </c>
      <c r="EB29" s="1090">
        <v>5041.0824806701366</v>
      </c>
      <c r="EC29" s="1091">
        <v>-172.93463788372492</v>
      </c>
      <c r="ED29" s="1088">
        <v>4971.2032954470233</v>
      </c>
      <c r="EE29" s="1088">
        <v>236.23296324201669</v>
      </c>
      <c r="EF29" s="1088">
        <v>5034.501620805313</v>
      </c>
      <c r="EG29" s="1088">
        <v>-576.80042734070662</v>
      </c>
      <c r="EH29" s="925">
        <v>-860.60290824996787</v>
      </c>
      <c r="EI29" s="925">
        <v>-397.60824709736988</v>
      </c>
      <c r="EJ29" s="925">
        <v>-1835.0115826880447</v>
      </c>
      <c r="EK29" s="925">
        <v>-248.63452184230704</v>
      </c>
      <c r="EL29" s="925">
        <v>177.77758595766596</v>
      </c>
      <c r="EM29" s="925">
        <v>-1312.267323307223</v>
      </c>
      <c r="EN29" s="925">
        <v>-1383.124259191864</v>
      </c>
      <c r="EO29" s="925">
        <v>-325.84777794454374</v>
      </c>
      <c r="EP29" s="925">
        <v>-910.47132447780814</v>
      </c>
      <c r="EQ29" s="925">
        <v>-548.79876428616296</v>
      </c>
      <c r="ER29" s="925">
        <v>-1785.1178667085142</v>
      </c>
      <c r="ES29" s="1092">
        <v>31.247912216891564</v>
      </c>
      <c r="ET29" s="1096">
        <v>305.59159817101499</v>
      </c>
      <c r="EU29" s="925">
        <v>-352.58170642651135</v>
      </c>
      <c r="EV29" s="925">
        <v>523.20058200963399</v>
      </c>
      <c r="EW29" s="925">
        <v>476.21047375413764</v>
      </c>
      <c r="EX29" s="925">
        <v>15333.492517433735</v>
      </c>
      <c r="EY29" s="925">
        <v>-165.65682424715851</v>
      </c>
      <c r="EZ29" s="925">
        <v>-65.642142966436495</v>
      </c>
      <c r="FA29" s="925">
        <v>15102.193550220143</v>
      </c>
      <c r="FB29" s="925">
        <v>-215.08716767485987</v>
      </c>
      <c r="FC29" s="925">
        <v>-743.43994407910304</v>
      </c>
      <c r="FD29" s="925">
        <v>-500.23313729651915</v>
      </c>
      <c r="FE29" s="925">
        <v>-1458.7602490504817</v>
      </c>
      <c r="FF29" s="925">
        <v>88.645097683954646</v>
      </c>
      <c r="FG29" s="925">
        <v>181.68844383870487</v>
      </c>
      <c r="FH29" s="925">
        <v>5692.0927628932295</v>
      </c>
      <c r="FI29" s="925">
        <v>5962.4263044158906</v>
      </c>
      <c r="FJ29" s="925">
        <v>20082.07007933969</v>
      </c>
      <c r="FK29" s="1096">
        <v>166.02126223704863</v>
      </c>
      <c r="FL29" s="925">
        <v>256.12131946260433</v>
      </c>
      <c r="FM29" s="925">
        <v>809.16262070783489</v>
      </c>
      <c r="FN29" s="925">
        <f t="shared" si="0"/>
        <v>1231.3052024074877</v>
      </c>
      <c r="FO29" s="925">
        <v>594.82507641729308</v>
      </c>
      <c r="FP29" s="925">
        <v>116.17093343613749</v>
      </c>
      <c r="FQ29" s="925">
        <v>1720.9976250626446</v>
      </c>
      <c r="FR29" s="925">
        <f t="shared" si="1"/>
        <v>2431.9936349160753</v>
      </c>
      <c r="FS29" s="925">
        <v>144.14760039825143</v>
      </c>
      <c r="FT29" s="925">
        <v>-312.39290073858149</v>
      </c>
      <c r="FU29" s="925">
        <v>6297.8073732487155</v>
      </c>
      <c r="FV29" s="925">
        <f t="shared" si="2"/>
        <v>6129.5620729083857</v>
      </c>
      <c r="FW29" s="925">
        <v>298.43326966987962</v>
      </c>
      <c r="FX29" s="925">
        <v>-508.20572331766004</v>
      </c>
      <c r="FY29" s="925">
        <v>16.868182909959387</v>
      </c>
      <c r="FZ29" s="925">
        <v>-192.90427073782098</v>
      </c>
      <c r="GA29" s="1092">
        <v>9599.9566394941248</v>
      </c>
      <c r="GB29" s="1096">
        <v>929.99484508098055</v>
      </c>
      <c r="GC29" s="925">
        <v>263.90053113073515</v>
      </c>
      <c r="GD29" s="925">
        <v>798.71175100568394</v>
      </c>
      <c r="GE29" s="925">
        <f t="shared" si="3"/>
        <v>1992.6071272173995</v>
      </c>
      <c r="GF29" s="925">
        <v>129.74544326987254</v>
      </c>
      <c r="GG29" s="925">
        <v>678.44740583391581</v>
      </c>
      <c r="GH29" s="925">
        <v>2034.7767210414911</v>
      </c>
      <c r="GI29" s="925">
        <f t="shared" si="4"/>
        <v>2842.9695701452792</v>
      </c>
      <c r="GJ29" s="925">
        <v>-842.63131541961991</v>
      </c>
      <c r="GK29" s="925">
        <v>457.34006845372295</v>
      </c>
      <c r="GL29" s="925">
        <v>3946.005783697567</v>
      </c>
      <c r="GM29" s="925">
        <f t="shared" si="5"/>
        <v>3560.7145367316703</v>
      </c>
      <c r="GN29" s="925">
        <v>-33.552011033023206</v>
      </c>
      <c r="GO29" s="925">
        <v>1286.4442607325357</v>
      </c>
      <c r="GP29" s="925">
        <v>1570.2356857165214</v>
      </c>
      <c r="GQ29" s="925">
        <f t="shared" si="6"/>
        <v>2823.1279354160338</v>
      </c>
      <c r="GR29" s="1092">
        <f t="shared" si="7"/>
        <v>11219.419169510382</v>
      </c>
      <c r="GS29" s="925">
        <v>15811.687702737199</v>
      </c>
      <c r="GT29" s="925">
        <v>6915.1902417592337</v>
      </c>
      <c r="GU29" s="925">
        <v>3320.2708941965084</v>
      </c>
      <c r="GV29" s="925">
        <v>26047.148838692985</v>
      </c>
      <c r="GW29" s="925">
        <v>7743.8450665017308</v>
      </c>
      <c r="GX29" s="925">
        <v>4440.6928139067841</v>
      </c>
      <c r="GY29" s="925">
        <v>-896.17097929700969</v>
      </c>
      <c r="GZ29" s="925">
        <v>11288.366901111505</v>
      </c>
      <c r="HA29" s="925">
        <v>9757.0985439505239</v>
      </c>
      <c r="HB29" s="925">
        <v>14855.696931668763</v>
      </c>
      <c r="HC29" s="925">
        <v>5264.7413666988559</v>
      </c>
      <c r="HD29" s="925">
        <v>29877.536842318143</v>
      </c>
      <c r="HE29" s="925">
        <v>-638.66505807434862</v>
      </c>
      <c r="HF29" s="925">
        <v>3309.1015218468506</v>
      </c>
      <c r="HG29" s="925">
        <v>-8472.841648888465</v>
      </c>
      <c r="HH29" s="925">
        <v>-5802.4051851159638</v>
      </c>
      <c r="HI29" s="1092">
        <v>61410.647397006665</v>
      </c>
      <c r="HJ29" s="1096">
        <v>3128.3938294082559</v>
      </c>
      <c r="HK29" s="925">
        <v>121.59112393044389</v>
      </c>
      <c r="HL29" s="925">
        <v>-163.28776478950709</v>
      </c>
      <c r="HM29" s="925">
        <v>3086.697188549193</v>
      </c>
      <c r="HN29" s="925">
        <v>-401.18311926589382</v>
      </c>
      <c r="HO29" s="925">
        <v>-165.47902287612189</v>
      </c>
      <c r="HP29" s="925">
        <v>139.32436059022314</v>
      </c>
      <c r="HQ29" s="925">
        <v>-427.33778155179255</v>
      </c>
      <c r="HR29" s="925">
        <v>2157.44048484941</v>
      </c>
      <c r="HS29" s="925">
        <v>-73.674471536123065</v>
      </c>
      <c r="HT29" s="925">
        <v>3996.3463418277888</v>
      </c>
      <c r="HU29" s="925">
        <v>6080.1123551410765</v>
      </c>
      <c r="HV29" s="925">
        <v>-590.63158801667089</v>
      </c>
      <c r="HW29" s="925">
        <v>39.780710274009856</v>
      </c>
      <c r="HX29" s="925">
        <v>-2176.9162136468954</v>
      </c>
      <c r="HY29" s="925">
        <v>-2727.7670913895563</v>
      </c>
      <c r="HZ29" s="1092">
        <v>6011.7046707489208</v>
      </c>
      <c r="IA29" s="925"/>
    </row>
    <row r="30" spans="1:235" ht="21" customHeight="1" x14ac:dyDescent="0.35">
      <c r="A30" s="1097" t="s">
        <v>892</v>
      </c>
      <c r="B30" s="1098">
        <v>146.82361345999999</v>
      </c>
      <c r="C30" s="1098">
        <v>132.27553258</v>
      </c>
      <c r="D30" s="1098">
        <v>147.39322547</v>
      </c>
      <c r="E30" s="1098">
        <v>426.49237151</v>
      </c>
      <c r="F30" s="1098">
        <v>122.34545118000001</v>
      </c>
      <c r="G30" s="1098">
        <v>101.08138032000001</v>
      </c>
      <c r="H30" s="1098">
        <v>125.03342148999999</v>
      </c>
      <c r="I30" s="1098">
        <v>348.46025299000001</v>
      </c>
      <c r="J30" s="1098">
        <v>109.021396</v>
      </c>
      <c r="K30" s="1098">
        <v>161.39514199999999</v>
      </c>
      <c r="L30" s="1098">
        <v>209.126544</v>
      </c>
      <c r="M30" s="1098">
        <v>479.54308200000003</v>
      </c>
      <c r="N30" s="1098">
        <v>201.684056</v>
      </c>
      <c r="O30" s="1098">
        <v>299.642404</v>
      </c>
      <c r="P30" s="1098">
        <v>99.184048000000004</v>
      </c>
      <c r="Q30" s="1098">
        <v>600.51050799999996</v>
      </c>
      <c r="R30" s="1098">
        <v>1855.0062144999999</v>
      </c>
      <c r="S30" s="1098"/>
      <c r="T30" s="1098">
        <v>558.83150000000001</v>
      </c>
      <c r="U30" s="1098">
        <v>143.34110000000001</v>
      </c>
      <c r="V30" s="1098">
        <v>135.06139999999999</v>
      </c>
      <c r="W30" s="1098">
        <v>837.23399999999992</v>
      </c>
      <c r="X30" s="1098">
        <v>92.099599999999995</v>
      </c>
      <c r="Y30" s="1098">
        <v>57.494700000000002</v>
      </c>
      <c r="Z30" s="1098">
        <v>186.4187</v>
      </c>
      <c r="AA30" s="1098">
        <v>336.01300000000003</v>
      </c>
      <c r="AB30" s="1098">
        <v>739.2351094654</v>
      </c>
      <c r="AC30" s="1098">
        <v>1710.3301000000001</v>
      </c>
      <c r="AD30" s="1098">
        <v>63.554900000000004</v>
      </c>
      <c r="AE30" s="1098">
        <v>2513.1201094654002</v>
      </c>
      <c r="AF30" s="1098">
        <v>123.5779</v>
      </c>
      <c r="AG30" s="1098">
        <v>136.00710000000001</v>
      </c>
      <c r="AH30" s="1098">
        <v>87.429000000000002</v>
      </c>
      <c r="AI30" s="1098">
        <v>347.01400000000001</v>
      </c>
      <c r="AJ30" s="1098">
        <v>4033.3811094654002</v>
      </c>
      <c r="AK30" s="1098"/>
      <c r="AL30" s="1098">
        <v>227.505178</v>
      </c>
      <c r="AM30" s="1098">
        <v>129.14477099999999</v>
      </c>
      <c r="AN30" s="1098">
        <v>397.74218000000002</v>
      </c>
      <c r="AO30" s="1098">
        <v>754.39212900000007</v>
      </c>
      <c r="AP30" s="1098">
        <v>164.50336999999999</v>
      </c>
      <c r="AQ30" s="1098">
        <v>489.19942800000001</v>
      </c>
      <c r="AR30" s="1098">
        <v>415.38194800000002</v>
      </c>
      <c r="AS30" s="1098">
        <v>1069.084746</v>
      </c>
      <c r="AT30" s="1098">
        <v>288.32727999999997</v>
      </c>
      <c r="AU30" s="1098">
        <v>1112.852832</v>
      </c>
      <c r="AV30" s="1098"/>
      <c r="AW30" s="1202">
        <v>1028.4986100000001</v>
      </c>
      <c r="AX30" s="1098">
        <v>381.81143200000002</v>
      </c>
      <c r="AY30" s="1098">
        <v>256.97630199999998</v>
      </c>
      <c r="AZ30" s="1098">
        <v>1667.2863440000001</v>
      </c>
      <c r="BA30" s="1098">
        <v>288.88694099999998</v>
      </c>
      <c r="BB30" s="1098">
        <v>113.58403199999999</v>
      </c>
      <c r="BC30" s="1098">
        <v>218.10623000000001</v>
      </c>
      <c r="BD30" s="1098">
        <v>762.54909799999996</v>
      </c>
      <c r="BE30" s="1098">
        <v>383.29284000000001</v>
      </c>
      <c r="BF30" s="1098">
        <v>1201.7135741299999</v>
      </c>
      <c r="BG30" s="1098">
        <v>164.70625200000001</v>
      </c>
      <c r="BH30" s="1098">
        <v>1749.7126661299999</v>
      </c>
      <c r="BI30" s="947">
        <v>3878.4499500000002</v>
      </c>
      <c r="BJ30" s="947">
        <v>135.49643520399999</v>
      </c>
      <c r="BK30" s="947">
        <v>393.82187999999996</v>
      </c>
      <c r="BL30" s="947">
        <v>4407.7682652040003</v>
      </c>
      <c r="BM30" s="1101">
        <v>571.84404500000005</v>
      </c>
      <c r="BN30" s="1099">
        <v>209.688794</v>
      </c>
      <c r="BO30" s="1099">
        <v>401.90002600000003</v>
      </c>
      <c r="BP30" s="1099">
        <v>1183.432865</v>
      </c>
      <c r="BQ30" s="947">
        <v>281.00079199999999</v>
      </c>
      <c r="BR30" s="947">
        <v>617.05202399999996</v>
      </c>
      <c r="BS30" s="947">
        <v>253.90964700000001</v>
      </c>
      <c r="BT30" s="1072">
        <v>1151.9624630000001</v>
      </c>
      <c r="BU30" s="1072">
        <v>474.53581000000003</v>
      </c>
      <c r="BV30" s="1072">
        <v>297.48539</v>
      </c>
      <c r="BW30" s="1072">
        <v>3507.6025399999999</v>
      </c>
      <c r="BX30" s="1072">
        <v>4279.62374</v>
      </c>
      <c r="BY30" s="1072">
        <v>168.94617600000001</v>
      </c>
      <c r="BZ30" s="1072">
        <v>381.287464</v>
      </c>
      <c r="CA30" s="1072">
        <v>398.77309400000001</v>
      </c>
      <c r="CB30" s="1102">
        <v>949.00673400000005</v>
      </c>
      <c r="CC30" s="1136">
        <v>117.98422089955722</v>
      </c>
      <c r="CD30" s="1072">
        <v>97.074445623005289</v>
      </c>
      <c r="CE30" s="1072">
        <v>362.36232959234553</v>
      </c>
      <c r="CF30" s="1072">
        <v>577.42099611490801</v>
      </c>
      <c r="CG30" s="1072">
        <v>67.664264014266266</v>
      </c>
      <c r="CH30" s="1072">
        <v>1075.7070481422654</v>
      </c>
      <c r="CI30" s="1072">
        <v>317.73202391867756</v>
      </c>
      <c r="CJ30" s="1072">
        <v>1461.1033360752092</v>
      </c>
      <c r="CK30" s="1072">
        <v>89.319734788730216</v>
      </c>
      <c r="CL30" s="1072">
        <v>143.11254954566323</v>
      </c>
      <c r="CM30" s="1072">
        <v>270.84735650520878</v>
      </c>
      <c r="CN30" s="1072">
        <v>503.27964083960222</v>
      </c>
      <c r="CO30" s="1072">
        <v>421.24785366774165</v>
      </c>
      <c r="CP30" s="1072">
        <v>188.49975439348665</v>
      </c>
      <c r="CQ30" s="1072">
        <v>1880.4036446980799</v>
      </c>
      <c r="CR30" s="1072">
        <v>2490.1512527593081</v>
      </c>
      <c r="CS30" s="1102">
        <v>4865.2896252736782</v>
      </c>
      <c r="CT30" s="1072">
        <v>102.56310320370871</v>
      </c>
      <c r="CU30" s="1072">
        <v>122.32444724970874</v>
      </c>
      <c r="CV30" s="1072">
        <v>153.40300043890468</v>
      </c>
      <c r="CW30" s="1072">
        <v>378.29055089232213</v>
      </c>
      <c r="CX30" s="1072">
        <v>173.69719480325662</v>
      </c>
      <c r="CY30" s="1072">
        <v>5276.2323677706154</v>
      </c>
      <c r="CZ30" s="1072">
        <v>225.70495699974205</v>
      </c>
      <c r="DA30" s="1072">
        <v>5675.6345195736139</v>
      </c>
      <c r="DB30" s="1072">
        <v>233.25574280710393</v>
      </c>
      <c r="DC30" s="1072">
        <v>978.67695917124149</v>
      </c>
      <c r="DD30" s="1072">
        <v>86.583355338865033</v>
      </c>
      <c r="DE30" s="1072">
        <v>1298.5160573172104</v>
      </c>
      <c r="DF30" s="1072">
        <v>57.210371230445126</v>
      </c>
      <c r="DG30" s="1072">
        <v>270.61128784050595</v>
      </c>
      <c r="DH30" s="1072">
        <v>312.48199828326119</v>
      </c>
      <c r="DI30" s="1072">
        <v>640.30365735421231</v>
      </c>
      <c r="DJ30" s="1102">
        <v>7992.7447851373581</v>
      </c>
      <c r="DK30" s="1136">
        <v>281.22800466092946</v>
      </c>
      <c r="DL30" s="1072">
        <v>51.084681541123089</v>
      </c>
      <c r="DM30" s="1072">
        <v>13855.166464421758</v>
      </c>
      <c r="DN30" s="1072">
        <v>14187.479150623811</v>
      </c>
      <c r="DO30" s="1072">
        <v>209.19776580763335</v>
      </c>
      <c r="DP30" s="1072">
        <v>254.96658436974519</v>
      </c>
      <c r="DQ30" s="1072">
        <v>198.93358897660974</v>
      </c>
      <c r="DR30" s="1072">
        <v>663.09793915398836</v>
      </c>
      <c r="DS30" s="1072">
        <v>14850.5770897778</v>
      </c>
      <c r="DT30" s="1072">
        <v>276.90773983868644</v>
      </c>
      <c r="DU30" s="1072">
        <v>197.48792438114282</v>
      </c>
      <c r="DV30" s="1072">
        <v>142.08851342907988</v>
      </c>
      <c r="DW30" s="1072">
        <v>616.48417764890917</v>
      </c>
      <c r="DX30" s="1072">
        <v>98.450089036159</v>
      </c>
      <c r="DY30" s="1072">
        <v>119.947523692006</v>
      </c>
      <c r="DZ30" s="1072">
        <v>274.40846964121602</v>
      </c>
      <c r="EA30" s="1072">
        <v>492.80608236938099</v>
      </c>
      <c r="EB30" s="1102">
        <v>16283.767554580136</v>
      </c>
      <c r="EC30" s="1136">
        <v>608.12424767627499</v>
      </c>
      <c r="ED30" s="1072">
        <v>8339.0646272270224</v>
      </c>
      <c r="EE30" s="1072">
        <v>942.0471091620168</v>
      </c>
      <c r="EF30" s="1072">
        <v>9889.2359840653135</v>
      </c>
      <c r="EG30" s="1072">
        <v>463.42331861929324</v>
      </c>
      <c r="EH30" s="947">
        <v>188.63765094003202</v>
      </c>
      <c r="EI30" s="947">
        <v>470.48114771263005</v>
      </c>
      <c r="EJ30" s="947">
        <v>1122.5421172719552</v>
      </c>
      <c r="EK30" s="947">
        <v>281.72462063769302</v>
      </c>
      <c r="EL30" s="947">
        <v>368.36404585766593</v>
      </c>
      <c r="EM30" s="947">
        <v>462.08623733277699</v>
      </c>
      <c r="EN30" s="947">
        <v>1112.1749038281359</v>
      </c>
      <c r="EO30" s="947">
        <v>1023.8363574154561</v>
      </c>
      <c r="EP30" s="947">
        <v>193.26719757219195</v>
      </c>
      <c r="EQ30" s="947">
        <v>757.08590777383699</v>
      </c>
      <c r="ER30" s="947">
        <v>1974.1894627614852</v>
      </c>
      <c r="ES30" s="1103">
        <v>14098.142467926891</v>
      </c>
      <c r="ET30" s="1104">
        <v>389.218758171015</v>
      </c>
      <c r="EU30" s="947">
        <v>891.95689738348869</v>
      </c>
      <c r="EV30" s="947">
        <v>1619.2236820096341</v>
      </c>
      <c r="EW30" s="947">
        <v>2900.3993375641376</v>
      </c>
      <c r="EX30" s="947">
        <v>16629.052767433735</v>
      </c>
      <c r="EY30" s="947">
        <v>687.57968575284144</v>
      </c>
      <c r="EZ30" s="947">
        <v>1146.0531005135635</v>
      </c>
      <c r="FA30" s="947">
        <v>18462.685553700143</v>
      </c>
      <c r="FB30" s="947">
        <v>593.51416645514007</v>
      </c>
      <c r="FC30" s="947">
        <v>620.86792592089705</v>
      </c>
      <c r="FD30" s="947">
        <v>448.49812565348094</v>
      </c>
      <c r="FE30" s="947">
        <v>1662.8802180295181</v>
      </c>
      <c r="FF30" s="947">
        <v>1437.1631634539547</v>
      </c>
      <c r="FG30" s="947">
        <v>1512.4193124987048</v>
      </c>
      <c r="FH30" s="947">
        <v>7141.3072767032299</v>
      </c>
      <c r="FI30" s="947">
        <v>10090.88975265589</v>
      </c>
      <c r="FJ30" s="947">
        <v>33116.854861949687</v>
      </c>
      <c r="FK30" s="1104">
        <v>613.01495649434003</v>
      </c>
      <c r="FL30" s="947">
        <v>874.29499296876304</v>
      </c>
      <c r="FM30" s="947">
        <v>1558.7190986043599</v>
      </c>
      <c r="FN30" s="947">
        <f t="shared" si="0"/>
        <v>3046.029048067463</v>
      </c>
      <c r="FO30" s="947">
        <v>1160.23617286222</v>
      </c>
      <c r="FP30" s="947">
        <v>1009.98445819823</v>
      </c>
      <c r="FQ30" s="947">
        <v>2193.0418688853201</v>
      </c>
      <c r="FR30" s="947">
        <f t="shared" si="1"/>
        <v>4363.2624999457703</v>
      </c>
      <c r="FS30" s="947">
        <v>450.94763505030096</v>
      </c>
      <c r="FT30" s="947">
        <v>580.23354633078998</v>
      </c>
      <c r="FU30" s="947">
        <v>6815.3346237325622</v>
      </c>
      <c r="FV30" s="947">
        <f t="shared" si="2"/>
        <v>7846.5158051136532</v>
      </c>
      <c r="FW30" s="947">
        <v>510.214046217901</v>
      </c>
      <c r="FX30" s="947">
        <v>581.73245551778098</v>
      </c>
      <c r="FY30" s="947">
        <v>750.690369212208</v>
      </c>
      <c r="FZ30" s="947">
        <v>1842.63687094789</v>
      </c>
      <c r="GA30" s="1103">
        <v>17098.444224074774</v>
      </c>
      <c r="GB30" s="1104">
        <v>1249.4636489157992</v>
      </c>
      <c r="GC30" s="947">
        <v>562.63117130273008</v>
      </c>
      <c r="GD30" s="947">
        <v>1044.8437760484119</v>
      </c>
      <c r="GE30" s="947">
        <f t="shared" si="3"/>
        <v>2856.9385962669412</v>
      </c>
      <c r="GF30" s="947">
        <v>490.05432283573208</v>
      </c>
      <c r="GG30" s="947">
        <v>1112.084653048471</v>
      </c>
      <c r="GH30" s="947">
        <v>2535.25019057388</v>
      </c>
      <c r="GI30" s="947">
        <f t="shared" si="4"/>
        <v>4137.3891664580833</v>
      </c>
      <c r="GJ30" s="947">
        <v>340.78857977611102</v>
      </c>
      <c r="GK30" s="947">
        <v>473.39773676951899</v>
      </c>
      <c r="GL30" s="947">
        <v>4306.9086521078325</v>
      </c>
      <c r="GM30" s="947">
        <f t="shared" si="5"/>
        <v>5121.0949686534623</v>
      </c>
      <c r="GN30" s="947">
        <v>220.34906969158797</v>
      </c>
      <c r="GO30" s="947">
        <v>1453.5767756132968</v>
      </c>
      <c r="GP30" s="947">
        <v>1695.1431436961311</v>
      </c>
      <c r="GQ30" s="947">
        <f t="shared" si="6"/>
        <v>3369.0689890010158</v>
      </c>
      <c r="GR30" s="1103">
        <f t="shared" si="7"/>
        <v>15484.491720379501</v>
      </c>
      <c r="GS30" s="947">
        <v>7414.3823903690854</v>
      </c>
      <c r="GT30" s="947">
        <v>853.90533722229657</v>
      </c>
      <c r="GU30" s="947">
        <v>4505.8775031590931</v>
      </c>
      <c r="GV30" s="947">
        <v>12774.165230750476</v>
      </c>
      <c r="GW30" s="947">
        <v>1135.3757789981414</v>
      </c>
      <c r="GX30" s="947">
        <v>1246.0235328177491</v>
      </c>
      <c r="GY30" s="947">
        <v>1087.3807978729894</v>
      </c>
      <c r="GZ30" s="947">
        <v>3468.7801096888797</v>
      </c>
      <c r="HA30" s="947">
        <v>6237.169921982244</v>
      </c>
      <c r="HB30" s="947">
        <v>1081.079631687488</v>
      </c>
      <c r="HC30" s="947">
        <v>92.131823156589689</v>
      </c>
      <c r="HD30" s="947">
        <v>7410.3813768263208</v>
      </c>
      <c r="HE30" s="947">
        <v>-3338.2048991071515</v>
      </c>
      <c r="HF30" s="947">
        <v>-335.89120350757491</v>
      </c>
      <c r="HG30" s="947">
        <v>1837.8867799860393</v>
      </c>
      <c r="HH30" s="947">
        <v>-1836.2093226286872</v>
      </c>
      <c r="HI30" s="1103">
        <v>21817.117394636985</v>
      </c>
      <c r="HJ30" s="1104">
        <v>6043.6005122020997</v>
      </c>
      <c r="HK30" s="947">
        <v>403.94671236098998</v>
      </c>
      <c r="HL30" s="947">
        <v>130.37557708824502</v>
      </c>
      <c r="HM30" s="947">
        <v>6577.9228016513343</v>
      </c>
      <c r="HN30" s="947">
        <v>32.398734286063998</v>
      </c>
      <c r="HO30" s="947">
        <v>130.906333187576</v>
      </c>
      <c r="HP30" s="947">
        <v>247.64177188788904</v>
      </c>
      <c r="HQ30" s="947">
        <v>410.94683936152899</v>
      </c>
      <c r="HR30" s="947">
        <v>4100.0684890832936</v>
      </c>
      <c r="HS30" s="947">
        <v>96.622573813134011</v>
      </c>
      <c r="HT30" s="947">
        <v>4412.2301950518176</v>
      </c>
      <c r="HU30" s="947">
        <v>8608.9212579482464</v>
      </c>
      <c r="HV30" s="947">
        <v>-1.8646454284519223</v>
      </c>
      <c r="HW30" s="947">
        <v>283.24865191908503</v>
      </c>
      <c r="HX30" s="947">
        <v>4580.6395171607373</v>
      </c>
      <c r="HY30" s="947">
        <v>4862.0235236513699</v>
      </c>
      <c r="HZ30" s="1103">
        <v>20459.814422612479</v>
      </c>
    </row>
    <row r="31" spans="1:235" ht="21" customHeight="1" x14ac:dyDescent="0.35">
      <c r="A31" s="1140" t="s">
        <v>893</v>
      </c>
      <c r="B31" s="1098">
        <v>59.272313459999999</v>
      </c>
      <c r="C31" s="1098">
        <v>132.27553258</v>
      </c>
      <c r="D31" s="1098">
        <v>147.39322547</v>
      </c>
      <c r="E31" s="1098">
        <v>338.94107150999997</v>
      </c>
      <c r="F31" s="1098">
        <v>122.34545118000001</v>
      </c>
      <c r="G31" s="1098">
        <v>101.08138032000001</v>
      </c>
      <c r="H31" s="1098">
        <v>125.03342148999999</v>
      </c>
      <c r="I31" s="1098">
        <v>348.46025299000001</v>
      </c>
      <c r="J31" s="1098">
        <v>109.021396</v>
      </c>
      <c r="K31" s="1098">
        <v>161.39514199999999</v>
      </c>
      <c r="L31" s="1098">
        <v>209.126544</v>
      </c>
      <c r="M31" s="1098">
        <v>479.54308200000003</v>
      </c>
      <c r="N31" s="1098">
        <v>201.684056</v>
      </c>
      <c r="O31" s="1098">
        <v>199.54710399999999</v>
      </c>
      <c r="P31" s="1098">
        <v>99.184048000000004</v>
      </c>
      <c r="Q31" s="1098">
        <v>500.41520800000001</v>
      </c>
      <c r="R31" s="1098">
        <v>1667.3596144999999</v>
      </c>
      <c r="S31" s="1098"/>
      <c r="T31" s="1098">
        <v>558.83150000000001</v>
      </c>
      <c r="U31" s="1098">
        <v>143.34110000000001</v>
      </c>
      <c r="V31" s="1098">
        <v>135.06139999999999</v>
      </c>
      <c r="W31" s="1098">
        <v>837.23399999999992</v>
      </c>
      <c r="X31" s="1098">
        <v>92.099599999999995</v>
      </c>
      <c r="Y31" s="1098">
        <v>57.494700000000002</v>
      </c>
      <c r="Z31" s="1098">
        <v>186.4187</v>
      </c>
      <c r="AA31" s="1098">
        <v>336.01300000000003</v>
      </c>
      <c r="AB31" s="1098">
        <v>739.2351094654</v>
      </c>
      <c r="AC31" s="1098">
        <v>261.39920000000001</v>
      </c>
      <c r="AD31" s="1098">
        <v>63.554900000000004</v>
      </c>
      <c r="AE31" s="1098">
        <v>1064.1892094654002</v>
      </c>
      <c r="AF31" s="1098">
        <v>123.5779</v>
      </c>
      <c r="AG31" s="1098">
        <v>136.00710000000001</v>
      </c>
      <c r="AH31" s="1098">
        <v>87.429000000000002</v>
      </c>
      <c r="AI31" s="1098">
        <v>347.01400000000001</v>
      </c>
      <c r="AJ31" s="1098">
        <v>2584.4502094653999</v>
      </c>
      <c r="AK31" s="1098"/>
      <c r="AL31" s="1098">
        <v>227.505178</v>
      </c>
      <c r="AM31" s="1098">
        <v>129.14477099999999</v>
      </c>
      <c r="AN31" s="1098">
        <v>397.74218000000002</v>
      </c>
      <c r="AO31" s="1098">
        <v>754.39212900000007</v>
      </c>
      <c r="AP31" s="1098">
        <v>164.50336999999999</v>
      </c>
      <c r="AQ31" s="1098">
        <v>489.19942800000001</v>
      </c>
      <c r="AR31" s="1098">
        <v>415.38194800000002</v>
      </c>
      <c r="AS31" s="1098">
        <v>1069.084746</v>
      </c>
      <c r="AT31" s="1098">
        <v>288.32727999999997</v>
      </c>
      <c r="AU31" s="1098">
        <v>1112.852832</v>
      </c>
      <c r="AV31" s="1098"/>
      <c r="AW31" s="1202">
        <v>1028.4986100000001</v>
      </c>
      <c r="AX31" s="1098">
        <v>381.81143200000002</v>
      </c>
      <c r="AY31" s="1098">
        <v>256.97630199999998</v>
      </c>
      <c r="AZ31" s="1098">
        <v>1667.2863440000001</v>
      </c>
      <c r="BA31" s="1098">
        <v>288.88694099999998</v>
      </c>
      <c r="BB31" s="1098">
        <v>113.58403199999999</v>
      </c>
      <c r="BC31" s="1098">
        <v>218.10623000000001</v>
      </c>
      <c r="BD31" s="1098">
        <v>762.54909799999996</v>
      </c>
      <c r="BE31" s="1098">
        <v>383.29284000000001</v>
      </c>
      <c r="BF31" s="1098">
        <v>589.73720000000003</v>
      </c>
      <c r="BG31" s="1098">
        <v>164.70625200000001</v>
      </c>
      <c r="BH31" s="1098">
        <v>1137.736292</v>
      </c>
      <c r="BI31" s="947">
        <v>263.40075000000002</v>
      </c>
      <c r="BJ31" s="947">
        <v>135.49643520399999</v>
      </c>
      <c r="BK31" s="947">
        <v>183.84028000000001</v>
      </c>
      <c r="BL31" s="947">
        <v>582.73746520400005</v>
      </c>
      <c r="BM31" s="1101">
        <v>571.84404500000005</v>
      </c>
      <c r="BN31" s="1099">
        <v>209.688794</v>
      </c>
      <c r="BO31" s="1099">
        <v>401.90002600000003</v>
      </c>
      <c r="BP31" s="1099">
        <v>1183.432865</v>
      </c>
      <c r="BQ31" s="947">
        <v>281.00079199999999</v>
      </c>
      <c r="BR31" s="947">
        <v>617.05202399999996</v>
      </c>
      <c r="BS31" s="947">
        <v>253.90964700000001</v>
      </c>
      <c r="BT31" s="1072">
        <v>1151.9624630000001</v>
      </c>
      <c r="BU31" s="1072">
        <v>474.53581000000003</v>
      </c>
      <c r="BV31" s="1072">
        <v>297.48539</v>
      </c>
      <c r="BW31" s="1072">
        <v>538.80254000000002</v>
      </c>
      <c r="BX31" s="1072">
        <v>1310.82374</v>
      </c>
      <c r="BY31" s="1072">
        <v>168.94617600000001</v>
      </c>
      <c r="BZ31" s="1072">
        <v>381.287464</v>
      </c>
      <c r="CA31" s="1072">
        <v>398.77309400000001</v>
      </c>
      <c r="CB31" s="1102">
        <v>949.00673400000005</v>
      </c>
      <c r="CC31" s="1136">
        <v>117.98422089955722</v>
      </c>
      <c r="CD31" s="1072">
        <v>97.074445623005289</v>
      </c>
      <c r="CE31" s="1072">
        <v>362.36232959234553</v>
      </c>
      <c r="CF31" s="1072">
        <v>577.42099611490801</v>
      </c>
      <c r="CG31" s="1072">
        <v>67.664264014266266</v>
      </c>
      <c r="CH31" s="1072">
        <v>874.9108323822652</v>
      </c>
      <c r="CI31" s="1072">
        <v>317.73202391867756</v>
      </c>
      <c r="CJ31" s="1072">
        <v>1260.3071203152092</v>
      </c>
      <c r="CK31" s="1072">
        <v>89.319734788730216</v>
      </c>
      <c r="CL31" s="1072">
        <v>143.11254954566323</v>
      </c>
      <c r="CM31" s="1072">
        <v>270.84735650520878</v>
      </c>
      <c r="CN31" s="1072">
        <v>503.27964083960222</v>
      </c>
      <c r="CO31" s="1072">
        <v>421.24785366774165</v>
      </c>
      <c r="CP31" s="1072">
        <v>188.49975439348665</v>
      </c>
      <c r="CQ31" s="1072">
        <v>991.4750904880799</v>
      </c>
      <c r="CR31" s="1072">
        <v>1601.2226985493082</v>
      </c>
      <c r="CS31" s="1102">
        <v>3775.5648553036776</v>
      </c>
      <c r="CT31" s="1072">
        <v>102.56310320370871</v>
      </c>
      <c r="CU31" s="1072">
        <v>122.32444724970874</v>
      </c>
      <c r="CV31" s="1072">
        <v>153.40300043890468</v>
      </c>
      <c r="CW31" s="1072">
        <v>378.29055089232213</v>
      </c>
      <c r="CX31" s="1072">
        <v>173.69719480325662</v>
      </c>
      <c r="CY31" s="1072">
        <v>106.85286200764742</v>
      </c>
      <c r="CZ31" s="1072">
        <v>225.70495699974205</v>
      </c>
      <c r="DA31" s="1072">
        <v>506.25501381064612</v>
      </c>
      <c r="DB31" s="1072">
        <v>233.25574280710393</v>
      </c>
      <c r="DC31" s="1072">
        <v>89.572357800941376</v>
      </c>
      <c r="DD31" s="1072">
        <v>86.583355338865033</v>
      </c>
      <c r="DE31" s="1072">
        <v>409.41145594691039</v>
      </c>
      <c r="DF31" s="1072">
        <v>57.210371230445126</v>
      </c>
      <c r="DG31" s="1072">
        <v>270.61128784050595</v>
      </c>
      <c r="DH31" s="1072">
        <v>312.48199828326119</v>
      </c>
      <c r="DI31" s="1072">
        <v>640.30365735421231</v>
      </c>
      <c r="DJ31" s="1102">
        <v>1934.2606780040908</v>
      </c>
      <c r="DK31" s="1136">
        <v>281.22800466092946</v>
      </c>
      <c r="DL31" s="1072">
        <v>51.084681541123089</v>
      </c>
      <c r="DM31" s="1072">
        <v>208.60921339065737</v>
      </c>
      <c r="DN31" s="1072">
        <v>540.92189959270991</v>
      </c>
      <c r="DO31" s="1072">
        <v>209.19776580763335</v>
      </c>
      <c r="DP31" s="1072">
        <v>254.96658436974519</v>
      </c>
      <c r="DQ31" s="1072">
        <v>198.93358897660974</v>
      </c>
      <c r="DR31" s="1072">
        <v>663.09793915398836</v>
      </c>
      <c r="DS31" s="1072">
        <v>1204.0198387466983</v>
      </c>
      <c r="DT31" s="1072">
        <v>276.90773983868644</v>
      </c>
      <c r="DU31" s="1072">
        <v>197.48792438114282</v>
      </c>
      <c r="DV31" s="1072">
        <v>142.08851342907988</v>
      </c>
      <c r="DW31" s="1072">
        <v>616.48417764890917</v>
      </c>
      <c r="DX31" s="1072">
        <v>98.450089036159</v>
      </c>
      <c r="DY31" s="1072">
        <v>119.947523692006</v>
      </c>
      <c r="DZ31" s="1072">
        <v>274.40846964121602</v>
      </c>
      <c r="EA31" s="1072">
        <v>492.80608236938099</v>
      </c>
      <c r="EB31" s="1102">
        <v>2637.2103035490336</v>
      </c>
      <c r="EC31" s="1136">
        <v>608.12424767627499</v>
      </c>
      <c r="ED31" s="1072">
        <v>682.62962722702025</v>
      </c>
      <c r="EE31" s="1072">
        <v>942.0471091620168</v>
      </c>
      <c r="EF31" s="1072">
        <v>2232.8009840653117</v>
      </c>
      <c r="EG31" s="1072">
        <v>463.42331861929324</v>
      </c>
      <c r="EH31" s="947">
        <v>188.63765094003202</v>
      </c>
      <c r="EI31" s="947">
        <v>470.48114771263005</v>
      </c>
      <c r="EJ31" s="947">
        <v>1122.5421172719552</v>
      </c>
      <c r="EK31" s="947">
        <v>281.72462063769302</v>
      </c>
      <c r="EL31" s="947">
        <v>368.36404585766593</v>
      </c>
      <c r="EM31" s="947">
        <v>462.08623733277699</v>
      </c>
      <c r="EN31" s="947">
        <v>1112.1749038281359</v>
      </c>
      <c r="EO31" s="947">
        <v>625.09057548545206</v>
      </c>
      <c r="EP31" s="947">
        <v>193.26719757219195</v>
      </c>
      <c r="EQ31" s="947">
        <v>757.08590777383699</v>
      </c>
      <c r="ER31" s="947">
        <v>1575.4436808314811</v>
      </c>
      <c r="ES31" s="1103">
        <v>6042.9616859968846</v>
      </c>
      <c r="ET31" s="1104">
        <v>389.218758171015</v>
      </c>
      <c r="EU31" s="947">
        <v>471.64666374251874</v>
      </c>
      <c r="EV31" s="947">
        <v>1602.6017520096341</v>
      </c>
      <c r="EW31" s="947">
        <v>2463.4671739231676</v>
      </c>
      <c r="EX31" s="947">
        <v>833.06089076373678</v>
      </c>
      <c r="EY31" s="947">
        <v>514.99054627404144</v>
      </c>
      <c r="EZ31" s="947">
        <v>1146.0531005135635</v>
      </c>
      <c r="FA31" s="947">
        <v>2494.1045375513422</v>
      </c>
      <c r="FB31" s="947">
        <v>593.51416645514007</v>
      </c>
      <c r="FC31" s="947">
        <v>620.594169920897</v>
      </c>
      <c r="FD31" s="947">
        <v>428.97734668750695</v>
      </c>
      <c r="FE31" s="947">
        <v>1643.0856830635441</v>
      </c>
      <c r="FF31" s="947">
        <v>1255.9071634312977</v>
      </c>
      <c r="FG31" s="947">
        <v>1503.7988349449449</v>
      </c>
      <c r="FH31" s="947">
        <v>1094.2785422534319</v>
      </c>
      <c r="FI31" s="947">
        <v>3853.9845406296745</v>
      </c>
      <c r="FJ31" s="947">
        <v>10454.641935167729</v>
      </c>
      <c r="FK31" s="1104">
        <v>613.01495649434003</v>
      </c>
      <c r="FL31" s="947">
        <v>874.29499296876304</v>
      </c>
      <c r="FM31" s="947">
        <v>1558.7190986043599</v>
      </c>
      <c r="FN31" s="947">
        <f t="shared" si="0"/>
        <v>3046.029048067463</v>
      </c>
      <c r="FO31" s="947">
        <v>1160.23617286222</v>
      </c>
      <c r="FP31" s="947">
        <v>1009.98445819823</v>
      </c>
      <c r="FQ31" s="947">
        <v>2193.0418688853201</v>
      </c>
      <c r="FR31" s="947">
        <f t="shared" si="1"/>
        <v>4363.2624999457703</v>
      </c>
      <c r="FS31" s="947">
        <v>450.176218533547</v>
      </c>
      <c r="FT31" s="947">
        <v>580.23354633078998</v>
      </c>
      <c r="FU31" s="947">
        <v>954.31904117256204</v>
      </c>
      <c r="FV31" s="947">
        <f t="shared" si="2"/>
        <v>1984.728806036899</v>
      </c>
      <c r="FW31" s="947">
        <v>510.214046217901</v>
      </c>
      <c r="FX31" s="947">
        <v>581.73245551778098</v>
      </c>
      <c r="FY31" s="947">
        <v>750.690369212208</v>
      </c>
      <c r="FZ31" s="947">
        <v>1842.63687094789</v>
      </c>
      <c r="GA31" s="1103">
        <v>11236.657224998022</v>
      </c>
      <c r="GB31" s="1104">
        <v>1249.4636489157992</v>
      </c>
      <c r="GC31" s="947">
        <v>562.63117130273008</v>
      </c>
      <c r="GD31" s="947">
        <v>1044.8437760484119</v>
      </c>
      <c r="GE31" s="947">
        <f t="shared" si="3"/>
        <v>2856.9385962669412</v>
      </c>
      <c r="GF31" s="947">
        <v>490.05432283573208</v>
      </c>
      <c r="GG31" s="947">
        <v>1112.084653048471</v>
      </c>
      <c r="GH31" s="947">
        <v>1035.2501905738804</v>
      </c>
      <c r="GI31" s="947">
        <f t="shared" si="4"/>
        <v>2637.3891664580833</v>
      </c>
      <c r="GJ31" s="947">
        <v>340.78857977611102</v>
      </c>
      <c r="GK31" s="947">
        <v>473.39773676951899</v>
      </c>
      <c r="GL31" s="947">
        <v>194.50391268783301</v>
      </c>
      <c r="GM31" s="947">
        <f t="shared" si="5"/>
        <v>1008.690229233463</v>
      </c>
      <c r="GN31" s="947">
        <v>220.34906969158797</v>
      </c>
      <c r="GO31" s="947">
        <v>1453.5767756132968</v>
      </c>
      <c r="GP31" s="947">
        <v>1135.1431436961311</v>
      </c>
      <c r="GQ31" s="947">
        <f t="shared" si="6"/>
        <v>2809.0689890010158</v>
      </c>
      <c r="GR31" s="1103">
        <f t="shared" si="7"/>
        <v>9312.0869809595024</v>
      </c>
      <c r="GS31" s="947">
        <v>7668.9448669498961</v>
      </c>
      <c r="GT31" s="947">
        <v>957.35824602874595</v>
      </c>
      <c r="GU31" s="947">
        <v>4632.7763075348084</v>
      </c>
      <c r="GV31" s="947">
        <v>13259.07942051345</v>
      </c>
      <c r="GW31" s="947">
        <v>1419.382472884068</v>
      </c>
      <c r="GX31" s="947">
        <v>1506.5802456348761</v>
      </c>
      <c r="GY31" s="947">
        <v>1136.8475813293567</v>
      </c>
      <c r="GZ31" s="947">
        <v>4062.8102998483005</v>
      </c>
      <c r="HA31" s="947">
        <v>6514.1185611978462</v>
      </c>
      <c r="HB31" s="947">
        <v>1156.557165178775</v>
      </c>
      <c r="HC31" s="947">
        <v>502.07963962950799</v>
      </c>
      <c r="HD31" s="947">
        <v>8172.7553660061294</v>
      </c>
      <c r="HE31" s="947">
        <v>2167.9971929504845</v>
      </c>
      <c r="HF31" s="947">
        <v>75.709081798601005</v>
      </c>
      <c r="HG31" s="947">
        <v>2255.8782159560396</v>
      </c>
      <c r="HH31" s="947">
        <v>4499.584490705126</v>
      </c>
      <c r="HI31" s="1103">
        <v>29994.229577073005</v>
      </c>
      <c r="HJ31" s="1104">
        <v>1538.6005122020995</v>
      </c>
      <c r="HK31" s="947">
        <v>403.94671236098998</v>
      </c>
      <c r="HL31" s="947">
        <v>130.37557708824502</v>
      </c>
      <c r="HM31" s="947">
        <v>2072.9228016513343</v>
      </c>
      <c r="HN31" s="947">
        <v>32.398734286063998</v>
      </c>
      <c r="HO31" s="947">
        <v>130.906333187576</v>
      </c>
      <c r="HP31" s="947">
        <v>247.64177188788904</v>
      </c>
      <c r="HQ31" s="947">
        <v>410.94683936152899</v>
      </c>
      <c r="HR31" s="947">
        <v>303.03807287329397</v>
      </c>
      <c r="HS31" s="947">
        <v>96.622573813134011</v>
      </c>
      <c r="HT31" s="947">
        <v>46.834195051818</v>
      </c>
      <c r="HU31" s="947">
        <v>446.49484173824601</v>
      </c>
      <c r="HV31" s="947">
        <v>-1.8646454284519223</v>
      </c>
      <c r="HW31" s="947">
        <v>283.24865191908503</v>
      </c>
      <c r="HX31" s="947">
        <v>376.09487001073705</v>
      </c>
      <c r="HY31" s="947">
        <v>657.47887650137022</v>
      </c>
      <c r="HZ31" s="1103">
        <v>3587.8433592524793</v>
      </c>
      <c r="IA31" s="947"/>
    </row>
    <row r="32" spans="1:235" ht="19.5" customHeight="1" x14ac:dyDescent="0.35">
      <c r="A32" s="1140" t="s">
        <v>894</v>
      </c>
      <c r="B32" s="1098">
        <v>87.551299999999998</v>
      </c>
      <c r="C32" s="1098">
        <v>0</v>
      </c>
      <c r="D32" s="1098">
        <v>0</v>
      </c>
      <c r="E32" s="1098">
        <v>87.551299999999998</v>
      </c>
      <c r="F32" s="1098">
        <v>0</v>
      </c>
      <c r="G32" s="1098">
        <v>0</v>
      </c>
      <c r="H32" s="1098">
        <v>0</v>
      </c>
      <c r="I32" s="1098">
        <v>0</v>
      </c>
      <c r="J32" s="1098">
        <v>0</v>
      </c>
      <c r="K32" s="1098">
        <v>0</v>
      </c>
      <c r="L32" s="1098">
        <v>0</v>
      </c>
      <c r="M32" s="1098">
        <v>0</v>
      </c>
      <c r="N32" s="1098">
        <v>0</v>
      </c>
      <c r="O32" s="1098">
        <v>100.09529999999999</v>
      </c>
      <c r="P32" s="1098">
        <v>0</v>
      </c>
      <c r="Q32" s="1098">
        <v>100.09529999999999</v>
      </c>
      <c r="R32" s="1098">
        <v>187.64660000000001</v>
      </c>
      <c r="S32" s="1098"/>
      <c r="T32" s="1098">
        <v>0</v>
      </c>
      <c r="U32" s="1098">
        <v>0</v>
      </c>
      <c r="V32" s="1098">
        <v>0</v>
      </c>
      <c r="W32" s="1098">
        <v>0</v>
      </c>
      <c r="X32" s="1098">
        <v>0</v>
      </c>
      <c r="Y32" s="1098">
        <v>0</v>
      </c>
      <c r="Z32" s="1098">
        <v>0</v>
      </c>
      <c r="AA32" s="1098">
        <v>0</v>
      </c>
      <c r="AB32" s="1098">
        <v>0</v>
      </c>
      <c r="AC32" s="1098">
        <v>0</v>
      </c>
      <c r="AD32" s="1098">
        <v>0</v>
      </c>
      <c r="AE32" s="1098">
        <v>0</v>
      </c>
      <c r="AF32" s="1098">
        <v>0</v>
      </c>
      <c r="AG32" s="1098">
        <v>0</v>
      </c>
      <c r="AH32" s="1098">
        <v>0</v>
      </c>
      <c r="AI32" s="1098">
        <v>0</v>
      </c>
      <c r="AJ32" s="1098">
        <v>0</v>
      </c>
      <c r="AK32" s="1098"/>
      <c r="AL32" s="1098">
        <v>0</v>
      </c>
      <c r="AM32" s="1098">
        <v>0</v>
      </c>
      <c r="AN32" s="1098">
        <v>0</v>
      </c>
      <c r="AO32" s="1098">
        <v>0</v>
      </c>
      <c r="AP32" s="1098">
        <v>0</v>
      </c>
      <c r="AQ32" s="1098">
        <v>0</v>
      </c>
      <c r="AR32" s="1098">
        <v>0</v>
      </c>
      <c r="AS32" s="1098">
        <v>0</v>
      </c>
      <c r="AT32" s="1098">
        <v>0</v>
      </c>
      <c r="AU32" s="1098">
        <v>0</v>
      </c>
      <c r="AV32" s="1098"/>
      <c r="AW32" s="1202">
        <v>0</v>
      </c>
      <c r="AX32" s="1098">
        <v>0</v>
      </c>
      <c r="AY32" s="1098">
        <v>0</v>
      </c>
      <c r="AZ32" s="1098">
        <v>0</v>
      </c>
      <c r="BA32" s="1098">
        <v>0</v>
      </c>
      <c r="BB32" s="1098">
        <v>0</v>
      </c>
      <c r="BC32" s="1098">
        <v>0</v>
      </c>
      <c r="BD32" s="1098">
        <v>0</v>
      </c>
      <c r="BE32" s="1098">
        <v>0</v>
      </c>
      <c r="BF32" s="1098">
        <v>611.97637412999995</v>
      </c>
      <c r="BG32" s="1098">
        <v>0</v>
      </c>
      <c r="BH32" s="1098">
        <v>611.97637412999995</v>
      </c>
      <c r="BI32" s="947">
        <v>0</v>
      </c>
      <c r="BJ32" s="947">
        <v>0</v>
      </c>
      <c r="BK32" s="947">
        <v>209.98159999999999</v>
      </c>
      <c r="BL32" s="947">
        <v>209.98159999999999</v>
      </c>
      <c r="BM32" s="1165">
        <v>0</v>
      </c>
      <c r="BN32" s="1141">
        <v>0</v>
      </c>
      <c r="BO32" s="1141">
        <v>0</v>
      </c>
      <c r="BP32" s="1141">
        <v>0</v>
      </c>
      <c r="BQ32" s="947">
        <v>0</v>
      </c>
      <c r="BR32" s="947">
        <v>0</v>
      </c>
      <c r="BS32" s="947">
        <v>0</v>
      </c>
      <c r="BT32" s="1072">
        <v>0</v>
      </c>
      <c r="BU32" s="1072">
        <v>0</v>
      </c>
      <c r="BV32" s="1072">
        <v>0</v>
      </c>
      <c r="BW32" s="1072">
        <v>0</v>
      </c>
      <c r="BX32" s="1072">
        <v>0</v>
      </c>
      <c r="BY32" s="1072">
        <v>0</v>
      </c>
      <c r="BZ32" s="1072">
        <v>0</v>
      </c>
      <c r="CA32" s="1072">
        <v>0</v>
      </c>
      <c r="CB32" s="1102">
        <v>0</v>
      </c>
      <c r="CC32" s="1136">
        <v>0</v>
      </c>
      <c r="CD32" s="1072">
        <v>0</v>
      </c>
      <c r="CE32" s="1072">
        <v>0</v>
      </c>
      <c r="CF32" s="1072">
        <v>0</v>
      </c>
      <c r="CG32" s="1072">
        <v>0</v>
      </c>
      <c r="CH32" s="1072">
        <v>200.79621576</v>
      </c>
      <c r="CI32" s="1072">
        <v>0</v>
      </c>
      <c r="CJ32" s="1072">
        <v>200.79621576</v>
      </c>
      <c r="CK32" s="1072">
        <v>0</v>
      </c>
      <c r="CL32" s="1072">
        <v>0</v>
      </c>
      <c r="CM32" s="1072">
        <v>0</v>
      </c>
      <c r="CN32" s="1072">
        <v>0</v>
      </c>
      <c r="CO32" s="1072">
        <v>0</v>
      </c>
      <c r="CP32" s="1072">
        <v>0</v>
      </c>
      <c r="CQ32" s="1072">
        <v>888.9285542099999</v>
      </c>
      <c r="CR32" s="1072">
        <v>888.9285542099999</v>
      </c>
      <c r="CS32" s="1102">
        <v>1089.7247699699999</v>
      </c>
      <c r="CT32" s="1072">
        <v>0</v>
      </c>
      <c r="CU32" s="1072">
        <v>0</v>
      </c>
      <c r="CV32" s="1072">
        <v>0</v>
      </c>
      <c r="CW32" s="1072">
        <v>0</v>
      </c>
      <c r="CX32" s="1072">
        <v>0</v>
      </c>
      <c r="CY32" s="1072">
        <v>0</v>
      </c>
      <c r="CZ32" s="1072">
        <v>0</v>
      </c>
      <c r="DA32" s="1072">
        <v>0</v>
      </c>
      <c r="DB32" s="1072">
        <v>0</v>
      </c>
      <c r="DC32" s="1072">
        <v>889.10460137030009</v>
      </c>
      <c r="DD32" s="1072">
        <v>0</v>
      </c>
      <c r="DE32" s="1072">
        <v>889.10460137030009</v>
      </c>
      <c r="DF32" s="1072">
        <v>0</v>
      </c>
      <c r="DG32" s="1072">
        <v>0</v>
      </c>
      <c r="DH32" s="1072">
        <v>0</v>
      </c>
      <c r="DI32" s="1072">
        <v>0</v>
      </c>
      <c r="DJ32" s="1102">
        <v>889.10460137030009</v>
      </c>
      <c r="DK32" s="1136">
        <v>0</v>
      </c>
      <c r="DL32" s="1072">
        <v>0</v>
      </c>
      <c r="DM32" s="1072">
        <v>0</v>
      </c>
      <c r="DN32" s="1072">
        <v>0</v>
      </c>
      <c r="DO32" s="1072">
        <v>0</v>
      </c>
      <c r="DP32" s="1072">
        <v>0</v>
      </c>
      <c r="DQ32" s="1072">
        <v>0</v>
      </c>
      <c r="DR32" s="1072">
        <v>0</v>
      </c>
      <c r="DS32" s="1072">
        <v>0</v>
      </c>
      <c r="DT32" s="1072">
        <v>0</v>
      </c>
      <c r="DU32" s="1072">
        <v>0</v>
      </c>
      <c r="DV32" s="1072">
        <v>0</v>
      </c>
      <c r="DW32" s="1072">
        <v>0</v>
      </c>
      <c r="DX32" s="1072">
        <v>0</v>
      </c>
      <c r="DY32" s="1072">
        <v>0</v>
      </c>
      <c r="DZ32" s="1072">
        <v>0</v>
      </c>
      <c r="EA32" s="1072">
        <v>0</v>
      </c>
      <c r="EB32" s="1102">
        <v>0</v>
      </c>
      <c r="EC32" s="1136">
        <v>0</v>
      </c>
      <c r="ED32" s="947">
        <v>0</v>
      </c>
      <c r="EE32" s="947">
        <v>0</v>
      </c>
      <c r="EF32" s="947">
        <v>0</v>
      </c>
      <c r="EG32" s="947">
        <v>0</v>
      </c>
      <c r="EH32" s="947">
        <v>0</v>
      </c>
      <c r="EI32" s="947">
        <v>0</v>
      </c>
      <c r="EJ32" s="947">
        <v>0</v>
      </c>
      <c r="EK32" s="925">
        <v>0</v>
      </c>
      <c r="EL32" s="925">
        <v>0</v>
      </c>
      <c r="EM32" s="925">
        <v>0</v>
      </c>
      <c r="EN32" s="925">
        <v>0</v>
      </c>
      <c r="EO32" s="925">
        <v>398.745781930004</v>
      </c>
      <c r="EP32" s="925">
        <v>0</v>
      </c>
      <c r="EQ32" s="925">
        <v>0</v>
      </c>
      <c r="ER32" s="925">
        <v>398.745781930004</v>
      </c>
      <c r="ES32" s="1092">
        <v>398.745781930004</v>
      </c>
      <c r="ET32" s="1096">
        <v>0</v>
      </c>
      <c r="EU32" s="925">
        <v>420.31023364097001</v>
      </c>
      <c r="EV32" s="925">
        <v>16.621929999999999</v>
      </c>
      <c r="EW32" s="925">
        <v>436.93216364096997</v>
      </c>
      <c r="EX32" s="925">
        <v>0</v>
      </c>
      <c r="EY32" s="925">
        <v>172.58913947880001</v>
      </c>
      <c r="EZ32" s="925">
        <v>0</v>
      </c>
      <c r="FA32" s="925">
        <v>172.58913947880001</v>
      </c>
      <c r="FB32" s="925">
        <v>0</v>
      </c>
      <c r="FC32" s="925">
        <v>0.273756</v>
      </c>
      <c r="FD32" s="925">
        <v>19.520778965973999</v>
      </c>
      <c r="FE32" s="925">
        <v>19.794534965973998</v>
      </c>
      <c r="FF32" s="925">
        <v>181.25600002265702</v>
      </c>
      <c r="FG32" s="925">
        <v>8.6204775537600007</v>
      </c>
      <c r="FH32" s="925">
        <v>108.948734449798</v>
      </c>
      <c r="FI32" s="925">
        <v>298.82521202621501</v>
      </c>
      <c r="FJ32" s="925">
        <v>928.14105011195898</v>
      </c>
      <c r="FK32" s="1096">
        <v>0</v>
      </c>
      <c r="FL32" s="925">
        <v>0</v>
      </c>
      <c r="FM32" s="925">
        <v>0</v>
      </c>
      <c r="FN32" s="925">
        <f t="shared" si="0"/>
        <v>0</v>
      </c>
      <c r="FO32" s="925">
        <v>0</v>
      </c>
      <c r="FP32" s="925">
        <v>0</v>
      </c>
      <c r="FQ32" s="925">
        <v>0</v>
      </c>
      <c r="FR32" s="925">
        <f t="shared" si="1"/>
        <v>0</v>
      </c>
      <c r="FS32" s="925">
        <v>0.77141651675400003</v>
      </c>
      <c r="FT32" s="925">
        <v>0</v>
      </c>
      <c r="FU32" s="925">
        <v>0</v>
      </c>
      <c r="FV32" s="925">
        <f t="shared" si="2"/>
        <v>0.77141651675400003</v>
      </c>
      <c r="FW32" s="925">
        <v>0</v>
      </c>
      <c r="FX32" s="925">
        <v>0</v>
      </c>
      <c r="FY32" s="925">
        <v>0</v>
      </c>
      <c r="FZ32" s="925">
        <v>0</v>
      </c>
      <c r="GA32" s="1092">
        <v>0.77141651675400003</v>
      </c>
      <c r="GB32" s="1096"/>
      <c r="GC32" s="925">
        <v>0</v>
      </c>
      <c r="GD32" s="925">
        <v>0</v>
      </c>
      <c r="GE32" s="925">
        <f t="shared" si="3"/>
        <v>0</v>
      </c>
      <c r="GF32" s="925">
        <v>0</v>
      </c>
      <c r="GG32" s="925">
        <v>0</v>
      </c>
      <c r="GH32" s="925">
        <v>1500</v>
      </c>
      <c r="GI32" s="925">
        <f t="shared" si="4"/>
        <v>1500</v>
      </c>
      <c r="GJ32" s="925">
        <v>0</v>
      </c>
      <c r="GK32" s="925">
        <v>0</v>
      </c>
      <c r="GL32" s="925">
        <v>4112.4047394199997</v>
      </c>
      <c r="GM32" s="925">
        <f t="shared" si="5"/>
        <v>4112.4047394199997</v>
      </c>
      <c r="GN32" s="925">
        <v>0</v>
      </c>
      <c r="GO32" s="925">
        <v>0</v>
      </c>
      <c r="GP32" s="925">
        <v>560</v>
      </c>
      <c r="GQ32" s="925">
        <f t="shared" si="6"/>
        <v>560</v>
      </c>
      <c r="GR32" s="1092">
        <f t="shared" si="7"/>
        <v>6172.4047394199997</v>
      </c>
      <c r="GS32" s="925">
        <v>479.18108694989593</v>
      </c>
      <c r="GT32" s="925">
        <v>957.35824602874595</v>
      </c>
      <c r="GU32" s="925">
        <v>777.14630753480822</v>
      </c>
      <c r="GV32" s="925">
        <v>2213.6856405134499</v>
      </c>
      <c r="GW32" s="925">
        <v>1419.382472884068</v>
      </c>
      <c r="GX32" s="925">
        <v>1506.5802456348761</v>
      </c>
      <c r="GY32" s="925">
        <v>1136.8475813293567</v>
      </c>
      <c r="GZ32" s="925">
        <v>4062.8102998483005</v>
      </c>
      <c r="HA32" s="925">
        <v>1346.7258111978463</v>
      </c>
      <c r="HB32" s="925">
        <v>1156.557165178775</v>
      </c>
      <c r="HC32" s="925">
        <v>502.07963962950799</v>
      </c>
      <c r="HD32" s="925">
        <v>3005.3626160061294</v>
      </c>
      <c r="HE32" s="925">
        <v>2167.9971929504845</v>
      </c>
      <c r="HF32" s="925">
        <v>75.709081798601005</v>
      </c>
      <c r="HG32" s="925">
        <v>1414.8782159560392</v>
      </c>
      <c r="HH32" s="925">
        <v>3658.5844907051251</v>
      </c>
      <c r="HI32" s="1092">
        <v>12940.443047073006</v>
      </c>
      <c r="HJ32" s="1096">
        <v>4505</v>
      </c>
      <c r="HK32" s="925">
        <v>0</v>
      </c>
      <c r="HL32" s="925">
        <v>0</v>
      </c>
      <c r="HM32" s="925">
        <v>4505</v>
      </c>
      <c r="HN32" s="925">
        <v>0</v>
      </c>
      <c r="HO32" s="925">
        <v>0</v>
      </c>
      <c r="HP32" s="925">
        <v>0</v>
      </c>
      <c r="HQ32" s="925">
        <v>0</v>
      </c>
      <c r="HR32" s="925">
        <v>3797.0304162100001</v>
      </c>
      <c r="HS32" s="925">
        <v>0</v>
      </c>
      <c r="HT32" s="925">
        <v>4365.3959999999997</v>
      </c>
      <c r="HU32" s="925">
        <v>8162.4264162099998</v>
      </c>
      <c r="HV32" s="925">
        <v>0</v>
      </c>
      <c r="HW32" s="925">
        <v>0</v>
      </c>
      <c r="HX32" s="925">
        <v>4204.5446471499999</v>
      </c>
      <c r="HY32" s="925">
        <v>4204.5446471499999</v>
      </c>
      <c r="HZ32" s="1092">
        <v>16871.971063359997</v>
      </c>
    </row>
    <row r="33" spans="1:235" ht="21" customHeight="1" x14ac:dyDescent="0.35">
      <c r="A33" s="1140" t="s">
        <v>895</v>
      </c>
      <c r="B33" s="1098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098"/>
      <c r="O33" s="1098"/>
      <c r="P33" s="1098"/>
      <c r="Q33" s="1098">
        <v>0</v>
      </c>
      <c r="R33" s="1098">
        <v>0</v>
      </c>
      <c r="S33" s="1098"/>
      <c r="T33" s="1098"/>
      <c r="U33" s="1098"/>
      <c r="V33" s="1098"/>
      <c r="W33" s="1098"/>
      <c r="X33" s="1098"/>
      <c r="Y33" s="1098"/>
      <c r="Z33" s="1098">
        <v>0</v>
      </c>
      <c r="AA33" s="1098">
        <v>0</v>
      </c>
      <c r="AB33" s="1098">
        <v>0</v>
      </c>
      <c r="AC33" s="1098">
        <v>1448.9309000000001</v>
      </c>
      <c r="AD33" s="1098">
        <v>0</v>
      </c>
      <c r="AE33" s="1098">
        <v>1448.9309000000001</v>
      </c>
      <c r="AF33" s="1098">
        <v>0</v>
      </c>
      <c r="AG33" s="1098">
        <v>0</v>
      </c>
      <c r="AH33" s="1098">
        <v>0</v>
      </c>
      <c r="AI33" s="1098">
        <v>0</v>
      </c>
      <c r="AJ33" s="1098">
        <v>1448.9309000000001</v>
      </c>
      <c r="AK33" s="1098"/>
      <c r="AL33" s="1098">
        <v>0</v>
      </c>
      <c r="AM33" s="1098">
        <v>0</v>
      </c>
      <c r="AN33" s="1098">
        <v>0</v>
      </c>
      <c r="AO33" s="1098">
        <v>0</v>
      </c>
      <c r="AP33" s="1098">
        <v>0</v>
      </c>
      <c r="AQ33" s="1098">
        <v>0</v>
      </c>
      <c r="AR33" s="1098">
        <v>0</v>
      </c>
      <c r="AS33" s="1098">
        <v>0</v>
      </c>
      <c r="AT33" s="1098">
        <v>0</v>
      </c>
      <c r="AU33" s="1098">
        <v>0</v>
      </c>
      <c r="AV33" s="1098"/>
      <c r="AW33" s="1202">
        <v>0</v>
      </c>
      <c r="AX33" s="1098">
        <v>0</v>
      </c>
      <c r="AY33" s="1098">
        <v>0</v>
      </c>
      <c r="AZ33" s="1098">
        <v>0</v>
      </c>
      <c r="BA33" s="1098">
        <v>0</v>
      </c>
      <c r="BB33" s="1098">
        <v>0</v>
      </c>
      <c r="BC33" s="1098">
        <v>0</v>
      </c>
      <c r="BD33" s="1098">
        <v>0</v>
      </c>
      <c r="BE33" s="1098">
        <v>0</v>
      </c>
      <c r="BF33" s="1098">
        <v>0</v>
      </c>
      <c r="BG33" s="1098">
        <v>0</v>
      </c>
      <c r="BH33" s="1098">
        <v>0</v>
      </c>
      <c r="BI33" s="947">
        <v>3615.0491999999999</v>
      </c>
      <c r="BJ33" s="947">
        <v>0</v>
      </c>
      <c r="BK33" s="947">
        <v>0</v>
      </c>
      <c r="BL33" s="947">
        <v>3615.0491999999999</v>
      </c>
      <c r="BM33" s="1101">
        <v>0</v>
      </c>
      <c r="BN33" s="1099">
        <v>0</v>
      </c>
      <c r="BO33" s="1099">
        <v>0</v>
      </c>
      <c r="BP33" s="1099">
        <v>0</v>
      </c>
      <c r="BQ33" s="947">
        <v>0</v>
      </c>
      <c r="BR33" s="947">
        <v>0</v>
      </c>
      <c r="BS33" s="947">
        <v>0</v>
      </c>
      <c r="BT33" s="1072">
        <v>0</v>
      </c>
      <c r="BU33" s="1072">
        <v>0</v>
      </c>
      <c r="BV33" s="1072">
        <v>0</v>
      </c>
      <c r="BW33" s="1072">
        <v>2968.8</v>
      </c>
      <c r="BX33" s="1072">
        <v>2968.8</v>
      </c>
      <c r="BY33" s="1072">
        <v>0</v>
      </c>
      <c r="BZ33" s="1072">
        <v>0</v>
      </c>
      <c r="CA33" s="1072">
        <v>0</v>
      </c>
      <c r="CB33" s="1102">
        <v>0</v>
      </c>
      <c r="CC33" s="1136">
        <v>0</v>
      </c>
      <c r="CD33" s="1072">
        <v>0</v>
      </c>
      <c r="CE33" s="1072">
        <v>0</v>
      </c>
      <c r="CF33" s="1072">
        <v>0</v>
      </c>
      <c r="CG33" s="1072">
        <v>0</v>
      </c>
      <c r="CH33" s="1072">
        <v>0</v>
      </c>
      <c r="CI33" s="1072">
        <v>0</v>
      </c>
      <c r="CJ33" s="1072">
        <v>0</v>
      </c>
      <c r="CK33" s="1072">
        <v>0</v>
      </c>
      <c r="CL33" s="1072">
        <v>0</v>
      </c>
      <c r="CM33" s="1072">
        <v>0</v>
      </c>
      <c r="CN33" s="1072">
        <v>0</v>
      </c>
      <c r="CO33" s="1072">
        <v>0</v>
      </c>
      <c r="CP33" s="1072">
        <v>0</v>
      </c>
      <c r="CQ33" s="1072">
        <v>0</v>
      </c>
      <c r="CR33" s="1072">
        <v>0</v>
      </c>
      <c r="CS33" s="1102">
        <v>0</v>
      </c>
      <c r="CT33" s="1072">
        <v>0</v>
      </c>
      <c r="CU33" s="1072">
        <v>0</v>
      </c>
      <c r="CV33" s="1072">
        <v>0</v>
      </c>
      <c r="CW33" s="1072">
        <v>0</v>
      </c>
      <c r="CX33" s="1072">
        <v>0</v>
      </c>
      <c r="CY33" s="1072">
        <v>5169.3795057629677</v>
      </c>
      <c r="CZ33" s="1072">
        <v>0</v>
      </c>
      <c r="DA33" s="1072">
        <v>5169.3795057629677</v>
      </c>
      <c r="DB33" s="1072">
        <v>0</v>
      </c>
      <c r="DC33" s="1072">
        <v>0</v>
      </c>
      <c r="DD33" s="1072">
        <v>0</v>
      </c>
      <c r="DE33" s="1072">
        <v>0</v>
      </c>
      <c r="DF33" s="1072">
        <v>0</v>
      </c>
      <c r="DG33" s="1072">
        <v>0</v>
      </c>
      <c r="DH33" s="1072">
        <v>0</v>
      </c>
      <c r="DI33" s="1072">
        <v>0</v>
      </c>
      <c r="DJ33" s="1102">
        <v>5169.3795057629677</v>
      </c>
      <c r="DK33" s="1136">
        <v>0</v>
      </c>
      <c r="DL33" s="1072">
        <v>0</v>
      </c>
      <c r="DM33" s="1072">
        <v>13646.557251031101</v>
      </c>
      <c r="DN33" s="1072">
        <v>13646.557251031101</v>
      </c>
      <c r="DO33" s="1072">
        <v>0</v>
      </c>
      <c r="DP33" s="1072">
        <v>0</v>
      </c>
      <c r="DQ33" s="1072">
        <v>0</v>
      </c>
      <c r="DR33" s="1072">
        <v>0</v>
      </c>
      <c r="DS33" s="1072">
        <v>13646.557251031101</v>
      </c>
      <c r="DT33" s="1072">
        <v>0</v>
      </c>
      <c r="DU33" s="1072">
        <v>0</v>
      </c>
      <c r="DV33" s="1072">
        <v>0</v>
      </c>
      <c r="DW33" s="1072">
        <v>0</v>
      </c>
      <c r="DX33" s="1072">
        <v>0</v>
      </c>
      <c r="DY33" s="1072">
        <v>0</v>
      </c>
      <c r="DZ33" s="1072">
        <v>0</v>
      </c>
      <c r="EA33" s="1072">
        <v>0</v>
      </c>
      <c r="EB33" s="1102">
        <v>13646.557251031101</v>
      </c>
      <c r="EC33" s="1136">
        <v>0</v>
      </c>
      <c r="ED33" s="947">
        <v>7656.4350000000022</v>
      </c>
      <c r="EE33" s="947">
        <v>0</v>
      </c>
      <c r="EF33" s="947">
        <v>7656.4350000000022</v>
      </c>
      <c r="EG33" s="947">
        <v>0</v>
      </c>
      <c r="EH33" s="947">
        <v>0</v>
      </c>
      <c r="EI33" s="947">
        <v>0</v>
      </c>
      <c r="EJ33" s="947">
        <v>0</v>
      </c>
      <c r="EK33" s="947">
        <v>0</v>
      </c>
      <c r="EL33" s="947">
        <v>0</v>
      </c>
      <c r="EM33" s="947">
        <v>0</v>
      </c>
      <c r="EN33" s="947">
        <v>0</v>
      </c>
      <c r="EO33" s="947">
        <v>0</v>
      </c>
      <c r="EP33" s="947">
        <v>0</v>
      </c>
      <c r="EQ33" s="947">
        <v>0</v>
      </c>
      <c r="ER33" s="947">
        <v>0</v>
      </c>
      <c r="ES33" s="1103">
        <v>7656.4350000000022</v>
      </c>
      <c r="ET33" s="1104">
        <v>0</v>
      </c>
      <c r="EU33" s="947">
        <v>0</v>
      </c>
      <c r="EV33" s="947">
        <v>0</v>
      </c>
      <c r="EW33" s="947">
        <v>0</v>
      </c>
      <c r="EX33" s="947">
        <v>15795.991876669999</v>
      </c>
      <c r="EY33" s="947">
        <v>0</v>
      </c>
      <c r="EZ33" s="947">
        <v>0</v>
      </c>
      <c r="FA33" s="947">
        <v>15795.991876669999</v>
      </c>
      <c r="FB33" s="947">
        <v>0</v>
      </c>
      <c r="FC33" s="947">
        <v>0</v>
      </c>
      <c r="FD33" s="947">
        <v>0</v>
      </c>
      <c r="FE33" s="947">
        <v>0</v>
      </c>
      <c r="FF33" s="947">
        <v>0</v>
      </c>
      <c r="FG33" s="947">
        <v>0</v>
      </c>
      <c r="FH33" s="947">
        <v>5938.08</v>
      </c>
      <c r="FI33" s="947">
        <v>5938.08</v>
      </c>
      <c r="FJ33" s="947">
        <v>21734.071876669997</v>
      </c>
      <c r="FK33" s="1104">
        <v>0</v>
      </c>
      <c r="FL33" s="947">
        <v>0</v>
      </c>
      <c r="FM33" s="947">
        <v>0</v>
      </c>
      <c r="FN33" s="947">
        <f t="shared" si="0"/>
        <v>0</v>
      </c>
      <c r="FO33" s="947">
        <v>0</v>
      </c>
      <c r="FP33" s="947">
        <v>0</v>
      </c>
      <c r="FQ33" s="947">
        <v>0</v>
      </c>
      <c r="FR33" s="947">
        <f t="shared" si="1"/>
        <v>0</v>
      </c>
      <c r="FS33" s="947">
        <v>0</v>
      </c>
      <c r="FT33" s="947">
        <v>0</v>
      </c>
      <c r="FU33" s="947">
        <v>5861.0155825600004</v>
      </c>
      <c r="FV33" s="947">
        <f t="shared" si="2"/>
        <v>5861.0155825600004</v>
      </c>
      <c r="FW33" s="947">
        <v>0</v>
      </c>
      <c r="FX33" s="947">
        <v>0</v>
      </c>
      <c r="FY33" s="947">
        <v>0</v>
      </c>
      <c r="FZ33" s="947">
        <v>0</v>
      </c>
      <c r="GA33" s="1103">
        <v>5861.0155825600004</v>
      </c>
      <c r="GB33" s="1104">
        <v>0</v>
      </c>
      <c r="GC33" s="947">
        <v>0</v>
      </c>
      <c r="GD33" s="947">
        <v>0</v>
      </c>
      <c r="GE33" s="947">
        <f t="shared" si="3"/>
        <v>0</v>
      </c>
      <c r="GF33" s="947">
        <v>0</v>
      </c>
      <c r="GG33" s="947">
        <v>0</v>
      </c>
      <c r="GH33" s="947">
        <v>0</v>
      </c>
      <c r="GI33" s="947">
        <f t="shared" si="4"/>
        <v>0</v>
      </c>
      <c r="GJ33" s="947">
        <v>0</v>
      </c>
      <c r="GK33" s="947">
        <v>0</v>
      </c>
      <c r="GL33" s="947">
        <v>0</v>
      </c>
      <c r="GM33" s="947">
        <f t="shared" si="5"/>
        <v>0</v>
      </c>
      <c r="GN33" s="947">
        <v>0</v>
      </c>
      <c r="GO33" s="947">
        <v>0</v>
      </c>
      <c r="GP33" s="947">
        <v>0</v>
      </c>
      <c r="GQ33" s="947">
        <f t="shared" si="6"/>
        <v>0</v>
      </c>
      <c r="GR33" s="1103">
        <f t="shared" si="7"/>
        <v>0</v>
      </c>
      <c r="GS33" s="947">
        <v>7189.7637800000002</v>
      </c>
      <c r="GT33" s="947">
        <v>0</v>
      </c>
      <c r="GU33" s="947">
        <v>3855.63</v>
      </c>
      <c r="GV33" s="947">
        <v>11045.39378</v>
      </c>
      <c r="GW33" s="947">
        <v>0</v>
      </c>
      <c r="GX33" s="947">
        <v>0</v>
      </c>
      <c r="GY33" s="947">
        <v>0</v>
      </c>
      <c r="GZ33" s="947">
        <v>0</v>
      </c>
      <c r="HA33" s="947">
        <v>5167.39275</v>
      </c>
      <c r="HB33" s="947">
        <v>0</v>
      </c>
      <c r="HC33" s="947">
        <v>0</v>
      </c>
      <c r="HD33" s="947">
        <v>5167.39275</v>
      </c>
      <c r="HE33" s="947">
        <v>0</v>
      </c>
      <c r="HF33" s="947">
        <v>0</v>
      </c>
      <c r="HG33" s="947">
        <v>841</v>
      </c>
      <c r="HH33" s="947">
        <v>841</v>
      </c>
      <c r="HI33" s="1103">
        <v>17053.786530000001</v>
      </c>
      <c r="HJ33" s="1142">
        <v>0</v>
      </c>
      <c r="HK33" s="1143">
        <v>0</v>
      </c>
      <c r="HL33" s="1143">
        <v>0</v>
      </c>
      <c r="HM33" s="1143">
        <v>0</v>
      </c>
      <c r="HN33" s="1143">
        <v>0</v>
      </c>
      <c r="HO33" s="1143">
        <v>0</v>
      </c>
      <c r="HP33" s="1143">
        <v>0</v>
      </c>
      <c r="HQ33" s="1143">
        <v>0</v>
      </c>
      <c r="HR33" s="1143">
        <v>0</v>
      </c>
      <c r="HS33" s="1143">
        <v>0</v>
      </c>
      <c r="HT33" s="1143">
        <v>0</v>
      </c>
      <c r="HU33" s="1143">
        <v>0</v>
      </c>
      <c r="HV33" s="1143">
        <v>0</v>
      </c>
      <c r="HW33" s="1143">
        <v>0</v>
      </c>
      <c r="HX33" s="1143">
        <v>0</v>
      </c>
      <c r="HY33" s="1143">
        <v>0</v>
      </c>
      <c r="HZ33" s="1144">
        <v>0</v>
      </c>
    </row>
    <row r="34" spans="1:235" ht="21" customHeight="1" x14ac:dyDescent="0.35">
      <c r="A34" s="1097" t="s">
        <v>896</v>
      </c>
      <c r="B34" s="1098">
        <v>-22.520099999999999</v>
      </c>
      <c r="C34" s="1098">
        <v>-40.903500000000001</v>
      </c>
      <c r="D34" s="1098">
        <v>-47.143799999999999</v>
      </c>
      <c r="E34" s="1098">
        <v>-110.56740000000001</v>
      </c>
      <c r="F34" s="1098">
        <v>-33.103299999999997</v>
      </c>
      <c r="G34" s="1098">
        <v>-63.620899999999999</v>
      </c>
      <c r="H34" s="1098">
        <v>-50.892299999999999</v>
      </c>
      <c r="I34" s="1098">
        <v>-147.6165</v>
      </c>
      <c r="J34" s="1098">
        <v>-51.4495</v>
      </c>
      <c r="K34" s="1098">
        <v>-25.055599999999998</v>
      </c>
      <c r="L34" s="1098">
        <v>-70.737207089999998</v>
      </c>
      <c r="M34" s="1098">
        <v>-147.24230709</v>
      </c>
      <c r="N34" s="1098">
        <v>-49.790300000000002</v>
      </c>
      <c r="O34" s="1098">
        <v>-83.166499999999999</v>
      </c>
      <c r="P34" s="1098">
        <v>-85.221000000000004</v>
      </c>
      <c r="Q34" s="1098">
        <v>-218.17779999999999</v>
      </c>
      <c r="R34" s="1098">
        <v>-623.60400708999998</v>
      </c>
      <c r="S34" s="1098"/>
      <c r="T34" s="1098">
        <v>-11.0359</v>
      </c>
      <c r="U34" s="1098">
        <v>-198.91186500000001</v>
      </c>
      <c r="V34" s="1098">
        <v>-34.287999999999997</v>
      </c>
      <c r="W34" s="1098">
        <v>-244.23576500000001</v>
      </c>
      <c r="X34" s="1098">
        <v>-92.1233</v>
      </c>
      <c r="Y34" s="1098">
        <v>-66.757300000000001</v>
      </c>
      <c r="Z34" s="1098">
        <v>-19.971699999999998</v>
      </c>
      <c r="AA34" s="1098">
        <v>-178.85230000000001</v>
      </c>
      <c r="AB34" s="1098">
        <v>-83.996499999999997</v>
      </c>
      <c r="AC34" s="1098">
        <v>-30.977699999999999</v>
      </c>
      <c r="AD34" s="1098">
        <v>-40.850099999999998</v>
      </c>
      <c r="AE34" s="1098">
        <v>-155.82429999999999</v>
      </c>
      <c r="AF34" s="1098">
        <v>-37.876100000000001</v>
      </c>
      <c r="AG34" s="1098">
        <v>-146.6268</v>
      </c>
      <c r="AH34" s="1098">
        <v>-57.993699999999997</v>
      </c>
      <c r="AI34" s="1098">
        <v>-242.4966</v>
      </c>
      <c r="AJ34" s="1098">
        <v>-821.40896500000008</v>
      </c>
      <c r="AK34" s="1098"/>
      <c r="AL34" s="1098">
        <v>-53.766100000000002</v>
      </c>
      <c r="AM34" s="1098">
        <v>-52.340800000000002</v>
      </c>
      <c r="AN34" s="1098">
        <v>-36.860599999999998</v>
      </c>
      <c r="AO34" s="1098">
        <v>-142.9675</v>
      </c>
      <c r="AP34" s="1098">
        <v>-145.44139999999999</v>
      </c>
      <c r="AQ34" s="1098">
        <v>-168.70269999999999</v>
      </c>
      <c r="AR34" s="1098">
        <v>-140.95009999999999</v>
      </c>
      <c r="AS34" s="1098">
        <v>-455.0942</v>
      </c>
      <c r="AT34" s="1098">
        <v>-128.34790000000001</v>
      </c>
      <c r="AU34" s="1098">
        <v>-485.97950000000003</v>
      </c>
      <c r="AV34" s="1098"/>
      <c r="AW34" s="1202">
        <v>-157.11784850859797</v>
      </c>
      <c r="AX34" s="1098">
        <v>-46.132399999999997</v>
      </c>
      <c r="AY34" s="1098">
        <v>-272.65230000000003</v>
      </c>
      <c r="AZ34" s="1098">
        <v>-475.90254850859799</v>
      </c>
      <c r="BA34" s="1098">
        <v>-199.48339999999999</v>
      </c>
      <c r="BB34" s="1098">
        <v>-245.43170000000001</v>
      </c>
      <c r="BC34" s="1098">
        <v>-192.923</v>
      </c>
      <c r="BD34" s="1098">
        <v>-637.83810000000005</v>
      </c>
      <c r="BE34" s="1098">
        <v>-348.83429999999998</v>
      </c>
      <c r="BF34" s="1098">
        <v>-58.391399999999997</v>
      </c>
      <c r="BG34" s="1098">
        <v>-305.75139999999999</v>
      </c>
      <c r="BH34" s="1098">
        <v>-712.97709999999995</v>
      </c>
      <c r="BI34" s="947">
        <v>-271.51600000000002</v>
      </c>
      <c r="BJ34" s="947">
        <v>-203.51740000000001</v>
      </c>
      <c r="BK34" s="947">
        <v>-432.34129999999999</v>
      </c>
      <c r="BL34" s="947">
        <v>-907.37469999999996</v>
      </c>
      <c r="BM34" s="1101">
        <v>-197.16290000000001</v>
      </c>
      <c r="BN34" s="1099">
        <v>-135.43843897491197</v>
      </c>
      <c r="BO34" s="1099">
        <v>-251.71770000000001</v>
      </c>
      <c r="BP34" s="1099">
        <v>-584.3190389749119</v>
      </c>
      <c r="BQ34" s="947">
        <v>-211.768055765274</v>
      </c>
      <c r="BR34" s="947">
        <v>-231.24089475610799</v>
      </c>
      <c r="BS34" s="947">
        <v>-420.09359999999998</v>
      </c>
      <c r="BT34" s="1072">
        <v>-863.10255052138211</v>
      </c>
      <c r="BU34" s="1072">
        <v>-344.584</v>
      </c>
      <c r="BV34" s="1072">
        <v>-517.86634930928994</v>
      </c>
      <c r="BW34" s="1072">
        <v>-1144.8986837835</v>
      </c>
      <c r="BX34" s="1072">
        <v>-2007.3490330927898</v>
      </c>
      <c r="BY34" s="1072">
        <v>-137.25674843480002</v>
      </c>
      <c r="BZ34" s="1072">
        <v>-309.38850000000002</v>
      </c>
      <c r="CA34" s="1072">
        <v>-702.32</v>
      </c>
      <c r="CB34" s="1102">
        <v>-1148.9652484348001</v>
      </c>
      <c r="CC34" s="1136">
        <v>-383.45251738000002</v>
      </c>
      <c r="CD34" s="1072">
        <v>-57.469271929999998</v>
      </c>
      <c r="CE34" s="1072">
        <v>-286.01727371999999</v>
      </c>
      <c r="CF34" s="1072">
        <v>-726.93906302999994</v>
      </c>
      <c r="CG34" s="1072">
        <v>-268.18257229</v>
      </c>
      <c r="CH34" s="1072">
        <v>-369.91373015999994</v>
      </c>
      <c r="CI34" s="1072">
        <v>-425.10417097999999</v>
      </c>
      <c r="CJ34" s="1072">
        <v>-1063.2004734299999</v>
      </c>
      <c r="CK34" s="1072">
        <v>-381.90688809000005</v>
      </c>
      <c r="CL34" s="1072">
        <v>-263.52229051</v>
      </c>
      <c r="CM34" s="1072">
        <v>-153.03170304</v>
      </c>
      <c r="CN34" s="1072">
        <v>-798.46088164000003</v>
      </c>
      <c r="CO34" s="1072">
        <v>-1275.0711471500001</v>
      </c>
      <c r="CP34" s="1072">
        <v>-272.84151220999991</v>
      </c>
      <c r="CQ34" s="1072">
        <v>-777.10433595999984</v>
      </c>
      <c r="CR34" s="1072">
        <v>-2325.0169953199998</v>
      </c>
      <c r="CS34" s="1102">
        <v>-4912.7112026800005</v>
      </c>
      <c r="CT34" s="1072">
        <v>-278.11123412000001</v>
      </c>
      <c r="CU34" s="1072">
        <v>-170.09802476999999</v>
      </c>
      <c r="CV34" s="1072">
        <v>-266.53908438000002</v>
      </c>
      <c r="CW34" s="1072">
        <v>-714.74834326999996</v>
      </c>
      <c r="CX34" s="1072">
        <v>-242.79557025</v>
      </c>
      <c r="CY34" s="1072">
        <v>-874.30220820999989</v>
      </c>
      <c r="CZ34" s="1072">
        <v>-734.77977047999991</v>
      </c>
      <c r="DA34" s="1072">
        <v>-1851.8775489399998</v>
      </c>
      <c r="DB34" s="1072">
        <v>-478.80881942332906</v>
      </c>
      <c r="DC34" s="1072">
        <v>-259.06258794000001</v>
      </c>
      <c r="DD34" s="1072">
        <v>-253.20782224000001</v>
      </c>
      <c r="DE34" s="1072">
        <v>-991.07922960332905</v>
      </c>
      <c r="DF34" s="1072">
        <v>-276.88628218000002</v>
      </c>
      <c r="DG34" s="1072">
        <v>-610.00837153999998</v>
      </c>
      <c r="DH34" s="1072">
        <v>-823.96581232000005</v>
      </c>
      <c r="DI34" s="1072">
        <v>-1710.8604660400001</v>
      </c>
      <c r="DJ34" s="1102">
        <v>-5268.5655878533298</v>
      </c>
      <c r="DK34" s="1136">
        <v>-849.96427808999988</v>
      </c>
      <c r="DL34" s="1072">
        <v>-686.67416794999997</v>
      </c>
      <c r="DM34" s="1072">
        <v>-599.16422883000007</v>
      </c>
      <c r="DN34" s="1072">
        <v>-2135.8026748699999</v>
      </c>
      <c r="DO34" s="1072">
        <v>-1271.0807693400002</v>
      </c>
      <c r="DP34" s="1072">
        <v>-1070.9229327199998</v>
      </c>
      <c r="DQ34" s="1072">
        <v>-804.14698261000001</v>
      </c>
      <c r="DR34" s="1072">
        <v>-3146.1506846699999</v>
      </c>
      <c r="DS34" s="1072">
        <v>-5281.9533595399998</v>
      </c>
      <c r="DT34" s="1072">
        <v>-1930.9587296500001</v>
      </c>
      <c r="DU34" s="1072">
        <v>-835.09147399999995</v>
      </c>
      <c r="DV34" s="1072">
        <v>-1081.0392233099999</v>
      </c>
      <c r="DW34" s="1072">
        <v>-3847.0894269599999</v>
      </c>
      <c r="DX34" s="1072">
        <v>-549.80710151999995</v>
      </c>
      <c r="DY34" s="1072">
        <v>-592.52020342000003</v>
      </c>
      <c r="DZ34" s="1072">
        <v>-971.31498247000002</v>
      </c>
      <c r="EA34" s="1072">
        <v>-2113.6422874099999</v>
      </c>
      <c r="EB34" s="1102">
        <v>-11242.685073909999</v>
      </c>
      <c r="EC34" s="1136">
        <v>-781.05888555999991</v>
      </c>
      <c r="ED34" s="947">
        <v>-3367.8613317799995</v>
      </c>
      <c r="EE34" s="947">
        <v>-705.8141459200001</v>
      </c>
      <c r="EF34" s="947">
        <v>-4854.7343632600005</v>
      </c>
      <c r="EG34" s="947">
        <v>-1040.2237459599999</v>
      </c>
      <c r="EH34" s="947">
        <v>-1049.2405591899999</v>
      </c>
      <c r="EI34" s="947">
        <v>-868.08939480999993</v>
      </c>
      <c r="EJ34" s="947">
        <v>-2957.5536999599999</v>
      </c>
      <c r="EK34" s="947">
        <v>-530.35914248000006</v>
      </c>
      <c r="EL34" s="947">
        <v>-190.58645989999997</v>
      </c>
      <c r="EM34" s="947">
        <v>-1774.3535606400001</v>
      </c>
      <c r="EN34" s="947">
        <v>-2495.2991630199999</v>
      </c>
      <c r="EO34" s="947">
        <v>-1349.6841353599998</v>
      </c>
      <c r="EP34" s="947">
        <v>-1103.73852205</v>
      </c>
      <c r="EQ34" s="947">
        <v>-1305.88467206</v>
      </c>
      <c r="ER34" s="947">
        <v>-3759.3073294699993</v>
      </c>
      <c r="ES34" s="1103">
        <v>-14066.89455571</v>
      </c>
      <c r="ET34" s="1104">
        <v>-83.627160000000003</v>
      </c>
      <c r="EU34" s="947">
        <v>-1244.53860381</v>
      </c>
      <c r="EV34" s="947">
        <v>-1096.0231000000001</v>
      </c>
      <c r="EW34" s="947">
        <v>-2424.1888638099999</v>
      </c>
      <c r="EX34" s="947">
        <v>-1295.56025</v>
      </c>
      <c r="EY34" s="947">
        <v>-853.23650999999995</v>
      </c>
      <c r="EZ34" s="947">
        <v>-1211.69524348</v>
      </c>
      <c r="FA34" s="947">
        <v>-3360.4920034800002</v>
      </c>
      <c r="FB34" s="947">
        <v>-808.60133412999994</v>
      </c>
      <c r="FC34" s="947">
        <v>-1364.3078700000001</v>
      </c>
      <c r="FD34" s="947">
        <v>-948.73126295000009</v>
      </c>
      <c r="FE34" s="947">
        <v>-3121.6404670799998</v>
      </c>
      <c r="FF34" s="947">
        <v>-1348.51806577</v>
      </c>
      <c r="FG34" s="947">
        <v>-1330.7308686599999</v>
      </c>
      <c r="FH34" s="947">
        <v>-1449.21451381</v>
      </c>
      <c r="FI34" s="947">
        <v>-4128.4634482399997</v>
      </c>
      <c r="FJ34" s="947">
        <v>-13034.784782609999</v>
      </c>
      <c r="FK34" s="1104">
        <v>-446.99369425729139</v>
      </c>
      <c r="FL34" s="947">
        <v>-618.17367350615871</v>
      </c>
      <c r="FM34" s="947">
        <v>-749.55647789652505</v>
      </c>
      <c r="FN34" s="947">
        <f t="shared" si="0"/>
        <v>-1814.7238456599753</v>
      </c>
      <c r="FO34" s="947">
        <v>-565.4110964449269</v>
      </c>
      <c r="FP34" s="947">
        <v>-893.81352476209247</v>
      </c>
      <c r="FQ34" s="947">
        <v>-472.04424382267541</v>
      </c>
      <c r="FR34" s="947">
        <f t="shared" si="1"/>
        <v>-1931.2688650296948</v>
      </c>
      <c r="FS34" s="947">
        <v>-306.80003465204953</v>
      </c>
      <c r="FT34" s="947">
        <v>-892.62644706937147</v>
      </c>
      <c r="FU34" s="947">
        <v>-517.5272504838465</v>
      </c>
      <c r="FV34" s="947">
        <f t="shared" si="2"/>
        <v>-1716.9537322052677</v>
      </c>
      <c r="FW34" s="947">
        <v>-211.78077654802138</v>
      </c>
      <c r="FX34" s="947">
        <v>-1089.938178835441</v>
      </c>
      <c r="FY34" s="947">
        <v>-733.82218630224861</v>
      </c>
      <c r="FZ34" s="947">
        <v>-2035.541141685711</v>
      </c>
      <c r="GA34" s="1103">
        <v>-7498.4875845806482</v>
      </c>
      <c r="GB34" s="1104">
        <v>-319.46880383481863</v>
      </c>
      <c r="GC34" s="947">
        <v>-298.73064017199493</v>
      </c>
      <c r="GD34" s="947">
        <v>-246.13202504272795</v>
      </c>
      <c r="GE34" s="947">
        <f t="shared" si="3"/>
        <v>-864.33146904954151</v>
      </c>
      <c r="GF34" s="947">
        <v>-360.30887956585957</v>
      </c>
      <c r="GG34" s="947">
        <v>-433.63724721455515</v>
      </c>
      <c r="GH34" s="947">
        <v>-500.47346953238923</v>
      </c>
      <c r="GI34" s="947">
        <f t="shared" si="4"/>
        <v>-1294.4195963128041</v>
      </c>
      <c r="GJ34" s="947">
        <v>-1183.419895195731</v>
      </c>
      <c r="GK34" s="947">
        <v>-16.057668315796001</v>
      </c>
      <c r="GL34" s="947">
        <v>-360.90286841026608</v>
      </c>
      <c r="GM34" s="947">
        <f t="shared" si="5"/>
        <v>-1560.3804319217929</v>
      </c>
      <c r="GN34" s="947">
        <v>-253.90108072461121</v>
      </c>
      <c r="GO34" s="947">
        <v>-167.13251488076116</v>
      </c>
      <c r="GP34" s="947">
        <v>-124.90745797960973</v>
      </c>
      <c r="GQ34" s="947">
        <f t="shared" si="6"/>
        <v>-545.94105358498211</v>
      </c>
      <c r="GR34" s="1103">
        <f t="shared" si="7"/>
        <v>-4265.0725508691203</v>
      </c>
      <c r="GS34" s="947">
        <v>0</v>
      </c>
      <c r="GT34" s="947">
        <v>0</v>
      </c>
      <c r="GU34" s="947">
        <v>0</v>
      </c>
      <c r="GV34" s="947">
        <v>0</v>
      </c>
      <c r="GW34" s="947">
        <v>0</v>
      </c>
      <c r="GX34" s="947">
        <v>0</v>
      </c>
      <c r="GY34" s="947">
        <v>0</v>
      </c>
      <c r="GZ34" s="947">
        <v>0</v>
      </c>
      <c r="HA34" s="947">
        <v>0</v>
      </c>
      <c r="HB34" s="947">
        <v>0</v>
      </c>
      <c r="HC34" s="947">
        <v>0</v>
      </c>
      <c r="HD34" s="947">
        <v>0</v>
      </c>
      <c r="HE34" s="947">
        <v>0</v>
      </c>
      <c r="HF34" s="947">
        <v>0</v>
      </c>
      <c r="HG34" s="947">
        <v>0</v>
      </c>
      <c r="HH34" s="947">
        <v>0</v>
      </c>
      <c r="HI34" s="1103">
        <v>0</v>
      </c>
      <c r="HJ34" s="1104">
        <v>-2915.2066827938438</v>
      </c>
      <c r="HK34" s="947">
        <v>-282.35558843054611</v>
      </c>
      <c r="HL34" s="947">
        <v>-293.66334187775215</v>
      </c>
      <c r="HM34" s="947">
        <v>-3491.2256131021422</v>
      </c>
      <c r="HN34" s="947">
        <v>-433.58185355195786</v>
      </c>
      <c r="HO34" s="947">
        <v>-296.38535606369788</v>
      </c>
      <c r="HP34" s="947">
        <v>-108.31741129766588</v>
      </c>
      <c r="HQ34" s="947">
        <v>-838.28462091332153</v>
      </c>
      <c r="HR34" s="947">
        <v>-1942.628004233884</v>
      </c>
      <c r="HS34" s="947">
        <v>-170.29704534925708</v>
      </c>
      <c r="HT34" s="947">
        <v>-415.88385322402917</v>
      </c>
      <c r="HU34" s="947">
        <v>-2528.8089028071704</v>
      </c>
      <c r="HV34" s="947">
        <v>-588.76694258821908</v>
      </c>
      <c r="HW34" s="947">
        <v>-243.46794164507517</v>
      </c>
      <c r="HX34" s="947">
        <v>-6757.5557308076322</v>
      </c>
      <c r="HY34" s="947">
        <v>-7589.7906150409272</v>
      </c>
      <c r="HZ34" s="1103">
        <v>-14448.10975186356</v>
      </c>
    </row>
    <row r="35" spans="1:235" s="1116" customFormat="1" ht="24" hidden="1" customHeight="1" x14ac:dyDescent="0.35">
      <c r="A35" s="1145" t="s">
        <v>897</v>
      </c>
      <c r="B35" s="1110"/>
      <c r="C35" s="1110"/>
      <c r="D35" s="1110"/>
      <c r="E35" s="1110"/>
      <c r="F35" s="1110"/>
      <c r="G35" s="1110"/>
      <c r="H35" s="1110"/>
      <c r="I35" s="1110"/>
      <c r="J35" s="1110"/>
      <c r="K35" s="1110"/>
      <c r="L35" s="1110"/>
      <c r="M35" s="1110"/>
      <c r="N35" s="1110"/>
      <c r="O35" s="1110"/>
      <c r="P35" s="1110"/>
      <c r="Q35" s="1110"/>
      <c r="R35" s="1110"/>
      <c r="S35" s="1110"/>
      <c r="T35" s="1110"/>
      <c r="U35" s="1110"/>
      <c r="V35" s="1110"/>
      <c r="W35" s="1110"/>
      <c r="X35" s="1110"/>
      <c r="Y35" s="1110"/>
      <c r="Z35" s="1110"/>
      <c r="AA35" s="1110"/>
      <c r="AB35" s="1110"/>
      <c r="AC35" s="1110"/>
      <c r="AD35" s="1110"/>
      <c r="AE35" s="1110"/>
      <c r="AF35" s="1110"/>
      <c r="AG35" s="1110"/>
      <c r="AH35" s="1110"/>
      <c r="AI35" s="1110"/>
      <c r="AJ35" s="1110"/>
      <c r="AK35" s="1110"/>
      <c r="AL35" s="1110"/>
      <c r="AM35" s="1110"/>
      <c r="AN35" s="1110"/>
      <c r="AO35" s="1110"/>
      <c r="AP35" s="1110"/>
      <c r="AQ35" s="1110"/>
      <c r="AR35" s="1110"/>
      <c r="AS35" s="1110"/>
      <c r="AT35" s="1110"/>
      <c r="AU35" s="1110"/>
      <c r="AV35" s="1110"/>
      <c r="AW35" s="2762"/>
      <c r="AX35" s="1110"/>
      <c r="AY35" s="1110"/>
      <c r="AZ35" s="1110"/>
      <c r="BA35" s="1110"/>
      <c r="BB35" s="1110"/>
      <c r="BC35" s="1110"/>
      <c r="BD35" s="1110"/>
      <c r="BE35" s="1110"/>
      <c r="BF35" s="1110"/>
      <c r="BG35" s="1110"/>
      <c r="BH35" s="1110"/>
      <c r="BM35" s="2771"/>
      <c r="BN35" s="1190"/>
      <c r="BO35" s="1190"/>
      <c r="BP35" s="1190"/>
      <c r="BT35" s="1125"/>
      <c r="BU35" s="1125"/>
      <c r="BV35" s="1125"/>
      <c r="BW35" s="1125"/>
      <c r="BX35" s="1125"/>
      <c r="BY35" s="1125"/>
      <c r="BZ35" s="1125"/>
      <c r="CA35" s="1125"/>
      <c r="CB35" s="1126"/>
      <c r="CC35" s="1127"/>
      <c r="CD35" s="1125"/>
      <c r="CE35" s="1125"/>
      <c r="CF35" s="1125"/>
      <c r="CG35" s="1125"/>
      <c r="CH35" s="1125"/>
      <c r="CI35" s="1125"/>
      <c r="CJ35" s="1125"/>
      <c r="CK35" s="1125"/>
      <c r="CL35" s="1125"/>
      <c r="CM35" s="1125"/>
      <c r="CN35" s="1125"/>
      <c r="CO35" s="1125"/>
      <c r="CP35" s="1125"/>
      <c r="CQ35" s="1125"/>
      <c r="CR35" s="1125"/>
      <c r="CS35" s="1126"/>
      <c r="CT35" s="1125"/>
      <c r="CU35" s="1125"/>
      <c r="CV35" s="1125"/>
      <c r="CW35" s="1125"/>
      <c r="CX35" s="1125"/>
      <c r="CY35" s="1125"/>
      <c r="CZ35" s="1125"/>
      <c r="DA35" s="1125"/>
      <c r="DB35" s="1125"/>
      <c r="DC35" s="1125"/>
      <c r="DD35" s="1125"/>
      <c r="DE35" s="1125"/>
      <c r="DF35" s="1125"/>
      <c r="DG35" s="1125"/>
      <c r="DH35" s="1125"/>
      <c r="DI35" s="1125"/>
      <c r="DJ35" s="1126"/>
      <c r="DK35" s="1127"/>
      <c r="DL35" s="1125"/>
      <c r="DM35" s="1125"/>
      <c r="DN35" s="1125"/>
      <c r="DO35" s="1125"/>
      <c r="DP35" s="1125"/>
      <c r="DQ35" s="1125"/>
      <c r="DR35" s="1125"/>
      <c r="DS35" s="1125"/>
      <c r="DT35" s="1125"/>
      <c r="DU35" s="1125"/>
      <c r="DV35" s="1125"/>
      <c r="DW35" s="1125"/>
      <c r="DX35" s="1125"/>
      <c r="DY35" s="1125"/>
      <c r="DZ35" s="1125"/>
      <c r="EA35" s="1125"/>
      <c r="EB35" s="1126"/>
      <c r="EC35" s="1120"/>
      <c r="ED35" s="1109"/>
      <c r="EE35" s="1109"/>
      <c r="EF35" s="1109"/>
      <c r="EG35" s="1109"/>
      <c r="EH35" s="1109"/>
      <c r="EI35" s="1109"/>
      <c r="EJ35" s="1109"/>
      <c r="EK35" s="1129"/>
      <c r="EL35" s="1129"/>
      <c r="EM35" s="1129"/>
      <c r="EN35" s="1129"/>
      <c r="EO35" s="1129"/>
      <c r="EP35" s="1129"/>
      <c r="EQ35" s="1129"/>
      <c r="ER35" s="1129"/>
      <c r="ES35" s="1146"/>
      <c r="ET35" s="1147"/>
      <c r="EU35" s="1129"/>
      <c r="EV35" s="1129"/>
      <c r="EW35" s="1129"/>
      <c r="EX35" s="1129"/>
      <c r="EY35" s="1129"/>
      <c r="EZ35" s="1129"/>
      <c r="FA35" s="1129"/>
      <c r="FB35" s="1129"/>
      <c r="FC35" s="1129"/>
      <c r="FD35" s="1129"/>
      <c r="FE35" s="1129"/>
      <c r="FF35" s="1129"/>
      <c r="FG35" s="1129"/>
      <c r="FH35" s="1129">
        <v>0</v>
      </c>
      <c r="FI35" s="1129">
        <v>0</v>
      </c>
      <c r="FJ35" s="1129">
        <v>0</v>
      </c>
      <c r="FK35" s="1147">
        <v>0</v>
      </c>
      <c r="FL35" s="1129">
        <v>0</v>
      </c>
      <c r="FM35" s="1129">
        <v>0</v>
      </c>
      <c r="FN35" s="925">
        <f t="shared" si="0"/>
        <v>0</v>
      </c>
      <c r="FO35" s="1129">
        <v>0</v>
      </c>
      <c r="FP35" s="1129">
        <v>0</v>
      </c>
      <c r="FQ35" s="1129">
        <v>0</v>
      </c>
      <c r="FR35" s="925">
        <f t="shared" si="1"/>
        <v>0</v>
      </c>
      <c r="FS35" s="1129">
        <v>0</v>
      </c>
      <c r="FT35" s="1129">
        <v>0</v>
      </c>
      <c r="FU35" s="1129">
        <v>0</v>
      </c>
      <c r="FV35" s="925">
        <f t="shared" si="2"/>
        <v>0</v>
      </c>
      <c r="FW35" s="1129"/>
      <c r="FX35" s="1129"/>
      <c r="FY35" s="1129"/>
      <c r="FZ35" s="1129"/>
      <c r="GA35" s="1146"/>
      <c r="GB35" s="1147"/>
      <c r="GC35" s="1129"/>
      <c r="GD35" s="1129"/>
      <c r="GE35" s="925">
        <f t="shared" si="3"/>
        <v>0</v>
      </c>
      <c r="GF35" s="925"/>
      <c r="GG35" s="925"/>
      <c r="GH35" s="925"/>
      <c r="GI35" s="925">
        <f t="shared" si="4"/>
        <v>0</v>
      </c>
      <c r="GJ35" s="925"/>
      <c r="GK35" s="925"/>
      <c r="GL35" s="925"/>
      <c r="GM35" s="925">
        <f t="shared" si="5"/>
        <v>0</v>
      </c>
      <c r="GN35" s="925"/>
      <c r="GO35" s="1129"/>
      <c r="GP35" s="1129"/>
      <c r="GQ35" s="1129">
        <f t="shared" si="6"/>
        <v>0</v>
      </c>
      <c r="GR35" s="1092">
        <f t="shared" si="7"/>
        <v>0</v>
      </c>
      <c r="GS35" s="1129">
        <v>-254.56247658081071</v>
      </c>
      <c r="GT35" s="1129">
        <v>-103.4529088064494</v>
      </c>
      <c r="GU35" s="1129">
        <v>-126.89880437571495</v>
      </c>
      <c r="GV35" s="1129">
        <v>-484.91418976297501</v>
      </c>
      <c r="GW35" s="1129">
        <v>-284.0066938859265</v>
      </c>
      <c r="GX35" s="1129">
        <v>-260.55671281712699</v>
      </c>
      <c r="GY35" s="1129">
        <v>-49.466783456367317</v>
      </c>
      <c r="GZ35" s="1129">
        <v>-594.03019015942073</v>
      </c>
      <c r="HA35" s="1129">
        <v>-276.94863921560324</v>
      </c>
      <c r="HB35" s="1129">
        <v>-75.477533491286906</v>
      </c>
      <c r="HC35" s="1129">
        <v>-409.9478164729183</v>
      </c>
      <c r="HD35" s="1129">
        <v>-762.3739891798084</v>
      </c>
      <c r="HE35" s="1129">
        <v>-5506.202092057636</v>
      </c>
      <c r="HF35" s="1129">
        <v>-411.60028530617586</v>
      </c>
      <c r="HG35" s="1129">
        <v>-417.99143596999994</v>
      </c>
      <c r="HH35" s="1129">
        <v>-6335.793813333813</v>
      </c>
      <c r="HI35" s="1103">
        <v>-8177.1121824360171</v>
      </c>
      <c r="HJ35" s="1148"/>
      <c r="HK35" s="1149"/>
      <c r="HL35" s="1149"/>
      <c r="HM35" s="1149"/>
      <c r="HN35" s="1149"/>
      <c r="HO35" s="1149"/>
      <c r="HP35" s="1149"/>
      <c r="HQ35" s="1149"/>
      <c r="HR35" s="1149"/>
      <c r="HS35" s="1149"/>
      <c r="HT35" s="1149"/>
      <c r="HU35" s="1149"/>
      <c r="HV35" s="1149"/>
      <c r="HW35" s="1149"/>
      <c r="HX35" s="1149"/>
      <c r="HY35" s="1149"/>
      <c r="HZ35" s="1150"/>
    </row>
    <row r="36" spans="1:235" s="1152" customFormat="1" ht="21" hidden="1" customHeight="1" x14ac:dyDescent="0.35">
      <c r="A36" s="1139" t="s">
        <v>898</v>
      </c>
      <c r="B36" s="1151">
        <v>0</v>
      </c>
      <c r="C36" s="1151">
        <v>0</v>
      </c>
      <c r="D36" s="1151">
        <v>0</v>
      </c>
      <c r="E36" s="1151">
        <v>0</v>
      </c>
      <c r="F36" s="1151">
        <v>0</v>
      </c>
      <c r="G36" s="1151">
        <v>0</v>
      </c>
      <c r="H36" s="1151">
        <v>0</v>
      </c>
      <c r="I36" s="1151">
        <v>0</v>
      </c>
      <c r="J36" s="1151">
        <v>10.476131422</v>
      </c>
      <c r="K36" s="1151">
        <v>9.4975000000000005</v>
      </c>
      <c r="L36" s="1151">
        <v>0</v>
      </c>
      <c r="M36" s="1151">
        <v>19.973631421999997</v>
      </c>
      <c r="N36" s="1151">
        <v>0</v>
      </c>
      <c r="O36" s="1151">
        <v>12.135485060202596</v>
      </c>
      <c r="P36" s="1151">
        <v>12.135485060202596</v>
      </c>
      <c r="Q36" s="1151">
        <v>24.270970120405192</v>
      </c>
      <c r="R36" s="1151">
        <v>44.244601542405185</v>
      </c>
      <c r="S36" s="1151"/>
      <c r="T36" s="1151">
        <v>0</v>
      </c>
      <c r="U36" s="1151">
        <v>0</v>
      </c>
      <c r="V36" s="1151">
        <v>0</v>
      </c>
      <c r="W36" s="1151">
        <v>0</v>
      </c>
      <c r="X36" s="1151">
        <v>0</v>
      </c>
      <c r="Y36" s="1151">
        <v>0</v>
      </c>
      <c r="Z36" s="1151">
        <v>0</v>
      </c>
      <c r="AA36" s="1151">
        <v>0</v>
      </c>
      <c r="AB36" s="1151">
        <v>0</v>
      </c>
      <c r="AC36" s="1151">
        <v>0</v>
      </c>
      <c r="AD36" s="1151">
        <v>0</v>
      </c>
      <c r="AE36" s="1151">
        <v>0</v>
      </c>
      <c r="AF36" s="1151">
        <v>0</v>
      </c>
      <c r="AG36" s="1151">
        <v>0</v>
      </c>
      <c r="AH36" s="1151">
        <v>0</v>
      </c>
      <c r="AI36" s="1151">
        <v>0</v>
      </c>
      <c r="AJ36" s="1151">
        <v>0</v>
      </c>
      <c r="AK36" s="1151"/>
      <c r="AL36" s="1151">
        <v>0</v>
      </c>
      <c r="AM36" s="1151">
        <v>0</v>
      </c>
      <c r="AN36" s="1151">
        <v>0</v>
      </c>
      <c r="AO36" s="1151">
        <v>0</v>
      </c>
      <c r="AP36" s="1151">
        <v>0</v>
      </c>
      <c r="AQ36" s="1151">
        <v>0</v>
      </c>
      <c r="AR36" s="1151">
        <v>0</v>
      </c>
      <c r="AS36" s="1151">
        <v>0</v>
      </c>
      <c r="AT36" s="1151">
        <v>0</v>
      </c>
      <c r="AU36" s="1151">
        <v>0</v>
      </c>
      <c r="AV36" s="1151"/>
      <c r="AW36" s="2764">
        <v>0</v>
      </c>
      <c r="AX36" s="1151">
        <v>0</v>
      </c>
      <c r="AY36" s="1151">
        <v>0</v>
      </c>
      <c r="AZ36" s="1151">
        <v>0</v>
      </c>
      <c r="BA36" s="1151">
        <v>0</v>
      </c>
      <c r="BB36" s="1151">
        <v>0</v>
      </c>
      <c r="BC36" s="1151">
        <v>0</v>
      </c>
      <c r="BD36" s="1151">
        <v>0</v>
      </c>
      <c r="BE36" s="1151">
        <v>0</v>
      </c>
      <c r="BF36" s="1151">
        <v>0</v>
      </c>
      <c r="BG36" s="1151">
        <v>0</v>
      </c>
      <c r="BH36" s="1151">
        <v>0</v>
      </c>
      <c r="BI36" s="1151">
        <v>0</v>
      </c>
      <c r="BJ36" s="1151">
        <v>0</v>
      </c>
      <c r="BK36" s="1151">
        <v>0</v>
      </c>
      <c r="BL36" s="1151">
        <v>0</v>
      </c>
      <c r="BM36" s="2764">
        <v>0</v>
      </c>
      <c r="BN36" s="1151">
        <v>0</v>
      </c>
      <c r="BO36" s="1151">
        <v>0</v>
      </c>
      <c r="BP36" s="1151">
        <v>0</v>
      </c>
      <c r="BQ36" s="1151">
        <v>0</v>
      </c>
      <c r="BR36" s="1151">
        <v>0</v>
      </c>
      <c r="BS36" s="1151">
        <v>0</v>
      </c>
      <c r="BT36" s="1130">
        <v>0</v>
      </c>
      <c r="BU36" s="1130">
        <v>0</v>
      </c>
      <c r="BV36" s="1130">
        <v>0</v>
      </c>
      <c r="BW36" s="1130">
        <v>0</v>
      </c>
      <c r="BX36" s="1130">
        <v>0</v>
      </c>
      <c r="BY36" s="1130">
        <v>0</v>
      </c>
      <c r="BZ36" s="1130">
        <v>0</v>
      </c>
      <c r="CA36" s="1130">
        <v>0</v>
      </c>
      <c r="CB36" s="1131">
        <v>0</v>
      </c>
      <c r="CC36" s="1132">
        <v>0</v>
      </c>
      <c r="CD36" s="1130">
        <v>0</v>
      </c>
      <c r="CE36" s="1130">
        <v>0</v>
      </c>
      <c r="CF36" s="1130">
        <v>0</v>
      </c>
      <c r="CG36" s="1130">
        <v>0</v>
      </c>
      <c r="CH36" s="1130">
        <v>0</v>
      </c>
      <c r="CI36" s="1130">
        <v>0</v>
      </c>
      <c r="CJ36" s="1130">
        <v>0</v>
      </c>
      <c r="CK36" s="1130">
        <v>0</v>
      </c>
      <c r="CL36" s="1130">
        <v>0</v>
      </c>
      <c r="CM36" s="1130">
        <v>0</v>
      </c>
      <c r="CN36" s="1130">
        <v>0</v>
      </c>
      <c r="CO36" s="1130">
        <v>0</v>
      </c>
      <c r="CP36" s="1130">
        <v>0</v>
      </c>
      <c r="CQ36" s="1130">
        <v>0</v>
      </c>
      <c r="CR36" s="1130">
        <v>0</v>
      </c>
      <c r="CS36" s="1131">
        <v>0</v>
      </c>
      <c r="CT36" s="1130">
        <v>0</v>
      </c>
      <c r="CU36" s="1130">
        <v>0</v>
      </c>
      <c r="CV36" s="1130">
        <v>0</v>
      </c>
      <c r="CW36" s="1130">
        <v>0</v>
      </c>
      <c r="CX36" s="1130">
        <v>0</v>
      </c>
      <c r="CY36" s="1130">
        <v>0</v>
      </c>
      <c r="CZ36" s="1130">
        <v>0</v>
      </c>
      <c r="DA36" s="1130">
        <v>0</v>
      </c>
      <c r="DB36" s="1130">
        <v>0</v>
      </c>
      <c r="DC36" s="1130">
        <v>0</v>
      </c>
      <c r="DD36" s="1130">
        <v>0</v>
      </c>
      <c r="DE36" s="1130">
        <v>0</v>
      </c>
      <c r="DF36" s="1130">
        <v>0</v>
      </c>
      <c r="DG36" s="1130">
        <v>0</v>
      </c>
      <c r="DH36" s="1130">
        <v>0</v>
      </c>
      <c r="DI36" s="1130">
        <v>0</v>
      </c>
      <c r="DJ36" s="1131">
        <v>0</v>
      </c>
      <c r="DK36" s="1132">
        <v>0</v>
      </c>
      <c r="DL36" s="1130">
        <v>0</v>
      </c>
      <c r="DM36" s="1130">
        <v>0</v>
      </c>
      <c r="DN36" s="1130">
        <v>0</v>
      </c>
      <c r="DO36" s="1130">
        <v>0</v>
      </c>
      <c r="DP36" s="1130">
        <v>0</v>
      </c>
      <c r="DQ36" s="1130">
        <v>0</v>
      </c>
      <c r="DR36" s="1130">
        <v>0</v>
      </c>
      <c r="DS36" s="1130">
        <v>0</v>
      </c>
      <c r="DT36" s="1130">
        <v>0</v>
      </c>
      <c r="DU36" s="1130">
        <v>0</v>
      </c>
      <c r="DV36" s="1130">
        <v>0</v>
      </c>
      <c r="DW36" s="1130">
        <v>0</v>
      </c>
      <c r="DX36" s="1130">
        <v>0</v>
      </c>
      <c r="DY36" s="1130">
        <v>0</v>
      </c>
      <c r="DZ36" s="1130">
        <v>0</v>
      </c>
      <c r="EA36" s="1130">
        <v>0</v>
      </c>
      <c r="EB36" s="1131">
        <v>0</v>
      </c>
      <c r="EC36" s="1132">
        <v>0</v>
      </c>
      <c r="ED36" s="1129">
        <v>0</v>
      </c>
      <c r="EE36" s="1129">
        <v>0</v>
      </c>
      <c r="EF36" s="1129">
        <v>0</v>
      </c>
      <c r="EG36" s="1129">
        <v>0</v>
      </c>
      <c r="EH36" s="1129">
        <v>0</v>
      </c>
      <c r="EI36" s="1129">
        <v>0</v>
      </c>
      <c r="EJ36" s="1129">
        <v>0</v>
      </c>
      <c r="EK36" s="1129">
        <v>0</v>
      </c>
      <c r="EL36" s="1129">
        <v>0</v>
      </c>
      <c r="EM36" s="1129">
        <v>0</v>
      </c>
      <c r="EN36" s="1129">
        <v>0</v>
      </c>
      <c r="EO36" s="1129">
        <v>0</v>
      </c>
      <c r="EP36" s="1129">
        <v>0</v>
      </c>
      <c r="EQ36" s="1129">
        <v>0</v>
      </c>
      <c r="ER36" s="1129">
        <v>0</v>
      </c>
      <c r="ES36" s="1146">
        <v>0</v>
      </c>
      <c r="ET36" s="1147"/>
      <c r="EU36" s="1129"/>
      <c r="EV36" s="1129"/>
      <c r="EW36" s="1129"/>
      <c r="EX36" s="1129"/>
      <c r="EY36" s="1129"/>
      <c r="EZ36" s="1129"/>
      <c r="FA36" s="1129"/>
      <c r="FB36" s="1129"/>
      <c r="FC36" s="1129"/>
      <c r="FD36" s="1129"/>
      <c r="FE36" s="1129"/>
      <c r="FF36" s="1129"/>
      <c r="FG36" s="1129"/>
      <c r="FH36" s="1129">
        <v>0</v>
      </c>
      <c r="FI36" s="1129">
        <v>0</v>
      </c>
      <c r="FJ36" s="1129">
        <v>0</v>
      </c>
      <c r="FK36" s="1147">
        <v>0</v>
      </c>
      <c r="FL36" s="1129">
        <v>0</v>
      </c>
      <c r="FM36" s="1129">
        <v>0</v>
      </c>
      <c r="FN36" s="925">
        <f t="shared" si="0"/>
        <v>0</v>
      </c>
      <c r="FO36" s="1129">
        <v>0</v>
      </c>
      <c r="FP36" s="1129">
        <v>0</v>
      </c>
      <c r="FQ36" s="1129">
        <v>0</v>
      </c>
      <c r="FR36" s="925">
        <f t="shared" si="1"/>
        <v>0</v>
      </c>
      <c r="FS36" s="1129">
        <v>0</v>
      </c>
      <c r="FT36" s="1129">
        <v>0</v>
      </c>
      <c r="FU36" s="1129">
        <v>0</v>
      </c>
      <c r="FV36" s="925">
        <f t="shared" si="2"/>
        <v>0</v>
      </c>
      <c r="FW36" s="1129">
        <v>0</v>
      </c>
      <c r="FX36" s="1129">
        <v>0</v>
      </c>
      <c r="FY36" s="1129">
        <v>0</v>
      </c>
      <c r="FZ36" s="1129">
        <v>0</v>
      </c>
      <c r="GA36" s="1146">
        <v>0</v>
      </c>
      <c r="GB36" s="1147">
        <v>0</v>
      </c>
      <c r="GC36" s="1129">
        <v>0</v>
      </c>
      <c r="GD36" s="1129">
        <v>0</v>
      </c>
      <c r="GE36" s="925">
        <f t="shared" si="3"/>
        <v>0</v>
      </c>
      <c r="GF36" s="925">
        <v>0</v>
      </c>
      <c r="GG36" s="925">
        <v>0</v>
      </c>
      <c r="GH36" s="925">
        <v>0</v>
      </c>
      <c r="GI36" s="925">
        <f t="shared" si="4"/>
        <v>0</v>
      </c>
      <c r="GJ36" s="925"/>
      <c r="GK36" s="925"/>
      <c r="GL36" s="925"/>
      <c r="GM36" s="925">
        <f t="shared" si="5"/>
        <v>0</v>
      </c>
      <c r="GN36" s="925"/>
      <c r="GO36" s="1129"/>
      <c r="GP36" s="1129"/>
      <c r="GQ36" s="1129">
        <f t="shared" si="6"/>
        <v>0</v>
      </c>
      <c r="GR36" s="1092">
        <f t="shared" si="7"/>
        <v>0</v>
      </c>
      <c r="GS36" s="1129"/>
      <c r="GT36" s="1129"/>
      <c r="GU36" s="1129"/>
      <c r="GV36" s="1129"/>
      <c r="GW36" s="1129"/>
      <c r="GX36" s="1129"/>
      <c r="GY36" s="1129"/>
      <c r="GZ36" s="1129"/>
      <c r="HA36" s="1129"/>
      <c r="HB36" s="1129"/>
      <c r="HC36" s="1129"/>
      <c r="HD36" s="1129"/>
      <c r="HE36" s="1129"/>
      <c r="HF36" s="1129"/>
      <c r="HG36" s="1129"/>
      <c r="HH36" s="1129"/>
      <c r="HI36" s="1092"/>
      <c r="HJ36" s="1096"/>
      <c r="HK36" s="925"/>
      <c r="HL36" s="925"/>
      <c r="HM36" s="925"/>
      <c r="HN36" s="925"/>
      <c r="HO36" s="925"/>
      <c r="HP36" s="925"/>
      <c r="HQ36" s="925"/>
      <c r="HR36" s="925"/>
      <c r="HS36" s="925"/>
      <c r="HT36" s="925"/>
      <c r="HU36" s="925"/>
      <c r="HV36" s="925"/>
      <c r="HW36" s="925"/>
      <c r="HX36" s="925"/>
      <c r="HY36" s="925"/>
      <c r="HZ36" s="1092"/>
    </row>
    <row r="37" spans="1:235" s="1070" customFormat="1" ht="21" customHeight="1" x14ac:dyDescent="0.35">
      <c r="A37" s="1139" t="s">
        <v>899</v>
      </c>
      <c r="B37" s="1087">
        <v>761.89690000000007</v>
      </c>
      <c r="C37" s="1087">
        <v>95.785499999999985</v>
      </c>
      <c r="D37" s="1087">
        <v>-117.0462</v>
      </c>
      <c r="E37" s="1087">
        <v>740.63619999999992</v>
      </c>
      <c r="F37" s="1087">
        <v>1027.5071</v>
      </c>
      <c r="G37" s="1087">
        <v>816.67790000000002</v>
      </c>
      <c r="H37" s="1087">
        <v>827.06809999999996</v>
      </c>
      <c r="I37" s="1087">
        <v>2671.2531000000004</v>
      </c>
      <c r="J37" s="1087">
        <v>686.15844811814588</v>
      </c>
      <c r="K37" s="1087">
        <v>134.52028179014872</v>
      </c>
      <c r="L37" s="1087">
        <v>506.28342267000994</v>
      </c>
      <c r="M37" s="1087">
        <v>1326.9621525783045</v>
      </c>
      <c r="N37" s="1087">
        <v>355.65120000000002</v>
      </c>
      <c r="O37" s="1087">
        <v>1579.8488</v>
      </c>
      <c r="P37" s="1087">
        <v>156.66989999999996</v>
      </c>
      <c r="Q37" s="1087">
        <v>2092.1698999999999</v>
      </c>
      <c r="R37" s="1087">
        <v>6831.0213525783047</v>
      </c>
      <c r="S37" s="1087"/>
      <c r="T37" s="1087">
        <v>1433.9913000000001</v>
      </c>
      <c r="U37" s="1087">
        <v>956.48</v>
      </c>
      <c r="V37" s="1087">
        <v>-407.14330000000001</v>
      </c>
      <c r="W37" s="1087">
        <v>1983.328</v>
      </c>
      <c r="X37" s="1087">
        <v>931.9858999999999</v>
      </c>
      <c r="Y37" s="1087">
        <v>560.72749999999996</v>
      </c>
      <c r="Z37" s="1087">
        <v>-134.78440000000001</v>
      </c>
      <c r="AA37" s="1087">
        <v>1357.9289999999999</v>
      </c>
      <c r="AB37" s="1087">
        <v>964.20780000000002</v>
      </c>
      <c r="AC37" s="1087">
        <v>-513.5841999999999</v>
      </c>
      <c r="AD37" s="1087">
        <v>1314.1051</v>
      </c>
      <c r="AE37" s="1087">
        <v>1764.7287000000001</v>
      </c>
      <c r="AF37" s="1087">
        <v>1154.5645</v>
      </c>
      <c r="AG37" s="1087">
        <v>605.03610000000003</v>
      </c>
      <c r="AH37" s="1087">
        <v>192.33610000000004</v>
      </c>
      <c r="AI37" s="1087">
        <v>1951.9367</v>
      </c>
      <c r="AJ37" s="1087">
        <v>7057.9224000000004</v>
      </c>
      <c r="AK37" s="1087"/>
      <c r="AL37" s="1087">
        <v>1460.7260999999999</v>
      </c>
      <c r="AM37" s="1087">
        <v>585.54099999999994</v>
      </c>
      <c r="AN37" s="1087">
        <v>122.06590000000003</v>
      </c>
      <c r="AO37" s="1087">
        <v>2168.3329999999996</v>
      </c>
      <c r="AP37" s="1087">
        <v>464.79289999999997</v>
      </c>
      <c r="AQ37" s="1087">
        <v>645.04319999999996</v>
      </c>
      <c r="AR37" s="1087">
        <v>460.10199999999998</v>
      </c>
      <c r="AS37" s="1087">
        <v>1569.9381000000001</v>
      </c>
      <c r="AT37" s="1087">
        <v>2399.04996527</v>
      </c>
      <c r="AU37" s="1087">
        <v>3576.9194652699998</v>
      </c>
      <c r="AV37" s="1087"/>
      <c r="AW37" s="1209">
        <v>548.06050000000005</v>
      </c>
      <c r="AX37" s="1087">
        <v>468.44330000000002</v>
      </c>
      <c r="AY37" s="1087">
        <v>-590.53580000000022</v>
      </c>
      <c r="AZ37" s="1087">
        <v>425.96799999999985</v>
      </c>
      <c r="BA37" s="1087">
        <v>1191.3627999999999</v>
      </c>
      <c r="BB37" s="1087">
        <v>21.848100000000073</v>
      </c>
      <c r="BC37" s="1087">
        <v>134.7731</v>
      </c>
      <c r="BD37" s="1087">
        <v>1347.9839999999999</v>
      </c>
      <c r="BE37" s="1087">
        <v>1249.2104999999999</v>
      </c>
      <c r="BF37" s="1087">
        <v>291.1268</v>
      </c>
      <c r="BG37" s="1087">
        <v>1376.3751999999999</v>
      </c>
      <c r="BH37" s="1087">
        <v>2916.7124999999996</v>
      </c>
      <c r="BI37" s="925">
        <v>-2536.5060999999996</v>
      </c>
      <c r="BJ37" s="925">
        <v>345.02809999999999</v>
      </c>
      <c r="BK37" s="925">
        <v>1661.9571807299999</v>
      </c>
      <c r="BL37" s="925">
        <v>-529.52081926999995</v>
      </c>
      <c r="BM37" s="1200">
        <v>1259.6723000000002</v>
      </c>
      <c r="BN37" s="1153">
        <v>1616.0467644362441</v>
      </c>
      <c r="BO37" s="1153">
        <v>659.28300000000013</v>
      </c>
      <c r="BP37" s="1153">
        <v>3535.0020644362439</v>
      </c>
      <c r="BQ37" s="925">
        <v>-152.68927007695697</v>
      </c>
      <c r="BR37" s="925">
        <v>1168.8980052438919</v>
      </c>
      <c r="BS37" s="925">
        <v>1339.6583000000001</v>
      </c>
      <c r="BT37" s="1088">
        <v>2355.8670351669352</v>
      </c>
      <c r="BU37" s="1088">
        <v>2053.9435999999996</v>
      </c>
      <c r="BV37" s="1088">
        <v>1097.2783251106839</v>
      </c>
      <c r="BW37" s="1088">
        <v>-1585.8127734415002</v>
      </c>
      <c r="BX37" s="1088">
        <v>1565.4091516691828</v>
      </c>
      <c r="BY37" s="1088">
        <v>-207.80454938519995</v>
      </c>
      <c r="BZ37" s="1088">
        <v>2804.0503944795601</v>
      </c>
      <c r="CA37" s="1088">
        <v>1212.0210758571679</v>
      </c>
      <c r="CB37" s="1090">
        <v>3808.2669209515275</v>
      </c>
      <c r="CC37" s="1091">
        <v>2698.9810929299765</v>
      </c>
      <c r="CD37" s="1088">
        <v>375.93730755999616</v>
      </c>
      <c r="CE37" s="1088">
        <v>-146.49348851002787</v>
      </c>
      <c r="CF37" s="1088">
        <v>2928.4249119799442</v>
      </c>
      <c r="CG37" s="1088">
        <v>826.82777442008683</v>
      </c>
      <c r="CH37" s="1088">
        <v>983.62550183999531</v>
      </c>
      <c r="CI37" s="1088">
        <v>2139.998711289893</v>
      </c>
      <c r="CJ37" s="1088">
        <v>3950.4519875499736</v>
      </c>
      <c r="CK37" s="1088">
        <v>2013.7380699100775</v>
      </c>
      <c r="CL37" s="1088">
        <v>396.88160693000532</v>
      </c>
      <c r="CM37" s="1088">
        <v>-441.70549893998162</v>
      </c>
      <c r="CN37" s="1088">
        <v>1968.9141779001011</v>
      </c>
      <c r="CO37" s="1088">
        <v>2635.3676458299547</v>
      </c>
      <c r="CP37" s="1088">
        <v>733.64922975004413</v>
      </c>
      <c r="CQ37" s="1088">
        <v>27.764480779997029</v>
      </c>
      <c r="CR37" s="1088">
        <v>3396.7813563599962</v>
      </c>
      <c r="CS37" s="1090">
        <v>11969.830975630019</v>
      </c>
      <c r="CT37" s="1088">
        <v>2548.3188997099965</v>
      </c>
      <c r="CU37" s="1088">
        <v>-459.67016431999639</v>
      </c>
      <c r="CV37" s="1088">
        <v>1026.9725777800008</v>
      </c>
      <c r="CW37" s="1088">
        <v>3115.621313170001</v>
      </c>
      <c r="CX37" s="1088">
        <v>2914.2588177547591</v>
      </c>
      <c r="CY37" s="1088">
        <v>-2970.4589166800006</v>
      </c>
      <c r="CZ37" s="1088">
        <v>651.32692287000452</v>
      </c>
      <c r="DA37" s="1088">
        <v>595.12682394476292</v>
      </c>
      <c r="DB37" s="1088">
        <v>1935.6536097900137</v>
      </c>
      <c r="DC37" s="1088">
        <v>-920.93956910161899</v>
      </c>
      <c r="DD37" s="1088">
        <v>620.61469406001356</v>
      </c>
      <c r="DE37" s="1088">
        <v>1635.3287347484079</v>
      </c>
      <c r="DF37" s="1088">
        <v>2467.8981980899916</v>
      </c>
      <c r="DG37" s="1088">
        <v>2083.9011728699793</v>
      </c>
      <c r="DH37" s="1088">
        <v>-97.737904069991032</v>
      </c>
      <c r="DI37" s="1088">
        <v>4454.0614668899798</v>
      </c>
      <c r="DJ37" s="1090">
        <v>9800.1383387531532</v>
      </c>
      <c r="DK37" s="1091">
        <v>2492.3044108200429</v>
      </c>
      <c r="DL37" s="1088">
        <v>1943.5777756199986</v>
      </c>
      <c r="DM37" s="1088">
        <v>-12726.384368080046</v>
      </c>
      <c r="DN37" s="1088">
        <v>-8290.502181640004</v>
      </c>
      <c r="DO37" s="1088">
        <v>3591.953609770032</v>
      </c>
      <c r="DP37" s="1088">
        <v>3815.5414034200062</v>
      </c>
      <c r="DQ37" s="1088">
        <v>1760.7035900499848</v>
      </c>
      <c r="DR37" s="1088">
        <v>9168.1986032400237</v>
      </c>
      <c r="DS37" s="1088">
        <v>877.69642160001968</v>
      </c>
      <c r="DT37" s="1088">
        <v>3226.9891212200064</v>
      </c>
      <c r="DU37" s="1088">
        <v>1548.6213179000638</v>
      </c>
      <c r="DV37" s="1088">
        <v>4607.7183921300302</v>
      </c>
      <c r="DW37" s="1088">
        <v>9383.328831250099</v>
      </c>
      <c r="DX37" s="1088">
        <v>1831.2494230300356</v>
      </c>
      <c r="DY37" s="1088">
        <v>2889.1654957400183</v>
      </c>
      <c r="DZ37" s="1088">
        <v>-404.28522269003861</v>
      </c>
      <c r="EA37" s="1088">
        <v>4316.1296960800146</v>
      </c>
      <c r="EB37" s="1090">
        <v>13087.154948930127</v>
      </c>
      <c r="EC37" s="1091">
        <v>4011.8732927000183</v>
      </c>
      <c r="ED37" s="925">
        <v>-2177.6519430899921</v>
      </c>
      <c r="EE37" s="925">
        <v>7601.3500246299918</v>
      </c>
      <c r="EF37" s="925">
        <v>9435.5713742400185</v>
      </c>
      <c r="EG37" s="925">
        <v>1277.1000297844021</v>
      </c>
      <c r="EH37" s="925">
        <v>5812.4895216097766</v>
      </c>
      <c r="EI37" s="925">
        <v>5330.5578861599715</v>
      </c>
      <c r="EJ37" s="925">
        <v>12420.147437554151</v>
      </c>
      <c r="EK37" s="925">
        <v>4796.7329957999846</v>
      </c>
      <c r="EL37" s="925">
        <v>2796.6210693660259</v>
      </c>
      <c r="EM37" s="925">
        <v>2126.0846342099794</v>
      </c>
      <c r="EN37" s="925">
        <v>9719.4386993759908</v>
      </c>
      <c r="EO37" s="925">
        <v>5013.0176210499594</v>
      </c>
      <c r="EP37" s="925">
        <v>5231.1916823799938</v>
      </c>
      <c r="EQ37" s="925">
        <v>3823.6756143200582</v>
      </c>
      <c r="ER37" s="925">
        <v>14067.884917750012</v>
      </c>
      <c r="ES37" s="1092">
        <v>45643.042428920169</v>
      </c>
      <c r="ET37" s="1096">
        <v>2035.0929601599678</v>
      </c>
      <c r="EU37" s="925">
        <v>2994.3887104499977</v>
      </c>
      <c r="EV37" s="925">
        <v>4043.8765711100323</v>
      </c>
      <c r="EW37" s="925">
        <v>9073.3582417199977</v>
      </c>
      <c r="EX37" s="925">
        <v>-11916.158975119924</v>
      </c>
      <c r="EY37" s="925">
        <v>5864.9146092900019</v>
      </c>
      <c r="EZ37" s="925">
        <v>2597.7527790799522</v>
      </c>
      <c r="FA37" s="925">
        <v>-3453.4915867499712</v>
      </c>
      <c r="FB37" s="925">
        <v>4921.7127363399704</v>
      </c>
      <c r="FC37" s="925">
        <v>5232.9920042299964</v>
      </c>
      <c r="FD37" s="925">
        <v>4277.7606385900563</v>
      </c>
      <c r="FE37" s="925">
        <v>14432.465379160021</v>
      </c>
      <c r="FF37" s="925">
        <v>1924.7177450599224</v>
      </c>
      <c r="FG37" s="925">
        <v>6664.4055902299633</v>
      </c>
      <c r="FH37" s="925">
        <v>-6653.6846687600773</v>
      </c>
      <c r="FI37" s="925">
        <v>1935.438666529808</v>
      </c>
      <c r="FJ37" s="925">
        <v>21987.770700659854</v>
      </c>
      <c r="FK37" s="1096">
        <v>7738.2360942572914</v>
      </c>
      <c r="FL37" s="925">
        <v>2234.4520735061587</v>
      </c>
      <c r="FM37" s="925">
        <v>5234.8617778965254</v>
      </c>
      <c r="FN37" s="925">
        <f t="shared" si="0"/>
        <v>15207.549945659975</v>
      </c>
      <c r="FO37" s="925">
        <v>2660.7126964449267</v>
      </c>
      <c r="FP37" s="925">
        <v>5838.6400247620932</v>
      </c>
      <c r="FQ37" s="925">
        <v>1903.8310438226754</v>
      </c>
      <c r="FR37" s="925">
        <f t="shared" si="1"/>
        <v>10403.183765029695</v>
      </c>
      <c r="FS37" s="925">
        <v>2917.0531346520497</v>
      </c>
      <c r="FT37" s="925">
        <v>7294.1408470693723</v>
      </c>
      <c r="FU37" s="925">
        <v>-2907.3618495161536</v>
      </c>
      <c r="FV37" s="925">
        <f t="shared" si="2"/>
        <v>7303.8321322052689</v>
      </c>
      <c r="FW37" s="925">
        <v>20138.273234318047</v>
      </c>
      <c r="FX37" s="925">
        <v>5941.8222558354219</v>
      </c>
      <c r="FY37" s="925">
        <v>-19484.084181091999</v>
      </c>
      <c r="FZ37" s="925">
        <v>6596.0113090614686</v>
      </c>
      <c r="GA37" s="1092">
        <v>39510.577151956415</v>
      </c>
      <c r="GB37" s="1096">
        <v>6800.5305317299826</v>
      </c>
      <c r="GC37" s="925">
        <f>GC38+GC41+GC44</f>
        <v>9538.5918629000334</v>
      </c>
      <c r="GD37" s="925">
        <v>-2944.8220920600302</v>
      </c>
      <c r="GE37" s="925">
        <f t="shared" si="3"/>
        <v>13394.300302569985</v>
      </c>
      <c r="GF37" s="925">
        <v>3056.5746756109811</v>
      </c>
      <c r="GG37" s="925">
        <v>1129.1098563241057</v>
      </c>
      <c r="GH37" s="925">
        <v>-7336.9679021742386</v>
      </c>
      <c r="GI37" s="925">
        <f t="shared" si="4"/>
        <v>-3151.2833702391517</v>
      </c>
      <c r="GJ37" s="925">
        <v>9386.6844282299771</v>
      </c>
      <c r="GK37" s="925">
        <v>2288.2977560900331</v>
      </c>
      <c r="GL37" s="925">
        <v>-9832.6882602979331</v>
      </c>
      <c r="GM37" s="925">
        <f t="shared" si="5"/>
        <v>1842.2939240220767</v>
      </c>
      <c r="GN37" s="925">
        <v>3004.8718125742189</v>
      </c>
      <c r="GO37" s="925">
        <v>2878.089582020033</v>
      </c>
      <c r="GP37" s="925">
        <v>-1436.3746151900368</v>
      </c>
      <c r="GQ37" s="925">
        <f t="shared" si="6"/>
        <v>4446.5867794042151</v>
      </c>
      <c r="GR37" s="1092">
        <f t="shared" si="7"/>
        <v>16531.897635757126</v>
      </c>
      <c r="GS37" s="925">
        <v>7096.3365397099815</v>
      </c>
      <c r="GT37" s="925">
        <v>7238.2908295500301</v>
      </c>
      <c r="GU37" s="925">
        <v>-1030.0654676500158</v>
      </c>
      <c r="GV37" s="925">
        <v>13304.561901609997</v>
      </c>
      <c r="GW37" s="925">
        <v>6836.391413940014</v>
      </c>
      <c r="GX37" s="925">
        <v>3445.8904826100361</v>
      </c>
      <c r="GY37" s="925">
        <v>-1983.551777169999</v>
      </c>
      <c r="GZ37" s="925">
        <v>8298.7301193800504</v>
      </c>
      <c r="HA37" s="925">
        <v>3505.4694314960025</v>
      </c>
      <c r="HB37" s="925">
        <v>14264.039189044979</v>
      </c>
      <c r="HC37" s="925">
        <v>5776.6026469419594</v>
      </c>
      <c r="HD37" s="925">
        <v>23546.111267482942</v>
      </c>
      <c r="HE37" s="925">
        <v>2837.3186685969931</v>
      </c>
      <c r="HF37" s="925">
        <v>3700.6029195600408</v>
      </c>
      <c r="HG37" s="925">
        <v>-10150.585918060498</v>
      </c>
      <c r="HH37" s="925">
        <v>-3612.6643299034654</v>
      </c>
      <c r="HI37" s="1092">
        <v>41536.738958569527</v>
      </c>
      <c r="HJ37" s="1096">
        <v>10303.314792781139</v>
      </c>
      <c r="HK37" s="925">
        <v>10868.712536684227</v>
      </c>
      <c r="HL37" s="925">
        <v>-5828.5519678306473</v>
      </c>
      <c r="HM37" s="925">
        <v>15343.475361634721</v>
      </c>
      <c r="HN37" s="925">
        <v>-1987.703907908766</v>
      </c>
      <c r="HO37" s="925">
        <v>3893.1437368406341</v>
      </c>
      <c r="HP37" s="925">
        <v>2793.1570132170432</v>
      </c>
      <c r="HQ37" s="925">
        <v>4698.5968421489115</v>
      </c>
      <c r="HR37" s="925">
        <v>-5391.5908871796073</v>
      </c>
      <c r="HS37" s="925">
        <v>1147.9874837665695</v>
      </c>
      <c r="HT37" s="925">
        <v>-8207.1576395225093</v>
      </c>
      <c r="HU37" s="925">
        <v>-12450.761042935546</v>
      </c>
      <c r="HV37" s="925">
        <v>-1626.4763494373708</v>
      </c>
      <c r="HW37" s="925">
        <v>5792.6939335278539</v>
      </c>
      <c r="HX37" s="925">
        <v>26793.345603683683</v>
      </c>
      <c r="HY37" s="925">
        <v>30959.563187774165</v>
      </c>
      <c r="HZ37" s="1092">
        <v>38550.874348622252</v>
      </c>
      <c r="IA37" s="1154"/>
    </row>
    <row r="38" spans="1:235" ht="21" customHeight="1" x14ac:dyDescent="0.35">
      <c r="A38" s="1140" t="s">
        <v>901</v>
      </c>
      <c r="B38" s="1098">
        <v>694.29510000000005</v>
      </c>
      <c r="C38" s="1098">
        <v>-45.760800000000017</v>
      </c>
      <c r="D38" s="1098">
        <v>-440.19900000000001</v>
      </c>
      <c r="E38" s="1098">
        <v>208.33529999999999</v>
      </c>
      <c r="F38" s="1098">
        <v>1006.5579</v>
      </c>
      <c r="G38" s="1098">
        <v>326.94380000000001</v>
      </c>
      <c r="H38" s="1098">
        <v>569.96640000000002</v>
      </c>
      <c r="I38" s="1098">
        <v>1903.4681000000003</v>
      </c>
      <c r="J38" s="1098">
        <v>-19.108951881854068</v>
      </c>
      <c r="K38" s="1098">
        <v>-819.72461820985131</v>
      </c>
      <c r="L38" s="1098">
        <v>371.09352082000999</v>
      </c>
      <c r="M38" s="1098">
        <v>-467.74004927169528</v>
      </c>
      <c r="N38" s="1098">
        <v>-915.50720000000001</v>
      </c>
      <c r="O38" s="1098">
        <v>1322.9138</v>
      </c>
      <c r="P38" s="1098">
        <v>393.58529999999996</v>
      </c>
      <c r="Q38" s="1098">
        <v>800.99189999999999</v>
      </c>
      <c r="R38" s="1098">
        <v>2445.0552507283046</v>
      </c>
      <c r="S38" s="1098"/>
      <c r="T38" s="1098">
        <v>1019.1888</v>
      </c>
      <c r="U38" s="1098">
        <v>412.29039999999998</v>
      </c>
      <c r="V38" s="1098">
        <v>-295.69749999999999</v>
      </c>
      <c r="W38" s="1098">
        <v>1135.7817</v>
      </c>
      <c r="X38" s="1098">
        <v>668.38549999999998</v>
      </c>
      <c r="Y38" s="1098">
        <v>255.23</v>
      </c>
      <c r="Z38" s="1098">
        <v>-649.43380000000002</v>
      </c>
      <c r="AA38" s="1098">
        <v>274.18169999999986</v>
      </c>
      <c r="AB38" s="1098">
        <v>1196.673</v>
      </c>
      <c r="AC38" s="1098">
        <v>-616.99389999999994</v>
      </c>
      <c r="AD38" s="1098">
        <v>859.08619999999996</v>
      </c>
      <c r="AE38" s="1098">
        <v>1438.7653</v>
      </c>
      <c r="AF38" s="1098">
        <v>1065.1674</v>
      </c>
      <c r="AG38" s="1098">
        <v>-128.42759999999998</v>
      </c>
      <c r="AH38" s="1098">
        <v>-175.16419999999999</v>
      </c>
      <c r="AI38" s="1098">
        <v>761.57560000000012</v>
      </c>
      <c r="AJ38" s="1098">
        <v>3610.3043000000002</v>
      </c>
      <c r="AK38" s="1098"/>
      <c r="AL38" s="1098">
        <v>1354.0195999999999</v>
      </c>
      <c r="AM38" s="1098">
        <v>915.49099999999999</v>
      </c>
      <c r="AN38" s="1098">
        <v>71.874800000000022</v>
      </c>
      <c r="AO38" s="1098">
        <v>2341.3853999999997</v>
      </c>
      <c r="AP38" s="1098">
        <v>39.652199999999993</v>
      </c>
      <c r="AQ38" s="1098">
        <v>462.99629999999996</v>
      </c>
      <c r="AR38" s="1098">
        <v>236.32319999999999</v>
      </c>
      <c r="AS38" s="1098">
        <v>738.97170000000006</v>
      </c>
      <c r="AT38" s="1098">
        <v>684.25760000000002</v>
      </c>
      <c r="AU38" s="1098">
        <v>1241.5201</v>
      </c>
      <c r="AV38" s="1098"/>
      <c r="AW38" s="1202">
        <v>374.24639999999999</v>
      </c>
      <c r="AX38" s="1098">
        <v>318.17599999999999</v>
      </c>
      <c r="AY38" s="1098">
        <v>-1320.9294000000002</v>
      </c>
      <c r="AZ38" s="1098">
        <v>-628.50700000000006</v>
      </c>
      <c r="BA38" s="1098">
        <v>1151.8189</v>
      </c>
      <c r="BB38" s="1098">
        <v>-207.51699999999994</v>
      </c>
      <c r="BC38" s="1098">
        <v>-248.06420000000003</v>
      </c>
      <c r="BD38" s="1098">
        <v>696.2376999999999</v>
      </c>
      <c r="BE38" s="1098">
        <v>1278.7343999999998</v>
      </c>
      <c r="BF38" s="1098">
        <v>-82.262299999999982</v>
      </c>
      <c r="BG38" s="1098">
        <v>1112.9050999999999</v>
      </c>
      <c r="BH38" s="1098">
        <v>2309.3771999999999</v>
      </c>
      <c r="BI38" s="947">
        <v>-2803.7725999999998</v>
      </c>
      <c r="BJ38" s="947">
        <v>-378.03440000000001</v>
      </c>
      <c r="BK38" s="947">
        <v>1069.8726999999999</v>
      </c>
      <c r="BL38" s="947">
        <v>-2111.9342999999999</v>
      </c>
      <c r="BM38" s="1202">
        <v>896.05020000000013</v>
      </c>
      <c r="BN38" s="1098">
        <v>403.31486443624402</v>
      </c>
      <c r="BO38" s="1098">
        <v>104.90770000000003</v>
      </c>
      <c r="BP38" s="1098">
        <v>1404.272764436244</v>
      </c>
      <c r="BQ38" s="947">
        <v>-1686.644970076957</v>
      </c>
      <c r="BR38" s="947">
        <v>1246.173805243892</v>
      </c>
      <c r="BS38" s="947">
        <v>436.75179999999995</v>
      </c>
      <c r="BT38" s="1072">
        <v>-3.7193648330650433</v>
      </c>
      <c r="BU38" s="1072">
        <v>3616.7969999999996</v>
      </c>
      <c r="BV38" s="1072">
        <v>-3338.4029348593167</v>
      </c>
      <c r="BW38" s="1072">
        <v>333.91512655849988</v>
      </c>
      <c r="BX38" s="1072">
        <v>612.30919169918275</v>
      </c>
      <c r="BY38" s="1072">
        <v>-812.66854938519998</v>
      </c>
      <c r="BZ38" s="1072">
        <v>2964.11689447956</v>
      </c>
      <c r="CA38" s="1072">
        <v>1382.172275857168</v>
      </c>
      <c r="CB38" s="1102">
        <v>3533.6206209515276</v>
      </c>
      <c r="CC38" s="1136">
        <v>-4122.2275251400242</v>
      </c>
      <c r="CD38" s="1072">
        <v>1153.4241846799973</v>
      </c>
      <c r="CE38" s="1072">
        <v>-360.77861402003128</v>
      </c>
      <c r="CF38" s="1072">
        <v>-3329.5819544800588</v>
      </c>
      <c r="CG38" s="1072">
        <v>-7571.8825995899124</v>
      </c>
      <c r="CH38" s="1072">
        <v>1134.612195679998</v>
      </c>
      <c r="CI38" s="1072">
        <v>1750.4756036398924</v>
      </c>
      <c r="CJ38" s="1072">
        <v>-4686.7948002700214</v>
      </c>
      <c r="CK38" s="1072">
        <v>3124.5259941800814</v>
      </c>
      <c r="CL38" s="1072">
        <v>-1373.9279264700012</v>
      </c>
      <c r="CM38" s="1072">
        <v>-914.91963913998188</v>
      </c>
      <c r="CN38" s="1072">
        <v>835.67842857009816</v>
      </c>
      <c r="CO38" s="1072">
        <v>2321.8572040499539</v>
      </c>
      <c r="CP38" s="1072">
        <v>1302.6456165200429</v>
      </c>
      <c r="CQ38" s="1072">
        <v>-2721.2040484000008</v>
      </c>
      <c r="CR38" s="1072">
        <v>903.29877216999637</v>
      </c>
      <c r="CS38" s="1102">
        <v>-6437.8500540099858</v>
      </c>
      <c r="CT38" s="1072">
        <v>2486.2306435100031</v>
      </c>
      <c r="CU38" s="1072">
        <v>-1459.023695620001</v>
      </c>
      <c r="CV38" s="1072">
        <v>93.850669200003153</v>
      </c>
      <c r="CW38" s="1072">
        <v>1121.0576170900054</v>
      </c>
      <c r="CX38" s="1072">
        <v>2121.4846530299988</v>
      </c>
      <c r="CY38" s="1072">
        <v>-3502.7184161700011</v>
      </c>
      <c r="CZ38" s="1072">
        <v>444.45317533000372</v>
      </c>
      <c r="DA38" s="1072">
        <v>-936.78058780999856</v>
      </c>
      <c r="DB38" s="1072">
        <v>1513.2567097900137</v>
      </c>
      <c r="DC38" s="1072">
        <v>-1035.4302458500147</v>
      </c>
      <c r="DD38" s="1072">
        <v>928.61055234001287</v>
      </c>
      <c r="DE38" s="1072">
        <v>1406.4370162800117</v>
      </c>
      <c r="DF38" s="1072">
        <v>2292.6935441499959</v>
      </c>
      <c r="DG38" s="1072">
        <v>1030.9975259999735</v>
      </c>
      <c r="DH38" s="1072">
        <v>487.02764794000689</v>
      </c>
      <c r="DI38" s="1072">
        <v>3810.7187180899759</v>
      </c>
      <c r="DJ38" s="1102">
        <v>5401.4327636499947</v>
      </c>
      <c r="DK38" s="1136">
        <v>2498.6977104000434</v>
      </c>
      <c r="DL38" s="1072">
        <v>1428.2474081699997</v>
      </c>
      <c r="DM38" s="1072">
        <v>-15865.164913640045</v>
      </c>
      <c r="DN38" s="1072">
        <v>-11938.219795070001</v>
      </c>
      <c r="DO38" s="1072">
        <v>2304.4679107000329</v>
      </c>
      <c r="DP38" s="1072">
        <v>3185.6306444900047</v>
      </c>
      <c r="DQ38" s="1072">
        <v>1869.4040212199789</v>
      </c>
      <c r="DR38" s="1072">
        <v>7359.5025764100164</v>
      </c>
      <c r="DS38" s="1072">
        <v>-4578.7172186599837</v>
      </c>
      <c r="DT38" s="1072">
        <v>2690.0603035700124</v>
      </c>
      <c r="DU38" s="1072">
        <v>885.34740461005845</v>
      </c>
      <c r="DV38" s="1072">
        <v>4238.81359213003</v>
      </c>
      <c r="DW38" s="1072">
        <v>7814.2213003101006</v>
      </c>
      <c r="DX38" s="1072">
        <v>1327.0399378000368</v>
      </c>
      <c r="DY38" s="1072">
        <v>2367.5161957400182</v>
      </c>
      <c r="DZ38" s="1072">
        <v>-2652.3332226900384</v>
      </c>
      <c r="EA38" s="1072">
        <v>1042.222910850016</v>
      </c>
      <c r="EB38" s="1102">
        <v>2787.7269925001274</v>
      </c>
      <c r="EC38" s="1136">
        <v>31.251183230014476</v>
      </c>
      <c r="ED38" s="947">
        <v>-3145.6204804099912</v>
      </c>
      <c r="EE38" s="947">
        <v>7096.493785229989</v>
      </c>
      <c r="EF38" s="947">
        <v>3982.1244880500126</v>
      </c>
      <c r="EG38" s="947">
        <v>1235.0077035742013</v>
      </c>
      <c r="EH38" s="947">
        <v>6180.3909710299904</v>
      </c>
      <c r="EI38" s="947">
        <v>4174.321586159971</v>
      </c>
      <c r="EJ38" s="947">
        <v>11589.720260764165</v>
      </c>
      <c r="EK38" s="947">
        <v>2469.6966506899776</v>
      </c>
      <c r="EL38" s="947">
        <v>1034.933630206026</v>
      </c>
      <c r="EM38" s="947">
        <v>1464.1312899399732</v>
      </c>
      <c r="EN38" s="947">
        <v>4968.7615708359772</v>
      </c>
      <c r="EO38" s="947">
        <v>1982.6664560599622</v>
      </c>
      <c r="EP38" s="947">
        <v>4625.3351874499913</v>
      </c>
      <c r="EQ38" s="947">
        <v>293.11122861006112</v>
      </c>
      <c r="ER38" s="947">
        <v>6901.1128721200139</v>
      </c>
      <c r="ES38" s="1103">
        <v>27441.719191770168</v>
      </c>
      <c r="ET38" s="1104">
        <v>-3329.7930525800289</v>
      </c>
      <c r="EU38" s="947">
        <v>1605.9395065400006</v>
      </c>
      <c r="EV38" s="947">
        <v>2949.9468700900225</v>
      </c>
      <c r="EW38" s="947">
        <v>1226.0933240499944</v>
      </c>
      <c r="EX38" s="947">
        <v>-14015.593093639909</v>
      </c>
      <c r="EY38" s="947">
        <v>3985.6458443299994</v>
      </c>
      <c r="EZ38" s="947">
        <v>1334.3179075599544</v>
      </c>
      <c r="FA38" s="947">
        <v>-8695.6293417499546</v>
      </c>
      <c r="FB38" s="947">
        <v>4083.6244553099677</v>
      </c>
      <c r="FC38" s="947">
        <v>3752.5696059200018</v>
      </c>
      <c r="FD38" s="947">
        <v>5493.1331137300467</v>
      </c>
      <c r="FE38" s="947">
        <v>13329.327174960014</v>
      </c>
      <c r="FF38" s="947">
        <v>1408.4132974999213</v>
      </c>
      <c r="FG38" s="947">
        <v>5166.5525527999598</v>
      </c>
      <c r="FH38" s="947">
        <v>-7278.2722373300658</v>
      </c>
      <c r="FI38" s="947">
        <v>-703.30638703018428</v>
      </c>
      <c r="FJ38" s="947">
        <v>5156.4847702298675</v>
      </c>
      <c r="FK38" s="1104">
        <v>7893.3480942572915</v>
      </c>
      <c r="FL38" s="947">
        <v>1537.3997735061589</v>
      </c>
      <c r="FM38" s="947">
        <v>1791.103477896525</v>
      </c>
      <c r="FN38" s="947">
        <f t="shared" si="0"/>
        <v>11221.851345659976</v>
      </c>
      <c r="FO38" s="947">
        <v>3072.3711964449267</v>
      </c>
      <c r="FP38" s="947">
        <v>3766.1537247620927</v>
      </c>
      <c r="FQ38" s="947">
        <v>552.90804382267549</v>
      </c>
      <c r="FR38" s="947">
        <f t="shared" si="1"/>
        <v>7391.432965029695</v>
      </c>
      <c r="FS38" s="947">
        <v>4455.5844346520498</v>
      </c>
      <c r="FT38" s="947">
        <v>9878.4141470693721</v>
      </c>
      <c r="FU38" s="947">
        <v>-3199.4634495161536</v>
      </c>
      <c r="FV38" s="947">
        <f t="shared" si="2"/>
        <v>11134.535132205268</v>
      </c>
      <c r="FW38" s="947">
        <v>18937.914834318046</v>
      </c>
      <c r="FX38" s="947">
        <v>10592.958818285446</v>
      </c>
      <c r="FY38" s="947">
        <v>-18068.374546282004</v>
      </c>
      <c r="FZ38" s="947">
        <v>11462.499106321487</v>
      </c>
      <c r="GA38" s="1103">
        <v>41210.318549216434</v>
      </c>
      <c r="GB38" s="1104">
        <v>7572.207927499966</v>
      </c>
      <c r="GC38" s="947">
        <v>6089.4469953200378</v>
      </c>
      <c r="GD38" s="947">
        <v>-1835.3134167000262</v>
      </c>
      <c r="GE38" s="947">
        <f t="shared" si="3"/>
        <v>11826.341506119978</v>
      </c>
      <c r="GF38" s="947">
        <v>1572.257571459982</v>
      </c>
      <c r="GG38" s="947">
        <v>-1283.4392658766458</v>
      </c>
      <c r="GH38" s="947">
        <v>-7324.9417362433278</v>
      </c>
      <c r="GI38" s="947">
        <f t="shared" si="4"/>
        <v>-7036.1234306599908</v>
      </c>
      <c r="GJ38" s="947">
        <v>5283.4271158400043</v>
      </c>
      <c r="GK38" s="947">
        <v>1928.3066164100162</v>
      </c>
      <c r="GL38" s="947">
        <v>-26694.870686658596</v>
      </c>
      <c r="GM38" s="947">
        <f t="shared" si="5"/>
        <v>-19483.136954408576</v>
      </c>
      <c r="GN38" s="947">
        <v>70.297925273192647</v>
      </c>
      <c r="GO38" s="947">
        <v>2021.8622399399949</v>
      </c>
      <c r="GP38" s="947">
        <v>-6166.617176729992</v>
      </c>
      <c r="GQ38" s="947">
        <f t="shared" si="6"/>
        <v>-4074.4570115168049</v>
      </c>
      <c r="GR38" s="1103">
        <f t="shared" si="7"/>
        <v>-18767.375890465395</v>
      </c>
      <c r="GS38" s="947">
        <v>2593.2003421499808</v>
      </c>
      <c r="GT38" s="947">
        <v>4162.0189708700209</v>
      </c>
      <c r="GU38" s="947">
        <v>-5774.7660954900039</v>
      </c>
      <c r="GV38" s="947">
        <v>980.45321752999882</v>
      </c>
      <c r="GW38" s="947">
        <v>2379.2429437100209</v>
      </c>
      <c r="GX38" s="947">
        <v>-335.2615174999944</v>
      </c>
      <c r="GY38" s="947">
        <v>-6171.2637057099946</v>
      </c>
      <c r="GZ38" s="947">
        <v>-4127.2822794999674</v>
      </c>
      <c r="HA38" s="947">
        <v>270.0643266759671</v>
      </c>
      <c r="HB38" s="947">
        <v>8304.7957665950071</v>
      </c>
      <c r="HC38" s="947">
        <v>695.99243924198868</v>
      </c>
      <c r="HD38" s="947">
        <v>9270.8525325129631</v>
      </c>
      <c r="HE38" s="947">
        <v>1950.2755917470108</v>
      </c>
      <c r="HF38" s="947">
        <v>1116.5126840399946</v>
      </c>
      <c r="HG38" s="947">
        <v>-15848.179971590007</v>
      </c>
      <c r="HH38" s="947">
        <v>-12781.391695803002</v>
      </c>
      <c r="HI38" s="1103">
        <v>-6657.3682252600074</v>
      </c>
      <c r="HJ38" s="1104">
        <v>3680.1259361137209</v>
      </c>
      <c r="HK38" s="947">
        <v>5520.647030373736</v>
      </c>
      <c r="HL38" s="947">
        <v>-10632.222988609725</v>
      </c>
      <c r="HM38" s="947">
        <v>-1431.4500221222668</v>
      </c>
      <c r="HN38" s="947">
        <v>-468.42006783721831</v>
      </c>
      <c r="HO38" s="947">
        <v>4119.8146088691747</v>
      </c>
      <c r="HP38" s="947">
        <v>15.554610222181797</v>
      </c>
      <c r="HQ38" s="947">
        <v>3666.9491512541385</v>
      </c>
      <c r="HR38" s="947">
        <v>10614.056953721263</v>
      </c>
      <c r="HS38" s="947">
        <v>1417.0227328587371</v>
      </c>
      <c r="HT38" s="947">
        <v>-8758.5436445425494</v>
      </c>
      <c r="HU38" s="947">
        <v>3272.5360420374527</v>
      </c>
      <c r="HV38" s="947">
        <v>2490.32980729473</v>
      </c>
      <c r="HW38" s="947">
        <v>-7701.1161893233293</v>
      </c>
      <c r="HX38" s="947">
        <v>20146.358970212776</v>
      </c>
      <c r="HY38" s="947">
        <v>14935.572588184177</v>
      </c>
      <c r="HZ38" s="1103">
        <v>20443.607759353501</v>
      </c>
    </row>
    <row r="39" spans="1:235" ht="21" customHeight="1" x14ac:dyDescent="0.35">
      <c r="A39" s="1155" t="s">
        <v>1535</v>
      </c>
      <c r="B39" s="1098">
        <v>491.19110000000001</v>
      </c>
      <c r="C39" s="1098">
        <v>-156.15190000000001</v>
      </c>
      <c r="D39" s="1098">
        <v>-357.846</v>
      </c>
      <c r="E39" s="1098">
        <v>-22.806799999999999</v>
      </c>
      <c r="F39" s="1098">
        <v>1256.9645</v>
      </c>
      <c r="G39" s="1098">
        <v>187.95779999999999</v>
      </c>
      <c r="H39" s="1098">
        <v>689.0009</v>
      </c>
      <c r="I39" s="1098">
        <v>2133.9232000000002</v>
      </c>
      <c r="J39" s="1098">
        <v>452.47789999999998</v>
      </c>
      <c r="K39" s="1098">
        <v>-709.88160000000005</v>
      </c>
      <c r="L39" s="1098">
        <v>549.95665300001099</v>
      </c>
      <c r="M39" s="1098">
        <v>292.55295300001097</v>
      </c>
      <c r="N39" s="1098">
        <v>-1118.7762</v>
      </c>
      <c r="O39" s="1098">
        <v>1130.7443000000001</v>
      </c>
      <c r="P39" s="1098">
        <v>-218.85130000000001</v>
      </c>
      <c r="Q39" s="1098">
        <v>-206.88319999999999</v>
      </c>
      <c r="R39" s="1098">
        <v>2196.7861530000109</v>
      </c>
      <c r="S39" s="1098"/>
      <c r="T39" s="1098">
        <v>411.6721</v>
      </c>
      <c r="U39" s="1098">
        <v>215.821</v>
      </c>
      <c r="V39" s="1098">
        <v>-325.01229999999998</v>
      </c>
      <c r="W39" s="1098">
        <v>302.48080000000004</v>
      </c>
      <c r="X39" s="1098">
        <v>522.60149999999999</v>
      </c>
      <c r="Y39" s="1098">
        <v>341.81639999999999</v>
      </c>
      <c r="Z39" s="1098">
        <v>-655.40620000000001</v>
      </c>
      <c r="AA39" s="1098">
        <v>209.01169999999991</v>
      </c>
      <c r="AB39" s="1098">
        <v>523.89520000000005</v>
      </c>
      <c r="AC39" s="1098">
        <v>-739.80579999999998</v>
      </c>
      <c r="AD39" s="1098">
        <v>653.55229999999995</v>
      </c>
      <c r="AE39" s="1098">
        <v>437.64170000000001</v>
      </c>
      <c r="AF39" s="1098">
        <v>1281.8139000000001</v>
      </c>
      <c r="AG39" s="1098">
        <v>-477.6585</v>
      </c>
      <c r="AH39" s="1098">
        <v>-586.94069999999999</v>
      </c>
      <c r="AI39" s="1098">
        <v>217.21470000000011</v>
      </c>
      <c r="AJ39" s="1098">
        <v>1166.3489</v>
      </c>
      <c r="AK39" s="1098"/>
      <c r="AL39" s="1098">
        <v>1361.8217999999999</v>
      </c>
      <c r="AM39" s="1098">
        <v>1087.2909</v>
      </c>
      <c r="AN39" s="1098">
        <v>272.30020000000002</v>
      </c>
      <c r="AO39" s="1098">
        <v>2721.4128999999998</v>
      </c>
      <c r="AP39" s="1098">
        <v>118.45959999999999</v>
      </c>
      <c r="AQ39" s="1098">
        <v>670.59429999999998</v>
      </c>
      <c r="AR39" s="1098">
        <v>-159.49610000000001</v>
      </c>
      <c r="AS39" s="1098">
        <v>629.55780000000004</v>
      </c>
      <c r="AT39" s="1098">
        <v>-630.56020000000001</v>
      </c>
      <c r="AU39" s="1098">
        <v>-768.96569999999997</v>
      </c>
      <c r="AV39" s="1098"/>
      <c r="AW39" s="1202">
        <v>423.21640000000002</v>
      </c>
      <c r="AX39" s="1098">
        <v>312.05119999999999</v>
      </c>
      <c r="AY39" s="1098">
        <v>-2363.6840000000002</v>
      </c>
      <c r="AZ39" s="1098">
        <v>-1628.4164000000001</v>
      </c>
      <c r="BA39" s="1098">
        <v>1265.6034999999999</v>
      </c>
      <c r="BB39" s="1098">
        <v>677.76390000000004</v>
      </c>
      <c r="BC39" s="1098">
        <v>84.812799999999996</v>
      </c>
      <c r="BD39" s="1098">
        <v>2028.1802</v>
      </c>
      <c r="BE39" s="1098">
        <v>1246.1018999999999</v>
      </c>
      <c r="BF39" s="1098">
        <v>-983.51480000000004</v>
      </c>
      <c r="BG39" s="1098">
        <v>1197.9448</v>
      </c>
      <c r="BH39" s="1098">
        <v>1460.5319</v>
      </c>
      <c r="BI39" s="947">
        <v>-3168.9562999999998</v>
      </c>
      <c r="BJ39" s="947">
        <v>308.28660000000002</v>
      </c>
      <c r="BK39" s="947">
        <v>531.4067</v>
      </c>
      <c r="BL39" s="947">
        <v>-2329.2629999999999</v>
      </c>
      <c r="BM39" s="1202">
        <v>1375.7126000000001</v>
      </c>
      <c r="BN39" s="1098">
        <v>444.51216443624401</v>
      </c>
      <c r="BO39" s="1098">
        <v>-428.74939999999998</v>
      </c>
      <c r="BP39" s="1098">
        <v>1391.475364436244</v>
      </c>
      <c r="BQ39" s="947">
        <v>-1344.225270076957</v>
      </c>
      <c r="BR39" s="947">
        <v>1609.252805243892</v>
      </c>
      <c r="BS39" s="947">
        <v>-431.25700000000001</v>
      </c>
      <c r="BT39" s="1072">
        <v>-166.22946483306504</v>
      </c>
      <c r="BU39" s="1072">
        <v>653.7373</v>
      </c>
      <c r="BV39" s="1072">
        <v>565.19430210068299</v>
      </c>
      <c r="BW39" s="1072">
        <v>-1902.1217734415002</v>
      </c>
      <c r="BX39" s="1072">
        <v>-683.19017134081719</v>
      </c>
      <c r="BY39" s="1072">
        <v>-228.33244938520002</v>
      </c>
      <c r="BZ39" s="1072">
        <v>1317.25709447956</v>
      </c>
      <c r="CA39" s="1072">
        <v>761.00177585716801</v>
      </c>
      <c r="CB39" s="1102">
        <v>1849.9264209515279</v>
      </c>
      <c r="CC39" s="1136">
        <v>192.17958755997603</v>
      </c>
      <c r="CD39" s="1072">
        <v>120.70155633999704</v>
      </c>
      <c r="CE39" s="1072">
        <v>-235.926889370032</v>
      </c>
      <c r="CF39" s="1072">
        <v>76.954254529941082</v>
      </c>
      <c r="CG39" s="1072">
        <v>-7738.6668955499126</v>
      </c>
      <c r="CH39" s="1072">
        <v>580.8961686699987</v>
      </c>
      <c r="CI39" s="1072">
        <v>1312.3386163498899</v>
      </c>
      <c r="CJ39" s="1072">
        <v>-5845.4321105300232</v>
      </c>
      <c r="CK39" s="1072">
        <v>1485.7451013700831</v>
      </c>
      <c r="CL39" s="1072">
        <v>929.21450520999804</v>
      </c>
      <c r="CM39" s="1072">
        <v>-909.78844553998101</v>
      </c>
      <c r="CN39" s="1072">
        <v>1505.1711610401001</v>
      </c>
      <c r="CO39" s="1072">
        <v>2199.749149849953</v>
      </c>
      <c r="CP39" s="1072">
        <v>789.28187572004492</v>
      </c>
      <c r="CQ39" s="1072">
        <v>-2289.3817706199998</v>
      </c>
      <c r="CR39" s="1072">
        <v>699.64925494999841</v>
      </c>
      <c r="CS39" s="1102">
        <v>-3563.6574400099835</v>
      </c>
      <c r="CT39" s="1072">
        <v>1974.72414106</v>
      </c>
      <c r="CU39" s="1072">
        <v>-675.69537224000101</v>
      </c>
      <c r="CV39" s="1072">
        <v>-848.20869067999524</v>
      </c>
      <c r="CW39" s="1072">
        <v>450.82007814000366</v>
      </c>
      <c r="CX39" s="1072">
        <v>1748.2987795899976</v>
      </c>
      <c r="CY39" s="1072">
        <v>-3720.4322410500013</v>
      </c>
      <c r="CZ39" s="1072">
        <v>455.25215109000823</v>
      </c>
      <c r="DA39" s="1072">
        <v>-1516.8813103699954</v>
      </c>
      <c r="DB39" s="1072">
        <v>2129.1395097900136</v>
      </c>
      <c r="DC39" s="1072">
        <v>-1322.2599156800127</v>
      </c>
      <c r="DD39" s="1072">
        <v>-1259.4939028699873</v>
      </c>
      <c r="DE39" s="1072">
        <v>-452.61430875998639</v>
      </c>
      <c r="DF39" s="1072">
        <v>1732.2764292699965</v>
      </c>
      <c r="DG39" s="1072">
        <v>2.3057806399716063</v>
      </c>
      <c r="DH39" s="1072">
        <v>668.38275203000455</v>
      </c>
      <c r="DI39" s="1072">
        <v>2402.9649619399725</v>
      </c>
      <c r="DJ39" s="1102">
        <v>884.28942094999434</v>
      </c>
      <c r="DK39" s="1136">
        <v>811.86305156005005</v>
      </c>
      <c r="DL39" s="1072">
        <v>32.20654279000312</v>
      </c>
      <c r="DM39" s="1072">
        <v>-15619.169509120051</v>
      </c>
      <c r="DN39" s="1072">
        <v>-14775.099914769997</v>
      </c>
      <c r="DO39" s="1072">
        <v>2435.8236973600301</v>
      </c>
      <c r="DP39" s="1072">
        <v>2420.1119762400099</v>
      </c>
      <c r="DQ39" s="1072">
        <v>1126.1478397399735</v>
      </c>
      <c r="DR39" s="1072">
        <v>5982.0835133400133</v>
      </c>
      <c r="DS39" s="1072">
        <v>-8793.0164014299826</v>
      </c>
      <c r="DT39" s="1072">
        <v>2014.8282569400101</v>
      </c>
      <c r="DU39" s="1072">
        <v>-315.73420393993888</v>
      </c>
      <c r="DV39" s="1072">
        <v>3321.7692370100303</v>
      </c>
      <c r="DW39" s="1072">
        <v>5020.8632900101011</v>
      </c>
      <c r="DX39" s="1072">
        <v>1492.8977130800392</v>
      </c>
      <c r="DY39" s="1072">
        <v>1480.2535641500131</v>
      </c>
      <c r="DZ39" s="1072">
        <v>-3600.6713841200399</v>
      </c>
      <c r="EA39" s="1072">
        <v>-627.52010688998769</v>
      </c>
      <c r="EB39" s="1102">
        <v>-5889.6732183098738</v>
      </c>
      <c r="EC39" s="1136">
        <v>291.58268323001448</v>
      </c>
      <c r="ED39" s="947">
        <v>-2483.7324351099955</v>
      </c>
      <c r="EE39" s="947">
        <v>6603.0635541399888</v>
      </c>
      <c r="EF39" s="947">
        <v>4410.9138022600082</v>
      </c>
      <c r="EG39" s="947">
        <v>-30.404739200005299</v>
      </c>
      <c r="EH39" s="947">
        <v>5204.2627710299903</v>
      </c>
      <c r="EI39" s="947">
        <v>3660.6144419299699</v>
      </c>
      <c r="EJ39" s="947">
        <v>8834.4724737599572</v>
      </c>
      <c r="EK39" s="947">
        <v>2737.8533671099876</v>
      </c>
      <c r="EL39" s="947">
        <v>203.89723828602601</v>
      </c>
      <c r="EM39" s="947">
        <v>4513.7789388499632</v>
      </c>
      <c r="EN39" s="947">
        <v>7455.5295442459774</v>
      </c>
      <c r="EO39" s="947">
        <v>-389.66245401003584</v>
      </c>
      <c r="EP39" s="947">
        <v>2205.4105211099895</v>
      </c>
      <c r="EQ39" s="947">
        <v>45.718946610063313</v>
      </c>
      <c r="ER39" s="947">
        <v>1861.4670137100168</v>
      </c>
      <c r="ES39" s="1103">
        <v>22562.38283397596</v>
      </c>
      <c r="ET39" s="1104">
        <v>-804.20635199002925</v>
      </c>
      <c r="EU39" s="947">
        <v>1231.1444913000093</v>
      </c>
      <c r="EV39" s="947">
        <v>344.51660446000847</v>
      </c>
      <c r="EW39" s="947">
        <v>771.45474376998857</v>
      </c>
      <c r="EX39" s="947">
        <v>-15964.730421429902</v>
      </c>
      <c r="EY39" s="947">
        <v>1963.20128567999</v>
      </c>
      <c r="EZ39" s="947">
        <v>1499.8794344599701</v>
      </c>
      <c r="FA39" s="947">
        <v>-12501.64970128994</v>
      </c>
      <c r="FB39" s="947">
        <v>4796.4518714099704</v>
      </c>
      <c r="FC39" s="947">
        <v>1991.1054550099968</v>
      </c>
      <c r="FD39" s="947">
        <v>5051.0498834700393</v>
      </c>
      <c r="FE39" s="947">
        <v>11838.607209890008</v>
      </c>
      <c r="FF39" s="947">
        <v>2629.5768704799302</v>
      </c>
      <c r="FG39" s="947">
        <v>3986.9479523999594</v>
      </c>
      <c r="FH39" s="947">
        <v>-8406.3955988199214</v>
      </c>
      <c r="FI39" s="947">
        <v>-1789.8707759400306</v>
      </c>
      <c r="FJ39" s="947">
        <v>-1681.4585235699744</v>
      </c>
      <c r="FK39" s="1104">
        <v>6861.496294257292</v>
      </c>
      <c r="FL39" s="947">
        <v>-663.75812649384125</v>
      </c>
      <c r="FM39" s="947">
        <v>2657.8265778965251</v>
      </c>
      <c r="FN39" s="947">
        <f t="shared" si="0"/>
        <v>8855.5647456599763</v>
      </c>
      <c r="FO39" s="947">
        <v>3456.8335964449266</v>
      </c>
      <c r="FP39" s="947">
        <v>5726.129624762093</v>
      </c>
      <c r="FQ39" s="947">
        <v>1496.1113438226755</v>
      </c>
      <c r="FR39" s="947">
        <f t="shared" si="1"/>
        <v>10679.074565029696</v>
      </c>
      <c r="FS39" s="947">
        <v>2313.8877346520494</v>
      </c>
      <c r="FT39" s="947">
        <v>9152.1580470693716</v>
      </c>
      <c r="FU39" s="947">
        <v>-1856.5650495161533</v>
      </c>
      <c r="FV39" s="947">
        <f t="shared" si="2"/>
        <v>9609.4807322052675</v>
      </c>
      <c r="FW39" s="947">
        <v>18398.700034318048</v>
      </c>
      <c r="FX39" s="947">
        <v>10649.54153843544</v>
      </c>
      <c r="FY39" s="947">
        <v>-19701.489097382007</v>
      </c>
      <c r="FZ39" s="947">
        <v>9346.7524753714788</v>
      </c>
      <c r="GA39" s="1103">
        <v>38490.87251826642</v>
      </c>
      <c r="GB39" s="1104">
        <v>6111.3428708499832</v>
      </c>
      <c r="GC39" s="947">
        <v>-1002.2303170099854</v>
      </c>
      <c r="GD39" s="947">
        <v>-1697.1686368200019</v>
      </c>
      <c r="GE39" s="947">
        <f t="shared" si="3"/>
        <v>3411.9439170199958</v>
      </c>
      <c r="GF39" s="947">
        <v>1103.2552498599921</v>
      </c>
      <c r="GG39" s="947">
        <v>-862.76037021999309</v>
      </c>
      <c r="GH39" s="947">
        <v>-4427.3311332200001</v>
      </c>
      <c r="GI39" s="947">
        <f t="shared" si="4"/>
        <v>-4186.8362535800006</v>
      </c>
      <c r="GJ39" s="947">
        <v>3791.4572320700004</v>
      </c>
      <c r="GK39" s="947">
        <v>870.30512272999363</v>
      </c>
      <c r="GL39" s="947">
        <v>-25463.017613549993</v>
      </c>
      <c r="GM39" s="947">
        <f t="shared" si="5"/>
        <v>-20801.255258749999</v>
      </c>
      <c r="GN39" s="947">
        <v>-1606.5466569000059</v>
      </c>
      <c r="GO39" s="947">
        <v>-823.19747545000166</v>
      </c>
      <c r="GP39" s="947">
        <v>-7442.6819495899899</v>
      </c>
      <c r="GQ39" s="947">
        <f t="shared" si="6"/>
        <v>-9872.4260819399969</v>
      </c>
      <c r="GR39" s="1103">
        <f t="shared" si="7"/>
        <v>-31448.573677250006</v>
      </c>
      <c r="GS39" s="947">
        <v>291.62769064999372</v>
      </c>
      <c r="GT39" s="947">
        <v>-343.25865244000113</v>
      </c>
      <c r="GU39" s="947">
        <v>-5900.9274744299901</v>
      </c>
      <c r="GV39" s="947">
        <v>-5952.558436219997</v>
      </c>
      <c r="GW39" s="947">
        <v>3818.1834737299973</v>
      </c>
      <c r="GX39" s="947">
        <v>746.27221705999602</v>
      </c>
      <c r="GY39" s="947">
        <v>-2686.9273503499926</v>
      </c>
      <c r="GZ39" s="947">
        <v>1877.5283404400006</v>
      </c>
      <c r="HA39" s="947">
        <v>887.83790399999987</v>
      </c>
      <c r="HB39" s="947">
        <v>6952.5284331499952</v>
      </c>
      <c r="HC39" s="947">
        <v>3074.4932625000015</v>
      </c>
      <c r="HD39" s="947">
        <v>10914.859599649995</v>
      </c>
      <c r="HE39" s="947">
        <v>1103.1565652299996</v>
      </c>
      <c r="HF39" s="947">
        <v>185.24888462000291</v>
      </c>
      <c r="HG39" s="947">
        <v>-15848.179971590007</v>
      </c>
      <c r="HH39" s="947">
        <v>-14559.774521740006</v>
      </c>
      <c r="HI39" s="1103">
        <v>-7719.9450178700063</v>
      </c>
      <c r="HJ39" s="1104">
        <v>-1621.3073400200101</v>
      </c>
      <c r="HK39" s="947">
        <v>4550.9053498300154</v>
      </c>
      <c r="HL39" s="947">
        <v>-4413.8681132200136</v>
      </c>
      <c r="HM39" s="947">
        <v>-1484.2701034100085</v>
      </c>
      <c r="HN39" s="947">
        <v>380.39319448000703</v>
      </c>
      <c r="HO39" s="947">
        <v>9500.6618200101875</v>
      </c>
      <c r="HP39" s="947">
        <v>-3814.091254609817</v>
      </c>
      <c r="HQ39" s="947">
        <v>6066.9637598803765</v>
      </c>
      <c r="HR39" s="947">
        <v>-3501.7366023200079</v>
      </c>
      <c r="HS39" s="947">
        <v>6685.3001402300042</v>
      </c>
      <c r="HT39" s="947">
        <v>-6528.961993910003</v>
      </c>
      <c r="HU39" s="947">
        <v>-3345.3984560000063</v>
      </c>
      <c r="HV39" s="947">
        <v>6976.3293584100047</v>
      </c>
      <c r="HW39" s="947">
        <v>1340.174517020017</v>
      </c>
      <c r="HX39" s="947">
        <v>9253.0396647098441</v>
      </c>
      <c r="HY39" s="947">
        <v>17569.543540139864</v>
      </c>
      <c r="HZ39" s="1103">
        <v>18806.83874061023</v>
      </c>
    </row>
    <row r="40" spans="1:235" ht="21" customHeight="1" x14ac:dyDescent="0.65">
      <c r="A40" s="1140" t="s">
        <v>1536</v>
      </c>
      <c r="B40" s="1098">
        <v>203.10400000000001</v>
      </c>
      <c r="C40" s="1098">
        <v>110.39109999999999</v>
      </c>
      <c r="D40" s="1098">
        <v>-82.352999999999994</v>
      </c>
      <c r="E40" s="1098">
        <v>231.1421</v>
      </c>
      <c r="F40" s="1098">
        <v>-250.4066</v>
      </c>
      <c r="G40" s="1098">
        <v>138.98599999999999</v>
      </c>
      <c r="H40" s="1098">
        <v>-119.03449999999999</v>
      </c>
      <c r="I40" s="1098">
        <v>-230.45509999999999</v>
      </c>
      <c r="J40" s="1098">
        <v>-426.20870000000002</v>
      </c>
      <c r="K40" s="1098">
        <v>-64.374700000000004</v>
      </c>
      <c r="L40" s="1098">
        <v>-178.863132180001</v>
      </c>
      <c r="M40" s="1098">
        <v>-669.44653218000099</v>
      </c>
      <c r="N40" s="1098">
        <v>203.26900000000001</v>
      </c>
      <c r="O40" s="1098">
        <v>192.1695</v>
      </c>
      <c r="P40" s="1098">
        <v>612.4366</v>
      </c>
      <c r="Q40" s="1098">
        <v>1007.8751</v>
      </c>
      <c r="R40" s="1098">
        <v>339.115567819999</v>
      </c>
      <c r="S40" s="1098"/>
      <c r="T40" s="1098">
        <v>607.51670000000001</v>
      </c>
      <c r="U40" s="1098">
        <v>196.46940000000001</v>
      </c>
      <c r="V40" s="1098">
        <v>29.314800000000002</v>
      </c>
      <c r="W40" s="1098">
        <v>833.30090000000007</v>
      </c>
      <c r="X40" s="1098">
        <v>145.78399999999999</v>
      </c>
      <c r="Y40" s="1098">
        <v>-86.586399999999998</v>
      </c>
      <c r="Z40" s="1098">
        <v>5.9724000000000004</v>
      </c>
      <c r="AA40" s="1098">
        <v>65.169999999999987</v>
      </c>
      <c r="AB40" s="1098">
        <v>672.77779999999996</v>
      </c>
      <c r="AC40" s="1098">
        <v>122.81189999999999</v>
      </c>
      <c r="AD40" s="1098">
        <v>205.53389999999999</v>
      </c>
      <c r="AE40" s="1098">
        <v>1001.1236</v>
      </c>
      <c r="AF40" s="1098">
        <v>-216.6465</v>
      </c>
      <c r="AG40" s="1098">
        <v>349.23090000000002</v>
      </c>
      <c r="AH40" s="1098">
        <v>411.7765</v>
      </c>
      <c r="AI40" s="1098">
        <v>544.36090000000002</v>
      </c>
      <c r="AJ40" s="1098">
        <v>2443.9554000000003</v>
      </c>
      <c r="AK40" s="1098"/>
      <c r="AL40" s="1098">
        <v>-7.8022</v>
      </c>
      <c r="AM40" s="1098">
        <v>-171.79990000000001</v>
      </c>
      <c r="AN40" s="1098">
        <v>-200.4254</v>
      </c>
      <c r="AO40" s="1098">
        <v>-380.02750000000003</v>
      </c>
      <c r="AP40" s="1098">
        <v>-78.807400000000001</v>
      </c>
      <c r="AQ40" s="1098">
        <v>-207.59800000000001</v>
      </c>
      <c r="AR40" s="1098">
        <v>395.8193</v>
      </c>
      <c r="AS40" s="1098">
        <v>109.41390000000001</v>
      </c>
      <c r="AT40" s="1098">
        <v>1314.8178</v>
      </c>
      <c r="AU40" s="1098">
        <v>2010.4857999999999</v>
      </c>
      <c r="AV40" s="1098"/>
      <c r="AW40" s="1202">
        <v>-48.97</v>
      </c>
      <c r="AX40" s="1098">
        <v>6.1247999999999996</v>
      </c>
      <c r="AY40" s="1098">
        <v>1042.7546</v>
      </c>
      <c r="AZ40" s="1098">
        <v>999.90940000000001</v>
      </c>
      <c r="BA40" s="1098">
        <v>-113.7846</v>
      </c>
      <c r="BB40" s="1098">
        <v>-885.28089999999997</v>
      </c>
      <c r="BC40" s="1098">
        <v>-332.87700000000001</v>
      </c>
      <c r="BD40" s="1098">
        <v>-1331.9425000000001</v>
      </c>
      <c r="BE40" s="1098">
        <v>32.6325</v>
      </c>
      <c r="BF40" s="1098">
        <v>901.25250000000005</v>
      </c>
      <c r="BG40" s="1098">
        <v>-85.039699999999996</v>
      </c>
      <c r="BH40" s="1098">
        <v>848.84529999999995</v>
      </c>
      <c r="BI40" s="947">
        <v>0</v>
      </c>
      <c r="BJ40" s="947">
        <v>0</v>
      </c>
      <c r="BK40" s="947">
        <v>291.93028072999999</v>
      </c>
      <c r="BL40" s="947">
        <v>291.93028072999999</v>
      </c>
      <c r="BM40" s="1202">
        <v>-479.66239999999999</v>
      </c>
      <c r="BN40" s="1098">
        <v>-41.197299999999998</v>
      </c>
      <c r="BO40" s="1098">
        <v>533.65710000000001</v>
      </c>
      <c r="BP40" s="1098">
        <v>12.7974</v>
      </c>
      <c r="BQ40" s="947">
        <v>-342.41969999999998</v>
      </c>
      <c r="BR40" s="947">
        <v>-363.07900000000001</v>
      </c>
      <c r="BS40" s="947">
        <v>868.00879999999995</v>
      </c>
      <c r="BT40" s="1072">
        <v>162.51009999999999</v>
      </c>
      <c r="BU40" s="1072">
        <v>2963.0596999999998</v>
      </c>
      <c r="BV40" s="1072">
        <v>-3903.5972369599999</v>
      </c>
      <c r="BW40" s="1072">
        <v>2236.0369000000001</v>
      </c>
      <c r="BX40" s="1072">
        <v>1295.4993630399999</v>
      </c>
      <c r="BY40" s="1072">
        <v>-584.33609999999999</v>
      </c>
      <c r="BZ40" s="1072">
        <v>1646.8598</v>
      </c>
      <c r="CA40" s="1072">
        <v>621.17049999999995</v>
      </c>
      <c r="CB40" s="1102">
        <v>1683.6941999999999</v>
      </c>
      <c r="CC40" s="1136">
        <v>-4314.4071127000007</v>
      </c>
      <c r="CD40" s="1072">
        <v>1032.7226283400003</v>
      </c>
      <c r="CE40" s="1072">
        <v>-124.85172464999928</v>
      </c>
      <c r="CF40" s="1072">
        <v>-3406.5362090099998</v>
      </c>
      <c r="CG40" s="1072">
        <v>166.78429595999981</v>
      </c>
      <c r="CH40" s="1072">
        <v>553.71602700999938</v>
      </c>
      <c r="CI40" s="1072">
        <v>438.13698729000242</v>
      </c>
      <c r="CJ40" s="1072">
        <v>1158.6373102600016</v>
      </c>
      <c r="CK40" s="1072">
        <v>1638.7808928099982</v>
      </c>
      <c r="CL40" s="1072">
        <v>-2303.1424316799994</v>
      </c>
      <c r="CM40" s="1072">
        <v>-5.131193600000814</v>
      </c>
      <c r="CN40" s="1072">
        <v>-669.4927324700019</v>
      </c>
      <c r="CO40" s="1072">
        <v>122.10805420000106</v>
      </c>
      <c r="CP40" s="1072">
        <v>513.36374079999791</v>
      </c>
      <c r="CQ40" s="1072">
        <v>-431.82227778000106</v>
      </c>
      <c r="CR40" s="1072">
        <v>203.64951721999793</v>
      </c>
      <c r="CS40" s="1102">
        <v>-2874.1926140000023</v>
      </c>
      <c r="CT40" s="1072">
        <v>511.50650245000327</v>
      </c>
      <c r="CU40" s="1072">
        <v>-783.32832338000003</v>
      </c>
      <c r="CV40" s="1072">
        <v>942.0593598799984</v>
      </c>
      <c r="CW40" s="1072">
        <v>670.23753895000175</v>
      </c>
      <c r="CX40" s="1072">
        <v>373.1858734400011</v>
      </c>
      <c r="CY40" s="1072">
        <v>217.7138248800002</v>
      </c>
      <c r="CZ40" s="1072">
        <v>-10.798975760004483</v>
      </c>
      <c r="DA40" s="1072">
        <v>580.10072255999683</v>
      </c>
      <c r="DB40" s="1072">
        <v>-615.88279999999997</v>
      </c>
      <c r="DC40" s="1072">
        <v>286.82966982999812</v>
      </c>
      <c r="DD40" s="1072">
        <v>2188.1044552100002</v>
      </c>
      <c r="DE40" s="1072">
        <v>1859.0513250399981</v>
      </c>
      <c r="DF40" s="1072">
        <v>560.4171148799993</v>
      </c>
      <c r="DG40" s="1072">
        <v>1028.691745360002</v>
      </c>
      <c r="DH40" s="1072">
        <v>-181.3551040899977</v>
      </c>
      <c r="DI40" s="1072">
        <v>1407.7537561500035</v>
      </c>
      <c r="DJ40" s="1102">
        <v>4517.1433427000002</v>
      </c>
      <c r="DK40" s="1136">
        <v>1686.8346588399932</v>
      </c>
      <c r="DL40" s="1072">
        <v>1396.0408653799966</v>
      </c>
      <c r="DM40" s="1072">
        <v>-245.9954045199938</v>
      </c>
      <c r="DN40" s="1072">
        <v>2836.8801196999962</v>
      </c>
      <c r="DO40" s="1072">
        <v>-131.35578665999697</v>
      </c>
      <c r="DP40" s="1072">
        <v>765.51866824999456</v>
      </c>
      <c r="DQ40" s="1072">
        <v>743.25618148000535</v>
      </c>
      <c r="DR40" s="1072">
        <v>1377.4190630700029</v>
      </c>
      <c r="DS40" s="1072">
        <v>4214.2991827699989</v>
      </c>
      <c r="DT40" s="1072">
        <v>675.23204663000251</v>
      </c>
      <c r="DU40" s="1072">
        <v>1201.0816085499973</v>
      </c>
      <c r="DV40" s="1072">
        <v>917.04435511999952</v>
      </c>
      <c r="DW40" s="1072">
        <v>2793.358010299999</v>
      </c>
      <c r="DX40" s="1072">
        <v>-165.8577752800025</v>
      </c>
      <c r="DY40" s="1072">
        <v>887.26263159000507</v>
      </c>
      <c r="DZ40" s="1072">
        <v>948.33816143000126</v>
      </c>
      <c r="EA40" s="1072">
        <v>1669.7430177400036</v>
      </c>
      <c r="EB40" s="1102">
        <v>8677.4002108100012</v>
      </c>
      <c r="EC40" s="1136">
        <v>-260.33150000000001</v>
      </c>
      <c r="ED40" s="947">
        <v>-661.88804529999561</v>
      </c>
      <c r="EE40" s="947">
        <v>493.43023108999989</v>
      </c>
      <c r="EF40" s="947">
        <v>-428.78931420999572</v>
      </c>
      <c r="EG40" s="947">
        <v>1265.4124427742065</v>
      </c>
      <c r="EH40" s="947">
        <v>976.12819999999999</v>
      </c>
      <c r="EI40" s="947">
        <v>513.70714423000106</v>
      </c>
      <c r="EJ40" s="947">
        <v>2755.2477870042076</v>
      </c>
      <c r="EK40" s="947">
        <v>-268.15671642001001</v>
      </c>
      <c r="EL40" s="947">
        <v>831.03639192000003</v>
      </c>
      <c r="EM40" s="947">
        <v>-3049.64764890999</v>
      </c>
      <c r="EN40" s="947">
        <v>-2486.7679734099997</v>
      </c>
      <c r="EO40" s="947">
        <v>2372.3289100699981</v>
      </c>
      <c r="EP40" s="947">
        <v>2419.9246663400013</v>
      </c>
      <c r="EQ40" s="947">
        <v>247.39228199999781</v>
      </c>
      <c r="ER40" s="947">
        <v>5039.6458584099973</v>
      </c>
      <c r="ES40" s="1103">
        <v>4879.3363577942082</v>
      </c>
      <c r="ET40" s="1104">
        <v>-2525.5867005899995</v>
      </c>
      <c r="EU40" s="947">
        <v>374.79501523999124</v>
      </c>
      <c r="EV40" s="947">
        <v>2605.4302656300142</v>
      </c>
      <c r="EW40" s="947">
        <v>454.63858028000595</v>
      </c>
      <c r="EX40" s="947">
        <v>1949.137327789992</v>
      </c>
      <c r="EY40" s="947">
        <v>2022.4445586500094</v>
      </c>
      <c r="EZ40" s="947">
        <v>-165.56152690001576</v>
      </c>
      <c r="FA40" s="947">
        <v>3806.0203595399857</v>
      </c>
      <c r="FB40" s="947">
        <v>-712.82741610000278</v>
      </c>
      <c r="FC40" s="947">
        <v>1761.4641509100052</v>
      </c>
      <c r="FD40" s="947">
        <v>442.08323026000716</v>
      </c>
      <c r="FE40" s="947">
        <v>1490.7199650700095</v>
      </c>
      <c r="FF40" s="947">
        <v>-1221.1635729800091</v>
      </c>
      <c r="FG40" s="947">
        <v>1179.6046004000009</v>
      </c>
      <c r="FH40" s="947">
        <v>1128.1233614898551</v>
      </c>
      <c r="FI40" s="947">
        <v>1086.5643889098467</v>
      </c>
      <c r="FJ40" s="947">
        <v>6837.9432937998481</v>
      </c>
      <c r="FK40" s="1104">
        <v>1031.8517999999999</v>
      </c>
      <c r="FL40" s="947">
        <v>2201.1579000000002</v>
      </c>
      <c r="FM40" s="947">
        <v>-866.72310000000004</v>
      </c>
      <c r="FN40" s="947">
        <f t="shared" si="0"/>
        <v>2366.2865999999999</v>
      </c>
      <c r="FO40" s="947">
        <v>-384.4624</v>
      </c>
      <c r="FP40" s="947">
        <v>-1959.9758999999999</v>
      </c>
      <c r="FQ40" s="947">
        <v>-943.20330000000001</v>
      </c>
      <c r="FR40" s="947">
        <f t="shared" si="1"/>
        <v>-3287.6415999999999</v>
      </c>
      <c r="FS40" s="947">
        <v>2141.6967000000004</v>
      </c>
      <c r="FT40" s="947">
        <v>726.25609999999995</v>
      </c>
      <c r="FU40" s="947">
        <v>-1342.8984</v>
      </c>
      <c r="FV40" s="947">
        <f t="shared" si="2"/>
        <v>1525.0544000000004</v>
      </c>
      <c r="FW40" s="947">
        <v>539.21479999999997</v>
      </c>
      <c r="FX40" s="947">
        <v>-56.582720149993897</v>
      </c>
      <c r="FY40" s="947">
        <v>1633.1145511000009</v>
      </c>
      <c r="FZ40" s="947">
        <v>2115.7466309500069</v>
      </c>
      <c r="GA40" s="1103">
        <v>2719.4460309500068</v>
      </c>
      <c r="GB40" s="1104">
        <v>1460.865056649983</v>
      </c>
      <c r="GC40" s="947">
        <v>7091.6773123300227</v>
      </c>
      <c r="GD40" s="947">
        <v>-138.14477988002449</v>
      </c>
      <c r="GE40" s="947">
        <f t="shared" si="3"/>
        <v>8414.3975890999809</v>
      </c>
      <c r="GF40" s="947">
        <v>469.00232159999013</v>
      </c>
      <c r="GG40" s="947">
        <v>-420.67889565665274</v>
      </c>
      <c r="GH40" s="947">
        <v>-2897.6106030233277</v>
      </c>
      <c r="GI40" s="947">
        <f t="shared" si="4"/>
        <v>-2849.2871770799907</v>
      </c>
      <c r="GJ40" s="947">
        <v>1491.9698837700039</v>
      </c>
      <c r="GK40" s="947">
        <v>1058.0014936800228</v>
      </c>
      <c r="GL40" s="947">
        <v>-1231.8530731086062</v>
      </c>
      <c r="GM40" s="947">
        <f t="shared" si="5"/>
        <v>1318.1183043414205</v>
      </c>
      <c r="GN40" s="947">
        <v>1676.8445821731984</v>
      </c>
      <c r="GO40" s="947">
        <v>2845.0597153899967</v>
      </c>
      <c r="GP40" s="947">
        <v>1276.0647728599979</v>
      </c>
      <c r="GQ40" s="947">
        <f t="shared" si="6"/>
        <v>5797.9690704231925</v>
      </c>
      <c r="GR40" s="1103">
        <f t="shared" si="7"/>
        <v>12681.197786784604</v>
      </c>
      <c r="GS40" s="947">
        <v>2301.5726514999865</v>
      </c>
      <c r="GT40" s="947">
        <v>4505.2776233100221</v>
      </c>
      <c r="GU40" s="947">
        <v>126.16137893998624</v>
      </c>
      <c r="GV40" s="947">
        <v>6933.0116537499953</v>
      </c>
      <c r="GW40" s="947">
        <v>-1438.9405300199762</v>
      </c>
      <c r="GX40" s="947">
        <v>-1081.5337345599903</v>
      </c>
      <c r="GY40" s="947">
        <v>-3484.3363553600016</v>
      </c>
      <c r="GZ40" s="947">
        <v>-6004.8106199399681</v>
      </c>
      <c r="HA40" s="947">
        <v>-617.77357732403277</v>
      </c>
      <c r="HB40" s="947">
        <v>1352.2673334450126</v>
      </c>
      <c r="HC40" s="947">
        <v>-2378.5008232580126</v>
      </c>
      <c r="HD40" s="947">
        <v>-1644.0070671370329</v>
      </c>
      <c r="HE40" s="947">
        <v>847.11902651701121</v>
      </c>
      <c r="HF40" s="947">
        <v>931.26379941999176</v>
      </c>
      <c r="HG40" s="947">
        <v>0</v>
      </c>
      <c r="HH40" s="947">
        <v>1778.382825937003</v>
      </c>
      <c r="HI40" s="1103">
        <v>1062.576792609997</v>
      </c>
      <c r="HJ40" s="1104">
        <v>5301.4332761337309</v>
      </c>
      <c r="HK40" s="947">
        <v>969.74168054372092</v>
      </c>
      <c r="HL40" s="947">
        <v>-6218.3548753897103</v>
      </c>
      <c r="HM40" s="947">
        <v>52.820081287741658</v>
      </c>
      <c r="HN40" s="947">
        <v>-848.81326231722528</v>
      </c>
      <c r="HO40" s="947">
        <v>-5380.8472111410119</v>
      </c>
      <c r="HP40" s="947">
        <v>3829.645864831999</v>
      </c>
      <c r="HQ40" s="947">
        <v>-2400.0146086262389</v>
      </c>
      <c r="HR40" s="947">
        <v>14115.793556041272</v>
      </c>
      <c r="HS40" s="947">
        <v>-5268.2774073712671</v>
      </c>
      <c r="HT40" s="947">
        <v>-2229.5816506325455</v>
      </c>
      <c r="HU40" s="947">
        <v>6617.9344980374581</v>
      </c>
      <c r="HV40" s="947">
        <v>-4485.9995511152747</v>
      </c>
      <c r="HW40" s="947">
        <v>-9041.2907063433449</v>
      </c>
      <c r="HX40" s="947">
        <v>10893.31930550293</v>
      </c>
      <c r="HY40" s="947">
        <v>-2633.9709519556905</v>
      </c>
      <c r="HZ40" s="1103">
        <v>1636.7690187432709</v>
      </c>
      <c r="IA40" s="1162"/>
    </row>
    <row r="41" spans="1:235" ht="21" customHeight="1" x14ac:dyDescent="0.65">
      <c r="A41" s="1097" t="s">
        <v>902</v>
      </c>
      <c r="B41" s="1098">
        <v>67.601799999999997</v>
      </c>
      <c r="C41" s="1098">
        <v>141.5463</v>
      </c>
      <c r="D41" s="1098">
        <v>323.15280000000001</v>
      </c>
      <c r="E41" s="1098">
        <v>532.30089999999996</v>
      </c>
      <c r="F41" s="1098">
        <v>20.949200000000001</v>
      </c>
      <c r="G41" s="1098">
        <v>489.73410000000001</v>
      </c>
      <c r="H41" s="1098">
        <v>257.10169999999999</v>
      </c>
      <c r="I41" s="1098">
        <v>767.78499999999997</v>
      </c>
      <c r="J41" s="1098">
        <v>705.26739999999995</v>
      </c>
      <c r="K41" s="1098">
        <v>954.24490000000003</v>
      </c>
      <c r="L41" s="1098">
        <v>135.18990184999998</v>
      </c>
      <c r="M41" s="1098">
        <v>1794.7022018499999</v>
      </c>
      <c r="N41" s="1098">
        <v>1271.1584</v>
      </c>
      <c r="O41" s="1098">
        <v>256.935</v>
      </c>
      <c r="P41" s="1098">
        <v>-236.91540000000001</v>
      </c>
      <c r="Q41" s="1098">
        <v>1291.1780000000001</v>
      </c>
      <c r="R41" s="1098">
        <v>4385.9661018500001</v>
      </c>
      <c r="S41" s="1098"/>
      <c r="T41" s="1098">
        <v>414.80250000000001</v>
      </c>
      <c r="U41" s="1098">
        <v>544.18960000000004</v>
      </c>
      <c r="V41" s="1098">
        <v>-111.44580000000001</v>
      </c>
      <c r="W41" s="1098">
        <v>847.54630000000009</v>
      </c>
      <c r="X41" s="1098">
        <v>263.60039999999998</v>
      </c>
      <c r="Y41" s="1098">
        <v>305.4975</v>
      </c>
      <c r="Z41" s="1098">
        <v>514.64940000000001</v>
      </c>
      <c r="AA41" s="1098">
        <v>1083.7473</v>
      </c>
      <c r="AB41" s="1098">
        <v>-232.46520000000001</v>
      </c>
      <c r="AC41" s="1098">
        <v>103.4097</v>
      </c>
      <c r="AD41" s="1098">
        <v>455.01889999999997</v>
      </c>
      <c r="AE41" s="1098">
        <v>325.96339999999998</v>
      </c>
      <c r="AF41" s="1098">
        <v>89.397099999999995</v>
      </c>
      <c r="AG41" s="1098">
        <v>733.46370000000002</v>
      </c>
      <c r="AH41" s="1098">
        <v>260.14030000000002</v>
      </c>
      <c r="AI41" s="1098">
        <v>1083.0011</v>
      </c>
      <c r="AJ41" s="1098">
        <v>3340.2581</v>
      </c>
      <c r="AK41" s="1098"/>
      <c r="AL41" s="1098">
        <v>106.70650000000001</v>
      </c>
      <c r="AM41" s="1098">
        <v>-329.95</v>
      </c>
      <c r="AN41" s="1098">
        <v>50.191099999999999</v>
      </c>
      <c r="AO41" s="1098">
        <v>-173.05239999999998</v>
      </c>
      <c r="AP41" s="1098">
        <v>425.14069999999998</v>
      </c>
      <c r="AQ41" s="1098">
        <v>182.04689999999999</v>
      </c>
      <c r="AR41" s="1098">
        <v>223.77879999999999</v>
      </c>
      <c r="AS41" s="1098">
        <v>830.96640000000002</v>
      </c>
      <c r="AT41" s="1098">
        <v>1714.7923652699999</v>
      </c>
      <c r="AU41" s="1098">
        <v>2335.3993652700001</v>
      </c>
      <c r="AV41" s="1098"/>
      <c r="AW41" s="1202">
        <v>173.8141</v>
      </c>
      <c r="AX41" s="1098">
        <v>150.26730000000001</v>
      </c>
      <c r="AY41" s="1098">
        <v>730.39359999999999</v>
      </c>
      <c r="AZ41" s="1098">
        <v>1054.4749999999999</v>
      </c>
      <c r="BA41" s="1098">
        <v>39.543900000000001</v>
      </c>
      <c r="BB41" s="1098">
        <v>229.36510000000001</v>
      </c>
      <c r="BC41" s="1098">
        <v>382.83730000000003</v>
      </c>
      <c r="BD41" s="1098">
        <v>651.74630000000002</v>
      </c>
      <c r="BE41" s="1098">
        <v>-29.523900000000001</v>
      </c>
      <c r="BF41" s="1098">
        <v>373.38909999999998</v>
      </c>
      <c r="BG41" s="1098">
        <v>263.4701</v>
      </c>
      <c r="BH41" s="1098">
        <v>607.33529999999996</v>
      </c>
      <c r="BI41" s="947">
        <v>-21.365100000000002</v>
      </c>
      <c r="BJ41" s="947">
        <v>-26.952300000000001</v>
      </c>
      <c r="BK41" s="947">
        <v>-22.321100000000001</v>
      </c>
      <c r="BL41" s="947">
        <v>-70.638499999999993</v>
      </c>
      <c r="BM41" s="1202">
        <v>363.62209999999999</v>
      </c>
      <c r="BN41" s="1098">
        <v>1212.7319</v>
      </c>
      <c r="BO41" s="1098">
        <v>554.37530000000004</v>
      </c>
      <c r="BP41" s="1098">
        <v>2130.7293</v>
      </c>
      <c r="BQ41" s="947">
        <v>1533.9557</v>
      </c>
      <c r="BR41" s="947">
        <v>-77.275800000000004</v>
      </c>
      <c r="BS41" s="947">
        <v>902.90650000000005</v>
      </c>
      <c r="BT41" s="1072">
        <v>2359.5864000000001</v>
      </c>
      <c r="BU41" s="1072">
        <v>-1562.8534</v>
      </c>
      <c r="BV41" s="1072">
        <v>4435.6812599700006</v>
      </c>
      <c r="BW41" s="1072">
        <v>-1919.7279000000001</v>
      </c>
      <c r="BX41" s="1072">
        <v>953.09995997000021</v>
      </c>
      <c r="BY41" s="1072">
        <v>604.86400000000003</v>
      </c>
      <c r="BZ41" s="1072">
        <v>-160.06649999999999</v>
      </c>
      <c r="CA41" s="1072">
        <v>-170.15119999999999</v>
      </c>
      <c r="CB41" s="1102">
        <v>274.6463</v>
      </c>
      <c r="CC41" s="1136">
        <v>6821.2086180700007</v>
      </c>
      <c r="CD41" s="1072">
        <v>-777.48687712000117</v>
      </c>
      <c r="CE41" s="1072">
        <v>214.28512551000341</v>
      </c>
      <c r="CF41" s="1072">
        <v>6258.006866460003</v>
      </c>
      <c r="CG41" s="1072">
        <v>8398.7103740099992</v>
      </c>
      <c r="CH41" s="1072">
        <v>-150.98669384000266</v>
      </c>
      <c r="CI41" s="1072">
        <v>389.52310765000055</v>
      </c>
      <c r="CJ41" s="1072">
        <v>8637.246787819995</v>
      </c>
      <c r="CK41" s="1072">
        <v>-1110.7879242700039</v>
      </c>
      <c r="CL41" s="1072">
        <v>1770.8095334000066</v>
      </c>
      <c r="CM41" s="1072">
        <v>473.21414020000026</v>
      </c>
      <c r="CN41" s="1072">
        <v>1133.2357493300028</v>
      </c>
      <c r="CO41" s="1072">
        <v>313.51044178000092</v>
      </c>
      <c r="CP41" s="1072">
        <v>-568.99638676999882</v>
      </c>
      <c r="CQ41" s="1072">
        <v>2748.9685291799979</v>
      </c>
      <c r="CR41" s="1072">
        <v>2493.4825841899997</v>
      </c>
      <c r="CS41" s="1102">
        <v>18407.681029640004</v>
      </c>
      <c r="CT41" s="1072">
        <v>62.088256199993197</v>
      </c>
      <c r="CU41" s="1072">
        <v>999.35353130000465</v>
      </c>
      <c r="CV41" s="1072">
        <v>933.12190857999781</v>
      </c>
      <c r="CW41" s="1072">
        <v>1994.5636960799957</v>
      </c>
      <c r="CX41" s="1072">
        <v>512.06118716000026</v>
      </c>
      <c r="CY41" s="1072">
        <v>532.25949949000028</v>
      </c>
      <c r="CZ41" s="1072">
        <v>206.87374754000083</v>
      </c>
      <c r="DA41" s="1072">
        <v>1251.1944341900014</v>
      </c>
      <c r="DB41" s="1072">
        <v>422.39690000000002</v>
      </c>
      <c r="DC41" s="1072">
        <v>-8.6867919699959462</v>
      </c>
      <c r="DD41" s="1072">
        <v>-307.99585827999937</v>
      </c>
      <c r="DE41" s="1072">
        <v>105.71424975000465</v>
      </c>
      <c r="DF41" s="1072">
        <v>175.20465393999592</v>
      </c>
      <c r="DG41" s="1072">
        <v>1052.9036468700058</v>
      </c>
      <c r="DH41" s="1072">
        <v>-584.76555200999792</v>
      </c>
      <c r="DI41" s="1072">
        <v>643.34274880000373</v>
      </c>
      <c r="DJ41" s="1102">
        <v>3994.8151288200056</v>
      </c>
      <c r="DK41" s="1136">
        <v>-6.3932995800003409</v>
      </c>
      <c r="DL41" s="1072">
        <v>515.33036744999902</v>
      </c>
      <c r="DM41" s="1072">
        <v>3138.7805455599987</v>
      </c>
      <c r="DN41" s="1072">
        <v>3647.7176134299971</v>
      </c>
      <c r="DO41" s="1072">
        <v>1287.4856990699993</v>
      </c>
      <c r="DP41" s="1072">
        <v>629.91075893000141</v>
      </c>
      <c r="DQ41" s="1072">
        <v>-108.70043116999418</v>
      </c>
      <c r="DR41" s="1072">
        <v>1808.6960268300063</v>
      </c>
      <c r="DS41" s="1072">
        <v>5456.4136402600034</v>
      </c>
      <c r="DT41" s="1072">
        <v>536.92881764999402</v>
      </c>
      <c r="DU41" s="1072">
        <v>663.27391329000523</v>
      </c>
      <c r="DV41" s="1072">
        <v>368.90480000000002</v>
      </c>
      <c r="DW41" s="1072">
        <v>1569.1075309399992</v>
      </c>
      <c r="DX41" s="1072">
        <v>504.20948522999885</v>
      </c>
      <c r="DY41" s="1072">
        <v>521.64930000000004</v>
      </c>
      <c r="DZ41" s="1072">
        <v>2248.0479999999998</v>
      </c>
      <c r="EA41" s="1072">
        <v>3273.9067852299986</v>
      </c>
      <c r="EB41" s="1102">
        <v>10299.42795643</v>
      </c>
      <c r="EC41" s="1136">
        <v>1705.1631622200086</v>
      </c>
      <c r="ED41" s="947">
        <v>967.9685373199992</v>
      </c>
      <c r="EE41" s="947">
        <v>504.85623940000306</v>
      </c>
      <c r="EF41" s="947">
        <v>3177.9879389400107</v>
      </c>
      <c r="EG41" s="947">
        <v>42.092326210200788</v>
      </c>
      <c r="EH41" s="947">
        <v>-367.90144942021368</v>
      </c>
      <c r="EI41" s="947">
        <v>1156.2363</v>
      </c>
      <c r="EJ41" s="947">
        <v>830.42717678998713</v>
      </c>
      <c r="EK41" s="947">
        <v>2327.036345110007</v>
      </c>
      <c r="EL41" s="947">
        <v>1761.6874391600002</v>
      </c>
      <c r="EM41" s="947">
        <v>661.95334427000603</v>
      </c>
      <c r="EN41" s="947">
        <v>4750.6771285400137</v>
      </c>
      <c r="EO41" s="947">
        <v>3030.351164989997</v>
      </c>
      <c r="EP41" s="947">
        <v>605.85649493000278</v>
      </c>
      <c r="EQ41" s="947">
        <v>3530.5643857099972</v>
      </c>
      <c r="ER41" s="947">
        <v>7166.7720456299976</v>
      </c>
      <c r="ES41" s="1103">
        <v>15925.86428990001</v>
      </c>
      <c r="ET41" s="1104">
        <v>5364.8860127399967</v>
      </c>
      <c r="EU41" s="947">
        <v>1388.4492039099971</v>
      </c>
      <c r="EV41" s="947">
        <v>1093.9297010200098</v>
      </c>
      <c r="EW41" s="947">
        <v>7847.2649176700043</v>
      </c>
      <c r="EX41" s="947">
        <v>2099.4341185199842</v>
      </c>
      <c r="EY41" s="947">
        <v>1879.2687649600023</v>
      </c>
      <c r="EZ41" s="947">
        <v>1263.4348715199976</v>
      </c>
      <c r="FA41" s="947">
        <v>5242.1377549999834</v>
      </c>
      <c r="FB41" s="947">
        <v>838.08828103000292</v>
      </c>
      <c r="FC41" s="947">
        <v>1480.4223983099944</v>
      </c>
      <c r="FD41" s="947">
        <v>-1215.3724751399902</v>
      </c>
      <c r="FE41" s="947">
        <v>1103.1382042000071</v>
      </c>
      <c r="FF41" s="947">
        <v>516.30444756000111</v>
      </c>
      <c r="FG41" s="947">
        <v>1497.8530374300033</v>
      </c>
      <c r="FH41" s="947">
        <v>624.58756856998798</v>
      </c>
      <c r="FI41" s="947">
        <v>2638.7450535599924</v>
      </c>
      <c r="FJ41" s="947">
        <v>16831.285930429985</v>
      </c>
      <c r="FK41" s="1104">
        <v>-155.11199999999999</v>
      </c>
      <c r="FL41" s="947">
        <v>697.05229999999995</v>
      </c>
      <c r="FM41" s="947">
        <v>3443.7583</v>
      </c>
      <c r="FN41" s="947">
        <f t="shared" si="0"/>
        <v>3985.6985999999997</v>
      </c>
      <c r="FO41" s="947">
        <v>-411.6585</v>
      </c>
      <c r="FP41" s="947">
        <v>2072.4863</v>
      </c>
      <c r="FQ41" s="947">
        <v>1350.923</v>
      </c>
      <c r="FR41" s="947">
        <f t="shared" si="1"/>
        <v>3011.7508000000003</v>
      </c>
      <c r="FS41" s="947">
        <v>-1538.5313000000001</v>
      </c>
      <c r="FT41" s="947">
        <v>-2584.2732999999998</v>
      </c>
      <c r="FU41" s="947">
        <v>292.10160000000002</v>
      </c>
      <c r="FV41" s="947">
        <f t="shared" si="2"/>
        <v>-3830.703</v>
      </c>
      <c r="FW41" s="947">
        <v>1200.3584000000001</v>
      </c>
      <c r="FX41" s="947">
        <v>-4651.136562450024</v>
      </c>
      <c r="FY41" s="947">
        <v>-1415.7096348099951</v>
      </c>
      <c r="FZ41" s="947">
        <v>-4866.4877972600189</v>
      </c>
      <c r="GA41" s="1103">
        <v>-1699.7413972600193</v>
      </c>
      <c r="GB41" s="1104">
        <v>-771.67739576998349</v>
      </c>
      <c r="GC41" s="947">
        <v>-1323.6151324200034</v>
      </c>
      <c r="GD41" s="947">
        <v>-1109.5086753600035</v>
      </c>
      <c r="GE41" s="947">
        <f t="shared" si="3"/>
        <v>-3204.8012035499905</v>
      </c>
      <c r="GF41" s="947">
        <v>1535.29727775998</v>
      </c>
      <c r="GG41" s="947">
        <v>2417.1877124975604</v>
      </c>
      <c r="GH41" s="947">
        <v>32.939065402466802</v>
      </c>
      <c r="GI41" s="947">
        <f t="shared" si="4"/>
        <v>3985.4240556600071</v>
      </c>
      <c r="GJ41" s="947">
        <v>4103.257312389972</v>
      </c>
      <c r="GK41" s="947">
        <v>359.99113968001677</v>
      </c>
      <c r="GL41" s="947">
        <v>14958.867674628949</v>
      </c>
      <c r="GM41" s="947">
        <f t="shared" si="5"/>
        <v>19422.116126698937</v>
      </c>
      <c r="GN41" s="947">
        <v>2934.5738873010259</v>
      </c>
      <c r="GO41" s="947">
        <v>856.22734208003806</v>
      </c>
      <c r="GP41" s="947">
        <v>4730.2425615399552</v>
      </c>
      <c r="GQ41" s="947">
        <f t="shared" si="6"/>
        <v>8521.0437909210195</v>
      </c>
      <c r="GR41" s="1103">
        <f t="shared" si="7"/>
        <v>28723.782769729973</v>
      </c>
      <c r="GS41" s="947">
        <v>4503.1361975600012</v>
      </c>
      <c r="GT41" s="947">
        <v>3076.2718586800079</v>
      </c>
      <c r="GU41" s="947">
        <v>4744.7006278399876</v>
      </c>
      <c r="GV41" s="947">
        <v>12324.108684079998</v>
      </c>
      <c r="GW41" s="947">
        <v>4457.1484702299931</v>
      </c>
      <c r="GX41" s="947">
        <v>3781.1520001100303</v>
      </c>
      <c r="GY41" s="947">
        <v>4187.7119285399949</v>
      </c>
      <c r="GZ41" s="947">
        <v>12426.012398880019</v>
      </c>
      <c r="HA41" s="947">
        <v>3235.4051048200354</v>
      </c>
      <c r="HB41" s="947">
        <v>5959.2434224499721</v>
      </c>
      <c r="HC41" s="947">
        <v>5080.6102076999714</v>
      </c>
      <c r="HD41" s="947">
        <v>14275.258734969979</v>
      </c>
      <c r="HE41" s="947">
        <v>887.04307684998219</v>
      </c>
      <c r="HF41" s="947">
        <v>2584.090235520046</v>
      </c>
      <c r="HG41" s="947">
        <v>5697.5940535295085</v>
      </c>
      <c r="HH41" s="947">
        <v>9168.7273658995364</v>
      </c>
      <c r="HI41" s="1103">
        <v>48194.107183829532</v>
      </c>
      <c r="HJ41" s="1104">
        <v>6623.1888566674188</v>
      </c>
      <c r="HK41" s="947">
        <v>5348.0655063104905</v>
      </c>
      <c r="HL41" s="947">
        <v>4803.6710207790766</v>
      </c>
      <c r="HM41" s="947">
        <v>16774.925383756985</v>
      </c>
      <c r="HN41" s="947">
        <v>-1519.2838400715477</v>
      </c>
      <c r="HO41" s="947">
        <v>-226.67087202854083</v>
      </c>
      <c r="HP41" s="947">
        <v>2777.6024029948617</v>
      </c>
      <c r="HQ41" s="947">
        <v>1031.6476908947729</v>
      </c>
      <c r="HR41" s="947">
        <v>-16005.647840900871</v>
      </c>
      <c r="HS41" s="947">
        <v>-269.03524909216725</v>
      </c>
      <c r="HT41" s="947">
        <v>551.38600502003999</v>
      </c>
      <c r="HU41" s="947">
        <v>-15723.297084972997</v>
      </c>
      <c r="HV41" s="947">
        <v>-4116.806156732101</v>
      </c>
      <c r="HW41" s="947">
        <v>13493.810122851182</v>
      </c>
      <c r="HX41" s="947">
        <v>6646.9866334709041</v>
      </c>
      <c r="HY41" s="947">
        <v>16023.990599589984</v>
      </c>
      <c r="HZ41" s="1103">
        <v>18107.266589268744</v>
      </c>
      <c r="IA41" s="1162"/>
    </row>
    <row r="42" spans="1:235" s="1010" customFormat="1" ht="21" customHeight="1" x14ac:dyDescent="0.35">
      <c r="A42" s="1163" t="s">
        <v>903</v>
      </c>
      <c r="B42" s="1156"/>
      <c r="C42" s="1156"/>
      <c r="D42" s="1156"/>
      <c r="E42" s="1156"/>
      <c r="F42" s="1156"/>
      <c r="G42" s="1156"/>
      <c r="H42" s="1156"/>
      <c r="I42" s="1156"/>
      <c r="J42" s="1156"/>
      <c r="K42" s="1156"/>
      <c r="L42" s="1156"/>
      <c r="M42" s="1156"/>
      <c r="N42" s="1156"/>
      <c r="O42" s="1156"/>
      <c r="P42" s="1156"/>
      <c r="Q42" s="1156"/>
      <c r="R42" s="1156"/>
      <c r="S42" s="1156"/>
      <c r="T42" s="1156"/>
      <c r="U42" s="1156"/>
      <c r="V42" s="1156"/>
      <c r="W42" s="1156"/>
      <c r="X42" s="1156"/>
      <c r="Y42" s="1156"/>
      <c r="Z42" s="1156"/>
      <c r="AA42" s="1156"/>
      <c r="AB42" s="1156"/>
      <c r="AC42" s="1156"/>
      <c r="AD42" s="1156"/>
      <c r="AE42" s="1156"/>
      <c r="AF42" s="1156"/>
      <c r="AG42" s="1156"/>
      <c r="AH42" s="1156"/>
      <c r="AI42" s="1156"/>
      <c r="AJ42" s="1156"/>
      <c r="AK42" s="1156"/>
      <c r="AL42" s="1156"/>
      <c r="AM42" s="1156"/>
      <c r="AN42" s="1156"/>
      <c r="AO42" s="1156"/>
      <c r="AP42" s="1156"/>
      <c r="AQ42" s="1156"/>
      <c r="AR42" s="1156"/>
      <c r="AS42" s="1156"/>
      <c r="AT42" s="1156"/>
      <c r="AU42" s="1156"/>
      <c r="AV42" s="1156"/>
      <c r="AW42" s="2765"/>
      <c r="AX42" s="1156"/>
      <c r="AY42" s="1156"/>
      <c r="AZ42" s="1156"/>
      <c r="BA42" s="1156"/>
      <c r="BB42" s="1156"/>
      <c r="BC42" s="1156"/>
      <c r="BD42" s="1156"/>
      <c r="BE42" s="1156"/>
      <c r="BF42" s="1156"/>
      <c r="BG42" s="1156"/>
      <c r="BH42" s="1156"/>
      <c r="BI42" s="966"/>
      <c r="BJ42" s="966"/>
      <c r="BK42" s="966"/>
      <c r="BL42" s="966"/>
      <c r="BM42" s="2765"/>
      <c r="BN42" s="1156"/>
      <c r="BO42" s="1156"/>
      <c r="BP42" s="1156"/>
      <c r="BQ42" s="966"/>
      <c r="BR42" s="966"/>
      <c r="BS42" s="966"/>
      <c r="BT42" s="1157"/>
      <c r="BU42" s="1157"/>
      <c r="BV42" s="1157"/>
      <c r="BW42" s="1157"/>
      <c r="BX42" s="1157"/>
      <c r="BY42" s="1157"/>
      <c r="BZ42" s="1157"/>
      <c r="CA42" s="1157"/>
      <c r="CB42" s="1158"/>
      <c r="CC42" s="1159"/>
      <c r="CD42" s="1157"/>
      <c r="CE42" s="1157"/>
      <c r="CF42" s="1157"/>
      <c r="CG42" s="1157"/>
      <c r="CH42" s="1157"/>
      <c r="CI42" s="1157"/>
      <c r="CJ42" s="1157"/>
      <c r="CK42" s="1157"/>
      <c r="CL42" s="1157"/>
      <c r="CM42" s="1157"/>
      <c r="CN42" s="1157"/>
      <c r="CO42" s="1157"/>
      <c r="CP42" s="1157"/>
      <c r="CQ42" s="1157"/>
      <c r="CR42" s="1157"/>
      <c r="CS42" s="1158"/>
      <c r="CT42" s="1157"/>
      <c r="CU42" s="1157"/>
      <c r="CV42" s="1157"/>
      <c r="CW42" s="1157"/>
      <c r="CX42" s="1157"/>
      <c r="CY42" s="1157"/>
      <c r="CZ42" s="1157"/>
      <c r="DA42" s="1157"/>
      <c r="DB42" s="1157"/>
      <c r="DC42" s="1157"/>
      <c r="DD42" s="1157"/>
      <c r="DE42" s="1157"/>
      <c r="DF42" s="1157"/>
      <c r="DG42" s="1157"/>
      <c r="DH42" s="1157"/>
      <c r="DI42" s="1157"/>
      <c r="DJ42" s="1158"/>
      <c r="DK42" s="1159">
        <v>-761.16582505999872</v>
      </c>
      <c r="DL42" s="1157">
        <v>-138.69211711000278</v>
      </c>
      <c r="DM42" s="1157">
        <v>1163.0744675500021</v>
      </c>
      <c r="DN42" s="1157">
        <v>263.21652538000058</v>
      </c>
      <c r="DO42" s="1157">
        <v>-641.78330739999933</v>
      </c>
      <c r="DP42" s="1157">
        <v>-413.36771448000144</v>
      </c>
      <c r="DQ42" s="1157">
        <v>-99.839030959997331</v>
      </c>
      <c r="DR42" s="1157">
        <v>-1154.9900528399983</v>
      </c>
      <c r="DS42" s="1157">
        <v>-891.77352745999769</v>
      </c>
      <c r="DT42" s="1157">
        <v>677.31695496999851</v>
      </c>
      <c r="DU42" s="1157">
        <v>-224.49072910000012</v>
      </c>
      <c r="DV42" s="1157">
        <v>22.955724620003252</v>
      </c>
      <c r="DW42" s="1157">
        <v>475.78195049000158</v>
      </c>
      <c r="DX42" s="1157">
        <v>0</v>
      </c>
      <c r="DY42" s="1157">
        <v>0</v>
      </c>
      <c r="DZ42" s="1157">
        <v>0</v>
      </c>
      <c r="EA42" s="1157">
        <v>0</v>
      </c>
      <c r="EB42" s="1158">
        <v>0</v>
      </c>
      <c r="EC42" s="1159">
        <v>1285.3870639100001</v>
      </c>
      <c r="ED42" s="966">
        <v>-519.88416626999901</v>
      </c>
      <c r="EE42" s="966">
        <v>63.099407009996476</v>
      </c>
      <c r="EF42" s="966">
        <v>828.60230464999745</v>
      </c>
      <c r="EG42" s="966">
        <v>-1298.1299276800007</v>
      </c>
      <c r="EH42" s="966">
        <v>-979.9258956199958</v>
      </c>
      <c r="EI42" s="966">
        <v>-74.801878389999274</v>
      </c>
      <c r="EJ42" s="966">
        <v>-2352.8577016899958</v>
      </c>
      <c r="EK42" s="966">
        <v>748.3002805299983</v>
      </c>
      <c r="EL42" s="966">
        <v>34.423115380000006</v>
      </c>
      <c r="EM42" s="966">
        <v>13.882901319995522</v>
      </c>
      <c r="EN42" s="966">
        <v>796.60629722999386</v>
      </c>
      <c r="EO42" s="966">
        <v>921.34550813000271</v>
      </c>
      <c r="EP42" s="966">
        <v>-129.21959349999949</v>
      </c>
      <c r="EQ42" s="966">
        <v>1330.4479459999986</v>
      </c>
      <c r="ER42" s="966">
        <v>2122.5738606300019</v>
      </c>
      <c r="ES42" s="1160">
        <v>1394.9247608199973</v>
      </c>
      <c r="ET42" s="1161">
        <v>0</v>
      </c>
      <c r="EU42" s="966">
        <v>0</v>
      </c>
      <c r="EV42" s="966">
        <v>0</v>
      </c>
      <c r="EW42" s="966">
        <v>0</v>
      </c>
      <c r="EX42" s="966">
        <v>0</v>
      </c>
      <c r="EY42" s="966">
        <v>0</v>
      </c>
      <c r="EZ42" s="966">
        <v>0</v>
      </c>
      <c r="FA42" s="966">
        <v>0</v>
      </c>
      <c r="FB42" s="966">
        <v>-316.01684136000642</v>
      </c>
      <c r="FC42" s="966">
        <v>635.03468256000053</v>
      </c>
      <c r="FD42" s="966">
        <v>-1776.5367033099981</v>
      </c>
      <c r="FE42" s="966">
        <v>0</v>
      </c>
      <c r="FF42" s="966">
        <v>0</v>
      </c>
      <c r="FG42" s="966">
        <v>0</v>
      </c>
      <c r="FH42" s="966">
        <v>0</v>
      </c>
      <c r="FI42" s="966">
        <v>0</v>
      </c>
      <c r="FJ42" s="966">
        <v>0</v>
      </c>
      <c r="FK42" s="1161">
        <v>0</v>
      </c>
      <c r="FL42" s="966">
        <v>0</v>
      </c>
      <c r="FM42" s="966">
        <v>0</v>
      </c>
      <c r="FN42" s="947">
        <f t="shared" si="0"/>
        <v>0</v>
      </c>
      <c r="FO42" s="966">
        <v>0</v>
      </c>
      <c r="FP42" s="966">
        <v>0</v>
      </c>
      <c r="FQ42" s="966">
        <v>0</v>
      </c>
      <c r="FR42" s="947">
        <f t="shared" si="1"/>
        <v>0</v>
      </c>
      <c r="FS42" s="966">
        <v>0</v>
      </c>
      <c r="FT42" s="966">
        <v>0</v>
      </c>
      <c r="FU42" s="966">
        <v>0</v>
      </c>
      <c r="FV42" s="947">
        <f t="shared" si="2"/>
        <v>0</v>
      </c>
      <c r="FW42" s="966">
        <v>0</v>
      </c>
      <c r="FX42" s="966">
        <v>0</v>
      </c>
      <c r="FY42" s="966">
        <v>0</v>
      </c>
      <c r="FZ42" s="966">
        <v>0</v>
      </c>
      <c r="GA42" s="1160">
        <v>0</v>
      </c>
      <c r="GB42" s="1161">
        <v>0</v>
      </c>
      <c r="GC42" s="966">
        <v>0</v>
      </c>
      <c r="GD42" s="966">
        <v>0</v>
      </c>
      <c r="GE42" s="947">
        <f t="shared" si="3"/>
        <v>0</v>
      </c>
      <c r="GF42" s="947">
        <v>0</v>
      </c>
      <c r="GG42" s="947">
        <v>0</v>
      </c>
      <c r="GH42" s="947">
        <v>0</v>
      </c>
      <c r="GI42" s="947">
        <f t="shared" si="4"/>
        <v>0</v>
      </c>
      <c r="GJ42" s="947">
        <v>0</v>
      </c>
      <c r="GK42" s="947">
        <v>0</v>
      </c>
      <c r="GL42" s="947">
        <v>0</v>
      </c>
      <c r="GM42" s="947">
        <f t="shared" si="5"/>
        <v>0</v>
      </c>
      <c r="GN42" s="947">
        <v>0</v>
      </c>
      <c r="GO42" s="966">
        <v>0</v>
      </c>
      <c r="GP42" s="966">
        <v>0</v>
      </c>
      <c r="GQ42" s="966">
        <f t="shared" si="6"/>
        <v>0</v>
      </c>
      <c r="GR42" s="1103">
        <f t="shared" si="7"/>
        <v>0</v>
      </c>
      <c r="GS42" s="966">
        <v>0</v>
      </c>
      <c r="GT42" s="966">
        <v>0</v>
      </c>
      <c r="GU42" s="966">
        <v>0</v>
      </c>
      <c r="GV42" s="966">
        <v>0</v>
      </c>
      <c r="GW42" s="966">
        <v>0</v>
      </c>
      <c r="GX42" s="966">
        <v>0</v>
      </c>
      <c r="GY42" s="966">
        <v>0</v>
      </c>
      <c r="GZ42" s="966">
        <v>0</v>
      </c>
      <c r="HA42" s="966">
        <v>0</v>
      </c>
      <c r="HB42" s="966">
        <v>0</v>
      </c>
      <c r="HC42" s="966">
        <v>0</v>
      </c>
      <c r="HD42" s="966">
        <v>0</v>
      </c>
      <c r="HE42" s="966">
        <v>0</v>
      </c>
      <c r="HF42" s="966">
        <v>0</v>
      </c>
      <c r="HG42" s="966">
        <v>0</v>
      </c>
      <c r="HH42" s="966">
        <v>0</v>
      </c>
      <c r="HI42" s="1103">
        <v>0</v>
      </c>
      <c r="HJ42" s="1104">
        <v>0</v>
      </c>
      <c r="HK42" s="947">
        <v>0</v>
      </c>
      <c r="HL42" s="947">
        <v>0</v>
      </c>
      <c r="HM42" s="947">
        <v>0</v>
      </c>
      <c r="HN42" s="947">
        <v>0</v>
      </c>
      <c r="HO42" s="947">
        <v>0</v>
      </c>
      <c r="HP42" s="947">
        <v>0</v>
      </c>
      <c r="HQ42" s="947">
        <v>0</v>
      </c>
      <c r="HR42" s="947">
        <v>0</v>
      </c>
      <c r="HS42" s="947">
        <v>0</v>
      </c>
      <c r="HT42" s="947">
        <v>0</v>
      </c>
      <c r="HU42" s="947">
        <v>0</v>
      </c>
      <c r="HV42" s="947">
        <v>0</v>
      </c>
      <c r="HW42" s="947">
        <v>0</v>
      </c>
      <c r="HX42" s="947">
        <v>0</v>
      </c>
      <c r="HY42" s="947">
        <v>0</v>
      </c>
      <c r="HZ42" s="1103">
        <v>0</v>
      </c>
    </row>
    <row r="43" spans="1:235" ht="21" customHeight="1" x14ac:dyDescent="0.35">
      <c r="A43" s="1097" t="s">
        <v>904</v>
      </c>
      <c r="B43" s="1098">
        <v>0</v>
      </c>
      <c r="C43" s="1098">
        <v>0</v>
      </c>
      <c r="D43" s="1098">
        <v>0</v>
      </c>
      <c r="E43" s="1098">
        <v>0</v>
      </c>
      <c r="F43" s="1098">
        <v>0</v>
      </c>
      <c r="G43" s="1098">
        <v>0</v>
      </c>
      <c r="H43" s="1098">
        <v>0</v>
      </c>
      <c r="I43" s="1098">
        <v>0</v>
      </c>
      <c r="J43" s="1098">
        <v>0</v>
      </c>
      <c r="K43" s="1098">
        <v>0</v>
      </c>
      <c r="L43" s="1098">
        <v>0</v>
      </c>
      <c r="M43" s="1098">
        <v>0</v>
      </c>
      <c r="N43" s="1098">
        <v>0</v>
      </c>
      <c r="O43" s="1098">
        <v>0</v>
      </c>
      <c r="P43" s="1098">
        <v>0</v>
      </c>
      <c r="Q43" s="1098">
        <v>0</v>
      </c>
      <c r="R43" s="1098">
        <v>0</v>
      </c>
      <c r="S43" s="1098"/>
      <c r="T43" s="1098">
        <v>0</v>
      </c>
      <c r="U43" s="1098">
        <v>0</v>
      </c>
      <c r="V43" s="1098">
        <v>0</v>
      </c>
      <c r="W43" s="1098">
        <v>0</v>
      </c>
      <c r="X43" s="1098">
        <v>0</v>
      </c>
      <c r="Y43" s="1098">
        <v>0</v>
      </c>
      <c r="Z43" s="1098">
        <v>0</v>
      </c>
      <c r="AA43" s="1098">
        <v>0</v>
      </c>
      <c r="AB43" s="1098">
        <v>0</v>
      </c>
      <c r="AC43" s="1098">
        <v>0</v>
      </c>
      <c r="AD43" s="1098">
        <v>0</v>
      </c>
      <c r="AE43" s="1098">
        <v>0</v>
      </c>
      <c r="AF43" s="1098">
        <v>0</v>
      </c>
      <c r="AG43" s="1098">
        <v>0</v>
      </c>
      <c r="AH43" s="1098">
        <v>0</v>
      </c>
      <c r="AI43" s="1098">
        <v>0</v>
      </c>
      <c r="AJ43" s="1098">
        <v>0</v>
      </c>
      <c r="AK43" s="1098"/>
      <c r="AL43" s="1098">
        <v>0</v>
      </c>
      <c r="AM43" s="1098">
        <v>0</v>
      </c>
      <c r="AN43" s="1098">
        <v>0</v>
      </c>
      <c r="AO43" s="1098">
        <v>0</v>
      </c>
      <c r="AP43" s="1098">
        <v>0</v>
      </c>
      <c r="AQ43" s="1098">
        <v>0</v>
      </c>
      <c r="AR43" s="1098">
        <v>0</v>
      </c>
      <c r="AS43" s="1098">
        <v>0</v>
      </c>
      <c r="AT43" s="1098">
        <v>0</v>
      </c>
      <c r="AU43" s="1098">
        <v>0</v>
      </c>
      <c r="AV43" s="1098"/>
      <c r="AW43" s="1202">
        <v>0</v>
      </c>
      <c r="AX43" s="1098">
        <v>0</v>
      </c>
      <c r="AY43" s="1098">
        <v>0</v>
      </c>
      <c r="AZ43" s="1098">
        <v>0</v>
      </c>
      <c r="BA43" s="1098">
        <v>0</v>
      </c>
      <c r="BB43" s="1098">
        <v>0</v>
      </c>
      <c r="BC43" s="1098">
        <v>0</v>
      </c>
      <c r="BD43" s="1098">
        <v>0</v>
      </c>
      <c r="BE43" s="1098">
        <v>0</v>
      </c>
      <c r="BF43" s="1098">
        <v>0</v>
      </c>
      <c r="BG43" s="1098">
        <v>0</v>
      </c>
      <c r="BH43" s="1098">
        <v>0</v>
      </c>
      <c r="BI43" s="947">
        <v>-21.365100000000002</v>
      </c>
      <c r="BJ43" s="947">
        <v>-26.952300000000001</v>
      </c>
      <c r="BK43" s="947">
        <v>-22.321100000000001</v>
      </c>
      <c r="BL43" s="947">
        <v>-70.638499999999993</v>
      </c>
      <c r="BM43" s="1202">
        <v>0</v>
      </c>
      <c r="BN43" s="1098">
        <v>0</v>
      </c>
      <c r="BO43" s="1098">
        <v>0</v>
      </c>
      <c r="BP43" s="1098">
        <v>0</v>
      </c>
      <c r="BQ43" s="1098">
        <v>0</v>
      </c>
      <c r="BR43" s="1098">
        <v>0</v>
      </c>
      <c r="BS43" s="1098">
        <v>0</v>
      </c>
      <c r="BT43" s="1141">
        <v>0</v>
      </c>
      <c r="BU43" s="1141">
        <v>0</v>
      </c>
      <c r="BV43" s="1141">
        <v>0</v>
      </c>
      <c r="BW43" s="1141">
        <v>0</v>
      </c>
      <c r="BX43" s="1141">
        <v>0</v>
      </c>
      <c r="BY43" s="1141">
        <v>0</v>
      </c>
      <c r="BZ43" s="1141">
        <v>0</v>
      </c>
      <c r="CA43" s="1141">
        <v>0</v>
      </c>
      <c r="CB43" s="1164">
        <v>0</v>
      </c>
      <c r="CC43" s="1165">
        <v>0</v>
      </c>
      <c r="CD43" s="1141">
        <v>0</v>
      </c>
      <c r="CE43" s="1141">
        <v>0</v>
      </c>
      <c r="CF43" s="1141">
        <v>0</v>
      </c>
      <c r="CG43" s="1141">
        <v>0</v>
      </c>
      <c r="CH43" s="1141">
        <v>0</v>
      </c>
      <c r="CI43" s="1141">
        <v>0</v>
      </c>
      <c r="CJ43" s="1141">
        <v>0</v>
      </c>
      <c r="CK43" s="1141">
        <v>0</v>
      </c>
      <c r="CL43" s="1141">
        <v>0</v>
      </c>
      <c r="CM43" s="1141">
        <v>0</v>
      </c>
      <c r="CN43" s="1141">
        <v>0</v>
      </c>
      <c r="CO43" s="1141">
        <v>0</v>
      </c>
      <c r="CP43" s="1141">
        <v>0</v>
      </c>
      <c r="CQ43" s="1141">
        <v>0</v>
      </c>
      <c r="CR43" s="1141">
        <v>0</v>
      </c>
      <c r="CS43" s="1164">
        <v>0</v>
      </c>
      <c r="CT43" s="1141">
        <v>0</v>
      </c>
      <c r="CU43" s="1141">
        <v>0</v>
      </c>
      <c r="CV43" s="1141">
        <v>0</v>
      </c>
      <c r="CW43" s="1141">
        <v>0</v>
      </c>
      <c r="CX43" s="1141">
        <v>280.71297756476002</v>
      </c>
      <c r="CY43" s="1141">
        <v>0</v>
      </c>
      <c r="CZ43" s="1141">
        <v>0</v>
      </c>
      <c r="DA43" s="1141">
        <v>280.71297756476002</v>
      </c>
      <c r="DB43" s="1141">
        <v>0</v>
      </c>
      <c r="DC43" s="1141">
        <v>123.17746871839164</v>
      </c>
      <c r="DD43" s="1141">
        <v>0</v>
      </c>
      <c r="DE43" s="1141">
        <v>123.17746871839164</v>
      </c>
      <c r="DF43" s="1141">
        <v>0</v>
      </c>
      <c r="DG43" s="1141">
        <v>0</v>
      </c>
      <c r="DH43" s="1141">
        <v>0</v>
      </c>
      <c r="DI43" s="1141">
        <v>0</v>
      </c>
      <c r="DJ43" s="1164">
        <v>403.89044628315168</v>
      </c>
      <c r="DK43" s="1165">
        <v>0</v>
      </c>
      <c r="DL43" s="1141">
        <v>0</v>
      </c>
      <c r="DM43" s="1141">
        <v>0</v>
      </c>
      <c r="DN43" s="1141">
        <v>0</v>
      </c>
      <c r="DO43" s="1141">
        <v>0</v>
      </c>
      <c r="DP43" s="1141">
        <v>0</v>
      </c>
      <c r="DQ43" s="1141">
        <v>0</v>
      </c>
      <c r="DR43" s="1141">
        <v>0</v>
      </c>
      <c r="DS43" s="1141">
        <v>0</v>
      </c>
      <c r="DT43" s="1141">
        <v>0</v>
      </c>
      <c r="DU43" s="1141">
        <v>0</v>
      </c>
      <c r="DV43" s="1141">
        <v>0</v>
      </c>
      <c r="DW43" s="1141">
        <v>0</v>
      </c>
      <c r="DX43" s="1141">
        <v>0</v>
      </c>
      <c r="DY43" s="1141">
        <v>0</v>
      </c>
      <c r="DZ43" s="1141">
        <v>0</v>
      </c>
      <c r="EA43" s="1141">
        <v>0</v>
      </c>
      <c r="EB43" s="1102">
        <v>0</v>
      </c>
      <c r="EC43" s="1165">
        <v>2275.4589472499952</v>
      </c>
      <c r="ED43" s="947">
        <v>0</v>
      </c>
      <c r="EE43" s="947">
        <v>0</v>
      </c>
      <c r="EF43" s="947">
        <v>2275.4589472499952</v>
      </c>
      <c r="EG43" s="947">
        <v>0</v>
      </c>
      <c r="EH43" s="947">
        <v>0</v>
      </c>
      <c r="EI43" s="947">
        <v>0</v>
      </c>
      <c r="EJ43" s="947">
        <v>0</v>
      </c>
      <c r="EK43" s="947">
        <v>0</v>
      </c>
      <c r="EL43" s="947">
        <v>0</v>
      </c>
      <c r="EM43" s="947">
        <v>0</v>
      </c>
      <c r="EN43" s="947">
        <v>0</v>
      </c>
      <c r="EO43" s="947">
        <v>0</v>
      </c>
      <c r="EP43" s="947">
        <v>0</v>
      </c>
      <c r="EQ43" s="947">
        <v>0</v>
      </c>
      <c r="ER43" s="947">
        <v>0</v>
      </c>
      <c r="ES43" s="1103">
        <v>2275.4589472499952</v>
      </c>
      <c r="ET43" s="1104">
        <v>0</v>
      </c>
      <c r="EU43" s="947">
        <v>0</v>
      </c>
      <c r="EV43" s="947">
        <v>0</v>
      </c>
      <c r="EW43" s="947">
        <v>0</v>
      </c>
      <c r="EX43" s="947">
        <v>0</v>
      </c>
      <c r="EY43" s="947">
        <v>0</v>
      </c>
      <c r="EZ43" s="947">
        <v>0</v>
      </c>
      <c r="FA43" s="947">
        <v>0</v>
      </c>
      <c r="FB43" s="947">
        <v>0</v>
      </c>
      <c r="FC43" s="947">
        <v>0</v>
      </c>
      <c r="FD43" s="947">
        <v>0</v>
      </c>
      <c r="FE43" s="947">
        <v>0</v>
      </c>
      <c r="FF43" s="947">
        <v>0</v>
      </c>
      <c r="FG43" s="947">
        <v>0</v>
      </c>
      <c r="FH43" s="947">
        <v>0</v>
      </c>
      <c r="FI43" s="947">
        <v>0</v>
      </c>
      <c r="FJ43" s="947">
        <v>0</v>
      </c>
      <c r="FK43" s="1104">
        <v>0</v>
      </c>
      <c r="FL43" s="947">
        <v>0</v>
      </c>
      <c r="FM43" s="947">
        <v>0</v>
      </c>
      <c r="FN43" s="947">
        <f t="shared" si="0"/>
        <v>0</v>
      </c>
      <c r="FO43" s="947">
        <v>0</v>
      </c>
      <c r="FP43" s="947">
        <v>0</v>
      </c>
      <c r="FQ43" s="947">
        <v>0</v>
      </c>
      <c r="FR43" s="947">
        <f t="shared" si="1"/>
        <v>0</v>
      </c>
      <c r="FS43" s="947">
        <v>0</v>
      </c>
      <c r="FT43" s="947">
        <v>0</v>
      </c>
      <c r="FU43" s="947">
        <v>0</v>
      </c>
      <c r="FV43" s="947">
        <f t="shared" si="2"/>
        <v>0</v>
      </c>
      <c r="FW43" s="947">
        <v>0</v>
      </c>
      <c r="FX43" s="947">
        <v>0</v>
      </c>
      <c r="FY43" s="947">
        <v>0</v>
      </c>
      <c r="FZ43" s="947">
        <v>0</v>
      </c>
      <c r="GA43" s="1103">
        <v>0</v>
      </c>
      <c r="GB43" s="1104">
        <v>0</v>
      </c>
      <c r="GC43" s="947">
        <v>0</v>
      </c>
      <c r="GD43" s="947">
        <v>0</v>
      </c>
      <c r="GE43" s="947">
        <f t="shared" si="3"/>
        <v>0</v>
      </c>
      <c r="GF43" s="947">
        <v>0</v>
      </c>
      <c r="GG43" s="947">
        <v>0</v>
      </c>
      <c r="GH43" s="947">
        <v>0</v>
      </c>
      <c r="GI43" s="947">
        <f t="shared" si="4"/>
        <v>0</v>
      </c>
      <c r="GJ43" s="947">
        <v>0</v>
      </c>
      <c r="GK43" s="947">
        <v>0</v>
      </c>
      <c r="GL43" s="947">
        <v>0</v>
      </c>
      <c r="GM43" s="947">
        <f t="shared" si="5"/>
        <v>0</v>
      </c>
      <c r="GN43" s="947">
        <v>0</v>
      </c>
      <c r="GO43" s="947">
        <v>0</v>
      </c>
      <c r="GP43" s="947">
        <v>0</v>
      </c>
      <c r="GQ43" s="947">
        <f t="shared" si="6"/>
        <v>0</v>
      </c>
      <c r="GR43" s="1103">
        <f t="shared" si="7"/>
        <v>0</v>
      </c>
      <c r="GS43" s="947">
        <v>0</v>
      </c>
      <c r="GT43" s="947">
        <v>0</v>
      </c>
      <c r="GU43" s="947">
        <v>0</v>
      </c>
      <c r="GV43" s="947">
        <v>0</v>
      </c>
      <c r="GW43" s="947">
        <v>0</v>
      </c>
      <c r="GX43" s="947">
        <v>0</v>
      </c>
      <c r="GY43" s="947">
        <v>0</v>
      </c>
      <c r="GZ43" s="947">
        <v>0</v>
      </c>
      <c r="HA43" s="947">
        <v>0</v>
      </c>
      <c r="HB43" s="947">
        <v>0</v>
      </c>
      <c r="HC43" s="947">
        <v>0</v>
      </c>
      <c r="HD43" s="947">
        <v>0</v>
      </c>
      <c r="HE43" s="947">
        <v>0</v>
      </c>
      <c r="HF43" s="947">
        <v>0</v>
      </c>
      <c r="HG43" s="947">
        <v>0</v>
      </c>
      <c r="HH43" s="947">
        <v>0</v>
      </c>
      <c r="HI43" s="1103">
        <v>0</v>
      </c>
      <c r="HJ43" s="1104">
        <v>0</v>
      </c>
      <c r="HK43" s="947">
        <v>0</v>
      </c>
      <c r="HL43" s="947">
        <v>0</v>
      </c>
      <c r="HM43" s="947">
        <v>0</v>
      </c>
      <c r="HN43" s="947">
        <v>0</v>
      </c>
      <c r="HO43" s="947">
        <v>0</v>
      </c>
      <c r="HP43" s="947">
        <v>0</v>
      </c>
      <c r="HQ43" s="947">
        <v>0</v>
      </c>
      <c r="HR43" s="947">
        <v>0</v>
      </c>
      <c r="HS43" s="947">
        <v>0</v>
      </c>
      <c r="HT43" s="947">
        <v>0</v>
      </c>
      <c r="HU43" s="947">
        <v>0</v>
      </c>
      <c r="HV43" s="947">
        <v>0</v>
      </c>
      <c r="HW43" s="947">
        <v>0</v>
      </c>
      <c r="HX43" s="947">
        <v>0</v>
      </c>
      <c r="HY43" s="947">
        <v>0</v>
      </c>
      <c r="HZ43" s="1103">
        <v>0</v>
      </c>
    </row>
    <row r="44" spans="1:235" s="1070" customFormat="1" ht="21" customHeight="1" x14ac:dyDescent="0.35">
      <c r="A44" s="1139" t="s">
        <v>905</v>
      </c>
      <c r="B44" s="1087">
        <v>0</v>
      </c>
      <c r="C44" s="1087">
        <v>0</v>
      </c>
      <c r="D44" s="1087">
        <v>0</v>
      </c>
      <c r="E44" s="1087">
        <v>0</v>
      </c>
      <c r="F44" s="1087">
        <v>0</v>
      </c>
      <c r="G44" s="1087">
        <v>0</v>
      </c>
      <c r="H44" s="1087">
        <v>0</v>
      </c>
      <c r="I44" s="1087">
        <v>0</v>
      </c>
      <c r="J44" s="1087">
        <v>0</v>
      </c>
      <c r="K44" s="1087">
        <v>0</v>
      </c>
      <c r="L44" s="1087">
        <v>0</v>
      </c>
      <c r="M44" s="1087">
        <v>0</v>
      </c>
      <c r="N44" s="1087">
        <v>187</v>
      </c>
      <c r="O44" s="1087">
        <v>354.99194</v>
      </c>
      <c r="P44" s="1087">
        <v>0</v>
      </c>
      <c r="Q44" s="1087">
        <v>541.99194</v>
      </c>
      <c r="R44" s="1087">
        <v>541.99194</v>
      </c>
      <c r="S44" s="1087"/>
      <c r="T44" s="1087">
        <v>-18.474799999999998</v>
      </c>
      <c r="U44" s="1087">
        <v>-0.125</v>
      </c>
      <c r="V44" s="1087">
        <v>-1.5458000000000001</v>
      </c>
      <c r="W44" s="1087">
        <v>-20.145599999999998</v>
      </c>
      <c r="X44" s="1087">
        <v>-34.012599999999999</v>
      </c>
      <c r="Y44" s="1087">
        <v>-8.9924999999999997</v>
      </c>
      <c r="Z44" s="1087">
        <v>-1.5542</v>
      </c>
      <c r="AA44" s="1087">
        <v>-44.5593</v>
      </c>
      <c r="AB44" s="1087">
        <v>-16.6433</v>
      </c>
      <c r="AC44" s="1087">
        <v>-6.8666999999999998</v>
      </c>
      <c r="AD44" s="1087">
        <v>-2.9695999999999998</v>
      </c>
      <c r="AE44" s="1087">
        <v>-26.479599999999998</v>
      </c>
      <c r="AF44" s="1087">
        <v>-25.090199999999999</v>
      </c>
      <c r="AG44" s="1087">
        <v>-0.79979999999999996</v>
      </c>
      <c r="AH44" s="1087">
        <v>-20.4559</v>
      </c>
      <c r="AI44" s="1087">
        <v>-46.3459</v>
      </c>
      <c r="AJ44" s="1087">
        <v>-137.53039999999999</v>
      </c>
      <c r="AK44" s="1087"/>
      <c r="AL44" s="1087">
        <v>-17.443100000000001</v>
      </c>
      <c r="AM44" s="1087">
        <v>-2.9241999999999999</v>
      </c>
      <c r="AN44" s="1087">
        <v>-15.2498</v>
      </c>
      <c r="AO44" s="1087">
        <v>-35.617100000000001</v>
      </c>
      <c r="AP44" s="1087">
        <v>-28.596399999999999</v>
      </c>
      <c r="AQ44" s="1087">
        <v>-9.3809000000000005</v>
      </c>
      <c r="AR44" s="1087">
        <v>-21.215199999999999</v>
      </c>
      <c r="AS44" s="1087">
        <v>-59.192499999999995</v>
      </c>
      <c r="AT44" s="1087">
        <v>-18.817699999999999</v>
      </c>
      <c r="AU44" s="1087">
        <v>-106.2782</v>
      </c>
      <c r="AV44" s="1087"/>
      <c r="AW44" s="1209">
        <v>-16.6876</v>
      </c>
      <c r="AX44" s="1087">
        <v>-10.074400000000001</v>
      </c>
      <c r="AY44" s="1087">
        <v>-25.541499999999999</v>
      </c>
      <c r="AZ44" s="1087">
        <v>-52.3035</v>
      </c>
      <c r="BA44" s="1087">
        <v>-21.365100000000002</v>
      </c>
      <c r="BB44" s="1087">
        <v>-9.2825000000000006</v>
      </c>
      <c r="BC44" s="1087">
        <v>-21.365100000000002</v>
      </c>
      <c r="BD44" s="1087">
        <v>-52.012700000000002</v>
      </c>
      <c r="BE44" s="1087">
        <v>-16.743099999999998</v>
      </c>
      <c r="BF44" s="1087">
        <v>-15.321300000000001</v>
      </c>
      <c r="BG44" s="1087">
        <v>-15.5329</v>
      </c>
      <c r="BH44" s="1087">
        <v>-47.597299999999997</v>
      </c>
      <c r="BI44" s="925">
        <v>0</v>
      </c>
      <c r="BJ44" s="925">
        <v>0</v>
      </c>
      <c r="BK44" s="925">
        <v>0</v>
      </c>
      <c r="BL44" s="925">
        <v>0</v>
      </c>
      <c r="BM44" s="1200">
        <v>-16.743130000000001</v>
      </c>
      <c r="BN44" s="1153">
        <v>-13.434699999999999</v>
      </c>
      <c r="BO44" s="1153">
        <v>-15.5329</v>
      </c>
      <c r="BP44" s="1153">
        <v>-45.710729999999998</v>
      </c>
      <c r="BQ44" s="925">
        <v>-27.66452</v>
      </c>
      <c r="BR44" s="925">
        <v>-12.83229</v>
      </c>
      <c r="BS44" s="925">
        <v>-22.321110000000001</v>
      </c>
      <c r="BT44" s="1088">
        <v>-62.817920000000001</v>
      </c>
      <c r="BU44" s="1088">
        <v>-12.558859999999999</v>
      </c>
      <c r="BV44" s="1088">
        <v>-14.15760897</v>
      </c>
      <c r="BW44" s="1088">
        <v>-25.748899999999999</v>
      </c>
      <c r="BX44" s="1088">
        <v>-52.46536897</v>
      </c>
      <c r="BY44" s="1088">
        <v>-15.105700000000001</v>
      </c>
      <c r="BZ44" s="1088">
        <v>-14.3428</v>
      </c>
      <c r="CA44" s="1088">
        <v>-15.416701659999999</v>
      </c>
      <c r="CB44" s="1090">
        <v>-44.865201659999997</v>
      </c>
      <c r="CC44" s="1091">
        <v>-31.966154760000002</v>
      </c>
      <c r="CD44" s="1088">
        <v>-12.21723437</v>
      </c>
      <c r="CE44" s="1088">
        <v>-43.686765860000001</v>
      </c>
      <c r="CF44" s="1088">
        <v>-87.870154990000003</v>
      </c>
      <c r="CG44" s="1088">
        <v>-31.966154760000002</v>
      </c>
      <c r="CH44" s="1088">
        <v>-38.130391850000002</v>
      </c>
      <c r="CI44" s="1088">
        <v>-22.321110000000001</v>
      </c>
      <c r="CJ44" s="1088">
        <v>-92.417656609999995</v>
      </c>
      <c r="CK44" s="1088">
        <v>-23.542857139999999</v>
      </c>
      <c r="CL44" s="1088">
        <v>-23.542857139999999</v>
      </c>
      <c r="CM44" s="1088">
        <v>-28.581107739999997</v>
      </c>
      <c r="CN44" s="1088">
        <v>-75.666822019999998</v>
      </c>
      <c r="CO44" s="1088">
        <v>-65.237450109999997</v>
      </c>
      <c r="CP44" s="1088">
        <v>0</v>
      </c>
      <c r="CQ44" s="1088">
        <v>0</v>
      </c>
      <c r="CR44" s="1088">
        <v>-65.237450109999997</v>
      </c>
      <c r="CS44" s="1090">
        <v>-326.62357897999999</v>
      </c>
      <c r="CT44" s="1088">
        <v>0</v>
      </c>
      <c r="CU44" s="1088">
        <v>-7.2361650499999994</v>
      </c>
      <c r="CV44" s="1088">
        <v>-7.3111033399999998</v>
      </c>
      <c r="CW44" s="1088">
        <v>-14.547268390000001</v>
      </c>
      <c r="CX44" s="1088">
        <v>-15.105658119999999</v>
      </c>
      <c r="CY44" s="1088">
        <v>-4.1841093499999999</v>
      </c>
      <c r="CZ44" s="1088">
        <v>-3.5034510500000002</v>
      </c>
      <c r="DA44" s="1088">
        <v>-22.79321852</v>
      </c>
      <c r="DB44" s="1088">
        <v>-3.6599884199999999</v>
      </c>
      <c r="DC44" s="1088">
        <v>-4.1841093500000799</v>
      </c>
      <c r="DD44" s="1088">
        <v>0</v>
      </c>
      <c r="DE44" s="1088">
        <v>-7.8440977700000794</v>
      </c>
      <c r="DF44" s="1088">
        <v>-19.006945650000002</v>
      </c>
      <c r="DG44" s="1088">
        <v>0</v>
      </c>
      <c r="DH44" s="1088">
        <v>-7.5289605499999999</v>
      </c>
      <c r="DI44" s="1088">
        <v>-26.535906200000003</v>
      </c>
      <c r="DJ44" s="1090">
        <v>-71.720490880000085</v>
      </c>
      <c r="DK44" s="1091">
        <v>0</v>
      </c>
      <c r="DL44" s="1088">
        <v>0</v>
      </c>
      <c r="DM44" s="1088">
        <v>-2.4675438199999999</v>
      </c>
      <c r="DN44" s="1088">
        <v>-2.4675438199999999</v>
      </c>
      <c r="DO44" s="1088">
        <v>-4.38374709</v>
      </c>
      <c r="DP44" s="1088">
        <v>-24.3038028</v>
      </c>
      <c r="DQ44" s="1088">
        <v>-19.185724879999999</v>
      </c>
      <c r="DR44" s="1088">
        <v>-47.873274769999995</v>
      </c>
      <c r="DS44" s="1088">
        <v>-50.340818589999998</v>
      </c>
      <c r="DT44" s="1088">
        <v>-24.3038028</v>
      </c>
      <c r="DU44" s="1088">
        <v>0</v>
      </c>
      <c r="DV44" s="1088">
        <v>-17.789694870000002</v>
      </c>
      <c r="DW44" s="1088">
        <v>-42.093497670000005</v>
      </c>
      <c r="DX44" s="1088">
        <v>0</v>
      </c>
      <c r="DY44" s="1088">
        <v>0</v>
      </c>
      <c r="DZ44" s="1088">
        <v>0</v>
      </c>
      <c r="EA44" s="1088">
        <v>0</v>
      </c>
      <c r="EB44" s="1090">
        <v>-92.434316259999989</v>
      </c>
      <c r="EC44" s="1091">
        <v>-5.1441015799999992</v>
      </c>
      <c r="ED44" s="925">
        <v>0</v>
      </c>
      <c r="EE44" s="925">
        <v>-10.88761343</v>
      </c>
      <c r="EF44" s="925">
        <v>-16.031715009999999</v>
      </c>
      <c r="EG44" s="925">
        <v>0</v>
      </c>
      <c r="EH44" s="925">
        <v>-5.3510210999999996</v>
      </c>
      <c r="EI44" s="925">
        <v>-19.982871650000003</v>
      </c>
      <c r="EJ44" s="925">
        <v>-25.33389275</v>
      </c>
      <c r="EK44" s="925">
        <v>-0.43049286999999997</v>
      </c>
      <c r="EL44" s="925">
        <v>0</v>
      </c>
      <c r="EM44" s="925">
        <v>-29.824485639999999</v>
      </c>
      <c r="EN44" s="925">
        <v>-30.254978510000001</v>
      </c>
      <c r="EO44" s="925">
        <v>-11.422105009999999</v>
      </c>
      <c r="EP44" s="925">
        <v>0</v>
      </c>
      <c r="EQ44" s="925">
        <v>-20.88779319</v>
      </c>
      <c r="ER44" s="925">
        <v>-32.309898200000006</v>
      </c>
      <c r="ES44" s="1092">
        <v>-103.93048447</v>
      </c>
      <c r="ET44" s="1096">
        <v>0</v>
      </c>
      <c r="EU44" s="925">
        <v>0</v>
      </c>
      <c r="EV44" s="925">
        <v>0</v>
      </c>
      <c r="EW44" s="925">
        <v>0</v>
      </c>
      <c r="EX44" s="925">
        <v>0</v>
      </c>
      <c r="EY44" s="925">
        <v>0</v>
      </c>
      <c r="EZ44" s="925">
        <v>0</v>
      </c>
      <c r="FA44" s="925">
        <v>0</v>
      </c>
      <c r="FB44" s="925">
        <v>0</v>
      </c>
      <c r="FC44" s="925">
        <v>0</v>
      </c>
      <c r="FD44" s="925">
        <v>0</v>
      </c>
      <c r="FE44" s="925">
        <v>0</v>
      </c>
      <c r="FF44" s="925">
        <v>0</v>
      </c>
      <c r="FG44" s="925">
        <v>0</v>
      </c>
      <c r="FH44" s="925">
        <v>0</v>
      </c>
      <c r="FI44" s="925">
        <v>0</v>
      </c>
      <c r="FJ44" s="925">
        <v>0</v>
      </c>
      <c r="FK44" s="1096">
        <v>0</v>
      </c>
      <c r="FL44" s="925">
        <v>0</v>
      </c>
      <c r="FM44" s="925">
        <v>0</v>
      </c>
      <c r="FN44" s="925">
        <f t="shared" si="0"/>
        <v>0</v>
      </c>
      <c r="FO44" s="925">
        <v>0</v>
      </c>
      <c r="FP44" s="925">
        <v>0</v>
      </c>
      <c r="FQ44" s="925">
        <v>0</v>
      </c>
      <c r="FR44" s="925">
        <f t="shared" si="1"/>
        <v>0</v>
      </c>
      <c r="FS44" s="925">
        <v>0</v>
      </c>
      <c r="FT44" s="925">
        <v>0</v>
      </c>
      <c r="FU44" s="925">
        <v>0</v>
      </c>
      <c r="FV44" s="925">
        <f t="shared" si="2"/>
        <v>0</v>
      </c>
      <c r="FW44" s="925">
        <v>0</v>
      </c>
      <c r="FX44" s="925">
        <v>0</v>
      </c>
      <c r="FY44" s="925">
        <v>0</v>
      </c>
      <c r="FZ44" s="925">
        <v>0</v>
      </c>
      <c r="GA44" s="1092">
        <v>0</v>
      </c>
      <c r="GB44" s="1096">
        <v>0</v>
      </c>
      <c r="GC44" s="925">
        <v>4772.76</v>
      </c>
      <c r="GD44" s="925">
        <v>0</v>
      </c>
      <c r="GE44" s="925">
        <f t="shared" si="3"/>
        <v>4772.76</v>
      </c>
      <c r="GF44" s="925">
        <v>0</v>
      </c>
      <c r="GG44" s="925">
        <v>0</v>
      </c>
      <c r="GH44" s="925">
        <v>0</v>
      </c>
      <c r="GI44" s="925">
        <f t="shared" si="4"/>
        <v>0</v>
      </c>
      <c r="GJ44" s="925">
        <v>0</v>
      </c>
      <c r="GK44" s="925">
        <v>0</v>
      </c>
      <c r="GL44" s="925">
        <v>0</v>
      </c>
      <c r="GM44" s="925">
        <f t="shared" si="5"/>
        <v>0</v>
      </c>
      <c r="GN44" s="925">
        <v>0</v>
      </c>
      <c r="GO44" s="925">
        <v>0</v>
      </c>
      <c r="GP44" s="925">
        <v>0</v>
      </c>
      <c r="GQ44" s="925">
        <f t="shared" si="6"/>
        <v>0</v>
      </c>
      <c r="GR44" s="1092">
        <f t="shared" si="7"/>
        <v>4772.76</v>
      </c>
      <c r="GS44" s="925">
        <v>0</v>
      </c>
      <c r="GT44" s="925">
        <v>0</v>
      </c>
      <c r="GU44" s="925">
        <v>0</v>
      </c>
      <c r="GV44" s="925">
        <v>0</v>
      </c>
      <c r="GW44" s="925">
        <v>0</v>
      </c>
      <c r="GX44" s="925">
        <v>0</v>
      </c>
      <c r="GY44" s="925">
        <v>0</v>
      </c>
      <c r="GZ44" s="925">
        <v>0</v>
      </c>
      <c r="HA44" s="925">
        <v>0</v>
      </c>
      <c r="HB44" s="925">
        <v>0</v>
      </c>
      <c r="HC44" s="925">
        <v>0</v>
      </c>
      <c r="HD44" s="925">
        <v>0</v>
      </c>
      <c r="HE44" s="925">
        <v>0</v>
      </c>
      <c r="HF44" s="925">
        <v>0</v>
      </c>
      <c r="HG44" s="925">
        <v>0</v>
      </c>
      <c r="HH44" s="925">
        <v>0</v>
      </c>
      <c r="HI44" s="1092">
        <v>0</v>
      </c>
      <c r="HJ44" s="1096">
        <v>0</v>
      </c>
      <c r="HK44" s="925">
        <v>0</v>
      </c>
      <c r="HL44" s="925"/>
      <c r="HM44" s="925">
        <v>0</v>
      </c>
      <c r="HN44" s="925">
        <v>0</v>
      </c>
      <c r="HO44" s="925">
        <v>0</v>
      </c>
      <c r="HP44" s="925">
        <v>0</v>
      </c>
      <c r="HQ44" s="925">
        <v>0</v>
      </c>
      <c r="HR44" s="925">
        <v>0</v>
      </c>
      <c r="HS44" s="925">
        <v>0</v>
      </c>
      <c r="HT44" s="925">
        <v>0</v>
      </c>
      <c r="HU44" s="925">
        <v>0</v>
      </c>
      <c r="HV44" s="925">
        <v>0</v>
      </c>
      <c r="HW44" s="925">
        <v>0</v>
      </c>
      <c r="HX44" s="925">
        <v>0</v>
      </c>
      <c r="HY44" s="925">
        <v>0</v>
      </c>
      <c r="HZ44" s="1092">
        <v>0</v>
      </c>
    </row>
    <row r="45" spans="1:235" s="1116" customFormat="1" ht="24" hidden="1" customHeight="1" x14ac:dyDescent="0.35">
      <c r="A45" s="1097" t="s">
        <v>906</v>
      </c>
      <c r="B45" s="1110">
        <v>0</v>
      </c>
      <c r="C45" s="1110">
        <v>0</v>
      </c>
      <c r="D45" s="1110">
        <v>0</v>
      </c>
      <c r="E45" s="1110">
        <v>0</v>
      </c>
      <c r="F45" s="1110">
        <v>0</v>
      </c>
      <c r="G45" s="1110">
        <v>0</v>
      </c>
      <c r="H45" s="1110">
        <v>0</v>
      </c>
      <c r="I45" s="1110">
        <v>0</v>
      </c>
      <c r="J45" s="1110">
        <v>0</v>
      </c>
      <c r="K45" s="1110">
        <v>0</v>
      </c>
      <c r="L45" s="1110">
        <v>0</v>
      </c>
      <c r="M45" s="1110">
        <v>0</v>
      </c>
      <c r="N45" s="1110">
        <v>0</v>
      </c>
      <c r="O45" s="1110">
        <v>0</v>
      </c>
      <c r="P45" s="1110">
        <v>0</v>
      </c>
      <c r="Q45" s="1110">
        <v>0</v>
      </c>
      <c r="R45" s="1110">
        <v>0</v>
      </c>
      <c r="S45" s="1110"/>
      <c r="T45" s="1110">
        <v>0</v>
      </c>
      <c r="U45" s="1110">
        <v>0</v>
      </c>
      <c r="V45" s="1110">
        <v>0</v>
      </c>
      <c r="W45" s="1110">
        <v>0</v>
      </c>
      <c r="X45" s="1110">
        <v>0</v>
      </c>
      <c r="Y45" s="1110">
        <v>0</v>
      </c>
      <c r="Z45" s="1110">
        <v>0</v>
      </c>
      <c r="AA45" s="1110">
        <v>0</v>
      </c>
      <c r="AL45" s="1109">
        <v>0</v>
      </c>
      <c r="AM45" s="1109">
        <v>0</v>
      </c>
      <c r="AN45" s="1109">
        <v>0</v>
      </c>
      <c r="AO45" s="1109">
        <v>0</v>
      </c>
      <c r="AP45" s="1109">
        <v>0</v>
      </c>
      <c r="AQ45" s="1109">
        <v>0</v>
      </c>
      <c r="AR45" s="1109">
        <v>0</v>
      </c>
      <c r="AS45" s="1109">
        <v>0</v>
      </c>
      <c r="AT45" s="1109">
        <v>0</v>
      </c>
      <c r="AU45" s="1109">
        <v>0</v>
      </c>
      <c r="AV45" s="1109"/>
      <c r="AW45" s="1115">
        <v>0</v>
      </c>
      <c r="AX45" s="1109">
        <v>0</v>
      </c>
      <c r="AY45" s="1109">
        <v>0</v>
      </c>
      <c r="AZ45" s="1109">
        <v>0</v>
      </c>
      <c r="BA45" s="1109">
        <v>0</v>
      </c>
      <c r="BB45" s="1109">
        <v>0</v>
      </c>
      <c r="BC45" s="1109">
        <v>0</v>
      </c>
      <c r="BD45" s="1109">
        <v>0</v>
      </c>
      <c r="BE45" s="1109">
        <v>0</v>
      </c>
      <c r="BF45" s="1109">
        <v>0</v>
      </c>
      <c r="BG45" s="1109">
        <v>0</v>
      </c>
      <c r="BH45" s="1109">
        <v>0</v>
      </c>
      <c r="BI45" s="1109"/>
      <c r="BJ45" s="1109"/>
      <c r="BK45" s="1109"/>
      <c r="BL45" s="1109"/>
      <c r="BM45" s="2772"/>
      <c r="BN45" s="2773"/>
      <c r="BO45" s="2773"/>
      <c r="BP45" s="2773"/>
      <c r="BT45" s="1125"/>
      <c r="BU45" s="1125"/>
      <c r="BV45" s="1125"/>
      <c r="BW45" s="1125"/>
      <c r="BX45" s="1125"/>
      <c r="BY45" s="1125"/>
      <c r="BZ45" s="1125"/>
      <c r="CA45" s="1125"/>
      <c r="CB45" s="1126"/>
      <c r="CC45" s="1127">
        <v>-31.966154760000002</v>
      </c>
      <c r="CD45" s="1125">
        <v>-12.21723437</v>
      </c>
      <c r="CE45" s="1125">
        <v>-18.413535299999999</v>
      </c>
      <c r="CF45" s="1125">
        <v>-62.596924430000008</v>
      </c>
      <c r="CG45" s="1125"/>
      <c r="CH45" s="1125"/>
      <c r="CI45" s="1125"/>
      <c r="CJ45" s="1125"/>
      <c r="CK45" s="1125"/>
      <c r="CL45" s="1125"/>
      <c r="CM45" s="1125"/>
      <c r="CN45" s="1125"/>
      <c r="CO45" s="1125"/>
      <c r="CP45" s="1125"/>
      <c r="CQ45" s="1125"/>
      <c r="CR45" s="1125"/>
      <c r="CS45" s="1126"/>
      <c r="CT45" s="1125">
        <v>0</v>
      </c>
      <c r="CU45" s="1125">
        <v>0</v>
      </c>
      <c r="CV45" s="1125">
        <v>0</v>
      </c>
      <c r="CW45" s="1125">
        <v>0</v>
      </c>
      <c r="CX45" s="1125">
        <v>0</v>
      </c>
      <c r="CY45" s="1125">
        <v>0</v>
      </c>
      <c r="CZ45" s="1125">
        <v>0</v>
      </c>
      <c r="DA45" s="1125">
        <v>0</v>
      </c>
      <c r="DB45" s="1125">
        <v>0</v>
      </c>
      <c r="DC45" s="1125">
        <v>0</v>
      </c>
      <c r="DD45" s="1125">
        <v>0</v>
      </c>
      <c r="DE45" s="1125">
        <v>0</v>
      </c>
      <c r="DF45" s="1125"/>
      <c r="DG45" s="1125"/>
      <c r="DH45" s="1125"/>
      <c r="DI45" s="1125"/>
      <c r="DJ45" s="1126"/>
      <c r="DK45" s="1127">
        <v>0</v>
      </c>
      <c r="DL45" s="1125">
        <v>0</v>
      </c>
      <c r="DM45" s="1125">
        <v>0</v>
      </c>
      <c r="DN45" s="1125">
        <v>0</v>
      </c>
      <c r="DO45" s="1125">
        <v>0</v>
      </c>
      <c r="DP45" s="1125">
        <v>0</v>
      </c>
      <c r="DQ45" s="1125">
        <v>0</v>
      </c>
      <c r="DR45" s="1125">
        <v>0</v>
      </c>
      <c r="DS45" s="1125">
        <v>0</v>
      </c>
      <c r="DT45" s="1125">
        <v>0</v>
      </c>
      <c r="DU45" s="1125">
        <v>0</v>
      </c>
      <c r="DV45" s="1125">
        <v>0</v>
      </c>
      <c r="DW45" s="1125">
        <v>0</v>
      </c>
      <c r="DX45" s="1125">
        <v>0</v>
      </c>
      <c r="DY45" s="1125">
        <v>0</v>
      </c>
      <c r="DZ45" s="1125">
        <v>0</v>
      </c>
      <c r="EA45" s="1125">
        <v>0</v>
      </c>
      <c r="EB45" s="1119">
        <v>0</v>
      </c>
      <c r="EC45" s="1120">
        <v>0</v>
      </c>
      <c r="ED45" s="1109">
        <v>0</v>
      </c>
      <c r="EE45" s="1109">
        <v>0</v>
      </c>
      <c r="EF45" s="1109">
        <v>0</v>
      </c>
      <c r="EG45" s="1109">
        <v>0</v>
      </c>
      <c r="EH45" s="1109">
        <v>0</v>
      </c>
      <c r="EI45" s="1109">
        <v>0</v>
      </c>
      <c r="EJ45" s="1109">
        <v>0</v>
      </c>
      <c r="EK45" s="1109">
        <v>0</v>
      </c>
      <c r="EL45" s="1109">
        <v>0</v>
      </c>
      <c r="EM45" s="1109">
        <v>0</v>
      </c>
      <c r="EN45" s="1109">
        <v>0</v>
      </c>
      <c r="EO45" s="1109">
        <v>0</v>
      </c>
      <c r="EP45" s="1109">
        <v>0</v>
      </c>
      <c r="EQ45" s="1109">
        <v>0</v>
      </c>
      <c r="ER45" s="1109">
        <v>0</v>
      </c>
      <c r="ES45" s="1114">
        <v>0</v>
      </c>
      <c r="ET45" s="1115"/>
      <c r="EU45" s="1109"/>
      <c r="EV45" s="1109"/>
      <c r="EW45" s="1109"/>
      <c r="EX45" s="1109"/>
      <c r="EY45" s="1109"/>
      <c r="EZ45" s="1109"/>
      <c r="FA45" s="1109"/>
      <c r="FB45" s="1109"/>
      <c r="FC45" s="1109"/>
      <c r="FD45" s="1109"/>
      <c r="FE45" s="1109"/>
      <c r="FF45" s="1109"/>
      <c r="FG45" s="1109"/>
      <c r="FH45" s="1109">
        <v>0</v>
      </c>
      <c r="FI45" s="1109">
        <v>0</v>
      </c>
      <c r="FJ45" s="1109">
        <v>0</v>
      </c>
      <c r="FK45" s="1115">
        <v>0</v>
      </c>
      <c r="FL45" s="1109">
        <v>0</v>
      </c>
      <c r="FM45" s="1109">
        <v>0</v>
      </c>
      <c r="FN45" s="947">
        <f t="shared" si="0"/>
        <v>0</v>
      </c>
      <c r="FO45" s="1109">
        <v>0</v>
      </c>
      <c r="FP45" s="1109">
        <v>0</v>
      </c>
      <c r="FQ45" s="1109">
        <v>0</v>
      </c>
      <c r="FR45" s="947">
        <f t="shared" si="1"/>
        <v>0</v>
      </c>
      <c r="FS45" s="1109">
        <v>0</v>
      </c>
      <c r="FT45" s="1109">
        <v>0</v>
      </c>
      <c r="FU45" s="1109">
        <v>0</v>
      </c>
      <c r="FV45" s="947">
        <f t="shared" si="2"/>
        <v>0</v>
      </c>
      <c r="FW45" s="1109">
        <v>0</v>
      </c>
      <c r="FX45" s="1109">
        <v>0</v>
      </c>
      <c r="FY45" s="1109">
        <v>0</v>
      </c>
      <c r="FZ45" s="1109">
        <v>0</v>
      </c>
      <c r="GA45" s="1114">
        <v>0</v>
      </c>
      <c r="GB45" s="1115">
        <v>0</v>
      </c>
      <c r="GC45" s="1109">
        <v>0</v>
      </c>
      <c r="GD45" s="1109">
        <v>0</v>
      </c>
      <c r="GE45" s="947">
        <f t="shared" si="3"/>
        <v>0</v>
      </c>
      <c r="GF45" s="947">
        <v>0</v>
      </c>
      <c r="GG45" s="947">
        <v>0</v>
      </c>
      <c r="GH45" s="947">
        <v>0</v>
      </c>
      <c r="GI45" s="947">
        <f t="shared" si="4"/>
        <v>0</v>
      </c>
      <c r="GJ45" s="947"/>
      <c r="GK45" s="947"/>
      <c r="GL45" s="947"/>
      <c r="GM45" s="947">
        <f t="shared" si="5"/>
        <v>0</v>
      </c>
      <c r="GN45" s="947"/>
      <c r="GO45" s="1109"/>
      <c r="GP45" s="1109"/>
      <c r="GQ45" s="1109">
        <f t="shared" si="6"/>
        <v>0</v>
      </c>
      <c r="GR45" s="1103">
        <f t="shared" si="7"/>
        <v>0</v>
      </c>
      <c r="GS45" s="1109"/>
      <c r="GT45" s="1109"/>
      <c r="GU45" s="1109"/>
      <c r="GV45" s="1109"/>
      <c r="GW45" s="1109"/>
      <c r="GX45" s="1109"/>
      <c r="GY45" s="1109"/>
      <c r="GZ45" s="1109"/>
      <c r="HA45" s="1109"/>
      <c r="HB45" s="1109"/>
      <c r="HC45" s="1109"/>
      <c r="HD45" s="1109"/>
      <c r="HE45" s="1109"/>
      <c r="HF45" s="1109"/>
      <c r="HG45" s="1109"/>
      <c r="HH45" s="1109"/>
      <c r="HI45" s="1092"/>
      <c r="HJ45" s="1104"/>
      <c r="HK45" s="947"/>
      <c r="HL45" s="947"/>
      <c r="HM45" s="947"/>
      <c r="HN45" s="947"/>
      <c r="HO45" s="947"/>
      <c r="HP45" s="947"/>
      <c r="HQ45" s="947"/>
      <c r="HR45" s="947"/>
      <c r="HS45" s="947"/>
      <c r="HT45" s="947"/>
      <c r="HU45" s="947"/>
      <c r="HV45" s="947"/>
      <c r="HW45" s="947"/>
      <c r="HX45" s="947"/>
      <c r="HY45" s="947"/>
      <c r="HZ45" s="1103"/>
    </row>
    <row r="46" spans="1:235" s="1116" customFormat="1" ht="24" hidden="1" customHeight="1" x14ac:dyDescent="0.35">
      <c r="A46" s="1097" t="s">
        <v>907</v>
      </c>
      <c r="B46" s="1110">
        <v>0</v>
      </c>
      <c r="C46" s="1110">
        <v>0</v>
      </c>
      <c r="D46" s="1110">
        <v>0</v>
      </c>
      <c r="E46" s="1110">
        <v>0</v>
      </c>
      <c r="F46" s="1110">
        <v>0</v>
      </c>
      <c r="G46" s="1110">
        <v>0</v>
      </c>
      <c r="H46" s="1110">
        <v>0</v>
      </c>
      <c r="I46" s="1110">
        <v>0</v>
      </c>
      <c r="J46" s="1110">
        <v>0</v>
      </c>
      <c r="K46" s="1110">
        <v>0</v>
      </c>
      <c r="L46" s="1110">
        <v>0</v>
      </c>
      <c r="M46" s="1110">
        <v>0</v>
      </c>
      <c r="N46" s="1110">
        <v>187</v>
      </c>
      <c r="O46" s="1110">
        <v>0</v>
      </c>
      <c r="P46" s="1110">
        <v>0</v>
      </c>
      <c r="Q46" s="1110">
        <v>187</v>
      </c>
      <c r="R46" s="1110">
        <v>187</v>
      </c>
      <c r="S46" s="1110"/>
      <c r="T46" s="1110">
        <v>0</v>
      </c>
      <c r="U46" s="1110">
        <v>0</v>
      </c>
      <c r="V46" s="1110">
        <v>0</v>
      </c>
      <c r="W46" s="1110">
        <v>0</v>
      </c>
      <c r="X46" s="1110">
        <v>0</v>
      </c>
      <c r="Y46" s="1110">
        <v>0</v>
      </c>
      <c r="Z46" s="1110">
        <v>0</v>
      </c>
      <c r="AA46" s="1110">
        <v>0</v>
      </c>
      <c r="AL46" s="1109">
        <v>-17.443100000000001</v>
      </c>
      <c r="AM46" s="1109">
        <v>-2.9241999999999999</v>
      </c>
      <c r="AN46" s="1109">
        <v>-15.2498</v>
      </c>
      <c r="AO46" s="1109">
        <v>-35.617100000000001</v>
      </c>
      <c r="AP46" s="1109">
        <v>-28.596399999999999</v>
      </c>
      <c r="AQ46" s="1109">
        <v>-9.3809000000000005</v>
      </c>
      <c r="AR46" s="1109">
        <v>-21.215199999999999</v>
      </c>
      <c r="AS46" s="1109">
        <v>-59.192499999999995</v>
      </c>
      <c r="AT46" s="1109">
        <v>-18.817699999999999</v>
      </c>
      <c r="AU46" s="1109">
        <v>-106.2782</v>
      </c>
      <c r="AV46" s="1109"/>
      <c r="AW46" s="1115">
        <v>-16.6876</v>
      </c>
      <c r="AX46" s="1109">
        <v>-10.074400000000001</v>
      </c>
      <c r="AY46" s="1109">
        <v>-25.541499999999999</v>
      </c>
      <c r="AZ46" s="1109">
        <v>-52.3035</v>
      </c>
      <c r="BA46" s="1109">
        <v>-21.365100000000002</v>
      </c>
      <c r="BB46" s="1109">
        <v>-9.2825000000000006</v>
      </c>
      <c r="BC46" s="1109">
        <v>-21.365100000000002</v>
      </c>
      <c r="BD46" s="1109">
        <v>-52.012700000000002</v>
      </c>
      <c r="BE46" s="1109">
        <v>-16.743099999999998</v>
      </c>
      <c r="BF46" s="1109">
        <v>-15.321300000000001</v>
      </c>
      <c r="BG46" s="1109">
        <v>-15.5329</v>
      </c>
      <c r="BH46" s="1109">
        <v>-47.597299999999997</v>
      </c>
      <c r="BI46" s="1109">
        <v>89.259686196299953</v>
      </c>
      <c r="BJ46" s="1109">
        <v>-19.050603715867503</v>
      </c>
      <c r="BK46" s="1109">
        <v>0</v>
      </c>
      <c r="BL46" s="1109">
        <v>70.209082480432443</v>
      </c>
      <c r="BM46" s="2772"/>
      <c r="BN46" s="2773"/>
      <c r="BO46" s="2773"/>
      <c r="BP46" s="2773"/>
      <c r="BT46" s="1125"/>
      <c r="BU46" s="1125"/>
      <c r="BV46" s="1125"/>
      <c r="BW46" s="1125"/>
      <c r="BX46" s="1125"/>
      <c r="BY46" s="1125"/>
      <c r="BZ46" s="1125"/>
      <c r="CA46" s="1125"/>
      <c r="CB46" s="1126"/>
      <c r="CC46" s="1127">
        <v>-31.966154760000002</v>
      </c>
      <c r="CD46" s="1125">
        <v>-12.21723437</v>
      </c>
      <c r="CE46" s="1125">
        <v>-18.413535299999999</v>
      </c>
      <c r="CF46" s="1125">
        <v>-62.596924430000008</v>
      </c>
      <c r="CG46" s="1125"/>
      <c r="CH46" s="1125"/>
      <c r="CI46" s="1125"/>
      <c r="CJ46" s="1125"/>
      <c r="CK46" s="1125"/>
      <c r="CL46" s="1125"/>
      <c r="CM46" s="1125"/>
      <c r="CN46" s="1125"/>
      <c r="CO46" s="1125"/>
      <c r="CP46" s="1125"/>
      <c r="CQ46" s="1125"/>
      <c r="CR46" s="1125"/>
      <c r="CS46" s="1126"/>
      <c r="CT46" s="1125">
        <v>0</v>
      </c>
      <c r="CU46" s="1166">
        <v>-7.2361650499999994</v>
      </c>
      <c r="CV46" s="1166">
        <v>-7.3111033399999998</v>
      </c>
      <c r="CW46" s="1166">
        <v>-14.547268390000001</v>
      </c>
      <c r="CX46" s="1125">
        <v>-15.105658119999999</v>
      </c>
      <c r="CY46" s="1125">
        <v>-4.1841093499999999</v>
      </c>
      <c r="CZ46" s="1125">
        <v>-3.5034510500000002</v>
      </c>
      <c r="DA46" s="1125">
        <v>-22.79321852</v>
      </c>
      <c r="DB46" s="1125">
        <v>-3.6599884199999999</v>
      </c>
      <c r="DC46" s="1125">
        <v>-4.1841093500000799</v>
      </c>
      <c r="DD46" s="1125">
        <v>0</v>
      </c>
      <c r="DE46" s="1125">
        <v>-7.8440977700000794</v>
      </c>
      <c r="DF46" s="1125"/>
      <c r="DG46" s="1125"/>
      <c r="DH46" s="1125"/>
      <c r="DI46" s="1125"/>
      <c r="DJ46" s="1126"/>
      <c r="DK46" s="1127">
        <v>0</v>
      </c>
      <c r="DL46" s="1125">
        <v>0</v>
      </c>
      <c r="DM46" s="1125">
        <v>-2.4675438199999999</v>
      </c>
      <c r="DN46" s="1125">
        <v>-2.4675438199999999</v>
      </c>
      <c r="DO46" s="1125">
        <v>-4.38374709</v>
      </c>
      <c r="DP46" s="1125">
        <v>-24.3038028</v>
      </c>
      <c r="DQ46" s="1125">
        <v>-19.185724879999999</v>
      </c>
      <c r="DR46" s="1125">
        <v>-47.873274769999995</v>
      </c>
      <c r="DS46" s="1125">
        <v>-50.340818589999998</v>
      </c>
      <c r="DT46" s="1125">
        <v>-24.3038028</v>
      </c>
      <c r="DU46" s="1125">
        <v>0</v>
      </c>
      <c r="DV46" s="1125">
        <v>-17.789694870000002</v>
      </c>
      <c r="DW46" s="1125">
        <v>-42.093497670000005</v>
      </c>
      <c r="DX46" s="1125">
        <v>0</v>
      </c>
      <c r="DY46" s="1125">
        <v>0</v>
      </c>
      <c r="DZ46" s="1125">
        <v>0</v>
      </c>
      <c r="EA46" s="1125">
        <v>0</v>
      </c>
      <c r="EB46" s="1119">
        <v>-92.434316259999989</v>
      </c>
      <c r="EC46" s="1120">
        <v>-5.1441015799999992</v>
      </c>
      <c r="ED46" s="1109">
        <v>0</v>
      </c>
      <c r="EE46" s="1109">
        <v>-10.88761343</v>
      </c>
      <c r="EF46" s="1109">
        <v>-16.031715009999999</v>
      </c>
      <c r="EG46" s="1109">
        <v>0</v>
      </c>
      <c r="EH46" s="1109">
        <v>-5.3510210999999996</v>
      </c>
      <c r="EI46" s="1109">
        <v>-19.982871650000003</v>
      </c>
      <c r="EJ46" s="1109">
        <v>-25.33389275</v>
      </c>
      <c r="EK46" s="1109">
        <v>-0.43049286999999997</v>
      </c>
      <c r="EL46" s="1109">
        <v>0</v>
      </c>
      <c r="EM46" s="1109">
        <v>-29.824485639999999</v>
      </c>
      <c r="EN46" s="1109">
        <v>-30.254978510000001</v>
      </c>
      <c r="EO46" s="1109">
        <v>-11.422105009999999</v>
      </c>
      <c r="EP46" s="1109">
        <v>0</v>
      </c>
      <c r="EQ46" s="1109">
        <v>-20.88779319</v>
      </c>
      <c r="ER46" s="1109">
        <v>-32.309898200000006</v>
      </c>
      <c r="ES46" s="1114">
        <v>-103.93048447</v>
      </c>
      <c r="ET46" s="1115"/>
      <c r="EU46" s="1109"/>
      <c r="EV46" s="1109"/>
      <c r="EW46" s="1109"/>
      <c r="EX46" s="1109"/>
      <c r="EY46" s="1109"/>
      <c r="EZ46" s="1109"/>
      <c r="FA46" s="1109"/>
      <c r="FB46" s="1109"/>
      <c r="FC46" s="1109"/>
      <c r="FD46" s="1109"/>
      <c r="FE46" s="1109"/>
      <c r="FF46" s="1109"/>
      <c r="FG46" s="1109"/>
      <c r="FH46" s="1109">
        <v>0</v>
      </c>
      <c r="FI46" s="1109">
        <v>0</v>
      </c>
      <c r="FJ46" s="1109">
        <v>0</v>
      </c>
      <c r="FK46" s="1115">
        <v>0</v>
      </c>
      <c r="FL46" s="1109">
        <v>0</v>
      </c>
      <c r="FM46" s="1109">
        <v>0</v>
      </c>
      <c r="FN46" s="947">
        <f t="shared" si="0"/>
        <v>0</v>
      </c>
      <c r="FO46" s="1109">
        <v>0</v>
      </c>
      <c r="FP46" s="1109">
        <v>0</v>
      </c>
      <c r="FQ46" s="1109">
        <v>0</v>
      </c>
      <c r="FR46" s="947">
        <f t="shared" si="1"/>
        <v>0</v>
      </c>
      <c r="FS46" s="1109">
        <v>0</v>
      </c>
      <c r="FT46" s="1109">
        <v>0</v>
      </c>
      <c r="FU46" s="1109">
        <v>0</v>
      </c>
      <c r="FV46" s="947">
        <f t="shared" si="2"/>
        <v>0</v>
      </c>
      <c r="FW46" s="1109">
        <v>0</v>
      </c>
      <c r="FX46" s="1109">
        <v>0</v>
      </c>
      <c r="FY46" s="1109">
        <v>0</v>
      </c>
      <c r="FZ46" s="1109">
        <v>0</v>
      </c>
      <c r="GA46" s="1114">
        <v>0</v>
      </c>
      <c r="GB46" s="1115">
        <v>0</v>
      </c>
      <c r="GC46" s="1109">
        <v>0</v>
      </c>
      <c r="GD46" s="1109">
        <v>0</v>
      </c>
      <c r="GE46" s="947">
        <f t="shared" si="3"/>
        <v>0</v>
      </c>
      <c r="GF46" s="947">
        <v>0</v>
      </c>
      <c r="GG46" s="947">
        <v>0</v>
      </c>
      <c r="GH46" s="947">
        <v>0</v>
      </c>
      <c r="GI46" s="947">
        <f t="shared" si="4"/>
        <v>0</v>
      </c>
      <c r="GJ46" s="947"/>
      <c r="GK46" s="947"/>
      <c r="GL46" s="947"/>
      <c r="GM46" s="947">
        <f t="shared" si="5"/>
        <v>0</v>
      </c>
      <c r="GN46" s="947"/>
      <c r="GO46" s="1109"/>
      <c r="GP46" s="1109"/>
      <c r="GQ46" s="1109">
        <f t="shared" si="6"/>
        <v>0</v>
      </c>
      <c r="GR46" s="1103">
        <f t="shared" si="7"/>
        <v>0</v>
      </c>
      <c r="GS46" s="1109"/>
      <c r="GT46" s="1109"/>
      <c r="GU46" s="1109"/>
      <c r="GV46" s="1109"/>
      <c r="GW46" s="1109"/>
      <c r="GX46" s="1109"/>
      <c r="GY46" s="1109"/>
      <c r="GZ46" s="1109"/>
      <c r="HA46" s="1109"/>
      <c r="HB46" s="1109"/>
      <c r="HC46" s="1109"/>
      <c r="HD46" s="1109"/>
      <c r="HE46" s="1109"/>
      <c r="HF46" s="1109"/>
      <c r="HG46" s="1109"/>
      <c r="HH46" s="1109"/>
      <c r="HI46" s="1103"/>
      <c r="HJ46" s="1104"/>
      <c r="HK46" s="947"/>
      <c r="HL46" s="947"/>
      <c r="HM46" s="947"/>
      <c r="HN46" s="947"/>
      <c r="HO46" s="947"/>
      <c r="HP46" s="947"/>
      <c r="HQ46" s="947"/>
      <c r="HR46" s="947"/>
      <c r="HS46" s="947"/>
      <c r="HT46" s="947"/>
      <c r="HU46" s="947"/>
      <c r="HV46" s="947"/>
      <c r="HW46" s="947"/>
      <c r="HX46" s="947"/>
      <c r="HY46" s="947"/>
      <c r="HZ46" s="1103"/>
    </row>
    <row r="47" spans="1:235" s="1116" customFormat="1" ht="24" hidden="1" customHeight="1" x14ac:dyDescent="0.35">
      <c r="A47" s="1097" t="s">
        <v>908</v>
      </c>
      <c r="B47" s="1110">
        <v>0</v>
      </c>
      <c r="C47" s="1110">
        <v>0</v>
      </c>
      <c r="D47" s="1110">
        <v>0</v>
      </c>
      <c r="E47" s="1110">
        <v>0</v>
      </c>
      <c r="F47" s="1110">
        <v>0</v>
      </c>
      <c r="G47" s="1110">
        <v>0</v>
      </c>
      <c r="H47" s="1110">
        <v>0</v>
      </c>
      <c r="I47" s="1110">
        <v>0</v>
      </c>
      <c r="J47" s="1110">
        <v>0</v>
      </c>
      <c r="K47" s="1110">
        <v>0</v>
      </c>
      <c r="L47" s="1110">
        <v>0</v>
      </c>
      <c r="M47" s="1110">
        <v>0</v>
      </c>
      <c r="N47" s="1110">
        <v>0</v>
      </c>
      <c r="O47" s="1110">
        <v>0</v>
      </c>
      <c r="P47" s="1110">
        <v>0</v>
      </c>
      <c r="Q47" s="1110">
        <v>0</v>
      </c>
      <c r="R47" s="1110">
        <v>0</v>
      </c>
      <c r="S47" s="1110"/>
      <c r="T47" s="1110">
        <v>0</v>
      </c>
      <c r="U47" s="1110">
        <v>0</v>
      </c>
      <c r="V47" s="1110">
        <v>0</v>
      </c>
      <c r="W47" s="1110">
        <v>0</v>
      </c>
      <c r="X47" s="1110">
        <v>0</v>
      </c>
      <c r="Y47" s="1110">
        <v>0</v>
      </c>
      <c r="Z47" s="1110">
        <v>0</v>
      </c>
      <c r="AA47" s="1110">
        <v>0</v>
      </c>
      <c r="AL47" s="1109">
        <v>0</v>
      </c>
      <c r="AM47" s="1109">
        <v>0</v>
      </c>
      <c r="AN47" s="1109">
        <v>0</v>
      </c>
      <c r="AO47" s="1109">
        <v>0</v>
      </c>
      <c r="AP47" s="1109">
        <v>0</v>
      </c>
      <c r="AQ47" s="1109">
        <v>0</v>
      </c>
      <c r="AR47" s="1109">
        <v>0</v>
      </c>
      <c r="AS47" s="1109">
        <v>0</v>
      </c>
      <c r="AT47" s="1109">
        <v>0</v>
      </c>
      <c r="AU47" s="1109">
        <v>0</v>
      </c>
      <c r="AV47" s="1109"/>
      <c r="AW47" s="1115">
        <v>0</v>
      </c>
      <c r="AX47" s="1109">
        <v>0</v>
      </c>
      <c r="AY47" s="1109">
        <v>0</v>
      </c>
      <c r="AZ47" s="1109">
        <v>0</v>
      </c>
      <c r="BA47" s="1109">
        <v>0</v>
      </c>
      <c r="BB47" s="1109">
        <v>0</v>
      </c>
      <c r="BC47" s="1109">
        <v>0</v>
      </c>
      <c r="BD47" s="1109">
        <v>0</v>
      </c>
      <c r="BE47" s="1109">
        <v>0</v>
      </c>
      <c r="BF47" s="1109">
        <v>0</v>
      </c>
      <c r="BG47" s="1109">
        <v>0</v>
      </c>
      <c r="BH47" s="1109">
        <v>0</v>
      </c>
      <c r="BI47" s="1109">
        <v>-89.259686233875001</v>
      </c>
      <c r="BJ47" s="1109">
        <v>-19.050603715867503</v>
      </c>
      <c r="BK47" s="1109">
        <v>0</v>
      </c>
      <c r="BL47" s="1109">
        <v>-108.31028994974251</v>
      </c>
      <c r="BM47" s="2772"/>
      <c r="BN47" s="2773"/>
      <c r="BO47" s="2773"/>
      <c r="BP47" s="2773"/>
      <c r="BT47" s="1125"/>
      <c r="BU47" s="1125"/>
      <c r="BV47" s="1125"/>
      <c r="BW47" s="1125"/>
      <c r="BX47" s="1125"/>
      <c r="BY47" s="1125"/>
      <c r="BZ47" s="1125"/>
      <c r="CA47" s="1125"/>
      <c r="CB47" s="1126"/>
      <c r="CC47" s="1127">
        <v>-31.966154760000002</v>
      </c>
      <c r="CD47" s="1125">
        <v>-12.21723437</v>
      </c>
      <c r="CE47" s="1125">
        <v>-18.413535299999999</v>
      </c>
      <c r="CF47" s="1125">
        <v>-62.596924430000008</v>
      </c>
      <c r="CG47" s="1125"/>
      <c r="CH47" s="1125"/>
      <c r="CI47" s="1125"/>
      <c r="CJ47" s="1125"/>
      <c r="CK47" s="1125"/>
      <c r="CL47" s="1125"/>
      <c r="CM47" s="1125"/>
      <c r="CN47" s="1125"/>
      <c r="CO47" s="1125"/>
      <c r="CP47" s="1125"/>
      <c r="CQ47" s="1125"/>
      <c r="CR47" s="1125"/>
      <c r="CS47" s="1126"/>
      <c r="CT47" s="1125">
        <v>0</v>
      </c>
      <c r="CU47" s="1125">
        <v>0</v>
      </c>
      <c r="CV47" s="1125">
        <v>0</v>
      </c>
      <c r="CW47" s="1125">
        <v>0</v>
      </c>
      <c r="CX47" s="1125">
        <v>0</v>
      </c>
      <c r="CY47" s="1125">
        <v>0</v>
      </c>
      <c r="CZ47" s="1125">
        <v>0</v>
      </c>
      <c r="DA47" s="1125">
        <v>0</v>
      </c>
      <c r="DB47" s="1125">
        <v>0</v>
      </c>
      <c r="DC47" s="1125">
        <v>0</v>
      </c>
      <c r="DD47" s="1125">
        <v>0</v>
      </c>
      <c r="DE47" s="1125">
        <v>0</v>
      </c>
      <c r="DF47" s="1125"/>
      <c r="DG47" s="1125"/>
      <c r="DH47" s="1125"/>
      <c r="DI47" s="1125"/>
      <c r="DJ47" s="1126"/>
      <c r="DK47" s="1127">
        <v>0</v>
      </c>
      <c r="DL47" s="1125">
        <v>0</v>
      </c>
      <c r="DM47" s="1125">
        <v>0</v>
      </c>
      <c r="DN47" s="1125">
        <v>0</v>
      </c>
      <c r="DO47" s="1125">
        <v>0</v>
      </c>
      <c r="DP47" s="1125">
        <v>0</v>
      </c>
      <c r="DQ47" s="1125">
        <v>0</v>
      </c>
      <c r="DR47" s="1125">
        <v>0</v>
      </c>
      <c r="DS47" s="1125">
        <v>0</v>
      </c>
      <c r="DT47" s="1125">
        <v>0</v>
      </c>
      <c r="DU47" s="1125">
        <v>0</v>
      </c>
      <c r="DV47" s="1125">
        <v>0</v>
      </c>
      <c r="DW47" s="1125">
        <v>0</v>
      </c>
      <c r="DX47" s="1125">
        <v>0</v>
      </c>
      <c r="DY47" s="1125">
        <v>0</v>
      </c>
      <c r="DZ47" s="1125">
        <v>0</v>
      </c>
      <c r="EA47" s="1125">
        <v>0</v>
      </c>
      <c r="EB47" s="1119">
        <v>0</v>
      </c>
      <c r="EC47" s="1120">
        <v>0</v>
      </c>
      <c r="ED47" s="1109">
        <v>0</v>
      </c>
      <c r="EE47" s="1109">
        <v>0</v>
      </c>
      <c r="EF47" s="1109">
        <v>0</v>
      </c>
      <c r="EG47" s="1109">
        <v>0</v>
      </c>
      <c r="EH47" s="1109">
        <v>0</v>
      </c>
      <c r="EI47" s="1109">
        <v>0</v>
      </c>
      <c r="EJ47" s="1109">
        <v>0</v>
      </c>
      <c r="EK47" s="1109">
        <v>0</v>
      </c>
      <c r="EL47" s="1109">
        <v>0</v>
      </c>
      <c r="EM47" s="1109">
        <v>0</v>
      </c>
      <c r="EN47" s="1109">
        <v>0</v>
      </c>
      <c r="EO47" s="1109">
        <v>0</v>
      </c>
      <c r="EP47" s="1109">
        <v>0</v>
      </c>
      <c r="EQ47" s="1109">
        <v>0</v>
      </c>
      <c r="ER47" s="1109">
        <v>0</v>
      </c>
      <c r="ES47" s="1114">
        <v>0</v>
      </c>
      <c r="ET47" s="1115"/>
      <c r="EU47" s="1109"/>
      <c r="EV47" s="1109"/>
      <c r="EW47" s="1109"/>
      <c r="EX47" s="1109"/>
      <c r="EY47" s="1109"/>
      <c r="EZ47" s="1109"/>
      <c r="FA47" s="1109"/>
      <c r="FB47" s="1109"/>
      <c r="FC47" s="1109"/>
      <c r="FD47" s="1109"/>
      <c r="FE47" s="1109"/>
      <c r="FF47" s="1109"/>
      <c r="FG47" s="1109"/>
      <c r="FH47" s="1109">
        <v>0</v>
      </c>
      <c r="FI47" s="1109">
        <v>0</v>
      </c>
      <c r="FJ47" s="1109">
        <v>0</v>
      </c>
      <c r="FK47" s="1115">
        <v>0</v>
      </c>
      <c r="FL47" s="1109">
        <v>0</v>
      </c>
      <c r="FM47" s="1109">
        <v>0</v>
      </c>
      <c r="FN47" s="947">
        <f t="shared" si="0"/>
        <v>0</v>
      </c>
      <c r="FO47" s="1109">
        <v>0</v>
      </c>
      <c r="FP47" s="1109">
        <v>0</v>
      </c>
      <c r="FQ47" s="1109">
        <v>0</v>
      </c>
      <c r="FR47" s="947">
        <f t="shared" si="1"/>
        <v>0</v>
      </c>
      <c r="FS47" s="1109">
        <v>0</v>
      </c>
      <c r="FT47" s="1109">
        <v>0</v>
      </c>
      <c r="FU47" s="1109">
        <v>0</v>
      </c>
      <c r="FV47" s="947">
        <f t="shared" si="2"/>
        <v>0</v>
      </c>
      <c r="FW47" s="1109">
        <v>0</v>
      </c>
      <c r="FX47" s="1109">
        <v>0</v>
      </c>
      <c r="FY47" s="1109">
        <v>0</v>
      </c>
      <c r="FZ47" s="1109">
        <v>0</v>
      </c>
      <c r="GA47" s="1114">
        <v>0</v>
      </c>
      <c r="GB47" s="1115">
        <v>0</v>
      </c>
      <c r="GC47" s="1109">
        <v>0</v>
      </c>
      <c r="GD47" s="1109">
        <v>0</v>
      </c>
      <c r="GE47" s="947">
        <f t="shared" si="3"/>
        <v>0</v>
      </c>
      <c r="GF47" s="947">
        <v>0</v>
      </c>
      <c r="GG47" s="947">
        <v>0</v>
      </c>
      <c r="GH47" s="947">
        <v>0</v>
      </c>
      <c r="GI47" s="947">
        <f t="shared" si="4"/>
        <v>0</v>
      </c>
      <c r="GJ47" s="947"/>
      <c r="GK47" s="947"/>
      <c r="GL47" s="947"/>
      <c r="GM47" s="947">
        <f t="shared" si="5"/>
        <v>0</v>
      </c>
      <c r="GN47" s="947"/>
      <c r="GO47" s="1109"/>
      <c r="GP47" s="1109"/>
      <c r="GQ47" s="1109">
        <f t="shared" si="6"/>
        <v>0</v>
      </c>
      <c r="GR47" s="1103">
        <f t="shared" si="7"/>
        <v>0</v>
      </c>
      <c r="GS47" s="1109"/>
      <c r="GT47" s="1109"/>
      <c r="GU47" s="1109"/>
      <c r="GV47" s="1109"/>
      <c r="GW47" s="1109"/>
      <c r="GX47" s="1109"/>
      <c r="GY47" s="1109"/>
      <c r="GZ47" s="1109"/>
      <c r="HA47" s="1109"/>
      <c r="HB47" s="1109"/>
      <c r="HC47" s="1109"/>
      <c r="HD47" s="1109"/>
      <c r="HE47" s="1109"/>
      <c r="HF47" s="1109"/>
      <c r="HG47" s="1109"/>
      <c r="HH47" s="1109"/>
      <c r="HI47" s="1103"/>
      <c r="HJ47" s="1104"/>
      <c r="HK47" s="947"/>
      <c r="HL47" s="947"/>
      <c r="HM47" s="947"/>
      <c r="HN47" s="947"/>
      <c r="HO47" s="947"/>
      <c r="HP47" s="947"/>
      <c r="HQ47" s="947"/>
      <c r="HR47" s="947"/>
      <c r="HS47" s="947"/>
      <c r="HT47" s="947"/>
      <c r="HU47" s="947"/>
      <c r="HV47" s="947"/>
      <c r="HW47" s="947"/>
      <c r="HX47" s="947"/>
      <c r="HY47" s="947"/>
      <c r="HZ47" s="1103"/>
    </row>
    <row r="48" spans="1:235" s="1116" customFormat="1" ht="24" hidden="1" customHeight="1" x14ac:dyDescent="0.35">
      <c r="A48" s="1097" t="s">
        <v>909</v>
      </c>
      <c r="B48" s="1110">
        <v>0</v>
      </c>
      <c r="C48" s="1110">
        <v>0</v>
      </c>
      <c r="D48" s="1110">
        <v>0</v>
      </c>
      <c r="E48" s="1110">
        <v>0</v>
      </c>
      <c r="F48" s="1110">
        <v>0</v>
      </c>
      <c r="G48" s="1110">
        <v>0</v>
      </c>
      <c r="H48" s="1110">
        <v>0</v>
      </c>
      <c r="I48" s="1110">
        <v>0</v>
      </c>
      <c r="J48" s="1110">
        <v>0</v>
      </c>
      <c r="K48" s="1110">
        <v>0</v>
      </c>
      <c r="L48" s="1110">
        <v>0</v>
      </c>
      <c r="M48" s="1110">
        <v>0</v>
      </c>
      <c r="N48" s="1110">
        <v>0</v>
      </c>
      <c r="O48" s="1110">
        <v>354.99194</v>
      </c>
      <c r="P48" s="1110">
        <v>0</v>
      </c>
      <c r="Q48" s="1110">
        <v>354.99194</v>
      </c>
      <c r="R48" s="1110">
        <v>354.99194</v>
      </c>
      <c r="S48" s="1110"/>
      <c r="T48" s="1110">
        <v>0</v>
      </c>
      <c r="U48" s="1110">
        <v>0</v>
      </c>
      <c r="V48" s="1110">
        <v>0</v>
      </c>
      <c r="W48" s="1110">
        <v>0</v>
      </c>
      <c r="X48" s="1110">
        <v>0</v>
      </c>
      <c r="Y48" s="1110">
        <v>0</v>
      </c>
      <c r="Z48" s="1110">
        <v>0</v>
      </c>
      <c r="AA48" s="1110">
        <v>0</v>
      </c>
      <c r="AL48" s="1109"/>
      <c r="AM48" s="1109"/>
      <c r="AN48" s="1109"/>
      <c r="AO48" s="1109"/>
      <c r="AP48" s="1109"/>
      <c r="AQ48" s="1109"/>
      <c r="AR48" s="1109"/>
      <c r="AS48" s="1109"/>
      <c r="AT48" s="1109"/>
      <c r="AU48" s="1109"/>
      <c r="AV48" s="1109"/>
      <c r="AW48" s="1115"/>
      <c r="AX48" s="1109"/>
      <c r="AY48" s="1109"/>
      <c r="AZ48" s="1109"/>
      <c r="BA48" s="1109"/>
      <c r="BB48" s="1109"/>
      <c r="BC48" s="1109"/>
      <c r="BD48" s="1109"/>
      <c r="BE48" s="1109"/>
      <c r="BF48" s="1109"/>
      <c r="BG48" s="1109"/>
      <c r="BH48" s="1109"/>
      <c r="BI48" s="1109">
        <v>-89.259686233875001</v>
      </c>
      <c r="BJ48" s="1109">
        <v>-13.335422601107252</v>
      </c>
      <c r="BK48" s="1109">
        <v>0</v>
      </c>
      <c r="BL48" s="1109">
        <v>-102.59510883498226</v>
      </c>
      <c r="BM48" s="2772"/>
      <c r="BN48" s="2773"/>
      <c r="BO48" s="2773"/>
      <c r="BP48" s="2773"/>
      <c r="BT48" s="1125"/>
      <c r="BU48" s="1125"/>
      <c r="BV48" s="1125"/>
      <c r="BW48" s="1125"/>
      <c r="BX48" s="1125"/>
      <c r="BY48" s="1125"/>
      <c r="BZ48" s="1125"/>
      <c r="CA48" s="1125"/>
      <c r="CB48" s="1126"/>
      <c r="CC48" s="1127"/>
      <c r="CD48" s="1125"/>
      <c r="CE48" s="1125"/>
      <c r="CF48" s="1125"/>
      <c r="CG48" s="1125"/>
      <c r="CH48" s="1125"/>
      <c r="CI48" s="1125"/>
      <c r="CJ48" s="1125"/>
      <c r="CK48" s="1125"/>
      <c r="CL48" s="1125"/>
      <c r="CM48" s="1125"/>
      <c r="CN48" s="1125"/>
      <c r="CO48" s="1125"/>
      <c r="CP48" s="1125"/>
      <c r="CQ48" s="1125"/>
      <c r="CR48" s="1125"/>
      <c r="CS48" s="1126"/>
      <c r="CT48" s="1125">
        <v>0</v>
      </c>
      <c r="CU48" s="1125">
        <v>0</v>
      </c>
      <c r="CV48" s="1125">
        <v>0</v>
      </c>
      <c r="CW48" s="1125">
        <v>0</v>
      </c>
      <c r="CX48" s="1125"/>
      <c r="CY48" s="1125"/>
      <c r="CZ48" s="1125"/>
      <c r="DA48" s="1125"/>
      <c r="DB48" s="1125"/>
      <c r="DC48" s="1125"/>
      <c r="DD48" s="1125"/>
      <c r="DE48" s="1125"/>
      <c r="DF48" s="1125"/>
      <c r="DG48" s="1125"/>
      <c r="DH48" s="1125"/>
      <c r="DI48" s="1125"/>
      <c r="DJ48" s="1126"/>
      <c r="DK48" s="1127"/>
      <c r="DL48" s="1125"/>
      <c r="DM48" s="1125"/>
      <c r="DN48" s="1125"/>
      <c r="DO48" s="1125"/>
      <c r="DP48" s="1125"/>
      <c r="DQ48" s="1125"/>
      <c r="DR48" s="1125"/>
      <c r="DS48" s="1125"/>
      <c r="DT48" s="1125"/>
      <c r="DU48" s="1125"/>
      <c r="DV48" s="1125"/>
      <c r="DW48" s="1125"/>
      <c r="DX48" s="1125"/>
      <c r="DY48" s="1125"/>
      <c r="DZ48" s="1125"/>
      <c r="EA48" s="1125"/>
      <c r="EB48" s="1119"/>
      <c r="EC48" s="1120"/>
      <c r="ED48" s="1109"/>
      <c r="EE48" s="1109"/>
      <c r="EF48" s="1109"/>
      <c r="EG48" s="1109"/>
      <c r="EH48" s="1109"/>
      <c r="EI48" s="1109"/>
      <c r="EJ48" s="1109"/>
      <c r="EK48" s="1109"/>
      <c r="EL48" s="1109"/>
      <c r="EM48" s="1109"/>
      <c r="EN48" s="1109"/>
      <c r="EO48" s="1109"/>
      <c r="EP48" s="1109"/>
      <c r="EQ48" s="1109"/>
      <c r="ER48" s="1109"/>
      <c r="ES48" s="1114"/>
      <c r="ET48" s="1115"/>
      <c r="EU48" s="1109"/>
      <c r="EV48" s="1109"/>
      <c r="EW48" s="1109"/>
      <c r="EX48" s="1109"/>
      <c r="EY48" s="1109"/>
      <c r="EZ48" s="1109"/>
      <c r="FA48" s="1109"/>
      <c r="FB48" s="1109"/>
      <c r="FC48" s="1109"/>
      <c r="FD48" s="1109"/>
      <c r="FE48" s="1109"/>
      <c r="FF48" s="1109"/>
      <c r="FG48" s="1109"/>
      <c r="FH48" s="1109">
        <v>0</v>
      </c>
      <c r="FI48" s="1109">
        <v>0</v>
      </c>
      <c r="FJ48" s="1109">
        <v>0</v>
      </c>
      <c r="FK48" s="1115">
        <v>0</v>
      </c>
      <c r="FL48" s="1109">
        <v>0</v>
      </c>
      <c r="FM48" s="1109">
        <v>0</v>
      </c>
      <c r="FN48" s="947">
        <f t="shared" si="0"/>
        <v>0</v>
      </c>
      <c r="FO48" s="1109">
        <v>0</v>
      </c>
      <c r="FP48" s="1109">
        <v>0</v>
      </c>
      <c r="FQ48" s="1109">
        <v>0</v>
      </c>
      <c r="FR48" s="947">
        <f t="shared" si="1"/>
        <v>0</v>
      </c>
      <c r="FS48" s="1109">
        <v>0</v>
      </c>
      <c r="FT48" s="1109">
        <v>0</v>
      </c>
      <c r="FU48" s="1109">
        <v>0</v>
      </c>
      <c r="FV48" s="947">
        <f t="shared" si="2"/>
        <v>0</v>
      </c>
      <c r="FW48" s="1109">
        <v>0</v>
      </c>
      <c r="FX48" s="1109">
        <v>0</v>
      </c>
      <c r="FY48" s="1109">
        <v>0</v>
      </c>
      <c r="FZ48" s="1109">
        <v>0</v>
      </c>
      <c r="GA48" s="1114">
        <v>0</v>
      </c>
      <c r="GB48" s="1115">
        <v>0</v>
      </c>
      <c r="GC48" s="1109">
        <v>0</v>
      </c>
      <c r="GD48" s="1109">
        <v>0</v>
      </c>
      <c r="GE48" s="947">
        <f t="shared" si="3"/>
        <v>0</v>
      </c>
      <c r="GF48" s="947">
        <v>0</v>
      </c>
      <c r="GG48" s="947">
        <v>0</v>
      </c>
      <c r="GH48" s="947">
        <v>0</v>
      </c>
      <c r="GI48" s="947">
        <f t="shared" si="4"/>
        <v>0</v>
      </c>
      <c r="GJ48" s="947"/>
      <c r="GK48" s="947"/>
      <c r="GL48" s="947"/>
      <c r="GM48" s="947">
        <f t="shared" si="5"/>
        <v>0</v>
      </c>
      <c r="GN48" s="947"/>
      <c r="GO48" s="1109"/>
      <c r="GP48" s="1109"/>
      <c r="GQ48" s="1109">
        <f t="shared" si="6"/>
        <v>0</v>
      </c>
      <c r="GR48" s="1103">
        <f t="shared" si="7"/>
        <v>0</v>
      </c>
      <c r="GS48" s="1109"/>
      <c r="GT48" s="1109"/>
      <c r="GU48" s="1109"/>
      <c r="GV48" s="1109"/>
      <c r="GW48" s="1109"/>
      <c r="GX48" s="1109"/>
      <c r="GY48" s="1109"/>
      <c r="GZ48" s="1109"/>
      <c r="HA48" s="1109"/>
      <c r="HB48" s="1109"/>
      <c r="HC48" s="1109"/>
      <c r="HD48" s="1109"/>
      <c r="HE48" s="1109"/>
      <c r="HF48" s="1109"/>
      <c r="HG48" s="1109"/>
      <c r="HH48" s="1109"/>
      <c r="HI48" s="1103"/>
      <c r="HJ48" s="1104"/>
      <c r="HK48" s="947"/>
      <c r="HL48" s="947"/>
      <c r="HM48" s="947"/>
      <c r="HN48" s="947"/>
      <c r="HO48" s="947"/>
      <c r="HP48" s="947"/>
      <c r="HQ48" s="947"/>
      <c r="HR48" s="947"/>
      <c r="HS48" s="947"/>
      <c r="HT48" s="947"/>
      <c r="HU48" s="947"/>
      <c r="HV48" s="947"/>
      <c r="HW48" s="947"/>
      <c r="HX48" s="947"/>
      <c r="HY48" s="947"/>
      <c r="HZ48" s="1103"/>
    </row>
    <row r="49" spans="1:234" s="1070" customFormat="1" ht="21" customHeight="1" x14ac:dyDescent="0.35">
      <c r="A49" s="1128" t="s">
        <v>910</v>
      </c>
      <c r="B49" s="1087"/>
      <c r="C49" s="1087"/>
      <c r="D49" s="1087"/>
      <c r="E49" s="1087"/>
      <c r="F49" s="1087"/>
      <c r="G49" s="1087"/>
      <c r="H49" s="1087"/>
      <c r="I49" s="1087"/>
      <c r="J49" s="1087"/>
      <c r="K49" s="1087"/>
      <c r="L49" s="1087"/>
      <c r="M49" s="1087"/>
      <c r="N49" s="1087"/>
      <c r="O49" s="1087"/>
      <c r="P49" s="1087"/>
      <c r="Q49" s="1087">
        <v>0</v>
      </c>
      <c r="R49" s="1087">
        <v>0</v>
      </c>
      <c r="S49" s="1087"/>
      <c r="T49" s="1087">
        <v>0</v>
      </c>
      <c r="U49" s="1087">
        <v>-82.197709115421105</v>
      </c>
      <c r="V49" s="1087">
        <v>0</v>
      </c>
      <c r="W49" s="1087">
        <v>-82.197709115421105</v>
      </c>
      <c r="X49" s="1087">
        <v>-134.55503220338002</v>
      </c>
      <c r="Y49" s="1087">
        <v>0</v>
      </c>
      <c r="Z49" s="1087">
        <v>-139.40021458007996</v>
      </c>
      <c r="AA49" s="1087">
        <v>-273.95524678345998</v>
      </c>
      <c r="AB49" s="1087">
        <v>0</v>
      </c>
      <c r="AC49" s="1087">
        <v>-239.10741785716004</v>
      </c>
      <c r="AD49" s="1087">
        <v>0</v>
      </c>
      <c r="AE49" s="1087">
        <v>-239.10741785716004</v>
      </c>
      <c r="AF49" s="1087">
        <v>-14.98408001486218</v>
      </c>
      <c r="AG49" s="1087">
        <v>0</v>
      </c>
      <c r="AH49" s="1087">
        <v>-67.471388503115492</v>
      </c>
      <c r="AI49" s="1087">
        <v>-82.455468517977678</v>
      </c>
      <c r="AJ49" s="1087">
        <v>-677.71584227401877</v>
      </c>
      <c r="AK49" s="1087"/>
      <c r="AL49" s="1087">
        <v>0</v>
      </c>
      <c r="AM49" s="1087">
        <v>-187.39993850525155</v>
      </c>
      <c r="AN49" s="1087">
        <v>-198.2740283302318</v>
      </c>
      <c r="AO49" s="1087">
        <v>-385.67396683548333</v>
      </c>
      <c r="AP49" s="1087">
        <v>0</v>
      </c>
      <c r="AQ49" s="1087">
        <v>439.86955667745963</v>
      </c>
      <c r="AR49" s="1087">
        <v>0</v>
      </c>
      <c r="AS49" s="1087">
        <v>439.86955667745963</v>
      </c>
      <c r="AT49" s="1087">
        <v>-142.49114470730132</v>
      </c>
      <c r="AU49" s="1087">
        <v>223.66945680381866</v>
      </c>
      <c r="AV49" s="1087"/>
      <c r="AW49" s="1209">
        <v>0</v>
      </c>
      <c r="AX49" s="1087">
        <v>0</v>
      </c>
      <c r="AY49" s="1087">
        <v>0</v>
      </c>
      <c r="AZ49" s="1087">
        <v>0</v>
      </c>
      <c r="BA49" s="1087">
        <v>205.71777009346198</v>
      </c>
      <c r="BB49" s="1087">
        <v>0</v>
      </c>
      <c r="BC49" s="1087">
        <v>0</v>
      </c>
      <c r="BD49" s="1087">
        <v>205.71777009346198</v>
      </c>
      <c r="BE49" s="1087">
        <v>0</v>
      </c>
      <c r="BF49" s="1087">
        <v>-64.100571756659534</v>
      </c>
      <c r="BG49" s="1087">
        <v>0</v>
      </c>
      <c r="BH49" s="1087">
        <v>-64.100571756659534</v>
      </c>
      <c r="BI49" s="925">
        <v>89.259686196299953</v>
      </c>
      <c r="BJ49" s="925">
        <v>-19.050603715867503</v>
      </c>
      <c r="BK49" s="925">
        <v>0</v>
      </c>
      <c r="BL49" s="925">
        <v>-5.7151811147602505</v>
      </c>
      <c r="BM49" s="1200">
        <v>0</v>
      </c>
      <c r="BN49" s="1153">
        <v>1.2910969797644896</v>
      </c>
      <c r="BO49" s="1153">
        <v>0</v>
      </c>
      <c r="BP49" s="1153">
        <v>1.2910969797644896</v>
      </c>
      <c r="BQ49" s="925">
        <v>9.3750352640470069</v>
      </c>
      <c r="BR49" s="925">
        <v>9.5198947561080001</v>
      </c>
      <c r="BS49" s="925">
        <v>0</v>
      </c>
      <c r="BT49" s="1088">
        <v>18.894930020155009</v>
      </c>
      <c r="BU49" s="1088">
        <v>0</v>
      </c>
      <c r="BV49" s="1088">
        <v>160.54282710324566</v>
      </c>
      <c r="BW49" s="1088">
        <v>0</v>
      </c>
      <c r="BX49" s="1088">
        <v>160.54282710324566</v>
      </c>
      <c r="BY49" s="1088">
        <v>0</v>
      </c>
      <c r="BZ49" s="1088">
        <v>-1132.5562944795599</v>
      </c>
      <c r="CA49" s="1088">
        <v>77.783972721797142</v>
      </c>
      <c r="CB49" s="1090">
        <v>-1054.7723217577627</v>
      </c>
      <c r="CC49" s="1091">
        <v>-43.412054144466609</v>
      </c>
      <c r="CD49" s="1088">
        <v>0</v>
      </c>
      <c r="CE49" s="1088">
        <v>0</v>
      </c>
      <c r="CF49" s="1088">
        <v>-43.412054144466609</v>
      </c>
      <c r="CG49" s="1088">
        <v>0</v>
      </c>
      <c r="CH49" s="1088">
        <v>-35.617739825465108</v>
      </c>
      <c r="CI49" s="1088">
        <v>-14.555816398292166</v>
      </c>
      <c r="CJ49" s="1088">
        <v>-50.173556223757267</v>
      </c>
      <c r="CK49" s="1088">
        <v>-27.74331403165257</v>
      </c>
      <c r="CL49" s="1088">
        <v>0</v>
      </c>
      <c r="CM49" s="1088">
        <v>852.10398899711038</v>
      </c>
      <c r="CN49" s="1088">
        <v>824.36067496545786</v>
      </c>
      <c r="CO49" s="1088">
        <v>0</v>
      </c>
      <c r="CP49" s="1088">
        <v>0</v>
      </c>
      <c r="CQ49" s="1088">
        <v>-69.454588745766358</v>
      </c>
      <c r="CR49" s="1088">
        <v>-69.454588745766358</v>
      </c>
      <c r="CS49" s="1090">
        <v>648.94383044919732</v>
      </c>
      <c r="CT49" s="1088">
        <v>0</v>
      </c>
      <c r="CU49" s="1088">
        <v>-146.78912695797814</v>
      </c>
      <c r="CV49" s="1088">
        <v>0</v>
      </c>
      <c r="CW49" s="1088">
        <v>-146.78912695797814</v>
      </c>
      <c r="CX49" s="1088">
        <v>342.37457756476005</v>
      </c>
      <c r="CY49" s="1088">
        <v>-319.00861975351717</v>
      </c>
      <c r="CZ49" s="1088">
        <v>0</v>
      </c>
      <c r="DA49" s="1088">
        <v>23.365957811242879</v>
      </c>
      <c r="DB49" s="1088">
        <v>0</v>
      </c>
      <c r="DC49" s="1088">
        <v>426.25524680589655</v>
      </c>
      <c r="DD49" s="1088">
        <v>-27.627357779783964</v>
      </c>
      <c r="DE49" s="1088">
        <v>398.6278890261126</v>
      </c>
      <c r="DF49" s="1088">
        <v>0</v>
      </c>
      <c r="DG49" s="1088">
        <v>-43.815195866763304</v>
      </c>
      <c r="DH49" s="1088">
        <v>-64.152033248976679</v>
      </c>
      <c r="DI49" s="1088">
        <v>-107.96722911573997</v>
      </c>
      <c r="DJ49" s="1090">
        <v>167.2374907636372</v>
      </c>
      <c r="DK49" s="1091">
        <v>0</v>
      </c>
      <c r="DL49" s="1088">
        <v>0</v>
      </c>
      <c r="DM49" s="1088">
        <v>-110.44465654433915</v>
      </c>
      <c r="DN49" s="1088">
        <v>-110.44465654433915</v>
      </c>
      <c r="DO49" s="1088">
        <v>-166.39053095997929</v>
      </c>
      <c r="DP49" s="1088">
        <v>-172.98525673851776</v>
      </c>
      <c r="DQ49" s="1088">
        <v>0</v>
      </c>
      <c r="DR49" s="1088">
        <v>-339.37578769849705</v>
      </c>
      <c r="DS49" s="1088">
        <v>-449.82044424283617</v>
      </c>
      <c r="DT49" s="1088">
        <v>817.02217803035205</v>
      </c>
      <c r="DU49" s="1088">
        <v>-316.56335262376956</v>
      </c>
      <c r="DV49" s="1088">
        <v>-68.283443538823136</v>
      </c>
      <c r="DW49" s="1088">
        <v>432.17538186775937</v>
      </c>
      <c r="DX49" s="1088">
        <v>0</v>
      </c>
      <c r="DY49" s="1088">
        <v>0</v>
      </c>
      <c r="DZ49" s="1088">
        <v>-134.95981973958914</v>
      </c>
      <c r="EA49" s="1088">
        <v>-134.95981973958914</v>
      </c>
      <c r="EB49" s="1090">
        <v>-147.95474316580817</v>
      </c>
      <c r="EC49" s="1091">
        <v>348.77280628593547</v>
      </c>
      <c r="ED49" s="925">
        <v>0</v>
      </c>
      <c r="EE49" s="925">
        <v>-97.585770343417778</v>
      </c>
      <c r="EF49" s="925">
        <v>251.18703594251767</v>
      </c>
      <c r="EG49" s="925">
        <v>1107.9421047201627</v>
      </c>
      <c r="EH49" s="925">
        <v>-67.721584613262351</v>
      </c>
      <c r="EI49" s="925">
        <v>0</v>
      </c>
      <c r="EJ49" s="925">
        <v>1040.2205201069003</v>
      </c>
      <c r="EK49" s="925">
        <v>-27.864069936397499</v>
      </c>
      <c r="EL49" s="925">
        <v>-20.300552859584407</v>
      </c>
      <c r="EM49" s="925">
        <v>0</v>
      </c>
      <c r="EN49" s="925">
        <v>-48.164622795981906</v>
      </c>
      <c r="EO49" s="925">
        <v>-11.941245606464513</v>
      </c>
      <c r="EP49" s="925">
        <v>-104.50402335317678</v>
      </c>
      <c r="EQ49" s="925">
        <v>-22.684781016743404</v>
      </c>
      <c r="ER49" s="925">
        <v>-139.1300499763847</v>
      </c>
      <c r="ES49" s="1092">
        <v>1104.1128832770514</v>
      </c>
      <c r="ET49" s="1096">
        <v>-122.74566981883332</v>
      </c>
      <c r="EU49" s="925">
        <v>0</v>
      </c>
      <c r="EV49" s="925">
        <v>0</v>
      </c>
      <c r="EW49" s="925">
        <v>-122.74566981883332</v>
      </c>
      <c r="EX49" s="925">
        <v>-141.31459640629583</v>
      </c>
      <c r="EY49" s="925">
        <v>0</v>
      </c>
      <c r="EZ49" s="925">
        <v>-64.710067740347085</v>
      </c>
      <c r="FA49" s="925">
        <v>-206.02466414664292</v>
      </c>
      <c r="FB49" s="925">
        <v>-25.686869424880914</v>
      </c>
      <c r="FC49" s="925">
        <v>0</v>
      </c>
      <c r="FD49" s="925">
        <v>-481.43394810407875</v>
      </c>
      <c r="FE49" s="925">
        <v>-507.12081752895972</v>
      </c>
      <c r="FF49" s="925">
        <v>0</v>
      </c>
      <c r="FG49" s="925">
        <v>0</v>
      </c>
      <c r="FH49" s="925">
        <v>0</v>
      </c>
      <c r="FI49" s="925">
        <v>0</v>
      </c>
      <c r="FJ49" s="925">
        <v>-835.89115149443603</v>
      </c>
      <c r="FK49" s="1096">
        <v>766.76976713417105</v>
      </c>
      <c r="FL49" s="925">
        <v>-64.998615700904381</v>
      </c>
      <c r="FM49" s="925">
        <v>0</v>
      </c>
      <c r="FN49" s="925">
        <f t="shared" si="0"/>
        <v>701.77115143326671</v>
      </c>
      <c r="FO49" s="925">
        <v>-425.31661359670062</v>
      </c>
      <c r="FP49" s="925">
        <v>0</v>
      </c>
      <c r="FQ49" s="925">
        <v>-607.80377578828643</v>
      </c>
      <c r="FR49" s="925">
        <f t="shared" si="1"/>
        <v>-1033.120389384987</v>
      </c>
      <c r="FS49" s="925">
        <v>2083.0328141230266</v>
      </c>
      <c r="FT49" s="925">
        <v>-210.0431134105857</v>
      </c>
      <c r="FU49" s="925">
        <v>-688.89834693851367</v>
      </c>
      <c r="FV49" s="925">
        <f t="shared" si="2"/>
        <v>1184.0913537739273</v>
      </c>
      <c r="FW49" s="925">
        <v>1174.6563293813952</v>
      </c>
      <c r="FX49" s="925">
        <v>-430.59639317051113</v>
      </c>
      <c r="FY49" s="925">
        <v>-252.91532251541494</v>
      </c>
      <c r="FZ49" s="925">
        <v>491.14461369546905</v>
      </c>
      <c r="GA49" s="1092">
        <v>1343.8867295176756</v>
      </c>
      <c r="GB49" s="1096">
        <v>0</v>
      </c>
      <c r="GC49" s="925">
        <v>-164.41736066294939</v>
      </c>
      <c r="GD49" s="925">
        <v>-443.35193959055999</v>
      </c>
      <c r="GE49" s="925">
        <f t="shared" si="3"/>
        <v>-607.76930025350941</v>
      </c>
      <c r="GF49" s="925">
        <v>431.20432447800403</v>
      </c>
      <c r="GG49" s="925">
        <v>-118.91114709205878</v>
      </c>
      <c r="GH49" s="925">
        <v>-120.01467076296842</v>
      </c>
      <c r="GI49" s="925">
        <f t="shared" si="4"/>
        <v>192.27850662297681</v>
      </c>
      <c r="GJ49" s="925">
        <v>-106.3792870633404</v>
      </c>
      <c r="GK49" s="925">
        <v>0</v>
      </c>
      <c r="GL49" s="925">
        <v>-117.91843079292553</v>
      </c>
      <c r="GM49" s="925">
        <f t="shared" si="5"/>
        <v>-224.29771785626593</v>
      </c>
      <c r="GN49" s="925">
        <v>0</v>
      </c>
      <c r="GO49" s="925">
        <v>-123.13225530315607</v>
      </c>
      <c r="GP49" s="925">
        <v>-201.39556274154205</v>
      </c>
      <c r="GQ49" s="925">
        <v>-324.52781804469811</v>
      </c>
      <c r="GR49" s="1092">
        <f t="shared" si="7"/>
        <v>-964.31632953149665</v>
      </c>
      <c r="GS49" s="925">
        <v>0</v>
      </c>
      <c r="GT49" s="925">
        <v>-179.3739250130933</v>
      </c>
      <c r="GU49" s="925">
        <v>-155.54114131256884</v>
      </c>
      <c r="GV49" s="925">
        <v>-334.91506632566211</v>
      </c>
      <c r="GW49" s="925">
        <v>-227.92212643642389</v>
      </c>
      <c r="GX49" s="925">
        <v>-251.22120152100055</v>
      </c>
      <c r="GY49" s="925">
        <v>0</v>
      </c>
      <c r="GZ49" s="925">
        <v>-479.14332795742445</v>
      </c>
      <c r="HA49" s="925">
        <v>-356.02098503675114</v>
      </c>
      <c r="HB49" s="925">
        <v>-69.765457987111091</v>
      </c>
      <c r="HC49" s="925">
        <v>-277.12243339969228</v>
      </c>
      <c r="HD49" s="925">
        <v>-702.90887642355449</v>
      </c>
      <c r="HE49" s="925">
        <v>-72.920731744129782</v>
      </c>
      <c r="HF49" s="925">
        <v>-55.610194205615279</v>
      </c>
      <c r="HG49" s="925">
        <v>-160.14251081400596</v>
      </c>
      <c r="HH49" s="925">
        <v>-288.67343676375106</v>
      </c>
      <c r="HI49" s="1092">
        <v>-1805.6407074703923</v>
      </c>
      <c r="HJ49" s="1096">
        <v>0</v>
      </c>
      <c r="HK49" s="925">
        <v>-509.70974274575042</v>
      </c>
      <c r="HL49" s="925">
        <v>0</v>
      </c>
      <c r="HM49" s="925">
        <v>-509.70974274575042</v>
      </c>
      <c r="HN49" s="925">
        <v>0</v>
      </c>
      <c r="HO49" s="925">
        <v>-164.79207246960985</v>
      </c>
      <c r="HP49" s="925">
        <v>-45.199168508406011</v>
      </c>
      <c r="HQ49" s="925">
        <v>-209.99124097801587</v>
      </c>
      <c r="HR49" s="925">
        <v>-191.51702173727762</v>
      </c>
      <c r="HS49" s="925">
        <v>0</v>
      </c>
      <c r="HT49" s="925">
        <v>0</v>
      </c>
      <c r="HU49" s="925">
        <v>-191.51702173727762</v>
      </c>
      <c r="HV49" s="925">
        <v>0</v>
      </c>
      <c r="HW49" s="925">
        <v>0</v>
      </c>
      <c r="HX49" s="925">
        <v>-251.32786011918841</v>
      </c>
      <c r="HY49" s="925">
        <v>-251.32786011918841</v>
      </c>
      <c r="HZ49" s="1092">
        <v>-1162.5458655802324</v>
      </c>
    </row>
    <row r="50" spans="1:234" ht="21" customHeight="1" x14ac:dyDescent="0.35">
      <c r="A50" s="1140" t="s">
        <v>911</v>
      </c>
      <c r="B50" s="1098"/>
      <c r="C50" s="1098"/>
      <c r="D50" s="1098"/>
      <c r="E50" s="1098"/>
      <c r="F50" s="1098"/>
      <c r="G50" s="1098"/>
      <c r="H50" s="1098"/>
      <c r="I50" s="1098"/>
      <c r="J50" s="1098"/>
      <c r="K50" s="1098"/>
      <c r="L50" s="1098"/>
      <c r="M50" s="1098"/>
      <c r="N50" s="1098"/>
      <c r="O50" s="1098"/>
      <c r="P50" s="1098"/>
      <c r="Q50" s="1098"/>
      <c r="R50" s="1098">
        <v>-90.846470091705257</v>
      </c>
      <c r="S50" s="1098"/>
      <c r="T50" s="1098">
        <v>0</v>
      </c>
      <c r="U50" s="1098">
        <v>-82.197709115421105</v>
      </c>
      <c r="V50" s="1098">
        <v>0</v>
      </c>
      <c r="W50" s="1098">
        <v>-82.197709115421105</v>
      </c>
      <c r="X50" s="1098">
        <v>-134.55503220338002</v>
      </c>
      <c r="Y50" s="1098">
        <v>0</v>
      </c>
      <c r="Z50" s="1098">
        <v>-139.40021458007996</v>
      </c>
      <c r="AA50" s="1098">
        <v>-273.95524678345998</v>
      </c>
      <c r="AB50" s="1098">
        <v>0</v>
      </c>
      <c r="AC50" s="1098">
        <v>-239.10741785716004</v>
      </c>
      <c r="AD50" s="1098">
        <v>0</v>
      </c>
      <c r="AE50" s="1098">
        <v>-239.10741785716004</v>
      </c>
      <c r="AF50" s="1098">
        <v>-14.98408001486218</v>
      </c>
      <c r="AG50" s="1098">
        <v>0</v>
      </c>
      <c r="AH50" s="1098">
        <v>-67.471388503115492</v>
      </c>
      <c r="AI50" s="1098">
        <v>-82.455468517977678</v>
      </c>
      <c r="AJ50" s="1098">
        <v>-677.71584227401877</v>
      </c>
      <c r="AK50" s="1098"/>
      <c r="AL50" s="1098">
        <v>0</v>
      </c>
      <c r="AM50" s="1098">
        <v>-187.39993850525155</v>
      </c>
      <c r="AN50" s="1098">
        <v>-198.2740283302318</v>
      </c>
      <c r="AO50" s="1098">
        <v>-385.67396683548333</v>
      </c>
      <c r="AP50" s="1098">
        <v>0</v>
      </c>
      <c r="AQ50" s="1098">
        <v>-59.592193322540396</v>
      </c>
      <c r="AR50" s="1098">
        <v>0</v>
      </c>
      <c r="AS50" s="1098">
        <v>-59.592193322540396</v>
      </c>
      <c r="AT50" s="1098">
        <v>-142.49114470730132</v>
      </c>
      <c r="AU50" s="1098">
        <v>-142.49114470730132</v>
      </c>
      <c r="AV50" s="1098"/>
      <c r="AW50" s="1202">
        <v>0</v>
      </c>
      <c r="AX50" s="1098">
        <v>0</v>
      </c>
      <c r="AY50" s="1098">
        <v>0</v>
      </c>
      <c r="AZ50" s="1098">
        <v>0</v>
      </c>
      <c r="BA50" s="1098">
        <v>0</v>
      </c>
      <c r="BB50" s="1098">
        <v>0</v>
      </c>
      <c r="BC50" s="1098">
        <v>0</v>
      </c>
      <c r="BD50" s="1098">
        <v>0</v>
      </c>
      <c r="BE50" s="1098">
        <v>0</v>
      </c>
      <c r="BF50" s="1098">
        <v>-64.100571756659534</v>
      </c>
      <c r="BG50" s="1098">
        <v>0</v>
      </c>
      <c r="BH50" s="1098">
        <v>-64.100571756659534</v>
      </c>
      <c r="BI50" s="947">
        <v>-89.259686233875001</v>
      </c>
      <c r="BJ50" s="947">
        <v>-19.050603715867503</v>
      </c>
      <c r="BK50" s="947">
        <v>0</v>
      </c>
      <c r="BL50" s="947">
        <v>357.03874486034994</v>
      </c>
      <c r="BM50" s="1165">
        <v>0</v>
      </c>
      <c r="BN50" s="1141">
        <v>-35.802438583991517</v>
      </c>
      <c r="BO50" s="1141">
        <v>0</v>
      </c>
      <c r="BP50" s="1141">
        <v>-35.802438583991517</v>
      </c>
      <c r="BQ50" s="947">
        <v>-35.294734812909986</v>
      </c>
      <c r="BR50" s="947">
        <v>0</v>
      </c>
      <c r="BS50" s="947">
        <v>0</v>
      </c>
      <c r="BT50" s="1072">
        <v>-35.294734812909986</v>
      </c>
      <c r="BU50" s="1072">
        <v>0</v>
      </c>
      <c r="BV50" s="1072">
        <v>-23.1950319160443</v>
      </c>
      <c r="BW50" s="1072">
        <v>0</v>
      </c>
      <c r="BX50" s="1072">
        <v>-23.1950319160443</v>
      </c>
      <c r="BY50" s="1072">
        <v>0</v>
      </c>
      <c r="BZ50" s="1072">
        <v>0</v>
      </c>
      <c r="CA50" s="1072">
        <v>-18.816227941024849</v>
      </c>
      <c r="CB50" s="1102">
        <v>-18.816227941024849</v>
      </c>
      <c r="CC50" s="1136">
        <v>-43.412054144466609</v>
      </c>
      <c r="CD50" s="1072">
        <v>0</v>
      </c>
      <c r="CE50" s="1072">
        <v>0</v>
      </c>
      <c r="CF50" s="1072">
        <v>-43.412054144466609</v>
      </c>
      <c r="CG50" s="1072">
        <v>0</v>
      </c>
      <c r="CH50" s="1072">
        <v>-35.617739825465108</v>
      </c>
      <c r="CI50" s="1072">
        <v>-14.555816398292166</v>
      </c>
      <c r="CJ50" s="1072">
        <v>-50.173556223757267</v>
      </c>
      <c r="CK50" s="1072">
        <v>-27.74331403165257</v>
      </c>
      <c r="CL50" s="1072">
        <v>0</v>
      </c>
      <c r="CM50" s="1072">
        <v>-27.81601100288955</v>
      </c>
      <c r="CN50" s="1072">
        <v>-55.55932503454212</v>
      </c>
      <c r="CO50" s="1072">
        <v>0</v>
      </c>
      <c r="CP50" s="1072">
        <v>0</v>
      </c>
      <c r="CQ50" s="1072">
        <v>-69.454588745766358</v>
      </c>
      <c r="CR50" s="1072">
        <v>-69.454588745766358</v>
      </c>
      <c r="CS50" s="1102">
        <v>-230.97616955080269</v>
      </c>
      <c r="CT50" s="1072">
        <v>0</v>
      </c>
      <c r="CU50" s="1072">
        <v>-146.78912695797814</v>
      </c>
      <c r="CV50" s="1072">
        <v>0</v>
      </c>
      <c r="CW50" s="1072">
        <v>-146.78912695797814</v>
      </c>
      <c r="CX50" s="1072">
        <v>0</v>
      </c>
      <c r="CY50" s="1072">
        <v>-319.00861975351717</v>
      </c>
      <c r="CZ50" s="1072">
        <v>0</v>
      </c>
      <c r="DA50" s="1072">
        <v>-319.00861975351717</v>
      </c>
      <c r="DB50" s="1072">
        <v>0</v>
      </c>
      <c r="DC50" s="1072">
        <v>-178.45617697610356</v>
      </c>
      <c r="DD50" s="1072">
        <v>-27.627357779783964</v>
      </c>
      <c r="DE50" s="1072">
        <v>-206.08353475588754</v>
      </c>
      <c r="DF50" s="1072">
        <v>0</v>
      </c>
      <c r="DG50" s="1072">
        <v>-43.815195866763304</v>
      </c>
      <c r="DH50" s="1072">
        <v>-64.152033248976679</v>
      </c>
      <c r="DI50" s="1072">
        <v>-107.96722911573997</v>
      </c>
      <c r="DJ50" s="1102">
        <v>-779.84851058312279</v>
      </c>
      <c r="DK50" s="1136">
        <v>0</v>
      </c>
      <c r="DL50" s="1072">
        <v>0</v>
      </c>
      <c r="DM50" s="1072">
        <v>-110.44465654433915</v>
      </c>
      <c r="DN50" s="1072">
        <v>-110.44465654433915</v>
      </c>
      <c r="DO50" s="1072">
        <v>-166.39053095997929</v>
      </c>
      <c r="DP50" s="1072">
        <v>-172.98525673851776</v>
      </c>
      <c r="DQ50" s="1072">
        <v>0</v>
      </c>
      <c r="DR50" s="1072">
        <v>-339.37578769849705</v>
      </c>
      <c r="DS50" s="1072">
        <v>-449.82044424283617</v>
      </c>
      <c r="DT50" s="1072">
        <v>0</v>
      </c>
      <c r="DU50" s="1072">
        <v>-316.56335262376956</v>
      </c>
      <c r="DV50" s="1072">
        <v>-68.283443538823136</v>
      </c>
      <c r="DW50" s="1072">
        <v>-384.84679616259268</v>
      </c>
      <c r="DX50" s="1072">
        <v>0</v>
      </c>
      <c r="DY50" s="1072">
        <v>0</v>
      </c>
      <c r="DZ50" s="1072">
        <v>-134.95981973958914</v>
      </c>
      <c r="EA50" s="1072">
        <v>-134.95981973958914</v>
      </c>
      <c r="EB50" s="1102">
        <v>-964.97692119616022</v>
      </c>
      <c r="EC50" s="1136">
        <v>-140.13955882406452</v>
      </c>
      <c r="ED50" s="947">
        <v>0</v>
      </c>
      <c r="EE50" s="947">
        <v>-97.585770343417778</v>
      </c>
      <c r="EF50" s="947">
        <v>-237.72532916748233</v>
      </c>
      <c r="EG50" s="947">
        <v>-95.772981049837483</v>
      </c>
      <c r="EH50" s="947">
        <v>-67.721584613262351</v>
      </c>
      <c r="EI50" s="947">
        <v>0</v>
      </c>
      <c r="EJ50" s="947">
        <v>-163.49456566309982</v>
      </c>
      <c r="EK50" s="947">
        <v>-27.864069936397499</v>
      </c>
      <c r="EL50" s="947">
        <v>-20.300552859584407</v>
      </c>
      <c r="EM50" s="947">
        <v>0</v>
      </c>
      <c r="EN50" s="947">
        <v>-48.164622795981906</v>
      </c>
      <c r="EO50" s="947">
        <v>-18.90697221023548</v>
      </c>
      <c r="EP50" s="947">
        <v>-104.50402335317678</v>
      </c>
      <c r="EQ50" s="947">
        <v>-22.684781016743404</v>
      </c>
      <c r="ER50" s="947">
        <v>-146.09577658015567</v>
      </c>
      <c r="ES50" s="1103">
        <v>-595.48029420671969</v>
      </c>
      <c r="ET50" s="1104">
        <v>-122.74566981883332</v>
      </c>
      <c r="EU50" s="947">
        <v>0</v>
      </c>
      <c r="EV50" s="947">
        <v>0</v>
      </c>
      <c r="EW50" s="947">
        <v>-122.74566981883332</v>
      </c>
      <c r="EX50" s="947">
        <v>-141.31459640629583</v>
      </c>
      <c r="EY50" s="947">
        <v>0</v>
      </c>
      <c r="EZ50" s="947">
        <v>-64.710067740347085</v>
      </c>
      <c r="FA50" s="947">
        <v>-206.02466414664292</v>
      </c>
      <c r="FB50" s="947">
        <v>-25.686869424880914</v>
      </c>
      <c r="FC50" s="947">
        <v>0</v>
      </c>
      <c r="FD50" s="947">
        <v>-481.43394810407875</v>
      </c>
      <c r="FE50" s="947">
        <v>-507.12081752895972</v>
      </c>
      <c r="FF50" s="947">
        <v>0</v>
      </c>
      <c r="FG50" s="947">
        <v>0</v>
      </c>
      <c r="FH50" s="947">
        <v>0</v>
      </c>
      <c r="FI50" s="947">
        <v>0</v>
      </c>
      <c r="FJ50" s="947">
        <v>-835.89115149443603</v>
      </c>
      <c r="FK50" s="1104">
        <v>-106.41442854523685</v>
      </c>
      <c r="FL50" s="947">
        <v>-64.998615700904381</v>
      </c>
      <c r="FM50" s="947">
        <v>0</v>
      </c>
      <c r="FN50" s="947">
        <f t="shared" si="0"/>
        <v>-171.41304424614123</v>
      </c>
      <c r="FO50" s="947">
        <v>-425.31661359670062</v>
      </c>
      <c r="FP50" s="947">
        <v>0</v>
      </c>
      <c r="FQ50" s="947">
        <v>-607.80377578828643</v>
      </c>
      <c r="FR50" s="947">
        <f t="shared" si="1"/>
        <v>-1033.120389384987</v>
      </c>
      <c r="FS50" s="947">
        <v>0</v>
      </c>
      <c r="FT50" s="947">
        <v>-210.0431134105857</v>
      </c>
      <c r="FU50" s="947">
        <v>-688.89834693851367</v>
      </c>
      <c r="FV50" s="947">
        <f t="shared" si="2"/>
        <v>-898.94146034909932</v>
      </c>
      <c r="FW50" s="947">
        <v>0</v>
      </c>
      <c r="FX50" s="947">
        <v>-430.59639317051113</v>
      </c>
      <c r="FY50" s="947">
        <v>-252.91532251541494</v>
      </c>
      <c r="FZ50" s="947">
        <v>-683.51171568592611</v>
      </c>
      <c r="GA50" s="1103">
        <v>-2786.986609666154</v>
      </c>
      <c r="GB50" s="1104">
        <v>0</v>
      </c>
      <c r="GC50" s="947">
        <v>-164.41736066294939</v>
      </c>
      <c r="GD50" s="947">
        <v>-443.35193959055999</v>
      </c>
      <c r="GE50" s="947">
        <f t="shared" si="3"/>
        <v>-607.76930025350941</v>
      </c>
      <c r="GF50" s="947">
        <v>0</v>
      </c>
      <c r="GG50" s="947">
        <v>-118.91114709205878</v>
      </c>
      <c r="GH50" s="947">
        <v>-400.04890254322811</v>
      </c>
      <c r="GI50" s="947">
        <f t="shared" si="4"/>
        <v>-518.96004963528685</v>
      </c>
      <c r="GJ50" s="947">
        <v>-354.59762354446804</v>
      </c>
      <c r="GK50" s="947">
        <v>0</v>
      </c>
      <c r="GL50" s="947">
        <v>-393.06143597641852</v>
      </c>
      <c r="GM50" s="947">
        <f t="shared" si="5"/>
        <v>-747.65905952088656</v>
      </c>
      <c r="GN50" s="947">
        <v>0</v>
      </c>
      <c r="GO50" s="947">
        <v>-410.44085101052025</v>
      </c>
      <c r="GP50" s="947">
        <v>-671.31854247180684</v>
      </c>
      <c r="GQ50" s="947">
        <v>-1081.7593934823269</v>
      </c>
      <c r="GR50" s="1103">
        <f t="shared" si="7"/>
        <v>-2956.1478028920096</v>
      </c>
      <c r="GS50" s="947">
        <v>0</v>
      </c>
      <c r="GT50" s="947">
        <v>-179.3739250130933</v>
      </c>
      <c r="GU50" s="947">
        <v>-155.54114131256884</v>
      </c>
      <c r="GV50" s="947">
        <v>-334.91506632566211</v>
      </c>
      <c r="GW50" s="947">
        <v>-750.56124000024386</v>
      </c>
      <c r="GX50" s="947">
        <v>-251.22120152100055</v>
      </c>
      <c r="GY50" s="947">
        <v>0</v>
      </c>
      <c r="GZ50" s="947">
        <v>-1001.7824415212446</v>
      </c>
      <c r="HA50" s="947">
        <v>-1186.7366167891707</v>
      </c>
      <c r="HB50" s="947">
        <v>-232.55152662370367</v>
      </c>
      <c r="HC50" s="947">
        <v>-923.7414446656411</v>
      </c>
      <c r="HD50" s="947">
        <v>-2343.0295880785156</v>
      </c>
      <c r="HE50" s="947">
        <v>-243.06910581376587</v>
      </c>
      <c r="HF50" s="947">
        <v>-185.36731401871759</v>
      </c>
      <c r="HG50" s="947">
        <v>-533.80836938001983</v>
      </c>
      <c r="HH50" s="947">
        <v>-962.24478921250329</v>
      </c>
      <c r="HI50" s="1103">
        <v>-4641.9718851379248</v>
      </c>
      <c r="HJ50" s="1104">
        <v>0</v>
      </c>
      <c r="HK50" s="947">
        <v>-509.70974274575042</v>
      </c>
      <c r="HL50" s="947">
        <v>0</v>
      </c>
      <c r="HM50" s="947">
        <v>-509.70974274575042</v>
      </c>
      <c r="HN50" s="947">
        <v>0</v>
      </c>
      <c r="HO50" s="947">
        <v>-164.79207246960985</v>
      </c>
      <c r="HP50" s="947">
        <v>-150.66389502802008</v>
      </c>
      <c r="HQ50" s="947">
        <v>-315.45596749762996</v>
      </c>
      <c r="HR50" s="947">
        <v>-638.39007245759205</v>
      </c>
      <c r="HS50" s="947">
        <v>0</v>
      </c>
      <c r="HT50" s="947">
        <v>0</v>
      </c>
      <c r="HU50" s="947">
        <v>-638.39007245759205</v>
      </c>
      <c r="HV50" s="947">
        <v>0</v>
      </c>
      <c r="HW50" s="947">
        <v>0</v>
      </c>
      <c r="HX50" s="947">
        <v>-837.75953373062816</v>
      </c>
      <c r="HY50" s="947">
        <v>-837.75953373062816</v>
      </c>
      <c r="HZ50" s="1103">
        <v>-2301.3153164316004</v>
      </c>
    </row>
    <row r="51" spans="1:234" s="1010" customFormat="1" ht="21" customHeight="1" x14ac:dyDescent="0.35">
      <c r="A51" s="1163" t="s">
        <v>912</v>
      </c>
      <c r="B51" s="1156"/>
      <c r="C51" s="1156"/>
      <c r="D51" s="1156"/>
      <c r="E51" s="1156"/>
      <c r="F51" s="1156"/>
      <c r="G51" s="1156"/>
      <c r="H51" s="1156"/>
      <c r="I51" s="1156"/>
      <c r="J51" s="1156"/>
      <c r="K51" s="1156"/>
      <c r="L51" s="1156"/>
      <c r="M51" s="1156"/>
      <c r="N51" s="1156"/>
      <c r="O51" s="1156"/>
      <c r="P51" s="1156"/>
      <c r="Q51" s="1156">
        <v>0</v>
      </c>
      <c r="R51" s="1156">
        <v>0</v>
      </c>
      <c r="S51" s="1156"/>
      <c r="T51" s="1156">
        <v>0</v>
      </c>
      <c r="U51" s="1156">
        <v>-57.538396380794772</v>
      </c>
      <c r="V51" s="1156">
        <v>0</v>
      </c>
      <c r="W51" s="1156">
        <v>-57.538396380794772</v>
      </c>
      <c r="X51" s="1156">
        <v>-94.188522542366016</v>
      </c>
      <c r="Y51" s="1156">
        <v>0</v>
      </c>
      <c r="Z51" s="1156">
        <v>-97.580150206055976</v>
      </c>
      <c r="AA51" s="1156">
        <v>-191.76867274842198</v>
      </c>
      <c r="AB51" s="1156">
        <v>0</v>
      </c>
      <c r="AC51" s="1156">
        <v>-167.37519250001202</v>
      </c>
      <c r="AD51" s="1156">
        <v>0</v>
      </c>
      <c r="AE51" s="1156">
        <v>-167.37519250001202</v>
      </c>
      <c r="AF51" s="1156">
        <v>-10.488856010403525</v>
      </c>
      <c r="AG51" s="1156">
        <v>0</v>
      </c>
      <c r="AH51" s="1156">
        <v>-47.229971952180847</v>
      </c>
      <c r="AI51" s="1156">
        <v>-57.718827962584371</v>
      </c>
      <c r="AJ51" s="1156">
        <v>-474.40108959181316</v>
      </c>
      <c r="AK51" s="1156"/>
      <c r="AL51" s="1156">
        <v>0</v>
      </c>
      <c r="AM51" s="1156">
        <v>-131.17995695367608</v>
      </c>
      <c r="AN51" s="1156">
        <v>-138.79181983116226</v>
      </c>
      <c r="AO51" s="1156">
        <v>-269.97177678483831</v>
      </c>
      <c r="AP51" s="1156">
        <v>0</v>
      </c>
      <c r="AQ51" s="1156">
        <v>-41.714535325778279</v>
      </c>
      <c r="AR51" s="1156">
        <v>0</v>
      </c>
      <c r="AS51" s="1156">
        <v>-41.714535325778279</v>
      </c>
      <c r="AT51" s="1156">
        <v>-99.743801295110913</v>
      </c>
      <c r="AU51" s="1156">
        <v>-99.743801295110913</v>
      </c>
      <c r="AV51" s="1156"/>
      <c r="AW51" s="2765">
        <v>0</v>
      </c>
      <c r="AX51" s="1156">
        <v>0</v>
      </c>
      <c r="AY51" s="1156">
        <v>0</v>
      </c>
      <c r="AZ51" s="1156">
        <v>0</v>
      </c>
      <c r="BA51" s="1156">
        <v>0</v>
      </c>
      <c r="BB51" s="1156">
        <v>0</v>
      </c>
      <c r="BC51" s="1156">
        <v>0</v>
      </c>
      <c r="BD51" s="1156">
        <v>0</v>
      </c>
      <c r="BE51" s="1156">
        <v>0</v>
      </c>
      <c r="BF51" s="1156">
        <v>-44.870400229661676</v>
      </c>
      <c r="BG51" s="1156">
        <v>0</v>
      </c>
      <c r="BH51" s="1156">
        <v>-44.870400229661676</v>
      </c>
      <c r="BI51" s="966">
        <v>-89.259686233875001</v>
      </c>
      <c r="BJ51" s="966">
        <v>-13.335422601107252</v>
      </c>
      <c r="BK51" s="966">
        <v>0</v>
      </c>
      <c r="BL51" s="966">
        <v>-178.51937243017497</v>
      </c>
      <c r="BM51" s="2774">
        <v>0</v>
      </c>
      <c r="BN51" s="1167">
        <v>-25.061707008794066</v>
      </c>
      <c r="BO51" s="1167">
        <v>0</v>
      </c>
      <c r="BP51" s="1167">
        <v>-25.061707008794066</v>
      </c>
      <c r="BQ51" s="966">
        <v>-24.706314369036988</v>
      </c>
      <c r="BR51" s="966">
        <v>0</v>
      </c>
      <c r="BS51" s="966">
        <v>0</v>
      </c>
      <c r="BT51" s="1157">
        <v>-24.706314369036988</v>
      </c>
      <c r="BU51" s="1157">
        <v>0</v>
      </c>
      <c r="BV51" s="1157">
        <v>-16.236522341231009</v>
      </c>
      <c r="BW51" s="1157">
        <v>0</v>
      </c>
      <c r="BX51" s="1157">
        <v>-16.236522341231009</v>
      </c>
      <c r="BY51" s="1157">
        <v>0</v>
      </c>
      <c r="BZ51" s="1157">
        <v>0</v>
      </c>
      <c r="CA51" s="1157">
        <v>-6.9322945045881026</v>
      </c>
      <c r="CB51" s="1158">
        <v>-6.9322945045881026</v>
      </c>
      <c r="CC51" s="1159">
        <v>-15.993914684803485</v>
      </c>
      <c r="CD51" s="1157">
        <v>0</v>
      </c>
      <c r="CE51" s="1157">
        <v>0</v>
      </c>
      <c r="CF51" s="1157">
        <v>-15.993914684803485</v>
      </c>
      <c r="CG51" s="1157">
        <v>0</v>
      </c>
      <c r="CH51" s="1157">
        <v>-24.932417877825571</v>
      </c>
      <c r="CI51" s="1157">
        <v>-5.3626691993707976</v>
      </c>
      <c r="CJ51" s="1157">
        <v>-30.295087077196371</v>
      </c>
      <c r="CK51" s="1157">
        <v>-10.221220959029893</v>
      </c>
      <c r="CL51" s="1157">
        <v>0</v>
      </c>
      <c r="CM51" s="1157">
        <v>-10.24800405369615</v>
      </c>
      <c r="CN51" s="1157">
        <v>-20.469225012726042</v>
      </c>
      <c r="CO51" s="1157">
        <v>0</v>
      </c>
      <c r="CP51" s="1157">
        <v>0</v>
      </c>
      <c r="CQ51" s="1157">
        <v>-25.588532695808659</v>
      </c>
      <c r="CR51" s="1157">
        <v>-25.588532695808659</v>
      </c>
      <c r="CS51" s="1158">
        <v>-97.959369871308013</v>
      </c>
      <c r="CT51" s="1157">
        <v>0</v>
      </c>
      <c r="CU51" s="1157">
        <v>-102.7523888705847</v>
      </c>
      <c r="CV51" s="1157">
        <v>0</v>
      </c>
      <c r="CW51" s="1157">
        <v>-102.7523888705847</v>
      </c>
      <c r="CX51" s="1157">
        <v>0</v>
      </c>
      <c r="CY51" s="1157">
        <v>-223.30603382746199</v>
      </c>
      <c r="CZ51" s="1157">
        <v>0</v>
      </c>
      <c r="DA51" s="1157">
        <v>-223.30603382746199</v>
      </c>
      <c r="DB51" s="1157">
        <v>0</v>
      </c>
      <c r="DC51" s="1157">
        <v>-124.9193238832725</v>
      </c>
      <c r="DD51" s="1157">
        <v>-10.17850023465725</v>
      </c>
      <c r="DE51" s="1157">
        <v>-135.09782411792975</v>
      </c>
      <c r="DF51" s="1157">
        <v>0</v>
      </c>
      <c r="DG51" s="1157">
        <v>-16.142440582491741</v>
      </c>
      <c r="DH51" s="1157">
        <v>-23.634959618044036</v>
      </c>
      <c r="DI51" s="1157">
        <v>-39.77740020053578</v>
      </c>
      <c r="DJ51" s="1158">
        <v>-500.93364701651223</v>
      </c>
      <c r="DK51" s="1159">
        <v>0</v>
      </c>
      <c r="DL51" s="1157">
        <v>0</v>
      </c>
      <c r="DM51" s="1157">
        <v>-77.311259581037405</v>
      </c>
      <c r="DN51" s="1157">
        <v>-77.311259581037405</v>
      </c>
      <c r="DO51" s="1157">
        <v>-116.47337167198549</v>
      </c>
      <c r="DP51" s="1157">
        <v>-121.08967971696244</v>
      </c>
      <c r="DQ51" s="1157">
        <v>0</v>
      </c>
      <c r="DR51" s="1157">
        <v>-237.56305138894794</v>
      </c>
      <c r="DS51" s="1157">
        <v>-314.87431096998534</v>
      </c>
      <c r="DT51" s="1157">
        <v>0</v>
      </c>
      <c r="DU51" s="1157">
        <v>-221.59434683663869</v>
      </c>
      <c r="DV51" s="1157">
        <v>-25.157058145882207</v>
      </c>
      <c r="DW51" s="1157">
        <v>-246.75140498252091</v>
      </c>
      <c r="DX51" s="1157">
        <v>0</v>
      </c>
      <c r="DY51" s="1157">
        <v>0</v>
      </c>
      <c r="DZ51" s="1157">
        <v>-49.722038851427584</v>
      </c>
      <c r="EA51" s="1157">
        <v>-49.722038851427584</v>
      </c>
      <c r="EB51" s="1158">
        <v>-609.63454571751254</v>
      </c>
      <c r="EC51" s="1159">
        <v>-98.09769117684516</v>
      </c>
      <c r="ED51" s="966">
        <v>0</v>
      </c>
      <c r="EE51" s="966">
        <v>-68.310039240392442</v>
      </c>
      <c r="EF51" s="966">
        <v>-166.40773041723762</v>
      </c>
      <c r="EG51" s="966">
        <v>-67.041086734886235</v>
      </c>
      <c r="EH51" s="966">
        <v>-47.405109229283646</v>
      </c>
      <c r="EI51" s="966">
        <v>0</v>
      </c>
      <c r="EJ51" s="966">
        <v>-114.44619596416989</v>
      </c>
      <c r="EK51" s="966">
        <v>-10.265709976567502</v>
      </c>
      <c r="EL51" s="966">
        <v>-14.210387001709085</v>
      </c>
      <c r="EM51" s="966">
        <v>0</v>
      </c>
      <c r="EN51" s="966">
        <v>-24.476096978276587</v>
      </c>
      <c r="EO51" s="966">
        <v>-6.9657266037709666</v>
      </c>
      <c r="EP51" s="966">
        <v>-38.50148228801249</v>
      </c>
      <c r="EQ51" s="966">
        <v>-8.3575509009054656</v>
      </c>
      <c r="ER51" s="966">
        <v>-53.824759792688923</v>
      </c>
      <c r="ES51" s="1160">
        <v>-359.154783152373</v>
      </c>
      <c r="ET51" s="1161">
        <v>-85.921968873183332</v>
      </c>
      <c r="EU51" s="966">
        <v>0</v>
      </c>
      <c r="EV51" s="966">
        <v>0</v>
      </c>
      <c r="EW51" s="966">
        <v>-85.921968873183332</v>
      </c>
      <c r="EX51" s="966">
        <v>-98.920217484407104</v>
      </c>
      <c r="EY51" s="966">
        <v>0</v>
      </c>
      <c r="EZ51" s="966">
        <v>-23.840551272759452</v>
      </c>
      <c r="FA51" s="966">
        <v>-122.76076875716655</v>
      </c>
      <c r="FB51" s="966">
        <v>-9.4635834723245491</v>
      </c>
      <c r="FC51" s="966">
        <v>0</v>
      </c>
      <c r="FD51" s="966">
        <v>-337.00376367285514</v>
      </c>
      <c r="FE51" s="966">
        <v>-346.4673471451797</v>
      </c>
      <c r="FF51" s="966">
        <v>0</v>
      </c>
      <c r="FG51" s="966">
        <v>0</v>
      </c>
      <c r="FH51" s="966">
        <v>0</v>
      </c>
      <c r="FI51" s="966">
        <v>0</v>
      </c>
      <c r="FJ51" s="966">
        <v>-555.15008477552965</v>
      </c>
      <c r="FK51" s="1161">
        <v>-74.490099981665793</v>
      </c>
      <c r="FL51" s="966">
        <v>-45.499030990633067</v>
      </c>
      <c r="FM51" s="966">
        <v>0</v>
      </c>
      <c r="FN51" s="947">
        <f t="shared" si="0"/>
        <v>-119.98913097229885</v>
      </c>
      <c r="FO51" s="966">
        <v>-297.72162951769042</v>
      </c>
      <c r="FP51" s="966">
        <v>0</v>
      </c>
      <c r="FQ51" s="966">
        <v>-425.46264305180057</v>
      </c>
      <c r="FR51" s="947">
        <f t="shared" si="1"/>
        <v>-723.18427256949099</v>
      </c>
      <c r="FS51" s="966">
        <v>0</v>
      </c>
      <c r="FT51" s="966">
        <v>-147.03017938740999</v>
      </c>
      <c r="FU51" s="966">
        <v>-482.22884285695955</v>
      </c>
      <c r="FV51" s="947">
        <f t="shared" si="2"/>
        <v>-629.25902224436959</v>
      </c>
      <c r="FW51" s="966">
        <v>0</v>
      </c>
      <c r="FX51" s="966">
        <v>-301.41747521935781</v>
      </c>
      <c r="FY51" s="966">
        <v>-177.04072576079048</v>
      </c>
      <c r="FZ51" s="966">
        <v>-478.45820098014826</v>
      </c>
      <c r="GA51" s="1160">
        <v>-1950.8906267663076</v>
      </c>
      <c r="GB51" s="1161">
        <v>0</v>
      </c>
      <c r="GC51" s="966">
        <v>-115.09215246406457</v>
      </c>
      <c r="GD51" s="966">
        <v>-310.34635771339202</v>
      </c>
      <c r="GE51" s="947">
        <f t="shared" si="3"/>
        <v>-425.43851017745658</v>
      </c>
      <c r="GF51" s="947">
        <v>0</v>
      </c>
      <c r="GG51" s="947">
        <v>-83.237802964441144</v>
      </c>
      <c r="GH51" s="947">
        <v>-280.03423178025969</v>
      </c>
      <c r="GI51" s="947">
        <f t="shared" si="4"/>
        <v>-363.27203474470082</v>
      </c>
      <c r="GJ51" s="947">
        <v>-248.21833648112764</v>
      </c>
      <c r="GK51" s="947">
        <v>0</v>
      </c>
      <c r="GL51" s="947">
        <v>-275.14300518349296</v>
      </c>
      <c r="GM51" s="947">
        <f t="shared" si="5"/>
        <v>-523.36134166462057</v>
      </c>
      <c r="GN51" s="947">
        <v>0</v>
      </c>
      <c r="GO51" s="966">
        <v>-287.30859570736413</v>
      </c>
      <c r="GP51" s="966">
        <v>-469.92297973026484</v>
      </c>
      <c r="GQ51" s="966">
        <v>-757.23157543762898</v>
      </c>
      <c r="GR51" s="1103">
        <f t="shared" si="7"/>
        <v>-2069.3034620244066</v>
      </c>
      <c r="GS51" s="966">
        <v>0</v>
      </c>
      <c r="GT51" s="966">
        <v>-125.5617475091653</v>
      </c>
      <c r="GU51" s="966">
        <v>-108.8787989187982</v>
      </c>
      <c r="GV51" s="966">
        <v>-234.44054642796348</v>
      </c>
      <c r="GW51" s="966">
        <v>-525.39286800017067</v>
      </c>
      <c r="GX51" s="966">
        <v>-175.85484106470039</v>
      </c>
      <c r="GY51" s="966">
        <v>0</v>
      </c>
      <c r="GZ51" s="966">
        <v>-701.24770906487106</v>
      </c>
      <c r="HA51" s="966">
        <v>-830.71563175241954</v>
      </c>
      <c r="HB51" s="966">
        <v>-162.78606863659257</v>
      </c>
      <c r="HC51" s="966">
        <v>-646.61901126594876</v>
      </c>
      <c r="HD51" s="966">
        <v>-1640.1207116549608</v>
      </c>
      <c r="HE51" s="966">
        <v>-170.14837406963611</v>
      </c>
      <c r="HF51" s="966">
        <v>-129.75711981310229</v>
      </c>
      <c r="HG51" s="966">
        <v>-373.66585856601387</v>
      </c>
      <c r="HH51" s="966">
        <v>-673.57135244875224</v>
      </c>
      <c r="HI51" s="1103">
        <v>-3249.3803195965479</v>
      </c>
      <c r="HJ51" s="1104">
        <v>0</v>
      </c>
      <c r="HK51" s="947">
        <v>-356.79681992202524</v>
      </c>
      <c r="HL51" s="947">
        <v>0</v>
      </c>
      <c r="HM51" s="947">
        <v>-356.79681992202524</v>
      </c>
      <c r="HN51" s="947">
        <v>0</v>
      </c>
      <c r="HO51" s="947">
        <v>-115.3544507287269</v>
      </c>
      <c r="HP51" s="947">
        <v>-105.46472651961408</v>
      </c>
      <c r="HQ51" s="947">
        <v>-220.81917724834096</v>
      </c>
      <c r="HR51" s="947">
        <v>-446.87305072031438</v>
      </c>
      <c r="HS51" s="947">
        <v>0</v>
      </c>
      <c r="HT51" s="947">
        <v>0</v>
      </c>
      <c r="HU51" s="947">
        <v>-446.87305072031438</v>
      </c>
      <c r="HV51" s="947">
        <v>0</v>
      </c>
      <c r="HW51" s="947">
        <v>0</v>
      </c>
      <c r="HX51" s="947">
        <v>-586.43167361143969</v>
      </c>
      <c r="HY51" s="947">
        <v>-586.43167361143969</v>
      </c>
      <c r="HZ51" s="1103">
        <v>-1610.9207215021204</v>
      </c>
    </row>
    <row r="52" spans="1:234" s="1010" customFormat="1" ht="21" customHeight="1" x14ac:dyDescent="0.35">
      <c r="A52" s="1163" t="s">
        <v>913</v>
      </c>
      <c r="B52" s="1156"/>
      <c r="C52" s="1156"/>
      <c r="D52" s="1156"/>
      <c r="E52" s="1156"/>
      <c r="F52" s="1156"/>
      <c r="G52" s="1156"/>
      <c r="H52" s="1156"/>
      <c r="I52" s="1156"/>
      <c r="J52" s="1156"/>
      <c r="K52" s="1156"/>
      <c r="L52" s="1156"/>
      <c r="M52" s="1156"/>
      <c r="N52" s="1156"/>
      <c r="O52" s="1156"/>
      <c r="P52" s="1156"/>
      <c r="Q52" s="1156">
        <v>0</v>
      </c>
      <c r="R52" s="1156">
        <v>0</v>
      </c>
      <c r="S52" s="1156"/>
      <c r="T52" s="1156">
        <v>0</v>
      </c>
      <c r="U52" s="1156">
        <v>-24.659312734626329</v>
      </c>
      <c r="V52" s="1156">
        <v>0</v>
      </c>
      <c r="W52" s="1156">
        <v>-24.659312734626329</v>
      </c>
      <c r="X52" s="1156">
        <v>-40.366509661014007</v>
      </c>
      <c r="Y52" s="1156">
        <v>0</v>
      </c>
      <c r="Z52" s="1156">
        <v>-41.820064374023985</v>
      </c>
      <c r="AA52" s="1156">
        <v>-82.186574035037992</v>
      </c>
      <c r="AB52" s="1156">
        <v>0</v>
      </c>
      <c r="AC52" s="1156">
        <v>-71.73222535714801</v>
      </c>
      <c r="AD52" s="1156">
        <v>0</v>
      </c>
      <c r="AE52" s="1156">
        <v>-71.73222535714801</v>
      </c>
      <c r="AF52" s="1156">
        <v>-4.4952240044586533</v>
      </c>
      <c r="AG52" s="1156">
        <v>0</v>
      </c>
      <c r="AH52" s="1156">
        <v>-20.241416550934652</v>
      </c>
      <c r="AI52" s="1156">
        <v>-24.736640555393304</v>
      </c>
      <c r="AJ52" s="1156">
        <v>-203.31475268220564</v>
      </c>
      <c r="AK52" s="1156"/>
      <c r="AL52" s="1156">
        <v>0</v>
      </c>
      <c r="AM52" s="1156">
        <v>-56.219981551575465</v>
      </c>
      <c r="AN52" s="1156">
        <v>-59.482208499069536</v>
      </c>
      <c r="AO52" s="1156">
        <v>-115.702190050645</v>
      </c>
      <c r="AP52" s="1156">
        <v>0</v>
      </c>
      <c r="AQ52" s="1156">
        <v>-17.877657996762121</v>
      </c>
      <c r="AR52" s="1156">
        <v>0</v>
      </c>
      <c r="AS52" s="1156">
        <v>-17.877657996762121</v>
      </c>
      <c r="AT52" s="1156">
        <v>-42.747343412190389</v>
      </c>
      <c r="AU52" s="1156">
        <v>-42.747343412190389</v>
      </c>
      <c r="AV52" s="1156"/>
      <c r="AW52" s="2765">
        <v>0</v>
      </c>
      <c r="AX52" s="1156">
        <v>0</v>
      </c>
      <c r="AY52" s="1156">
        <v>0</v>
      </c>
      <c r="AZ52" s="1156">
        <v>0</v>
      </c>
      <c r="BA52" s="1156">
        <v>0</v>
      </c>
      <c r="BB52" s="1156">
        <v>0</v>
      </c>
      <c r="BC52" s="1156">
        <v>0</v>
      </c>
      <c r="BD52" s="1156">
        <v>0</v>
      </c>
      <c r="BE52" s="1156">
        <v>0</v>
      </c>
      <c r="BF52" s="1156">
        <v>-19.230171526997861</v>
      </c>
      <c r="BG52" s="1156">
        <v>0</v>
      </c>
      <c r="BH52" s="1156">
        <v>-19.230171526997861</v>
      </c>
      <c r="BI52" s="966">
        <v>0</v>
      </c>
      <c r="BJ52" s="966">
        <v>-5.7151811147602505</v>
      </c>
      <c r="BK52" s="966">
        <v>0</v>
      </c>
      <c r="BL52" s="966">
        <v>0</v>
      </c>
      <c r="BM52" s="2774">
        <v>0</v>
      </c>
      <c r="BN52" s="1167">
        <v>-10.740731575197456</v>
      </c>
      <c r="BO52" s="1167">
        <v>0</v>
      </c>
      <c r="BP52" s="1167">
        <v>-10.740731575197456</v>
      </c>
      <c r="BQ52" s="966">
        <v>-10.588420443872995</v>
      </c>
      <c r="BR52" s="966">
        <v>0</v>
      </c>
      <c r="BS52" s="966">
        <v>0</v>
      </c>
      <c r="BT52" s="1157">
        <v>-10.588420443872995</v>
      </c>
      <c r="BU52" s="1157">
        <v>0</v>
      </c>
      <c r="BV52" s="1157">
        <v>-6.9585095748132897</v>
      </c>
      <c r="BW52" s="1157">
        <v>0</v>
      </c>
      <c r="BX52" s="1157">
        <v>-6.9585095748132897</v>
      </c>
      <c r="BY52" s="1157">
        <v>0</v>
      </c>
      <c r="BZ52" s="1157">
        <v>0</v>
      </c>
      <c r="CA52" s="1157">
        <v>-11.883933436436747</v>
      </c>
      <c r="CB52" s="1158">
        <v>-11.883933436436747</v>
      </c>
      <c r="CC52" s="1159">
        <v>-27.41813945966312</v>
      </c>
      <c r="CD52" s="1157">
        <v>0</v>
      </c>
      <c r="CE52" s="1157">
        <v>0</v>
      </c>
      <c r="CF52" s="1157">
        <v>-27.41813945966312</v>
      </c>
      <c r="CG52" s="1157">
        <v>0</v>
      </c>
      <c r="CH52" s="1157">
        <v>-10.685321947639531</v>
      </c>
      <c r="CI52" s="1157">
        <v>-9.193147198921368</v>
      </c>
      <c r="CJ52" s="1157">
        <v>-19.878469146560899</v>
      </c>
      <c r="CK52" s="1157">
        <v>-17.522093072622674</v>
      </c>
      <c r="CL52" s="1157">
        <v>0</v>
      </c>
      <c r="CM52" s="1157">
        <v>-17.5680069491934</v>
      </c>
      <c r="CN52" s="1157">
        <v>-35.090100021816077</v>
      </c>
      <c r="CO52" s="1157">
        <v>0</v>
      </c>
      <c r="CP52" s="1157">
        <v>0</v>
      </c>
      <c r="CQ52" s="1157">
        <v>-43.866056049957699</v>
      </c>
      <c r="CR52" s="1157">
        <v>-43.866056049957699</v>
      </c>
      <c r="CS52" s="1158">
        <v>-133.01679967949474</v>
      </c>
      <c r="CT52" s="1157">
        <v>0</v>
      </c>
      <c r="CU52" s="1157">
        <v>-44.036738087393445</v>
      </c>
      <c r="CV52" s="1157">
        <v>0</v>
      </c>
      <c r="CW52" s="1157">
        <v>-44.036738087393445</v>
      </c>
      <c r="CX52" s="1157">
        <v>0</v>
      </c>
      <c r="CY52" s="1157">
        <v>-95.702585926055136</v>
      </c>
      <c r="CZ52" s="1157">
        <v>0</v>
      </c>
      <c r="DA52" s="1157">
        <v>-95.702585926055136</v>
      </c>
      <c r="DB52" s="1157">
        <v>0</v>
      </c>
      <c r="DC52" s="1157">
        <v>-53.536853092831066</v>
      </c>
      <c r="DD52" s="1157">
        <v>-17.448857545126714</v>
      </c>
      <c r="DE52" s="1157">
        <v>-70.98571063795778</v>
      </c>
      <c r="DF52" s="1157">
        <v>0</v>
      </c>
      <c r="DG52" s="1157">
        <v>-27.672755284271556</v>
      </c>
      <c r="DH52" s="1157">
        <v>-40.517073630932636</v>
      </c>
      <c r="DI52" s="1157">
        <v>-68.189828915204203</v>
      </c>
      <c r="DJ52" s="1158">
        <v>-278.91486356661056</v>
      </c>
      <c r="DK52" s="1159">
        <v>0</v>
      </c>
      <c r="DL52" s="1157">
        <v>0</v>
      </c>
      <c r="DM52" s="1157">
        <v>-33.133396963301742</v>
      </c>
      <c r="DN52" s="1157">
        <v>-33.133396963301742</v>
      </c>
      <c r="DO52" s="1157">
        <v>-49.917159287993783</v>
      </c>
      <c r="DP52" s="1157">
        <v>-51.895577021555333</v>
      </c>
      <c r="DQ52" s="1157">
        <v>0</v>
      </c>
      <c r="DR52" s="1157">
        <v>-101.81273630954912</v>
      </c>
      <c r="DS52" s="1157">
        <v>-134.94613327285086</v>
      </c>
      <c r="DT52" s="1157">
        <v>0</v>
      </c>
      <c r="DU52" s="1157">
        <v>-94.969005787130868</v>
      </c>
      <c r="DV52" s="1157">
        <v>-43.126385392940932</v>
      </c>
      <c r="DW52" s="1157">
        <v>-138.0953911800718</v>
      </c>
      <c r="DX52" s="1157">
        <v>0</v>
      </c>
      <c r="DY52" s="1157">
        <v>0</v>
      </c>
      <c r="DZ52" s="1157">
        <v>-85.237780888161566</v>
      </c>
      <c r="EA52" s="1157">
        <v>-85.237780888161566</v>
      </c>
      <c r="EB52" s="1158">
        <v>-355.34237547864768</v>
      </c>
      <c r="EC52" s="1159">
        <v>-42.041867647219355</v>
      </c>
      <c r="ED52" s="966">
        <v>0</v>
      </c>
      <c r="EE52" s="966">
        <v>-29.275731103025336</v>
      </c>
      <c r="EF52" s="966">
        <v>-71.317598750244699</v>
      </c>
      <c r="EG52" s="966">
        <v>-28.731894314951244</v>
      </c>
      <c r="EH52" s="966">
        <v>-20.316475383978705</v>
      </c>
      <c r="EI52" s="966">
        <v>0</v>
      </c>
      <c r="EJ52" s="966">
        <v>-49.048369698929953</v>
      </c>
      <c r="EK52" s="966">
        <v>-17.598359959830002</v>
      </c>
      <c r="EL52" s="966">
        <v>-6.0901658578753226</v>
      </c>
      <c r="EM52" s="966">
        <v>0</v>
      </c>
      <c r="EN52" s="966">
        <v>-23.688525817705326</v>
      </c>
      <c r="EO52" s="966">
        <v>-11.941245606464514</v>
      </c>
      <c r="EP52" s="966">
        <v>-66.00254106516428</v>
      </c>
      <c r="EQ52" s="966">
        <v>-14.327230115837938</v>
      </c>
      <c r="ER52" s="966">
        <v>-92.271016787466735</v>
      </c>
      <c r="ES52" s="1160">
        <v>-236.32551105434672</v>
      </c>
      <c r="ET52" s="1161">
        <v>-36.823700945649996</v>
      </c>
      <c r="EU52" s="966">
        <v>0</v>
      </c>
      <c r="EV52" s="966">
        <v>0</v>
      </c>
      <c r="EW52" s="966">
        <v>-36.823700945649996</v>
      </c>
      <c r="EX52" s="966">
        <v>-42.394378921888752</v>
      </c>
      <c r="EY52" s="966">
        <v>0</v>
      </c>
      <c r="EZ52" s="966">
        <v>-40.869516467587637</v>
      </c>
      <c r="FA52" s="966">
        <v>-83.263895389476389</v>
      </c>
      <c r="FB52" s="966">
        <v>-16.223285952556367</v>
      </c>
      <c r="FC52" s="966">
        <v>0</v>
      </c>
      <c r="FD52" s="966">
        <v>-144.43018443122364</v>
      </c>
      <c r="FE52" s="966">
        <v>-160.65347038377999</v>
      </c>
      <c r="FF52" s="966">
        <v>0</v>
      </c>
      <c r="FG52" s="966">
        <v>0</v>
      </c>
      <c r="FH52" s="966">
        <v>0</v>
      </c>
      <c r="FI52" s="966">
        <v>0</v>
      </c>
      <c r="FJ52" s="966">
        <v>-280.74106671890638</v>
      </c>
      <c r="FK52" s="1161">
        <v>-31.924328563571052</v>
      </c>
      <c r="FL52" s="966">
        <v>-19.499584710271314</v>
      </c>
      <c r="FM52" s="966">
        <v>0</v>
      </c>
      <c r="FN52" s="947">
        <f t="shared" si="0"/>
        <v>-51.423913273842366</v>
      </c>
      <c r="FO52" s="966">
        <v>-127.59498407901019</v>
      </c>
      <c r="FP52" s="966">
        <v>0</v>
      </c>
      <c r="FQ52" s="966">
        <v>-182.34113273648595</v>
      </c>
      <c r="FR52" s="947">
        <f t="shared" si="1"/>
        <v>-309.93611681549612</v>
      </c>
      <c r="FS52" s="966">
        <v>0</v>
      </c>
      <c r="FT52" s="966">
        <v>-63.012934023175703</v>
      </c>
      <c r="FU52" s="966">
        <v>-206.66950408155409</v>
      </c>
      <c r="FV52" s="947">
        <f t="shared" si="2"/>
        <v>-269.68243810472978</v>
      </c>
      <c r="FW52" s="966">
        <v>0</v>
      </c>
      <c r="FX52" s="966">
        <v>-129.17891795115332</v>
      </c>
      <c r="FY52" s="966">
        <v>-75.874596754624491</v>
      </c>
      <c r="FZ52" s="966">
        <v>-205.05351470577781</v>
      </c>
      <c r="GA52" s="1160">
        <v>-836.09598289984604</v>
      </c>
      <c r="GB52" s="1161">
        <v>0</v>
      </c>
      <c r="GC52" s="966">
        <v>-49.325208198884816</v>
      </c>
      <c r="GD52" s="966">
        <v>-133.005581877168</v>
      </c>
      <c r="GE52" s="947">
        <f t="shared" si="3"/>
        <v>-182.33079007605281</v>
      </c>
      <c r="GF52" s="947">
        <v>0</v>
      </c>
      <c r="GG52" s="947">
        <v>-35.673344127617632</v>
      </c>
      <c r="GH52" s="947">
        <v>-120.01467076296842</v>
      </c>
      <c r="GI52" s="947">
        <f t="shared" si="4"/>
        <v>-155.68801489058606</v>
      </c>
      <c r="GJ52" s="947">
        <v>-106.37928706334041</v>
      </c>
      <c r="GK52" s="947">
        <v>0</v>
      </c>
      <c r="GL52" s="947">
        <v>-117.91843079292555</v>
      </c>
      <c r="GM52" s="947">
        <f t="shared" si="5"/>
        <v>-224.29771785626596</v>
      </c>
      <c r="GN52" s="947">
        <v>0</v>
      </c>
      <c r="GO52" s="966">
        <v>-123.13225530315604</v>
      </c>
      <c r="GP52" s="966">
        <v>-201.39556274154208</v>
      </c>
      <c r="GQ52" s="966">
        <v>-324.52781804469811</v>
      </c>
      <c r="GR52" s="1103">
        <f t="shared" si="7"/>
        <v>-886.84434086760291</v>
      </c>
      <c r="GS52" s="966">
        <v>0</v>
      </c>
      <c r="GT52" s="966">
        <v>-53.812177503927991</v>
      </c>
      <c r="GU52" s="966">
        <v>-46.662342393770651</v>
      </c>
      <c r="GV52" s="966">
        <v>-100.47451989769864</v>
      </c>
      <c r="GW52" s="966">
        <v>-225.16837200007316</v>
      </c>
      <c r="GX52" s="966">
        <v>-75.366360456300171</v>
      </c>
      <c r="GY52" s="966">
        <v>0</v>
      </c>
      <c r="GZ52" s="966">
        <v>-300.53473245637332</v>
      </c>
      <c r="HA52" s="966">
        <v>-356.0209850367512</v>
      </c>
      <c r="HB52" s="966">
        <v>-69.765457987111091</v>
      </c>
      <c r="HC52" s="966">
        <v>-277.12243339969228</v>
      </c>
      <c r="HD52" s="966">
        <v>-702.9088764235546</v>
      </c>
      <c r="HE52" s="966">
        <v>-72.920731744129768</v>
      </c>
      <c r="HF52" s="966">
        <v>-55.610194205615272</v>
      </c>
      <c r="HG52" s="966">
        <v>-160.14251081400596</v>
      </c>
      <c r="HH52" s="966">
        <v>-288.67343676375106</v>
      </c>
      <c r="HI52" s="1103">
        <v>-1392.5915655413776</v>
      </c>
      <c r="HJ52" s="1104">
        <v>0</v>
      </c>
      <c r="HK52" s="947">
        <v>-152.91292282372513</v>
      </c>
      <c r="HL52" s="947">
        <v>0</v>
      </c>
      <c r="HM52" s="947">
        <v>-152.91292282372513</v>
      </c>
      <c r="HN52" s="947">
        <v>0</v>
      </c>
      <c r="HO52" s="947">
        <v>-49.437621740882953</v>
      </c>
      <c r="HP52" s="947">
        <v>-45.199168508406025</v>
      </c>
      <c r="HQ52" s="947">
        <v>-94.636790249288978</v>
      </c>
      <c r="HR52" s="947">
        <v>-191.51702173727759</v>
      </c>
      <c r="HS52" s="947">
        <v>0</v>
      </c>
      <c r="HT52" s="947">
        <v>0</v>
      </c>
      <c r="HU52" s="947">
        <v>-191.51702173727759</v>
      </c>
      <c r="HV52" s="947">
        <v>0</v>
      </c>
      <c r="HW52" s="947">
        <v>0</v>
      </c>
      <c r="HX52" s="947">
        <v>-251.32786011918847</v>
      </c>
      <c r="HY52" s="947">
        <v>-251.32786011918847</v>
      </c>
      <c r="HZ52" s="1103">
        <v>-690.39459492948015</v>
      </c>
    </row>
    <row r="53" spans="1:234" ht="21" customHeight="1" x14ac:dyDescent="0.35">
      <c r="A53" s="1140" t="s">
        <v>914</v>
      </c>
      <c r="B53" s="1098">
        <v>0</v>
      </c>
      <c r="C53" s="1098">
        <v>0</v>
      </c>
      <c r="D53" s="1098">
        <v>0</v>
      </c>
      <c r="E53" s="1098">
        <v>0</v>
      </c>
      <c r="F53" s="1098">
        <v>0</v>
      </c>
      <c r="G53" s="1098">
        <v>0</v>
      </c>
      <c r="H53" s="1098">
        <v>0</v>
      </c>
      <c r="I53" s="1098">
        <v>0</v>
      </c>
      <c r="J53" s="1098">
        <v>0</v>
      </c>
      <c r="K53" s="1098">
        <v>0</v>
      </c>
      <c r="L53" s="1098">
        <v>0</v>
      </c>
      <c r="M53" s="1098">
        <v>0</v>
      </c>
      <c r="N53" s="1098">
        <v>0</v>
      </c>
      <c r="O53" s="1098">
        <v>0</v>
      </c>
      <c r="P53" s="1098">
        <v>0</v>
      </c>
      <c r="Q53" s="1098">
        <v>0</v>
      </c>
      <c r="R53" s="1098">
        <v>0</v>
      </c>
      <c r="S53" s="1098"/>
      <c r="T53" s="1098">
        <v>0</v>
      </c>
      <c r="U53" s="1098">
        <v>0</v>
      </c>
      <c r="V53" s="1098">
        <v>0</v>
      </c>
      <c r="W53" s="1098">
        <v>0</v>
      </c>
      <c r="X53" s="1098">
        <v>0</v>
      </c>
      <c r="Y53" s="1098">
        <v>0</v>
      </c>
      <c r="Z53" s="1098">
        <v>0</v>
      </c>
      <c r="AA53" s="1098">
        <v>0</v>
      </c>
      <c r="AB53" s="1098">
        <v>0</v>
      </c>
      <c r="AC53" s="1098">
        <v>0</v>
      </c>
      <c r="AD53" s="1098">
        <v>0</v>
      </c>
      <c r="AE53" s="1098">
        <v>0</v>
      </c>
      <c r="AF53" s="1098">
        <v>0</v>
      </c>
      <c r="AG53" s="1098">
        <v>0</v>
      </c>
      <c r="AH53" s="1098">
        <v>0</v>
      </c>
      <c r="AI53" s="1098">
        <v>0</v>
      </c>
      <c r="AJ53" s="1098">
        <v>0</v>
      </c>
      <c r="AK53" s="1098"/>
      <c r="AL53" s="1098">
        <v>0</v>
      </c>
      <c r="AM53" s="1098">
        <v>0</v>
      </c>
      <c r="AN53" s="1098">
        <v>0</v>
      </c>
      <c r="AO53" s="1098">
        <v>0</v>
      </c>
      <c r="AP53" s="1098">
        <v>0</v>
      </c>
      <c r="AQ53" s="1098">
        <v>499.46174999999999</v>
      </c>
      <c r="AR53" s="1098">
        <v>0</v>
      </c>
      <c r="AS53" s="1098">
        <v>499.46174999999999</v>
      </c>
      <c r="AT53" s="1098">
        <v>0</v>
      </c>
      <c r="AU53" s="1098">
        <v>366.16060151111998</v>
      </c>
      <c r="AV53" s="1098"/>
      <c r="AW53" s="1202">
        <v>0</v>
      </c>
      <c r="AX53" s="1098">
        <v>0</v>
      </c>
      <c r="AY53" s="1098">
        <v>0</v>
      </c>
      <c r="AZ53" s="1098">
        <v>0</v>
      </c>
      <c r="BA53" s="1098">
        <v>205.71777009346198</v>
      </c>
      <c r="BB53" s="1098">
        <v>0</v>
      </c>
      <c r="BC53" s="1098">
        <v>0</v>
      </c>
      <c r="BD53" s="1098">
        <v>205.71777009346198</v>
      </c>
      <c r="BE53" s="1098">
        <v>0</v>
      </c>
      <c r="BF53" s="1098">
        <v>0</v>
      </c>
      <c r="BG53" s="1098">
        <v>0</v>
      </c>
      <c r="BH53" s="1098">
        <v>0</v>
      </c>
      <c r="BI53" s="1098">
        <v>0</v>
      </c>
      <c r="BJ53" s="1098">
        <v>0</v>
      </c>
      <c r="BK53" s="1098">
        <v>0</v>
      </c>
      <c r="BL53" s="1098">
        <v>0</v>
      </c>
      <c r="BM53" s="1165">
        <v>0</v>
      </c>
      <c r="BN53" s="1141">
        <v>0</v>
      </c>
      <c r="BO53" s="1141">
        <v>0</v>
      </c>
      <c r="BP53" s="1141">
        <v>0</v>
      </c>
      <c r="BQ53" s="947">
        <v>0</v>
      </c>
      <c r="BR53" s="947">
        <v>0</v>
      </c>
      <c r="BS53" s="947">
        <v>0</v>
      </c>
      <c r="BT53" s="1072">
        <v>0</v>
      </c>
      <c r="BU53" s="1072">
        <v>0</v>
      </c>
      <c r="BV53" s="1072">
        <v>0</v>
      </c>
      <c r="BW53" s="1072">
        <v>0</v>
      </c>
      <c r="BX53" s="1072">
        <v>0</v>
      </c>
      <c r="BY53" s="1072">
        <v>0</v>
      </c>
      <c r="BZ53" s="1072">
        <v>0</v>
      </c>
      <c r="CA53" s="1072">
        <v>0</v>
      </c>
      <c r="CB53" s="1102">
        <v>0</v>
      </c>
      <c r="CC53" s="1136">
        <v>0</v>
      </c>
      <c r="CD53" s="1072">
        <v>0</v>
      </c>
      <c r="CE53" s="1072">
        <v>0</v>
      </c>
      <c r="CF53" s="1072">
        <v>0</v>
      </c>
      <c r="CG53" s="1072">
        <v>0</v>
      </c>
      <c r="CH53" s="1072">
        <v>0</v>
      </c>
      <c r="CI53" s="1072">
        <v>0</v>
      </c>
      <c r="CJ53" s="1072">
        <v>0</v>
      </c>
      <c r="CK53" s="1072">
        <v>0</v>
      </c>
      <c r="CL53" s="1072">
        <v>0</v>
      </c>
      <c r="CM53" s="1072">
        <v>0</v>
      </c>
      <c r="CN53" s="1072">
        <v>0</v>
      </c>
      <c r="CO53" s="1072">
        <v>0</v>
      </c>
      <c r="CP53" s="1072">
        <v>0</v>
      </c>
      <c r="CQ53" s="1072">
        <v>0</v>
      </c>
      <c r="CR53" s="1072">
        <v>0</v>
      </c>
      <c r="CS53" s="1102">
        <v>0</v>
      </c>
      <c r="CT53" s="1072">
        <v>0</v>
      </c>
      <c r="CU53" s="1072">
        <v>0</v>
      </c>
      <c r="CV53" s="1072">
        <v>0</v>
      </c>
      <c r="CW53" s="1072">
        <v>0</v>
      </c>
      <c r="CX53" s="1072">
        <v>342.37457756476005</v>
      </c>
      <c r="CY53" s="1072">
        <v>0</v>
      </c>
      <c r="CZ53" s="1072">
        <v>0</v>
      </c>
      <c r="DA53" s="1072">
        <v>342.37457756476005</v>
      </c>
      <c r="DB53" s="1072">
        <v>0</v>
      </c>
      <c r="DC53" s="1072">
        <v>604.71142378200011</v>
      </c>
      <c r="DD53" s="1072">
        <v>0</v>
      </c>
      <c r="DE53" s="1072">
        <v>604.71142378200011</v>
      </c>
      <c r="DF53" s="1072">
        <v>0</v>
      </c>
      <c r="DG53" s="1072">
        <v>0</v>
      </c>
      <c r="DH53" s="1072">
        <v>0</v>
      </c>
      <c r="DI53" s="1072">
        <v>0</v>
      </c>
      <c r="DJ53" s="1102">
        <v>947.08600134675999</v>
      </c>
      <c r="DK53" s="1136">
        <v>0</v>
      </c>
      <c r="DL53" s="1072">
        <v>0</v>
      </c>
      <c r="DM53" s="1072">
        <v>0</v>
      </c>
      <c r="DN53" s="1072">
        <v>0</v>
      </c>
      <c r="DO53" s="1072">
        <v>0</v>
      </c>
      <c r="DP53" s="1072">
        <v>0</v>
      </c>
      <c r="DQ53" s="1072">
        <v>0</v>
      </c>
      <c r="DR53" s="1072">
        <v>0</v>
      </c>
      <c r="DS53" s="1072">
        <v>0</v>
      </c>
      <c r="DT53" s="1072">
        <v>817.02217803035205</v>
      </c>
      <c r="DU53" s="1072">
        <v>0</v>
      </c>
      <c r="DV53" s="1072">
        <v>0</v>
      </c>
      <c r="DW53" s="1072">
        <v>817.02217803035205</v>
      </c>
      <c r="DX53" s="1072">
        <v>0</v>
      </c>
      <c r="DY53" s="1072">
        <v>0</v>
      </c>
      <c r="DZ53" s="1072">
        <v>0</v>
      </c>
      <c r="EA53" s="1072">
        <v>0</v>
      </c>
      <c r="EB53" s="1102">
        <v>817.02217803035205</v>
      </c>
      <c r="EC53" s="1136">
        <v>488.91236511</v>
      </c>
      <c r="ED53" s="947">
        <v>0</v>
      </c>
      <c r="EE53" s="947">
        <v>0</v>
      </c>
      <c r="EF53" s="947">
        <v>488.91236511</v>
      </c>
      <c r="EG53" s="947">
        <v>1203.7150857700001</v>
      </c>
      <c r="EH53" s="947">
        <v>0</v>
      </c>
      <c r="EI53" s="947">
        <v>0</v>
      </c>
      <c r="EJ53" s="947">
        <v>1203.7150857700001</v>
      </c>
      <c r="EK53" s="947">
        <v>0</v>
      </c>
      <c r="EL53" s="947">
        <v>0</v>
      </c>
      <c r="EM53" s="947">
        <v>0</v>
      </c>
      <c r="EN53" s="947">
        <v>0</v>
      </c>
      <c r="EO53" s="947">
        <v>6.9657266037709666</v>
      </c>
      <c r="EP53" s="947">
        <v>0</v>
      </c>
      <c r="EQ53" s="947">
        <v>0</v>
      </c>
      <c r="ER53" s="947">
        <v>6.9657266037709666</v>
      </c>
      <c r="ES53" s="1103">
        <v>1699.5931774837711</v>
      </c>
      <c r="ET53" s="1104">
        <v>0</v>
      </c>
      <c r="EU53" s="947">
        <v>0</v>
      </c>
      <c r="EV53" s="947">
        <v>0</v>
      </c>
      <c r="EW53" s="947">
        <v>0</v>
      </c>
      <c r="EX53" s="947">
        <v>0</v>
      </c>
      <c r="EY53" s="947">
        <v>0</v>
      </c>
      <c r="EZ53" s="947">
        <v>0</v>
      </c>
      <c r="FA53" s="947">
        <v>0</v>
      </c>
      <c r="FB53" s="947">
        <v>0</v>
      </c>
      <c r="FC53" s="947">
        <v>0</v>
      </c>
      <c r="FD53" s="947">
        <v>0</v>
      </c>
      <c r="FE53" s="947">
        <v>0</v>
      </c>
      <c r="FF53" s="947">
        <v>0</v>
      </c>
      <c r="FG53" s="947">
        <v>0</v>
      </c>
      <c r="FH53" s="947">
        <v>0</v>
      </c>
      <c r="FI53" s="947">
        <v>0</v>
      </c>
      <c r="FJ53" s="947">
        <v>0</v>
      </c>
      <c r="FK53" s="1104">
        <v>873.18419567940794</v>
      </c>
      <c r="FL53" s="947">
        <v>0</v>
      </c>
      <c r="FM53" s="947">
        <v>0</v>
      </c>
      <c r="FN53" s="947">
        <f t="shared" si="0"/>
        <v>873.18419567940794</v>
      </c>
      <c r="FO53" s="947">
        <v>0</v>
      </c>
      <c r="FP53" s="947">
        <v>0</v>
      </c>
      <c r="FQ53" s="947">
        <v>0</v>
      </c>
      <c r="FR53" s="947">
        <f t="shared" si="1"/>
        <v>0</v>
      </c>
      <c r="FS53" s="947">
        <v>2083.0328141230266</v>
      </c>
      <c r="FT53" s="947">
        <v>0</v>
      </c>
      <c r="FU53" s="947">
        <v>0</v>
      </c>
      <c r="FV53" s="947">
        <f t="shared" si="2"/>
        <v>2083.0328141230266</v>
      </c>
      <c r="FW53" s="947">
        <v>1174.6563293813952</v>
      </c>
      <c r="FX53" s="947">
        <v>0</v>
      </c>
      <c r="FY53" s="947">
        <v>0</v>
      </c>
      <c r="FZ53" s="947">
        <v>1174.6563293813952</v>
      </c>
      <c r="GA53" s="1103">
        <v>4130.8733391838296</v>
      </c>
      <c r="GB53" s="1104">
        <v>0</v>
      </c>
      <c r="GC53" s="947">
        <v>0</v>
      </c>
      <c r="GD53" s="947">
        <v>0</v>
      </c>
      <c r="GE53" s="947">
        <f t="shared" si="3"/>
        <v>0</v>
      </c>
      <c r="GF53" s="947">
        <v>431.20432447800403</v>
      </c>
      <c r="GG53" s="947">
        <v>0</v>
      </c>
      <c r="GH53" s="947">
        <v>280.03423178025969</v>
      </c>
      <c r="GI53" s="947">
        <f t="shared" si="4"/>
        <v>711.23855625826377</v>
      </c>
      <c r="GJ53" s="947">
        <v>248.21833648112764</v>
      </c>
      <c r="GK53" s="947">
        <v>0</v>
      </c>
      <c r="GL53" s="947">
        <v>275.14300518349296</v>
      </c>
      <c r="GM53" s="947">
        <f t="shared" si="5"/>
        <v>523.36134166462057</v>
      </c>
      <c r="GN53" s="947">
        <v>0</v>
      </c>
      <c r="GO53" s="947">
        <v>287.30859570736413</v>
      </c>
      <c r="GP53" s="947">
        <v>469.92297973026484</v>
      </c>
      <c r="GQ53" s="947">
        <v>757.23157543762898</v>
      </c>
      <c r="GR53" s="1103">
        <f t="shared" si="7"/>
        <v>1991.8314733605132</v>
      </c>
      <c r="GS53" s="947">
        <v>0</v>
      </c>
      <c r="GT53" s="947">
        <v>0</v>
      </c>
      <c r="GU53" s="947">
        <v>0</v>
      </c>
      <c r="GV53" s="947">
        <v>0</v>
      </c>
      <c r="GW53" s="947">
        <v>522.63911356382005</v>
      </c>
      <c r="GX53" s="947">
        <v>0</v>
      </c>
      <c r="GY53" s="947">
        <v>0</v>
      </c>
      <c r="GZ53" s="947">
        <v>522.63911356382005</v>
      </c>
      <c r="HA53" s="947">
        <v>830.71563175241954</v>
      </c>
      <c r="HB53" s="947">
        <v>162.78606863659257</v>
      </c>
      <c r="HC53" s="947">
        <v>646.61901126594876</v>
      </c>
      <c r="HD53" s="947">
        <v>1640.1207116549608</v>
      </c>
      <c r="HE53" s="947">
        <v>170.14837406963611</v>
      </c>
      <c r="HF53" s="947">
        <v>129.75711981310229</v>
      </c>
      <c r="HG53" s="947">
        <v>373.66585856601387</v>
      </c>
      <c r="HH53" s="947">
        <v>673.57135244875224</v>
      </c>
      <c r="HI53" s="1103">
        <v>2836.3311776675332</v>
      </c>
      <c r="HJ53" s="1104">
        <v>0</v>
      </c>
      <c r="HK53" s="947">
        <v>0</v>
      </c>
      <c r="HL53" s="947">
        <v>0</v>
      </c>
      <c r="HM53" s="947">
        <v>0</v>
      </c>
      <c r="HN53" s="947">
        <v>0</v>
      </c>
      <c r="HO53" s="947">
        <v>0</v>
      </c>
      <c r="HP53" s="947">
        <v>105.46472651961408</v>
      </c>
      <c r="HQ53" s="947">
        <v>105.46472651961408</v>
      </c>
      <c r="HR53" s="947">
        <v>446.87305072031438</v>
      </c>
      <c r="HS53" s="947">
        <v>0</v>
      </c>
      <c r="HT53" s="947">
        <v>0</v>
      </c>
      <c r="HU53" s="947">
        <v>446.87305072031438</v>
      </c>
      <c r="HV53" s="947">
        <v>0</v>
      </c>
      <c r="HW53" s="947">
        <v>0</v>
      </c>
      <c r="HX53" s="947">
        <v>586.43167361143969</v>
      </c>
      <c r="HY53" s="947">
        <v>586.43167361143969</v>
      </c>
      <c r="HZ53" s="1103">
        <v>1138.7694508513682</v>
      </c>
    </row>
    <row r="54" spans="1:234" s="1070" customFormat="1" ht="21" customHeight="1" x14ac:dyDescent="0.35">
      <c r="A54" s="1128" t="s">
        <v>915</v>
      </c>
      <c r="B54" s="1087"/>
      <c r="C54" s="1087"/>
      <c r="D54" s="1087"/>
      <c r="E54" s="1087"/>
      <c r="F54" s="1087"/>
      <c r="G54" s="1087"/>
      <c r="H54" s="1087"/>
      <c r="I54" s="1087"/>
      <c r="J54" s="1087"/>
      <c r="K54" s="1087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  <c r="AA54" s="1087"/>
      <c r="AB54" s="1087"/>
      <c r="AC54" s="1087"/>
      <c r="AD54" s="1087"/>
      <c r="AE54" s="1087"/>
      <c r="AF54" s="1087"/>
      <c r="AG54" s="1087"/>
      <c r="AH54" s="1087"/>
      <c r="AI54" s="1087"/>
      <c r="AJ54" s="1087"/>
      <c r="AK54" s="1087"/>
      <c r="AL54" s="1087">
        <v>0</v>
      </c>
      <c r="AM54" s="1087">
        <v>0</v>
      </c>
      <c r="AN54" s="1087">
        <v>0</v>
      </c>
      <c r="AO54" s="1087">
        <v>0</v>
      </c>
      <c r="AP54" s="1087">
        <v>0</v>
      </c>
      <c r="AQ54" s="1087">
        <v>0</v>
      </c>
      <c r="AR54" s="1087">
        <v>0</v>
      </c>
      <c r="AS54" s="1087">
        <v>0</v>
      </c>
      <c r="AT54" s="1087">
        <v>0</v>
      </c>
      <c r="AU54" s="1087">
        <v>0</v>
      </c>
      <c r="AV54" s="1087"/>
      <c r="AW54" s="1209">
        <v>0</v>
      </c>
      <c r="AX54" s="1087">
        <v>0</v>
      </c>
      <c r="AY54" s="1087">
        <v>0</v>
      </c>
      <c r="AZ54" s="1087">
        <v>0</v>
      </c>
      <c r="BA54" s="1087">
        <v>0</v>
      </c>
      <c r="BB54" s="1087">
        <v>0</v>
      </c>
      <c r="BC54" s="1087">
        <v>0</v>
      </c>
      <c r="BD54" s="1087">
        <v>0</v>
      </c>
      <c r="BE54" s="1087">
        <v>0</v>
      </c>
      <c r="BF54" s="1087">
        <v>0</v>
      </c>
      <c r="BG54" s="1087">
        <v>0</v>
      </c>
      <c r="BH54" s="1087">
        <v>0</v>
      </c>
      <c r="BI54" s="1087">
        <v>0</v>
      </c>
      <c r="BJ54" s="1087">
        <v>0</v>
      </c>
      <c r="BK54" s="1087">
        <v>0</v>
      </c>
      <c r="BL54" s="1087">
        <v>0</v>
      </c>
      <c r="BM54" s="1200">
        <v>0</v>
      </c>
      <c r="BN54" s="1153">
        <v>37.093535563756006</v>
      </c>
      <c r="BO54" s="1153">
        <v>0</v>
      </c>
      <c r="BP54" s="1153">
        <v>37.093535563756006</v>
      </c>
      <c r="BQ54" s="925">
        <v>44.669770076956993</v>
      </c>
      <c r="BR54" s="925">
        <v>9.5198947561080001</v>
      </c>
      <c r="BS54" s="925">
        <v>0</v>
      </c>
      <c r="BT54" s="1088">
        <v>54.189664833064995</v>
      </c>
      <c r="BU54" s="1088">
        <v>0</v>
      </c>
      <c r="BV54" s="1088">
        <v>183.73785901928997</v>
      </c>
      <c r="BW54" s="1088">
        <v>0</v>
      </c>
      <c r="BX54" s="1088">
        <v>183.73785901928997</v>
      </c>
      <c r="BY54" s="1088">
        <v>0</v>
      </c>
      <c r="BZ54" s="1088">
        <v>-1132.5562944795599</v>
      </c>
      <c r="CA54" s="1088">
        <v>96.60020066282199</v>
      </c>
      <c r="CB54" s="1090">
        <v>-1035.9560938167378</v>
      </c>
      <c r="CC54" s="1091">
        <v>0</v>
      </c>
      <c r="CD54" s="1088">
        <v>0</v>
      </c>
      <c r="CE54" s="1088">
        <v>0</v>
      </c>
      <c r="CF54" s="1088">
        <v>0</v>
      </c>
      <c r="CG54" s="1088">
        <v>0</v>
      </c>
      <c r="CH54" s="1088">
        <v>0</v>
      </c>
      <c r="CI54" s="1088">
        <v>0</v>
      </c>
      <c r="CJ54" s="1088">
        <v>0</v>
      </c>
      <c r="CK54" s="1088">
        <v>0</v>
      </c>
      <c r="CL54" s="1088">
        <v>0</v>
      </c>
      <c r="CM54" s="1088">
        <v>879.92</v>
      </c>
      <c r="CN54" s="1088">
        <v>879.92</v>
      </c>
      <c r="CO54" s="1088">
        <v>0</v>
      </c>
      <c r="CP54" s="1088">
        <v>0</v>
      </c>
      <c r="CQ54" s="1088">
        <v>0</v>
      </c>
      <c r="CR54" s="1088">
        <v>0</v>
      </c>
      <c r="CS54" s="1090">
        <v>879.92</v>
      </c>
      <c r="CT54" s="1088">
        <v>0</v>
      </c>
      <c r="CU54" s="1088">
        <v>0</v>
      </c>
      <c r="CV54" s="1088">
        <v>0</v>
      </c>
      <c r="CW54" s="1088">
        <v>0</v>
      </c>
      <c r="CX54" s="1088">
        <v>-342.37457756476005</v>
      </c>
      <c r="CY54" s="1088">
        <v>0</v>
      </c>
      <c r="CZ54" s="1088">
        <v>0</v>
      </c>
      <c r="DA54" s="1088">
        <v>-342.37457756476005</v>
      </c>
      <c r="DB54" s="1088">
        <v>0</v>
      </c>
      <c r="DC54" s="1088">
        <v>-604.71142378200011</v>
      </c>
      <c r="DD54" s="1088">
        <v>0</v>
      </c>
      <c r="DE54" s="1088">
        <v>-604.71142378200011</v>
      </c>
      <c r="DF54" s="1088">
        <v>0</v>
      </c>
      <c r="DG54" s="1088">
        <v>0</v>
      </c>
      <c r="DH54" s="1088">
        <v>0</v>
      </c>
      <c r="DI54" s="1088">
        <v>0</v>
      </c>
      <c r="DJ54" s="1090">
        <v>-947.08600134675999</v>
      </c>
      <c r="DK54" s="1091">
        <v>0</v>
      </c>
      <c r="DL54" s="1088">
        <v>0</v>
      </c>
      <c r="DM54" s="1088">
        <v>0</v>
      </c>
      <c r="DN54" s="1088">
        <v>0</v>
      </c>
      <c r="DO54" s="1088">
        <v>0</v>
      </c>
      <c r="DP54" s="1088">
        <v>0</v>
      </c>
      <c r="DQ54" s="1088">
        <v>0</v>
      </c>
      <c r="DR54" s="1088">
        <v>0</v>
      </c>
      <c r="DS54" s="1088">
        <v>0</v>
      </c>
      <c r="DT54" s="1088">
        <v>-817.02217803035205</v>
      </c>
      <c r="DU54" s="1088">
        <v>0</v>
      </c>
      <c r="DV54" s="1088">
        <v>0</v>
      </c>
      <c r="DW54" s="1088">
        <v>-817.02217803035205</v>
      </c>
      <c r="DX54" s="1088">
        <v>-178.98280901999999</v>
      </c>
      <c r="DY54" s="1088">
        <v>0</v>
      </c>
      <c r="DZ54" s="1088">
        <v>0</v>
      </c>
      <c r="EA54" s="1088">
        <v>-178.98280901999999</v>
      </c>
      <c r="EB54" s="1090">
        <v>-996.00498705035193</v>
      </c>
      <c r="EC54" s="1091">
        <v>-488.91236511</v>
      </c>
      <c r="ED54" s="925">
        <v>0</v>
      </c>
      <c r="EE54" s="925">
        <v>0</v>
      </c>
      <c r="EF54" s="925">
        <v>-488.91236511</v>
      </c>
      <c r="EG54" s="925">
        <v>0</v>
      </c>
      <c r="EH54" s="925">
        <v>0</v>
      </c>
      <c r="EI54" s="925">
        <v>0</v>
      </c>
      <c r="EJ54" s="925">
        <v>0</v>
      </c>
      <c r="EK54" s="925">
        <v>0</v>
      </c>
      <c r="EL54" s="925">
        <v>0</v>
      </c>
      <c r="EM54" s="925">
        <v>0</v>
      </c>
      <c r="EN54" s="925">
        <v>0</v>
      </c>
      <c r="EO54" s="925">
        <v>-6.9657266037709666</v>
      </c>
      <c r="EP54" s="925">
        <v>-77.002964576024979</v>
      </c>
      <c r="EQ54" s="925">
        <v>0</v>
      </c>
      <c r="ER54" s="925">
        <v>-83.968691179795954</v>
      </c>
      <c r="ES54" s="1092">
        <v>-572.88105628979599</v>
      </c>
      <c r="ET54" s="1096">
        <v>0</v>
      </c>
      <c r="EU54" s="925">
        <v>0</v>
      </c>
      <c r="EV54" s="925">
        <v>0</v>
      </c>
      <c r="EW54" s="925">
        <v>0</v>
      </c>
      <c r="EX54" s="925">
        <v>0</v>
      </c>
      <c r="EY54" s="925">
        <v>0</v>
      </c>
      <c r="EZ54" s="925">
        <v>0</v>
      </c>
      <c r="FA54" s="925">
        <v>0</v>
      </c>
      <c r="FB54" s="925">
        <v>0</v>
      </c>
      <c r="FC54" s="925">
        <v>0</v>
      </c>
      <c r="FD54" s="925">
        <v>0</v>
      </c>
      <c r="FE54" s="925">
        <v>0</v>
      </c>
      <c r="FF54" s="925">
        <v>0</v>
      </c>
      <c r="FG54" s="925">
        <v>0</v>
      </c>
      <c r="FH54" s="925">
        <v>0</v>
      </c>
      <c r="FI54" s="925">
        <v>0</v>
      </c>
      <c r="FJ54" s="925">
        <v>0</v>
      </c>
      <c r="FK54" s="1096">
        <v>-5.3537956794079706</v>
      </c>
      <c r="FL54" s="925">
        <v>-641.1908664957449</v>
      </c>
      <c r="FM54" s="925">
        <v>0</v>
      </c>
      <c r="FN54" s="925">
        <f t="shared" si="0"/>
        <v>-646.54466217515289</v>
      </c>
      <c r="FO54" s="925">
        <v>697.33058583389584</v>
      </c>
      <c r="FP54" s="925">
        <v>0</v>
      </c>
      <c r="FQ54" s="925">
        <v>0</v>
      </c>
      <c r="FR54" s="925">
        <f t="shared" si="1"/>
        <v>697.33058583389584</v>
      </c>
      <c r="FS54" s="925">
        <v>-7.5511494738108947E-2</v>
      </c>
      <c r="FT54" s="925">
        <v>-4.7934541020000001</v>
      </c>
      <c r="FU54" s="925">
        <v>0</v>
      </c>
      <c r="FV54" s="925">
        <f t="shared" si="2"/>
        <v>-4.8689655967381089</v>
      </c>
      <c r="FW54" s="925">
        <v>-3.2973293813950386</v>
      </c>
      <c r="FX54" s="925">
        <v>0</v>
      </c>
      <c r="FY54" s="925">
        <v>-8.9597784E-2</v>
      </c>
      <c r="FZ54" s="925">
        <v>-3.3869271653950386</v>
      </c>
      <c r="GA54" s="1092">
        <v>42.530030896609759</v>
      </c>
      <c r="GB54" s="1096">
        <v>0</v>
      </c>
      <c r="GC54" s="925">
        <v>0</v>
      </c>
      <c r="GD54" s="925">
        <v>0</v>
      </c>
      <c r="GE54" s="925">
        <f t="shared" si="3"/>
        <v>0</v>
      </c>
      <c r="GF54" s="925">
        <v>0</v>
      </c>
      <c r="GG54" s="925">
        <v>0</v>
      </c>
      <c r="GH54" s="925">
        <v>0</v>
      </c>
      <c r="GI54" s="925">
        <f t="shared" si="4"/>
        <v>0</v>
      </c>
      <c r="GJ54" s="925">
        <v>377.58637948606003</v>
      </c>
      <c r="GK54" s="925">
        <v>0</v>
      </c>
      <c r="GL54" s="925">
        <v>0</v>
      </c>
      <c r="GM54" s="925">
        <f t="shared" si="5"/>
        <v>377.58637948606003</v>
      </c>
      <c r="GN54" s="925">
        <v>822.27542515999994</v>
      </c>
      <c r="GO54" s="925">
        <v>0</v>
      </c>
      <c r="GP54" s="925">
        <v>0</v>
      </c>
      <c r="GQ54" s="925">
        <v>822.27542515999994</v>
      </c>
      <c r="GR54" s="1092">
        <f t="shared" si="7"/>
        <v>1199.8618046460599</v>
      </c>
      <c r="GS54" s="925">
        <v>1300.9687726581762</v>
      </c>
      <c r="GT54" s="925">
        <v>-997.63199999999995</v>
      </c>
      <c r="GU54" s="925">
        <v>0</v>
      </c>
      <c r="GV54" s="925">
        <v>303.33677265817619</v>
      </c>
      <c r="GW54" s="925">
        <v>0</v>
      </c>
      <c r="GX54" s="925">
        <v>0</v>
      </c>
      <c r="GY54" s="925">
        <v>0</v>
      </c>
      <c r="GZ54" s="925">
        <v>0</v>
      </c>
      <c r="HA54" s="925">
        <v>370.48017550902802</v>
      </c>
      <c r="HB54" s="925">
        <v>-419.6564310765944</v>
      </c>
      <c r="HC54" s="925">
        <v>-326.87067000000008</v>
      </c>
      <c r="HD54" s="925">
        <v>-376.04692556756646</v>
      </c>
      <c r="HE54" s="925">
        <v>-64.858095820060299</v>
      </c>
      <c r="HF54" s="925">
        <v>0</v>
      </c>
      <c r="HG54" s="925">
        <v>0</v>
      </c>
      <c r="HH54" s="925">
        <v>-64.858095820060299</v>
      </c>
      <c r="HI54" s="1092">
        <v>-137.56824872945057</v>
      </c>
      <c r="HJ54" s="1096">
        <v>0</v>
      </c>
      <c r="HK54" s="925">
        <v>0</v>
      </c>
      <c r="HL54" s="925">
        <v>0</v>
      </c>
      <c r="HM54" s="925">
        <v>0</v>
      </c>
      <c r="HN54" s="925">
        <v>0</v>
      </c>
      <c r="HO54" s="925">
        <v>0</v>
      </c>
      <c r="HP54" s="925">
        <v>0</v>
      </c>
      <c r="HQ54" s="925">
        <v>0</v>
      </c>
      <c r="HR54" s="925">
        <v>0</v>
      </c>
      <c r="HS54" s="925">
        <v>0</v>
      </c>
      <c r="HT54" s="925">
        <v>0</v>
      </c>
      <c r="HU54" s="925">
        <v>0</v>
      </c>
      <c r="HV54" s="925">
        <v>0</v>
      </c>
      <c r="HW54" s="925">
        <v>0</v>
      </c>
      <c r="HX54" s="925">
        <v>0</v>
      </c>
      <c r="HY54" s="925">
        <v>0</v>
      </c>
      <c r="HZ54" s="1092">
        <v>0</v>
      </c>
    </row>
    <row r="55" spans="1:234" s="1152" customFormat="1" ht="24" hidden="1" customHeight="1" x14ac:dyDescent="0.35">
      <c r="A55" s="1128" t="s">
        <v>916</v>
      </c>
      <c r="B55" s="1151"/>
      <c r="C55" s="1151"/>
      <c r="D55" s="1151"/>
      <c r="E55" s="1151"/>
      <c r="F55" s="1151"/>
      <c r="G55" s="1151"/>
      <c r="H55" s="1151"/>
      <c r="I55" s="1151"/>
      <c r="J55" s="1151"/>
      <c r="K55" s="1151"/>
      <c r="L55" s="1151"/>
      <c r="M55" s="1151"/>
      <c r="N55" s="1151"/>
      <c r="O55" s="1151"/>
      <c r="P55" s="1151"/>
      <c r="Q55" s="1151"/>
      <c r="R55" s="1151">
        <v>0</v>
      </c>
      <c r="S55" s="1151"/>
      <c r="T55" s="1151">
        <v>0</v>
      </c>
      <c r="U55" s="1151">
        <v>0</v>
      </c>
      <c r="V55" s="1151">
        <v>0</v>
      </c>
      <c r="W55" s="1151">
        <v>0</v>
      </c>
      <c r="X55" s="1151">
        <v>0</v>
      </c>
      <c r="Y55" s="1151">
        <v>0</v>
      </c>
      <c r="Z55" s="1151">
        <v>0</v>
      </c>
      <c r="AA55" s="1151">
        <v>0</v>
      </c>
      <c r="AB55" s="1151">
        <v>0</v>
      </c>
      <c r="AC55" s="1151">
        <v>0</v>
      </c>
      <c r="AD55" s="1151">
        <v>0</v>
      </c>
      <c r="AE55" s="1151">
        <v>0</v>
      </c>
      <c r="AF55" s="1151">
        <v>0</v>
      </c>
      <c r="AG55" s="1151">
        <v>0</v>
      </c>
      <c r="AH55" s="1151">
        <v>0</v>
      </c>
      <c r="AI55" s="1151">
        <v>0</v>
      </c>
      <c r="AJ55" s="1151">
        <v>0</v>
      </c>
      <c r="AL55" s="1151">
        <v>0</v>
      </c>
      <c r="AM55" s="1151">
        <v>0</v>
      </c>
      <c r="AN55" s="1151">
        <v>0</v>
      </c>
      <c r="AO55" s="1151">
        <v>0</v>
      </c>
      <c r="AP55" s="1151">
        <v>0</v>
      </c>
      <c r="AQ55" s="1151">
        <v>-50</v>
      </c>
      <c r="AR55" s="1151">
        <v>0</v>
      </c>
      <c r="AS55" s="1151">
        <v>-50</v>
      </c>
      <c r="AT55" s="1151">
        <v>0</v>
      </c>
      <c r="AU55" s="1151">
        <v>0</v>
      </c>
      <c r="AV55" s="1151"/>
      <c r="AW55" s="2764">
        <v>0</v>
      </c>
      <c r="AX55" s="1151">
        <v>0</v>
      </c>
      <c r="AY55" s="1151">
        <v>0</v>
      </c>
      <c r="AZ55" s="1151">
        <v>0</v>
      </c>
      <c r="BA55" s="1151">
        <v>0</v>
      </c>
      <c r="BB55" s="1151">
        <v>0</v>
      </c>
      <c r="BC55" s="1151">
        <v>0</v>
      </c>
      <c r="BD55" s="1151">
        <v>0</v>
      </c>
      <c r="BE55" s="1151">
        <v>0</v>
      </c>
      <c r="BF55" s="1151">
        <v>0</v>
      </c>
      <c r="BG55" s="1151">
        <v>0</v>
      </c>
      <c r="BH55" s="1151">
        <v>0</v>
      </c>
      <c r="BI55" s="1151">
        <v>0</v>
      </c>
      <c r="BJ55" s="1151">
        <v>0</v>
      </c>
      <c r="BK55" s="1151">
        <v>0</v>
      </c>
      <c r="BL55" s="1151">
        <v>0</v>
      </c>
      <c r="BM55" s="1132">
        <v>0</v>
      </c>
      <c r="BN55" s="1130">
        <v>0</v>
      </c>
      <c r="BO55" s="1130">
        <v>0</v>
      </c>
      <c r="BP55" s="1130">
        <v>0</v>
      </c>
      <c r="BQ55" s="1129">
        <v>0</v>
      </c>
      <c r="BR55" s="1129">
        <v>0</v>
      </c>
      <c r="BS55" s="1129">
        <v>0</v>
      </c>
      <c r="BT55" s="1133">
        <v>0</v>
      </c>
      <c r="BU55" s="1133">
        <v>0</v>
      </c>
      <c r="BV55" s="1133">
        <v>0</v>
      </c>
      <c r="BW55" s="1133">
        <v>0</v>
      </c>
      <c r="BX55" s="1133">
        <v>0</v>
      </c>
      <c r="BY55" s="1133">
        <v>0</v>
      </c>
      <c r="BZ55" s="1133">
        <v>0</v>
      </c>
      <c r="CA55" s="1133">
        <v>0</v>
      </c>
      <c r="CB55" s="1134">
        <v>0</v>
      </c>
      <c r="CC55" s="1135">
        <v>0</v>
      </c>
      <c r="CD55" s="1133">
        <v>0</v>
      </c>
      <c r="CE55" s="1133">
        <v>0</v>
      </c>
      <c r="CF55" s="1133">
        <v>0</v>
      </c>
      <c r="CG55" s="1133">
        <v>0</v>
      </c>
      <c r="CH55" s="1133">
        <v>0</v>
      </c>
      <c r="CI55" s="1133">
        <v>0</v>
      </c>
      <c r="CJ55" s="1133">
        <v>0</v>
      </c>
      <c r="CK55" s="1133">
        <v>0</v>
      </c>
      <c r="CL55" s="1133">
        <v>0</v>
      </c>
      <c r="CM55" s="1133">
        <v>0</v>
      </c>
      <c r="CN55" s="1133">
        <v>0</v>
      </c>
      <c r="CO55" s="1133">
        <v>0</v>
      </c>
      <c r="CP55" s="1133">
        <v>0</v>
      </c>
      <c r="CQ55" s="1133">
        <v>0</v>
      </c>
      <c r="CR55" s="1133">
        <v>0</v>
      </c>
      <c r="CS55" s="1134">
        <v>0</v>
      </c>
      <c r="CT55" s="1133">
        <v>0</v>
      </c>
      <c r="CU55" s="1133">
        <v>0</v>
      </c>
      <c r="CV55" s="1133">
        <v>0</v>
      </c>
      <c r="CW55" s="1133">
        <v>0</v>
      </c>
      <c r="CX55" s="1133">
        <v>0</v>
      </c>
      <c r="CY55" s="1133">
        <v>0</v>
      </c>
      <c r="CZ55" s="1133">
        <v>0</v>
      </c>
      <c r="DA55" s="1133">
        <v>0</v>
      </c>
      <c r="DB55" s="1133">
        <v>0</v>
      </c>
      <c r="DC55" s="1133">
        <v>0</v>
      </c>
      <c r="DD55" s="1133">
        <v>0</v>
      </c>
      <c r="DE55" s="1133">
        <v>0</v>
      </c>
      <c r="DF55" s="1133">
        <v>0</v>
      </c>
      <c r="DG55" s="1133">
        <v>0</v>
      </c>
      <c r="DH55" s="1133">
        <v>0</v>
      </c>
      <c r="DI55" s="1133">
        <v>0</v>
      </c>
      <c r="DJ55" s="1134">
        <v>0</v>
      </c>
      <c r="DK55" s="1135">
        <v>0</v>
      </c>
      <c r="DL55" s="1133">
        <v>0</v>
      </c>
      <c r="DM55" s="1133">
        <v>0</v>
      </c>
      <c r="DN55" s="1133">
        <v>0</v>
      </c>
      <c r="DO55" s="1133">
        <v>0</v>
      </c>
      <c r="DP55" s="1133">
        <v>0</v>
      </c>
      <c r="DQ55" s="1133">
        <v>0</v>
      </c>
      <c r="DR55" s="1133">
        <v>0</v>
      </c>
      <c r="DS55" s="1133">
        <v>0</v>
      </c>
      <c r="DT55" s="1133">
        <v>0</v>
      </c>
      <c r="DU55" s="1133">
        <v>0</v>
      </c>
      <c r="DV55" s="1133">
        <v>0</v>
      </c>
      <c r="DW55" s="1133">
        <v>0</v>
      </c>
      <c r="DX55" s="1133">
        <v>0</v>
      </c>
      <c r="DY55" s="1133">
        <v>0</v>
      </c>
      <c r="DZ55" s="1133">
        <v>0</v>
      </c>
      <c r="EA55" s="1133">
        <v>0</v>
      </c>
      <c r="EB55" s="1134">
        <v>0</v>
      </c>
      <c r="EC55" s="1135">
        <v>0</v>
      </c>
      <c r="ED55" s="1129">
        <v>0</v>
      </c>
      <c r="EE55" s="1129">
        <v>0</v>
      </c>
      <c r="EF55" s="1129">
        <v>0</v>
      </c>
      <c r="EG55" s="1129">
        <v>-1203.7150857700001</v>
      </c>
      <c r="EH55" s="1129">
        <v>0</v>
      </c>
      <c r="EI55" s="1129">
        <v>0</v>
      </c>
      <c r="EJ55" s="1129">
        <v>-1203.7150857700001</v>
      </c>
      <c r="EK55" s="1129">
        <v>0</v>
      </c>
      <c r="EL55" s="1129">
        <v>0</v>
      </c>
      <c r="EM55" s="1129">
        <v>0</v>
      </c>
      <c r="EN55" s="1129">
        <v>0</v>
      </c>
      <c r="EO55" s="1129">
        <v>0</v>
      </c>
      <c r="EP55" s="1129">
        <v>0</v>
      </c>
      <c r="EQ55" s="1129">
        <v>0</v>
      </c>
      <c r="ER55" s="1129">
        <v>0</v>
      </c>
      <c r="ES55" s="1146">
        <v>-1203.7150857700001</v>
      </c>
      <c r="ET55" s="1147"/>
      <c r="EU55" s="1129"/>
      <c r="EV55" s="1129"/>
      <c r="EW55" s="1129"/>
      <c r="EX55" s="1129"/>
      <c r="EY55" s="1129"/>
      <c r="EZ55" s="1129"/>
      <c r="FA55" s="1129"/>
      <c r="FB55" s="1129"/>
      <c r="FC55" s="1129"/>
      <c r="FD55" s="1129"/>
      <c r="FE55" s="1129"/>
      <c r="FF55" s="1129"/>
      <c r="FG55" s="1129"/>
      <c r="FH55" s="1129"/>
      <c r="FI55" s="1129"/>
      <c r="FJ55" s="1129"/>
      <c r="FK55" s="1147"/>
      <c r="FL55" s="1129"/>
      <c r="FM55" s="1129"/>
      <c r="FN55" s="925">
        <f t="shared" si="0"/>
        <v>0</v>
      </c>
      <c r="FO55" s="1129"/>
      <c r="FP55" s="1129"/>
      <c r="FQ55" s="1129"/>
      <c r="FR55" s="925">
        <f t="shared" si="1"/>
        <v>0</v>
      </c>
      <c r="FS55" s="1129"/>
      <c r="FT55" s="1129"/>
      <c r="FU55" s="1129"/>
      <c r="FV55" s="925">
        <f t="shared" si="2"/>
        <v>0</v>
      </c>
      <c r="FW55" s="1129"/>
      <c r="FX55" s="1129"/>
      <c r="FY55" s="1129"/>
      <c r="FZ55" s="1129"/>
      <c r="GA55" s="1146"/>
      <c r="GB55" s="1147"/>
      <c r="GC55" s="1129"/>
      <c r="GD55" s="1129"/>
      <c r="GE55" s="925">
        <f t="shared" si="3"/>
        <v>0</v>
      </c>
      <c r="GF55" s="925"/>
      <c r="GG55" s="925"/>
      <c r="GH55" s="925"/>
      <c r="GI55" s="925">
        <f t="shared" si="4"/>
        <v>0</v>
      </c>
      <c r="GJ55" s="925"/>
      <c r="GK55" s="925"/>
      <c r="GL55" s="925"/>
      <c r="GM55" s="925">
        <f t="shared" si="5"/>
        <v>0</v>
      </c>
      <c r="GN55" s="925"/>
      <c r="GO55" s="1129"/>
      <c r="GP55" s="1129"/>
      <c r="GQ55" s="1129">
        <f t="shared" si="6"/>
        <v>0</v>
      </c>
      <c r="GR55" s="1092">
        <f t="shared" si="7"/>
        <v>0</v>
      </c>
      <c r="GS55" s="1129"/>
      <c r="GT55" s="1129"/>
      <c r="GU55" s="1129"/>
      <c r="GV55" s="1129"/>
      <c r="GW55" s="1129"/>
      <c r="GX55" s="1129"/>
      <c r="GY55" s="1129"/>
      <c r="GZ55" s="1129"/>
      <c r="HA55" s="1129"/>
      <c r="HB55" s="1129"/>
      <c r="HC55" s="1129"/>
      <c r="HD55" s="1129"/>
      <c r="HE55" s="1129"/>
      <c r="HF55" s="1129"/>
      <c r="HG55" s="1129"/>
      <c r="HH55" s="1129"/>
      <c r="HI55" s="1092"/>
      <c r="HJ55" s="1096"/>
      <c r="HK55" s="925"/>
      <c r="HL55" s="925"/>
      <c r="HM55" s="925"/>
      <c r="HN55" s="925"/>
      <c r="HO55" s="925"/>
      <c r="HP55" s="925"/>
      <c r="HQ55" s="925"/>
      <c r="HR55" s="925"/>
      <c r="HS55" s="925"/>
      <c r="HT55" s="925"/>
      <c r="HU55" s="925"/>
      <c r="HV55" s="925"/>
      <c r="HW55" s="925"/>
      <c r="HX55" s="925"/>
      <c r="HY55" s="925"/>
      <c r="HZ55" s="1092"/>
    </row>
    <row r="56" spans="1:234" s="1152" customFormat="1" ht="24" hidden="1" customHeight="1" x14ac:dyDescent="0.35">
      <c r="A56" s="1128" t="s">
        <v>917</v>
      </c>
      <c r="B56" s="1151"/>
      <c r="C56" s="1151"/>
      <c r="D56" s="1151"/>
      <c r="E56" s="1151"/>
      <c r="F56" s="1151"/>
      <c r="G56" s="1151"/>
      <c r="H56" s="1151"/>
      <c r="I56" s="1151"/>
      <c r="J56" s="1151"/>
      <c r="K56" s="1151"/>
      <c r="L56" s="1151"/>
      <c r="M56" s="1151"/>
      <c r="N56" s="1151"/>
      <c r="O56" s="1151"/>
      <c r="P56" s="1151"/>
      <c r="Q56" s="1151"/>
      <c r="R56" s="1151"/>
      <c r="S56" s="1151"/>
      <c r="T56" s="1151"/>
      <c r="U56" s="1151"/>
      <c r="V56" s="1151"/>
      <c r="W56" s="1151"/>
      <c r="X56" s="1151"/>
      <c r="Y56" s="1151"/>
      <c r="Z56" s="1151"/>
      <c r="AA56" s="1151"/>
      <c r="AB56" s="1151"/>
      <c r="AC56" s="1151"/>
      <c r="AD56" s="1151"/>
      <c r="AE56" s="1151"/>
      <c r="AF56" s="1151"/>
      <c r="AG56" s="1151"/>
      <c r="AH56" s="1151"/>
      <c r="AI56" s="1151"/>
      <c r="AJ56" s="1151"/>
      <c r="AK56" s="1151"/>
      <c r="AL56" s="1151">
        <v>0</v>
      </c>
      <c r="AM56" s="1151">
        <v>0</v>
      </c>
      <c r="AN56" s="1151">
        <v>0</v>
      </c>
      <c r="AO56" s="1151">
        <v>0</v>
      </c>
      <c r="AP56" s="1151">
        <v>0</v>
      </c>
      <c r="AQ56" s="1151">
        <v>0</v>
      </c>
      <c r="AR56" s="1151">
        <v>0</v>
      </c>
      <c r="AS56" s="1151">
        <v>0</v>
      </c>
      <c r="AT56" s="1151">
        <v>0</v>
      </c>
      <c r="AU56" s="1151">
        <v>0</v>
      </c>
      <c r="AV56" s="1151"/>
      <c r="AW56" s="2764">
        <v>0</v>
      </c>
      <c r="AX56" s="1151">
        <v>0</v>
      </c>
      <c r="AY56" s="1151">
        <v>0</v>
      </c>
      <c r="AZ56" s="1151">
        <v>0</v>
      </c>
      <c r="BA56" s="1151">
        <v>0</v>
      </c>
      <c r="BB56" s="1151">
        <v>0</v>
      </c>
      <c r="BC56" s="1151">
        <v>0</v>
      </c>
      <c r="BD56" s="1151">
        <v>0</v>
      </c>
      <c r="BE56" s="1151"/>
      <c r="BF56" s="1151"/>
      <c r="BG56" s="1151"/>
      <c r="BH56" s="1151"/>
      <c r="BM56" s="2775"/>
      <c r="BN56" s="2776"/>
      <c r="BO56" s="2776"/>
      <c r="BP56" s="2776"/>
      <c r="BT56" s="1168"/>
      <c r="BU56" s="1168"/>
      <c r="BV56" s="1168"/>
      <c r="BW56" s="1168"/>
      <c r="BX56" s="1168"/>
      <c r="BY56" s="1168"/>
      <c r="BZ56" s="1168"/>
      <c r="CA56" s="1168"/>
      <c r="CB56" s="1169"/>
      <c r="CC56" s="1170"/>
      <c r="CD56" s="1168"/>
      <c r="CE56" s="1168"/>
      <c r="CF56" s="1168"/>
      <c r="CG56" s="1168"/>
      <c r="CH56" s="1168"/>
      <c r="CI56" s="1168"/>
      <c r="CJ56" s="1168"/>
      <c r="CK56" s="1168"/>
      <c r="CL56" s="1168"/>
      <c r="CM56" s="1168"/>
      <c r="CN56" s="1168"/>
      <c r="CO56" s="1168"/>
      <c r="CP56" s="1168"/>
      <c r="CQ56" s="1168"/>
      <c r="CR56" s="1168"/>
      <c r="CS56" s="1169"/>
      <c r="CT56" s="1168"/>
      <c r="CU56" s="1168"/>
      <c r="CV56" s="1168"/>
      <c r="CW56" s="1168"/>
      <c r="CX56" s="1168"/>
      <c r="CY56" s="1168"/>
      <c r="CZ56" s="1168"/>
      <c r="DA56" s="1168"/>
      <c r="DB56" s="1168"/>
      <c r="DC56" s="1168"/>
      <c r="DD56" s="1168"/>
      <c r="DE56" s="1168"/>
      <c r="DF56" s="1168"/>
      <c r="DG56" s="1168"/>
      <c r="DH56" s="1168"/>
      <c r="DI56" s="1168"/>
      <c r="DJ56" s="1169"/>
      <c r="DK56" s="1170">
        <v>0</v>
      </c>
      <c r="DL56" s="1168">
        <v>0</v>
      </c>
      <c r="DM56" s="1168">
        <v>0</v>
      </c>
      <c r="DN56" s="1168">
        <v>0</v>
      </c>
      <c r="DO56" s="1168">
        <v>0</v>
      </c>
      <c r="DP56" s="1168">
        <v>0</v>
      </c>
      <c r="DQ56" s="1168">
        <v>0</v>
      </c>
      <c r="DR56" s="1168">
        <v>0</v>
      </c>
      <c r="DS56" s="1168">
        <v>0</v>
      </c>
      <c r="DT56" s="1168">
        <v>0</v>
      </c>
      <c r="DU56" s="1168">
        <v>0</v>
      </c>
      <c r="DV56" s="1168">
        <v>0</v>
      </c>
      <c r="DW56" s="1168">
        <v>0</v>
      </c>
      <c r="DX56" s="1168">
        <v>0</v>
      </c>
      <c r="DY56" s="1168">
        <v>0</v>
      </c>
      <c r="DZ56" s="1168">
        <v>0</v>
      </c>
      <c r="EA56" s="1168">
        <v>0</v>
      </c>
      <c r="EB56" s="1169">
        <v>0</v>
      </c>
      <c r="EC56" s="1135">
        <v>0</v>
      </c>
      <c r="ED56" s="1129">
        <v>0</v>
      </c>
      <c r="EE56" s="1129">
        <v>0</v>
      </c>
      <c r="EF56" s="1129">
        <v>0</v>
      </c>
      <c r="EG56" s="1129">
        <v>0</v>
      </c>
      <c r="EH56" s="1129">
        <v>0</v>
      </c>
      <c r="EI56" s="1129">
        <v>0</v>
      </c>
      <c r="EJ56" s="1129">
        <v>0</v>
      </c>
      <c r="EK56" s="1129">
        <v>0</v>
      </c>
      <c r="EL56" s="1129">
        <v>0</v>
      </c>
      <c r="EM56" s="1129">
        <v>0</v>
      </c>
      <c r="EN56" s="1129">
        <v>0</v>
      </c>
      <c r="EO56" s="1129">
        <v>0</v>
      </c>
      <c r="EP56" s="1129">
        <v>0</v>
      </c>
      <c r="EQ56" s="1129">
        <v>0</v>
      </c>
      <c r="ER56" s="1129">
        <v>0</v>
      </c>
      <c r="ES56" s="1146">
        <v>0</v>
      </c>
      <c r="ET56" s="1147"/>
      <c r="EU56" s="1129"/>
      <c r="EV56" s="1129"/>
      <c r="EW56" s="1129"/>
      <c r="EX56" s="1129"/>
      <c r="EY56" s="1129"/>
      <c r="EZ56" s="1129"/>
      <c r="FA56" s="1129"/>
      <c r="FB56" s="1129"/>
      <c r="FC56" s="1129"/>
      <c r="FD56" s="1129"/>
      <c r="FE56" s="1129"/>
      <c r="FF56" s="1129"/>
      <c r="FG56" s="1129"/>
      <c r="FH56" s="1129"/>
      <c r="FI56" s="1129"/>
      <c r="FJ56" s="1129"/>
      <c r="FK56" s="1147"/>
      <c r="FL56" s="1129"/>
      <c r="FM56" s="1129"/>
      <c r="FN56" s="925">
        <f t="shared" si="0"/>
        <v>0</v>
      </c>
      <c r="FO56" s="1129"/>
      <c r="FP56" s="1129"/>
      <c r="FQ56" s="1129"/>
      <c r="FR56" s="925">
        <f t="shared" si="1"/>
        <v>0</v>
      </c>
      <c r="FS56" s="1129"/>
      <c r="FT56" s="1129"/>
      <c r="FU56" s="1129"/>
      <c r="FV56" s="925">
        <f t="shared" si="2"/>
        <v>0</v>
      </c>
      <c r="FW56" s="1129"/>
      <c r="FX56" s="1129"/>
      <c r="FY56" s="1129"/>
      <c r="FZ56" s="1129"/>
      <c r="GA56" s="1146"/>
      <c r="GB56" s="1147"/>
      <c r="GC56" s="1129"/>
      <c r="GD56" s="1129"/>
      <c r="GE56" s="925">
        <f t="shared" si="3"/>
        <v>0</v>
      </c>
      <c r="GF56" s="925"/>
      <c r="GG56" s="925"/>
      <c r="GH56" s="925"/>
      <c r="GI56" s="925">
        <f t="shared" si="4"/>
        <v>0</v>
      </c>
      <c r="GJ56" s="925"/>
      <c r="GK56" s="925"/>
      <c r="GL56" s="925"/>
      <c r="GM56" s="925">
        <f t="shared" si="5"/>
        <v>0</v>
      </c>
      <c r="GN56" s="925"/>
      <c r="GO56" s="1129"/>
      <c r="GP56" s="1129"/>
      <c r="GQ56" s="1129">
        <f t="shared" si="6"/>
        <v>0</v>
      </c>
      <c r="GR56" s="1092">
        <f t="shared" si="7"/>
        <v>0</v>
      </c>
      <c r="GS56" s="1129"/>
      <c r="GT56" s="1129"/>
      <c r="GU56" s="1129"/>
      <c r="GV56" s="1129"/>
      <c r="GW56" s="1129"/>
      <c r="GX56" s="1129"/>
      <c r="GY56" s="1129"/>
      <c r="GZ56" s="1129"/>
      <c r="HA56" s="1129"/>
      <c r="HB56" s="1129"/>
      <c r="HC56" s="1129"/>
      <c r="HD56" s="1129"/>
      <c r="HE56" s="1129"/>
      <c r="HF56" s="1129"/>
      <c r="HG56" s="1129"/>
      <c r="HH56" s="1129"/>
      <c r="HI56" s="1092"/>
      <c r="HJ56" s="1096"/>
      <c r="HK56" s="925"/>
      <c r="HL56" s="925"/>
      <c r="HM56" s="925"/>
      <c r="HN56" s="925"/>
      <c r="HO56" s="925"/>
      <c r="HP56" s="925"/>
      <c r="HQ56" s="925"/>
      <c r="HR56" s="925"/>
      <c r="HS56" s="925"/>
      <c r="HT56" s="925"/>
      <c r="HU56" s="925"/>
      <c r="HV56" s="925"/>
      <c r="HW56" s="925"/>
      <c r="HX56" s="925"/>
      <c r="HY56" s="925"/>
      <c r="HZ56" s="1092"/>
    </row>
    <row r="57" spans="1:234" s="1152" customFormat="1" ht="24" hidden="1" customHeight="1" x14ac:dyDescent="0.35">
      <c r="A57" s="1171" t="s">
        <v>918</v>
      </c>
      <c r="B57" s="1151">
        <v>0</v>
      </c>
      <c r="C57" s="1151">
        <v>0</v>
      </c>
      <c r="D57" s="1151">
        <v>0</v>
      </c>
      <c r="E57" s="1151">
        <v>0</v>
      </c>
      <c r="F57" s="1151">
        <v>0</v>
      </c>
      <c r="G57" s="1151">
        <v>0</v>
      </c>
      <c r="H57" s="1151">
        <v>0</v>
      </c>
      <c r="I57" s="1151">
        <v>0</v>
      </c>
      <c r="J57" s="1151">
        <v>0</v>
      </c>
      <c r="K57" s="1151">
        <v>0</v>
      </c>
      <c r="L57" s="1151">
        <v>0</v>
      </c>
      <c r="M57" s="1151">
        <v>0</v>
      </c>
      <c r="N57" s="1151">
        <v>0</v>
      </c>
      <c r="O57" s="1151">
        <v>0</v>
      </c>
      <c r="P57" s="1151">
        <v>0</v>
      </c>
      <c r="Q57" s="1151">
        <v>0</v>
      </c>
      <c r="R57" s="1151">
        <v>0</v>
      </c>
      <c r="S57" s="1151"/>
      <c r="T57" s="1151">
        <v>0</v>
      </c>
      <c r="U57" s="1151">
        <v>0</v>
      </c>
      <c r="V57" s="1151">
        <v>0</v>
      </c>
      <c r="W57" s="1151">
        <v>0</v>
      </c>
      <c r="X57" s="1151">
        <v>0</v>
      </c>
      <c r="Y57" s="1151">
        <v>0</v>
      </c>
      <c r="Z57" s="1151">
        <v>0</v>
      </c>
      <c r="AA57" s="1151">
        <v>0</v>
      </c>
      <c r="AB57" s="1151">
        <v>0</v>
      </c>
      <c r="AC57" s="1151">
        <v>0</v>
      </c>
      <c r="AD57" s="1151">
        <v>0</v>
      </c>
      <c r="AE57" s="1151">
        <v>0</v>
      </c>
      <c r="AF57" s="1151">
        <v>0</v>
      </c>
      <c r="AG57" s="1151">
        <v>0</v>
      </c>
      <c r="AH57" s="1151">
        <v>0</v>
      </c>
      <c r="AI57" s="1151">
        <v>0</v>
      </c>
      <c r="AJ57" s="1151">
        <v>0</v>
      </c>
      <c r="AL57" s="1151">
        <v>0</v>
      </c>
      <c r="AM57" s="1151">
        <v>0</v>
      </c>
      <c r="AN57" s="1151">
        <v>0</v>
      </c>
      <c r="AO57" s="1151">
        <v>0</v>
      </c>
      <c r="AP57" s="1151">
        <v>0</v>
      </c>
      <c r="AQ57" s="1151">
        <v>0</v>
      </c>
      <c r="AR57" s="1151">
        <v>0</v>
      </c>
      <c r="AS57" s="1151">
        <v>0</v>
      </c>
      <c r="AT57" s="1151">
        <v>0</v>
      </c>
      <c r="AU57" s="1151">
        <v>0</v>
      </c>
      <c r="AV57" s="1151"/>
      <c r="AW57" s="2764">
        <v>0</v>
      </c>
      <c r="AX57" s="1151">
        <v>0</v>
      </c>
      <c r="AY57" s="1151">
        <v>0</v>
      </c>
      <c r="AZ57" s="1151">
        <v>0</v>
      </c>
      <c r="BA57" s="1151">
        <v>0</v>
      </c>
      <c r="BB57" s="1151">
        <v>0</v>
      </c>
      <c r="BC57" s="1151">
        <v>0</v>
      </c>
      <c r="BD57" s="1151">
        <v>0</v>
      </c>
      <c r="BE57" s="1151"/>
      <c r="BF57" s="1151"/>
      <c r="BG57" s="1151"/>
      <c r="BH57" s="1151"/>
      <c r="BM57" s="2775"/>
      <c r="BN57" s="2776"/>
      <c r="BO57" s="2776"/>
      <c r="BP57" s="2776"/>
      <c r="BT57" s="1168"/>
      <c r="BU57" s="1168"/>
      <c r="BV57" s="1168"/>
      <c r="BW57" s="1168"/>
      <c r="BX57" s="1168"/>
      <c r="BY57" s="1168"/>
      <c r="BZ57" s="1168"/>
      <c r="CA57" s="1168"/>
      <c r="CB57" s="1169"/>
      <c r="CC57" s="1170"/>
      <c r="CD57" s="1168"/>
      <c r="CE57" s="1168"/>
      <c r="CF57" s="1168"/>
      <c r="CG57" s="1168"/>
      <c r="CH57" s="1168"/>
      <c r="CI57" s="1168"/>
      <c r="CJ57" s="1168"/>
      <c r="CK57" s="1168"/>
      <c r="CL57" s="1168"/>
      <c r="CM57" s="1168"/>
      <c r="CN57" s="1168"/>
      <c r="CO57" s="1168"/>
      <c r="CP57" s="1168"/>
      <c r="CQ57" s="1168"/>
      <c r="CR57" s="1168"/>
      <c r="CS57" s="1169"/>
      <c r="CT57" s="1168"/>
      <c r="CU57" s="1168"/>
      <c r="CV57" s="1168"/>
      <c r="CW57" s="1168"/>
      <c r="CX57" s="1168"/>
      <c r="CY57" s="1168"/>
      <c r="CZ57" s="1168"/>
      <c r="DA57" s="1168"/>
      <c r="DB57" s="1168"/>
      <c r="DC57" s="1168"/>
      <c r="DD57" s="1168"/>
      <c r="DE57" s="1168"/>
      <c r="DF57" s="1168"/>
      <c r="DG57" s="1168"/>
      <c r="DH57" s="1168"/>
      <c r="DI57" s="1168"/>
      <c r="DJ57" s="1169"/>
      <c r="DK57" s="1170">
        <v>0</v>
      </c>
      <c r="DL57" s="1168">
        <v>0</v>
      </c>
      <c r="DM57" s="1168">
        <v>0</v>
      </c>
      <c r="DN57" s="1168">
        <v>0</v>
      </c>
      <c r="DO57" s="1168">
        <v>0</v>
      </c>
      <c r="DP57" s="1168">
        <v>0</v>
      </c>
      <c r="DQ57" s="1168">
        <v>0</v>
      </c>
      <c r="DR57" s="1168">
        <v>0</v>
      </c>
      <c r="DS57" s="1168">
        <v>0</v>
      </c>
      <c r="DT57" s="1168">
        <v>0</v>
      </c>
      <c r="DU57" s="1168">
        <v>0</v>
      </c>
      <c r="DV57" s="1168">
        <v>0</v>
      </c>
      <c r="DW57" s="1168">
        <v>0</v>
      </c>
      <c r="DX57" s="1168">
        <v>0</v>
      </c>
      <c r="DY57" s="1168">
        <v>0</v>
      </c>
      <c r="DZ57" s="1168">
        <v>0</v>
      </c>
      <c r="EA57" s="1168">
        <v>0</v>
      </c>
      <c r="EB57" s="1169">
        <v>0</v>
      </c>
      <c r="EC57" s="1135">
        <v>0</v>
      </c>
      <c r="ED57" s="1129">
        <v>0</v>
      </c>
      <c r="EE57" s="1129">
        <v>0</v>
      </c>
      <c r="EF57" s="1129">
        <v>0</v>
      </c>
      <c r="EG57" s="1129">
        <v>0</v>
      </c>
      <c r="EH57" s="1129">
        <v>0</v>
      </c>
      <c r="EI57" s="1129">
        <v>0</v>
      </c>
      <c r="EJ57" s="1129">
        <v>0</v>
      </c>
      <c r="EK57" s="1129">
        <v>0</v>
      </c>
      <c r="EL57" s="1129">
        <v>0</v>
      </c>
      <c r="EM57" s="1129">
        <v>0</v>
      </c>
      <c r="EN57" s="1129">
        <v>0</v>
      </c>
      <c r="EO57" s="1129">
        <v>0</v>
      </c>
      <c r="EP57" s="1129">
        <v>0</v>
      </c>
      <c r="EQ57" s="1129">
        <v>0</v>
      </c>
      <c r="ER57" s="1129">
        <v>0</v>
      </c>
      <c r="ES57" s="1146">
        <v>0</v>
      </c>
      <c r="ET57" s="1147"/>
      <c r="EU57" s="1129"/>
      <c r="EV57" s="1129"/>
      <c r="EW57" s="1129"/>
      <c r="EX57" s="1129"/>
      <c r="EY57" s="1129"/>
      <c r="EZ57" s="1129"/>
      <c r="FA57" s="1129"/>
      <c r="FB57" s="1129"/>
      <c r="FC57" s="1129"/>
      <c r="FD57" s="1129"/>
      <c r="FE57" s="1129"/>
      <c r="FF57" s="1129"/>
      <c r="FG57" s="1129"/>
      <c r="FH57" s="1129"/>
      <c r="FI57" s="1129"/>
      <c r="FJ57" s="1129"/>
      <c r="FK57" s="1147"/>
      <c r="FL57" s="1129"/>
      <c r="FM57" s="1129"/>
      <c r="FN57" s="925">
        <f t="shared" si="0"/>
        <v>0</v>
      </c>
      <c r="FO57" s="1129"/>
      <c r="FP57" s="1129"/>
      <c r="FQ57" s="1129"/>
      <c r="FR57" s="925">
        <f t="shared" si="1"/>
        <v>0</v>
      </c>
      <c r="FS57" s="1129"/>
      <c r="FT57" s="1129"/>
      <c r="FU57" s="1129"/>
      <c r="FV57" s="925">
        <f t="shared" si="2"/>
        <v>0</v>
      </c>
      <c r="FW57" s="1129"/>
      <c r="FX57" s="1129"/>
      <c r="FY57" s="1129"/>
      <c r="FZ57" s="1129"/>
      <c r="GA57" s="1146"/>
      <c r="GB57" s="1147"/>
      <c r="GC57" s="1129"/>
      <c r="GD57" s="1129"/>
      <c r="GE57" s="925">
        <f t="shared" si="3"/>
        <v>0</v>
      </c>
      <c r="GF57" s="925"/>
      <c r="GG57" s="925"/>
      <c r="GH57" s="925"/>
      <c r="GI57" s="925">
        <f t="shared" si="4"/>
        <v>0</v>
      </c>
      <c r="GJ57" s="925"/>
      <c r="GK57" s="925"/>
      <c r="GL57" s="925"/>
      <c r="GM57" s="925">
        <f t="shared" si="5"/>
        <v>0</v>
      </c>
      <c r="GN57" s="925"/>
      <c r="GO57" s="1129"/>
      <c r="GP57" s="1129"/>
      <c r="GQ57" s="1129">
        <f t="shared" si="6"/>
        <v>0</v>
      </c>
      <c r="GR57" s="1092">
        <f t="shared" si="7"/>
        <v>0</v>
      </c>
      <c r="GS57" s="1129"/>
      <c r="GT57" s="1129"/>
      <c r="GU57" s="1129"/>
      <c r="GV57" s="1129"/>
      <c r="GW57" s="1129"/>
      <c r="GX57" s="1129"/>
      <c r="GY57" s="1129"/>
      <c r="GZ57" s="1129"/>
      <c r="HA57" s="1129"/>
      <c r="HB57" s="1129"/>
      <c r="HC57" s="1129"/>
      <c r="HD57" s="1129"/>
      <c r="HE57" s="1129"/>
      <c r="HF57" s="1129"/>
      <c r="HG57" s="1129"/>
      <c r="HH57" s="1129"/>
      <c r="HI57" s="1092"/>
      <c r="HJ57" s="1096"/>
      <c r="HK57" s="925"/>
      <c r="HL57" s="925"/>
      <c r="HM57" s="925"/>
      <c r="HN57" s="925"/>
      <c r="HO57" s="925"/>
      <c r="HP57" s="925"/>
      <c r="HQ57" s="925"/>
      <c r="HR57" s="925"/>
      <c r="HS57" s="925"/>
      <c r="HT57" s="925"/>
      <c r="HU57" s="925"/>
      <c r="HV57" s="925"/>
      <c r="HW57" s="925"/>
      <c r="HX57" s="925"/>
      <c r="HY57" s="925"/>
      <c r="HZ57" s="1092"/>
    </row>
    <row r="58" spans="1:234" s="1152" customFormat="1" ht="24" hidden="1" customHeight="1" x14ac:dyDescent="0.35">
      <c r="A58" s="1171" t="s">
        <v>919</v>
      </c>
      <c r="B58" s="1151">
        <v>0</v>
      </c>
      <c r="C58" s="1151">
        <v>0</v>
      </c>
      <c r="D58" s="1151">
        <v>0</v>
      </c>
      <c r="E58" s="1151">
        <v>0</v>
      </c>
      <c r="F58" s="1151">
        <v>0</v>
      </c>
      <c r="G58" s="1151">
        <v>0</v>
      </c>
      <c r="H58" s="1151">
        <v>0</v>
      </c>
      <c r="I58" s="1151">
        <v>0</v>
      </c>
      <c r="J58" s="1151">
        <v>0</v>
      </c>
      <c r="K58" s="1151">
        <v>0</v>
      </c>
      <c r="L58" s="1151">
        <v>0</v>
      </c>
      <c r="M58" s="1151">
        <v>0</v>
      </c>
      <c r="N58" s="1151">
        <v>0</v>
      </c>
      <c r="O58" s="1151">
        <v>0</v>
      </c>
      <c r="P58" s="1151">
        <v>0</v>
      </c>
      <c r="Q58" s="1151">
        <v>0</v>
      </c>
      <c r="R58" s="1151">
        <v>0</v>
      </c>
      <c r="S58" s="1151"/>
      <c r="T58" s="1151">
        <v>0</v>
      </c>
      <c r="U58" s="1151">
        <v>0</v>
      </c>
      <c r="V58" s="1151">
        <v>0</v>
      </c>
      <c r="W58" s="1151">
        <v>0</v>
      </c>
      <c r="X58" s="1151">
        <v>0</v>
      </c>
      <c r="Y58" s="1151">
        <v>0</v>
      </c>
      <c r="Z58" s="1151">
        <v>0</v>
      </c>
      <c r="AA58" s="1151">
        <v>0</v>
      </c>
      <c r="AB58" s="1151">
        <v>0</v>
      </c>
      <c r="AC58" s="1151">
        <v>0</v>
      </c>
      <c r="AD58" s="1151">
        <v>0</v>
      </c>
      <c r="AE58" s="1151">
        <v>0</v>
      </c>
      <c r="AF58" s="1151">
        <v>0</v>
      </c>
      <c r="AG58" s="1151">
        <v>0</v>
      </c>
      <c r="AH58" s="1151">
        <v>0</v>
      </c>
      <c r="AI58" s="1151">
        <v>0</v>
      </c>
      <c r="AJ58" s="1151">
        <v>0</v>
      </c>
      <c r="AL58" s="1151">
        <v>0</v>
      </c>
      <c r="AM58" s="1151">
        <v>0</v>
      </c>
      <c r="AN58" s="1151">
        <v>0</v>
      </c>
      <c r="AO58" s="1151">
        <v>0</v>
      </c>
      <c r="AP58" s="1151">
        <v>0</v>
      </c>
      <c r="AQ58" s="1151">
        <v>0</v>
      </c>
      <c r="AR58" s="1151">
        <v>0</v>
      </c>
      <c r="AS58" s="1151">
        <v>0</v>
      </c>
      <c r="AT58" s="1151">
        <v>0</v>
      </c>
      <c r="AU58" s="1151">
        <v>0</v>
      </c>
      <c r="AV58" s="1151"/>
      <c r="AW58" s="2764">
        <v>0</v>
      </c>
      <c r="AX58" s="1151">
        <v>0</v>
      </c>
      <c r="AY58" s="1151">
        <v>0</v>
      </c>
      <c r="AZ58" s="1151">
        <v>0</v>
      </c>
      <c r="BA58" s="1151">
        <v>0</v>
      </c>
      <c r="BB58" s="1151">
        <v>0</v>
      </c>
      <c r="BC58" s="1151">
        <v>0</v>
      </c>
      <c r="BD58" s="1151">
        <v>0</v>
      </c>
      <c r="BE58" s="1151"/>
      <c r="BF58" s="1151"/>
      <c r="BG58" s="1151"/>
      <c r="BH58" s="1151"/>
      <c r="BM58" s="2775"/>
      <c r="BN58" s="2776"/>
      <c r="BO58" s="2776"/>
      <c r="BP58" s="2776"/>
      <c r="BT58" s="1168"/>
      <c r="BU58" s="1168"/>
      <c r="BV58" s="1168"/>
      <c r="BW58" s="1168"/>
      <c r="BX58" s="1168"/>
      <c r="BY58" s="1168"/>
      <c r="BZ58" s="1168"/>
      <c r="CA58" s="1168"/>
      <c r="CB58" s="1169"/>
      <c r="CC58" s="1170"/>
      <c r="CD58" s="1168"/>
      <c r="CE58" s="1168"/>
      <c r="CF58" s="1168"/>
      <c r="CG58" s="1168"/>
      <c r="CH58" s="1168"/>
      <c r="CI58" s="1168"/>
      <c r="CJ58" s="1168"/>
      <c r="CK58" s="1168"/>
      <c r="CL58" s="1168"/>
      <c r="CM58" s="1168"/>
      <c r="CN58" s="1168"/>
      <c r="CO58" s="1168"/>
      <c r="CP58" s="1168"/>
      <c r="CQ58" s="1168"/>
      <c r="CR58" s="1168"/>
      <c r="CS58" s="1169"/>
      <c r="CT58" s="1168"/>
      <c r="CU58" s="1168"/>
      <c r="CV58" s="1168"/>
      <c r="CW58" s="1168"/>
      <c r="CX58" s="1168"/>
      <c r="CY58" s="1168"/>
      <c r="CZ58" s="1168"/>
      <c r="DA58" s="1168"/>
      <c r="DB58" s="1168"/>
      <c r="DC58" s="1168"/>
      <c r="DD58" s="1168"/>
      <c r="DE58" s="1168"/>
      <c r="DF58" s="1168"/>
      <c r="DG58" s="1168"/>
      <c r="DH58" s="1168"/>
      <c r="DI58" s="1168"/>
      <c r="DJ58" s="1169"/>
      <c r="DK58" s="1170">
        <v>0</v>
      </c>
      <c r="DL58" s="1168">
        <v>0</v>
      </c>
      <c r="DM58" s="1168">
        <v>0</v>
      </c>
      <c r="DN58" s="1168">
        <v>0</v>
      </c>
      <c r="DO58" s="1168">
        <v>0</v>
      </c>
      <c r="DP58" s="1168">
        <v>0</v>
      </c>
      <c r="DQ58" s="1168">
        <v>0</v>
      </c>
      <c r="DR58" s="1168">
        <v>0</v>
      </c>
      <c r="DS58" s="1168">
        <v>0</v>
      </c>
      <c r="DT58" s="1168">
        <v>0</v>
      </c>
      <c r="DU58" s="1168">
        <v>0</v>
      </c>
      <c r="DV58" s="1168">
        <v>0</v>
      </c>
      <c r="DW58" s="1168">
        <v>0</v>
      </c>
      <c r="DX58" s="1168">
        <v>0</v>
      </c>
      <c r="DY58" s="1168">
        <v>0</v>
      </c>
      <c r="DZ58" s="1168">
        <v>0</v>
      </c>
      <c r="EA58" s="1168">
        <v>0</v>
      </c>
      <c r="EB58" s="1169">
        <v>0</v>
      </c>
      <c r="EC58" s="1135">
        <v>0</v>
      </c>
      <c r="ED58" s="1129">
        <v>0</v>
      </c>
      <c r="EE58" s="1129">
        <v>0</v>
      </c>
      <c r="EF58" s="1129">
        <v>0</v>
      </c>
      <c r="EG58" s="1129">
        <v>0</v>
      </c>
      <c r="EH58" s="1129">
        <v>0</v>
      </c>
      <c r="EI58" s="1129">
        <v>0</v>
      </c>
      <c r="EJ58" s="1129">
        <v>0</v>
      </c>
      <c r="EK58" s="1129">
        <v>0</v>
      </c>
      <c r="EL58" s="1129">
        <v>0</v>
      </c>
      <c r="EM58" s="1129">
        <v>0</v>
      </c>
      <c r="EN58" s="1129">
        <v>0</v>
      </c>
      <c r="EO58" s="1129">
        <v>0</v>
      </c>
      <c r="EP58" s="1129">
        <v>0</v>
      </c>
      <c r="EQ58" s="1129">
        <v>0</v>
      </c>
      <c r="ER58" s="1129">
        <v>0</v>
      </c>
      <c r="ES58" s="1146">
        <v>0</v>
      </c>
      <c r="ET58" s="1147"/>
      <c r="EU58" s="1129"/>
      <c r="EV58" s="1129"/>
      <c r="EW58" s="1129"/>
      <c r="EX58" s="1129"/>
      <c r="EY58" s="1129"/>
      <c r="EZ58" s="1129"/>
      <c r="FA58" s="1129"/>
      <c r="FB58" s="1129"/>
      <c r="FC58" s="1129"/>
      <c r="FD58" s="1129"/>
      <c r="FE58" s="1129"/>
      <c r="FF58" s="1129"/>
      <c r="FG58" s="1129"/>
      <c r="FH58" s="1129"/>
      <c r="FI58" s="1129"/>
      <c r="FJ58" s="1129"/>
      <c r="FK58" s="1147"/>
      <c r="FL58" s="1129"/>
      <c r="FM58" s="1129"/>
      <c r="FN58" s="925">
        <f t="shared" si="0"/>
        <v>0</v>
      </c>
      <c r="FO58" s="1129"/>
      <c r="FP58" s="1129"/>
      <c r="FQ58" s="1129"/>
      <c r="FR58" s="925">
        <f t="shared" si="1"/>
        <v>0</v>
      </c>
      <c r="FS58" s="1129"/>
      <c r="FT58" s="1129"/>
      <c r="FU58" s="1129"/>
      <c r="FV58" s="925">
        <f t="shared" si="2"/>
        <v>0</v>
      </c>
      <c r="FW58" s="1129"/>
      <c r="FX58" s="1129"/>
      <c r="FY58" s="1129"/>
      <c r="FZ58" s="1129"/>
      <c r="GA58" s="1146"/>
      <c r="GB58" s="1147"/>
      <c r="GC58" s="1129"/>
      <c r="GD58" s="1129"/>
      <c r="GE58" s="925">
        <f t="shared" si="3"/>
        <v>0</v>
      </c>
      <c r="GF58" s="925"/>
      <c r="GG58" s="925"/>
      <c r="GH58" s="925"/>
      <c r="GI58" s="925">
        <f t="shared" si="4"/>
        <v>0</v>
      </c>
      <c r="GJ58" s="925"/>
      <c r="GK58" s="925"/>
      <c r="GL58" s="925"/>
      <c r="GM58" s="925">
        <f t="shared" si="5"/>
        <v>0</v>
      </c>
      <c r="GN58" s="925"/>
      <c r="GO58" s="1129"/>
      <c r="GP58" s="1129"/>
      <c r="GQ58" s="1129">
        <f t="shared" si="6"/>
        <v>0</v>
      </c>
      <c r="GR58" s="1092">
        <f t="shared" si="7"/>
        <v>0</v>
      </c>
      <c r="GS58" s="1129"/>
      <c r="GT58" s="1129"/>
      <c r="GU58" s="1129"/>
      <c r="GV58" s="1129"/>
      <c r="GW58" s="1129"/>
      <c r="GX58" s="1129"/>
      <c r="GY58" s="1129"/>
      <c r="GZ58" s="1129"/>
      <c r="HA58" s="1129"/>
      <c r="HB58" s="1129"/>
      <c r="HC58" s="1129"/>
      <c r="HD58" s="1129"/>
      <c r="HE58" s="1129"/>
      <c r="HF58" s="1129"/>
      <c r="HG58" s="1129"/>
      <c r="HH58" s="1129"/>
      <c r="HI58" s="1092"/>
      <c r="HJ58" s="1096"/>
      <c r="HK58" s="925"/>
      <c r="HL58" s="925"/>
      <c r="HM58" s="925"/>
      <c r="HN58" s="925"/>
      <c r="HO58" s="925"/>
      <c r="HP58" s="925"/>
      <c r="HQ58" s="925"/>
      <c r="HR58" s="925"/>
      <c r="HS58" s="925"/>
      <c r="HT58" s="925"/>
      <c r="HU58" s="925"/>
      <c r="HV58" s="925"/>
      <c r="HW58" s="925"/>
      <c r="HX58" s="925"/>
      <c r="HY58" s="925"/>
      <c r="HZ58" s="1092"/>
    </row>
    <row r="59" spans="1:234" s="1070" customFormat="1" ht="21" customHeight="1" x14ac:dyDescent="0.35">
      <c r="A59" s="1128" t="s">
        <v>920</v>
      </c>
      <c r="B59" s="1172">
        <v>74959</v>
      </c>
      <c r="C59" s="1172">
        <v>74959</v>
      </c>
      <c r="D59" s="1172">
        <v>74959</v>
      </c>
      <c r="E59" s="1172">
        <v>74959</v>
      </c>
      <c r="F59" s="1172">
        <v>74959</v>
      </c>
      <c r="G59" s="1172">
        <v>74959</v>
      </c>
      <c r="H59" s="1172">
        <v>74959</v>
      </c>
      <c r="I59" s="1172">
        <v>74959</v>
      </c>
      <c r="J59" s="1172">
        <v>74959</v>
      </c>
      <c r="K59" s="1172">
        <v>74959</v>
      </c>
      <c r="L59" s="1172">
        <v>74959</v>
      </c>
      <c r="M59" s="1172">
        <v>74959</v>
      </c>
      <c r="N59" s="1172">
        <v>74959</v>
      </c>
      <c r="O59" s="1172">
        <v>74959</v>
      </c>
      <c r="P59" s="1172">
        <v>74959</v>
      </c>
      <c r="Q59" s="1172">
        <v>74959</v>
      </c>
      <c r="R59" s="1172">
        <v>74959</v>
      </c>
      <c r="S59" s="1172"/>
      <c r="T59" s="1172">
        <v>93461</v>
      </c>
      <c r="U59" s="1172">
        <v>93461</v>
      </c>
      <c r="V59" s="1172">
        <v>93461</v>
      </c>
      <c r="W59" s="1172">
        <v>93461</v>
      </c>
      <c r="X59" s="1172">
        <v>93461</v>
      </c>
      <c r="Y59" s="1172">
        <v>93461</v>
      </c>
      <c r="Z59" s="1172">
        <v>93461</v>
      </c>
      <c r="AA59" s="1172">
        <v>93461</v>
      </c>
      <c r="AB59" s="1172">
        <v>93461</v>
      </c>
      <c r="AC59" s="1172">
        <v>93461</v>
      </c>
      <c r="AD59" s="1172">
        <v>93461</v>
      </c>
      <c r="AE59" s="1172">
        <v>93461</v>
      </c>
      <c r="AF59" s="1172">
        <v>93461</v>
      </c>
      <c r="AG59" s="1172">
        <v>93461</v>
      </c>
      <c r="AH59" s="1172">
        <v>93461</v>
      </c>
      <c r="AI59" s="1172">
        <v>93461</v>
      </c>
      <c r="AJ59" s="1172">
        <v>93461</v>
      </c>
      <c r="AK59" s="1172"/>
      <c r="AL59" s="1172">
        <v>112610.6</v>
      </c>
      <c r="AM59" s="1172">
        <v>112610.6</v>
      </c>
      <c r="AN59" s="1172">
        <v>112610.6</v>
      </c>
      <c r="AO59" s="1172">
        <v>112610.6</v>
      </c>
      <c r="AP59" s="1172">
        <v>112610.6</v>
      </c>
      <c r="AQ59" s="1172">
        <v>112610.6</v>
      </c>
      <c r="AR59" s="1172">
        <v>112610.6</v>
      </c>
      <c r="AS59" s="1172">
        <v>112610.6</v>
      </c>
      <c r="AT59" s="1172">
        <v>113343</v>
      </c>
      <c r="AU59" s="1172">
        <v>113343</v>
      </c>
      <c r="AV59" s="1172"/>
      <c r="AW59" s="2766">
        <v>139936</v>
      </c>
      <c r="AX59" s="1172">
        <v>139936</v>
      </c>
      <c r="AY59" s="1172">
        <v>139936</v>
      </c>
      <c r="AZ59" s="1172">
        <v>139936</v>
      </c>
      <c r="BA59" s="1172">
        <v>139936</v>
      </c>
      <c r="BB59" s="1172">
        <v>139936</v>
      </c>
      <c r="BC59" s="1172">
        <v>139936</v>
      </c>
      <c r="BD59" s="1172">
        <v>139936</v>
      </c>
      <c r="BE59" s="1172">
        <v>139936</v>
      </c>
      <c r="BF59" s="1172">
        <v>139936</v>
      </c>
      <c r="BG59" s="1172">
        <v>139936</v>
      </c>
      <c r="BH59" s="1172">
        <v>139936</v>
      </c>
      <c r="BI59" s="1172">
        <v>139936</v>
      </c>
      <c r="BJ59" s="1172">
        <v>139936</v>
      </c>
      <c r="BK59" s="1172">
        <v>139936</v>
      </c>
      <c r="BL59" s="1172">
        <v>139936</v>
      </c>
      <c r="BM59" s="1175">
        <v>168752.71508243601</v>
      </c>
      <c r="BN59" s="1173">
        <v>168752.71508243601</v>
      </c>
      <c r="BO59" s="1173">
        <v>168752.71508243601</v>
      </c>
      <c r="BP59" s="1173">
        <v>168752.71508243601</v>
      </c>
      <c r="BQ59" s="1173">
        <v>168752.71508243601</v>
      </c>
      <c r="BR59" s="1173">
        <v>168752.71508243601</v>
      </c>
      <c r="BS59" s="1173">
        <v>168752.71508243601</v>
      </c>
      <c r="BT59" s="1173">
        <v>168752.71508243601</v>
      </c>
      <c r="BU59" s="1173">
        <v>168752.71508243601</v>
      </c>
      <c r="BV59" s="1173">
        <v>168752.71508243601</v>
      </c>
      <c r="BW59" s="1173">
        <v>168752.71508243601</v>
      </c>
      <c r="BX59" s="1173">
        <v>168752.71508243601</v>
      </c>
      <c r="BY59" s="1173">
        <v>168752.71508243601</v>
      </c>
      <c r="BZ59" s="1173">
        <v>168752.71508243601</v>
      </c>
      <c r="CA59" s="1173">
        <v>168752.71508243601</v>
      </c>
      <c r="CB59" s="1174">
        <v>168752.71508243601</v>
      </c>
      <c r="CC59" s="1175">
        <v>205913.96905313976</v>
      </c>
      <c r="CD59" s="1173">
        <v>202010</v>
      </c>
      <c r="CE59" s="1173">
        <v>202010</v>
      </c>
      <c r="CF59" s="1173">
        <v>202010</v>
      </c>
      <c r="CG59" s="1173">
        <v>202010</v>
      </c>
      <c r="CH59" s="1173">
        <v>202010</v>
      </c>
      <c r="CI59" s="1173">
        <v>202010</v>
      </c>
      <c r="CJ59" s="1173">
        <v>202010</v>
      </c>
      <c r="CK59" s="1173">
        <v>202010</v>
      </c>
      <c r="CL59" s="1173">
        <v>202010</v>
      </c>
      <c r="CM59" s="1173">
        <v>202010</v>
      </c>
      <c r="CN59" s="1173">
        <v>202010</v>
      </c>
      <c r="CO59" s="1173">
        <v>202010</v>
      </c>
      <c r="CP59" s="1173">
        <v>202010</v>
      </c>
      <c r="CQ59" s="1173">
        <v>202010</v>
      </c>
      <c r="CR59" s="1173">
        <v>202010</v>
      </c>
      <c r="CS59" s="1174">
        <v>205913.96905313976</v>
      </c>
      <c r="CT59" s="1173">
        <v>300596.09999999998</v>
      </c>
      <c r="CU59" s="1173">
        <v>300596.09999999998</v>
      </c>
      <c r="CV59" s="1173">
        <v>300596.09999999998</v>
      </c>
      <c r="CW59" s="1173">
        <v>300596.09999999998</v>
      </c>
      <c r="CX59" s="1173">
        <v>300596.09999999998</v>
      </c>
      <c r="CY59" s="1173">
        <v>300596.09999999998</v>
      </c>
      <c r="CZ59" s="1173">
        <v>300596.09999999998</v>
      </c>
      <c r="DA59" s="1173">
        <v>300596.09999999998</v>
      </c>
      <c r="DB59" s="1173">
        <v>300596.09999999998</v>
      </c>
      <c r="DC59" s="1173">
        <v>300596.09999999998</v>
      </c>
      <c r="DD59" s="1173">
        <v>300596.09999999998</v>
      </c>
      <c r="DE59" s="1173">
        <v>300596.09999999998</v>
      </c>
      <c r="DF59" s="1173">
        <v>300596.09999999998</v>
      </c>
      <c r="DG59" s="1173">
        <v>300596.09999999998</v>
      </c>
      <c r="DH59" s="1173">
        <v>300596.09999999998</v>
      </c>
      <c r="DI59" s="1173">
        <v>300596.09999999998</v>
      </c>
      <c r="DJ59" s="1173">
        <v>300596.09999999998</v>
      </c>
      <c r="DK59" s="1175">
        <v>349480.413209297</v>
      </c>
      <c r="DL59" s="1173">
        <v>349480.413209297</v>
      </c>
      <c r="DM59" s="1173">
        <v>349480.413209297</v>
      </c>
      <c r="DN59" s="1173">
        <v>349480.413209297</v>
      </c>
      <c r="DO59" s="1173">
        <v>349480.413209297</v>
      </c>
      <c r="DP59" s="1173">
        <v>349480.413209297</v>
      </c>
      <c r="DQ59" s="1173">
        <v>349480.413209297</v>
      </c>
      <c r="DR59" s="1173">
        <v>349480.413209297</v>
      </c>
      <c r="DS59" s="1173">
        <v>349480.413209297</v>
      </c>
      <c r="DT59" s="1173">
        <v>349480.413209297</v>
      </c>
      <c r="DU59" s="1173">
        <v>349480.413209297</v>
      </c>
      <c r="DV59" s="1173">
        <v>349480.413209297</v>
      </c>
      <c r="DW59" s="1173">
        <v>349480.413209297</v>
      </c>
      <c r="DX59" s="1173">
        <v>349480.413209297</v>
      </c>
      <c r="DY59" s="1173">
        <v>349480.413209297</v>
      </c>
      <c r="DZ59" s="1173">
        <v>349480.413209297</v>
      </c>
      <c r="EA59" s="1173">
        <v>349480.413209297</v>
      </c>
      <c r="EB59" s="1174">
        <v>349480.413209297</v>
      </c>
      <c r="EC59" s="1175">
        <v>404873.67759933881</v>
      </c>
      <c r="ED59" s="925">
        <v>404873.67759933881</v>
      </c>
      <c r="EE59" s="925">
        <v>404873.67759933881</v>
      </c>
      <c r="EF59" s="925">
        <v>404873.67759933881</v>
      </c>
      <c r="EG59" s="925">
        <v>404873.67759933881</v>
      </c>
      <c r="EH59" s="925">
        <v>404873.67759933881</v>
      </c>
      <c r="EI59" s="925">
        <v>404873.67759933881</v>
      </c>
      <c r="EJ59" s="925">
        <v>404873.67759933881</v>
      </c>
      <c r="EK59" s="925">
        <v>404873.67759933881</v>
      </c>
      <c r="EL59" s="925">
        <v>404873.67759933881</v>
      </c>
      <c r="EM59" s="925">
        <v>404873.67759933881</v>
      </c>
      <c r="EN59" s="925">
        <v>404873.67759933881</v>
      </c>
      <c r="EO59" s="925">
        <v>404873.67759933881</v>
      </c>
      <c r="EP59" s="925">
        <v>404873.67759933881</v>
      </c>
      <c r="EQ59" s="925">
        <v>404873.67759933881</v>
      </c>
      <c r="ER59" s="925">
        <v>404873.67759933881</v>
      </c>
      <c r="ES59" s="1092">
        <v>404873.67759933881</v>
      </c>
      <c r="ET59" s="1096">
        <v>459130.92153951351</v>
      </c>
      <c r="EU59" s="925">
        <v>459130.92153951351</v>
      </c>
      <c r="EV59" s="925">
        <v>459130.92153951351</v>
      </c>
      <c r="EW59" s="925">
        <v>459130.92153951351</v>
      </c>
      <c r="EX59" s="925">
        <v>459130.92153951351</v>
      </c>
      <c r="EY59" s="925">
        <v>459130.92153951351</v>
      </c>
      <c r="EZ59" s="925">
        <v>459130.92153951351</v>
      </c>
      <c r="FA59" s="925">
        <v>459130.92153951351</v>
      </c>
      <c r="FB59" s="925">
        <v>459130.92153951351</v>
      </c>
      <c r="FC59" s="925">
        <v>459130.92153951351</v>
      </c>
      <c r="FD59" s="925">
        <v>459130.92153951351</v>
      </c>
      <c r="FE59" s="925">
        <v>459130.92153951351</v>
      </c>
      <c r="FF59" s="925">
        <v>459130.92153951351</v>
      </c>
      <c r="FG59" s="925">
        <v>459130.92153951351</v>
      </c>
      <c r="FH59" s="925">
        <v>459130.92153951351</v>
      </c>
      <c r="FI59" s="925">
        <v>459130.92153951351</v>
      </c>
      <c r="FJ59" s="925">
        <v>459130.92153951351</v>
      </c>
      <c r="FK59" s="1096">
        <v>610222.29231138306</v>
      </c>
      <c r="FL59" s="925">
        <v>610222.29231138306</v>
      </c>
      <c r="FM59" s="925">
        <v>610222.29231138306</v>
      </c>
      <c r="FN59" s="925">
        <v>610222.29231138306</v>
      </c>
      <c r="FO59" s="925">
        <v>610222.29231138306</v>
      </c>
      <c r="FP59" s="925">
        <v>610222.29231138306</v>
      </c>
      <c r="FQ59" s="925">
        <v>610222.29231138306</v>
      </c>
      <c r="FR59" s="925">
        <v>610222.29231138306</v>
      </c>
      <c r="FS59" s="925">
        <v>610222.29231138306</v>
      </c>
      <c r="FT59" s="925">
        <v>610222.29231138306</v>
      </c>
      <c r="FU59" s="925">
        <v>610222.29231138306</v>
      </c>
      <c r="FV59" s="925">
        <v>610222.29231138306</v>
      </c>
      <c r="FW59" s="925">
        <v>610222.29231138306</v>
      </c>
      <c r="FX59" s="925">
        <v>610222.29231138306</v>
      </c>
      <c r="FY59" s="925">
        <v>610222.29231138306</v>
      </c>
      <c r="FZ59" s="925">
        <v>610222.29231138306</v>
      </c>
      <c r="GA59" s="1092">
        <v>610222.29231138306</v>
      </c>
      <c r="GB59" s="1096">
        <v>841632.93097850494</v>
      </c>
      <c r="GC59" s="925">
        <v>841632.93097850494</v>
      </c>
      <c r="GD59" s="925">
        <v>841632.93097850494</v>
      </c>
      <c r="GE59" s="925">
        <v>841632.93097850494</v>
      </c>
      <c r="GF59" s="925">
        <v>841632.93097850494</v>
      </c>
      <c r="GG59" s="925">
        <v>841632.93097850494</v>
      </c>
      <c r="GH59" s="925">
        <v>841632.93097850494</v>
      </c>
      <c r="GI59" s="925">
        <v>841632.93097850494</v>
      </c>
      <c r="GJ59" s="925">
        <v>841632.93097850494</v>
      </c>
      <c r="GK59" s="925">
        <v>841632.93097850494</v>
      </c>
      <c r="GL59" s="925">
        <v>841632.93097850494</v>
      </c>
      <c r="GM59" s="925">
        <v>841632.93097850494</v>
      </c>
      <c r="GN59" s="925">
        <v>841632.93097850494</v>
      </c>
      <c r="GO59" s="925">
        <v>841632.93097850494</v>
      </c>
      <c r="GP59" s="925">
        <v>841632.93097850494</v>
      </c>
      <c r="GQ59" s="925">
        <v>841632.93097850494</v>
      </c>
      <c r="GR59" s="1092">
        <v>800920.52649278042</v>
      </c>
      <c r="GS59" s="925">
        <v>1176219.9005670282</v>
      </c>
      <c r="GT59" s="925">
        <v>1176219.9005670282</v>
      </c>
      <c r="GU59" s="925">
        <v>1176219.9005670282</v>
      </c>
      <c r="GV59" s="925">
        <v>1176219.9005670282</v>
      </c>
      <c r="GW59" s="925">
        <v>1176219.9005670282</v>
      </c>
      <c r="GX59" s="925">
        <v>1176219.9005670282</v>
      </c>
      <c r="GY59" s="925">
        <v>1176219.9005670282</v>
      </c>
      <c r="GZ59" s="925">
        <v>1176219.9005670282</v>
      </c>
      <c r="HA59" s="925">
        <v>1176219.9005670282</v>
      </c>
      <c r="HB59" s="925">
        <v>1176219.9005670282</v>
      </c>
      <c r="HC59" s="925">
        <v>1176219.9005670282</v>
      </c>
      <c r="HD59" s="925">
        <v>1176219.9005670282</v>
      </c>
      <c r="HE59" s="925">
        <v>1176219.9005670282</v>
      </c>
      <c r="HF59" s="925">
        <v>1176219.9005670282</v>
      </c>
      <c r="HG59" s="925">
        <v>1176219.9005670282</v>
      </c>
      <c r="HH59" s="925">
        <v>1176219.9005670282</v>
      </c>
      <c r="HI59" s="1092">
        <v>1176219.9005670282</v>
      </c>
      <c r="HJ59" s="1096">
        <v>1400006.0856354767</v>
      </c>
      <c r="HK59" s="925">
        <v>1400006.0856354767</v>
      </c>
      <c r="HL59" s="925">
        <v>1400006.0856354767</v>
      </c>
      <c r="HM59" s="925">
        <v>1400006.0856354767</v>
      </c>
      <c r="HN59" s="925">
        <v>1400006.0856354767</v>
      </c>
      <c r="HO59" s="925">
        <v>1400006.0856354767</v>
      </c>
      <c r="HP59" s="925">
        <v>1400006.0856354767</v>
      </c>
      <c r="HQ59" s="925">
        <v>1400006.0856354767</v>
      </c>
      <c r="HR59" s="925">
        <v>1400006.0856354767</v>
      </c>
      <c r="HS59" s="925">
        <v>1400006.0856354767</v>
      </c>
      <c r="HT59" s="925">
        <v>1400006.0856354767</v>
      </c>
      <c r="HU59" s="925">
        <v>1400006.0856354767</v>
      </c>
      <c r="HV59" s="925">
        <v>1400006.0856354767</v>
      </c>
      <c r="HW59" s="925">
        <v>1400006.0856354767</v>
      </c>
      <c r="HX59" s="925">
        <v>1400006.0856354767</v>
      </c>
      <c r="HY59" s="925">
        <v>1400006.0856354767</v>
      </c>
      <c r="HZ59" s="1092">
        <v>1400006.0856354767</v>
      </c>
    </row>
    <row r="60" spans="1:234" s="1070" customFormat="1" ht="21" customHeight="1" thickBot="1" x14ac:dyDescent="0.4">
      <c r="A60" s="1128" t="s">
        <v>921</v>
      </c>
      <c r="B60" s="1172">
        <v>71627</v>
      </c>
      <c r="C60" s="1172">
        <v>71627</v>
      </c>
      <c r="D60" s="1172">
        <v>71627</v>
      </c>
      <c r="E60" s="1172">
        <v>71627</v>
      </c>
      <c r="F60" s="1172">
        <v>71627</v>
      </c>
      <c r="G60" s="1172">
        <v>71627</v>
      </c>
      <c r="H60" s="1172">
        <v>71627</v>
      </c>
      <c r="I60" s="1172">
        <v>71627</v>
      </c>
      <c r="J60" s="1172">
        <v>71627</v>
      </c>
      <c r="K60" s="1172">
        <v>71627</v>
      </c>
      <c r="L60" s="1172">
        <v>71627</v>
      </c>
      <c r="M60" s="1172">
        <v>71627</v>
      </c>
      <c r="N60" s="1172">
        <v>71627</v>
      </c>
      <c r="O60" s="1172">
        <v>71627</v>
      </c>
      <c r="P60" s="1172">
        <v>71627</v>
      </c>
      <c r="Q60" s="1172">
        <v>71627</v>
      </c>
      <c r="R60" s="1172">
        <v>71627</v>
      </c>
      <c r="S60" s="1172"/>
      <c r="T60" s="1172">
        <v>89545</v>
      </c>
      <c r="U60" s="1172">
        <v>89545</v>
      </c>
      <c r="V60" s="1172">
        <v>89545</v>
      </c>
      <c r="W60" s="1172">
        <v>89545</v>
      </c>
      <c r="X60" s="1172">
        <v>89545</v>
      </c>
      <c r="Y60" s="1172">
        <v>89545</v>
      </c>
      <c r="Z60" s="1172">
        <v>89545</v>
      </c>
      <c r="AA60" s="1172">
        <v>89545</v>
      </c>
      <c r="AB60" s="1172">
        <v>89545</v>
      </c>
      <c r="AC60" s="1172">
        <v>89545</v>
      </c>
      <c r="AD60" s="1172">
        <v>89545</v>
      </c>
      <c r="AE60" s="1172">
        <v>89545</v>
      </c>
      <c r="AF60" s="1172">
        <v>89545</v>
      </c>
      <c r="AG60" s="1172">
        <v>89545</v>
      </c>
      <c r="AH60" s="1172">
        <v>89545</v>
      </c>
      <c r="AI60" s="1172">
        <v>89545</v>
      </c>
      <c r="AJ60" s="1172">
        <v>89545</v>
      </c>
      <c r="AK60" s="1172"/>
      <c r="AL60" s="1172">
        <v>106902</v>
      </c>
      <c r="AM60" s="1172">
        <v>106902</v>
      </c>
      <c r="AN60" s="1172">
        <v>106902</v>
      </c>
      <c r="AO60" s="1172">
        <v>104476.32750499999</v>
      </c>
      <c r="AP60" s="1172">
        <v>106902</v>
      </c>
      <c r="AQ60" s="1172">
        <v>106902</v>
      </c>
      <c r="AR60" s="1172">
        <v>106902</v>
      </c>
      <c r="AS60" s="1172">
        <v>104476.32750499999</v>
      </c>
      <c r="AT60" s="1172">
        <v>105550</v>
      </c>
      <c r="AU60" s="1172">
        <v>105550</v>
      </c>
      <c r="AV60" s="1172"/>
      <c r="AW60" s="2767">
        <v>132538</v>
      </c>
      <c r="AX60" s="2768">
        <v>132538</v>
      </c>
      <c r="AY60" s="2768">
        <v>132538</v>
      </c>
      <c r="AZ60" s="2768">
        <v>132538</v>
      </c>
      <c r="BA60" s="2768">
        <v>132538</v>
      </c>
      <c r="BB60" s="2768">
        <v>132538</v>
      </c>
      <c r="BC60" s="2768">
        <v>132538</v>
      </c>
      <c r="BD60" s="2768">
        <v>132538</v>
      </c>
      <c r="BE60" s="2768">
        <v>132538</v>
      </c>
      <c r="BF60" s="2768">
        <v>132538</v>
      </c>
      <c r="BG60" s="2768">
        <v>132538</v>
      </c>
      <c r="BH60" s="2768">
        <v>132538</v>
      </c>
      <c r="BI60" s="2768">
        <v>132538</v>
      </c>
      <c r="BJ60" s="2768">
        <v>132538</v>
      </c>
      <c r="BK60" s="2768">
        <v>132538</v>
      </c>
      <c r="BL60" s="2768">
        <v>132538</v>
      </c>
      <c r="BM60" s="1175">
        <v>162527.84830000001</v>
      </c>
      <c r="BN60" s="1173">
        <v>162527.84830000001</v>
      </c>
      <c r="BO60" s="1173">
        <v>165978.61109115303</v>
      </c>
      <c r="BP60" s="1173">
        <v>165978.61109115303</v>
      </c>
      <c r="BQ60" s="1173">
        <v>165978.61109115303</v>
      </c>
      <c r="BR60" s="1173">
        <v>165978.61109115303</v>
      </c>
      <c r="BS60" s="1173">
        <v>165978.61109115303</v>
      </c>
      <c r="BT60" s="1173">
        <v>165978.61109115303</v>
      </c>
      <c r="BU60" s="1173">
        <v>165978.61109115303</v>
      </c>
      <c r="BV60" s="1173">
        <v>165978.61109115303</v>
      </c>
      <c r="BW60" s="1173">
        <v>165978.61109115303</v>
      </c>
      <c r="BX60" s="1173">
        <v>165978.61109115303</v>
      </c>
      <c r="BY60" s="1173">
        <v>165978.61109115303</v>
      </c>
      <c r="BZ60" s="1173">
        <v>165978.61109115303</v>
      </c>
      <c r="CA60" s="1173">
        <v>165978.61109115303</v>
      </c>
      <c r="CB60" s="1174">
        <v>165978.61109115303</v>
      </c>
      <c r="CC60" s="1175">
        <v>195200.00966858421</v>
      </c>
      <c r="CD60" s="1173">
        <v>195062</v>
      </c>
      <c r="CE60" s="1173">
        <v>195062</v>
      </c>
      <c r="CF60" s="1173">
        <v>195062</v>
      </c>
      <c r="CG60" s="1173">
        <v>195062</v>
      </c>
      <c r="CH60" s="1173">
        <v>195062</v>
      </c>
      <c r="CI60" s="1173">
        <v>195062</v>
      </c>
      <c r="CJ60" s="1173">
        <v>195062</v>
      </c>
      <c r="CK60" s="1173">
        <v>195062</v>
      </c>
      <c r="CL60" s="1173">
        <v>195062</v>
      </c>
      <c r="CM60" s="1173">
        <v>195062</v>
      </c>
      <c r="CN60" s="1173">
        <v>195062</v>
      </c>
      <c r="CO60" s="1173">
        <v>195062</v>
      </c>
      <c r="CP60" s="1173">
        <v>195062</v>
      </c>
      <c r="CQ60" s="1173">
        <v>195062</v>
      </c>
      <c r="CR60" s="1173">
        <v>195062</v>
      </c>
      <c r="CS60" s="1174">
        <v>195200.00966858421</v>
      </c>
      <c r="CT60" s="1173">
        <v>285921.01</v>
      </c>
      <c r="CU60" s="1173">
        <v>285921.01</v>
      </c>
      <c r="CV60" s="1173">
        <v>285921.01</v>
      </c>
      <c r="CW60" s="1173">
        <v>285921.01</v>
      </c>
      <c r="CX60" s="1173">
        <v>285921.01</v>
      </c>
      <c r="CY60" s="1173">
        <v>285921.01</v>
      </c>
      <c r="CZ60" s="1173">
        <v>285921.01</v>
      </c>
      <c r="DA60" s="1173">
        <v>285921.01</v>
      </c>
      <c r="DB60" s="1173">
        <v>285921.00610834261</v>
      </c>
      <c r="DC60" s="1173">
        <v>285921.00610834261</v>
      </c>
      <c r="DD60" s="1173">
        <v>285921.00610834261</v>
      </c>
      <c r="DE60" s="1173">
        <v>285921.00610834261</v>
      </c>
      <c r="DF60" s="1173">
        <v>285921.00610834261</v>
      </c>
      <c r="DG60" s="1173">
        <v>285921.00610834261</v>
      </c>
      <c r="DH60" s="1173">
        <v>285921.00610834261</v>
      </c>
      <c r="DI60" s="1173">
        <v>285921.00610834261</v>
      </c>
      <c r="DJ60" s="1173">
        <v>285921.00610834261</v>
      </c>
      <c r="DK60" s="1175">
        <v>332228.56</v>
      </c>
      <c r="DL60" s="1173">
        <v>332228.56</v>
      </c>
      <c r="DM60" s="1173">
        <v>332228.56</v>
      </c>
      <c r="DN60" s="1173">
        <v>332228.56</v>
      </c>
      <c r="DO60" s="1173">
        <v>332228.56</v>
      </c>
      <c r="DP60" s="1173">
        <v>332228.56</v>
      </c>
      <c r="DQ60" s="1173">
        <v>332228.56</v>
      </c>
      <c r="DR60" s="1173">
        <v>332228.56</v>
      </c>
      <c r="DS60" s="1173">
        <v>332228.56</v>
      </c>
      <c r="DT60" s="1173">
        <v>332228.56</v>
      </c>
      <c r="DU60" s="1173">
        <v>332228.56</v>
      </c>
      <c r="DV60" s="1173">
        <v>332228.56</v>
      </c>
      <c r="DW60" s="1173">
        <v>332228.56</v>
      </c>
      <c r="DX60" s="1173">
        <v>332228.56</v>
      </c>
      <c r="DY60" s="1173">
        <v>332228.56</v>
      </c>
      <c r="DZ60" s="1173">
        <v>332228.56</v>
      </c>
      <c r="EA60" s="1173">
        <v>332228.56</v>
      </c>
      <c r="EB60" s="1174">
        <v>332228.56</v>
      </c>
      <c r="EC60" s="1175">
        <v>353705.14548284205</v>
      </c>
      <c r="ED60" s="925">
        <v>353705.14548284205</v>
      </c>
      <c r="EE60" s="925">
        <v>353705.14548284205</v>
      </c>
      <c r="EF60" s="925">
        <v>353705.14548284205</v>
      </c>
      <c r="EG60" s="925">
        <v>353705.14548284205</v>
      </c>
      <c r="EH60" s="925">
        <v>353705.14548284205</v>
      </c>
      <c r="EI60" s="925">
        <v>353705.14548284205</v>
      </c>
      <c r="EJ60" s="925">
        <v>353705.14548284205</v>
      </c>
      <c r="EK60" s="925">
        <v>353705.14548284205</v>
      </c>
      <c r="EL60" s="925">
        <v>353705.14548284205</v>
      </c>
      <c r="EM60" s="925">
        <v>353705.14548284205</v>
      </c>
      <c r="EN60" s="925">
        <v>353705.14548284205</v>
      </c>
      <c r="EO60" s="925">
        <v>353705.14548284205</v>
      </c>
      <c r="EP60" s="925">
        <v>353705.14548284205</v>
      </c>
      <c r="EQ60" s="925">
        <v>353705.14548284205</v>
      </c>
      <c r="ER60" s="925">
        <v>353705.14548284205</v>
      </c>
      <c r="ES60" s="1092">
        <v>353705.14548284205</v>
      </c>
      <c r="ET60" s="1096">
        <v>431142.33644786902</v>
      </c>
      <c r="EU60" s="925">
        <v>431142.33644786902</v>
      </c>
      <c r="EV60" s="925">
        <v>431142.33644786902</v>
      </c>
      <c r="EW60" s="925">
        <v>431142.33644786902</v>
      </c>
      <c r="EX60" s="925">
        <v>431142.33644786902</v>
      </c>
      <c r="EY60" s="925">
        <v>431142.33644786902</v>
      </c>
      <c r="EZ60" s="925">
        <v>431142.33644786902</v>
      </c>
      <c r="FA60" s="925">
        <v>431142.33644786902</v>
      </c>
      <c r="FB60" s="925">
        <v>431142.33644786902</v>
      </c>
      <c r="FC60" s="925">
        <v>431142.33644786902</v>
      </c>
      <c r="FD60" s="925">
        <v>431142.33644786902</v>
      </c>
      <c r="FE60" s="925">
        <v>431142.33644786902</v>
      </c>
      <c r="FF60" s="925">
        <v>431142.33644786902</v>
      </c>
      <c r="FG60" s="925">
        <v>431142.33644786902</v>
      </c>
      <c r="FH60" s="925">
        <v>431142.33644786902</v>
      </c>
      <c r="FI60" s="925">
        <v>431142.33644786902</v>
      </c>
      <c r="FJ60" s="925">
        <v>431142.33644786902</v>
      </c>
      <c r="FK60" s="1096">
        <v>577282.96184570482</v>
      </c>
      <c r="FL60" s="925">
        <v>577282.96184570482</v>
      </c>
      <c r="FM60" s="925">
        <v>577282.96184570482</v>
      </c>
      <c r="FN60" s="925">
        <v>577282.96184570482</v>
      </c>
      <c r="FO60" s="925">
        <v>577282.96184570482</v>
      </c>
      <c r="FP60" s="925">
        <v>577282.96184570482</v>
      </c>
      <c r="FQ60" s="925">
        <v>577282.96184570482</v>
      </c>
      <c r="FR60" s="925">
        <v>577282.96184570482</v>
      </c>
      <c r="FS60" s="925">
        <v>577282.96184570482</v>
      </c>
      <c r="FT60" s="925">
        <v>577282.96184570482</v>
      </c>
      <c r="FU60" s="925">
        <v>577282.96184570482</v>
      </c>
      <c r="FV60" s="925">
        <v>577282.96184570482</v>
      </c>
      <c r="FW60" s="925">
        <v>577282.96184570482</v>
      </c>
      <c r="FX60" s="925">
        <v>577282.96184570482</v>
      </c>
      <c r="FY60" s="925">
        <v>577282.96184570482</v>
      </c>
      <c r="FZ60" s="925">
        <v>577282.96184570482</v>
      </c>
      <c r="GA60" s="1092">
        <v>577282.96184570482</v>
      </c>
      <c r="GB60" s="1096">
        <v>803900.88272086671</v>
      </c>
      <c r="GC60" s="925">
        <v>803900.88272086671</v>
      </c>
      <c r="GD60" s="925">
        <v>803900.88272086671</v>
      </c>
      <c r="GE60" s="925">
        <v>803900.88272086671</v>
      </c>
      <c r="GF60" s="925">
        <v>803900.88272086671</v>
      </c>
      <c r="GG60" s="925">
        <v>803900.88272086671</v>
      </c>
      <c r="GH60" s="925">
        <v>803900.88272086671</v>
      </c>
      <c r="GI60" s="925">
        <v>803900.88272086671</v>
      </c>
      <c r="GJ60" s="925">
        <v>803900.88272086671</v>
      </c>
      <c r="GK60" s="925">
        <v>803900.88272086671</v>
      </c>
      <c r="GL60" s="925">
        <v>803900.88272086671</v>
      </c>
      <c r="GM60" s="925">
        <v>803900.88272086671</v>
      </c>
      <c r="GN60" s="925">
        <v>803900.88272086671</v>
      </c>
      <c r="GO60" s="925">
        <v>803900.88272086671</v>
      </c>
      <c r="GP60" s="925">
        <v>803900.88272086671</v>
      </c>
      <c r="GQ60" s="925">
        <v>803900.88272086671</v>
      </c>
      <c r="GR60" s="1092">
        <v>726625.39788204408</v>
      </c>
      <c r="GS60" s="1096">
        <v>1128205.1304306879</v>
      </c>
      <c r="GT60" s="925">
        <v>1128205.1304306879</v>
      </c>
      <c r="GU60" s="925">
        <v>1128205.1304306879</v>
      </c>
      <c r="GV60" s="925">
        <v>1128205.1304306879</v>
      </c>
      <c r="GW60" s="925">
        <v>1128205.1304306879</v>
      </c>
      <c r="GX60" s="925">
        <v>1128205.1304306879</v>
      </c>
      <c r="GY60" s="925">
        <v>1128205.1304306879</v>
      </c>
      <c r="GZ60" s="925">
        <v>1128205.1304306879</v>
      </c>
      <c r="HA60" s="925">
        <v>1128205.1304306879</v>
      </c>
      <c r="HB60" s="925">
        <v>1128205.1304306879</v>
      </c>
      <c r="HC60" s="925">
        <v>1128205.1304306879</v>
      </c>
      <c r="HD60" s="925">
        <v>1128205.1304306879</v>
      </c>
      <c r="HE60" s="925">
        <v>1128205.1304306879</v>
      </c>
      <c r="HF60" s="925">
        <v>1128205.1304306879</v>
      </c>
      <c r="HG60" s="925">
        <v>1128205.1304306879</v>
      </c>
      <c r="HH60" s="925">
        <v>1128205.1304306879</v>
      </c>
      <c r="HI60" s="1092">
        <v>1128205.1304306879</v>
      </c>
      <c r="HJ60" s="1176">
        <v>1350563.810389888</v>
      </c>
      <c r="HK60" s="1177">
        <v>1350563.810389888</v>
      </c>
      <c r="HL60" s="1177">
        <v>1350563.810389888</v>
      </c>
      <c r="HM60" s="1177">
        <v>1350563.810389888</v>
      </c>
      <c r="HN60" s="1177">
        <v>1350563.810389888</v>
      </c>
      <c r="HO60" s="1177">
        <v>1350563.810389888</v>
      </c>
      <c r="HP60" s="1177">
        <v>1350563.810389888</v>
      </c>
      <c r="HQ60" s="1177">
        <v>1350563.810389888</v>
      </c>
      <c r="HR60" s="1177">
        <v>1350563.810389888</v>
      </c>
      <c r="HS60" s="1177">
        <v>1350563.810389888</v>
      </c>
      <c r="HT60" s="1177">
        <v>1350563.810389888</v>
      </c>
      <c r="HU60" s="1177">
        <v>1350563.810389888</v>
      </c>
      <c r="HV60" s="1177">
        <v>1350563.810389888</v>
      </c>
      <c r="HW60" s="1177">
        <v>1350563.810389888</v>
      </c>
      <c r="HX60" s="1177">
        <v>1350563.810389888</v>
      </c>
      <c r="HY60" s="1177">
        <v>1350563.810389888</v>
      </c>
      <c r="HZ60" s="1178">
        <v>1350563.810389888</v>
      </c>
    </row>
    <row r="61" spans="1:234" ht="24" customHeight="1" thickTop="1" x14ac:dyDescent="0.35">
      <c r="A61" s="1179" t="s">
        <v>922</v>
      </c>
      <c r="B61" s="1180"/>
      <c r="C61" s="1180"/>
      <c r="D61" s="1180"/>
      <c r="E61" s="1180"/>
      <c r="F61" s="1180"/>
      <c r="G61" s="1180"/>
      <c r="H61" s="1180"/>
      <c r="I61" s="1180"/>
      <c r="J61" s="1180"/>
      <c r="K61" s="1180"/>
      <c r="L61" s="1180"/>
      <c r="M61" s="1180"/>
      <c r="N61" s="1180"/>
      <c r="O61" s="1180"/>
      <c r="P61" s="1180"/>
      <c r="Q61" s="1180"/>
      <c r="R61" s="1180"/>
      <c r="S61" s="1180"/>
      <c r="T61" s="1181"/>
      <c r="U61" s="1181"/>
      <c r="V61" s="1181"/>
      <c r="W61" s="1181"/>
      <c r="X61" s="1181"/>
      <c r="Y61" s="1181"/>
      <c r="Z61" s="1181"/>
      <c r="AA61" s="1181"/>
      <c r="AB61" s="1181"/>
      <c r="AC61" s="1181"/>
      <c r="AD61" s="1181"/>
      <c r="AE61" s="1181"/>
      <c r="AF61" s="1181"/>
      <c r="AG61" s="1181"/>
      <c r="AH61" s="1181"/>
      <c r="AI61" s="1181"/>
      <c r="AJ61" s="1181"/>
      <c r="AK61" s="1181"/>
      <c r="AL61" s="1182"/>
      <c r="AM61" s="1182"/>
      <c r="AN61" s="1182"/>
      <c r="AO61" s="1182"/>
      <c r="AP61" s="1182"/>
      <c r="AQ61" s="1182"/>
      <c r="AR61" s="1182"/>
      <c r="AS61" s="1182"/>
      <c r="AT61" s="1182"/>
      <c r="AU61" s="1182"/>
      <c r="AV61" s="1182"/>
      <c r="AW61" s="2761"/>
      <c r="AX61" s="947"/>
      <c r="AY61" s="947"/>
      <c r="AZ61" s="947"/>
      <c r="BA61" s="947"/>
      <c r="BB61" s="947"/>
      <c r="BC61" s="947"/>
      <c r="BD61" s="947"/>
      <c r="BM61" s="2777"/>
      <c r="BN61" s="1181"/>
      <c r="BO61" s="1181"/>
      <c r="BP61" s="1181"/>
      <c r="BQ61" s="1183"/>
      <c r="BR61" s="1183"/>
      <c r="BS61" s="1183"/>
      <c r="BT61" s="1184"/>
      <c r="BU61" s="1184"/>
      <c r="BV61" s="1184"/>
      <c r="BW61" s="1184"/>
      <c r="BX61" s="1184"/>
      <c r="BY61" s="1184"/>
      <c r="BZ61" s="1184"/>
      <c r="CA61" s="1184"/>
      <c r="CB61" s="1185"/>
      <c r="CC61" s="1186"/>
      <c r="CD61" s="1184"/>
      <c r="CE61" s="1184"/>
      <c r="CF61" s="1184"/>
      <c r="CG61" s="1184"/>
      <c r="CH61" s="1184"/>
      <c r="CI61" s="1184"/>
      <c r="CJ61" s="1184"/>
      <c r="CK61" s="1184"/>
      <c r="CL61" s="1184"/>
      <c r="CM61" s="1184"/>
      <c r="CN61" s="1184"/>
      <c r="CO61" s="1184"/>
      <c r="CP61" s="1184"/>
      <c r="CQ61" s="1184"/>
      <c r="CR61" s="1184"/>
      <c r="CS61" s="1185"/>
      <c r="CT61" s="1184"/>
      <c r="CU61" s="1184"/>
      <c r="CV61" s="1184"/>
      <c r="CW61" s="1184"/>
      <c r="CX61" s="1184"/>
      <c r="CY61" s="1184"/>
      <c r="CZ61" s="1184"/>
      <c r="DA61" s="1184"/>
      <c r="DB61" s="1184"/>
      <c r="DC61" s="1184"/>
      <c r="DD61" s="1184"/>
      <c r="DE61" s="1184"/>
      <c r="DF61" s="1184"/>
      <c r="DG61" s="1184"/>
      <c r="DH61" s="1184"/>
      <c r="DI61" s="1184"/>
      <c r="DJ61" s="1185"/>
      <c r="DK61" s="1186"/>
      <c r="DL61" s="1184"/>
      <c r="DM61" s="1184"/>
      <c r="DN61" s="1184"/>
      <c r="DO61" s="1184"/>
      <c r="DP61" s="1184"/>
      <c r="DQ61" s="1184"/>
      <c r="DR61" s="1184"/>
      <c r="DS61" s="1184"/>
      <c r="DT61" s="1184"/>
      <c r="DU61" s="1184"/>
      <c r="DV61" s="1184"/>
      <c r="DW61" s="1184"/>
      <c r="DX61" s="1184"/>
      <c r="DY61" s="1184"/>
      <c r="DZ61" s="1184"/>
      <c r="EA61" s="1184"/>
      <c r="EB61" s="1185"/>
      <c r="EC61" s="1187"/>
      <c r="ED61" s="1182"/>
      <c r="EE61" s="1182"/>
      <c r="EF61" s="1182"/>
      <c r="EG61" s="1182"/>
      <c r="EH61" s="1182"/>
      <c r="EI61" s="1182"/>
      <c r="EJ61" s="1182"/>
      <c r="EK61" s="1182"/>
      <c r="EL61" s="1182"/>
      <c r="EM61" s="1182"/>
      <c r="EN61" s="1182"/>
      <c r="EO61" s="1182"/>
      <c r="EP61" s="1182"/>
      <c r="EQ61" s="1182"/>
      <c r="ER61" s="1182"/>
      <c r="ES61" s="1188"/>
      <c r="ET61" s="1189"/>
      <c r="EU61" s="1182"/>
      <c r="EV61" s="1182"/>
      <c r="EW61" s="1182"/>
      <c r="EX61" s="1182"/>
      <c r="EY61" s="1182"/>
      <c r="EZ61" s="1182"/>
      <c r="FA61" s="1182"/>
      <c r="FB61" s="1182"/>
      <c r="FC61" s="1182"/>
      <c r="FD61" s="1182"/>
      <c r="FE61" s="1182"/>
      <c r="FF61" s="1182"/>
      <c r="FG61" s="1182"/>
      <c r="FH61" s="1182"/>
      <c r="FI61" s="1182"/>
      <c r="FJ61" s="1188"/>
      <c r="FK61" s="1189"/>
      <c r="FL61" s="1182"/>
      <c r="FM61" s="1182"/>
      <c r="FN61" s="1182"/>
      <c r="FO61" s="1182"/>
      <c r="FP61" s="1182"/>
      <c r="FQ61" s="1182"/>
      <c r="FR61" s="1182"/>
      <c r="FS61" s="1182"/>
      <c r="FT61" s="1182"/>
      <c r="FU61" s="1182"/>
      <c r="FV61" s="1182"/>
      <c r="FW61" s="1182"/>
      <c r="FX61" s="1182"/>
      <c r="FY61" s="1182"/>
      <c r="FZ61" s="1182"/>
      <c r="GA61" s="1188"/>
      <c r="GB61" s="1189"/>
      <c r="GC61" s="1182"/>
      <c r="GD61" s="1182"/>
      <c r="GE61" s="1182"/>
      <c r="GF61" s="1182"/>
      <c r="GG61" s="1182"/>
      <c r="GH61" s="1182"/>
      <c r="GI61" s="1182"/>
      <c r="GJ61" s="1182"/>
      <c r="GK61" s="1182"/>
      <c r="GL61" s="1182"/>
      <c r="GM61" s="1182"/>
      <c r="GN61" s="1182"/>
      <c r="GO61" s="1182"/>
      <c r="GP61" s="1182"/>
      <c r="GQ61" s="1182"/>
      <c r="GR61" s="1188"/>
      <c r="GS61" s="1189"/>
      <c r="GT61" s="1182"/>
      <c r="GU61" s="1182"/>
      <c r="GV61" s="1182"/>
      <c r="GW61" s="1182"/>
      <c r="GX61" s="1182"/>
      <c r="GY61" s="1182"/>
      <c r="GZ61" s="1182"/>
      <c r="HA61" s="1182"/>
      <c r="HB61" s="1182"/>
      <c r="HC61" s="1182"/>
      <c r="HD61" s="1182"/>
      <c r="HE61" s="1182"/>
      <c r="HF61" s="1182"/>
      <c r="HG61" s="1182"/>
      <c r="HH61" s="1182"/>
      <c r="HI61" s="1188"/>
      <c r="HJ61" s="1104"/>
      <c r="HK61" s="947"/>
      <c r="HL61" s="947"/>
      <c r="HM61" s="947"/>
      <c r="HN61" s="947"/>
      <c r="HO61" s="947"/>
      <c r="HP61" s="947"/>
      <c r="HQ61" s="947"/>
      <c r="HR61" s="947"/>
      <c r="HS61" s="947"/>
      <c r="HT61" s="947"/>
      <c r="HU61" s="947"/>
      <c r="HV61" s="947"/>
      <c r="HW61" s="947"/>
      <c r="HX61" s="947"/>
      <c r="HY61" s="947"/>
      <c r="HZ61" s="1103"/>
    </row>
    <row r="62" spans="1:234" s="1116" customFormat="1" ht="24" hidden="1" customHeight="1" x14ac:dyDescent="0.35">
      <c r="A62" s="1171" t="s">
        <v>923</v>
      </c>
      <c r="B62" s="1151">
        <v>279.62299999999999</v>
      </c>
      <c r="C62" s="1151">
        <v>255.60450000000003</v>
      </c>
      <c r="D62" s="1151">
        <v>583.69023190884002</v>
      </c>
      <c r="E62" s="1151">
        <v>1118.9177319088401</v>
      </c>
      <c r="F62" s="1151">
        <v>329.9495992131375</v>
      </c>
      <c r="G62" s="1151">
        <v>514.00073606895819</v>
      </c>
      <c r="H62" s="1151">
        <v>618.17849901220359</v>
      </c>
      <c r="I62" s="1151">
        <v>1462.1288342942992</v>
      </c>
      <c r="J62" s="1151">
        <v>367.92876554197085</v>
      </c>
      <c r="K62" s="1151">
        <v>399.12457327549998</v>
      </c>
      <c r="L62" s="1151">
        <v>414.24059915289678</v>
      </c>
      <c r="M62" s="1151">
        <v>1181.2939379703676</v>
      </c>
      <c r="N62" s="1151">
        <v>388.82180000000005</v>
      </c>
      <c r="O62" s="1151">
        <v>399.83255358220674</v>
      </c>
      <c r="P62" s="1151">
        <v>985.21908635750879</v>
      </c>
      <c r="Q62" s="1151">
        <v>1773.8734399397156</v>
      </c>
      <c r="R62" s="1151">
        <v>5536.2139441132231</v>
      </c>
      <c r="S62" s="1151"/>
      <c r="T62" s="1151">
        <v>401.58660000000009</v>
      </c>
      <c r="U62" s="1151">
        <v>494.08454110579999</v>
      </c>
      <c r="V62" s="1151">
        <v>294.87860480280006</v>
      </c>
      <c r="W62" s="1151">
        <v>1190.5497459086</v>
      </c>
      <c r="AL62" s="1151">
        <v>527.31596249862855</v>
      </c>
      <c r="AM62" s="1151">
        <v>737.85306434639256</v>
      </c>
      <c r="AN62" s="1151">
        <v>751.95184533672375</v>
      </c>
      <c r="AO62" s="1151">
        <v>2017.1208721817447</v>
      </c>
      <c r="AP62" s="1151">
        <v>642.63209999999992</v>
      </c>
      <c r="AQ62" s="1151">
        <v>658.00043544751998</v>
      </c>
      <c r="AR62" s="1151">
        <v>630.25240000000008</v>
      </c>
      <c r="AS62" s="1151">
        <v>1930.8849354475199</v>
      </c>
      <c r="AT62" s="1151">
        <v>1162.0998347220968</v>
      </c>
      <c r="AU62" s="1151">
        <v>2392.5057173867449</v>
      </c>
      <c r="AV62" s="1151"/>
      <c r="AW62" s="1151">
        <v>586.0988000000001</v>
      </c>
      <c r="AX62" s="1151">
        <v>625.60033233858189</v>
      </c>
      <c r="AY62" s="1151">
        <v>731.84133930510507</v>
      </c>
      <c r="AZ62" s="1151">
        <v>1943.5404716436867</v>
      </c>
      <c r="BA62" s="1151">
        <v>803.75327218181803</v>
      </c>
      <c r="BB62" s="1151">
        <v>653.45492274499213</v>
      </c>
      <c r="BC62" s="1151">
        <v>740.09180000000003</v>
      </c>
      <c r="BD62" s="1151">
        <v>2197.2999949268101</v>
      </c>
      <c r="BE62" s="1151">
        <v>765.26716378147012</v>
      </c>
      <c r="BF62" s="1151">
        <v>581.53573595853641</v>
      </c>
      <c r="BG62" s="1151">
        <v>630.15099999999995</v>
      </c>
      <c r="BH62" s="1151">
        <v>1976.9538997400066</v>
      </c>
      <c r="BM62" s="2771"/>
      <c r="BN62" s="1190"/>
      <c r="BO62" s="1190"/>
      <c r="BP62" s="1190"/>
      <c r="BT62" s="1125"/>
      <c r="BU62" s="1125"/>
      <c r="BV62" s="1125"/>
      <c r="BW62" s="1125"/>
      <c r="BX62" s="1125"/>
      <c r="BY62" s="1125"/>
      <c r="BZ62" s="1125"/>
      <c r="CA62" s="1125"/>
      <c r="CB62" s="1126"/>
      <c r="CC62" s="1127"/>
      <c r="CD62" s="1125"/>
      <c r="CE62" s="1125"/>
      <c r="CF62" s="1125"/>
      <c r="CG62" s="1125"/>
      <c r="CH62" s="1125"/>
      <c r="CI62" s="1125"/>
      <c r="CJ62" s="1125"/>
      <c r="CK62" s="1125"/>
      <c r="CL62" s="1125"/>
      <c r="CM62" s="1125"/>
      <c r="CN62" s="1125"/>
      <c r="CO62" s="1125"/>
      <c r="CP62" s="1125"/>
      <c r="CQ62" s="1125"/>
      <c r="CR62" s="1125"/>
      <c r="CS62" s="1126"/>
      <c r="CT62" s="1125"/>
      <c r="CU62" s="1125"/>
      <c r="CV62" s="1125"/>
      <c r="CW62" s="1125"/>
      <c r="CX62" s="1125"/>
      <c r="CY62" s="1125"/>
      <c r="CZ62" s="1125"/>
      <c r="DA62" s="1125"/>
      <c r="DB62" s="1125"/>
      <c r="DC62" s="1125"/>
      <c r="DD62" s="1125"/>
      <c r="DE62" s="1125"/>
      <c r="DF62" s="1125"/>
      <c r="DG62" s="1125"/>
      <c r="DH62" s="1125"/>
      <c r="DI62" s="1125"/>
      <c r="DJ62" s="1126"/>
      <c r="DK62" s="1127"/>
      <c r="DL62" s="1125"/>
      <c r="DM62" s="1125"/>
      <c r="DN62" s="1125"/>
      <c r="DO62" s="1125"/>
      <c r="DP62" s="1125"/>
      <c r="DQ62" s="1125"/>
      <c r="DR62" s="1125"/>
      <c r="DS62" s="1125"/>
      <c r="DT62" s="1125"/>
      <c r="DU62" s="1125"/>
      <c r="DV62" s="1125"/>
      <c r="DW62" s="1125"/>
      <c r="DX62" s="1125"/>
      <c r="DY62" s="1125"/>
      <c r="DZ62" s="1125"/>
      <c r="EA62" s="1125"/>
      <c r="EB62" s="1126"/>
      <c r="EC62" s="1120"/>
      <c r="ED62" s="1109"/>
      <c r="EE62" s="1109"/>
      <c r="EF62" s="1109"/>
      <c r="EG62" s="1109"/>
      <c r="EH62" s="1109"/>
      <c r="EI62" s="1109"/>
      <c r="EJ62" s="1109"/>
      <c r="EK62" s="1109"/>
      <c r="EL62" s="1109"/>
      <c r="EM62" s="1109"/>
      <c r="EN62" s="1109"/>
      <c r="EO62" s="1109"/>
      <c r="EP62" s="1109"/>
      <c r="EQ62" s="1109"/>
      <c r="ER62" s="1109"/>
      <c r="ES62" s="1114"/>
      <c r="ET62" s="1115"/>
      <c r="EU62" s="1109"/>
      <c r="EV62" s="1109"/>
      <c r="EW62" s="1109"/>
      <c r="EX62" s="1109"/>
      <c r="EY62" s="1109"/>
      <c r="EZ62" s="1109"/>
      <c r="FA62" s="1109"/>
      <c r="FB62" s="1109"/>
      <c r="FC62" s="1109"/>
      <c r="FD62" s="1109"/>
      <c r="FE62" s="1109"/>
      <c r="FF62" s="1109"/>
      <c r="FG62" s="1109"/>
      <c r="FH62" s="1109"/>
      <c r="FI62" s="1109"/>
      <c r="FJ62" s="1114"/>
      <c r="FK62" s="1115">
        <v>1511.7481346974701</v>
      </c>
      <c r="FL62" s="1109">
        <v>1655.9492639519035</v>
      </c>
      <c r="FM62" s="1109">
        <v>2635.6814160591343</v>
      </c>
      <c r="FN62" s="1109">
        <f t="shared" si="0"/>
        <v>5803.3788147085079</v>
      </c>
      <c r="FO62" s="1109">
        <v>3692.9398125102589</v>
      </c>
      <c r="FP62" s="1109">
        <v>1856.3423529555471</v>
      </c>
      <c r="FQ62" s="1109">
        <v>4333.5325560627844</v>
      </c>
      <c r="FR62" s="1109">
        <f t="shared" si="1"/>
        <v>9882.8147215285899</v>
      </c>
      <c r="FS62" s="1109">
        <v>3028.0585629727289</v>
      </c>
      <c r="FT62" s="1109">
        <v>2271.4867463424343</v>
      </c>
      <c r="FU62" s="1109">
        <v>4344.1499391375819</v>
      </c>
      <c r="FV62" s="1109">
        <f t="shared" si="2"/>
        <v>9643.6952484527446</v>
      </c>
      <c r="FW62" s="1109">
        <v>3176.8956055026656</v>
      </c>
      <c r="FX62" s="1109">
        <v>3541.8594667685652</v>
      </c>
      <c r="FY62" s="1109">
        <v>6375.8141235469711</v>
      </c>
      <c r="FZ62" s="1109">
        <v>13094.569195818203</v>
      </c>
      <c r="GA62" s="1114">
        <v>38424.457980508043</v>
      </c>
      <c r="GB62" s="1115">
        <v>3194.5411220691708</v>
      </c>
      <c r="GC62" s="1109">
        <v>2598.1959980272145</v>
      </c>
      <c r="GD62" s="1109">
        <v>4506.4212027852409</v>
      </c>
      <c r="GE62" s="1109">
        <f t="shared" ref="GE62:GE89" si="10">GD62+GC62+GB62</f>
        <v>10299.158322881627</v>
      </c>
      <c r="GF62" s="1109"/>
      <c r="GG62" s="1109"/>
      <c r="GH62" s="1109"/>
      <c r="GI62" s="1109"/>
      <c r="GJ62" s="1109"/>
      <c r="GK62" s="1109"/>
      <c r="GL62" s="1109"/>
      <c r="GM62" s="1109"/>
      <c r="GN62" s="1109"/>
      <c r="GO62" s="1109"/>
      <c r="GP62" s="1109"/>
      <c r="GQ62" s="1109"/>
      <c r="GR62" s="1114"/>
      <c r="GS62" s="1115"/>
      <c r="GT62" s="1109"/>
      <c r="GU62" s="1109"/>
      <c r="GV62" s="1109"/>
      <c r="GW62" s="1109"/>
      <c r="GX62" s="1109"/>
      <c r="GY62" s="1109"/>
      <c r="GZ62" s="1109"/>
      <c r="HA62" s="1109"/>
      <c r="HB62" s="1109"/>
      <c r="HC62" s="1109"/>
      <c r="HD62" s="1109"/>
      <c r="HE62" s="1109"/>
      <c r="HF62" s="1109"/>
      <c r="HG62" s="1109"/>
      <c r="HH62" s="1109"/>
      <c r="HI62" s="1188"/>
      <c r="HJ62" s="1115"/>
      <c r="HK62" s="1109"/>
      <c r="HL62" s="1109"/>
      <c r="HM62" s="1109"/>
      <c r="HN62" s="1109"/>
      <c r="HO62" s="1109"/>
      <c r="HP62" s="1109"/>
      <c r="HQ62" s="1109"/>
      <c r="HR62" s="1109"/>
      <c r="HS62" s="1109"/>
      <c r="HT62" s="1109"/>
      <c r="HU62" s="1109"/>
      <c r="HV62" s="1109"/>
      <c r="HW62" s="1109"/>
      <c r="HX62" s="1109"/>
      <c r="HY62" s="1109"/>
      <c r="HZ62" s="1114"/>
    </row>
    <row r="63" spans="1:234" s="1116" customFormat="1" ht="24" hidden="1" customHeight="1" x14ac:dyDescent="0.35">
      <c r="A63" s="1191" t="s">
        <v>924</v>
      </c>
      <c r="B63" s="1110">
        <v>0.38247411399417303</v>
      </c>
      <c r="C63" s="1110">
        <v>0.34962111367957438</v>
      </c>
      <c r="D63" s="1110">
        <v>0.79838355319979748</v>
      </c>
      <c r="E63" s="1110">
        <v>1.5304787808735449</v>
      </c>
      <c r="F63" s="1110">
        <v>0.45131187571042897</v>
      </c>
      <c r="G63" s="1110">
        <v>0.70306082160740557</v>
      </c>
      <c r="H63" s="1110">
        <v>0.84555731717326676</v>
      </c>
      <c r="I63" s="1110">
        <v>1.9999300144911012</v>
      </c>
      <c r="J63" s="1110">
        <v>0.50326056373629902</v>
      </c>
      <c r="K63" s="1110">
        <v>0.54593083378995744</v>
      </c>
      <c r="L63" s="1110">
        <v>0.56660684615149537</v>
      </c>
      <c r="M63" s="1110">
        <v>1.6157982436777518</v>
      </c>
      <c r="N63" s="1110">
        <v>0.53183848773748787</v>
      </c>
      <c r="O63" s="1110">
        <v>0.5468992238742244</v>
      </c>
      <c r="P63" s="1110">
        <v>1.3476030124300822</v>
      </c>
      <c r="Q63" s="1110">
        <v>2.4263407240417947</v>
      </c>
      <c r="R63" s="1110">
        <v>7.5725477630841933</v>
      </c>
      <c r="S63" s="1110"/>
      <c r="T63" s="1110">
        <v>0.45242057590915247</v>
      </c>
      <c r="U63" s="1110">
        <v>0.5566271699177594</v>
      </c>
      <c r="V63" s="1110">
        <v>0.3322051786791943</v>
      </c>
      <c r="W63" s="1110">
        <v>1.3412529245061062</v>
      </c>
      <c r="AL63" s="1110">
        <v>0.46826494352985287</v>
      </c>
      <c r="AM63" s="1110">
        <v>0.65522523132493082</v>
      </c>
      <c r="AN63" s="1110">
        <v>0.6677451726007354</v>
      </c>
      <c r="AO63" s="1110">
        <v>1.7912353474555189</v>
      </c>
      <c r="AP63" s="1110">
        <v>0.57066750376962727</v>
      </c>
      <c r="AQ63" s="1110">
        <v>0.5843148295520314</v>
      </c>
      <c r="AR63" s="1110">
        <v>0.55967413369611752</v>
      </c>
      <c r="AS63" s="1110">
        <v>1.714656467017776</v>
      </c>
      <c r="AT63" s="1110">
        <v>1.0319630964776823</v>
      </c>
      <c r="AU63" s="1110">
        <v>2.1245830475876559</v>
      </c>
      <c r="AV63" s="1110"/>
      <c r="AW63" s="1110">
        <v>0.43953867276354003</v>
      </c>
      <c r="AX63" s="1110">
        <v>0.46916243431402654</v>
      </c>
      <c r="AY63" s="1110">
        <v>0.54883676771161682</v>
      </c>
      <c r="AZ63" s="1110">
        <v>1.4575378747891832</v>
      </c>
      <c r="BA63" s="1110">
        <v>0.60276637059169647</v>
      </c>
      <c r="BB63" s="1110">
        <v>0.49005169342461613</v>
      </c>
      <c r="BC63" s="1110">
        <v>0.55502411452673039</v>
      </c>
      <c r="BD63" s="1110">
        <v>1.6478421785430428</v>
      </c>
      <c r="BE63" s="1110">
        <v>0.57390411561672872</v>
      </c>
      <c r="BF63" s="1110">
        <v>0.43611665055069815</v>
      </c>
      <c r="BG63" s="1110">
        <v>0.47257515999114391</v>
      </c>
      <c r="BH63" s="1110">
        <v>1.4825959261585708</v>
      </c>
      <c r="BM63" s="2771"/>
      <c r="BN63" s="1190"/>
      <c r="BO63" s="1190"/>
      <c r="BP63" s="1190"/>
      <c r="BT63" s="1125"/>
      <c r="BU63" s="1125"/>
      <c r="BV63" s="1125"/>
      <c r="BW63" s="1125"/>
      <c r="BX63" s="1125"/>
      <c r="BY63" s="1125"/>
      <c r="BZ63" s="1125"/>
      <c r="CA63" s="1125"/>
      <c r="CB63" s="1126"/>
      <c r="CC63" s="1127"/>
      <c r="CD63" s="1125"/>
      <c r="CE63" s="1125"/>
      <c r="CF63" s="1125"/>
      <c r="CG63" s="1125"/>
      <c r="CH63" s="1125"/>
      <c r="CI63" s="1125"/>
      <c r="CJ63" s="1125"/>
      <c r="CK63" s="1125"/>
      <c r="CL63" s="1125"/>
      <c r="CM63" s="1125"/>
      <c r="CN63" s="1125"/>
      <c r="CO63" s="1125"/>
      <c r="CP63" s="1125"/>
      <c r="CQ63" s="1125"/>
      <c r="CR63" s="1125"/>
      <c r="CS63" s="1126"/>
      <c r="CT63" s="1125"/>
      <c r="CU63" s="1125"/>
      <c r="CV63" s="1125"/>
      <c r="CW63" s="1125"/>
      <c r="CX63" s="1125"/>
      <c r="CY63" s="1125"/>
      <c r="CZ63" s="1125"/>
      <c r="DA63" s="1125"/>
      <c r="DB63" s="1125"/>
      <c r="DC63" s="1125"/>
      <c r="DD63" s="1125"/>
      <c r="DE63" s="1125"/>
      <c r="DF63" s="1125"/>
      <c r="DG63" s="1125"/>
      <c r="DH63" s="1125"/>
      <c r="DI63" s="1125"/>
      <c r="DJ63" s="1126"/>
      <c r="DK63" s="1127"/>
      <c r="DL63" s="1125"/>
      <c r="DM63" s="1125"/>
      <c r="DN63" s="1125"/>
      <c r="DO63" s="1125"/>
      <c r="DP63" s="1125"/>
      <c r="DQ63" s="1125"/>
      <c r="DR63" s="1125"/>
      <c r="DS63" s="1125"/>
      <c r="DT63" s="1125"/>
      <c r="DU63" s="1125"/>
      <c r="DV63" s="1125"/>
      <c r="DW63" s="1125"/>
      <c r="DX63" s="1125"/>
      <c r="DY63" s="1125"/>
      <c r="DZ63" s="1125"/>
      <c r="EA63" s="1125"/>
      <c r="EB63" s="1126"/>
      <c r="EC63" s="1120"/>
      <c r="ED63" s="1109"/>
      <c r="EE63" s="1109"/>
      <c r="EF63" s="1109"/>
      <c r="EG63" s="1109"/>
      <c r="EH63" s="1109"/>
      <c r="EI63" s="1109"/>
      <c r="EJ63" s="1109"/>
      <c r="EK63" s="1109"/>
      <c r="EL63" s="1109"/>
      <c r="EM63" s="1109"/>
      <c r="EN63" s="1109"/>
      <c r="EO63" s="1109"/>
      <c r="EP63" s="1109"/>
      <c r="EQ63" s="1109"/>
      <c r="ER63" s="1109"/>
      <c r="ES63" s="1114"/>
      <c r="ET63" s="1115"/>
      <c r="EU63" s="1109"/>
      <c r="EV63" s="1109"/>
      <c r="EW63" s="1109"/>
      <c r="EX63" s="1109"/>
      <c r="EY63" s="1109"/>
      <c r="EZ63" s="1109"/>
      <c r="FA63" s="1109"/>
      <c r="FB63" s="1109"/>
      <c r="FC63" s="1109"/>
      <c r="FD63" s="1109"/>
      <c r="FE63" s="1109"/>
      <c r="FF63" s="1109"/>
      <c r="FG63" s="1109"/>
      <c r="FH63" s="1109"/>
      <c r="FI63" s="1109"/>
      <c r="FJ63" s="1114"/>
      <c r="FK63" s="1115">
        <v>0.24773728422331351</v>
      </c>
      <c r="FL63" s="1109">
        <v>0.2713682021808061</v>
      </c>
      <c r="FM63" s="1109">
        <v>0.4319215225775796</v>
      </c>
      <c r="FN63" s="1109">
        <f t="shared" si="0"/>
        <v>0.95102700898169923</v>
      </c>
      <c r="FO63" s="1109">
        <v>0.60517943363265936</v>
      </c>
      <c r="FP63" s="1109">
        <v>0.30420756113713004</v>
      </c>
      <c r="FQ63" s="1109">
        <v>0.71015638246324131</v>
      </c>
      <c r="FR63" s="1109">
        <f t="shared" si="1"/>
        <v>1.6195433772330308</v>
      </c>
      <c r="FS63" s="1109">
        <v>0.49622221297473956</v>
      </c>
      <c r="FT63" s="1109">
        <v>0.37223922740327298</v>
      </c>
      <c r="FU63" s="1109">
        <v>0.71189630301491136</v>
      </c>
      <c r="FV63" s="1109">
        <f t="shared" si="2"/>
        <v>1.5803577433929239</v>
      </c>
      <c r="FW63" s="1109">
        <v>0.5206128398668145</v>
      </c>
      <c r="FX63" s="1109">
        <v>0.58042118608168325</v>
      </c>
      <c r="FY63" s="1109">
        <v>1.0448346780968685</v>
      </c>
      <c r="FZ63" s="1109">
        <v>2.1458687040453666</v>
      </c>
      <c r="GA63" s="1114">
        <v>6.2967968336530191</v>
      </c>
      <c r="GB63" s="1115">
        <v>0.39885869026956028</v>
      </c>
      <c r="GC63" s="1109">
        <v>0.32440122485119438</v>
      </c>
      <c r="GD63" s="1109">
        <v>0.5626552265452347</v>
      </c>
      <c r="GE63" s="1109">
        <f t="shared" si="10"/>
        <v>1.2859151416659893</v>
      </c>
      <c r="GF63" s="1109"/>
      <c r="GG63" s="1109"/>
      <c r="GH63" s="1109"/>
      <c r="GI63" s="1109"/>
      <c r="GJ63" s="1109"/>
      <c r="GK63" s="1109"/>
      <c r="GL63" s="1109"/>
      <c r="GM63" s="1109"/>
      <c r="GN63" s="1109"/>
      <c r="GO63" s="1109"/>
      <c r="GP63" s="1109"/>
      <c r="GQ63" s="1109"/>
      <c r="GR63" s="1114"/>
      <c r="GS63" s="1115"/>
      <c r="GT63" s="1109"/>
      <c r="GU63" s="1109"/>
      <c r="GV63" s="1109"/>
      <c r="GW63" s="1109"/>
      <c r="GX63" s="1109"/>
      <c r="GY63" s="1109"/>
      <c r="GZ63" s="1109"/>
      <c r="HA63" s="1109"/>
      <c r="HB63" s="1109"/>
      <c r="HC63" s="1109"/>
      <c r="HD63" s="1109"/>
      <c r="HE63" s="1109"/>
      <c r="HF63" s="1109"/>
      <c r="HG63" s="1109"/>
      <c r="HH63" s="1109"/>
      <c r="HI63" s="1114"/>
      <c r="HJ63" s="1115"/>
      <c r="HK63" s="1109"/>
      <c r="HL63" s="1109"/>
      <c r="HM63" s="1109"/>
      <c r="HN63" s="1109"/>
      <c r="HO63" s="1109"/>
      <c r="HP63" s="1109"/>
      <c r="HQ63" s="1109"/>
      <c r="HR63" s="1109"/>
      <c r="HS63" s="1109"/>
      <c r="HT63" s="1109"/>
      <c r="HU63" s="1109"/>
      <c r="HV63" s="1109"/>
      <c r="HW63" s="1109"/>
      <c r="HX63" s="1109"/>
      <c r="HY63" s="1109"/>
      <c r="HZ63" s="1114"/>
    </row>
    <row r="64" spans="1:234" s="1116" customFormat="1" ht="24" hidden="1" customHeight="1" x14ac:dyDescent="0.35">
      <c r="A64" s="1171" t="s">
        <v>925</v>
      </c>
      <c r="B64" s="1151">
        <v>286.0510331320279</v>
      </c>
      <c r="C64" s="1151">
        <v>369.45879802560546</v>
      </c>
      <c r="D64" s="1151">
        <v>352.85136192014744</v>
      </c>
      <c r="E64" s="1151">
        <v>1008.3611930777806</v>
      </c>
      <c r="F64" s="1151">
        <v>298.24605673735095</v>
      </c>
      <c r="G64" s="1151">
        <v>349.74247382236103</v>
      </c>
      <c r="H64" s="1151">
        <v>416.91726457146501</v>
      </c>
      <c r="I64" s="1151">
        <v>1064.905795131177</v>
      </c>
      <c r="J64" s="1151">
        <v>316.83388392042394</v>
      </c>
      <c r="K64" s="1151">
        <v>354.66410419614806</v>
      </c>
      <c r="L64" s="1151">
        <v>340.00518348886487</v>
      </c>
      <c r="M64" s="1151">
        <v>1011.5031716054368</v>
      </c>
      <c r="N64" s="1151">
        <v>357.15298745199453</v>
      </c>
      <c r="O64" s="1151">
        <v>370.62116753692487</v>
      </c>
      <c r="P64" s="1151">
        <v>399.49357957536773</v>
      </c>
      <c r="Q64" s="1151">
        <v>1127.2677345642871</v>
      </c>
      <c r="R64" s="1151">
        <v>4212.0378943786818</v>
      </c>
      <c r="S64" s="1151"/>
      <c r="T64" s="1151">
        <v>351.60525957726003</v>
      </c>
      <c r="U64" s="1151">
        <v>335.63496347663045</v>
      </c>
      <c r="V64" s="1151">
        <v>368.61565689550935</v>
      </c>
      <c r="W64" s="1151">
        <v>1055.8558799493997</v>
      </c>
      <c r="AL64" s="1151">
        <v>449.97840373000003</v>
      </c>
      <c r="AM64" s="1151">
        <v>454.91878794000002</v>
      </c>
      <c r="AN64" s="1151">
        <v>491.34730703999992</v>
      </c>
      <c r="AO64" s="1151">
        <v>1396.2444987099998</v>
      </c>
      <c r="AP64" s="1151">
        <v>459.75092210999992</v>
      </c>
      <c r="AQ64" s="1151">
        <v>559.10088134</v>
      </c>
      <c r="AR64" s="1151">
        <v>540.11393353999995</v>
      </c>
      <c r="AS64" s="1151">
        <v>1558.9657369900003</v>
      </c>
      <c r="AT64" s="1151">
        <v>741.22971723000001</v>
      </c>
      <c r="AU64" s="1151">
        <v>1882.0186469099997</v>
      </c>
      <c r="AV64" s="1151"/>
      <c r="AW64" s="1151">
        <v>739.02702476000002</v>
      </c>
      <c r="AX64" s="1151">
        <v>655.19129488999999</v>
      </c>
      <c r="AY64" s="1151">
        <v>808.51252322000005</v>
      </c>
      <c r="AZ64" s="1151">
        <v>2202.7308428700003</v>
      </c>
      <c r="BA64" s="1151">
        <v>753.77637060000006</v>
      </c>
      <c r="BB64" s="1151">
        <v>773.74979704999998</v>
      </c>
      <c r="BC64" s="1151">
        <v>858.55946785999993</v>
      </c>
      <c r="BD64" s="1151">
        <v>2386.08563551</v>
      </c>
      <c r="BE64" s="1151">
        <v>952.86948761999986</v>
      </c>
      <c r="BF64" s="1151">
        <v>1036.7689875399999</v>
      </c>
      <c r="BG64" s="1151">
        <v>855.44190058000015</v>
      </c>
      <c r="BH64" s="1151">
        <v>2845.0803757399995</v>
      </c>
      <c r="BM64" s="2771"/>
      <c r="BN64" s="1190"/>
      <c r="BO64" s="1190"/>
      <c r="BP64" s="1190"/>
      <c r="BT64" s="1125"/>
      <c r="BU64" s="1125"/>
      <c r="BV64" s="1125"/>
      <c r="BW64" s="1125"/>
      <c r="BX64" s="1125"/>
      <c r="BY64" s="1125"/>
      <c r="BZ64" s="1125"/>
      <c r="CA64" s="1125"/>
      <c r="CB64" s="1126"/>
      <c r="CC64" s="1127"/>
      <c r="CD64" s="1125"/>
      <c r="CE64" s="1125"/>
      <c r="CF64" s="1125"/>
      <c r="CG64" s="1125"/>
      <c r="CH64" s="1125"/>
      <c r="CI64" s="1125"/>
      <c r="CJ64" s="1125"/>
      <c r="CK64" s="1125"/>
      <c r="CL64" s="1125"/>
      <c r="CM64" s="1125"/>
      <c r="CN64" s="1125"/>
      <c r="CO64" s="1125"/>
      <c r="CP64" s="1125"/>
      <c r="CQ64" s="1125"/>
      <c r="CR64" s="1125"/>
      <c r="CS64" s="1126"/>
      <c r="CT64" s="1125"/>
      <c r="CU64" s="1125"/>
      <c r="CV64" s="1125"/>
      <c r="CW64" s="1125"/>
      <c r="CX64" s="1125"/>
      <c r="CY64" s="1125"/>
      <c r="CZ64" s="1125"/>
      <c r="DA64" s="1125"/>
      <c r="DB64" s="1125"/>
      <c r="DC64" s="1125"/>
      <c r="DD64" s="1125"/>
      <c r="DE64" s="1125"/>
      <c r="DF64" s="1125"/>
      <c r="DG64" s="1125"/>
      <c r="DH64" s="1125"/>
      <c r="DI64" s="1125"/>
      <c r="DJ64" s="1126"/>
      <c r="DK64" s="1127"/>
      <c r="DL64" s="1125"/>
      <c r="DM64" s="1125"/>
      <c r="DN64" s="1125"/>
      <c r="DO64" s="1125"/>
      <c r="DP64" s="1125"/>
      <c r="DQ64" s="1125"/>
      <c r="DR64" s="1125"/>
      <c r="DS64" s="1125"/>
      <c r="DT64" s="1125"/>
      <c r="DU64" s="1125"/>
      <c r="DV64" s="1125"/>
      <c r="DW64" s="1125"/>
      <c r="DX64" s="1125"/>
      <c r="DY64" s="1125"/>
      <c r="DZ64" s="1125"/>
      <c r="EA64" s="1125"/>
      <c r="EB64" s="1126"/>
      <c r="EC64" s="1120"/>
      <c r="ED64" s="1109"/>
      <c r="EE64" s="1109"/>
      <c r="EF64" s="1109"/>
      <c r="EG64" s="1109"/>
      <c r="EH64" s="1109"/>
      <c r="EI64" s="1109"/>
      <c r="EJ64" s="1109"/>
      <c r="EK64" s="1109"/>
      <c r="EL64" s="1109"/>
      <c r="EM64" s="1109"/>
      <c r="EN64" s="1109"/>
      <c r="EO64" s="1109"/>
      <c r="EP64" s="1109"/>
      <c r="EQ64" s="1109"/>
      <c r="ER64" s="1109"/>
      <c r="ES64" s="1114"/>
      <c r="ET64" s="1115"/>
      <c r="EU64" s="1109"/>
      <c r="EV64" s="1109"/>
      <c r="EW64" s="1109"/>
      <c r="EX64" s="1109"/>
      <c r="EY64" s="1109"/>
      <c r="EZ64" s="1109"/>
      <c r="FA64" s="1109"/>
      <c r="FB64" s="1109"/>
      <c r="FC64" s="1109"/>
      <c r="FD64" s="1109"/>
      <c r="FE64" s="1109"/>
      <c r="FF64" s="1109"/>
      <c r="FG64" s="1109"/>
      <c r="FH64" s="1109"/>
      <c r="FI64" s="1109"/>
      <c r="FJ64" s="1114"/>
      <c r="FK64" s="1115">
        <v>1565.3858337300001</v>
      </c>
      <c r="FL64" s="1109">
        <v>1977.104128105</v>
      </c>
      <c r="FM64" s="1109">
        <v>2530.6807720700003</v>
      </c>
      <c r="FN64" s="1109">
        <f t="shared" si="0"/>
        <v>6073.1707339049999</v>
      </c>
      <c r="FO64" s="1109">
        <v>2388.1656187606004</v>
      </c>
      <c r="FP64" s="1109">
        <v>2634.22923636</v>
      </c>
      <c r="FQ64" s="1109">
        <v>2580.4412966800001</v>
      </c>
      <c r="FR64" s="1109">
        <f t="shared" si="1"/>
        <v>7602.8361518006004</v>
      </c>
      <c r="FS64" s="1109">
        <v>2685.1929537000001</v>
      </c>
      <c r="FT64" s="1109">
        <v>2753.2813253199997</v>
      </c>
      <c r="FU64" s="1109">
        <v>2781.4476940799996</v>
      </c>
      <c r="FV64" s="1109">
        <f t="shared" si="2"/>
        <v>8219.9219730999994</v>
      </c>
      <c r="FW64" s="1109">
        <v>2896.42698083</v>
      </c>
      <c r="FX64" s="1109">
        <v>3201.8809252677461</v>
      </c>
      <c r="FY64" s="1109">
        <v>3397.5518280299998</v>
      </c>
      <c r="FZ64" s="1109">
        <v>9495.8597341277455</v>
      </c>
      <c r="GA64" s="1114">
        <v>31391.78859293335</v>
      </c>
      <c r="GB64" s="1115">
        <v>3099.4772265199999</v>
      </c>
      <c r="GC64" s="1109">
        <v>2967.3127114299996</v>
      </c>
      <c r="GD64" s="1109">
        <v>3847.0092944699991</v>
      </c>
      <c r="GE64" s="1109">
        <f t="shared" si="10"/>
        <v>9913.7992324199986</v>
      </c>
      <c r="GF64" s="1109"/>
      <c r="GG64" s="1109"/>
      <c r="GH64" s="1109"/>
      <c r="GI64" s="1109"/>
      <c r="GJ64" s="1109"/>
      <c r="GK64" s="1109"/>
      <c r="GL64" s="1109"/>
      <c r="GM64" s="1109"/>
      <c r="GN64" s="1109"/>
      <c r="GO64" s="1109"/>
      <c r="GP64" s="1109"/>
      <c r="GQ64" s="1109"/>
      <c r="GR64" s="1114"/>
      <c r="GS64" s="1115"/>
      <c r="GT64" s="1109"/>
      <c r="GU64" s="1109"/>
      <c r="GV64" s="1109"/>
      <c r="GW64" s="1109"/>
      <c r="GX64" s="1109"/>
      <c r="GY64" s="1109"/>
      <c r="GZ64" s="1109"/>
      <c r="HA64" s="1109"/>
      <c r="HB64" s="1109"/>
      <c r="HC64" s="1109"/>
      <c r="HD64" s="1109"/>
      <c r="HE64" s="1109"/>
      <c r="HF64" s="1109"/>
      <c r="HG64" s="1109"/>
      <c r="HH64" s="1109"/>
      <c r="HI64" s="1114"/>
      <c r="HJ64" s="1115"/>
      <c r="HK64" s="1109"/>
      <c r="HL64" s="1109"/>
      <c r="HM64" s="1109"/>
      <c r="HN64" s="1109"/>
      <c r="HO64" s="1109"/>
      <c r="HP64" s="1109"/>
      <c r="HQ64" s="1109"/>
      <c r="HR64" s="1109"/>
      <c r="HS64" s="1109"/>
      <c r="HT64" s="1109"/>
      <c r="HU64" s="1109"/>
      <c r="HV64" s="1109"/>
      <c r="HW64" s="1109"/>
      <c r="HX64" s="1109"/>
      <c r="HY64" s="1109"/>
      <c r="HZ64" s="1114"/>
    </row>
    <row r="65" spans="1:234" s="1116" customFormat="1" ht="24" hidden="1" customHeight="1" x14ac:dyDescent="0.35">
      <c r="A65" s="1191" t="s">
        <v>924</v>
      </c>
      <c r="B65" s="1110">
        <v>0.39126651045976268</v>
      </c>
      <c r="C65" s="1110">
        <v>0.50535337376466027</v>
      </c>
      <c r="D65" s="1110">
        <v>0.48263737969353626</v>
      </c>
      <c r="E65" s="1110">
        <v>1.379257263917959</v>
      </c>
      <c r="F65" s="1110">
        <v>0.40794711559089986</v>
      </c>
      <c r="G65" s="1110">
        <v>0.47838497835062854</v>
      </c>
      <c r="H65" s="1110">
        <v>0.570268044387784</v>
      </c>
      <c r="I65" s="1110">
        <v>1.4566001383293123</v>
      </c>
      <c r="J65" s="1110">
        <v>0.4333719294757471</v>
      </c>
      <c r="K65" s="1110">
        <v>0.48511688601423641</v>
      </c>
      <c r="L65" s="1110">
        <v>0.46506611154422145</v>
      </c>
      <c r="M65" s="1110">
        <v>1.3835549270342049</v>
      </c>
      <c r="N65" s="1110">
        <v>0.48852123193039781</v>
      </c>
      <c r="O65" s="1110">
        <v>0.50694328678674971</v>
      </c>
      <c r="P65" s="1110">
        <v>0.54643556822739703</v>
      </c>
      <c r="Q65" s="1110">
        <v>1.5419000869445447</v>
      </c>
      <c r="R65" s="1110">
        <v>5.761312416226021</v>
      </c>
      <c r="S65" s="1110"/>
      <c r="T65" s="1110">
        <v>0.39611245502372583</v>
      </c>
      <c r="U65" s="1110">
        <v>0.37812059334485876</v>
      </c>
      <c r="V65" s="1110">
        <v>0.41527607689548618</v>
      </c>
      <c r="W65" s="1110">
        <v>1.1895091252640706</v>
      </c>
      <c r="AL65" s="1110">
        <v>0.39958796394833168</v>
      </c>
      <c r="AM65" s="1110">
        <v>0.40397510353377036</v>
      </c>
      <c r="AN65" s="1110">
        <v>0.43632420663774096</v>
      </c>
      <c r="AO65" s="1110">
        <v>1.239887274119843</v>
      </c>
      <c r="AP65" s="1110">
        <v>0.40826611536569374</v>
      </c>
      <c r="AQ65" s="1110">
        <v>0.49649045590734792</v>
      </c>
      <c r="AR65" s="1110">
        <v>0.47962974492632121</v>
      </c>
      <c r="AS65" s="1110">
        <v>1.3843863161993633</v>
      </c>
      <c r="AT65" s="1110">
        <v>0.65822375267514777</v>
      </c>
      <c r="AU65" s="1110">
        <v>1.6712624272581795</v>
      </c>
      <c r="AV65" s="1110"/>
      <c r="AW65" s="1110">
        <v>0.55422559745796818</v>
      </c>
      <c r="AX65" s="1110">
        <v>0.4913538675768927</v>
      </c>
      <c r="AY65" s="1110">
        <v>0.60633552119338852</v>
      </c>
      <c r="AZ65" s="1110">
        <v>1.6519149862282496</v>
      </c>
      <c r="BA65" s="1110">
        <v>0.5652867153013148</v>
      </c>
      <c r="BB65" s="1110">
        <v>0.58026557782820132</v>
      </c>
      <c r="BC65" s="1110">
        <v>0.64386770454359488</v>
      </c>
      <c r="BD65" s="1110">
        <v>1.7894199976731109</v>
      </c>
      <c r="BE65" s="1110">
        <v>0.71459451871488067</v>
      </c>
      <c r="BF65" s="1110">
        <v>0.77751407227882174</v>
      </c>
      <c r="BG65" s="1110">
        <v>0.64152971752757959</v>
      </c>
      <c r="BH65" s="1110">
        <v>2.1336383085212818</v>
      </c>
      <c r="BM65" s="2771"/>
      <c r="BN65" s="1190"/>
      <c r="BO65" s="1190"/>
      <c r="BP65" s="1190"/>
      <c r="BT65" s="1125"/>
      <c r="BU65" s="1125"/>
      <c r="BV65" s="1125"/>
      <c r="BW65" s="1125"/>
      <c r="BX65" s="1125"/>
      <c r="BY65" s="1125"/>
      <c r="BZ65" s="1125"/>
      <c r="CA65" s="1125"/>
      <c r="CB65" s="1126"/>
      <c r="CC65" s="1127"/>
      <c r="CD65" s="1125"/>
      <c r="CE65" s="1125"/>
      <c r="CF65" s="1125"/>
      <c r="CG65" s="1125"/>
      <c r="CH65" s="1125"/>
      <c r="CI65" s="1125"/>
      <c r="CJ65" s="1125"/>
      <c r="CK65" s="1125"/>
      <c r="CL65" s="1125"/>
      <c r="CM65" s="1125"/>
      <c r="CN65" s="1125"/>
      <c r="CO65" s="1125"/>
      <c r="CP65" s="1125"/>
      <c r="CQ65" s="1125"/>
      <c r="CR65" s="1125"/>
      <c r="CS65" s="1126"/>
      <c r="CT65" s="1125"/>
      <c r="CU65" s="1125"/>
      <c r="CV65" s="1125"/>
      <c r="CW65" s="1125"/>
      <c r="CX65" s="1125"/>
      <c r="CY65" s="1125"/>
      <c r="CZ65" s="1125"/>
      <c r="DA65" s="1125"/>
      <c r="DB65" s="1125"/>
      <c r="DC65" s="1125"/>
      <c r="DD65" s="1125"/>
      <c r="DE65" s="1125"/>
      <c r="DF65" s="1125"/>
      <c r="DG65" s="1125"/>
      <c r="DH65" s="1125"/>
      <c r="DI65" s="1125"/>
      <c r="DJ65" s="1126"/>
      <c r="DK65" s="1127"/>
      <c r="DL65" s="1125"/>
      <c r="DM65" s="1125"/>
      <c r="DN65" s="1125"/>
      <c r="DO65" s="1125"/>
      <c r="DP65" s="1125"/>
      <c r="DQ65" s="1125"/>
      <c r="DR65" s="1125"/>
      <c r="DS65" s="1125"/>
      <c r="DT65" s="1125"/>
      <c r="DU65" s="1125"/>
      <c r="DV65" s="1125"/>
      <c r="DW65" s="1125"/>
      <c r="DX65" s="1125"/>
      <c r="DY65" s="1125"/>
      <c r="DZ65" s="1125"/>
      <c r="EA65" s="1125"/>
      <c r="EB65" s="1126"/>
      <c r="EC65" s="1120"/>
      <c r="ED65" s="1109"/>
      <c r="EE65" s="1109"/>
      <c r="EF65" s="1109"/>
      <c r="EG65" s="1109"/>
      <c r="EH65" s="1109"/>
      <c r="EI65" s="1109"/>
      <c r="EJ65" s="1109"/>
      <c r="EK65" s="1109"/>
      <c r="EL65" s="1109"/>
      <c r="EM65" s="1109"/>
      <c r="EN65" s="1109"/>
      <c r="EO65" s="1109"/>
      <c r="EP65" s="1109"/>
      <c r="EQ65" s="1109"/>
      <c r="ER65" s="1109"/>
      <c r="ES65" s="1114"/>
      <c r="ET65" s="1115"/>
      <c r="EU65" s="1109"/>
      <c r="EV65" s="1109"/>
      <c r="EW65" s="1109"/>
      <c r="EX65" s="1109"/>
      <c r="EY65" s="1109"/>
      <c r="EZ65" s="1109"/>
      <c r="FA65" s="1109"/>
      <c r="FB65" s="1109"/>
      <c r="FC65" s="1109"/>
      <c r="FD65" s="1109"/>
      <c r="FE65" s="1109"/>
      <c r="FF65" s="1109"/>
      <c r="FG65" s="1109"/>
      <c r="FH65" s="1109"/>
      <c r="FI65" s="1109"/>
      <c r="FJ65" s="1114"/>
      <c r="FK65" s="1115">
        <v>0.25652714649290753</v>
      </c>
      <c r="FL65" s="1109">
        <v>0.32399736178371652</v>
      </c>
      <c r="FM65" s="1109">
        <v>0.41471457269847645</v>
      </c>
      <c r="FN65" s="1109">
        <f t="shared" si="0"/>
        <v>0.9952390809751005</v>
      </c>
      <c r="FO65" s="1109">
        <v>0.39135994355676074</v>
      </c>
      <c r="FP65" s="1109">
        <v>0.43168354705334339</v>
      </c>
      <c r="FQ65" s="1109">
        <v>0.4228690641415076</v>
      </c>
      <c r="FR65" s="1109">
        <f t="shared" si="1"/>
        <v>1.2459125547516117</v>
      </c>
      <c r="FS65" s="1109">
        <v>0.44003521135373486</v>
      </c>
      <c r="FT65" s="1109">
        <v>0.45119317337477088</v>
      </c>
      <c r="FU65" s="1109">
        <v>0.45580892883223084</v>
      </c>
      <c r="FV65" s="1109">
        <f t="shared" si="2"/>
        <v>1.3470373135607365</v>
      </c>
      <c r="FW65" s="1109">
        <v>0.47465112588053682</v>
      </c>
      <c r="FX65" s="1109">
        <v>0.52470730184892955</v>
      </c>
      <c r="FY65" s="1109">
        <v>0.55677281391357358</v>
      </c>
      <c r="FZ65" s="1109">
        <v>1.5561312416430397</v>
      </c>
      <c r="GA65" s="1114">
        <v>5.1443201909304896</v>
      </c>
      <c r="GB65" s="1115">
        <v>0.38698936086612323</v>
      </c>
      <c r="GC65" s="1109">
        <v>0.37048778415304445</v>
      </c>
      <c r="GD65" s="1109">
        <v>0.48032347370543715</v>
      </c>
      <c r="GE65" s="1109">
        <f t="shared" si="10"/>
        <v>1.2378006187246049</v>
      </c>
      <c r="GF65" s="1109"/>
      <c r="GG65" s="1109"/>
      <c r="GH65" s="1109"/>
      <c r="GI65" s="1109"/>
      <c r="GJ65" s="1109"/>
      <c r="GK65" s="1109"/>
      <c r="GL65" s="1109"/>
      <c r="GM65" s="1109"/>
      <c r="GN65" s="1109"/>
      <c r="GO65" s="1109"/>
      <c r="GP65" s="1109"/>
      <c r="GQ65" s="1109"/>
      <c r="GR65" s="1114"/>
      <c r="GS65" s="1115"/>
      <c r="GT65" s="1109"/>
      <c r="GU65" s="1109"/>
      <c r="GV65" s="1109"/>
      <c r="GW65" s="1109"/>
      <c r="GX65" s="1109"/>
      <c r="GY65" s="1109"/>
      <c r="GZ65" s="1109"/>
      <c r="HA65" s="1109"/>
      <c r="HB65" s="1109"/>
      <c r="HC65" s="1109"/>
      <c r="HD65" s="1109"/>
      <c r="HE65" s="1109"/>
      <c r="HF65" s="1109"/>
      <c r="HG65" s="1109"/>
      <c r="HH65" s="1109"/>
      <c r="HI65" s="1114"/>
      <c r="HJ65" s="1115"/>
      <c r="HK65" s="1109"/>
      <c r="HL65" s="1109"/>
      <c r="HM65" s="1109"/>
      <c r="HN65" s="1109"/>
      <c r="HO65" s="1109"/>
      <c r="HP65" s="1109"/>
      <c r="HQ65" s="1109"/>
      <c r="HR65" s="1109"/>
      <c r="HS65" s="1109"/>
      <c r="HT65" s="1109"/>
      <c r="HU65" s="1109"/>
      <c r="HV65" s="1109"/>
      <c r="HW65" s="1109"/>
      <c r="HX65" s="1109"/>
      <c r="HY65" s="1109"/>
      <c r="HZ65" s="1114"/>
    </row>
    <row r="66" spans="1:234" s="1116" customFormat="1" ht="24" hidden="1" customHeight="1" x14ac:dyDescent="0.35">
      <c r="A66" s="1171" t="s">
        <v>926</v>
      </c>
      <c r="B66" s="1151">
        <v>215.96750451197209</v>
      </c>
      <c r="C66" s="1151">
        <v>227.79900043439454</v>
      </c>
      <c r="D66" s="1151">
        <v>217.82112420985257</v>
      </c>
      <c r="E66" s="1151">
        <v>661.58762915621924</v>
      </c>
      <c r="F66" s="1151">
        <v>168.30738551264903</v>
      </c>
      <c r="G66" s="1151">
        <v>240.02070283763891</v>
      </c>
      <c r="H66" s="1151">
        <v>264.02882558853491</v>
      </c>
      <c r="I66" s="1151">
        <v>672.3569139388228</v>
      </c>
      <c r="J66" s="1151">
        <v>207.566100519576</v>
      </c>
      <c r="K66" s="1151">
        <v>221.4930238238519</v>
      </c>
      <c r="L66" s="1151">
        <v>249.51503484113516</v>
      </c>
      <c r="M66" s="1151">
        <v>678.57415918456309</v>
      </c>
      <c r="N66" s="1151">
        <v>219.5056309280055</v>
      </c>
      <c r="O66" s="1151">
        <v>270.10830189307512</v>
      </c>
      <c r="P66" s="1151">
        <v>266.86909309463221</v>
      </c>
      <c r="Q66" s="1151">
        <v>756.4830259157128</v>
      </c>
      <c r="R66" s="1151">
        <v>2769.0017281953178</v>
      </c>
      <c r="S66" s="1151"/>
      <c r="T66" s="1151">
        <v>220.32727680273996</v>
      </c>
      <c r="U66" s="1151">
        <v>196.065394088901</v>
      </c>
      <c r="V66" s="1151">
        <v>230.0352549857563</v>
      </c>
      <c r="W66" s="1151">
        <v>646.42792587739723</v>
      </c>
      <c r="AL66" s="1151">
        <v>280.52274177661229</v>
      </c>
      <c r="AM66" s="1151">
        <v>262.05042736643929</v>
      </c>
      <c r="AN66" s="1151">
        <v>282.42046455086171</v>
      </c>
      <c r="AO66" s="1151">
        <v>824.99363369391335</v>
      </c>
      <c r="AP66" s="1151">
        <v>271.76055000995751</v>
      </c>
      <c r="AQ66" s="1151">
        <v>279.0159605134304</v>
      </c>
      <c r="AR66" s="1151">
        <v>353.44009051975536</v>
      </c>
      <c r="AS66" s="1151">
        <v>904.21660104314321</v>
      </c>
      <c r="AT66" s="1151">
        <v>474.72654779259756</v>
      </c>
      <c r="AU66" s="1151">
        <v>1566.4804300050439</v>
      </c>
      <c r="AV66" s="1151"/>
      <c r="AW66" s="1151">
        <v>431.86994338430713</v>
      </c>
      <c r="AX66" s="1151">
        <v>517.43863887895805</v>
      </c>
      <c r="AY66" s="1151">
        <v>480.4907914592402</v>
      </c>
      <c r="AZ66" s="1151">
        <v>1429.7993737225054</v>
      </c>
      <c r="BA66" s="1151">
        <v>413.11307735188029</v>
      </c>
      <c r="BB66" s="1151">
        <v>386.29178052362022</v>
      </c>
      <c r="BC66" s="1151">
        <v>445.02225086812382</v>
      </c>
      <c r="BD66" s="1151">
        <v>1244.4271087436243</v>
      </c>
      <c r="BE66" s="1151">
        <v>347.11228513812455</v>
      </c>
      <c r="BF66" s="1151">
        <v>308.56201891164312</v>
      </c>
      <c r="BG66" s="1151">
        <v>404.46836805601572</v>
      </c>
      <c r="BH66" s="1151">
        <v>1060.1426721057833</v>
      </c>
      <c r="BM66" s="2771"/>
      <c r="BN66" s="1190"/>
      <c r="BO66" s="1190"/>
      <c r="BP66" s="1190"/>
      <c r="BT66" s="1125"/>
      <c r="BU66" s="1125"/>
      <c r="BV66" s="1125"/>
      <c r="BW66" s="1125"/>
      <c r="BX66" s="1125"/>
      <c r="BY66" s="1125"/>
      <c r="BZ66" s="1125"/>
      <c r="CA66" s="1125"/>
      <c r="CB66" s="1126"/>
      <c r="CC66" s="1127"/>
      <c r="CD66" s="1125"/>
      <c r="CE66" s="1125"/>
      <c r="CF66" s="1125"/>
      <c r="CG66" s="1125"/>
      <c r="CH66" s="1125"/>
      <c r="CI66" s="1125"/>
      <c r="CJ66" s="1125"/>
      <c r="CK66" s="1125"/>
      <c r="CL66" s="1125"/>
      <c r="CM66" s="1125"/>
      <c r="CN66" s="1125"/>
      <c r="CO66" s="1125"/>
      <c r="CP66" s="1125"/>
      <c r="CQ66" s="1125"/>
      <c r="CR66" s="1125"/>
      <c r="CS66" s="1126"/>
      <c r="CT66" s="1125"/>
      <c r="CU66" s="1125"/>
      <c r="CV66" s="1125"/>
      <c r="CW66" s="1125"/>
      <c r="CX66" s="1125"/>
      <c r="CY66" s="1125"/>
      <c r="CZ66" s="1125"/>
      <c r="DA66" s="1125"/>
      <c r="DB66" s="1125"/>
      <c r="DC66" s="1125"/>
      <c r="DD66" s="1125"/>
      <c r="DE66" s="1125"/>
      <c r="DF66" s="1125"/>
      <c r="DG66" s="1125"/>
      <c r="DH66" s="1125"/>
      <c r="DI66" s="1125"/>
      <c r="DJ66" s="1126"/>
      <c r="DK66" s="1127"/>
      <c r="DL66" s="1125"/>
      <c r="DM66" s="1125"/>
      <c r="DN66" s="1125"/>
      <c r="DO66" s="1125"/>
      <c r="DP66" s="1125"/>
      <c r="DQ66" s="1125"/>
      <c r="DR66" s="1125"/>
      <c r="DS66" s="1125"/>
      <c r="DT66" s="1125"/>
      <c r="DU66" s="1125"/>
      <c r="DV66" s="1125"/>
      <c r="DW66" s="1125"/>
      <c r="DX66" s="1125"/>
      <c r="DY66" s="1125"/>
      <c r="DZ66" s="1125"/>
      <c r="EA66" s="1125"/>
      <c r="EB66" s="1126"/>
      <c r="EC66" s="1120"/>
      <c r="ED66" s="1109"/>
      <c r="EE66" s="1109"/>
      <c r="EF66" s="1109"/>
      <c r="EG66" s="1109"/>
      <c r="EH66" s="1109"/>
      <c r="EI66" s="1109"/>
      <c r="EJ66" s="1109"/>
      <c r="EK66" s="1109"/>
      <c r="EL66" s="1109"/>
      <c r="EM66" s="1109"/>
      <c r="EN66" s="1109"/>
      <c r="EO66" s="1109"/>
      <c r="EP66" s="1109"/>
      <c r="EQ66" s="1109"/>
      <c r="ER66" s="1109"/>
      <c r="ES66" s="1114"/>
      <c r="ET66" s="1115"/>
      <c r="EU66" s="1109"/>
      <c r="EV66" s="1109"/>
      <c r="EW66" s="1109"/>
      <c r="EX66" s="1109"/>
      <c r="EY66" s="1109"/>
      <c r="EZ66" s="1109"/>
      <c r="FA66" s="1109"/>
      <c r="FB66" s="1109"/>
      <c r="FC66" s="1109"/>
      <c r="FD66" s="1109"/>
      <c r="FE66" s="1109"/>
      <c r="FF66" s="1109"/>
      <c r="FG66" s="1109"/>
      <c r="FH66" s="1109"/>
      <c r="FI66" s="1109"/>
      <c r="FJ66" s="1114"/>
      <c r="FK66" s="1115">
        <v>605.36728380000011</v>
      </c>
      <c r="FL66" s="1109">
        <v>539.38752554000007</v>
      </c>
      <c r="FM66" s="1109">
        <v>718.59327128999996</v>
      </c>
      <c r="FN66" s="1109">
        <f t="shared" si="0"/>
        <v>1863.3480806300004</v>
      </c>
      <c r="FO66" s="1109">
        <v>712.01510958760002</v>
      </c>
      <c r="FP66" s="1109">
        <v>794.96641544000011</v>
      </c>
      <c r="FQ66" s="1109">
        <v>787.37014332999991</v>
      </c>
      <c r="FR66" s="1109">
        <f t="shared" si="1"/>
        <v>2294.3516683575999</v>
      </c>
      <c r="FS66" s="1109">
        <v>767.32670706999988</v>
      </c>
      <c r="FT66" s="1109">
        <v>914.16357157999971</v>
      </c>
      <c r="FU66" s="1109">
        <v>858.12919270999987</v>
      </c>
      <c r="FV66" s="1109">
        <f t="shared" si="2"/>
        <v>2539.6194713599994</v>
      </c>
      <c r="FW66" s="1109">
        <v>902.09732788000008</v>
      </c>
      <c r="FX66" s="1109">
        <v>1125.8193728899998</v>
      </c>
      <c r="FY66" s="1109">
        <v>1122.9875681799999</v>
      </c>
      <c r="FZ66" s="1109">
        <v>3150.9042689499997</v>
      </c>
      <c r="GA66" s="1114">
        <v>9848.2234892975994</v>
      </c>
      <c r="GB66" s="1115">
        <v>897.4291102000002</v>
      </c>
      <c r="GC66" s="1109">
        <v>818.06172987000002</v>
      </c>
      <c r="GD66" s="1109">
        <v>976.93397901999981</v>
      </c>
      <c r="GE66" s="1109">
        <f t="shared" si="10"/>
        <v>2692.4248190899998</v>
      </c>
      <c r="GF66" s="1109"/>
      <c r="GG66" s="1109"/>
      <c r="GH66" s="1109"/>
      <c r="GI66" s="1109"/>
      <c r="GJ66" s="1109"/>
      <c r="GK66" s="1109"/>
      <c r="GL66" s="1109"/>
      <c r="GM66" s="1109"/>
      <c r="GN66" s="1109"/>
      <c r="GO66" s="1109"/>
      <c r="GP66" s="1109"/>
      <c r="GQ66" s="1109"/>
      <c r="GR66" s="1114"/>
      <c r="GS66" s="1115"/>
      <c r="GT66" s="1109"/>
      <c r="GU66" s="1109"/>
      <c r="GV66" s="1109"/>
      <c r="GW66" s="1109"/>
      <c r="GX66" s="1109"/>
      <c r="GY66" s="1109"/>
      <c r="GZ66" s="1109"/>
      <c r="HA66" s="1109"/>
      <c r="HB66" s="1109"/>
      <c r="HC66" s="1109"/>
      <c r="HD66" s="1109"/>
      <c r="HE66" s="1109"/>
      <c r="HF66" s="1109"/>
      <c r="HG66" s="1109"/>
      <c r="HH66" s="1109"/>
      <c r="HI66" s="1114"/>
      <c r="HJ66" s="1115"/>
      <c r="HK66" s="1109"/>
      <c r="HL66" s="1109"/>
      <c r="HM66" s="1109"/>
      <c r="HN66" s="1109"/>
      <c r="HO66" s="1109"/>
      <c r="HP66" s="1109"/>
      <c r="HQ66" s="1109"/>
      <c r="HR66" s="1109"/>
      <c r="HS66" s="1109"/>
      <c r="HT66" s="1109"/>
      <c r="HU66" s="1109"/>
      <c r="HV66" s="1109"/>
      <c r="HW66" s="1109"/>
      <c r="HX66" s="1109"/>
      <c r="HY66" s="1109"/>
      <c r="HZ66" s="1114"/>
    </row>
    <row r="67" spans="1:234" s="1116" customFormat="1" ht="24" hidden="1" customHeight="1" x14ac:dyDescent="0.35">
      <c r="A67" s="1191" t="s">
        <v>924</v>
      </c>
      <c r="B67" s="1110">
        <v>0.29540481269333746</v>
      </c>
      <c r="C67" s="1110">
        <v>0.31158817715246351</v>
      </c>
      <c r="D67" s="1110">
        <v>0.29794023199585906</v>
      </c>
      <c r="E67" s="1110">
        <v>0.90493322184166014</v>
      </c>
      <c r="F67" s="1110">
        <v>0.23021431767996969</v>
      </c>
      <c r="G67" s="1110">
        <v>0.32830527409435079</v>
      </c>
      <c r="H67" s="1110">
        <v>0.36114408019332084</v>
      </c>
      <c r="I67" s="1110">
        <v>0.91966367196764121</v>
      </c>
      <c r="J67" s="1110">
        <v>0.28391319881215171</v>
      </c>
      <c r="K67" s="1110">
        <v>0.30296273211759411</v>
      </c>
      <c r="L67" s="1110">
        <v>0.341291817479565</v>
      </c>
      <c r="M67" s="1110">
        <v>0.92816774840931082</v>
      </c>
      <c r="N67" s="1110">
        <v>0.30024433507229686</v>
      </c>
      <c r="O67" s="1110">
        <v>0.36945971343210154</v>
      </c>
      <c r="P67" s="1110">
        <v>0.36502905674353664</v>
      </c>
      <c r="Q67" s="1110">
        <v>1.0347331052479349</v>
      </c>
      <c r="R67" s="1110">
        <v>3.787497747466547</v>
      </c>
      <c r="S67" s="1110"/>
      <c r="T67" s="1110">
        <v>0.24821693119140639</v>
      </c>
      <c r="U67" s="1110">
        <v>0.2208839102439063</v>
      </c>
      <c r="V67" s="1110">
        <v>0.25915377290991426</v>
      </c>
      <c r="W67" s="1110">
        <v>0.72825461434522687</v>
      </c>
      <c r="AL67" s="1110">
        <v>0.24910864676736671</v>
      </c>
      <c r="AM67" s="1110">
        <v>0.23270493840405723</v>
      </c>
      <c r="AN67" s="1110">
        <v>0.25079385470893656</v>
      </c>
      <c r="AO67" s="1110">
        <v>0.73260743988036059</v>
      </c>
      <c r="AP67" s="1110">
        <v>0.24132768141716451</v>
      </c>
      <c r="AQ67" s="1110">
        <v>0.24777060109210891</v>
      </c>
      <c r="AR67" s="1110">
        <v>0.31386040969478479</v>
      </c>
      <c r="AS67" s="1110">
        <v>0.80295869220405824</v>
      </c>
      <c r="AT67" s="1110">
        <v>0.42156470864429946</v>
      </c>
      <c r="AU67" s="1110">
        <v>1.3910594828595566</v>
      </c>
      <c r="AV67" s="1110"/>
      <c r="AW67" s="1110">
        <v>0.32387635279513199</v>
      </c>
      <c r="AX67" s="1110">
        <v>0.38804770214412632</v>
      </c>
      <c r="AY67" s="1110">
        <v>0.36033904992314825</v>
      </c>
      <c r="AZ67" s="1110">
        <v>1.0722631048624067</v>
      </c>
      <c r="BA67" s="1110">
        <v>0.30980983704540443</v>
      </c>
      <c r="BB67" s="1110">
        <v>0.28969548566012543</v>
      </c>
      <c r="BC67" s="1110">
        <v>0.33373978840567198</v>
      </c>
      <c r="BD67" s="1110">
        <v>0.93324511111120179</v>
      </c>
      <c r="BE67" s="1110">
        <v>0.26031323235865811</v>
      </c>
      <c r="BF67" s="1110">
        <v>0.23140286289216414</v>
      </c>
      <c r="BG67" s="1110">
        <v>0.30332682761025298</v>
      </c>
      <c r="BH67" s="1110">
        <v>0.79504292286107525</v>
      </c>
      <c r="BM67" s="2771"/>
      <c r="BN67" s="1190"/>
      <c r="BO67" s="1190"/>
      <c r="BP67" s="1190"/>
      <c r="BT67" s="1125"/>
      <c r="BU67" s="1125"/>
      <c r="BV67" s="1125"/>
      <c r="BW67" s="1125"/>
      <c r="BX67" s="1125"/>
      <c r="BY67" s="1125"/>
      <c r="BZ67" s="1125"/>
      <c r="CA67" s="1125"/>
      <c r="CB67" s="1126"/>
      <c r="CC67" s="1127"/>
      <c r="CD67" s="1125"/>
      <c r="CE67" s="1125"/>
      <c r="CF67" s="1125"/>
      <c r="CG67" s="1125"/>
      <c r="CH67" s="1125"/>
      <c r="CI67" s="1125"/>
      <c r="CJ67" s="1125"/>
      <c r="CK67" s="1125"/>
      <c r="CL67" s="1125"/>
      <c r="CM67" s="1125"/>
      <c r="CN67" s="1125"/>
      <c r="CO67" s="1125"/>
      <c r="CP67" s="1125"/>
      <c r="CQ67" s="1125"/>
      <c r="CR67" s="1125"/>
      <c r="CS67" s="1126"/>
      <c r="CT67" s="1125"/>
      <c r="CU67" s="1125"/>
      <c r="CV67" s="1125"/>
      <c r="CW67" s="1125"/>
      <c r="CX67" s="1125"/>
      <c r="CY67" s="1125"/>
      <c r="CZ67" s="1125"/>
      <c r="DA67" s="1125"/>
      <c r="DB67" s="1125"/>
      <c r="DC67" s="1125"/>
      <c r="DD67" s="1125"/>
      <c r="DE67" s="1125"/>
      <c r="DF67" s="1125"/>
      <c r="DG67" s="1125"/>
      <c r="DH67" s="1125"/>
      <c r="DI67" s="1125"/>
      <c r="DJ67" s="1126"/>
      <c r="DK67" s="1127"/>
      <c r="DL67" s="1125"/>
      <c r="DM67" s="1125"/>
      <c r="DN67" s="1125"/>
      <c r="DO67" s="1125"/>
      <c r="DP67" s="1125"/>
      <c r="DQ67" s="1125"/>
      <c r="DR67" s="1125"/>
      <c r="DS67" s="1125"/>
      <c r="DT67" s="1125"/>
      <c r="DU67" s="1125"/>
      <c r="DV67" s="1125"/>
      <c r="DW67" s="1125"/>
      <c r="DX67" s="1125"/>
      <c r="DY67" s="1125"/>
      <c r="DZ67" s="1125"/>
      <c r="EA67" s="1125"/>
      <c r="EB67" s="1126"/>
      <c r="EC67" s="1120"/>
      <c r="ED67" s="1109"/>
      <c r="EE67" s="1109"/>
      <c r="EF67" s="1109"/>
      <c r="EG67" s="1109"/>
      <c r="EH67" s="1109"/>
      <c r="EI67" s="1109"/>
      <c r="EJ67" s="1109"/>
      <c r="EK67" s="1109"/>
      <c r="EL67" s="1109"/>
      <c r="EM67" s="1109"/>
      <c r="EN67" s="1109"/>
      <c r="EO67" s="1109"/>
      <c r="EP67" s="1109"/>
      <c r="EQ67" s="1109"/>
      <c r="ER67" s="1109"/>
      <c r="ES67" s="1114"/>
      <c r="ET67" s="1115"/>
      <c r="EU67" s="1109"/>
      <c r="EV67" s="1109"/>
      <c r="EW67" s="1109"/>
      <c r="EX67" s="1109"/>
      <c r="EY67" s="1109"/>
      <c r="EZ67" s="1109"/>
      <c r="FA67" s="1109"/>
      <c r="FB67" s="1109"/>
      <c r="FC67" s="1109"/>
      <c r="FD67" s="1109"/>
      <c r="FE67" s="1109"/>
      <c r="FF67" s="1109"/>
      <c r="FG67" s="1109"/>
      <c r="FH67" s="1109"/>
      <c r="FI67" s="1109"/>
      <c r="FJ67" s="1114"/>
      <c r="FK67" s="1115">
        <v>9.9204386897601984E-2</v>
      </c>
      <c r="FL67" s="1109">
        <v>8.8391973275332658E-2</v>
      </c>
      <c r="FM67" s="1109">
        <v>0.11775926254154569</v>
      </c>
      <c r="FN67" s="1109">
        <f t="shared" si="0"/>
        <v>0.3053556227144803</v>
      </c>
      <c r="FO67" s="1109">
        <v>0.11668126821303905</v>
      </c>
      <c r="FP67" s="1109">
        <v>0.13027488924222161</v>
      </c>
      <c r="FQ67" s="1109">
        <v>0.12903005236790369</v>
      </c>
      <c r="FR67" s="1109">
        <f t="shared" si="1"/>
        <v>0.37598620982316433</v>
      </c>
      <c r="FS67" s="1109">
        <v>0.12574544010241598</v>
      </c>
      <c r="FT67" s="1109">
        <v>0.14980828840541965</v>
      </c>
      <c r="FU67" s="1109">
        <v>0.1406256709271636</v>
      </c>
      <c r="FV67" s="1109">
        <f t="shared" si="2"/>
        <v>0.41617939943499926</v>
      </c>
      <c r="FW67" s="1109">
        <v>0.14783093624178509</v>
      </c>
      <c r="FX67" s="1109">
        <v>0.18449332105283345</v>
      </c>
      <c r="FY67" s="1109">
        <v>0.18402925988271893</v>
      </c>
      <c r="FZ67" s="1109">
        <v>0.51635351717733746</v>
      </c>
      <c r="GA67" s="1114">
        <v>1.6138747491499814</v>
      </c>
      <c r="GB67" s="1115">
        <v>0.11204970786924759</v>
      </c>
      <c r="GC67" s="1109">
        <v>0.10214018779769332</v>
      </c>
      <c r="GD67" s="1109">
        <v>0.12197639424949935</v>
      </c>
      <c r="GE67" s="1109">
        <f t="shared" si="10"/>
        <v>0.33616628991644026</v>
      </c>
      <c r="GF67" s="1109"/>
      <c r="GG67" s="1109"/>
      <c r="GH67" s="1109"/>
      <c r="GI67" s="1109"/>
      <c r="GJ67" s="1109"/>
      <c r="GK67" s="1109"/>
      <c r="GL67" s="1109"/>
      <c r="GM67" s="1109"/>
      <c r="GN67" s="1109"/>
      <c r="GO67" s="1109"/>
      <c r="GP67" s="1109"/>
      <c r="GQ67" s="1109"/>
      <c r="GR67" s="1114"/>
      <c r="GS67" s="1115"/>
      <c r="GT67" s="1109"/>
      <c r="GU67" s="1109"/>
      <c r="GV67" s="1109"/>
      <c r="GW67" s="1109"/>
      <c r="GX67" s="1109"/>
      <c r="GY67" s="1109"/>
      <c r="GZ67" s="1109"/>
      <c r="HA67" s="1109"/>
      <c r="HB67" s="1109"/>
      <c r="HC67" s="1109"/>
      <c r="HD67" s="1109"/>
      <c r="HE67" s="1109"/>
      <c r="HF67" s="1109"/>
      <c r="HG67" s="1109"/>
      <c r="HH67" s="1109"/>
      <c r="HI67" s="1114"/>
      <c r="HJ67" s="1115"/>
      <c r="HK67" s="1109"/>
      <c r="HL67" s="1109"/>
      <c r="HM67" s="1109"/>
      <c r="HN67" s="1109"/>
      <c r="HO67" s="1109"/>
      <c r="HP67" s="1109"/>
      <c r="HQ67" s="1109"/>
      <c r="HR67" s="1109"/>
      <c r="HS67" s="1109"/>
      <c r="HT67" s="1109"/>
      <c r="HU67" s="1109"/>
      <c r="HV67" s="1109"/>
      <c r="HW67" s="1109"/>
      <c r="HX67" s="1109"/>
      <c r="HY67" s="1109"/>
      <c r="HZ67" s="1114"/>
    </row>
    <row r="68" spans="1:234" s="1116" customFormat="1" ht="24" hidden="1" customHeight="1" x14ac:dyDescent="0.35">
      <c r="A68" s="1171" t="s">
        <v>927</v>
      </c>
      <c r="B68" s="1151">
        <v>781.64153764399998</v>
      </c>
      <c r="C68" s="1151">
        <v>852.86229846000003</v>
      </c>
      <c r="D68" s="1151">
        <v>1154.3627180388401</v>
      </c>
      <c r="E68" s="1151">
        <v>2788.86655414284</v>
      </c>
      <c r="F68" s="1151">
        <v>796.50304146313749</v>
      </c>
      <c r="G68" s="1151">
        <v>1103.7639127289581</v>
      </c>
      <c r="H68" s="1151">
        <v>1299.1245891722033</v>
      </c>
      <c r="I68" s="1151">
        <v>3199.3915433642987</v>
      </c>
      <c r="J68" s="1151">
        <v>892.32874998197087</v>
      </c>
      <c r="K68" s="1151">
        <v>975.28170129549994</v>
      </c>
      <c r="L68" s="1151">
        <v>1003.7608174828969</v>
      </c>
      <c r="M68" s="1151">
        <v>2871.3712687603675</v>
      </c>
      <c r="N68" s="1151">
        <v>965.48041838000017</v>
      </c>
      <c r="O68" s="1151">
        <v>1040.5620230122067</v>
      </c>
      <c r="P68" s="1151">
        <v>1651.5817590275087</v>
      </c>
      <c r="Q68" s="1151">
        <v>3657.6242004197156</v>
      </c>
      <c r="R68" s="1151">
        <v>12517.253566687225</v>
      </c>
      <c r="S68" s="1151"/>
      <c r="T68" s="1151">
        <v>973.51913638000019</v>
      </c>
      <c r="U68" s="1151">
        <v>1025.7848986713313</v>
      </c>
      <c r="V68" s="1151">
        <v>893.5295166840657</v>
      </c>
      <c r="W68" s="1151">
        <v>2892.8335517353967</v>
      </c>
      <c r="AL68" s="1151">
        <v>1257.8171080052409</v>
      </c>
      <c r="AM68" s="1151">
        <v>1454.8222796528316</v>
      </c>
      <c r="AN68" s="1151">
        <v>1525.7196169275853</v>
      </c>
      <c r="AO68" s="1151">
        <v>4238.3590045856581</v>
      </c>
      <c r="AP68" s="1151">
        <v>1374.1435721199573</v>
      </c>
      <c r="AQ68" s="1151">
        <v>1496.1172773009503</v>
      </c>
      <c r="AR68" s="1151">
        <v>1523.8064240597555</v>
      </c>
      <c r="AS68" s="1151">
        <v>4394.0672734806631</v>
      </c>
      <c r="AT68" s="1151">
        <v>2378.0560997446946</v>
      </c>
      <c r="AU68" s="1151">
        <v>5841.004794301788</v>
      </c>
      <c r="AV68" s="1151"/>
      <c r="AW68" s="1151">
        <v>1756.9957681443072</v>
      </c>
      <c r="AX68" s="1151">
        <v>1798.23026610754</v>
      </c>
      <c r="AY68" s="1151">
        <v>2020.8446539843453</v>
      </c>
      <c r="AZ68" s="1151">
        <v>5576.0706882361919</v>
      </c>
      <c r="BA68" s="1151">
        <v>1970.6427201336983</v>
      </c>
      <c r="BB68" s="1151">
        <v>1813.4965003186123</v>
      </c>
      <c r="BC68" s="1151">
        <v>2043.6735187281238</v>
      </c>
      <c r="BD68" s="1151">
        <v>5827.8127391804346</v>
      </c>
      <c r="BE68" s="1151">
        <v>2065.2489365395945</v>
      </c>
      <c r="BF68" s="1151">
        <v>1926.8667424101795</v>
      </c>
      <c r="BG68" s="1151">
        <v>1890.0612686360159</v>
      </c>
      <c r="BH68" s="1151">
        <v>5882.1769475857891</v>
      </c>
      <c r="BM68" s="2771"/>
      <c r="BN68" s="1190"/>
      <c r="BO68" s="1190"/>
      <c r="BP68" s="1190"/>
      <c r="BT68" s="1125"/>
      <c r="BU68" s="1125"/>
      <c r="BV68" s="1125"/>
      <c r="BW68" s="1125"/>
      <c r="BX68" s="1125"/>
      <c r="BY68" s="1125"/>
      <c r="BZ68" s="1125"/>
      <c r="CA68" s="1125"/>
      <c r="CB68" s="1126"/>
      <c r="CC68" s="1127"/>
      <c r="CD68" s="1125"/>
      <c r="CE68" s="1125"/>
      <c r="CF68" s="1125"/>
      <c r="CG68" s="1125"/>
      <c r="CH68" s="1125"/>
      <c r="CI68" s="1125"/>
      <c r="CJ68" s="1125"/>
      <c r="CK68" s="1125"/>
      <c r="CL68" s="1125"/>
      <c r="CM68" s="1125"/>
      <c r="CN68" s="1125"/>
      <c r="CO68" s="1125"/>
      <c r="CP68" s="1125"/>
      <c r="CQ68" s="1125"/>
      <c r="CR68" s="1125"/>
      <c r="CS68" s="1126"/>
      <c r="CT68" s="1125"/>
      <c r="CU68" s="1125"/>
      <c r="CV68" s="1125"/>
      <c r="CW68" s="1125"/>
      <c r="CX68" s="1125"/>
      <c r="CY68" s="1125"/>
      <c r="CZ68" s="1125"/>
      <c r="DA68" s="1125"/>
      <c r="DB68" s="1125"/>
      <c r="DC68" s="1125"/>
      <c r="DD68" s="1125"/>
      <c r="DE68" s="1125"/>
      <c r="DF68" s="1125"/>
      <c r="DG68" s="1125"/>
      <c r="DH68" s="1125"/>
      <c r="DI68" s="1125"/>
      <c r="DJ68" s="1126"/>
      <c r="DK68" s="1127"/>
      <c r="DL68" s="1125"/>
      <c r="DM68" s="1125"/>
      <c r="DN68" s="1125"/>
      <c r="DO68" s="1125"/>
      <c r="DP68" s="1125"/>
      <c r="DQ68" s="1125"/>
      <c r="DR68" s="1125"/>
      <c r="DS68" s="1125"/>
      <c r="DT68" s="1125"/>
      <c r="DU68" s="1125"/>
      <c r="DV68" s="1125"/>
      <c r="DW68" s="1125"/>
      <c r="DX68" s="1125"/>
      <c r="DY68" s="1125"/>
      <c r="DZ68" s="1125"/>
      <c r="EA68" s="1125"/>
      <c r="EB68" s="1126"/>
      <c r="EC68" s="1120"/>
      <c r="ED68" s="1109"/>
      <c r="EE68" s="1109"/>
      <c r="EF68" s="1109"/>
      <c r="EG68" s="1109"/>
      <c r="EH68" s="1109"/>
      <c r="EI68" s="1109"/>
      <c r="EJ68" s="1109"/>
      <c r="EK68" s="1109"/>
      <c r="EL68" s="1109"/>
      <c r="EM68" s="1109"/>
      <c r="EN68" s="1109"/>
      <c r="EO68" s="1109"/>
      <c r="EP68" s="1109"/>
      <c r="EQ68" s="1109"/>
      <c r="ER68" s="1109"/>
      <c r="ES68" s="1114"/>
      <c r="ET68" s="1115"/>
      <c r="EU68" s="1109"/>
      <c r="EV68" s="1109"/>
      <c r="EW68" s="1109"/>
      <c r="EX68" s="1109"/>
      <c r="EY68" s="1109"/>
      <c r="EZ68" s="1109"/>
      <c r="FA68" s="1109"/>
      <c r="FB68" s="1109"/>
      <c r="FC68" s="1109"/>
      <c r="FD68" s="1109"/>
      <c r="FE68" s="1109"/>
      <c r="FF68" s="1109"/>
      <c r="FG68" s="1109"/>
      <c r="FH68" s="1109"/>
      <c r="FI68" s="1109"/>
      <c r="FJ68" s="1114"/>
      <c r="FK68" s="1115">
        <v>3510.7478051274702</v>
      </c>
      <c r="FL68" s="1109">
        <v>3951.5511690569028</v>
      </c>
      <c r="FM68" s="1109">
        <v>5536.5431475391351</v>
      </c>
      <c r="FN68" s="1109">
        <f t="shared" ref="FN68:FN101" si="11">FM68+FL68+FK68</f>
        <v>12998.842121723508</v>
      </c>
      <c r="FO68" s="1109">
        <v>6423.1297384184591</v>
      </c>
      <c r="FP68" s="1109">
        <v>4985.3631048155466</v>
      </c>
      <c r="FQ68" s="1109">
        <v>7346.1337737327849</v>
      </c>
      <c r="FR68" s="1109">
        <f t="shared" ref="FR68:FR101" si="12">FQ68+FP68+FO68</f>
        <v>18754.626616966791</v>
      </c>
      <c r="FS68" s="1109">
        <v>6072.5271591627279</v>
      </c>
      <c r="FT68" s="1109">
        <v>5612.9431024624337</v>
      </c>
      <c r="FU68" s="1109">
        <v>7654.1677618475815</v>
      </c>
      <c r="FV68" s="1109">
        <f t="shared" ref="FV68:FV100" si="13">FU68+FT68+FS68</f>
        <v>19339.638023472744</v>
      </c>
      <c r="FW68" s="1109">
        <v>6557.3683894326659</v>
      </c>
      <c r="FX68" s="1109">
        <v>7483.021222181329</v>
      </c>
      <c r="FY68" s="1109">
        <v>10414.724272996971</v>
      </c>
      <c r="FZ68" s="1109">
        <v>24455.113884610964</v>
      </c>
      <c r="GA68" s="1114">
        <v>75548.220646774018</v>
      </c>
      <c r="GB68" s="1115">
        <v>6570.752622469171</v>
      </c>
      <c r="GC68" s="1109">
        <v>6036.7167233272139</v>
      </c>
      <c r="GD68" s="1109">
        <v>8922.4402161352391</v>
      </c>
      <c r="GE68" s="1109">
        <f t="shared" si="10"/>
        <v>21529.909561931625</v>
      </c>
      <c r="GF68" s="1109"/>
      <c r="GG68" s="1109"/>
      <c r="GH68" s="1109"/>
      <c r="GI68" s="1109"/>
      <c r="GJ68" s="1109"/>
      <c r="GK68" s="1109"/>
      <c r="GL68" s="1109"/>
      <c r="GM68" s="1109"/>
      <c r="GN68" s="1109"/>
      <c r="GO68" s="1109"/>
      <c r="GP68" s="1109"/>
      <c r="GQ68" s="1109"/>
      <c r="GR68" s="1114"/>
      <c r="GS68" s="1115"/>
      <c r="GT68" s="1109"/>
      <c r="GU68" s="1109"/>
      <c r="GV68" s="1109"/>
      <c r="GW68" s="1109"/>
      <c r="GX68" s="1109"/>
      <c r="GY68" s="1109"/>
      <c r="GZ68" s="1109"/>
      <c r="HA68" s="1109"/>
      <c r="HB68" s="1109"/>
      <c r="HC68" s="1109"/>
      <c r="HD68" s="1109"/>
      <c r="HE68" s="1109"/>
      <c r="HF68" s="1109"/>
      <c r="HG68" s="1109"/>
      <c r="HH68" s="1109"/>
      <c r="HI68" s="1114"/>
      <c r="HJ68" s="1115"/>
      <c r="HK68" s="1109"/>
      <c r="HL68" s="1109"/>
      <c r="HM68" s="1109"/>
      <c r="HN68" s="1109"/>
      <c r="HO68" s="1109"/>
      <c r="HP68" s="1109"/>
      <c r="HQ68" s="1109"/>
      <c r="HR68" s="1109"/>
      <c r="HS68" s="1109"/>
      <c r="HT68" s="1109"/>
      <c r="HU68" s="1109"/>
      <c r="HV68" s="1109"/>
      <c r="HW68" s="1109"/>
      <c r="HX68" s="1109"/>
      <c r="HY68" s="1109"/>
      <c r="HZ68" s="1114"/>
    </row>
    <row r="69" spans="1:234" s="1116" customFormat="1" ht="24" hidden="1" customHeight="1" x14ac:dyDescent="0.35">
      <c r="A69" s="1191" t="s">
        <v>924</v>
      </c>
      <c r="B69" s="1110">
        <v>1.0691454371472733</v>
      </c>
      <c r="C69" s="1110">
        <v>1.1665626645966982</v>
      </c>
      <c r="D69" s="1110">
        <v>1.5789611648891928</v>
      </c>
      <c r="E69" s="1110">
        <v>3.8146692666331639</v>
      </c>
      <c r="F69" s="1110">
        <v>1.0894733089812985</v>
      </c>
      <c r="G69" s="1110">
        <v>1.509751074052385</v>
      </c>
      <c r="H69" s="1110">
        <v>1.7769694417543713</v>
      </c>
      <c r="I69" s="1110">
        <v>4.3761938247880545</v>
      </c>
      <c r="J69" s="1110">
        <v>1.2205456920241979</v>
      </c>
      <c r="K69" s="1110">
        <v>1.3340104519217879</v>
      </c>
      <c r="L69" s="1110">
        <v>1.3729647751752818</v>
      </c>
      <c r="M69" s="1110">
        <v>3.9275209191212674</v>
      </c>
      <c r="N69" s="1110">
        <v>1.3206040547401827</v>
      </c>
      <c r="O69" s="1110">
        <v>1.4233022240930757</v>
      </c>
      <c r="P69" s="1110">
        <v>2.2590676374010159</v>
      </c>
      <c r="Q69" s="1110">
        <v>5.0029739162342741</v>
      </c>
      <c r="R69" s="1110">
        <v>17.121357926776763</v>
      </c>
      <c r="S69" s="1110"/>
      <c r="T69" s="1110">
        <v>1.0967499621242849</v>
      </c>
      <c r="U69" s="1110">
        <v>1.1556316735065244</v>
      </c>
      <c r="V69" s="1110">
        <v>1.0066350284845946</v>
      </c>
      <c r="W69" s="1110">
        <v>3.2590166641154035</v>
      </c>
      <c r="AL69" s="1110">
        <v>1.1169615542455513</v>
      </c>
      <c r="AM69" s="1110">
        <v>1.2919052732627583</v>
      </c>
      <c r="AN69" s="1110">
        <v>1.3548632339474127</v>
      </c>
      <c r="AO69" s="1110">
        <v>3.7637300614557221</v>
      </c>
      <c r="AP69" s="1110">
        <v>1.2202613005524854</v>
      </c>
      <c r="AQ69" s="1110">
        <v>1.3285758865514883</v>
      </c>
      <c r="AR69" s="1110">
        <v>1.3531642883172237</v>
      </c>
      <c r="AS69" s="1110">
        <v>3.9020014754211978</v>
      </c>
      <c r="AT69" s="1110">
        <v>2.1117515577971298</v>
      </c>
      <c r="AU69" s="1110">
        <v>5.1869049577053916</v>
      </c>
      <c r="AV69" s="1110"/>
      <c r="AW69" s="1110">
        <v>1.3176406230166402</v>
      </c>
      <c r="AX69" s="1110">
        <v>1.3485640040350457</v>
      </c>
      <c r="AY69" s="1110">
        <v>1.5155113388281536</v>
      </c>
      <c r="AZ69" s="1110">
        <v>4.1817159658798388</v>
      </c>
      <c r="BA69" s="1110">
        <v>1.4778629229384155</v>
      </c>
      <c r="BB69" s="1110">
        <v>1.3600127569129428</v>
      </c>
      <c r="BC69" s="1110">
        <v>1.5326316074759974</v>
      </c>
      <c r="BD69" s="1110">
        <v>4.3705072873273565</v>
      </c>
      <c r="BE69" s="1110">
        <v>1.5488118666902675</v>
      </c>
      <c r="BF69" s="1110">
        <v>1.4450335857216841</v>
      </c>
      <c r="BG69" s="1110">
        <v>1.4174317051289766</v>
      </c>
      <c r="BH69" s="1110">
        <v>4.4112771575409271</v>
      </c>
      <c r="BM69" s="2771"/>
      <c r="BN69" s="1190"/>
      <c r="BO69" s="1190"/>
      <c r="BP69" s="1190"/>
      <c r="BT69" s="1125"/>
      <c r="BU69" s="1125"/>
      <c r="BV69" s="1125"/>
      <c r="BW69" s="1125"/>
      <c r="BX69" s="1125"/>
      <c r="BY69" s="1125"/>
      <c r="BZ69" s="1125"/>
      <c r="CA69" s="1125"/>
      <c r="CB69" s="1126"/>
      <c r="CC69" s="1127"/>
      <c r="CD69" s="1125"/>
      <c r="CE69" s="1125"/>
      <c r="CF69" s="1125"/>
      <c r="CG69" s="1125"/>
      <c r="CH69" s="1125"/>
      <c r="CI69" s="1125"/>
      <c r="CJ69" s="1125"/>
      <c r="CK69" s="1125"/>
      <c r="CL69" s="1125"/>
      <c r="CM69" s="1125"/>
      <c r="CN69" s="1125"/>
      <c r="CO69" s="1125"/>
      <c r="CP69" s="1125"/>
      <c r="CQ69" s="1125"/>
      <c r="CR69" s="1125"/>
      <c r="CS69" s="1126"/>
      <c r="CT69" s="1125"/>
      <c r="CU69" s="1125"/>
      <c r="CV69" s="1125"/>
      <c r="CW69" s="1125"/>
      <c r="CX69" s="1125"/>
      <c r="CY69" s="1125"/>
      <c r="CZ69" s="1125"/>
      <c r="DA69" s="1125"/>
      <c r="DB69" s="1125"/>
      <c r="DC69" s="1125"/>
      <c r="DD69" s="1125"/>
      <c r="DE69" s="1125"/>
      <c r="DF69" s="1125"/>
      <c r="DG69" s="1125"/>
      <c r="DH69" s="1125"/>
      <c r="DI69" s="1125"/>
      <c r="DJ69" s="1126"/>
      <c r="DK69" s="1127"/>
      <c r="DL69" s="1125"/>
      <c r="DM69" s="1125"/>
      <c r="DN69" s="1125"/>
      <c r="DO69" s="1125"/>
      <c r="DP69" s="1125"/>
      <c r="DQ69" s="1125"/>
      <c r="DR69" s="1125"/>
      <c r="DS69" s="1125"/>
      <c r="DT69" s="1125"/>
      <c r="DU69" s="1125"/>
      <c r="DV69" s="1125"/>
      <c r="DW69" s="1125"/>
      <c r="DX69" s="1125"/>
      <c r="DY69" s="1125"/>
      <c r="DZ69" s="1125"/>
      <c r="EA69" s="1125"/>
      <c r="EB69" s="1126"/>
      <c r="EC69" s="1120"/>
      <c r="ED69" s="1109"/>
      <c r="EE69" s="1109"/>
      <c r="EF69" s="1109"/>
      <c r="EG69" s="1109"/>
      <c r="EH69" s="1109"/>
      <c r="EI69" s="1109"/>
      <c r="EJ69" s="1109"/>
      <c r="EK69" s="1109"/>
      <c r="EL69" s="1109"/>
      <c r="EM69" s="1109"/>
      <c r="EN69" s="1109"/>
      <c r="EO69" s="1109"/>
      <c r="EP69" s="1109"/>
      <c r="EQ69" s="1109"/>
      <c r="ER69" s="1109"/>
      <c r="ES69" s="1114"/>
      <c r="ET69" s="1115"/>
      <c r="EU69" s="1109"/>
      <c r="EV69" s="1109"/>
      <c r="EW69" s="1109"/>
      <c r="EX69" s="1109"/>
      <c r="EY69" s="1109"/>
      <c r="EZ69" s="1109"/>
      <c r="FA69" s="1109"/>
      <c r="FB69" s="1109"/>
      <c r="FC69" s="1109"/>
      <c r="FD69" s="1109"/>
      <c r="FE69" s="1109"/>
      <c r="FF69" s="1109"/>
      <c r="FG69" s="1109"/>
      <c r="FH69" s="1109"/>
      <c r="FI69" s="1109"/>
      <c r="FJ69" s="1114"/>
      <c r="FK69" s="1115">
        <v>0.575322771613203</v>
      </c>
      <c r="FL69" s="1109">
        <v>0.64755929418594771</v>
      </c>
      <c r="FM69" s="1109">
        <v>0.90729939192617337</v>
      </c>
      <c r="FN69" s="1109">
        <f t="shared" si="11"/>
        <v>2.1301814577253242</v>
      </c>
      <c r="FO69" s="1109">
        <v>1.0525885106702848</v>
      </c>
      <c r="FP69" s="1109">
        <v>0.81697492334016941</v>
      </c>
      <c r="FQ69" s="1109">
        <v>1.203845527489221</v>
      </c>
      <c r="FR69" s="1109">
        <f t="shared" si="12"/>
        <v>3.0734089614996751</v>
      </c>
      <c r="FS69" s="1109">
        <v>0.99513361535210032</v>
      </c>
      <c r="FT69" s="1109">
        <v>0.91981941223449637</v>
      </c>
      <c r="FU69" s="1109">
        <v>1.2543245073619544</v>
      </c>
      <c r="FV69" s="1109">
        <f t="shared" si="13"/>
        <v>3.1692775349485514</v>
      </c>
      <c r="FW69" s="1109">
        <v>1.0745868304146753</v>
      </c>
      <c r="FX69" s="1109">
        <v>1.2262779181398551</v>
      </c>
      <c r="FY69" s="1109">
        <v>1.7067098996905485</v>
      </c>
      <c r="FZ69" s="1109">
        <v>4.007574648245078</v>
      </c>
      <c r="GA69" s="1114">
        <v>12.380442602418631</v>
      </c>
      <c r="GB69" s="1115">
        <v>0.82040007780077795</v>
      </c>
      <c r="GC69" s="1109">
        <v>0.75372231371842979</v>
      </c>
      <c r="GD69" s="1109">
        <v>1.1140231672181606</v>
      </c>
      <c r="GE69" s="1109">
        <f t="shared" si="10"/>
        <v>2.6881455587373684</v>
      </c>
      <c r="GF69" s="1109"/>
      <c r="GG69" s="1109"/>
      <c r="GH69" s="1109"/>
      <c r="GI69" s="1109"/>
      <c r="GJ69" s="1109"/>
      <c r="GK69" s="1109"/>
      <c r="GL69" s="1109"/>
      <c r="GM69" s="1109"/>
      <c r="GN69" s="1109"/>
      <c r="GO69" s="1109"/>
      <c r="GP69" s="1109"/>
      <c r="GQ69" s="1109"/>
      <c r="GR69" s="1114"/>
      <c r="GS69" s="1115"/>
      <c r="GT69" s="1109"/>
      <c r="GU69" s="1109"/>
      <c r="GV69" s="1109"/>
      <c r="GW69" s="1109"/>
      <c r="GX69" s="1109"/>
      <c r="GY69" s="1109"/>
      <c r="GZ69" s="1109"/>
      <c r="HA69" s="1109"/>
      <c r="HB69" s="1109"/>
      <c r="HC69" s="1109"/>
      <c r="HD69" s="1109"/>
      <c r="HE69" s="1109"/>
      <c r="HF69" s="1109"/>
      <c r="HG69" s="1109"/>
      <c r="HH69" s="1109"/>
      <c r="HI69" s="1114"/>
      <c r="HJ69" s="1115"/>
      <c r="HK69" s="1109"/>
      <c r="HL69" s="1109"/>
      <c r="HM69" s="1109"/>
      <c r="HN69" s="1109"/>
      <c r="HO69" s="1109"/>
      <c r="HP69" s="1109"/>
      <c r="HQ69" s="1109"/>
      <c r="HR69" s="1109"/>
      <c r="HS69" s="1109"/>
      <c r="HT69" s="1109"/>
      <c r="HU69" s="1109"/>
      <c r="HV69" s="1109"/>
      <c r="HW69" s="1109"/>
      <c r="HX69" s="1109"/>
      <c r="HY69" s="1109"/>
      <c r="HZ69" s="1114"/>
    </row>
    <row r="70" spans="1:234" s="1116" customFormat="1" ht="24" hidden="1" customHeight="1" x14ac:dyDescent="0.35">
      <c r="A70" s="1171" t="s">
        <v>928</v>
      </c>
      <c r="B70" s="1151">
        <v>781.64153764399998</v>
      </c>
      <c r="C70" s="1151">
        <v>852.86229846000003</v>
      </c>
      <c r="D70" s="1151">
        <v>1103.4841861300001</v>
      </c>
      <c r="E70" s="1151">
        <v>2737.9880222339998</v>
      </c>
      <c r="F70" s="1151">
        <v>796.50304146313749</v>
      </c>
      <c r="G70" s="1151">
        <v>1042.6040202209581</v>
      </c>
      <c r="H70" s="1151">
        <v>1299.1245891722033</v>
      </c>
      <c r="I70" s="1151">
        <v>3138.2316508562985</v>
      </c>
      <c r="J70" s="1151">
        <v>892.32874998197087</v>
      </c>
      <c r="K70" s="1151">
        <v>927.92362801999991</v>
      </c>
      <c r="L70" s="1151">
        <v>1003.7608174828969</v>
      </c>
      <c r="M70" s="1151">
        <v>2824.0131954848675</v>
      </c>
      <c r="N70" s="1151">
        <v>965.48041838000017</v>
      </c>
      <c r="O70" s="1151">
        <v>985.06589023770675</v>
      </c>
      <c r="P70" s="1151">
        <v>1596.2600985801794</v>
      </c>
      <c r="Q70" s="1151">
        <v>3546.8064071978865</v>
      </c>
      <c r="R70" s="1151">
        <v>12247.039275773055</v>
      </c>
      <c r="S70" s="1151"/>
      <c r="T70" s="1151">
        <v>973.51913638000019</v>
      </c>
      <c r="U70" s="1151">
        <v>887.19035756553126</v>
      </c>
      <c r="V70" s="1151">
        <v>893.5295166840657</v>
      </c>
      <c r="W70" s="1151">
        <v>2754.239010629597</v>
      </c>
      <c r="AL70" s="1151">
        <v>1257.8171080052409</v>
      </c>
      <c r="AM70" s="1151">
        <v>1127.6435163076417</v>
      </c>
      <c r="AN70" s="1151">
        <v>1451.3978707269714</v>
      </c>
      <c r="AO70" s="1151">
        <v>3836.858495039854</v>
      </c>
      <c r="AP70" s="1151">
        <v>1374.1435721199573</v>
      </c>
      <c r="AQ70" s="1151">
        <v>1282.2883418534304</v>
      </c>
      <c r="AR70" s="1151">
        <v>1523.8064240597555</v>
      </c>
      <c r="AS70" s="1151">
        <v>4180.238338033143</v>
      </c>
      <c r="AT70" s="1151">
        <v>2254.0014642955439</v>
      </c>
      <c r="AU70" s="1151">
        <v>5629.8094761879893</v>
      </c>
      <c r="AV70" s="1151"/>
      <c r="AW70" s="1151">
        <v>1756.9957681443072</v>
      </c>
      <c r="AX70" s="1151">
        <v>1745.7190337689581</v>
      </c>
      <c r="AY70" s="1151">
        <v>1966.5094146792403</v>
      </c>
      <c r="AZ70" s="1151">
        <v>5469.2242165925045</v>
      </c>
      <c r="BA70" s="1151">
        <v>1917.3668479518803</v>
      </c>
      <c r="BB70" s="1151">
        <v>1756.6446775736204</v>
      </c>
      <c r="BC70" s="1151">
        <v>2043.6735187281238</v>
      </c>
      <c r="BD70" s="1151">
        <v>5717.6850442536243</v>
      </c>
      <c r="BE70" s="1151">
        <v>2004.9188727581245</v>
      </c>
      <c r="BF70" s="1151">
        <v>1822.4522621564997</v>
      </c>
      <c r="BG70" s="1151">
        <v>1890.0612686360159</v>
      </c>
      <c r="BH70" s="1151">
        <v>5717.4324035506388</v>
      </c>
      <c r="BM70" s="2771"/>
      <c r="BN70" s="1190"/>
      <c r="BO70" s="1190"/>
      <c r="BP70" s="1190"/>
      <c r="BT70" s="1125"/>
      <c r="BU70" s="1125"/>
      <c r="BV70" s="1125"/>
      <c r="BW70" s="1125"/>
      <c r="BX70" s="1125"/>
      <c r="BY70" s="1125"/>
      <c r="BZ70" s="1125"/>
      <c r="CA70" s="1125"/>
      <c r="CB70" s="1126"/>
      <c r="CC70" s="1127"/>
      <c r="CD70" s="1125"/>
      <c r="CE70" s="1125"/>
      <c r="CF70" s="1125"/>
      <c r="CG70" s="1125"/>
      <c r="CH70" s="1125"/>
      <c r="CI70" s="1125"/>
      <c r="CJ70" s="1125"/>
      <c r="CK70" s="1125"/>
      <c r="CL70" s="1125"/>
      <c r="CM70" s="1125"/>
      <c r="CN70" s="1125"/>
      <c r="CO70" s="1125"/>
      <c r="CP70" s="1125"/>
      <c r="CQ70" s="1125"/>
      <c r="CR70" s="1125"/>
      <c r="CS70" s="1126"/>
      <c r="CT70" s="1125"/>
      <c r="CU70" s="1125"/>
      <c r="CV70" s="1125"/>
      <c r="CW70" s="1125"/>
      <c r="CX70" s="1125"/>
      <c r="CY70" s="1125"/>
      <c r="CZ70" s="1125"/>
      <c r="DA70" s="1125"/>
      <c r="DB70" s="1125"/>
      <c r="DC70" s="1125"/>
      <c r="DD70" s="1125"/>
      <c r="DE70" s="1125"/>
      <c r="DF70" s="1125"/>
      <c r="DG70" s="1125"/>
      <c r="DH70" s="1125"/>
      <c r="DI70" s="1125"/>
      <c r="DJ70" s="1126"/>
      <c r="DK70" s="1127"/>
      <c r="DL70" s="1125"/>
      <c r="DM70" s="1125"/>
      <c r="DN70" s="1125"/>
      <c r="DO70" s="1125"/>
      <c r="DP70" s="1125"/>
      <c r="DQ70" s="1125"/>
      <c r="DR70" s="1125"/>
      <c r="DS70" s="1125"/>
      <c r="DT70" s="1125"/>
      <c r="DU70" s="1125"/>
      <c r="DV70" s="1125"/>
      <c r="DW70" s="1125"/>
      <c r="DX70" s="1125"/>
      <c r="DY70" s="1125"/>
      <c r="DZ70" s="1125"/>
      <c r="EA70" s="1125"/>
      <c r="EB70" s="1126"/>
      <c r="EC70" s="1120"/>
      <c r="ED70" s="1109"/>
      <c r="EE70" s="1109"/>
      <c r="EF70" s="1109"/>
      <c r="EG70" s="1109"/>
      <c r="EH70" s="1109"/>
      <c r="EI70" s="1109"/>
      <c r="EJ70" s="1109"/>
      <c r="EK70" s="1109"/>
      <c r="EL70" s="1109"/>
      <c r="EM70" s="1109"/>
      <c r="EN70" s="1109"/>
      <c r="EO70" s="1109"/>
      <c r="EP70" s="1109"/>
      <c r="EQ70" s="1109"/>
      <c r="ER70" s="1109"/>
      <c r="ES70" s="1114"/>
      <c r="ET70" s="1115"/>
      <c r="EU70" s="1109"/>
      <c r="EV70" s="1109"/>
      <c r="EW70" s="1109"/>
      <c r="EX70" s="1109"/>
      <c r="EY70" s="1109"/>
      <c r="EZ70" s="1109"/>
      <c r="FA70" s="1109"/>
      <c r="FB70" s="1109"/>
      <c r="FC70" s="1109"/>
      <c r="FD70" s="1109"/>
      <c r="FE70" s="1109"/>
      <c r="FF70" s="1109"/>
      <c r="FG70" s="1109"/>
      <c r="FH70" s="1109"/>
      <c r="FI70" s="1109"/>
      <c r="FJ70" s="1114"/>
      <c r="FK70" s="1115">
        <v>3301.5251792213444</v>
      </c>
      <c r="FL70" s="1109">
        <v>3829.7469727631251</v>
      </c>
      <c r="FM70" s="1109">
        <v>5536.5431475391351</v>
      </c>
      <c r="FN70" s="1109">
        <f t="shared" si="11"/>
        <v>12667.815299523603</v>
      </c>
      <c r="FO70" s="1109">
        <v>5732.5138654096263</v>
      </c>
      <c r="FP70" s="1109">
        <v>4985.3631048155466</v>
      </c>
      <c r="FQ70" s="1109">
        <v>5598.0316938625565</v>
      </c>
      <c r="FR70" s="1109">
        <f t="shared" si="12"/>
        <v>16315.908664087729</v>
      </c>
      <c r="FS70" s="1109">
        <v>6072.5271591627279</v>
      </c>
      <c r="FT70" s="1109">
        <v>5337.8420767484276</v>
      </c>
      <c r="FU70" s="1109">
        <v>6082.9382600629178</v>
      </c>
      <c r="FV70" s="1109">
        <f t="shared" si="13"/>
        <v>17493.307495974073</v>
      </c>
      <c r="FW70" s="1109">
        <v>6557.3683894326659</v>
      </c>
      <c r="FX70" s="1109">
        <v>6511.6478463090789</v>
      </c>
      <c r="FY70" s="1109">
        <v>10047.764377635371</v>
      </c>
      <c r="FZ70" s="1109">
        <v>23116.780613377116</v>
      </c>
      <c r="GA70" s="1114">
        <v>69593.812072962537</v>
      </c>
      <c r="GB70" s="1115">
        <v>6570.752622469171</v>
      </c>
      <c r="GC70" s="1109">
        <v>5806.9416320339042</v>
      </c>
      <c r="GD70" s="1109">
        <v>7707.5035006335429</v>
      </c>
      <c r="GE70" s="1109">
        <f t="shared" si="10"/>
        <v>20085.197755136618</v>
      </c>
      <c r="GF70" s="1109"/>
      <c r="GG70" s="1109"/>
      <c r="GH70" s="1109"/>
      <c r="GI70" s="1109"/>
      <c r="GJ70" s="1109"/>
      <c r="GK70" s="1109"/>
      <c r="GL70" s="1109"/>
      <c r="GM70" s="1109"/>
      <c r="GN70" s="1109"/>
      <c r="GO70" s="1109"/>
      <c r="GP70" s="1109"/>
      <c r="GQ70" s="1109"/>
      <c r="GR70" s="1114"/>
      <c r="GS70" s="1115"/>
      <c r="GT70" s="1109"/>
      <c r="GU70" s="1109"/>
      <c r="GV70" s="1109"/>
      <c r="GW70" s="1109"/>
      <c r="GX70" s="1109"/>
      <c r="GY70" s="1109"/>
      <c r="GZ70" s="1109"/>
      <c r="HA70" s="1109"/>
      <c r="HB70" s="1109"/>
      <c r="HC70" s="1109"/>
      <c r="HD70" s="1109"/>
      <c r="HE70" s="1109"/>
      <c r="HF70" s="1109"/>
      <c r="HG70" s="1109"/>
      <c r="HH70" s="1109"/>
      <c r="HI70" s="1114"/>
      <c r="HJ70" s="1115"/>
      <c r="HK70" s="1109"/>
      <c r="HL70" s="1109"/>
      <c r="HM70" s="1109"/>
      <c r="HN70" s="1109"/>
      <c r="HO70" s="1109"/>
      <c r="HP70" s="1109"/>
      <c r="HQ70" s="1109"/>
      <c r="HR70" s="1109"/>
      <c r="HS70" s="1109"/>
      <c r="HT70" s="1109"/>
      <c r="HU70" s="1109"/>
      <c r="HV70" s="1109"/>
      <c r="HW70" s="1109"/>
      <c r="HX70" s="1109"/>
      <c r="HY70" s="1109"/>
      <c r="HZ70" s="1114"/>
    </row>
    <row r="71" spans="1:234" s="1116" customFormat="1" ht="24" hidden="1" customHeight="1" x14ac:dyDescent="0.35">
      <c r="A71" s="1191" t="s">
        <v>924</v>
      </c>
      <c r="B71" s="1110">
        <v>1.1631224333263892</v>
      </c>
      <c r="C71" s="1110">
        <v>1.2691025541799352</v>
      </c>
      <c r="D71" s="1110">
        <v>1.6420406924347493</v>
      </c>
      <c r="E71" s="1110">
        <v>4.0742656799410728</v>
      </c>
      <c r="F71" s="1110">
        <v>1.1852371082157338</v>
      </c>
      <c r="G71" s="1110">
        <v>1.5514479036650071</v>
      </c>
      <c r="H71" s="1110">
        <v>1.9331635802092251</v>
      </c>
      <c r="I71" s="1110">
        <v>4.6698485920899655</v>
      </c>
      <c r="J71" s="1110">
        <v>1.3278306448944539</v>
      </c>
      <c r="K71" s="1110">
        <v>1.3807976370048509</v>
      </c>
      <c r="L71" s="1110">
        <v>1.4936472388960103</v>
      </c>
      <c r="M71" s="1110">
        <v>4.2022755207953146</v>
      </c>
      <c r="N71" s="1110">
        <v>1.4366840546114701</v>
      </c>
      <c r="O71" s="1110">
        <v>1.4658282346324614</v>
      </c>
      <c r="P71" s="1110">
        <v>2.3753163575193881</v>
      </c>
      <c r="Q71" s="1110">
        <v>5.2778286467633206</v>
      </c>
      <c r="R71" s="1110">
        <v>18.224218439589677</v>
      </c>
      <c r="S71" s="1110"/>
      <c r="T71" s="1110">
        <v>1.1950298737847396</v>
      </c>
      <c r="U71" s="1110">
        <v>1.0890581822222469</v>
      </c>
      <c r="V71" s="1110">
        <v>1.0968397288177179</v>
      </c>
      <c r="W71" s="1110">
        <v>3.3809277848247041</v>
      </c>
      <c r="AL71" s="1110">
        <v>1.1766076481312238</v>
      </c>
      <c r="AM71" s="1110">
        <v>1.0548385589676916</v>
      </c>
      <c r="AN71" s="1110">
        <v>1.3576901000233592</v>
      </c>
      <c r="AO71" s="1110">
        <v>3.6724668512646859</v>
      </c>
      <c r="AP71" s="1110">
        <v>1.2854236329722151</v>
      </c>
      <c r="AQ71" s="1110">
        <v>1.1994989259821429</v>
      </c>
      <c r="AR71" s="1110">
        <v>1.4254236815585821</v>
      </c>
      <c r="AS71" s="1110">
        <v>4.0011344558728732</v>
      </c>
      <c r="AT71" s="1110">
        <v>2.1084745507993712</v>
      </c>
      <c r="AU71" s="1110">
        <v>5.2663275487717627</v>
      </c>
      <c r="AV71" s="1110"/>
      <c r="AW71" s="1110">
        <v>1.427307276126615</v>
      </c>
      <c r="AX71" s="1110">
        <v>1.4181465454540065</v>
      </c>
      <c r="AY71" s="1110">
        <v>1.5975070896770873</v>
      </c>
      <c r="AZ71" s="1110">
        <v>4.4429609112577078</v>
      </c>
      <c r="BA71" s="1110">
        <v>1.5575857965645943</v>
      </c>
      <c r="BB71" s="1110">
        <v>1.4270220653508088</v>
      </c>
      <c r="BC71" s="1110">
        <v>1.6601918662494781</v>
      </c>
      <c r="BD71" s="1110">
        <v>4.6447997281648812</v>
      </c>
      <c r="BE71" s="1110">
        <v>1.6287092701160153</v>
      </c>
      <c r="BF71" s="1110">
        <v>1.4804812972980008</v>
      </c>
      <c r="BG71" s="1110">
        <v>1.5354039263842534</v>
      </c>
      <c r="BH71" s="1110">
        <v>4.6445944937982677</v>
      </c>
      <c r="BM71" s="2771"/>
      <c r="BN71" s="1190"/>
      <c r="BO71" s="1190"/>
      <c r="BP71" s="1190"/>
      <c r="BT71" s="1125"/>
      <c r="BU71" s="1125"/>
      <c r="BV71" s="1125"/>
      <c r="BW71" s="1125"/>
      <c r="BX71" s="1125"/>
      <c r="BY71" s="1125"/>
      <c r="BZ71" s="1125"/>
      <c r="CA71" s="1125"/>
      <c r="CB71" s="1126"/>
      <c r="CC71" s="1127"/>
      <c r="CD71" s="1125"/>
      <c r="CE71" s="1125"/>
      <c r="CF71" s="1125"/>
      <c r="CG71" s="1125"/>
      <c r="CH71" s="1125"/>
      <c r="CI71" s="1125"/>
      <c r="CJ71" s="1125"/>
      <c r="CK71" s="1125"/>
      <c r="CL71" s="1125"/>
      <c r="CM71" s="1125"/>
      <c r="CN71" s="1125"/>
      <c r="CO71" s="1125"/>
      <c r="CP71" s="1125"/>
      <c r="CQ71" s="1125"/>
      <c r="CR71" s="1125"/>
      <c r="CS71" s="1126"/>
      <c r="CT71" s="1125"/>
      <c r="CU71" s="1125"/>
      <c r="CV71" s="1125"/>
      <c r="CW71" s="1125"/>
      <c r="CX71" s="1125"/>
      <c r="CY71" s="1125"/>
      <c r="CZ71" s="1125"/>
      <c r="DA71" s="1125"/>
      <c r="DB71" s="1125"/>
      <c r="DC71" s="1125"/>
      <c r="DD71" s="1125"/>
      <c r="DE71" s="1125"/>
      <c r="DF71" s="1125"/>
      <c r="DG71" s="1125"/>
      <c r="DH71" s="1125"/>
      <c r="DI71" s="1125"/>
      <c r="DJ71" s="1126"/>
      <c r="DK71" s="1127"/>
      <c r="DL71" s="1125"/>
      <c r="DM71" s="1125"/>
      <c r="DN71" s="1125"/>
      <c r="DO71" s="1125"/>
      <c r="DP71" s="1125"/>
      <c r="DQ71" s="1125"/>
      <c r="DR71" s="1125"/>
      <c r="DS71" s="1125"/>
      <c r="DT71" s="1125"/>
      <c r="DU71" s="1125"/>
      <c r="DV71" s="1125"/>
      <c r="DW71" s="1125"/>
      <c r="DX71" s="1125"/>
      <c r="DY71" s="1125"/>
      <c r="DZ71" s="1125"/>
      <c r="EA71" s="1125"/>
      <c r="EB71" s="1126"/>
      <c r="EC71" s="1120"/>
      <c r="ED71" s="1109"/>
      <c r="EE71" s="1109"/>
      <c r="EF71" s="1109"/>
      <c r="EG71" s="1109"/>
      <c r="EH71" s="1109"/>
      <c r="EI71" s="1109"/>
      <c r="EJ71" s="1109"/>
      <c r="EK71" s="1109"/>
      <c r="EL71" s="1109"/>
      <c r="EM71" s="1109"/>
      <c r="EN71" s="1109"/>
      <c r="EO71" s="1109"/>
      <c r="EP71" s="1109"/>
      <c r="EQ71" s="1109"/>
      <c r="ER71" s="1109"/>
      <c r="ES71" s="1114"/>
      <c r="ET71" s="1115"/>
      <c r="EU71" s="1109"/>
      <c r="EV71" s="1109"/>
      <c r="EW71" s="1109"/>
      <c r="EX71" s="1109"/>
      <c r="EY71" s="1109"/>
      <c r="EZ71" s="1109"/>
      <c r="FA71" s="1109"/>
      <c r="FB71" s="1109"/>
      <c r="FC71" s="1109"/>
      <c r="FD71" s="1109"/>
      <c r="FE71" s="1109"/>
      <c r="FF71" s="1109"/>
      <c r="FG71" s="1109"/>
      <c r="FH71" s="1109"/>
      <c r="FI71" s="1109"/>
      <c r="FJ71" s="1114"/>
      <c r="FK71" s="1115">
        <v>0.57190760812784402</v>
      </c>
      <c r="FL71" s="1109">
        <v>0.66340897374115348</v>
      </c>
      <c r="FM71" s="1109">
        <v>0.95906921102219056</v>
      </c>
      <c r="FN71" s="1109">
        <f t="shared" si="11"/>
        <v>2.1943857928911878</v>
      </c>
      <c r="FO71" s="1109">
        <v>0.99301629257885549</v>
      </c>
      <c r="FP71" s="1109">
        <v>0.86359089637362729</v>
      </c>
      <c r="FQ71" s="1109">
        <v>0.96972058138774386</v>
      </c>
      <c r="FR71" s="1109">
        <f t="shared" si="12"/>
        <v>2.8263277703402263</v>
      </c>
      <c r="FS71" s="1109">
        <v>1.051915188999772</v>
      </c>
      <c r="FT71" s="1109">
        <v>0.92464916332921609</v>
      </c>
      <c r="FU71" s="1109">
        <v>1.0537186548195328</v>
      </c>
      <c r="FV71" s="1109">
        <f t="shared" si="13"/>
        <v>3.0302830071485207</v>
      </c>
      <c r="FW71" s="1109">
        <v>1.1359019445970255</v>
      </c>
      <c r="FX71" s="1109">
        <v>1.1279819909269211</v>
      </c>
      <c r="FY71" s="1109">
        <v>1.7405267506095077</v>
      </c>
      <c r="FZ71" s="1109">
        <v>4.0044106861334541</v>
      </c>
      <c r="GA71" s="1114">
        <v>12.055407256513393</v>
      </c>
      <c r="GB71" s="1115">
        <v>0.90428336824194333</v>
      </c>
      <c r="GC71" s="1109">
        <v>0.79916579422627998</v>
      </c>
      <c r="GD71" s="1109">
        <v>1.0607258599959826</v>
      </c>
      <c r="GE71" s="1109">
        <f t="shared" si="10"/>
        <v>2.7641750224642059</v>
      </c>
      <c r="GF71" s="1109"/>
      <c r="GG71" s="1109"/>
      <c r="GH71" s="1109"/>
      <c r="GI71" s="1109"/>
      <c r="GJ71" s="1109"/>
      <c r="GK71" s="1109"/>
      <c r="GL71" s="1109"/>
      <c r="GM71" s="1109"/>
      <c r="GN71" s="1109"/>
      <c r="GO71" s="1109"/>
      <c r="GP71" s="1109"/>
      <c r="GQ71" s="1109"/>
      <c r="GR71" s="1114"/>
      <c r="GS71" s="1115"/>
      <c r="GT71" s="1109"/>
      <c r="GU71" s="1109"/>
      <c r="GV71" s="1109"/>
      <c r="GW71" s="1109"/>
      <c r="GX71" s="1109"/>
      <c r="GY71" s="1109"/>
      <c r="GZ71" s="1109"/>
      <c r="HA71" s="1109"/>
      <c r="HB71" s="1109"/>
      <c r="HC71" s="1109"/>
      <c r="HD71" s="1109"/>
      <c r="HE71" s="1109"/>
      <c r="HF71" s="1109"/>
      <c r="HG71" s="1109"/>
      <c r="HH71" s="1109"/>
      <c r="HI71" s="1114"/>
      <c r="HJ71" s="1115"/>
      <c r="HK71" s="1109"/>
      <c r="HL71" s="1109"/>
      <c r="HM71" s="1109"/>
      <c r="HN71" s="1109"/>
      <c r="HO71" s="1109"/>
      <c r="HP71" s="1109"/>
      <c r="HQ71" s="1109"/>
      <c r="HR71" s="1109"/>
      <c r="HS71" s="1109"/>
      <c r="HT71" s="1109"/>
      <c r="HU71" s="1109"/>
      <c r="HV71" s="1109"/>
      <c r="HW71" s="1109"/>
      <c r="HX71" s="1109"/>
      <c r="HY71" s="1109"/>
      <c r="HZ71" s="1114"/>
    </row>
    <row r="72" spans="1:234" s="1116" customFormat="1" ht="24" hidden="1" customHeight="1" x14ac:dyDescent="0.35">
      <c r="A72" s="1171" t="s">
        <v>929</v>
      </c>
      <c r="B72" s="1151">
        <v>146.33651</v>
      </c>
      <c r="C72" s="1151">
        <v>121.76175978999999</v>
      </c>
      <c r="D72" s="1151">
        <v>249.55992517996003</v>
      </c>
      <c r="E72" s="1151">
        <v>517.65819496996005</v>
      </c>
      <c r="F72" s="1151">
        <v>133.34315682000002</v>
      </c>
      <c r="G72" s="1151">
        <v>309.48418993514002</v>
      </c>
      <c r="H72" s="1151">
        <v>148.35583</v>
      </c>
      <c r="I72" s="1151">
        <v>591.18317675514004</v>
      </c>
      <c r="J72" s="1151">
        <v>147.58922384000002</v>
      </c>
      <c r="K72" s="1151">
        <v>294.78530009914999</v>
      </c>
      <c r="L72" s="1151">
        <v>230.1268</v>
      </c>
      <c r="M72" s="1151">
        <v>672.5013239391501</v>
      </c>
      <c r="N72" s="1151">
        <v>265.19465000000002</v>
      </c>
      <c r="O72" s="1151">
        <v>361.83938214709997</v>
      </c>
      <c r="P72" s="1151">
        <v>444.57427201188489</v>
      </c>
      <c r="Q72" s="1151">
        <v>1071.608304158985</v>
      </c>
      <c r="R72" s="1151">
        <v>2852.9509998232352</v>
      </c>
      <c r="S72" s="1151"/>
      <c r="T72" s="1151">
        <v>170.30465999999998</v>
      </c>
      <c r="U72" s="1151">
        <v>331.78646790970004</v>
      </c>
      <c r="V72" s="1151">
        <v>697.16226000000006</v>
      </c>
      <c r="W72" s="1151">
        <v>1199.2533879097</v>
      </c>
      <c r="AL72" s="1151">
        <v>432.48639111</v>
      </c>
      <c r="AM72" s="1151">
        <v>371.901217969188</v>
      </c>
      <c r="AN72" s="1151">
        <v>447.94477389048097</v>
      </c>
      <c r="AO72" s="1151">
        <v>1252.332382969669</v>
      </c>
      <c r="AP72" s="1151">
        <v>229.83698233000001</v>
      </c>
      <c r="AQ72" s="1151">
        <v>424.66719406584002</v>
      </c>
      <c r="AR72" s="1151">
        <v>241.76219950000001</v>
      </c>
      <c r="AS72" s="1151">
        <v>896.26637589584004</v>
      </c>
      <c r="AT72" s="1151">
        <v>374.884325596476</v>
      </c>
      <c r="AU72" s="1151">
        <v>1063.9250786951638</v>
      </c>
      <c r="AV72" s="1151"/>
      <c r="AW72" s="1151">
        <v>193.30943569999997</v>
      </c>
      <c r="AX72" s="1151">
        <v>370.66358590522407</v>
      </c>
      <c r="AY72" s="1151">
        <v>983.73652586694095</v>
      </c>
      <c r="AZ72" s="1151">
        <v>1547.709547472165</v>
      </c>
      <c r="BA72" s="1151">
        <v>381.49723823710804</v>
      </c>
      <c r="BB72" s="1151">
        <v>393.77181629233598</v>
      </c>
      <c r="BC72" s="1151">
        <v>239.3197175</v>
      </c>
      <c r="BD72" s="1151">
        <v>1014.588772029444</v>
      </c>
      <c r="BE72" s="1151">
        <v>363.01626750262</v>
      </c>
      <c r="BF72" s="1151">
        <v>436.60937712129601</v>
      </c>
      <c r="BG72" s="1151">
        <v>274.34681251000001</v>
      </c>
      <c r="BH72" s="1151">
        <v>1073.9724571339161</v>
      </c>
      <c r="BM72" s="2771"/>
      <c r="BN72" s="1190"/>
      <c r="BO72" s="1190"/>
      <c r="BP72" s="1190"/>
      <c r="BT72" s="1125"/>
      <c r="BU72" s="1125"/>
      <c r="BV72" s="1125"/>
      <c r="BW72" s="1125"/>
      <c r="BX72" s="1125"/>
      <c r="BY72" s="1125"/>
      <c r="BZ72" s="1125"/>
      <c r="CA72" s="1125"/>
      <c r="CB72" s="1126"/>
      <c r="CC72" s="1127"/>
      <c r="CD72" s="1125"/>
      <c r="CE72" s="1125"/>
      <c r="CF72" s="1125"/>
      <c r="CG72" s="1125"/>
      <c r="CH72" s="1125"/>
      <c r="CI72" s="1125"/>
      <c r="CJ72" s="1125"/>
      <c r="CK72" s="1125"/>
      <c r="CL72" s="1125"/>
      <c r="CM72" s="1125"/>
      <c r="CN72" s="1125"/>
      <c r="CO72" s="1125"/>
      <c r="CP72" s="1125"/>
      <c r="CQ72" s="1125"/>
      <c r="CR72" s="1125"/>
      <c r="CS72" s="1126"/>
      <c r="CT72" s="1125"/>
      <c r="CU72" s="1125"/>
      <c r="CV72" s="1125"/>
      <c r="CW72" s="1125"/>
      <c r="CX72" s="1125"/>
      <c r="CY72" s="1125"/>
      <c r="CZ72" s="1125"/>
      <c r="DA72" s="1125"/>
      <c r="DB72" s="1125"/>
      <c r="DC72" s="1125"/>
      <c r="DD72" s="1125"/>
      <c r="DE72" s="1125"/>
      <c r="DF72" s="1125"/>
      <c r="DG72" s="1125"/>
      <c r="DH72" s="1125"/>
      <c r="DI72" s="1125"/>
      <c r="DJ72" s="1126"/>
      <c r="DK72" s="1127"/>
      <c r="DL72" s="1125"/>
      <c r="DM72" s="1125"/>
      <c r="DN72" s="1125"/>
      <c r="DO72" s="1125"/>
      <c r="DP72" s="1125"/>
      <c r="DQ72" s="1125"/>
      <c r="DR72" s="1125"/>
      <c r="DS72" s="1125"/>
      <c r="DT72" s="1125"/>
      <c r="DU72" s="1125"/>
      <c r="DV72" s="1125"/>
      <c r="DW72" s="1125"/>
      <c r="DX72" s="1125"/>
      <c r="DY72" s="1125"/>
      <c r="DZ72" s="1125"/>
      <c r="EA72" s="1125"/>
      <c r="EB72" s="1126"/>
      <c r="EC72" s="1120"/>
      <c r="ED72" s="1109"/>
      <c r="EE72" s="1109"/>
      <c r="EF72" s="1109"/>
      <c r="EG72" s="1109"/>
      <c r="EH72" s="1109"/>
      <c r="EI72" s="1109"/>
      <c r="EJ72" s="1109"/>
      <c r="EK72" s="1109"/>
      <c r="EL72" s="1109"/>
      <c r="EM72" s="1109"/>
      <c r="EN72" s="1109"/>
      <c r="EO72" s="1109"/>
      <c r="EP72" s="1109"/>
      <c r="EQ72" s="1109"/>
      <c r="ER72" s="1109"/>
      <c r="ES72" s="1114"/>
      <c r="ET72" s="1115"/>
      <c r="EU72" s="1109"/>
      <c r="EV72" s="1109"/>
      <c r="EW72" s="1109"/>
      <c r="EX72" s="1109"/>
      <c r="EY72" s="1109"/>
      <c r="EZ72" s="1109"/>
      <c r="FA72" s="1109"/>
      <c r="FB72" s="1109"/>
      <c r="FC72" s="1109"/>
      <c r="FD72" s="1109"/>
      <c r="FE72" s="1109"/>
      <c r="FF72" s="1109"/>
      <c r="FG72" s="1109"/>
      <c r="FH72" s="1109"/>
      <c r="FI72" s="1109"/>
      <c r="FJ72" s="1114"/>
      <c r="FK72" s="1115">
        <v>1075.9543735967743</v>
      </c>
      <c r="FL72" s="1109">
        <v>1082.8405815874821</v>
      </c>
      <c r="FM72" s="1109">
        <v>748.32795667000005</v>
      </c>
      <c r="FN72" s="1109">
        <f t="shared" si="11"/>
        <v>2907.1229118542565</v>
      </c>
      <c r="FO72" s="1109">
        <v>1823.7905416088083</v>
      </c>
      <c r="FP72" s="1109">
        <v>518.83840887000008</v>
      </c>
      <c r="FQ72" s="1109">
        <v>1128.4149745921727</v>
      </c>
      <c r="FR72" s="1109">
        <f t="shared" si="12"/>
        <v>3471.043925070981</v>
      </c>
      <c r="FS72" s="1109">
        <v>622.13714692000008</v>
      </c>
      <c r="FT72" s="1109">
        <v>1547.0763149382853</v>
      </c>
      <c r="FU72" s="1109">
        <v>2501.4924705543135</v>
      </c>
      <c r="FV72" s="1109">
        <f t="shared" si="13"/>
        <v>4670.7059324125994</v>
      </c>
      <c r="FW72" s="1109">
        <v>779.53985889087221</v>
      </c>
      <c r="FX72" s="1109">
        <v>1411.2931779914618</v>
      </c>
      <c r="FY72" s="1109">
        <v>1321.3309956362057</v>
      </c>
      <c r="FZ72" s="1109">
        <v>3512.1640325185399</v>
      </c>
      <c r="GA72" s="1114">
        <v>14561.036801856375</v>
      </c>
      <c r="GB72" s="1115">
        <v>994.70456018457287</v>
      </c>
      <c r="GC72" s="1109">
        <v>1540.4259746988</v>
      </c>
      <c r="GD72" s="1109">
        <v>1554.812039552367</v>
      </c>
      <c r="GE72" s="1109">
        <f t="shared" si="10"/>
        <v>4089.94257443574</v>
      </c>
      <c r="GF72" s="1109"/>
      <c r="GG72" s="1109"/>
      <c r="GH72" s="1109"/>
      <c r="GI72" s="1109"/>
      <c r="GJ72" s="1109"/>
      <c r="GK72" s="1109"/>
      <c r="GL72" s="1109"/>
      <c r="GM72" s="1109"/>
      <c r="GN72" s="1109"/>
      <c r="GO72" s="1109"/>
      <c r="GP72" s="1109"/>
      <c r="GQ72" s="1109"/>
      <c r="GR72" s="1114"/>
      <c r="GS72" s="1115"/>
      <c r="GT72" s="1109"/>
      <c r="GU72" s="1109"/>
      <c r="GV72" s="1109"/>
      <c r="GW72" s="1109"/>
      <c r="GX72" s="1109"/>
      <c r="GY72" s="1109"/>
      <c r="GZ72" s="1109"/>
      <c r="HA72" s="1109"/>
      <c r="HB72" s="1109"/>
      <c r="HC72" s="1109"/>
      <c r="HD72" s="1109"/>
      <c r="HE72" s="1109"/>
      <c r="HF72" s="1109"/>
      <c r="HG72" s="1109"/>
      <c r="HH72" s="1109"/>
      <c r="HI72" s="1114"/>
      <c r="HJ72" s="1115"/>
      <c r="HK72" s="1109"/>
      <c r="HL72" s="1109"/>
      <c r="HM72" s="1109"/>
      <c r="HN72" s="1109"/>
      <c r="HO72" s="1109"/>
      <c r="HP72" s="1109"/>
      <c r="HQ72" s="1109"/>
      <c r="HR72" s="1109"/>
      <c r="HS72" s="1109"/>
      <c r="HT72" s="1109"/>
      <c r="HU72" s="1109"/>
      <c r="HV72" s="1109"/>
      <c r="HW72" s="1109"/>
      <c r="HX72" s="1109"/>
      <c r="HY72" s="1109"/>
      <c r="HZ72" s="1114"/>
    </row>
    <row r="73" spans="1:234" s="1116" customFormat="1" ht="24" hidden="1" customHeight="1" x14ac:dyDescent="0.35">
      <c r="A73" s="1191" t="s">
        <v>924</v>
      </c>
      <c r="B73" s="1110">
        <v>0.20016210042539223</v>
      </c>
      <c r="C73" s="1110">
        <v>0.16654824958623424</v>
      </c>
      <c r="D73" s="1110">
        <v>0.34135321941205604</v>
      </c>
      <c r="E73" s="1110">
        <v>0.70806356942368254</v>
      </c>
      <c r="F73" s="1110">
        <v>0.18238952361542357</v>
      </c>
      <c r="G73" s="1110">
        <v>0.42331886626152732</v>
      </c>
      <c r="H73" s="1110">
        <v>0.2029241680230888</v>
      </c>
      <c r="I73" s="1110">
        <v>0.80863255790003963</v>
      </c>
      <c r="J73" s="1110">
        <v>0.20187558828598395</v>
      </c>
      <c r="K73" s="1110">
        <v>0.4032134211918505</v>
      </c>
      <c r="L73" s="1110">
        <v>0.31477218947051661</v>
      </c>
      <c r="M73" s="1110">
        <v>0.91986119894835128</v>
      </c>
      <c r="N73" s="1110">
        <v>0.36273871889917797</v>
      </c>
      <c r="O73" s="1110">
        <v>0.49493137937476911</v>
      </c>
      <c r="P73" s="1110">
        <v>0.60809787031950224</v>
      </c>
      <c r="Q73" s="1110">
        <v>1.4657679685934495</v>
      </c>
      <c r="R73" s="1110">
        <v>3.9023252948655234</v>
      </c>
      <c r="S73" s="1110"/>
      <c r="T73" s="1110">
        <v>0.19186230904420709</v>
      </c>
      <c r="U73" s="1110">
        <v>0.37378494424507691</v>
      </c>
      <c r="V73" s="1110">
        <v>0.78541104501825065</v>
      </c>
      <c r="W73" s="1110">
        <v>1.3510582983075345</v>
      </c>
      <c r="AL73" s="1110">
        <v>0.38405477913269265</v>
      </c>
      <c r="AM73" s="1110">
        <v>0.33025418385941285</v>
      </c>
      <c r="AN73" s="1110">
        <v>0.3977820683758731</v>
      </c>
      <c r="AO73" s="1110">
        <v>1.1120910313679786</v>
      </c>
      <c r="AP73" s="1110">
        <v>0.20409888796436571</v>
      </c>
      <c r="AQ73" s="1110">
        <v>0.3771112080619764</v>
      </c>
      <c r="AR73" s="1110">
        <v>0.21468867007191153</v>
      </c>
      <c r="AS73" s="1110">
        <v>0.79589876609825372</v>
      </c>
      <c r="AT73" s="1110">
        <v>0.33290323077621109</v>
      </c>
      <c r="AU73" s="1110">
        <v>0.94478235503155461</v>
      </c>
      <c r="AV73" s="1110"/>
      <c r="AW73" s="1110">
        <v>0.14497039202306308</v>
      </c>
      <c r="AX73" s="1110">
        <v>0.2779752843557376</v>
      </c>
      <c r="AY73" s="1110">
        <v>0.73774293161591709</v>
      </c>
      <c r="AZ73" s="1110">
        <v>1.1606886079947178</v>
      </c>
      <c r="BA73" s="1110">
        <v>0.28609986875539495</v>
      </c>
      <c r="BB73" s="1110">
        <v>0.29530506034958925</v>
      </c>
      <c r="BC73" s="1110">
        <v>0.17947532224276067</v>
      </c>
      <c r="BD73" s="1110">
        <v>0.76088025134774484</v>
      </c>
      <c r="BE73" s="1110">
        <v>0.27224025780239741</v>
      </c>
      <c r="BF73" s="1110">
        <v>0.32743064161880275</v>
      </c>
      <c r="BG73" s="1110">
        <v>0.20574352625795025</v>
      </c>
      <c r="BH73" s="1110">
        <v>0.80541442567915056</v>
      </c>
      <c r="BM73" s="2771"/>
      <c r="BN73" s="1190"/>
      <c r="BO73" s="1190"/>
      <c r="BP73" s="1190"/>
      <c r="BT73" s="1125"/>
      <c r="BU73" s="1125"/>
      <c r="BV73" s="1125"/>
      <c r="BW73" s="1125"/>
      <c r="BX73" s="1125"/>
      <c r="BY73" s="1125"/>
      <c r="BZ73" s="1125"/>
      <c r="CA73" s="1125"/>
      <c r="CB73" s="1126"/>
      <c r="CC73" s="1127"/>
      <c r="CD73" s="1125"/>
      <c r="CE73" s="1125"/>
      <c r="CF73" s="1125"/>
      <c r="CG73" s="1125"/>
      <c r="CH73" s="1125"/>
      <c r="CI73" s="1125"/>
      <c r="CJ73" s="1125"/>
      <c r="CK73" s="1125"/>
      <c r="CL73" s="1125"/>
      <c r="CM73" s="1125"/>
      <c r="CN73" s="1125"/>
      <c r="CO73" s="1125"/>
      <c r="CP73" s="1125"/>
      <c r="CQ73" s="1125"/>
      <c r="CR73" s="1125"/>
      <c r="CS73" s="1126"/>
      <c r="CT73" s="1125"/>
      <c r="CU73" s="1125"/>
      <c r="CV73" s="1125"/>
      <c r="CW73" s="1125"/>
      <c r="CX73" s="1125"/>
      <c r="CY73" s="1125"/>
      <c r="CZ73" s="1125"/>
      <c r="DA73" s="1125"/>
      <c r="DB73" s="1125"/>
      <c r="DC73" s="1125"/>
      <c r="DD73" s="1125"/>
      <c r="DE73" s="1125"/>
      <c r="DF73" s="1125"/>
      <c r="DG73" s="1125"/>
      <c r="DH73" s="1125"/>
      <c r="DI73" s="1125"/>
      <c r="DJ73" s="1126"/>
      <c r="DK73" s="1127"/>
      <c r="DL73" s="1125"/>
      <c r="DM73" s="1125"/>
      <c r="DN73" s="1125"/>
      <c r="DO73" s="1125"/>
      <c r="DP73" s="1125"/>
      <c r="DQ73" s="1125"/>
      <c r="DR73" s="1125"/>
      <c r="DS73" s="1125"/>
      <c r="DT73" s="1125"/>
      <c r="DU73" s="1125"/>
      <c r="DV73" s="1125"/>
      <c r="DW73" s="1125"/>
      <c r="DX73" s="1125"/>
      <c r="DY73" s="1125"/>
      <c r="DZ73" s="1125"/>
      <c r="EA73" s="1125"/>
      <c r="EB73" s="1126"/>
      <c r="EC73" s="1120"/>
      <c r="ED73" s="1109"/>
      <c r="EE73" s="1109"/>
      <c r="EF73" s="1109"/>
      <c r="EG73" s="1109"/>
      <c r="EH73" s="1109"/>
      <c r="EI73" s="1109"/>
      <c r="EJ73" s="1109"/>
      <c r="EK73" s="1109"/>
      <c r="EL73" s="1109"/>
      <c r="EM73" s="1109"/>
      <c r="EN73" s="1109"/>
      <c r="EO73" s="1109"/>
      <c r="EP73" s="1109"/>
      <c r="EQ73" s="1109"/>
      <c r="ER73" s="1109"/>
      <c r="ES73" s="1114"/>
      <c r="ET73" s="1115"/>
      <c r="EU73" s="1109"/>
      <c r="EV73" s="1109"/>
      <c r="EW73" s="1109"/>
      <c r="EX73" s="1109"/>
      <c r="EY73" s="1109"/>
      <c r="EZ73" s="1109"/>
      <c r="FA73" s="1109"/>
      <c r="FB73" s="1109"/>
      <c r="FC73" s="1109"/>
      <c r="FD73" s="1109"/>
      <c r="FE73" s="1109"/>
      <c r="FF73" s="1109"/>
      <c r="FG73" s="1109"/>
      <c r="FH73" s="1109"/>
      <c r="FI73" s="1109"/>
      <c r="FJ73" s="1114"/>
      <c r="FK73" s="1115">
        <v>0.17632170885158982</v>
      </c>
      <c r="FL73" s="1109">
        <v>0.17745018417565975</v>
      </c>
      <c r="FM73" s="1109">
        <v>0.12263202542724294</v>
      </c>
      <c r="FN73" s="1109">
        <f t="shared" si="11"/>
        <v>0.47640391845449248</v>
      </c>
      <c r="FO73" s="1109">
        <v>0.29887314255608477</v>
      </c>
      <c r="FP73" s="1109">
        <v>8.5024492780288036E-2</v>
      </c>
      <c r="FQ73" s="1109">
        <v>0.1849186745239991</v>
      </c>
      <c r="FR73" s="1109">
        <f t="shared" si="12"/>
        <v>0.5688163098603719</v>
      </c>
      <c r="FS73" s="1109">
        <v>0.10195254332048183</v>
      </c>
      <c r="FT73" s="1109">
        <v>0.25352667944632318</v>
      </c>
      <c r="FU73" s="1109">
        <v>0.4099313483090285</v>
      </c>
      <c r="FV73" s="1109">
        <f t="shared" si="13"/>
        <v>0.76541057107583355</v>
      </c>
      <c r="FW73" s="1109">
        <v>0.12774686679146918</v>
      </c>
      <c r="FX73" s="1109">
        <v>0.23127525752063313</v>
      </c>
      <c r="FY73" s="1109">
        <v>0.21653273115134894</v>
      </c>
      <c r="FZ73" s="1109">
        <v>0.57555485546345131</v>
      </c>
      <c r="GA73" s="1114">
        <v>2.3861856548541489</v>
      </c>
      <c r="GB73" s="1115">
        <v>0.12419516384982289</v>
      </c>
      <c r="GC73" s="1109">
        <v>0.19233193853131764</v>
      </c>
      <c r="GD73" s="1109">
        <v>0.19412812983591102</v>
      </c>
      <c r="GE73" s="1109">
        <f t="shared" si="10"/>
        <v>0.51065523221705156</v>
      </c>
      <c r="GF73" s="1109"/>
      <c r="GG73" s="1109"/>
      <c r="GH73" s="1109"/>
      <c r="GI73" s="1109"/>
      <c r="GJ73" s="1109"/>
      <c r="GK73" s="1109"/>
      <c r="GL73" s="1109"/>
      <c r="GM73" s="1109"/>
      <c r="GN73" s="1109"/>
      <c r="GO73" s="1109"/>
      <c r="GP73" s="1109"/>
      <c r="GQ73" s="1109"/>
      <c r="GR73" s="1114"/>
      <c r="GS73" s="1115"/>
      <c r="GT73" s="1109"/>
      <c r="GU73" s="1109"/>
      <c r="GV73" s="1109"/>
      <c r="GW73" s="1109"/>
      <c r="GX73" s="1109"/>
      <c r="GY73" s="1109"/>
      <c r="GZ73" s="1109"/>
      <c r="HA73" s="1109"/>
      <c r="HB73" s="1109"/>
      <c r="HC73" s="1109"/>
      <c r="HD73" s="1109"/>
      <c r="HE73" s="1109"/>
      <c r="HF73" s="1109"/>
      <c r="HG73" s="1109"/>
      <c r="HH73" s="1109"/>
      <c r="HI73" s="1114"/>
      <c r="HJ73" s="1115"/>
      <c r="HK73" s="1109"/>
      <c r="HL73" s="1109"/>
      <c r="HM73" s="1109"/>
      <c r="HN73" s="1109"/>
      <c r="HO73" s="1109"/>
      <c r="HP73" s="1109"/>
      <c r="HQ73" s="1109"/>
      <c r="HR73" s="1109"/>
      <c r="HS73" s="1109"/>
      <c r="HT73" s="1109"/>
      <c r="HU73" s="1109"/>
      <c r="HV73" s="1109"/>
      <c r="HW73" s="1109"/>
      <c r="HX73" s="1109"/>
      <c r="HY73" s="1109"/>
      <c r="HZ73" s="1114"/>
    </row>
    <row r="74" spans="1:234" s="1116" customFormat="1" ht="24" hidden="1" customHeight="1" x14ac:dyDescent="0.35">
      <c r="A74" s="1171" t="s">
        <v>930</v>
      </c>
      <c r="B74" s="1151">
        <v>927.97804764399996</v>
      </c>
      <c r="C74" s="1151">
        <v>1012.5698942500001</v>
      </c>
      <c r="D74" s="1151">
        <v>1414.8209432188</v>
      </c>
      <c r="E74" s="1151">
        <v>3355.3688851127999</v>
      </c>
      <c r="F74" s="1151">
        <v>929.84619828313748</v>
      </c>
      <c r="G74" s="1151">
        <v>1429.2777026640981</v>
      </c>
      <c r="H74" s="1151">
        <v>1454.8051191722031</v>
      </c>
      <c r="I74" s="1151">
        <v>3813.929020119439</v>
      </c>
      <c r="J74" s="1151">
        <v>1053.4138738219708</v>
      </c>
      <c r="K74" s="1151">
        <v>1270.0670013946499</v>
      </c>
      <c r="L74" s="1151">
        <v>1256.0129174828969</v>
      </c>
      <c r="M74" s="1151">
        <v>3579.4937926995176</v>
      </c>
      <c r="N74" s="1151">
        <v>1230.6750683800001</v>
      </c>
      <c r="O74" s="1151">
        <v>1432.4697051593066</v>
      </c>
      <c r="P74" s="1151">
        <v>2096.1560310393934</v>
      </c>
      <c r="Q74" s="1151">
        <v>4759.300804578701</v>
      </c>
      <c r="R74" s="1151">
        <v>15508.092502510459</v>
      </c>
      <c r="S74" s="1151"/>
      <c r="T74" s="1151">
        <v>1151.8507963800002</v>
      </c>
      <c r="U74" s="1151">
        <v>1357.5713665810313</v>
      </c>
      <c r="V74" s="1151">
        <v>1590.6917766840656</v>
      </c>
      <c r="W74" s="1151">
        <v>4100.1139396450963</v>
      </c>
      <c r="AL74" s="1151">
        <v>1727.2092991152408</v>
      </c>
      <c r="AM74" s="1151">
        <v>1850.6842976220196</v>
      </c>
      <c r="AN74" s="1151">
        <v>1973.6643908180663</v>
      </c>
      <c r="AO74" s="1151">
        <v>5551.5579875553276</v>
      </c>
      <c r="AP74" s="1151">
        <v>1609.2519544499573</v>
      </c>
      <c r="AQ74" s="1151">
        <v>1943.5285713667902</v>
      </c>
      <c r="AR74" s="1151">
        <v>1789.3529235597555</v>
      </c>
      <c r="AS74" s="1151">
        <v>5342.1334493765025</v>
      </c>
      <c r="AT74" s="1151">
        <v>2766.4723253411707</v>
      </c>
      <c r="AU74" s="1151">
        <v>6952.2623729969528</v>
      </c>
      <c r="AV74" s="1151"/>
      <c r="AW74" s="1151">
        <v>1950.3052038443072</v>
      </c>
      <c r="AX74" s="1151">
        <v>2168.893852012764</v>
      </c>
      <c r="AY74" s="1151">
        <v>3031.4827798512861</v>
      </c>
      <c r="AZ74" s="1151">
        <v>7150.6818357083575</v>
      </c>
      <c r="BA74" s="1151">
        <v>2357.4113583708063</v>
      </c>
      <c r="BB74" s="1151">
        <v>2230.0124166109481</v>
      </c>
      <c r="BC74" s="1151">
        <v>2341.9512362281239</v>
      </c>
      <c r="BD74" s="1151">
        <v>6929.3750112098787</v>
      </c>
      <c r="BE74" s="1151">
        <v>2442.4829040422146</v>
      </c>
      <c r="BF74" s="1151">
        <v>2393.2930195314757</v>
      </c>
      <c r="BG74" s="1151">
        <v>2266.4424811460158</v>
      </c>
      <c r="BH74" s="1151">
        <v>7102.2184047197061</v>
      </c>
      <c r="BM74" s="2771"/>
      <c r="BN74" s="1190"/>
      <c r="BO74" s="1190"/>
      <c r="BP74" s="1190"/>
      <c r="BT74" s="1125"/>
      <c r="BU74" s="1125"/>
      <c r="BV74" s="1125"/>
      <c r="BW74" s="1125"/>
      <c r="BX74" s="1125"/>
      <c r="BY74" s="1125"/>
      <c r="BZ74" s="1125"/>
      <c r="CA74" s="1125"/>
      <c r="CB74" s="1126"/>
      <c r="CC74" s="1127"/>
      <c r="CD74" s="1125"/>
      <c r="CE74" s="1125"/>
      <c r="CF74" s="1125"/>
      <c r="CG74" s="1125"/>
      <c r="CH74" s="1125"/>
      <c r="CI74" s="1125"/>
      <c r="CJ74" s="1125"/>
      <c r="CK74" s="1125"/>
      <c r="CL74" s="1125"/>
      <c r="CM74" s="1125"/>
      <c r="CN74" s="1125"/>
      <c r="CO74" s="1125"/>
      <c r="CP74" s="1125"/>
      <c r="CQ74" s="1125"/>
      <c r="CR74" s="1125"/>
      <c r="CS74" s="1126"/>
      <c r="CT74" s="1125"/>
      <c r="CU74" s="1125"/>
      <c r="CV74" s="1125"/>
      <c r="CW74" s="1125"/>
      <c r="CX74" s="1125"/>
      <c r="CY74" s="1125"/>
      <c r="CZ74" s="1125"/>
      <c r="DA74" s="1125"/>
      <c r="DB74" s="1125"/>
      <c r="DC74" s="1125"/>
      <c r="DD74" s="1125"/>
      <c r="DE74" s="1125"/>
      <c r="DF74" s="1125"/>
      <c r="DG74" s="1125"/>
      <c r="DH74" s="1125"/>
      <c r="DI74" s="1125"/>
      <c r="DJ74" s="1126"/>
      <c r="DK74" s="1127"/>
      <c r="DL74" s="1125"/>
      <c r="DM74" s="1125"/>
      <c r="DN74" s="1125"/>
      <c r="DO74" s="1125"/>
      <c r="DP74" s="1125"/>
      <c r="DQ74" s="1125"/>
      <c r="DR74" s="1125"/>
      <c r="DS74" s="1125"/>
      <c r="DT74" s="1125"/>
      <c r="DU74" s="1125"/>
      <c r="DV74" s="1125"/>
      <c r="DW74" s="1125"/>
      <c r="DX74" s="1125"/>
      <c r="DY74" s="1125"/>
      <c r="DZ74" s="1125"/>
      <c r="EA74" s="1125"/>
      <c r="EB74" s="1126"/>
      <c r="EC74" s="1120"/>
      <c r="ED74" s="1109"/>
      <c r="EE74" s="1109"/>
      <c r="EF74" s="1109"/>
      <c r="EG74" s="1109"/>
      <c r="EH74" s="1109"/>
      <c r="EI74" s="1109"/>
      <c r="EJ74" s="1109"/>
      <c r="EK74" s="1109"/>
      <c r="EL74" s="1109"/>
      <c r="EM74" s="1109"/>
      <c r="EN74" s="1109"/>
      <c r="EO74" s="1109"/>
      <c r="EP74" s="1109"/>
      <c r="EQ74" s="1109"/>
      <c r="ER74" s="1109"/>
      <c r="ES74" s="1114"/>
      <c r="ET74" s="1115"/>
      <c r="EU74" s="1109"/>
      <c r="EV74" s="1109"/>
      <c r="EW74" s="1109"/>
      <c r="EX74" s="1109"/>
      <c r="EY74" s="1109"/>
      <c r="EZ74" s="1109"/>
      <c r="FA74" s="1109"/>
      <c r="FB74" s="1109"/>
      <c r="FC74" s="1109"/>
      <c r="FD74" s="1109"/>
      <c r="FE74" s="1109"/>
      <c r="FF74" s="1109"/>
      <c r="FG74" s="1109"/>
      <c r="FH74" s="1109"/>
      <c r="FI74" s="1109"/>
      <c r="FJ74" s="1114"/>
      <c r="FK74" s="1115">
        <v>5163.2361648039196</v>
      </c>
      <c r="FL74" s="1109">
        <v>5418.9794844043845</v>
      </c>
      <c r="FM74" s="1109">
        <v>6951.2124839891358</v>
      </c>
      <c r="FN74" s="1109">
        <f t="shared" si="11"/>
        <v>17533.428133197438</v>
      </c>
      <c r="FO74" s="1109">
        <v>8713.6547678702664</v>
      </c>
      <c r="FP74" s="1109">
        <v>6028.7093069905468</v>
      </c>
      <c r="FQ74" s="1109">
        <v>8917.3895405449584</v>
      </c>
      <c r="FR74" s="1109">
        <f t="shared" si="12"/>
        <v>23659.753615405771</v>
      </c>
      <c r="FS74" s="1109">
        <v>7217.0961493827281</v>
      </c>
      <c r="FT74" s="1109">
        <v>7759.9711903607194</v>
      </c>
      <c r="FU74" s="1109">
        <v>10469.000303541896</v>
      </c>
      <c r="FV74" s="1109">
        <f t="shared" si="13"/>
        <v>25446.067643285343</v>
      </c>
      <c r="FW74" s="1109">
        <v>7625.4050244935379</v>
      </c>
      <c r="FX74" s="1109">
        <v>9184.3674550127907</v>
      </c>
      <c r="FY74" s="1109">
        <v>12083.648495183177</v>
      </c>
      <c r="FZ74" s="1109">
        <v>28893.420974689503</v>
      </c>
      <c r="GA74" s="1114">
        <v>95532.670366578066</v>
      </c>
      <c r="GB74" s="1115">
        <v>8068.1970636997985</v>
      </c>
      <c r="GC74" s="1109">
        <v>7895.1729781257463</v>
      </c>
      <c r="GD74" s="1109">
        <v>11187.045248278813</v>
      </c>
      <c r="GE74" s="1109">
        <f t="shared" si="10"/>
        <v>27150.415290104356</v>
      </c>
      <c r="GF74" s="1109"/>
      <c r="GG74" s="1109"/>
      <c r="GH74" s="1109"/>
      <c r="GI74" s="1109"/>
      <c r="GJ74" s="1109"/>
      <c r="GK74" s="1109"/>
      <c r="GL74" s="1109"/>
      <c r="GM74" s="1109"/>
      <c r="GN74" s="1109"/>
      <c r="GO74" s="1109"/>
      <c r="GP74" s="1109"/>
      <c r="GQ74" s="1109"/>
      <c r="GR74" s="1114"/>
      <c r="GS74" s="1115"/>
      <c r="GT74" s="1109"/>
      <c r="GU74" s="1109"/>
      <c r="GV74" s="1109"/>
      <c r="GW74" s="1109"/>
      <c r="GX74" s="1109"/>
      <c r="GY74" s="1109"/>
      <c r="GZ74" s="1109"/>
      <c r="HA74" s="1109"/>
      <c r="HB74" s="1109"/>
      <c r="HC74" s="1109"/>
      <c r="HD74" s="1109"/>
      <c r="HE74" s="1109"/>
      <c r="HF74" s="1109"/>
      <c r="HG74" s="1109"/>
      <c r="HH74" s="1109"/>
      <c r="HI74" s="1114"/>
      <c r="HJ74" s="1115"/>
      <c r="HK74" s="1109"/>
      <c r="HL74" s="1109"/>
      <c r="HM74" s="1109"/>
      <c r="HN74" s="1109"/>
      <c r="HO74" s="1109"/>
      <c r="HP74" s="1109"/>
      <c r="HQ74" s="1109"/>
      <c r="HR74" s="1109"/>
      <c r="HS74" s="1109"/>
      <c r="HT74" s="1109"/>
      <c r="HU74" s="1109"/>
      <c r="HV74" s="1109"/>
      <c r="HW74" s="1109"/>
      <c r="HX74" s="1109"/>
      <c r="HY74" s="1109"/>
      <c r="HZ74" s="1114"/>
    </row>
    <row r="75" spans="1:234" s="1116" customFormat="1" ht="24" hidden="1" customHeight="1" x14ac:dyDescent="0.35">
      <c r="A75" s="1191" t="s">
        <v>924</v>
      </c>
      <c r="B75" s="1110">
        <v>1.2693075375726655</v>
      </c>
      <c r="C75" s="1110">
        <v>1.3850140122967078</v>
      </c>
      <c r="D75" s="1110">
        <v>1.9352213041059239</v>
      </c>
      <c r="E75" s="1110">
        <v>4.5895428539752974</v>
      </c>
      <c r="F75" s="1110">
        <v>1.2718628325967218</v>
      </c>
      <c r="G75" s="1110">
        <v>1.9549955582268914</v>
      </c>
      <c r="H75" s="1110">
        <v>1.9899124857024486</v>
      </c>
      <c r="I75" s="1110">
        <v>5.2167708765260628</v>
      </c>
      <c r="J75" s="1110">
        <v>1.4408812510388198</v>
      </c>
      <c r="K75" s="1110">
        <v>1.7372238731136382</v>
      </c>
      <c r="L75" s="1110">
        <v>1.7180004069032497</v>
      </c>
      <c r="M75" s="1110">
        <v>4.8961055310557082</v>
      </c>
      <c r="N75" s="1110">
        <v>1.6833427736393605</v>
      </c>
      <c r="O75" s="1110">
        <v>1.9593616451590183</v>
      </c>
      <c r="P75" s="1110">
        <v>2.8671655077205176</v>
      </c>
      <c r="Q75" s="1110">
        <v>6.5098699265188982</v>
      </c>
      <c r="R75" s="1110">
        <v>21.212289188075967</v>
      </c>
      <c r="S75" s="1110"/>
      <c r="T75" s="1110">
        <v>1.297655351696634</v>
      </c>
      <c r="U75" s="1110">
        <v>1.5294166177516011</v>
      </c>
      <c r="V75" s="1110">
        <v>1.7920460735028454</v>
      </c>
      <c r="W75" s="1110">
        <v>4.6191180429510794</v>
      </c>
      <c r="AL75" s="1110">
        <v>1.5337892694961581</v>
      </c>
      <c r="AM75" s="1110">
        <v>1.643437027794914</v>
      </c>
      <c r="AN75" s="1110">
        <v>1.7526453023232857</v>
      </c>
      <c r="AO75" s="1110">
        <v>4.9298715996143594</v>
      </c>
      <c r="AP75" s="1110">
        <v>1.4290412753772357</v>
      </c>
      <c r="AQ75" s="1110">
        <v>1.7258842163764245</v>
      </c>
      <c r="AR75" s="1110">
        <v>1.5889737942607138</v>
      </c>
      <c r="AS75" s="1110">
        <v>4.7438992860143729</v>
      </c>
      <c r="AT75" s="1110">
        <v>2.4566713305329788</v>
      </c>
      <c r="AU75" s="1110">
        <v>6.1737193239330512</v>
      </c>
      <c r="AV75" s="1110"/>
      <c r="AW75" s="1110">
        <v>1.4626110150397034</v>
      </c>
      <c r="AX75" s="1110">
        <v>1.6265392883907832</v>
      </c>
      <c r="AY75" s="1110">
        <v>2.2734288443541617</v>
      </c>
      <c r="AZ75" s="1110">
        <v>5.3625791477846487</v>
      </c>
      <c r="BA75" s="1110">
        <v>1.7679160230595898</v>
      </c>
      <c r="BB75" s="1110">
        <v>1.6723745174762181</v>
      </c>
      <c r="BC75" s="1110">
        <v>1.7563218659527049</v>
      </c>
      <c r="BD75" s="1110">
        <v>5.1966124064885131</v>
      </c>
      <c r="BE75" s="1110">
        <v>1.8317145400917931</v>
      </c>
      <c r="BF75" s="1110">
        <v>1.7948251000328097</v>
      </c>
      <c r="BG75" s="1110">
        <v>1.6996948638315319</v>
      </c>
      <c r="BH75" s="1110">
        <v>5.3262345039561341</v>
      </c>
      <c r="BM75" s="2771"/>
      <c r="BN75" s="1190"/>
      <c r="BO75" s="1190"/>
      <c r="BP75" s="1190"/>
      <c r="BT75" s="1125"/>
      <c r="BU75" s="1125"/>
      <c r="BV75" s="1125"/>
      <c r="BW75" s="1125"/>
      <c r="BX75" s="1125"/>
      <c r="BY75" s="1125"/>
      <c r="BZ75" s="1125"/>
      <c r="CA75" s="1125"/>
      <c r="CB75" s="1126"/>
      <c r="CC75" s="1127"/>
      <c r="CD75" s="1125"/>
      <c r="CE75" s="1125"/>
      <c r="CF75" s="1125"/>
      <c r="CG75" s="1125"/>
      <c r="CH75" s="1125"/>
      <c r="CI75" s="1125"/>
      <c r="CJ75" s="1125"/>
      <c r="CK75" s="1125"/>
      <c r="CL75" s="1125"/>
      <c r="CM75" s="1125"/>
      <c r="CN75" s="1125"/>
      <c r="CO75" s="1125"/>
      <c r="CP75" s="1125"/>
      <c r="CQ75" s="1125"/>
      <c r="CR75" s="1125"/>
      <c r="CS75" s="1126"/>
      <c r="CT75" s="1125"/>
      <c r="CU75" s="1125"/>
      <c r="CV75" s="1125"/>
      <c r="CW75" s="1125"/>
      <c r="CX75" s="1125"/>
      <c r="CY75" s="1125"/>
      <c r="CZ75" s="1125"/>
      <c r="DA75" s="1125"/>
      <c r="DB75" s="1125"/>
      <c r="DC75" s="1125"/>
      <c r="DD75" s="1125"/>
      <c r="DE75" s="1125"/>
      <c r="DF75" s="1125"/>
      <c r="DG75" s="1125"/>
      <c r="DH75" s="1125"/>
      <c r="DI75" s="1125"/>
      <c r="DJ75" s="1126"/>
      <c r="DK75" s="1127"/>
      <c r="DL75" s="1125"/>
      <c r="DM75" s="1125"/>
      <c r="DN75" s="1125"/>
      <c r="DO75" s="1125"/>
      <c r="DP75" s="1125"/>
      <c r="DQ75" s="1125"/>
      <c r="DR75" s="1125"/>
      <c r="DS75" s="1125"/>
      <c r="DT75" s="1125"/>
      <c r="DU75" s="1125"/>
      <c r="DV75" s="1125"/>
      <c r="DW75" s="1125"/>
      <c r="DX75" s="1125"/>
      <c r="DY75" s="1125"/>
      <c r="DZ75" s="1125"/>
      <c r="EA75" s="1125"/>
      <c r="EB75" s="1126"/>
      <c r="EC75" s="1120"/>
      <c r="ED75" s="1109"/>
      <c r="EE75" s="1109"/>
      <c r="EF75" s="1109"/>
      <c r="EG75" s="1109"/>
      <c r="EH75" s="1109"/>
      <c r="EI75" s="1109"/>
      <c r="EJ75" s="1109"/>
      <c r="EK75" s="1109"/>
      <c r="EL75" s="1109"/>
      <c r="EM75" s="1109"/>
      <c r="EN75" s="1109"/>
      <c r="EO75" s="1109"/>
      <c r="EP75" s="1109"/>
      <c r="EQ75" s="1109"/>
      <c r="ER75" s="1109"/>
      <c r="ES75" s="1114"/>
      <c r="ET75" s="1115"/>
      <c r="EU75" s="1109"/>
      <c r="EV75" s="1109"/>
      <c r="EW75" s="1109"/>
      <c r="EX75" s="1109"/>
      <c r="EY75" s="1109"/>
      <c r="EZ75" s="1109"/>
      <c r="FA75" s="1109"/>
      <c r="FB75" s="1109"/>
      <c r="FC75" s="1109"/>
      <c r="FD75" s="1109"/>
      <c r="FE75" s="1109"/>
      <c r="FF75" s="1109"/>
      <c r="FG75" s="1109"/>
      <c r="FH75" s="1109"/>
      <c r="FI75" s="1109"/>
      <c r="FJ75" s="1114"/>
      <c r="FK75" s="1115">
        <v>0.84612381911626944</v>
      </c>
      <c r="FL75" s="1109">
        <v>0.88803368095231727</v>
      </c>
      <c r="FM75" s="1109">
        <v>1.1391279164285406</v>
      </c>
      <c r="FN75" s="1109">
        <f t="shared" si="11"/>
        <v>2.8732854164971275</v>
      </c>
      <c r="FO75" s="1109">
        <v>1.4279476311599379</v>
      </c>
      <c r="FP75" s="1109">
        <v>0.98795297761987177</v>
      </c>
      <c r="FQ75" s="1109">
        <v>1.4613346075522606</v>
      </c>
      <c r="FR75" s="1109">
        <f t="shared" si="12"/>
        <v>3.8772352163320702</v>
      </c>
      <c r="FS75" s="1109">
        <v>1.1826995244709944</v>
      </c>
      <c r="FT75" s="1109">
        <v>1.2716630133205584</v>
      </c>
      <c r="FU75" s="1109">
        <v>1.7156043683503774</v>
      </c>
      <c r="FV75" s="1109">
        <f t="shared" si="13"/>
        <v>4.16996690614193</v>
      </c>
      <c r="FW75" s="1109">
        <v>1.2496110221752537</v>
      </c>
      <c r="FX75" s="1109">
        <v>1.5050855353422927</v>
      </c>
      <c r="FY75" s="1109">
        <v>1.9802043693640015</v>
      </c>
      <c r="FZ75" s="1109">
        <v>4.7349009268815472</v>
      </c>
      <c r="GA75" s="1114">
        <v>15.655388465852676</v>
      </c>
      <c r="GB75" s="1115">
        <v>1.0073654996745205</v>
      </c>
      <c r="GC75" s="1109">
        <v>0.98576234682092567</v>
      </c>
      <c r="GD75" s="1109">
        <v>1.3967734473315006</v>
      </c>
      <c r="GE75" s="1109">
        <f t="shared" si="10"/>
        <v>3.3899012938269468</v>
      </c>
      <c r="GF75" s="1109"/>
      <c r="GG75" s="1109"/>
      <c r="GH75" s="1109"/>
      <c r="GI75" s="1109"/>
      <c r="GJ75" s="1109"/>
      <c r="GK75" s="1109"/>
      <c r="GL75" s="1109"/>
      <c r="GM75" s="1109"/>
      <c r="GN75" s="1109"/>
      <c r="GO75" s="1109"/>
      <c r="GP75" s="1109"/>
      <c r="GQ75" s="1109"/>
      <c r="GR75" s="1114"/>
      <c r="GS75" s="1115"/>
      <c r="GT75" s="1109"/>
      <c r="GU75" s="1109"/>
      <c r="GV75" s="1109"/>
      <c r="GW75" s="1109"/>
      <c r="GX75" s="1109"/>
      <c r="GY75" s="1109"/>
      <c r="GZ75" s="1109"/>
      <c r="HA75" s="1109"/>
      <c r="HB75" s="1109"/>
      <c r="HC75" s="1109"/>
      <c r="HD75" s="1109"/>
      <c r="HE75" s="1109"/>
      <c r="HF75" s="1109"/>
      <c r="HG75" s="1109"/>
      <c r="HH75" s="1109"/>
      <c r="HI75" s="1114"/>
      <c r="HJ75" s="1115"/>
      <c r="HK75" s="1109"/>
      <c r="HL75" s="1109"/>
      <c r="HM75" s="1109"/>
      <c r="HN75" s="1109"/>
      <c r="HO75" s="1109"/>
      <c r="HP75" s="1109"/>
      <c r="HQ75" s="1109"/>
      <c r="HR75" s="1109"/>
      <c r="HS75" s="1109"/>
      <c r="HT75" s="1109"/>
      <c r="HU75" s="1109"/>
      <c r="HV75" s="1109"/>
      <c r="HW75" s="1109"/>
      <c r="HX75" s="1109"/>
      <c r="HY75" s="1109"/>
      <c r="HZ75" s="1114"/>
    </row>
    <row r="76" spans="1:234" s="1116" customFormat="1" ht="24" hidden="1" customHeight="1" x14ac:dyDescent="0.35">
      <c r="A76" s="1171" t="s">
        <v>931</v>
      </c>
      <c r="B76" s="1151">
        <v>927.97804764399996</v>
      </c>
      <c r="C76" s="1151">
        <v>1012.5698942500001</v>
      </c>
      <c r="D76" s="1151">
        <v>1363.9424113099601</v>
      </c>
      <c r="E76" s="1151">
        <v>3304.4903532039598</v>
      </c>
      <c r="F76" s="1151">
        <v>929.84619828313748</v>
      </c>
      <c r="G76" s="1151">
        <v>1368.1178101560981</v>
      </c>
      <c r="H76" s="1151">
        <v>1454.8051191722031</v>
      </c>
      <c r="I76" s="1151">
        <v>3752.7691276114388</v>
      </c>
      <c r="J76" s="1151">
        <v>1053.4138738219708</v>
      </c>
      <c r="K76" s="1151">
        <v>1222.70892811915</v>
      </c>
      <c r="L76" s="1151">
        <v>1256.0129174828969</v>
      </c>
      <c r="M76" s="1151">
        <v>3532.1357194240177</v>
      </c>
      <c r="N76" s="1151">
        <v>1230.6750683800001</v>
      </c>
      <c r="O76" s="1151">
        <v>1376.9735723848066</v>
      </c>
      <c r="P76" s="1151">
        <v>2040.834370592064</v>
      </c>
      <c r="Q76" s="1151">
        <v>4648.4830113568714</v>
      </c>
      <c r="R76" s="1151">
        <v>15237.878211596289</v>
      </c>
      <c r="S76" s="1151"/>
      <c r="T76" s="1151">
        <v>1151.8507963800002</v>
      </c>
      <c r="U76" s="1151">
        <v>1218.9768254752312</v>
      </c>
      <c r="V76" s="1151">
        <v>1590.6917766840656</v>
      </c>
      <c r="W76" s="1151">
        <v>3961.5193985392966</v>
      </c>
      <c r="AL76" s="1151">
        <v>1727.2092991152408</v>
      </c>
      <c r="AM76" s="1151">
        <v>1523.5055342768296</v>
      </c>
      <c r="AN76" s="1151">
        <v>1899.3426446174524</v>
      </c>
      <c r="AO76" s="1151">
        <v>5150.057478009523</v>
      </c>
      <c r="AP76" s="1151">
        <v>1609.2519544499573</v>
      </c>
      <c r="AQ76" s="1151">
        <v>1729.6996359192703</v>
      </c>
      <c r="AR76" s="1151">
        <v>1789.3529235597555</v>
      </c>
      <c r="AS76" s="1151">
        <v>5128.3045139289825</v>
      </c>
      <c r="AT76" s="1151">
        <v>2642.41768989202</v>
      </c>
      <c r="AU76" s="1151">
        <v>6741.0670548831531</v>
      </c>
      <c r="AV76" s="1151"/>
      <c r="AW76" s="1151">
        <v>1950.3052038443072</v>
      </c>
      <c r="AX76" s="1151">
        <v>2116.382619674182</v>
      </c>
      <c r="AY76" s="1151">
        <v>2977.1475405461811</v>
      </c>
      <c r="AZ76" s="1151">
        <v>7043.8353640646701</v>
      </c>
      <c r="BA76" s="1151">
        <v>2304.1354861889881</v>
      </c>
      <c r="BB76" s="1151">
        <v>2173.1605938659559</v>
      </c>
      <c r="BC76" s="1151">
        <v>2341.9512362281239</v>
      </c>
      <c r="BD76" s="1151">
        <v>6819.2473162830684</v>
      </c>
      <c r="BE76" s="1151">
        <v>2382.1528402607446</v>
      </c>
      <c r="BF76" s="1151">
        <v>2288.8785392777954</v>
      </c>
      <c r="BG76" s="1151">
        <v>2266.4424811460158</v>
      </c>
      <c r="BH76" s="1151">
        <v>6937.4738606845558</v>
      </c>
      <c r="BM76" s="2771"/>
      <c r="BN76" s="1190"/>
      <c r="BO76" s="1190"/>
      <c r="BP76" s="1190"/>
      <c r="BT76" s="1125"/>
      <c r="BU76" s="1125"/>
      <c r="BV76" s="1125"/>
      <c r="BW76" s="1125"/>
      <c r="BX76" s="1125"/>
      <c r="BY76" s="1125"/>
      <c r="BZ76" s="1125"/>
      <c r="CA76" s="1125"/>
      <c r="CB76" s="1126"/>
      <c r="CC76" s="1127"/>
      <c r="CD76" s="1125"/>
      <c r="CE76" s="1125"/>
      <c r="CF76" s="1125"/>
      <c r="CG76" s="1125"/>
      <c r="CH76" s="1125"/>
      <c r="CI76" s="1125"/>
      <c r="CJ76" s="1125"/>
      <c r="CK76" s="1125"/>
      <c r="CL76" s="1125"/>
      <c r="CM76" s="1125"/>
      <c r="CN76" s="1125"/>
      <c r="CO76" s="1125"/>
      <c r="CP76" s="1125"/>
      <c r="CQ76" s="1125"/>
      <c r="CR76" s="1125"/>
      <c r="CS76" s="1126"/>
      <c r="CT76" s="1125"/>
      <c r="CU76" s="1125"/>
      <c r="CV76" s="1125"/>
      <c r="CW76" s="1125"/>
      <c r="CX76" s="1125"/>
      <c r="CY76" s="1125"/>
      <c r="CZ76" s="1125"/>
      <c r="DA76" s="1125"/>
      <c r="DB76" s="1125"/>
      <c r="DC76" s="1125"/>
      <c r="DD76" s="1125"/>
      <c r="DE76" s="1125"/>
      <c r="DF76" s="1125"/>
      <c r="DG76" s="1125"/>
      <c r="DH76" s="1125"/>
      <c r="DI76" s="1125"/>
      <c r="DJ76" s="1126"/>
      <c r="DK76" s="1127"/>
      <c r="DL76" s="1125"/>
      <c r="DM76" s="1125"/>
      <c r="DN76" s="1125"/>
      <c r="DO76" s="1125"/>
      <c r="DP76" s="1125"/>
      <c r="DQ76" s="1125"/>
      <c r="DR76" s="1125"/>
      <c r="DS76" s="1125"/>
      <c r="DT76" s="1125"/>
      <c r="DU76" s="1125"/>
      <c r="DV76" s="1125"/>
      <c r="DW76" s="1125"/>
      <c r="DX76" s="1125"/>
      <c r="DY76" s="1125"/>
      <c r="DZ76" s="1125"/>
      <c r="EA76" s="1125"/>
      <c r="EB76" s="1126"/>
      <c r="EC76" s="1120"/>
      <c r="ED76" s="1109"/>
      <c r="EE76" s="1109"/>
      <c r="EF76" s="1109"/>
      <c r="EG76" s="1109"/>
      <c r="EH76" s="1109"/>
      <c r="EI76" s="1109"/>
      <c r="EJ76" s="1109"/>
      <c r="EK76" s="1109"/>
      <c r="EL76" s="1109"/>
      <c r="EM76" s="1109"/>
      <c r="EN76" s="1109"/>
      <c r="EO76" s="1109"/>
      <c r="EP76" s="1109"/>
      <c r="EQ76" s="1109"/>
      <c r="ER76" s="1109"/>
      <c r="ES76" s="1114"/>
      <c r="ET76" s="1115"/>
      <c r="EU76" s="1109"/>
      <c r="EV76" s="1109"/>
      <c r="EW76" s="1109"/>
      <c r="EX76" s="1109"/>
      <c r="EY76" s="1109"/>
      <c r="EZ76" s="1109"/>
      <c r="FA76" s="1109"/>
      <c r="FB76" s="1109"/>
      <c r="FC76" s="1109"/>
      <c r="FD76" s="1109"/>
      <c r="FE76" s="1109"/>
      <c r="FF76" s="1109"/>
      <c r="FG76" s="1109"/>
      <c r="FH76" s="1109"/>
      <c r="FI76" s="1109"/>
      <c r="FJ76" s="1114"/>
      <c r="FK76" s="1115">
        <v>4954.0135388977933</v>
      </c>
      <c r="FL76" s="1109">
        <v>5297.1752881106067</v>
      </c>
      <c r="FM76" s="1109">
        <v>6951.2124839891358</v>
      </c>
      <c r="FN76" s="1109">
        <f t="shared" si="11"/>
        <v>17202.401310997535</v>
      </c>
      <c r="FO76" s="1109">
        <v>8023.0388948614336</v>
      </c>
      <c r="FP76" s="1109">
        <v>6028.7093069905468</v>
      </c>
      <c r="FQ76" s="1109">
        <v>7169.28746067473</v>
      </c>
      <c r="FR76" s="1109">
        <f t="shared" si="12"/>
        <v>21221.035662526712</v>
      </c>
      <c r="FS76" s="1109">
        <v>7217.0961493827281</v>
      </c>
      <c r="FT76" s="1109">
        <v>7484.8701646467143</v>
      </c>
      <c r="FU76" s="1109">
        <v>8897.7708017572331</v>
      </c>
      <c r="FV76" s="1109">
        <f t="shared" si="13"/>
        <v>23599.737115786676</v>
      </c>
      <c r="FW76" s="1109">
        <v>7625.4050244935379</v>
      </c>
      <c r="FX76" s="1109">
        <v>8212.9940791405406</v>
      </c>
      <c r="FY76" s="1109">
        <v>11716.688599821577</v>
      </c>
      <c r="FZ76" s="1109">
        <v>27555.087703455654</v>
      </c>
      <c r="GA76" s="1114">
        <v>89578.261792766585</v>
      </c>
      <c r="GB76" s="1115">
        <v>8068.1970636997985</v>
      </c>
      <c r="GC76" s="1109">
        <v>7665.3978868324366</v>
      </c>
      <c r="GD76" s="1109">
        <v>9972.1085327771179</v>
      </c>
      <c r="GE76" s="1109">
        <f t="shared" si="10"/>
        <v>25705.703483309353</v>
      </c>
      <c r="GF76" s="1109"/>
      <c r="GG76" s="1109"/>
      <c r="GH76" s="1109"/>
      <c r="GI76" s="1109"/>
      <c r="GJ76" s="1109"/>
      <c r="GK76" s="1109"/>
      <c r="GL76" s="1109"/>
      <c r="GM76" s="1109"/>
      <c r="GN76" s="1109"/>
      <c r="GO76" s="1109"/>
      <c r="GP76" s="1109"/>
      <c r="GQ76" s="1109"/>
      <c r="GR76" s="1114"/>
      <c r="GS76" s="1115"/>
      <c r="GT76" s="1109"/>
      <c r="GU76" s="1109"/>
      <c r="GV76" s="1109"/>
      <c r="GW76" s="1109"/>
      <c r="GX76" s="1109"/>
      <c r="GY76" s="1109"/>
      <c r="GZ76" s="1109"/>
      <c r="HA76" s="1109"/>
      <c r="HB76" s="1109"/>
      <c r="HC76" s="1109"/>
      <c r="HD76" s="1109"/>
      <c r="HE76" s="1109"/>
      <c r="HF76" s="1109"/>
      <c r="HG76" s="1109"/>
      <c r="HH76" s="1109"/>
      <c r="HI76" s="1114"/>
      <c r="HJ76" s="1115"/>
      <c r="HK76" s="1109"/>
      <c r="HL76" s="1109"/>
      <c r="HM76" s="1109"/>
      <c r="HN76" s="1109"/>
      <c r="HO76" s="1109"/>
      <c r="HP76" s="1109"/>
      <c r="HQ76" s="1109"/>
      <c r="HR76" s="1109"/>
      <c r="HS76" s="1109"/>
      <c r="HT76" s="1109"/>
      <c r="HU76" s="1109"/>
      <c r="HV76" s="1109"/>
      <c r="HW76" s="1109"/>
      <c r="HX76" s="1109"/>
      <c r="HY76" s="1109"/>
      <c r="HZ76" s="1114"/>
    </row>
    <row r="77" spans="1:234" s="1116" customFormat="1" ht="24" hidden="1" customHeight="1" x14ac:dyDescent="0.35">
      <c r="A77" s="1191" t="s">
        <v>924</v>
      </c>
      <c r="B77" s="1110">
        <v>1.3808786161780899</v>
      </c>
      <c r="C77" s="1110">
        <v>1.506755593955537</v>
      </c>
      <c r="D77" s="1110">
        <v>2.0296158020742836</v>
      </c>
      <c r="E77" s="1110">
        <v>4.9172500122079104</v>
      </c>
      <c r="F77" s="1110">
        <v>1.3836585195130167</v>
      </c>
      <c r="G77" s="1110">
        <v>2.0358290082975179</v>
      </c>
      <c r="H77" s="1110">
        <v>2.164824140906823</v>
      </c>
      <c r="I77" s="1110">
        <v>5.5843116687173584</v>
      </c>
      <c r="J77" s="1110">
        <v>1.5675335165947009</v>
      </c>
      <c r="K77" s="1110">
        <v>1.8194531831182852</v>
      </c>
      <c r="L77" s="1110">
        <v>1.8690112161585919</v>
      </c>
      <c r="M77" s="1110">
        <v>5.2559979158715775</v>
      </c>
      <c r="N77" s="1110">
        <v>1.8313072057081634</v>
      </c>
      <c r="O77" s="1110">
        <v>2.0490068337025784</v>
      </c>
      <c r="P77" s="1110">
        <v>3.0368655257165917</v>
      </c>
      <c r="Q77" s="1110">
        <v>6.9171795651273351</v>
      </c>
      <c r="R77" s="1110">
        <v>22.674739161924183</v>
      </c>
      <c r="S77" s="1110"/>
      <c r="T77" s="1110">
        <v>1.4139384223460674</v>
      </c>
      <c r="U77" s="1110">
        <v>1.4963380456093871</v>
      </c>
      <c r="V77" s="1110">
        <v>1.9526315632476501</v>
      </c>
      <c r="W77" s="1110">
        <v>4.8629080312031041</v>
      </c>
      <c r="AL77" s="1110">
        <v>1.615694092828236</v>
      </c>
      <c r="AM77" s="1110">
        <v>1.4251422183652596</v>
      </c>
      <c r="AN77" s="1110">
        <v>1.7767138543876189</v>
      </c>
      <c r="AO77" s="1110">
        <v>4.9294013304239215</v>
      </c>
      <c r="AP77" s="1110">
        <v>1.5053525232923213</v>
      </c>
      <c r="AQ77" s="1110">
        <v>1.6180236440097195</v>
      </c>
      <c r="AR77" s="1110">
        <v>1.6738254883535906</v>
      </c>
      <c r="AS77" s="1110">
        <v>4.9085803802622694</v>
      </c>
      <c r="AT77" s="1110">
        <v>2.4718131465192608</v>
      </c>
      <c r="AU77" s="1110">
        <v>6.3058381086257995</v>
      </c>
      <c r="AV77" s="1110"/>
      <c r="AW77" s="1110">
        <v>1.5843434905108711</v>
      </c>
      <c r="AX77" s="1110">
        <v>1.7192575912230457</v>
      </c>
      <c r="AY77" s="1110">
        <v>2.4185057379005666</v>
      </c>
      <c r="AZ77" s="1110">
        <v>5.722106819634484</v>
      </c>
      <c r="BA77" s="1110">
        <v>1.8717798894259867</v>
      </c>
      <c r="BB77" s="1110">
        <v>1.7653815587117323</v>
      </c>
      <c r="BC77" s="1110">
        <v>1.9024997671636839</v>
      </c>
      <c r="BD77" s="1110">
        <v>5.539661215301404</v>
      </c>
      <c r="BE77" s="1110">
        <v>1.9351578093673505</v>
      </c>
      <c r="BF77" s="1110">
        <v>1.8593858064505779</v>
      </c>
      <c r="BG77" s="1110">
        <v>1.8411597244077562</v>
      </c>
      <c r="BH77" s="1110">
        <v>5.6357033402256844</v>
      </c>
      <c r="BM77" s="2771"/>
      <c r="BN77" s="1190"/>
      <c r="BO77" s="1190"/>
      <c r="BP77" s="1190"/>
      <c r="BT77" s="1125"/>
      <c r="BU77" s="1125"/>
      <c r="BV77" s="1125"/>
      <c r="BW77" s="1125"/>
      <c r="BX77" s="1125"/>
      <c r="BY77" s="1125"/>
      <c r="BZ77" s="1125"/>
      <c r="CA77" s="1125"/>
      <c r="CB77" s="1126"/>
      <c r="CC77" s="1127"/>
      <c r="CD77" s="1125"/>
      <c r="CE77" s="1125"/>
      <c r="CF77" s="1125"/>
      <c r="CG77" s="1125"/>
      <c r="CH77" s="1125"/>
      <c r="CI77" s="1125"/>
      <c r="CJ77" s="1125"/>
      <c r="CK77" s="1125"/>
      <c r="CL77" s="1125"/>
      <c r="CM77" s="1125"/>
      <c r="CN77" s="1125"/>
      <c r="CO77" s="1125"/>
      <c r="CP77" s="1125"/>
      <c r="CQ77" s="1125"/>
      <c r="CR77" s="1125"/>
      <c r="CS77" s="1126"/>
      <c r="CT77" s="1125"/>
      <c r="CU77" s="1125"/>
      <c r="CV77" s="1125"/>
      <c r="CW77" s="1125"/>
      <c r="CX77" s="1125"/>
      <c r="CY77" s="1125"/>
      <c r="CZ77" s="1125"/>
      <c r="DA77" s="1125"/>
      <c r="DB77" s="1125"/>
      <c r="DC77" s="1125"/>
      <c r="DD77" s="1125"/>
      <c r="DE77" s="1125"/>
      <c r="DF77" s="1125"/>
      <c r="DG77" s="1125"/>
      <c r="DH77" s="1125"/>
      <c r="DI77" s="1125"/>
      <c r="DJ77" s="1126"/>
      <c r="DK77" s="1127"/>
      <c r="DL77" s="1125"/>
      <c r="DM77" s="1125"/>
      <c r="DN77" s="1125"/>
      <c r="DO77" s="1125"/>
      <c r="DP77" s="1125"/>
      <c r="DQ77" s="1125"/>
      <c r="DR77" s="1125"/>
      <c r="DS77" s="1125"/>
      <c r="DT77" s="1125"/>
      <c r="DU77" s="1125"/>
      <c r="DV77" s="1125"/>
      <c r="DW77" s="1125"/>
      <c r="DX77" s="1125"/>
      <c r="DY77" s="1125"/>
      <c r="DZ77" s="1125"/>
      <c r="EA77" s="1125"/>
      <c r="EB77" s="1126"/>
      <c r="EC77" s="1120"/>
      <c r="ED77" s="1109"/>
      <c r="EE77" s="1109"/>
      <c r="EF77" s="1109"/>
      <c r="EG77" s="1109"/>
      <c r="EH77" s="1109"/>
      <c r="EI77" s="1109"/>
      <c r="EJ77" s="1109"/>
      <c r="EK77" s="1109"/>
      <c r="EL77" s="1109"/>
      <c r="EM77" s="1109"/>
      <c r="EN77" s="1109"/>
      <c r="EO77" s="1109"/>
      <c r="EP77" s="1109"/>
      <c r="EQ77" s="1109"/>
      <c r="ER77" s="1109"/>
      <c r="ES77" s="1114"/>
      <c r="ET77" s="1115"/>
      <c r="EU77" s="1109"/>
      <c r="EV77" s="1109"/>
      <c r="EW77" s="1109"/>
      <c r="EX77" s="1109"/>
      <c r="EY77" s="1109"/>
      <c r="EZ77" s="1109"/>
      <c r="FA77" s="1109"/>
      <c r="FB77" s="1109"/>
      <c r="FC77" s="1109"/>
      <c r="FD77" s="1109"/>
      <c r="FE77" s="1109"/>
      <c r="FF77" s="1109"/>
      <c r="FG77" s="1109"/>
      <c r="FH77" s="1109"/>
      <c r="FI77" s="1109"/>
      <c r="FJ77" s="1114"/>
      <c r="FK77" s="1115">
        <v>0.85816035918653932</v>
      </c>
      <c r="FL77" s="1109">
        <v>0.91760464767127947</v>
      </c>
      <c r="FM77" s="1109">
        <v>1.2041256963074971</v>
      </c>
      <c r="FN77" s="1109">
        <f t="shared" si="11"/>
        <v>2.9798907031653159</v>
      </c>
      <c r="FO77" s="1109">
        <v>1.3897931214200321</v>
      </c>
      <c r="FP77" s="1109">
        <v>1.0443248294935628</v>
      </c>
      <c r="FQ77" s="1109">
        <v>1.2419017941830275</v>
      </c>
      <c r="FR77" s="1109">
        <f t="shared" si="12"/>
        <v>3.6760197450966228</v>
      </c>
      <c r="FS77" s="1109">
        <v>1.2501834674468879</v>
      </c>
      <c r="FT77" s="1109">
        <v>1.2965686949630184</v>
      </c>
      <c r="FU77" s="1109">
        <v>1.5413187968182946</v>
      </c>
      <c r="FV77" s="1109">
        <f t="shared" si="13"/>
        <v>4.088070959228201</v>
      </c>
      <c r="FW77" s="1109">
        <v>1.3209128847512468</v>
      </c>
      <c r="FX77" s="1109">
        <v>1.4226981605141666</v>
      </c>
      <c r="FY77" s="1109">
        <v>2.0296266084764847</v>
      </c>
      <c r="FZ77" s="1109">
        <v>4.7732376537418979</v>
      </c>
      <c r="GA77" s="1114">
        <v>15.517219061232037</v>
      </c>
      <c r="GB77" s="1115">
        <v>1.1103654079828269</v>
      </c>
      <c r="GC77" s="1109">
        <v>1.0549311803819981</v>
      </c>
      <c r="GD77" s="1109">
        <v>1.3723864541266597</v>
      </c>
      <c r="GE77" s="1109">
        <f t="shared" si="10"/>
        <v>3.5376830424914845</v>
      </c>
      <c r="GF77" s="1109"/>
      <c r="GG77" s="1109"/>
      <c r="GH77" s="1109"/>
      <c r="GI77" s="1109"/>
      <c r="GJ77" s="1109"/>
      <c r="GK77" s="1109"/>
      <c r="GL77" s="1109"/>
      <c r="GM77" s="1109"/>
      <c r="GN77" s="1109"/>
      <c r="GO77" s="1109"/>
      <c r="GP77" s="1109"/>
      <c r="GQ77" s="1109"/>
      <c r="GR77" s="1114"/>
      <c r="GS77" s="1115"/>
      <c r="GT77" s="1109"/>
      <c r="GU77" s="1109"/>
      <c r="GV77" s="1109"/>
      <c r="GW77" s="1109"/>
      <c r="GX77" s="1109"/>
      <c r="GY77" s="1109"/>
      <c r="GZ77" s="1109"/>
      <c r="HA77" s="1109"/>
      <c r="HB77" s="1109"/>
      <c r="HC77" s="1109"/>
      <c r="HD77" s="1109"/>
      <c r="HE77" s="1109"/>
      <c r="HF77" s="1109"/>
      <c r="HG77" s="1109"/>
      <c r="HH77" s="1109"/>
      <c r="HI77" s="1114"/>
      <c r="HJ77" s="1115"/>
      <c r="HK77" s="1109"/>
      <c r="HL77" s="1109"/>
      <c r="HM77" s="1109"/>
      <c r="HN77" s="1109"/>
      <c r="HO77" s="1109"/>
      <c r="HP77" s="1109"/>
      <c r="HQ77" s="1109"/>
      <c r="HR77" s="1109"/>
      <c r="HS77" s="1109"/>
      <c r="HT77" s="1109"/>
      <c r="HU77" s="1109"/>
      <c r="HV77" s="1109"/>
      <c r="HW77" s="1109"/>
      <c r="HX77" s="1109"/>
      <c r="HY77" s="1109"/>
      <c r="HZ77" s="1114"/>
    </row>
    <row r="78" spans="1:234" s="1116" customFormat="1" ht="24" hidden="1" customHeight="1" x14ac:dyDescent="0.35">
      <c r="A78" s="1171" t="s">
        <v>932</v>
      </c>
      <c r="B78" s="1151">
        <v>143.19797152846002</v>
      </c>
      <c r="C78" s="1151">
        <v>310.75648509999996</v>
      </c>
      <c r="D78" s="1151">
        <v>115.46018536</v>
      </c>
      <c r="E78" s="1151">
        <v>569.41464198846006</v>
      </c>
      <c r="F78" s="1151">
        <v>106.84809215999999</v>
      </c>
      <c r="G78" s="1151">
        <v>39.908654730000002</v>
      </c>
      <c r="H78" s="1151">
        <v>185.87696023000001</v>
      </c>
      <c r="I78" s="1151">
        <v>332.63370712000005</v>
      </c>
      <c r="J78" s="1151">
        <v>89.938505499768553</v>
      </c>
      <c r="K78" s="1151">
        <v>41.271154377546303</v>
      </c>
      <c r="L78" s="1151">
        <v>11.569371836342595</v>
      </c>
      <c r="M78" s="1151">
        <v>142.77903171365745</v>
      </c>
      <c r="N78" s="1151">
        <v>55.16975810231483</v>
      </c>
      <c r="O78" s="1151">
        <v>17.777702001157436</v>
      </c>
      <c r="P78" s="1151">
        <v>42.546502001157435</v>
      </c>
      <c r="Q78" s="1151">
        <v>115.49396210462972</v>
      </c>
      <c r="R78" s="1151">
        <v>1160.3213429267471</v>
      </c>
      <c r="S78" s="1151"/>
      <c r="T78" s="1151">
        <v>29.592300000000002</v>
      </c>
      <c r="U78" s="1151">
        <v>245.6559</v>
      </c>
      <c r="V78" s="1151">
        <v>75.750600000000006</v>
      </c>
      <c r="W78" s="1151">
        <v>350.99880000000002</v>
      </c>
      <c r="AL78" s="1151">
        <v>25.508513999999998</v>
      </c>
      <c r="AM78" s="1151">
        <v>32.512827000000001</v>
      </c>
      <c r="AN78" s="1151">
        <v>85.936103000000003</v>
      </c>
      <c r="AO78" s="1151">
        <v>143.95744399999998</v>
      </c>
      <c r="AP78" s="1151">
        <v>90.353269999999995</v>
      </c>
      <c r="AQ78" s="1151">
        <v>81.437417999999994</v>
      </c>
      <c r="AR78" s="1151">
        <v>59.494419999999998</v>
      </c>
      <c r="AS78" s="1151">
        <v>231.28510799999998</v>
      </c>
      <c r="AT78" s="1151">
        <v>27.974385000000002</v>
      </c>
      <c r="AU78" s="1151">
        <v>71.501795001157433</v>
      </c>
      <c r="AV78" s="1151"/>
      <c r="AW78" s="1151">
        <v>24.379942</v>
      </c>
      <c r="AX78" s="1151">
        <v>103.253162</v>
      </c>
      <c r="AY78" s="1151">
        <v>144.28380999999999</v>
      </c>
      <c r="AZ78" s="1151">
        <v>271.91691400000002</v>
      </c>
      <c r="BA78" s="1151">
        <v>20.768898</v>
      </c>
      <c r="BB78" s="1151">
        <v>71.399016000000003</v>
      </c>
      <c r="BC78" s="1151">
        <v>531.04089999999997</v>
      </c>
      <c r="BD78" s="1151">
        <v>623.20881399999996</v>
      </c>
      <c r="BE78" s="1151">
        <v>341.58327600000001</v>
      </c>
      <c r="BF78" s="1151">
        <v>97.253551999999999</v>
      </c>
      <c r="BG78" s="1151">
        <v>200.36837599999998</v>
      </c>
      <c r="BH78" s="1151">
        <v>639.20520400000009</v>
      </c>
      <c r="BM78" s="2771"/>
      <c r="BN78" s="1190"/>
      <c r="BO78" s="1190"/>
      <c r="BP78" s="1190"/>
      <c r="BT78" s="1125"/>
      <c r="BU78" s="1125"/>
      <c r="BV78" s="1125"/>
      <c r="BW78" s="1125"/>
      <c r="BX78" s="1125"/>
      <c r="BY78" s="1125"/>
      <c r="BZ78" s="1125"/>
      <c r="CA78" s="1125"/>
      <c r="CB78" s="1126"/>
      <c r="CC78" s="1127"/>
      <c r="CD78" s="1125"/>
      <c r="CE78" s="1125"/>
      <c r="CF78" s="1125"/>
      <c r="CG78" s="1125"/>
      <c r="CH78" s="1125"/>
      <c r="CI78" s="1125"/>
      <c r="CJ78" s="1125"/>
      <c r="CK78" s="1125"/>
      <c r="CL78" s="1125"/>
      <c r="CM78" s="1125"/>
      <c r="CN78" s="1125"/>
      <c r="CO78" s="1125"/>
      <c r="CP78" s="1125"/>
      <c r="CQ78" s="1125"/>
      <c r="CR78" s="1125"/>
      <c r="CS78" s="1126"/>
      <c r="CT78" s="1125"/>
      <c r="CU78" s="1125"/>
      <c r="CV78" s="1125"/>
      <c r="CW78" s="1125"/>
      <c r="CX78" s="1125"/>
      <c r="CY78" s="1125"/>
      <c r="CZ78" s="1125"/>
      <c r="DA78" s="1125"/>
      <c r="DB78" s="1125"/>
      <c r="DC78" s="1125"/>
      <c r="DD78" s="1125"/>
      <c r="DE78" s="1125"/>
      <c r="DF78" s="1125"/>
      <c r="DG78" s="1125"/>
      <c r="DH78" s="1125"/>
      <c r="DI78" s="1125"/>
      <c r="DJ78" s="1126"/>
      <c r="DK78" s="1127"/>
      <c r="DL78" s="1125"/>
      <c r="DM78" s="1125"/>
      <c r="DN78" s="1125"/>
      <c r="DO78" s="1125"/>
      <c r="DP78" s="1125"/>
      <c r="DQ78" s="1125"/>
      <c r="DR78" s="1125"/>
      <c r="DS78" s="1125"/>
      <c r="DT78" s="1125"/>
      <c r="DU78" s="1125"/>
      <c r="DV78" s="1125"/>
      <c r="DW78" s="1125"/>
      <c r="DX78" s="1125"/>
      <c r="DY78" s="1125"/>
      <c r="DZ78" s="1125"/>
      <c r="EA78" s="1125"/>
      <c r="EB78" s="1126"/>
      <c r="EC78" s="1120"/>
      <c r="ED78" s="1109"/>
      <c r="EE78" s="1109"/>
      <c r="EF78" s="1109"/>
      <c r="EG78" s="1109"/>
      <c r="EH78" s="1109"/>
      <c r="EI78" s="1109"/>
      <c r="EJ78" s="1109"/>
      <c r="EK78" s="1109"/>
      <c r="EL78" s="1109"/>
      <c r="EM78" s="1109"/>
      <c r="EN78" s="1109"/>
      <c r="EO78" s="1109"/>
      <c r="EP78" s="1109"/>
      <c r="EQ78" s="1109"/>
      <c r="ER78" s="1109"/>
      <c r="ES78" s="1114"/>
      <c r="ET78" s="1115"/>
      <c r="EU78" s="1109"/>
      <c r="EV78" s="1109"/>
      <c r="EW78" s="1109"/>
      <c r="EX78" s="1109"/>
      <c r="EY78" s="1109"/>
      <c r="EZ78" s="1109"/>
      <c r="FA78" s="1109"/>
      <c r="FB78" s="1109"/>
      <c r="FC78" s="1109"/>
      <c r="FD78" s="1109"/>
      <c r="FE78" s="1109"/>
      <c r="FF78" s="1109"/>
      <c r="FG78" s="1109"/>
      <c r="FH78" s="1109"/>
      <c r="FI78" s="1109"/>
      <c r="FJ78" s="1114"/>
      <c r="FK78" s="1115">
        <v>52.536989929999997</v>
      </c>
      <c r="FL78" s="1109">
        <v>47.982586359999999</v>
      </c>
      <c r="FM78" s="1109">
        <v>103.75965466</v>
      </c>
      <c r="FN78" s="1109">
        <f t="shared" si="11"/>
        <v>204.27923095</v>
      </c>
      <c r="FO78" s="1109">
        <v>84.596686650000009</v>
      </c>
      <c r="FP78" s="1109">
        <v>21.058227010000003</v>
      </c>
      <c r="FQ78" s="1109">
        <v>324.82407682000002</v>
      </c>
      <c r="FR78" s="1109">
        <f t="shared" si="12"/>
        <v>430.47899047999999</v>
      </c>
      <c r="FS78" s="1109">
        <v>98.627536790000008</v>
      </c>
      <c r="FT78" s="1109">
        <v>78.274489700000004</v>
      </c>
      <c r="FU78" s="1109">
        <v>17.896846969999999</v>
      </c>
      <c r="FV78" s="1109">
        <f t="shared" si="13"/>
        <v>194.79887346000001</v>
      </c>
      <c r="FW78" s="1109">
        <v>119.93530206</v>
      </c>
      <c r="FX78" s="1109">
        <v>63.277920710000004</v>
      </c>
      <c r="FY78" s="1109">
        <v>105.80261406999999</v>
      </c>
      <c r="FZ78" s="1109">
        <v>289.01583684000002</v>
      </c>
      <c r="GA78" s="1114">
        <v>1118.5729317299999</v>
      </c>
      <c r="GB78" s="1115">
        <v>202.48423539999999</v>
      </c>
      <c r="GC78" s="1109">
        <v>98.929649999999995</v>
      </c>
      <c r="GD78" s="1109">
        <v>154.21998493999999</v>
      </c>
      <c r="GE78" s="1109">
        <f t="shared" si="10"/>
        <v>455.63387033999999</v>
      </c>
      <c r="GF78" s="1109"/>
      <c r="GG78" s="1109"/>
      <c r="GH78" s="1109"/>
      <c r="GI78" s="1109"/>
      <c r="GJ78" s="1109"/>
      <c r="GK78" s="1109"/>
      <c r="GL78" s="1109"/>
      <c r="GM78" s="1109"/>
      <c r="GN78" s="1109"/>
      <c r="GO78" s="1109"/>
      <c r="GP78" s="1109"/>
      <c r="GQ78" s="1109"/>
      <c r="GR78" s="1114"/>
      <c r="GS78" s="1115"/>
      <c r="GT78" s="1109"/>
      <c r="GU78" s="1109"/>
      <c r="GV78" s="1109"/>
      <c r="GW78" s="1109"/>
      <c r="GX78" s="1109"/>
      <c r="GY78" s="1109"/>
      <c r="GZ78" s="1109"/>
      <c r="HA78" s="1109"/>
      <c r="HB78" s="1109"/>
      <c r="HC78" s="1109"/>
      <c r="HD78" s="1109"/>
      <c r="HE78" s="1109"/>
      <c r="HF78" s="1109"/>
      <c r="HG78" s="1109"/>
      <c r="HH78" s="1109"/>
      <c r="HI78" s="1114"/>
      <c r="HJ78" s="1115"/>
      <c r="HK78" s="1109"/>
      <c r="HL78" s="1109"/>
      <c r="HM78" s="1109"/>
      <c r="HN78" s="1109"/>
      <c r="HO78" s="1109"/>
      <c r="HP78" s="1109"/>
      <c r="HQ78" s="1109"/>
      <c r="HR78" s="1109"/>
      <c r="HS78" s="1109"/>
      <c r="HT78" s="1109"/>
      <c r="HU78" s="1109"/>
      <c r="HV78" s="1109"/>
      <c r="HW78" s="1109"/>
      <c r="HX78" s="1109"/>
      <c r="HY78" s="1109"/>
      <c r="HZ78" s="1114"/>
    </row>
    <row r="79" spans="1:234" s="1116" customFormat="1" ht="24" hidden="1" customHeight="1" x14ac:dyDescent="0.35">
      <c r="A79" s="1191" t="s">
        <v>924</v>
      </c>
      <c r="B79" s="1110">
        <v>0.19586914268894395</v>
      </c>
      <c r="C79" s="1110">
        <v>0.42505913786264338</v>
      </c>
      <c r="D79" s="1110">
        <v>0.1579288259448221</v>
      </c>
      <c r="E79" s="1110">
        <v>0.7788571064964096</v>
      </c>
      <c r="F79" s="1110">
        <v>0.14614902701445787</v>
      </c>
      <c r="G79" s="1110">
        <v>5.4587882107538059E-2</v>
      </c>
      <c r="H79" s="1110">
        <v>0.25424634481390801</v>
      </c>
      <c r="I79" s="1110">
        <v>0.454983253935904</v>
      </c>
      <c r="J79" s="1110">
        <v>0.12301974517469608</v>
      </c>
      <c r="K79" s="1110">
        <v>5.6451537262917427E-2</v>
      </c>
      <c r="L79" s="1110">
        <v>1.5824825720968137E-2</v>
      </c>
      <c r="M79" s="1110">
        <v>0.19529610815858162</v>
      </c>
      <c r="N79" s="1110">
        <v>7.5462334462671948E-2</v>
      </c>
      <c r="O79" s="1110">
        <v>2.4316707930839482E-2</v>
      </c>
      <c r="P79" s="1110">
        <v>5.8195984080150781E-2</v>
      </c>
      <c r="Q79" s="1110">
        <v>0.15797502647366221</v>
      </c>
      <c r="R79" s="1110">
        <v>1.5871114950645571</v>
      </c>
      <c r="S79" s="1110"/>
      <c r="T79" s="1110">
        <v>3.3338177639583619E-2</v>
      </c>
      <c r="U79" s="1110">
        <v>0.27675172367175882</v>
      </c>
      <c r="V79" s="1110">
        <v>8.5339326754089506E-2</v>
      </c>
      <c r="W79" s="1110">
        <v>0.3954292280654319</v>
      </c>
      <c r="AL79" s="1110">
        <v>2.2651965267923267E-2</v>
      </c>
      <c r="AM79" s="1110">
        <v>2.887190637471073E-2</v>
      </c>
      <c r="AN79" s="1110">
        <v>7.6312623323204029E-2</v>
      </c>
      <c r="AO79" s="1110">
        <v>0.12783649496583802</v>
      </c>
      <c r="AP79" s="1110">
        <v>8.0235137722381375E-2</v>
      </c>
      <c r="AQ79" s="1110">
        <v>7.2317719646285514E-2</v>
      </c>
      <c r="AR79" s="1110">
        <v>5.2831989173310494E-2</v>
      </c>
      <c r="AS79" s="1110">
        <v>0.20538484654197736</v>
      </c>
      <c r="AT79" s="1110">
        <v>2.4841697850823987E-2</v>
      </c>
      <c r="AU79" s="1110">
        <v>6.3494728738819811E-2</v>
      </c>
      <c r="AV79" s="1110"/>
      <c r="AW79" s="1110">
        <v>1.8283482833836351E-2</v>
      </c>
      <c r="AX79" s="1110">
        <v>7.7433630275507787E-2</v>
      </c>
      <c r="AY79" s="1110">
        <v>0.10820413614337168</v>
      </c>
      <c r="AZ79" s="1110">
        <v>0.20392124925271582</v>
      </c>
      <c r="BA79" s="1110">
        <v>1.5575418106437583E-2</v>
      </c>
      <c r="BB79" s="1110">
        <v>5.3544946226238226E-2</v>
      </c>
      <c r="BC79" s="1110">
        <v>0.39824857578475797</v>
      </c>
      <c r="BD79" s="1110">
        <v>0.46736894011743385</v>
      </c>
      <c r="BE79" s="1110">
        <v>0.25616680971068695</v>
      </c>
      <c r="BF79" s="1110">
        <v>7.2934285426996134E-2</v>
      </c>
      <c r="BG79" s="1110">
        <v>0.15026417056446101</v>
      </c>
      <c r="BH79" s="1110">
        <v>0.47936526570214416</v>
      </c>
      <c r="BM79" s="2771"/>
      <c r="BN79" s="1190"/>
      <c r="BO79" s="1190"/>
      <c r="BP79" s="1190"/>
      <c r="BT79" s="1125"/>
      <c r="BU79" s="1125"/>
      <c r="BV79" s="1125"/>
      <c r="BW79" s="1125"/>
      <c r="BX79" s="1125"/>
      <c r="BY79" s="1125"/>
      <c r="BZ79" s="1125"/>
      <c r="CA79" s="1125"/>
      <c r="CB79" s="1126"/>
      <c r="CC79" s="1127"/>
      <c r="CD79" s="1125"/>
      <c r="CE79" s="1125"/>
      <c r="CF79" s="1125"/>
      <c r="CG79" s="1125"/>
      <c r="CH79" s="1125"/>
      <c r="CI79" s="1125"/>
      <c r="CJ79" s="1125"/>
      <c r="CK79" s="1125"/>
      <c r="CL79" s="1125"/>
      <c r="CM79" s="1125"/>
      <c r="CN79" s="1125"/>
      <c r="CO79" s="1125"/>
      <c r="CP79" s="1125"/>
      <c r="CQ79" s="1125"/>
      <c r="CR79" s="1125"/>
      <c r="CS79" s="1126"/>
      <c r="CT79" s="1125"/>
      <c r="CU79" s="1125"/>
      <c r="CV79" s="1125"/>
      <c r="CW79" s="1125"/>
      <c r="CX79" s="1125"/>
      <c r="CY79" s="1125"/>
      <c r="CZ79" s="1125"/>
      <c r="DA79" s="1125"/>
      <c r="DB79" s="1125"/>
      <c r="DC79" s="1125"/>
      <c r="DD79" s="1125"/>
      <c r="DE79" s="1125"/>
      <c r="DF79" s="1125"/>
      <c r="DG79" s="1125"/>
      <c r="DH79" s="1125"/>
      <c r="DI79" s="1125"/>
      <c r="DJ79" s="1126"/>
      <c r="DK79" s="1127"/>
      <c r="DL79" s="1125"/>
      <c r="DM79" s="1125"/>
      <c r="DN79" s="1125"/>
      <c r="DO79" s="1125"/>
      <c r="DP79" s="1125"/>
      <c r="DQ79" s="1125"/>
      <c r="DR79" s="1125"/>
      <c r="DS79" s="1125"/>
      <c r="DT79" s="1125"/>
      <c r="DU79" s="1125"/>
      <c r="DV79" s="1125"/>
      <c r="DW79" s="1125"/>
      <c r="DX79" s="1125"/>
      <c r="DY79" s="1125"/>
      <c r="DZ79" s="1125"/>
      <c r="EA79" s="1125"/>
      <c r="EB79" s="1126"/>
      <c r="EC79" s="1120"/>
      <c r="ED79" s="1109"/>
      <c r="EE79" s="1109"/>
      <c r="EF79" s="1109"/>
      <c r="EG79" s="1109"/>
      <c r="EH79" s="1109"/>
      <c r="EI79" s="1109"/>
      <c r="EJ79" s="1109"/>
      <c r="EK79" s="1109"/>
      <c r="EL79" s="1109"/>
      <c r="EM79" s="1109"/>
      <c r="EN79" s="1109"/>
      <c r="EO79" s="1109"/>
      <c r="EP79" s="1109"/>
      <c r="EQ79" s="1109"/>
      <c r="ER79" s="1109"/>
      <c r="ES79" s="1114"/>
      <c r="ET79" s="1115"/>
      <c r="EU79" s="1109"/>
      <c r="EV79" s="1109"/>
      <c r="EW79" s="1109"/>
      <c r="EX79" s="1109"/>
      <c r="EY79" s="1109"/>
      <c r="EZ79" s="1109"/>
      <c r="FA79" s="1109"/>
      <c r="FB79" s="1109"/>
      <c r="FC79" s="1109"/>
      <c r="FD79" s="1109"/>
      <c r="FE79" s="1109"/>
      <c r="FF79" s="1109"/>
      <c r="FG79" s="1109"/>
      <c r="FH79" s="1109"/>
      <c r="FI79" s="1109"/>
      <c r="FJ79" s="1114"/>
      <c r="FK79" s="1115">
        <v>8.6094838867655649E-3</v>
      </c>
      <c r="FL79" s="1109">
        <v>7.8631323313759806E-3</v>
      </c>
      <c r="FM79" s="1109">
        <v>1.7003583115094346E-2</v>
      </c>
      <c r="FN79" s="1109">
        <f t="shared" si="11"/>
        <v>3.3476199333235895E-2</v>
      </c>
      <c r="FO79" s="1109">
        <v>1.3863257327025374E-2</v>
      </c>
      <c r="FP79" s="1109">
        <v>3.4509108033789187E-3</v>
      </c>
      <c r="FQ79" s="1109">
        <v>5.3230450757483866E-2</v>
      </c>
      <c r="FR79" s="1109">
        <f t="shared" si="12"/>
        <v>7.0544618887888155E-2</v>
      </c>
      <c r="FS79" s="1109">
        <v>1.6162558797454183E-2</v>
      </c>
      <c r="FT79" s="1109">
        <v>1.2827209147590144E-2</v>
      </c>
      <c r="FU79" s="1109">
        <v>2.9328405722791307E-3</v>
      </c>
      <c r="FV79" s="1109">
        <f t="shared" si="13"/>
        <v>3.1922608517323453E-2</v>
      </c>
      <c r="FW79" s="1109">
        <v>1.9654362610338667E-2</v>
      </c>
      <c r="FX79" s="1109">
        <v>1.0369650782556248E-2</v>
      </c>
      <c r="FY79" s="1109">
        <v>1.7338372491972356E-2</v>
      </c>
      <c r="FZ79" s="1109">
        <v>4.7362385884867277E-2</v>
      </c>
      <c r="GA79" s="1114">
        <v>0.18330581262331477</v>
      </c>
      <c r="GB79" s="1115">
        <v>2.5281439131879357E-2</v>
      </c>
      <c r="GC79" s="1109">
        <v>1.2351993328627939E-2</v>
      </c>
      <c r="GD79" s="1109">
        <v>1.925534180217944E-2</v>
      </c>
      <c r="GE79" s="1109">
        <f t="shared" si="10"/>
        <v>5.6888774262686737E-2</v>
      </c>
      <c r="GF79" s="1109"/>
      <c r="GG79" s="1109"/>
      <c r="GH79" s="1109"/>
      <c r="GI79" s="1109"/>
      <c r="GJ79" s="1109"/>
      <c r="GK79" s="1109"/>
      <c r="GL79" s="1109"/>
      <c r="GM79" s="1109"/>
      <c r="GN79" s="1109"/>
      <c r="GO79" s="1109"/>
      <c r="GP79" s="1109"/>
      <c r="GQ79" s="1109"/>
      <c r="GR79" s="1114"/>
      <c r="GS79" s="1115"/>
      <c r="GT79" s="1109"/>
      <c r="GU79" s="1109"/>
      <c r="GV79" s="1109"/>
      <c r="GW79" s="1109"/>
      <c r="GX79" s="1109"/>
      <c r="GY79" s="1109"/>
      <c r="GZ79" s="1109"/>
      <c r="HA79" s="1109"/>
      <c r="HB79" s="1109"/>
      <c r="HC79" s="1109"/>
      <c r="HD79" s="1109"/>
      <c r="HE79" s="1109"/>
      <c r="HF79" s="1109"/>
      <c r="HG79" s="1109"/>
      <c r="HH79" s="1109"/>
      <c r="HI79" s="1114"/>
      <c r="HJ79" s="1115"/>
      <c r="HK79" s="1109"/>
      <c r="HL79" s="1109"/>
      <c r="HM79" s="1109"/>
      <c r="HN79" s="1109"/>
      <c r="HO79" s="1109"/>
      <c r="HP79" s="1109"/>
      <c r="HQ79" s="1109"/>
      <c r="HR79" s="1109"/>
      <c r="HS79" s="1109"/>
      <c r="HT79" s="1109"/>
      <c r="HU79" s="1109"/>
      <c r="HV79" s="1109"/>
      <c r="HW79" s="1109"/>
      <c r="HX79" s="1109"/>
      <c r="HY79" s="1109"/>
      <c r="HZ79" s="1114"/>
    </row>
    <row r="80" spans="1:234" s="1070" customFormat="1" ht="21" customHeight="1" x14ac:dyDescent="0.35">
      <c r="A80" s="1171" t="s">
        <v>933</v>
      </c>
      <c r="B80" s="1087">
        <v>1071.17601917246</v>
      </c>
      <c r="C80" s="1087">
        <v>1323.32637935</v>
      </c>
      <c r="D80" s="1087">
        <v>1530.2811285788</v>
      </c>
      <c r="E80" s="1087">
        <v>3924.78352710126</v>
      </c>
      <c r="F80" s="1087">
        <v>1036.6942904431376</v>
      </c>
      <c r="G80" s="1087">
        <v>1469.1863573940982</v>
      </c>
      <c r="H80" s="1087">
        <v>1640.6820794022033</v>
      </c>
      <c r="I80" s="1087">
        <v>4146.5627272394395</v>
      </c>
      <c r="J80" s="1087">
        <v>1143.3523793217394</v>
      </c>
      <c r="K80" s="1087">
        <v>1311.3381557721962</v>
      </c>
      <c r="L80" s="1087">
        <v>1267.5822893192394</v>
      </c>
      <c r="M80" s="1087">
        <v>3722.2728244131749</v>
      </c>
      <c r="N80" s="1087">
        <v>1285.8448264823148</v>
      </c>
      <c r="O80" s="1087">
        <v>1450.247407160464</v>
      </c>
      <c r="P80" s="1087">
        <v>2138.7025330405509</v>
      </c>
      <c r="Q80" s="1087">
        <v>4874.7947666833306</v>
      </c>
      <c r="R80" s="1087">
        <v>16668.413845437208</v>
      </c>
      <c r="S80" s="1087"/>
      <c r="T80" s="1087">
        <v>1463.2823627600001</v>
      </c>
      <c r="U80" s="1087">
        <v>1639.0258277110315</v>
      </c>
      <c r="V80" s="1087">
        <v>1656.3556506340656</v>
      </c>
      <c r="W80" s="1087">
        <v>4758.6638411050972</v>
      </c>
      <c r="X80" s="1087">
        <v>1752.4586072571001</v>
      </c>
      <c r="Y80" s="1087">
        <v>1273.5043554399999</v>
      </c>
      <c r="Z80" s="1087">
        <v>1793.8250122538</v>
      </c>
      <c r="AA80" s="1087">
        <v>4819.7879749508993</v>
      </c>
      <c r="AB80" s="1087">
        <v>1232.2086961600003</v>
      </c>
      <c r="AC80" s="1087">
        <v>1590.6187708780406</v>
      </c>
      <c r="AD80" s="1087">
        <v>1378.1955316999999</v>
      </c>
      <c r="AE80" s="1087">
        <v>4201.0229987380408</v>
      </c>
      <c r="AF80" s="1087">
        <v>1890.2823073900001</v>
      </c>
      <c r="AG80" s="1087">
        <v>1431.6740993006815</v>
      </c>
      <c r="AH80" s="1087">
        <v>2068.3096141400001</v>
      </c>
      <c r="AI80" s="1087">
        <v>5390.2660208306816</v>
      </c>
      <c r="AJ80" s="1087">
        <v>19169.740835624722</v>
      </c>
      <c r="AK80" s="1087"/>
      <c r="AL80" s="1087">
        <v>1752.7178131152409</v>
      </c>
      <c r="AM80" s="1087">
        <v>1883.1971246220196</v>
      </c>
      <c r="AN80" s="1087">
        <v>2059.6004938180663</v>
      </c>
      <c r="AO80" s="1087">
        <v>5695.5154315553273</v>
      </c>
      <c r="AP80" s="1087">
        <v>1699.6052244499574</v>
      </c>
      <c r="AQ80" s="1087">
        <v>2024.9659893667902</v>
      </c>
      <c r="AR80" s="1087">
        <v>1848.8473435597555</v>
      </c>
      <c r="AS80" s="1087">
        <v>5573.4185573765026</v>
      </c>
      <c r="AT80" s="1087">
        <v>2794.4467103411707</v>
      </c>
      <c r="AU80" s="1087">
        <v>7023.7641679981098</v>
      </c>
      <c r="AV80" s="1087"/>
      <c r="AW80" s="1087">
        <v>1965.6152478410572</v>
      </c>
      <c r="AX80" s="1087">
        <v>2269.9337148042082</v>
      </c>
      <c r="AY80" s="1087">
        <v>3162.1099721206951</v>
      </c>
      <c r="AZ80" s="1087">
        <v>7397.6589347659601</v>
      </c>
      <c r="BA80" s="1087">
        <v>2485.5535102144972</v>
      </c>
      <c r="BB80" s="1087">
        <v>2262.2291644438842</v>
      </c>
      <c r="BC80" s="1087">
        <v>2851.5997386101235</v>
      </c>
      <c r="BD80" s="1087">
        <v>7599.3824132685058</v>
      </c>
      <c r="BE80" s="1087">
        <v>2814.0530777422146</v>
      </c>
      <c r="BF80" s="1087">
        <v>2483.5843606714757</v>
      </c>
      <c r="BG80" s="1087">
        <v>2394.361960031822</v>
      </c>
      <c r="BH80" s="1087">
        <v>7691.9993984455132</v>
      </c>
      <c r="BI80" s="925">
        <v>2663.085270385357</v>
      </c>
      <c r="BJ80" s="925">
        <v>2837.3222955996953</v>
      </c>
      <c r="BK80" s="925">
        <v>2898.8321135711572</v>
      </c>
      <c r="BL80" s="925">
        <v>8399.239679556209</v>
      </c>
      <c r="BM80" s="1200">
        <v>2222.4816508531835</v>
      </c>
      <c r="BN80" s="1153">
        <v>2605.4593849862258</v>
      </c>
      <c r="BO80" s="1153">
        <v>2663.2851760269568</v>
      </c>
      <c r="BP80" s="1153">
        <v>7491.2261546963673</v>
      </c>
      <c r="BQ80" s="1149">
        <v>3357.7119967647732</v>
      </c>
      <c r="BR80" s="1149">
        <v>2641.3131338455282</v>
      </c>
      <c r="BS80" s="1149">
        <v>2907.017422389586</v>
      </c>
      <c r="BT80" s="1192">
        <v>8906.0425529998884</v>
      </c>
      <c r="BU80" s="1192">
        <v>3101.7457162020519</v>
      </c>
      <c r="BV80" s="1192">
        <v>2467.2118671663966</v>
      </c>
      <c r="BW80" s="1192">
        <v>2499.3034252940315</v>
      </c>
      <c r="BX80" s="1192">
        <v>8068.2610086624818</v>
      </c>
      <c r="BY80" s="1192">
        <v>2970.3610210378097</v>
      </c>
      <c r="BZ80" s="1192">
        <v>2534.4271693638329</v>
      </c>
      <c r="CA80" s="1192">
        <v>3707.8540300033114</v>
      </c>
      <c r="CB80" s="1193">
        <v>9212.6422204049541</v>
      </c>
      <c r="CC80" s="1194">
        <v>3200.605426563895</v>
      </c>
      <c r="CD80" s="1192">
        <v>2609.9252928989335</v>
      </c>
      <c r="CE80" s="1192">
        <v>3101.0368387050894</v>
      </c>
      <c r="CF80" s="1192">
        <v>8911.5675581679188</v>
      </c>
      <c r="CG80" s="1192">
        <v>2577.7538868778975</v>
      </c>
      <c r="CH80" s="1192">
        <v>3239.3545045162023</v>
      </c>
      <c r="CI80" s="1192">
        <v>3530.8321650746498</v>
      </c>
      <c r="CJ80" s="1192">
        <v>9347.9405564687495</v>
      </c>
      <c r="CK80" s="1192">
        <v>3485.3096533330317</v>
      </c>
      <c r="CL80" s="1192">
        <v>3305.5026493489299</v>
      </c>
      <c r="CM80" s="1192">
        <v>3378.9011210508725</v>
      </c>
      <c r="CN80" s="1192">
        <v>10169.713423732836</v>
      </c>
      <c r="CO80" s="1192">
        <v>3450.9195288748274</v>
      </c>
      <c r="CP80" s="1192">
        <v>3251.8185299961901</v>
      </c>
      <c r="CQ80" s="1192">
        <v>5145.7390619226853</v>
      </c>
      <c r="CR80" s="1192">
        <v>11848.477120793701</v>
      </c>
      <c r="CS80" s="1193">
        <v>41497.894312778822</v>
      </c>
      <c r="CT80" s="1192">
        <v>2863.0002091360716</v>
      </c>
      <c r="CU80" s="1192">
        <v>3299.1405276407841</v>
      </c>
      <c r="CV80" s="1192">
        <v>3199.8755410518856</v>
      </c>
      <c r="CW80" s="1192">
        <v>9362.0162778287413</v>
      </c>
      <c r="CX80" s="1192">
        <v>3333.9760386454154</v>
      </c>
      <c r="CY80" s="1192">
        <v>4537.9055425073029</v>
      </c>
      <c r="CZ80" s="1192">
        <v>3903.3683067219699</v>
      </c>
      <c r="DA80" s="1192">
        <v>11775.249887874692</v>
      </c>
      <c r="DB80" s="1192">
        <v>3510.5837160779993</v>
      </c>
      <c r="DC80" s="1192">
        <v>4286.654713977382</v>
      </c>
      <c r="DD80" s="1192">
        <v>4266.9823677123777</v>
      </c>
      <c r="DE80" s="1192">
        <v>12064.220797767755</v>
      </c>
      <c r="DF80" s="1192">
        <v>3692.621371315</v>
      </c>
      <c r="DG80" s="1192">
        <v>4123.0434854074438</v>
      </c>
      <c r="DH80" s="1192">
        <v>6619.5811467803787</v>
      </c>
      <c r="DI80" s="1192">
        <v>14435.246003502822</v>
      </c>
      <c r="DJ80" s="1193">
        <v>47636.732966974007</v>
      </c>
      <c r="DK80" s="1194">
        <v>3674.8108003849998</v>
      </c>
      <c r="DL80" s="1192">
        <v>3195.3044983350005</v>
      </c>
      <c r="DM80" s="1192">
        <v>3823.879236427445</v>
      </c>
      <c r="DN80" s="1192">
        <v>10693.994535147449</v>
      </c>
      <c r="DO80" s="1192">
        <v>4731.4551809191744</v>
      </c>
      <c r="DP80" s="1192">
        <v>4329.6788515057997</v>
      </c>
      <c r="DQ80" s="1192">
        <v>3595.9756405542498</v>
      </c>
      <c r="DR80" s="1192">
        <v>12657.109672979221</v>
      </c>
      <c r="DS80" s="1192">
        <v>23351.104208126668</v>
      </c>
      <c r="DT80" s="1192">
        <v>3987.5744488278056</v>
      </c>
      <c r="DU80" s="1192">
        <v>4452.1569265091966</v>
      </c>
      <c r="DV80" s="1192">
        <v>4458.6680029982717</v>
      </c>
      <c r="DW80" s="1192">
        <v>12898.399378335274</v>
      </c>
      <c r="DX80" s="1192">
        <v>4158.343068713988</v>
      </c>
      <c r="DY80" s="1192">
        <v>3797.4889386688719</v>
      </c>
      <c r="DZ80" s="1192">
        <v>8617.5734013801302</v>
      </c>
      <c r="EA80" s="1192">
        <v>16573.405408762992</v>
      </c>
      <c r="EB80" s="1193">
        <v>53379.610096851648</v>
      </c>
      <c r="EC80" s="1195">
        <v>4601.5480416577775</v>
      </c>
      <c r="ED80" s="925">
        <v>3373.9240673072932</v>
      </c>
      <c r="EE80" s="925">
        <v>4011.9573211008696</v>
      </c>
      <c r="EF80" s="925">
        <v>11987.429430065939</v>
      </c>
      <c r="EG80" s="925">
        <v>4337.9027829702745</v>
      </c>
      <c r="EH80" s="925">
        <v>3659.5073691435873</v>
      </c>
      <c r="EI80" s="925">
        <v>3954.1366603499096</v>
      </c>
      <c r="EJ80" s="925">
        <v>11951.54681246377</v>
      </c>
      <c r="EK80" s="925">
        <v>4654.2841175005651</v>
      </c>
      <c r="EL80" s="925">
        <v>3988.3132492231066</v>
      </c>
      <c r="EM80" s="925">
        <v>4856.6326077425101</v>
      </c>
      <c r="EN80" s="925">
        <v>13499.229974466183</v>
      </c>
      <c r="EO80" s="925">
        <v>5062.8575003670167</v>
      </c>
      <c r="EP80" s="925">
        <v>5165.7829199437056</v>
      </c>
      <c r="EQ80" s="925">
        <v>7461.5886879165791</v>
      </c>
      <c r="ER80" s="925">
        <v>17690.229108227304</v>
      </c>
      <c r="ES80" s="1092">
        <v>55128.435325223189</v>
      </c>
      <c r="ET80" s="1096">
        <v>4755.0723864219681</v>
      </c>
      <c r="EU80" s="925">
        <v>3740.1649157711254</v>
      </c>
      <c r="EV80" s="925">
        <v>6217.8534587729037</v>
      </c>
      <c r="EW80" s="925">
        <v>14713.090760965999</v>
      </c>
      <c r="EX80" s="925">
        <v>5732.5643645619948</v>
      </c>
      <c r="EY80" s="925">
        <v>4196.1760718649539</v>
      </c>
      <c r="EZ80" s="925">
        <v>5819.0163294480353</v>
      </c>
      <c r="FA80" s="925">
        <v>15747.756765874983</v>
      </c>
      <c r="FB80" s="925">
        <v>6161.9677895201912</v>
      </c>
      <c r="FC80" s="925">
        <v>4994.4501798792717</v>
      </c>
      <c r="FD80" s="925">
        <v>7490.7632463255695</v>
      </c>
      <c r="FE80" s="925">
        <v>18647.181215725032</v>
      </c>
      <c r="FF80" s="925">
        <v>7151.044994741037</v>
      </c>
      <c r="FG80" s="925">
        <v>4677.9052332070478</v>
      </c>
      <c r="FH80" s="925">
        <v>9159.5479028311092</v>
      </c>
      <c r="FI80" s="925">
        <v>20988.498130779193</v>
      </c>
      <c r="FJ80" s="1092">
        <v>70096.526873345196</v>
      </c>
      <c r="FK80" s="1096">
        <v>5215.7731547339199</v>
      </c>
      <c r="FL80" s="925">
        <v>5466.9620707643844</v>
      </c>
      <c r="FM80" s="925">
        <v>7054.9721386491356</v>
      </c>
      <c r="FN80" s="925">
        <f t="shared" si="11"/>
        <v>17737.707364147442</v>
      </c>
      <c r="FO80" s="925">
        <v>8798.2514545202666</v>
      </c>
      <c r="FP80" s="925">
        <v>6049.7675340005471</v>
      </c>
      <c r="FQ80" s="925">
        <v>9242.2136173649578</v>
      </c>
      <c r="FR80" s="925">
        <f t="shared" si="12"/>
        <v>24090.232605885773</v>
      </c>
      <c r="FS80" s="925">
        <v>7315.7236861727279</v>
      </c>
      <c r="FT80" s="925">
        <v>7838.2456800607197</v>
      </c>
      <c r="FU80" s="925">
        <v>10486.897150511895</v>
      </c>
      <c r="FV80" s="925">
        <f t="shared" si="13"/>
        <v>25640.866516745344</v>
      </c>
      <c r="FW80" s="925">
        <v>7745.340326553538</v>
      </c>
      <c r="FX80" s="925">
        <v>9247.64537572279</v>
      </c>
      <c r="FY80" s="925">
        <v>12189.451109253177</v>
      </c>
      <c r="FZ80" s="925">
        <v>29182.436811529504</v>
      </c>
      <c r="GA80" s="1092">
        <v>96651.243298308065</v>
      </c>
      <c r="GB80" s="1096">
        <v>8518.9779966748338</v>
      </c>
      <c r="GC80" s="925">
        <v>8306.1504286378131</v>
      </c>
      <c r="GD80" s="925">
        <v>11494.731383967724</v>
      </c>
      <c r="GE80" s="925">
        <v>28319.858009280371</v>
      </c>
      <c r="GF80" s="925">
        <v>8880.36525154228</v>
      </c>
      <c r="GG80" s="925">
        <v>9481.8895053152246</v>
      </c>
      <c r="GH80" s="925">
        <v>13239.90072679804</v>
      </c>
      <c r="GI80" s="925">
        <v>31602.155483655548</v>
      </c>
      <c r="GJ80" s="925">
        <v>10186.039058441482</v>
      </c>
      <c r="GK80" s="925">
        <v>9617.1301670622506</v>
      </c>
      <c r="GL80" s="925">
        <v>11438.183126273792</v>
      </c>
      <c r="GM80" s="925">
        <v>31241.352351777525</v>
      </c>
      <c r="GN80" s="925">
        <v>11159.600474865767</v>
      </c>
      <c r="GO80" s="925">
        <v>12458.834441624595</v>
      </c>
      <c r="GP80" s="925">
        <v>21229.447380326677</v>
      </c>
      <c r="GQ80" s="925">
        <v>44847.882296817043</v>
      </c>
      <c r="GR80" s="1092">
        <f t="shared" ref="GR80:GR101" si="14">GQ80+GM80+GI80+GE80</f>
        <v>136011.24814153049</v>
      </c>
      <c r="GS80" s="1096">
        <f>'12b'!GZ35</f>
        <v>9979.5724092328619</v>
      </c>
      <c r="GT80" s="925">
        <f>'12b'!HA35</f>
        <v>10872.74</v>
      </c>
      <c r="GU80" s="925">
        <f>'12b'!HB35</f>
        <v>11570.707999999999</v>
      </c>
      <c r="GV80" s="925">
        <f>'12b'!HC35</f>
        <v>32423.020409232864</v>
      </c>
      <c r="GW80" s="925">
        <f>'12b'!HD35</f>
        <v>16181.257</v>
      </c>
      <c r="GX80" s="925">
        <f>'12b'!HE35</f>
        <v>13380.994000000001</v>
      </c>
      <c r="GY80" s="925">
        <f>'12b'!HF35</f>
        <v>14116.939999999999</v>
      </c>
      <c r="GZ80" s="925">
        <f>'12b'!HG35</f>
        <v>43679.191000000006</v>
      </c>
      <c r="HA80" s="925">
        <f>'12b'!HH35</f>
        <v>19533.9689</v>
      </c>
      <c r="HB80" s="925">
        <f>'12b'!HI35</f>
        <v>13826.927</v>
      </c>
      <c r="HC80" s="925">
        <f>'12b'!HJ35</f>
        <v>16720.990899999997</v>
      </c>
      <c r="HD80" s="925">
        <f>'12b'!HK35</f>
        <v>50081.8868</v>
      </c>
      <c r="HE80" s="925">
        <f>'12b'!HL35</f>
        <v>18823.894</v>
      </c>
      <c r="HF80" s="925">
        <f>'12b'!HM35</f>
        <v>14488.478999999999</v>
      </c>
      <c r="HG80" s="925">
        <f>'12b'!HN35</f>
        <v>27096.81</v>
      </c>
      <c r="HH80" s="925">
        <f>'12b'!HO35</f>
        <v>60409.183000000005</v>
      </c>
      <c r="HI80" s="1092">
        <f>'12b'!HP35</f>
        <v>186593.28120923287</v>
      </c>
      <c r="HJ80" s="1096">
        <v>13088.44477403852</v>
      </c>
      <c r="HK80" s="925">
        <v>15322.8512783879</v>
      </c>
      <c r="HL80" s="925">
        <v>14867.612527759111</v>
      </c>
      <c r="HM80" s="925">
        <v>43278.908580185533</v>
      </c>
      <c r="HN80" s="925">
        <v>18789.36627006064</v>
      </c>
      <c r="HO80" s="925">
        <v>17693.968512710984</v>
      </c>
      <c r="HP80" s="925">
        <v>19379.106165727047</v>
      </c>
      <c r="HQ80" s="925">
        <v>55862.440948498675</v>
      </c>
      <c r="HR80" s="925">
        <v>18780.709650583496</v>
      </c>
      <c r="HS80" s="925">
        <v>18193.772712499329</v>
      </c>
      <c r="HT80" s="925">
        <v>21355.612569620589</v>
      </c>
      <c r="HU80" s="925">
        <v>58330.094932703418</v>
      </c>
      <c r="HV80" s="925">
        <v>15763.109066932589</v>
      </c>
      <c r="HW80" s="925">
        <v>14636.050681172968</v>
      </c>
      <c r="HX80" s="925">
        <v>37013.099451734561</v>
      </c>
      <c r="HY80" s="925">
        <v>67412.259199840119</v>
      </c>
      <c r="HZ80" s="1092">
        <v>224883.70366122774</v>
      </c>
    </row>
    <row r="81" spans="1:234" ht="21" customHeight="1" x14ac:dyDescent="0.35">
      <c r="A81" s="1191" t="s">
        <v>924</v>
      </c>
      <c r="B81" s="1098">
        <v>1.4290158875818246</v>
      </c>
      <c r="C81" s="1098">
        <v>1.7654002579410077</v>
      </c>
      <c r="D81" s="1098">
        <v>2.0414908531047637</v>
      </c>
      <c r="E81" s="1098">
        <v>5.2359069986275966</v>
      </c>
      <c r="F81" s="1098">
        <v>1.3830151021800419</v>
      </c>
      <c r="G81" s="1098">
        <v>1.9599866025348498</v>
      </c>
      <c r="H81" s="1098">
        <v>2.1887726349100216</v>
      </c>
      <c r="I81" s="1098">
        <v>5.5317743396249144</v>
      </c>
      <c r="J81" s="1098">
        <v>1.5253036717695532</v>
      </c>
      <c r="K81" s="1098">
        <v>1.7494072169748747</v>
      </c>
      <c r="L81" s="1098">
        <v>1.6910341510949178</v>
      </c>
      <c r="M81" s="1098">
        <v>4.9657450398393452</v>
      </c>
      <c r="N81" s="1098">
        <v>1.7153975192869633</v>
      </c>
      <c r="O81" s="1098">
        <v>1.9347208569490841</v>
      </c>
      <c r="P81" s="1098">
        <v>2.8531631065523166</v>
      </c>
      <c r="Q81" s="1098">
        <v>6.5032814827883643</v>
      </c>
      <c r="R81" s="1098">
        <v>22.236707860880227</v>
      </c>
      <c r="S81" s="1098"/>
      <c r="T81" s="1098">
        <v>1.565660931040755</v>
      </c>
      <c r="U81" s="1098">
        <v>1.7537002896513321</v>
      </c>
      <c r="V81" s="1098">
        <v>1.7722425938456312</v>
      </c>
      <c r="W81" s="1098">
        <v>5.0916038145377183</v>
      </c>
      <c r="X81" s="1098">
        <v>1.8750693949958808</v>
      </c>
      <c r="Y81" s="1098">
        <v>1.3626051031339275</v>
      </c>
      <c r="Z81" s="1098">
        <v>1.9193300010205325</v>
      </c>
      <c r="AA81" s="1098">
        <v>5.1570044991503403</v>
      </c>
      <c r="AB81" s="1098">
        <v>1.3184201925509038</v>
      </c>
      <c r="AC81" s="1098">
        <v>1.7019064324991606</v>
      </c>
      <c r="AD81" s="1098">
        <v>1.4746209988123389</v>
      </c>
      <c r="AE81" s="1098">
        <v>4.4949476238624033</v>
      </c>
      <c r="AF81" s="1098">
        <v>2.0225359319823242</v>
      </c>
      <c r="AG81" s="1098">
        <v>1.5318411950446511</v>
      </c>
      <c r="AH81" s="1098">
        <v>2.21301892141107</v>
      </c>
      <c r="AI81" s="1098">
        <v>5.7673960484380453</v>
      </c>
      <c r="AJ81" s="1098">
        <v>20.510951985988509</v>
      </c>
      <c r="AK81" s="1098"/>
      <c r="AL81" s="1098">
        <v>1.5564412347640815</v>
      </c>
      <c r="AM81" s="1098">
        <v>1.6723089341696247</v>
      </c>
      <c r="AN81" s="1098">
        <v>1.8289579256464898</v>
      </c>
      <c r="AO81" s="1098">
        <v>5.0577080945801969</v>
      </c>
      <c r="AP81" s="1098">
        <v>1.509276413099617</v>
      </c>
      <c r="AQ81" s="1098">
        <v>1.7982019360227099</v>
      </c>
      <c r="AR81" s="1098">
        <v>1.6418057834340243</v>
      </c>
      <c r="AS81" s="1098">
        <v>4.9492841325563512</v>
      </c>
      <c r="AT81" s="1098">
        <v>2.4654779830613016</v>
      </c>
      <c r="AU81" s="1098">
        <v>6.1969104117573304</v>
      </c>
      <c r="AV81" s="1098"/>
      <c r="AW81" s="1098">
        <v>1.4046530184091708</v>
      </c>
      <c r="AX81" s="1098">
        <v>1.6221227666963527</v>
      </c>
      <c r="AY81" s="1098">
        <v>2.2596829780190197</v>
      </c>
      <c r="AZ81" s="1098">
        <v>5.2864587631245428</v>
      </c>
      <c r="BA81" s="1098">
        <v>1.7762073449394706</v>
      </c>
      <c r="BB81" s="1098">
        <v>1.6166169995168393</v>
      </c>
      <c r="BC81" s="1098">
        <v>2.0377885166148264</v>
      </c>
      <c r="BD81" s="1098">
        <v>5.4306128610711362</v>
      </c>
      <c r="BE81" s="1098">
        <v>2.0109572073963919</v>
      </c>
      <c r="BF81" s="1098">
        <v>1.7748001662699204</v>
      </c>
      <c r="BG81" s="1098">
        <v>1.7110407329292119</v>
      </c>
      <c r="BH81" s="1098">
        <v>5.4967981065955245</v>
      </c>
      <c r="BI81" s="1098">
        <v>1.9030737411283423</v>
      </c>
      <c r="BJ81" s="1098">
        <v>2.0275856788815565</v>
      </c>
      <c r="BK81" s="1098">
        <v>2.071541357171248</v>
      </c>
      <c r="BL81" s="1098">
        <v>6.0022007771811463</v>
      </c>
      <c r="BM81" s="1202">
        <v>1.3170049736784959</v>
      </c>
      <c r="BN81" s="1098">
        <v>1.5439510906319072</v>
      </c>
      <c r="BO81" s="1098">
        <v>1.5782176747354479</v>
      </c>
      <c r="BP81" s="1098">
        <v>4.4391737051678781</v>
      </c>
      <c r="BQ81" s="1098">
        <v>1.9897232439338972</v>
      </c>
      <c r="BR81" s="1098">
        <v>1.5651974147824772</v>
      </c>
      <c r="BS81" s="1098">
        <v>1.7226492746913746</v>
      </c>
      <c r="BT81" s="1141">
        <v>5.2775699334077499</v>
      </c>
      <c r="BU81" s="1141">
        <v>1.8380419625763316</v>
      </c>
      <c r="BV81" s="1141">
        <v>1.4620279537198313</v>
      </c>
      <c r="BW81" s="1141">
        <v>1.4810448673807217</v>
      </c>
      <c r="BX81" s="1141">
        <v>4.7811147836768857</v>
      </c>
      <c r="BY81" s="1141">
        <v>1.760185618102075</v>
      </c>
      <c r="BZ81" s="1141">
        <v>1.5018586030605554</v>
      </c>
      <c r="CA81" s="1141">
        <v>2.1972114808298153</v>
      </c>
      <c r="CB81" s="1164">
        <v>5.4592557019924461</v>
      </c>
      <c r="CC81" s="1165">
        <v>1.5543410878248487</v>
      </c>
      <c r="CD81" s="1141">
        <v>1.2674833596284067</v>
      </c>
      <c r="CE81" s="1141">
        <v>1.5059866277963938</v>
      </c>
      <c r="CF81" s="1141">
        <v>4.3278110752496497</v>
      </c>
      <c r="CG81" s="1141">
        <v>1.2518596473717927</v>
      </c>
      <c r="CH81" s="1141">
        <v>1.5731591787637433</v>
      </c>
      <c r="CI81" s="1141">
        <v>1.7147123050031905</v>
      </c>
      <c r="CJ81" s="1141">
        <v>4.5397311311387263</v>
      </c>
      <c r="CK81" s="1141">
        <v>1.6926047656502536</v>
      </c>
      <c r="CL81" s="1141">
        <v>1.6052833445679859</v>
      </c>
      <c r="CM81" s="1141">
        <v>1.6409285570027972</v>
      </c>
      <c r="CN81" s="1141">
        <v>4.9388166672210376</v>
      </c>
      <c r="CO81" s="1141">
        <v>1.6759035556175677</v>
      </c>
      <c r="CP81" s="1141">
        <v>1.5792122044702077</v>
      </c>
      <c r="CQ81" s="1141">
        <v>2.4989752203721234</v>
      </c>
      <c r="CR81" s="1141">
        <v>5.7540909804598979</v>
      </c>
      <c r="CS81" s="1164">
        <v>20.153025316154995</v>
      </c>
      <c r="CT81" s="1141">
        <v>0.95244090297115358</v>
      </c>
      <c r="CU81" s="1141">
        <v>1.0975327117154163</v>
      </c>
      <c r="CV81" s="1141">
        <v>1.0645099989826501</v>
      </c>
      <c r="CW81" s="1141">
        <v>3.1144836136692198</v>
      </c>
      <c r="CX81" s="1141">
        <v>1.1091215217514185</v>
      </c>
      <c r="CY81" s="1141">
        <v>1.5096355350276678</v>
      </c>
      <c r="CZ81" s="1141">
        <v>1.2985425648310043</v>
      </c>
      <c r="DA81" s="1141">
        <v>3.9172996216100917</v>
      </c>
      <c r="DB81" s="1141">
        <v>1.1678740063753321</v>
      </c>
      <c r="DC81" s="1141">
        <v>1.4260513406452653</v>
      </c>
      <c r="DD81" s="1141">
        <v>1.4195068957023655</v>
      </c>
      <c r="DE81" s="1141">
        <v>4.0134322427229616</v>
      </c>
      <c r="DF81" s="1141">
        <v>1.2284328942774041</v>
      </c>
      <c r="DG81" s="1141">
        <v>1.3716224147310774</v>
      </c>
      <c r="DH81" s="1141">
        <v>2.2021513741463643</v>
      </c>
      <c r="DI81" s="1141">
        <v>4.8022066831548456</v>
      </c>
      <c r="DJ81" s="1164">
        <v>15.847422161157118</v>
      </c>
      <c r="DK81" s="1165">
        <v>1.051506940443105</v>
      </c>
      <c r="DL81" s="1141">
        <v>0.9143014536901658</v>
      </c>
      <c r="DM81" s="1141">
        <v>1.0941612439199557</v>
      </c>
      <c r="DN81" s="1141">
        <v>3.0599696380532273</v>
      </c>
      <c r="DO81" s="1141">
        <v>1.3538541795432748</v>
      </c>
      <c r="DP81" s="1141">
        <v>1.2388902747785293</v>
      </c>
      <c r="DQ81" s="1141">
        <v>1.028949121220333</v>
      </c>
      <c r="DR81" s="1141">
        <v>3.6216935755421362</v>
      </c>
      <c r="DS81" s="1141">
        <v>6.681663213595364</v>
      </c>
      <c r="DT81" s="1141">
        <v>1.141000839563425</v>
      </c>
      <c r="DU81" s="1141">
        <v>1.2739360371085766</v>
      </c>
      <c r="DV81" s="1141">
        <v>1.2757991104720545</v>
      </c>
      <c r="DW81" s="1141">
        <v>3.6907359871440568</v>
      </c>
      <c r="DX81" s="1141">
        <v>1.1898644134381395</v>
      </c>
      <c r="DY81" s="1141">
        <v>1.0866099486939287</v>
      </c>
      <c r="DZ81" s="1141">
        <v>2.4658244283977178</v>
      </c>
      <c r="EA81" s="1141">
        <v>4.7422987905297864</v>
      </c>
      <c r="EB81" s="1196">
        <v>15.273991926089328</v>
      </c>
      <c r="EC81" s="1165">
        <v>1.1365391963592775</v>
      </c>
      <c r="ED81" s="947">
        <v>0.83332759178434745</v>
      </c>
      <c r="EE81" s="947">
        <v>0.99091581969205833</v>
      </c>
      <c r="EF81" s="947">
        <v>2.9607826078356827</v>
      </c>
      <c r="EG81" s="947">
        <v>1.071421290880521</v>
      </c>
      <c r="EH81" s="947">
        <v>0.90386398810668522</v>
      </c>
      <c r="EI81" s="947">
        <v>0.9766346589374737</v>
      </c>
      <c r="EJ81" s="947">
        <v>2.9519199379246794</v>
      </c>
      <c r="EK81" s="947">
        <v>1.1495645123431373</v>
      </c>
      <c r="EL81" s="947">
        <v>0.98507595575771745</v>
      </c>
      <c r="EM81" s="947">
        <v>1.199542691078231</v>
      </c>
      <c r="EN81" s="947">
        <v>3.3341831591790863</v>
      </c>
      <c r="EO81" s="947">
        <v>1.2504783048349213</v>
      </c>
      <c r="EP81" s="947">
        <v>1.2758999178641939</v>
      </c>
      <c r="EQ81" s="947">
        <v>1.8429424041986089</v>
      </c>
      <c r="ER81" s="947">
        <v>4.3693206268977249</v>
      </c>
      <c r="ES81" s="1103">
        <v>13.616206331837171</v>
      </c>
      <c r="ET81" s="1104">
        <v>1.0356680770874065</v>
      </c>
      <c r="EU81" s="947">
        <v>0.81461838885300197</v>
      </c>
      <c r="EV81" s="947">
        <v>1.3542658895471027</v>
      </c>
      <c r="EW81" s="947">
        <v>3.2045523554875119</v>
      </c>
      <c r="EX81" s="947">
        <v>1.2485685663122217</v>
      </c>
      <c r="EY81" s="947">
        <v>0.91393889520547666</v>
      </c>
      <c r="EZ81" s="947">
        <v>1.2673980462775782</v>
      </c>
      <c r="FA81" s="947">
        <v>3.4299055077952763</v>
      </c>
      <c r="FB81" s="947">
        <v>1.3420938343378126</v>
      </c>
      <c r="FC81" s="947">
        <v>1.0878052306153467</v>
      </c>
      <c r="FD81" s="947">
        <v>1.6315092046530575</v>
      </c>
      <c r="FE81" s="947">
        <v>4.0614082696062166</v>
      </c>
      <c r="FF81" s="947">
        <v>1.5575176184524542</v>
      </c>
      <c r="FG81" s="947">
        <v>1.0188608550958727</v>
      </c>
      <c r="FH81" s="947">
        <v>1.9949751744269797</v>
      </c>
      <c r="FI81" s="947">
        <v>4.5713536479753065</v>
      </c>
      <c r="FJ81" s="1103">
        <v>15.267219780864307</v>
      </c>
      <c r="FK81" s="1104">
        <v>0.85473330300303507</v>
      </c>
      <c r="FL81" s="947">
        <v>0.89589681328369319</v>
      </c>
      <c r="FM81" s="947">
        <v>1.1561314995436347</v>
      </c>
      <c r="FN81" s="947">
        <f t="shared" si="11"/>
        <v>2.9067616158303631</v>
      </c>
      <c r="FO81" s="947">
        <v>1.4418108884869634</v>
      </c>
      <c r="FP81" s="947">
        <v>0.99140388842325067</v>
      </c>
      <c r="FQ81" s="947">
        <v>1.5145650583097443</v>
      </c>
      <c r="FR81" s="947">
        <f t="shared" si="12"/>
        <v>3.9477798352199582</v>
      </c>
      <c r="FS81" s="947">
        <v>1.1988620832684485</v>
      </c>
      <c r="FT81" s="947">
        <v>1.2844902224681485</v>
      </c>
      <c r="FU81" s="947">
        <v>1.718537208922656</v>
      </c>
      <c r="FV81" s="947">
        <f t="shared" si="13"/>
        <v>4.2018895146592525</v>
      </c>
      <c r="FW81" s="947">
        <v>1.2692653847855921</v>
      </c>
      <c r="FX81" s="947">
        <v>1.5154551861248489</v>
      </c>
      <c r="FY81" s="947">
        <v>1.9975427418559739</v>
      </c>
      <c r="FZ81" s="947">
        <v>4.7822633127664149</v>
      </c>
      <c r="GA81" s="1103">
        <v>15.838694278475989</v>
      </c>
      <c r="GB81" s="1104">
        <v>1.0121963724459357</v>
      </c>
      <c r="GC81" s="947">
        <v>0.98690891514675649</v>
      </c>
      <c r="GD81" s="947">
        <v>1.3657654020979957</v>
      </c>
      <c r="GE81" s="947">
        <v>3.3648704758207297</v>
      </c>
      <c r="GF81" s="947">
        <v>1.0551351931082034</v>
      </c>
      <c r="GG81" s="947">
        <v>1.1266062859840009</v>
      </c>
      <c r="GH81" s="947">
        <v>1.5731205659223642</v>
      </c>
      <c r="GI81" s="947">
        <v>3.7548620450145691</v>
      </c>
      <c r="GJ81" s="947">
        <v>1.2102709724771488</v>
      </c>
      <c r="GK81" s="947">
        <v>1.1426751274906886</v>
      </c>
      <c r="GL81" s="947">
        <v>1.3590465279175157</v>
      </c>
      <c r="GM81" s="947">
        <v>3.711992627885353</v>
      </c>
      <c r="GN81" s="947">
        <v>1.3259462723127191</v>
      </c>
      <c r="GO81" s="947">
        <v>1.4803168914908809</v>
      </c>
      <c r="GP81" s="947">
        <v>2.5224116831603483</v>
      </c>
      <c r="GQ81" s="947">
        <v>5.3286748469639482</v>
      </c>
      <c r="GR81" s="1103">
        <f>GQ81+GM81+GI81+GE81</f>
        <v>16.1603999956846</v>
      </c>
      <c r="GS81" s="1104">
        <f>GS80/GS59*100</f>
        <v>0.84844444516046202</v>
      </c>
      <c r="GT81" s="947">
        <f>GT80/GT59*100</f>
        <v>0.92437987103929331</v>
      </c>
      <c r="GU81" s="947">
        <f t="shared" ref="GU81:HH81" si="15">GU80/GU59*100</f>
        <v>0.98371979545848787</v>
      </c>
      <c r="GV81" s="947">
        <f t="shared" si="15"/>
        <v>2.7565441116582439</v>
      </c>
      <c r="GW81" s="947">
        <f t="shared" si="15"/>
        <v>1.3756999853683305</v>
      </c>
      <c r="GX81" s="947">
        <f t="shared" si="15"/>
        <v>1.137626900679825</v>
      </c>
      <c r="GY81" s="947">
        <f t="shared" si="15"/>
        <v>1.2001956431101488</v>
      </c>
      <c r="GZ81" s="947">
        <f t="shared" si="15"/>
        <v>3.7135225291583049</v>
      </c>
      <c r="HA81" s="947">
        <f t="shared" si="15"/>
        <v>1.6607412347455714</v>
      </c>
      <c r="HB81" s="947">
        <f t="shared" si="15"/>
        <v>1.1755392842217989</v>
      </c>
      <c r="HC81" s="947">
        <f t="shared" si="15"/>
        <v>1.4215871447115624</v>
      </c>
      <c r="HD81" s="947">
        <f t="shared" si="15"/>
        <v>4.2578676636789341</v>
      </c>
      <c r="HE81" s="947">
        <f t="shared" si="15"/>
        <v>1.6003720044972407</v>
      </c>
      <c r="HF81" s="947">
        <f t="shared" si="15"/>
        <v>1.2317831889271249</v>
      </c>
      <c r="HG81" s="947">
        <f t="shared" si="15"/>
        <v>2.3037197370098279</v>
      </c>
      <c r="HH81" s="947">
        <f t="shared" si="15"/>
        <v>5.135874930434194</v>
      </c>
      <c r="HI81" s="1103">
        <f>HI80/HI59*100</f>
        <v>15.863809234929677</v>
      </c>
      <c r="HJ81" s="1104">
        <f>HJ80/HJ59*100</f>
        <v>0.93488484859675058</v>
      </c>
      <c r="HK81" s="947">
        <f t="shared" ref="HK81:HZ81" si="16">HK80/HK59*100</f>
        <v>1.0944846194316866</v>
      </c>
      <c r="HL81" s="947">
        <f t="shared" si="16"/>
        <v>1.0619677071625409</v>
      </c>
      <c r="HM81" s="947">
        <f t="shared" si="16"/>
        <v>3.0913371751909779</v>
      </c>
      <c r="HN81" s="947">
        <f t="shared" si="16"/>
        <v>1.3420917568034685</v>
      </c>
      <c r="HO81" s="947">
        <f t="shared" si="16"/>
        <v>1.263849399960252</v>
      </c>
      <c r="HP81" s="947">
        <f t="shared" si="16"/>
        <v>1.3842158519568633</v>
      </c>
      <c r="HQ81" s="947">
        <f t="shared" si="16"/>
        <v>3.9901570087205838</v>
      </c>
      <c r="HR81" s="947">
        <f t="shared" si="16"/>
        <v>1.3414734295286113</v>
      </c>
      <c r="HS81" s="947">
        <f t="shared" si="16"/>
        <v>1.2995495447607996</v>
      </c>
      <c r="HT81" s="947">
        <f t="shared" si="16"/>
        <v>1.5253942671204219</v>
      </c>
      <c r="HU81" s="947">
        <f t="shared" si="16"/>
        <v>4.1664172414098335</v>
      </c>
      <c r="HV81" s="947">
        <f t="shared" si="16"/>
        <v>1.1259314676319823</v>
      </c>
      <c r="HW81" s="947">
        <f t="shared" si="16"/>
        <v>1.0454276471612278</v>
      </c>
      <c r="HX81" s="947">
        <f t="shared" si="16"/>
        <v>2.643781325774305</v>
      </c>
      <c r="HY81" s="947">
        <f t="shared" si="16"/>
        <v>4.8151404405675153</v>
      </c>
      <c r="HZ81" s="1103">
        <f t="shared" si="16"/>
        <v>16.063051865888912</v>
      </c>
    </row>
    <row r="82" spans="1:234" s="1070" customFormat="1" ht="21" customHeight="1" x14ac:dyDescent="0.35">
      <c r="A82" s="1171" t="s">
        <v>802</v>
      </c>
      <c r="B82" s="1087">
        <v>531.31979953999996</v>
      </c>
      <c r="C82" s="1087">
        <v>580.42557110999996</v>
      </c>
      <c r="D82" s="1087">
        <v>505.52878642000002</v>
      </c>
      <c r="E82" s="1087">
        <v>1617.27415707</v>
      </c>
      <c r="F82" s="1087">
        <v>555.46639626000001</v>
      </c>
      <c r="G82" s="1087">
        <v>575.38010366000003</v>
      </c>
      <c r="H82" s="1087">
        <v>619.36740648</v>
      </c>
      <c r="I82" s="1087">
        <v>1750.2139064</v>
      </c>
      <c r="J82" s="1087">
        <v>625.49365184999999</v>
      </c>
      <c r="K82" s="1087">
        <v>635.36008306000008</v>
      </c>
      <c r="L82" s="1087">
        <v>674.79264621999994</v>
      </c>
      <c r="M82" s="1087">
        <v>1935.64638113</v>
      </c>
      <c r="N82" s="1087">
        <v>617.68319113999996</v>
      </c>
      <c r="O82" s="1087">
        <v>626.96724832999996</v>
      </c>
      <c r="P82" s="1087">
        <v>629.84240463999993</v>
      </c>
      <c r="Q82" s="1087">
        <v>1874.4928441100001</v>
      </c>
      <c r="R82" s="1087">
        <v>7177.6272887100013</v>
      </c>
      <c r="S82" s="1087"/>
      <c r="T82" s="1087">
        <v>570.2385586800001</v>
      </c>
      <c r="U82" s="1087">
        <v>682.68559183000002</v>
      </c>
      <c r="V82" s="1087">
        <v>639.51846206999994</v>
      </c>
      <c r="W82" s="1087">
        <v>1892.4426125800001</v>
      </c>
      <c r="X82" s="1087">
        <v>712.80514252</v>
      </c>
      <c r="Y82" s="1087">
        <v>690.75548723999998</v>
      </c>
      <c r="Z82" s="1087">
        <v>794.02902548999987</v>
      </c>
      <c r="AA82" s="1087">
        <v>2197.5896552499999</v>
      </c>
      <c r="AB82" s="1087">
        <v>721.86716288999992</v>
      </c>
      <c r="AC82" s="1087">
        <v>976.23324100000002</v>
      </c>
      <c r="AD82" s="1087">
        <v>813.72854900000004</v>
      </c>
      <c r="AE82" s="1087">
        <v>2511.8289528899995</v>
      </c>
      <c r="AF82" s="1087">
        <v>883.83539879</v>
      </c>
      <c r="AG82" s="1087">
        <v>913.17198741999982</v>
      </c>
      <c r="AH82" s="1087">
        <v>848.37322573000006</v>
      </c>
      <c r="AI82" s="1087">
        <v>2645.3806119400001</v>
      </c>
      <c r="AJ82" s="1087">
        <v>9247.24183266</v>
      </c>
      <c r="AK82" s="1087"/>
      <c r="AL82" s="1087">
        <v>809.41173192999997</v>
      </c>
      <c r="AM82" s="1087">
        <v>834.88973325999996</v>
      </c>
      <c r="AN82" s="1087">
        <v>728.2652381900001</v>
      </c>
      <c r="AO82" s="1087">
        <v>2372.56670338</v>
      </c>
      <c r="AP82" s="1087">
        <v>930.10056348000012</v>
      </c>
      <c r="AQ82" s="1087">
        <v>828.49842025999999</v>
      </c>
      <c r="AR82" s="1087">
        <v>916.23559384999999</v>
      </c>
      <c r="AS82" s="1087">
        <v>2674.8345775899998</v>
      </c>
      <c r="AT82" s="1087">
        <v>971.52168290999998</v>
      </c>
      <c r="AU82" s="1087">
        <v>2875.6073827499999</v>
      </c>
      <c r="AV82" s="1087"/>
      <c r="AW82" s="1087">
        <v>815.42562655999996</v>
      </c>
      <c r="AX82" s="1087">
        <v>899.99420197000006</v>
      </c>
      <c r="AY82" s="1087">
        <v>967.68396766000001</v>
      </c>
      <c r="AZ82" s="1087">
        <v>2683.1037961899997</v>
      </c>
      <c r="BA82" s="1087">
        <v>1194.04327375</v>
      </c>
      <c r="BB82" s="1087">
        <v>964.21043679999991</v>
      </c>
      <c r="BC82" s="1087">
        <v>1037.3792247199999</v>
      </c>
      <c r="BD82" s="1087">
        <v>3124.6207711800002</v>
      </c>
      <c r="BE82" s="1087">
        <v>918.30900215999986</v>
      </c>
      <c r="BF82" s="1087">
        <v>1065.7935675200001</v>
      </c>
      <c r="BG82" s="1087">
        <v>968.07854259999999</v>
      </c>
      <c r="BH82" s="1087">
        <v>2952.1811122799995</v>
      </c>
      <c r="BI82" s="925">
        <v>956.19051072000002</v>
      </c>
      <c r="BJ82" s="925">
        <v>1051.5294217799999</v>
      </c>
      <c r="BK82" s="925">
        <v>1373.1890894799999</v>
      </c>
      <c r="BL82" s="925">
        <v>3380.9090219799996</v>
      </c>
      <c r="BM82" s="1200">
        <v>985.62348369999995</v>
      </c>
      <c r="BN82" s="1153">
        <v>1421.9300862300001</v>
      </c>
      <c r="BO82" s="1153">
        <v>1225.5235296799999</v>
      </c>
      <c r="BP82" s="1153">
        <v>3633.07709961</v>
      </c>
      <c r="BQ82" s="1149">
        <v>1214.2890853199999</v>
      </c>
      <c r="BR82" s="1149">
        <v>1108.1616274400001</v>
      </c>
      <c r="BS82" s="1149">
        <v>1173.1470158899999</v>
      </c>
      <c r="BT82" s="1192">
        <v>3495.5977286500001</v>
      </c>
      <c r="BU82" s="1192">
        <v>1039.8012854999999</v>
      </c>
      <c r="BV82" s="1192">
        <v>1024.33852293</v>
      </c>
      <c r="BW82" s="1192">
        <v>1293.3553678399999</v>
      </c>
      <c r="BX82" s="1192">
        <v>3357.4951762699998</v>
      </c>
      <c r="BY82" s="1192">
        <v>1094.75941532</v>
      </c>
      <c r="BZ82" s="1192">
        <v>1220.96482535</v>
      </c>
      <c r="CA82" s="1192">
        <v>1362.8956714800001</v>
      </c>
      <c r="CB82" s="1193">
        <v>3678.6199121499999</v>
      </c>
      <c r="CC82" s="1194">
        <v>1174.1913730999988</v>
      </c>
      <c r="CD82" s="1192">
        <v>1049.9822018999998</v>
      </c>
      <c r="CE82" s="1192">
        <v>1275.0314310299998</v>
      </c>
      <c r="CF82" s="1192">
        <v>3499.2050060299985</v>
      </c>
      <c r="CG82" s="1192">
        <v>1396.3430887900001</v>
      </c>
      <c r="CH82" s="1192">
        <v>1711.1566845500031</v>
      </c>
      <c r="CI82" s="1192">
        <v>1335.3139287700001</v>
      </c>
      <c r="CJ82" s="1192">
        <v>4442.8137021100029</v>
      </c>
      <c r="CK82" s="1192">
        <v>1559.624181429999</v>
      </c>
      <c r="CL82" s="1192">
        <v>1531.9463453599997</v>
      </c>
      <c r="CM82" s="1192">
        <v>1478.5074554300002</v>
      </c>
      <c r="CN82" s="1192">
        <v>4570.0779822199993</v>
      </c>
      <c r="CO82" s="1192">
        <v>1239.2593937300001</v>
      </c>
      <c r="CP82" s="1192">
        <v>1531.559305230003</v>
      </c>
      <c r="CQ82" s="1192">
        <v>1493.3255703100003</v>
      </c>
      <c r="CR82" s="1192">
        <v>4264.144269270003</v>
      </c>
      <c r="CS82" s="1193">
        <v>16776.240659630002</v>
      </c>
      <c r="CT82" s="1192">
        <v>1562.3797661699996</v>
      </c>
      <c r="CU82" s="1192">
        <v>1511.0914730200002</v>
      </c>
      <c r="CV82" s="1192">
        <v>1719.2303892700002</v>
      </c>
      <c r="CW82" s="1192">
        <v>4792.7016284600004</v>
      </c>
      <c r="CX82" s="1192">
        <v>1667.4720331400006</v>
      </c>
      <c r="CY82" s="1192">
        <v>1570.4300972400013</v>
      </c>
      <c r="CZ82" s="1192">
        <v>1619.4091152999999</v>
      </c>
      <c r="DA82" s="1192">
        <v>4857.3112456800009</v>
      </c>
      <c r="DB82" s="1192">
        <v>1626.6370290400021</v>
      </c>
      <c r="DC82" s="1192">
        <v>1641.8761824400015</v>
      </c>
      <c r="DD82" s="1192">
        <v>1674.91344372</v>
      </c>
      <c r="DE82" s="1192">
        <v>4943.4266552000036</v>
      </c>
      <c r="DF82" s="1192">
        <v>1678.90887724</v>
      </c>
      <c r="DG82" s="1192">
        <v>1678.1388222000003</v>
      </c>
      <c r="DH82" s="1192">
        <v>1661.55344433</v>
      </c>
      <c r="DI82" s="1192">
        <v>5018.601143769999</v>
      </c>
      <c r="DJ82" s="1193">
        <v>19612.040673110008</v>
      </c>
      <c r="DK82" s="1194">
        <v>1682.3926323800004</v>
      </c>
      <c r="DL82" s="1192">
        <v>1868.0012376200002</v>
      </c>
      <c r="DM82" s="1192">
        <v>1833.3658778200002</v>
      </c>
      <c r="DN82" s="1192">
        <v>5383.7597478200005</v>
      </c>
      <c r="DO82" s="1192">
        <v>1843.6188958399996</v>
      </c>
      <c r="DP82" s="1192">
        <v>1892.4847860500001</v>
      </c>
      <c r="DQ82" s="1192">
        <v>1832.3199770100009</v>
      </c>
      <c r="DR82" s="1192">
        <v>5568.4236589000002</v>
      </c>
      <c r="DS82" s="1192">
        <v>10952.183406720002</v>
      </c>
      <c r="DT82" s="1192">
        <v>1899.4388845899994</v>
      </c>
      <c r="DU82" s="1192">
        <v>1851.8406438399995</v>
      </c>
      <c r="DV82" s="1192">
        <v>1875.7940312699998</v>
      </c>
      <c r="DW82" s="1192">
        <v>5627.0735596999984</v>
      </c>
      <c r="DX82" s="1192">
        <v>1981.8587928800005</v>
      </c>
      <c r="DY82" s="1192">
        <v>1851.2842790599998</v>
      </c>
      <c r="DZ82" s="1192">
        <v>1806.62751162</v>
      </c>
      <c r="EA82" s="1192">
        <v>5639.77058356</v>
      </c>
      <c r="EB82" s="1193">
        <v>22219.027549980005</v>
      </c>
      <c r="EC82" s="1195">
        <v>2138.7584429800004</v>
      </c>
      <c r="ED82" s="925">
        <v>2221.5221360199994</v>
      </c>
      <c r="EE82" s="925">
        <v>2139.5273831400009</v>
      </c>
      <c r="EF82" s="925">
        <v>6499.8079621400011</v>
      </c>
      <c r="EG82" s="925">
        <v>2254.2498418099995</v>
      </c>
      <c r="EH82" s="925">
        <v>2403.5221480099995</v>
      </c>
      <c r="EI82" s="925">
        <v>2310.2585621700005</v>
      </c>
      <c r="EJ82" s="925">
        <v>6968.0305519899994</v>
      </c>
      <c r="EK82" s="925">
        <v>2284.7979940599989</v>
      </c>
      <c r="EL82" s="925">
        <v>2248.7725855400013</v>
      </c>
      <c r="EM82" s="925">
        <v>2446.5770210499991</v>
      </c>
      <c r="EN82" s="925">
        <v>6980.1476006499988</v>
      </c>
      <c r="EO82" s="925">
        <v>2317.69661253</v>
      </c>
      <c r="EP82" s="925">
        <v>3056.8904362099997</v>
      </c>
      <c r="EQ82" s="925">
        <v>2446.3617264599998</v>
      </c>
      <c r="ER82" s="925">
        <v>7820.9487751999995</v>
      </c>
      <c r="ES82" s="1092">
        <v>28268.934889980002</v>
      </c>
      <c r="ET82" s="1096">
        <v>2283.1199543100006</v>
      </c>
      <c r="EU82" s="925">
        <v>2284.1480522600009</v>
      </c>
      <c r="EV82" s="925">
        <v>2367.1168399100002</v>
      </c>
      <c r="EW82" s="925">
        <v>6934.3848464800012</v>
      </c>
      <c r="EX82" s="925">
        <v>2280.850386350005</v>
      </c>
      <c r="EY82" s="925">
        <v>2454.8076954900007</v>
      </c>
      <c r="EZ82" s="925">
        <v>3069.4840199099999</v>
      </c>
      <c r="FA82" s="925">
        <v>7805.1421017500061</v>
      </c>
      <c r="FB82" s="925">
        <v>2631.5042103899996</v>
      </c>
      <c r="FC82" s="925">
        <v>3017.7041431600001</v>
      </c>
      <c r="FD82" s="925">
        <v>3004.9183374899999</v>
      </c>
      <c r="FE82" s="925">
        <v>8654.1266910399991</v>
      </c>
      <c r="FF82" s="925">
        <v>2116.0897171899924</v>
      </c>
      <c r="FG82" s="925">
        <v>3179.3660444100051</v>
      </c>
      <c r="FH82" s="925">
        <v>2974.1799487500007</v>
      </c>
      <c r="FI82" s="925">
        <v>8269.6357103499977</v>
      </c>
      <c r="FJ82" s="1092">
        <v>31663.289349620005</v>
      </c>
      <c r="FK82" s="1096">
        <v>2910.9768617469954</v>
      </c>
      <c r="FL82" s="925">
        <v>2896.0991592270057</v>
      </c>
      <c r="FM82" s="925">
        <v>2801.7731935410002</v>
      </c>
      <c r="FN82" s="925">
        <f t="shared" si="11"/>
        <v>8608.8492145150012</v>
      </c>
      <c r="FO82" s="925">
        <v>3038.65070369048</v>
      </c>
      <c r="FP82" s="925">
        <v>3057.0153008244811</v>
      </c>
      <c r="FQ82" s="925">
        <v>3056.6688191399953</v>
      </c>
      <c r="FR82" s="925">
        <f t="shared" si="12"/>
        <v>9152.3348236549573</v>
      </c>
      <c r="FS82" s="925">
        <v>3125.6505122499884</v>
      </c>
      <c r="FT82" s="925">
        <v>3660.6066787399914</v>
      </c>
      <c r="FU82" s="925">
        <v>3628.3159954200005</v>
      </c>
      <c r="FV82" s="925">
        <f t="shared" si="13"/>
        <v>10414.57318640998</v>
      </c>
      <c r="FW82" s="925">
        <v>3524.084272160002</v>
      </c>
      <c r="FX82" s="925">
        <v>4029.6746884799936</v>
      </c>
      <c r="FY82" s="925">
        <v>3704.6135681799992</v>
      </c>
      <c r="FZ82" s="925">
        <v>11258.372528819993</v>
      </c>
      <c r="GA82" s="1092">
        <v>39434.129753399939</v>
      </c>
      <c r="GB82" s="1096">
        <v>3752.8684127300025</v>
      </c>
      <c r="GC82" s="925">
        <v>3852.2150344699917</v>
      </c>
      <c r="GD82" s="925">
        <v>3881.5196610100015</v>
      </c>
      <c r="GE82" s="925">
        <v>11486.603108209998</v>
      </c>
      <c r="GF82" s="925">
        <v>4260.6684449199929</v>
      </c>
      <c r="GG82" s="925">
        <v>3989.1166080700036</v>
      </c>
      <c r="GH82" s="925">
        <v>4147.8316164600001</v>
      </c>
      <c r="GI82" s="925">
        <v>12397.616669449995</v>
      </c>
      <c r="GJ82" s="925">
        <v>4147.6385276400033</v>
      </c>
      <c r="GK82" s="925">
        <v>4356.5450432700009</v>
      </c>
      <c r="GL82" s="925">
        <v>4572.3412832800013</v>
      </c>
      <c r="GM82" s="925">
        <v>13076.524854190007</v>
      </c>
      <c r="GN82" s="925">
        <v>4454.7973269699996</v>
      </c>
      <c r="GO82" s="925">
        <v>4887.7019244900011</v>
      </c>
      <c r="GP82" s="925">
        <v>4504.5121486299995</v>
      </c>
      <c r="GQ82" s="925">
        <v>13847.011400090001</v>
      </c>
      <c r="GR82" s="1092">
        <f t="shared" si="14"/>
        <v>50807.756031939993</v>
      </c>
      <c r="GS82" s="1096">
        <f>'13 '!GP4</f>
        <v>5116.6859999999997</v>
      </c>
      <c r="GT82" s="925">
        <f>'13 '!GQ4</f>
        <v>5268.42</v>
      </c>
      <c r="GU82" s="925">
        <f>'13 '!GR4</f>
        <v>5379.732</v>
      </c>
      <c r="GV82" s="925">
        <f>'13 '!GS4</f>
        <v>15764.838</v>
      </c>
      <c r="GW82" s="925">
        <f>'13 '!GT4</f>
        <v>5363.04</v>
      </c>
      <c r="GX82" s="925">
        <f>'13 '!GU4</f>
        <v>5402.1590000000006</v>
      </c>
      <c r="GY82" s="925">
        <f>'13 '!GV4</f>
        <v>5561.5499999999993</v>
      </c>
      <c r="GZ82" s="925">
        <f>'13 '!GW4</f>
        <v>16326.749</v>
      </c>
      <c r="HA82" s="925">
        <f>'13 '!GX4</f>
        <v>5697.3</v>
      </c>
      <c r="HB82" s="925">
        <f>'13 '!GY4</f>
        <v>5457.03</v>
      </c>
      <c r="HC82" s="925">
        <f>'13 '!GZ4</f>
        <v>6296.71</v>
      </c>
      <c r="HD82" s="925">
        <f>'13 '!HA4</f>
        <v>17451.04</v>
      </c>
      <c r="HE82" s="925">
        <f>'13 '!HB4</f>
        <v>5766.2999999999993</v>
      </c>
      <c r="HF82" s="925">
        <f>'13 '!HC4</f>
        <v>6123.24</v>
      </c>
      <c r="HG82" s="925">
        <f>'13 '!HD4</f>
        <v>5684.78</v>
      </c>
      <c r="HH82" s="925">
        <f>'13 '!HE4</f>
        <v>17574.32</v>
      </c>
      <c r="HI82" s="1092">
        <f>'13 '!HF4</f>
        <v>67116.947</v>
      </c>
      <c r="HJ82" s="1096">
        <f>'13 '!HG4</f>
        <v>6014.887220620004</v>
      </c>
      <c r="HK82" s="925">
        <f>'13 '!HH4</f>
        <v>6117.9485540200076</v>
      </c>
      <c r="HL82" s="925">
        <f>'13 '!HI4</f>
        <v>5764.6191568199956</v>
      </c>
      <c r="HM82" s="925">
        <f>'13 '!HJ4</f>
        <v>17897.454931460008</v>
      </c>
      <c r="HN82" s="925">
        <f>'13 '!HK4</f>
        <v>7516.8903202800166</v>
      </c>
      <c r="HO82" s="925">
        <f>'13 '!HL4</f>
        <v>6655.8119769000104</v>
      </c>
      <c r="HP82" s="925">
        <f>'13 '!HM4</f>
        <v>6425.6353623096811</v>
      </c>
      <c r="HQ82" s="925">
        <f>'13 '!HN4</f>
        <v>20598.337659489709</v>
      </c>
      <c r="HR82" s="925">
        <f>'13 '!HO4</f>
        <v>6409.1020829200079</v>
      </c>
      <c r="HS82" s="925">
        <f>'13 '!HP4</f>
        <v>6580.5264420199983</v>
      </c>
      <c r="HT82" s="925">
        <f>'13 '!HQ4</f>
        <v>6596.1264253102763</v>
      </c>
      <c r="HU82" s="925">
        <f>'13 '!HR4</f>
        <v>19585.754950250281</v>
      </c>
      <c r="HV82" s="925">
        <f>'13 '!HS4</f>
        <v>6389.7565516800114</v>
      </c>
      <c r="HW82" s="925">
        <f>'13 '!HT4</f>
        <v>6519.3687610296147</v>
      </c>
      <c r="HX82" s="925">
        <f>'13 '!HU4</f>
        <v>7979.4279513495412</v>
      </c>
      <c r="HY82" s="925">
        <f>'13 '!HV4</f>
        <v>20888.553264059166</v>
      </c>
      <c r="HZ82" s="1092">
        <f>'13 '!HW4</f>
        <v>78970.100805259164</v>
      </c>
    </row>
    <row r="83" spans="1:234" ht="21" customHeight="1" x14ac:dyDescent="0.35">
      <c r="A83" s="1191" t="s">
        <v>924</v>
      </c>
      <c r="B83" s="1098">
        <v>0.7088138843100894</v>
      </c>
      <c r="C83" s="1098">
        <v>0.77432405863205223</v>
      </c>
      <c r="D83" s="1098">
        <v>0.67440705775157084</v>
      </c>
      <c r="E83" s="1098">
        <v>2.1575450006937125</v>
      </c>
      <c r="F83" s="1098">
        <v>0.74102695641617422</v>
      </c>
      <c r="G83" s="1098">
        <v>0.76759308910204249</v>
      </c>
      <c r="H83" s="1098">
        <v>0.82627490558838823</v>
      </c>
      <c r="I83" s="1098">
        <v>2.3348949511066053</v>
      </c>
      <c r="J83" s="1098">
        <v>0.83444770054296358</v>
      </c>
      <c r="K83" s="1098">
        <v>0.84761013762190007</v>
      </c>
      <c r="L83" s="1098">
        <v>0.90021564617991157</v>
      </c>
      <c r="M83" s="1098">
        <v>2.5822734843447752</v>
      </c>
      <c r="N83" s="1098">
        <v>0.82402805685774883</v>
      </c>
      <c r="O83" s="1098">
        <v>0.83641357052522036</v>
      </c>
      <c r="P83" s="1098">
        <v>0.84024920908763434</v>
      </c>
      <c r="Q83" s="1098">
        <v>2.500690836470604</v>
      </c>
      <c r="R83" s="1098">
        <v>9.5754042726156978</v>
      </c>
      <c r="S83" s="1098"/>
      <c r="T83" s="1098">
        <v>0.61013530636308211</v>
      </c>
      <c r="U83" s="1098">
        <v>0.73044969755299005</v>
      </c>
      <c r="V83" s="1098">
        <v>0.68426237903510545</v>
      </c>
      <c r="W83" s="1098">
        <v>2.0248473829511773</v>
      </c>
      <c r="X83" s="1098">
        <v>0.76267656297279074</v>
      </c>
      <c r="Y83" s="1098">
        <v>0.73908420329335234</v>
      </c>
      <c r="Z83" s="1098">
        <v>0.84958327590117788</v>
      </c>
      <c r="AA83" s="1098">
        <v>2.3513440421673208</v>
      </c>
      <c r="AB83" s="1098">
        <v>0.77237260770802785</v>
      </c>
      <c r="AC83" s="1098">
        <v>1.044535411562042</v>
      </c>
      <c r="AD83" s="1098">
        <v>0.87066107681278826</v>
      </c>
      <c r="AE83" s="1098">
        <v>2.6875690960828575</v>
      </c>
      <c r="AF83" s="1098">
        <v>0.94567295319973044</v>
      </c>
      <c r="AG83" s="1098">
        <v>0.97706207660949473</v>
      </c>
      <c r="AH83" s="1098">
        <v>0.9077296687709312</v>
      </c>
      <c r="AI83" s="1098">
        <v>2.8304646985801565</v>
      </c>
      <c r="AJ83" s="1098">
        <v>9.8942252197815126</v>
      </c>
      <c r="AK83" s="1098"/>
      <c r="AL83" s="1098">
        <v>0.71877046381956933</v>
      </c>
      <c r="AM83" s="1098">
        <v>0.74139533335227759</v>
      </c>
      <c r="AN83" s="1098">
        <v>0.64671108953331213</v>
      </c>
      <c r="AO83" s="1098">
        <v>2.1068768867051593</v>
      </c>
      <c r="AP83" s="1098">
        <v>0.82594406164250966</v>
      </c>
      <c r="AQ83" s="1098">
        <v>0.73571974597417999</v>
      </c>
      <c r="AR83" s="1098">
        <v>0.81363174856541021</v>
      </c>
      <c r="AS83" s="1098">
        <v>2.3752955561820999</v>
      </c>
      <c r="AT83" s="1098">
        <v>0.85715190431698474</v>
      </c>
      <c r="AU83" s="1098">
        <v>2.5370842334771444</v>
      </c>
      <c r="AV83" s="1098"/>
      <c r="AW83" s="1098">
        <v>0.58271325931854556</v>
      </c>
      <c r="AX83" s="1098">
        <v>0.64314701146952902</v>
      </c>
      <c r="AY83" s="1098">
        <v>0.69151895699462618</v>
      </c>
      <c r="AZ83" s="1098">
        <v>1.9173792277827002</v>
      </c>
      <c r="BA83" s="1098">
        <v>0.85327812267750969</v>
      </c>
      <c r="BB83" s="1098">
        <v>0.68903672879030409</v>
      </c>
      <c r="BC83" s="1098">
        <v>0.74132405150926128</v>
      </c>
      <c r="BD83" s="1098">
        <v>2.2328927303767436</v>
      </c>
      <c r="BE83" s="1098">
        <v>0.65623499468328372</v>
      </c>
      <c r="BF83" s="1098">
        <v>0.76162929304825067</v>
      </c>
      <c r="BG83" s="1098">
        <v>0.69180092513720559</v>
      </c>
      <c r="BH83" s="1098">
        <v>2.1096652128687396</v>
      </c>
      <c r="BI83" s="1098">
        <v>0.68330559021266868</v>
      </c>
      <c r="BJ83" s="1098">
        <v>0.75143595770923843</v>
      </c>
      <c r="BK83" s="1098">
        <v>0.9812979429739308</v>
      </c>
      <c r="BL83" s="1098">
        <v>2.4160394908958378</v>
      </c>
      <c r="BM83" s="1202">
        <v>0.58406377830337197</v>
      </c>
      <c r="BN83" s="1098">
        <v>0.84261167918713764</v>
      </c>
      <c r="BO83" s="1098">
        <v>0.7262244812365416</v>
      </c>
      <c r="BP83" s="1098">
        <v>2.1528999387270509</v>
      </c>
      <c r="BQ83" s="1098">
        <v>0.71956713983939014</v>
      </c>
      <c r="BR83" s="1098">
        <v>0.65667780627924188</v>
      </c>
      <c r="BS83" s="1098">
        <v>0.69518704651176455</v>
      </c>
      <c r="BT83" s="1141">
        <v>2.0714319926303966</v>
      </c>
      <c r="BU83" s="1141">
        <v>0.61616862578599407</v>
      </c>
      <c r="BV83" s="1141">
        <v>0.60700565465249479</v>
      </c>
      <c r="BW83" s="1141">
        <v>0.76642047934351365</v>
      </c>
      <c r="BX83" s="1141">
        <v>1.9895947597820023</v>
      </c>
      <c r="BY83" s="1141">
        <v>0.64873588243318514</v>
      </c>
      <c r="BZ83" s="1141">
        <v>0.72352307028278418</v>
      </c>
      <c r="CA83" s="1141">
        <v>0.80762888514962439</v>
      </c>
      <c r="CB83" s="1164">
        <v>2.1798878378655937</v>
      </c>
      <c r="CC83" s="1165">
        <v>0.57023395668556021</v>
      </c>
      <c r="CD83" s="1141">
        <v>0.5099130509348947</v>
      </c>
      <c r="CE83" s="1141">
        <v>0.61920589306933094</v>
      </c>
      <c r="CF83" s="1141">
        <v>1.6993529006897858</v>
      </c>
      <c r="CG83" s="1141">
        <v>0.67811965123631268</v>
      </c>
      <c r="CH83" s="1141">
        <v>0.83100563425515284</v>
      </c>
      <c r="CI83" s="1141">
        <v>0.64848146772664972</v>
      </c>
      <c r="CJ83" s="1141">
        <v>2.1576067532181149</v>
      </c>
      <c r="CK83" s="1141">
        <v>0.75741543354327268</v>
      </c>
      <c r="CL83" s="1141">
        <v>0.74397397728983294</v>
      </c>
      <c r="CM83" s="1141">
        <v>0.71802193033754058</v>
      </c>
      <c r="CN83" s="1141">
        <v>2.2194113411706464</v>
      </c>
      <c r="CO83" s="1141">
        <v>0.60183357128635939</v>
      </c>
      <c r="CP83" s="1141">
        <v>0.74378601523374888</v>
      </c>
      <c r="CQ83" s="1141">
        <v>0.7252181953350727</v>
      </c>
      <c r="CR83" s="1141">
        <v>2.0708377818551811</v>
      </c>
      <c r="CS83" s="1164">
        <v>8.1472086312418153</v>
      </c>
      <c r="CT83" s="1141">
        <v>0.5197604912937992</v>
      </c>
      <c r="CU83" s="1141">
        <v>0.50269829615886574</v>
      </c>
      <c r="CV83" s="1141">
        <v>0.57194035094600371</v>
      </c>
      <c r="CW83" s="1141">
        <v>1.5943991383986686</v>
      </c>
      <c r="CX83" s="1141">
        <v>0.5547217788720481</v>
      </c>
      <c r="CY83" s="1141">
        <v>0.52243861355486698</v>
      </c>
      <c r="CZ83" s="1141">
        <v>0.53873257680322528</v>
      </c>
      <c r="DA83" s="1141">
        <v>1.6158929692301403</v>
      </c>
      <c r="DB83" s="1141">
        <v>0.54113710358850375</v>
      </c>
      <c r="DC83" s="1141">
        <v>0.54620674800504787</v>
      </c>
      <c r="DD83" s="1141">
        <v>0.55719733014500195</v>
      </c>
      <c r="DE83" s="1141">
        <v>1.6445411817385533</v>
      </c>
      <c r="DF83" s="1141">
        <v>0.55852650025732209</v>
      </c>
      <c r="DG83" s="1141">
        <v>0.55827032426568424</v>
      </c>
      <c r="DH83" s="1141">
        <v>0.5527528282402866</v>
      </c>
      <c r="DI83" s="1141">
        <v>1.6695496527632925</v>
      </c>
      <c r="DJ83" s="1164">
        <v>6.5243829421306563</v>
      </c>
      <c r="DK83" s="1165">
        <v>0.48139826118737239</v>
      </c>
      <c r="DL83" s="1141">
        <v>0.53450813465225322</v>
      </c>
      <c r="DM83" s="1141">
        <v>0.52459760505148334</v>
      </c>
      <c r="DN83" s="1141">
        <v>1.5405040008911091</v>
      </c>
      <c r="DO83" s="1141">
        <v>0.52753139408012895</v>
      </c>
      <c r="DP83" s="1141">
        <v>0.54151383440096479</v>
      </c>
      <c r="DQ83" s="1141">
        <v>0.52429833196765174</v>
      </c>
      <c r="DR83" s="1141">
        <v>1.5933435604487451</v>
      </c>
      <c r="DS83" s="1141">
        <v>3.1338475613398544</v>
      </c>
      <c r="DT83" s="1141">
        <v>0.54350367368155272</v>
      </c>
      <c r="DU83" s="1141">
        <v>0.52988395739676786</v>
      </c>
      <c r="DV83" s="1141">
        <v>0.5367379573706248</v>
      </c>
      <c r="DW83" s="1141">
        <v>1.6101255884489452</v>
      </c>
      <c r="DX83" s="1141">
        <v>0.56708722949034174</v>
      </c>
      <c r="DY83" s="1141">
        <v>0.52972475969670485</v>
      </c>
      <c r="DZ83" s="1141">
        <v>0.51694671384574731</v>
      </c>
      <c r="EA83" s="1141">
        <v>1.613758703032794</v>
      </c>
      <c r="EB83" s="1196">
        <v>6.3577318528215949</v>
      </c>
      <c r="EC83" s="1165">
        <v>0.52825327041796633</v>
      </c>
      <c r="ED83" s="947">
        <v>0.54869512614213656</v>
      </c>
      <c r="EE83" s="947">
        <v>0.52844319142358953</v>
      </c>
      <c r="EF83" s="947">
        <v>1.6053915879836924</v>
      </c>
      <c r="EG83" s="947">
        <v>0.55677856243368706</v>
      </c>
      <c r="EH83" s="947">
        <v>0.59364742165049178</v>
      </c>
      <c r="EI83" s="947">
        <v>0.57061219091062332</v>
      </c>
      <c r="EJ83" s="947">
        <v>1.7210381749948021</v>
      </c>
      <c r="EK83" s="947">
        <v>0.56432366944857926</v>
      </c>
      <c r="EL83" s="947">
        <v>0.55542573152048091</v>
      </c>
      <c r="EM83" s="947">
        <v>0.60428157136733418</v>
      </c>
      <c r="EN83" s="947">
        <v>1.724030972336394</v>
      </c>
      <c r="EO83" s="947">
        <v>0.57244931956865375</v>
      </c>
      <c r="EP83" s="947">
        <v>0.7550232591892736</v>
      </c>
      <c r="EQ83" s="947">
        <v>0.60422839562341424</v>
      </c>
      <c r="ER83" s="947">
        <v>1.9317009743813416</v>
      </c>
      <c r="ES83" s="1103">
        <v>6.9821617096962312</v>
      </c>
      <c r="ET83" s="1104">
        <v>0.49726991740274495</v>
      </c>
      <c r="EU83" s="947">
        <v>0.49749384001430708</v>
      </c>
      <c r="EV83" s="947">
        <v>0.51556467422686592</v>
      </c>
      <c r="EW83" s="947">
        <v>1.5103284316439178</v>
      </c>
      <c r="EX83" s="947">
        <v>0.4967755991476413</v>
      </c>
      <c r="EY83" s="947">
        <v>0.53466398805351134</v>
      </c>
      <c r="EZ83" s="947">
        <v>0.66854221223386612</v>
      </c>
      <c r="FA83" s="947">
        <v>1.699981799435019</v>
      </c>
      <c r="FB83" s="947">
        <v>0.57314898364202826</v>
      </c>
      <c r="FC83" s="947">
        <v>0.65726441012540082</v>
      </c>
      <c r="FD83" s="947">
        <v>0.65447962585795738</v>
      </c>
      <c r="FE83" s="947">
        <v>1.8848930196253864</v>
      </c>
      <c r="FF83" s="947">
        <v>0.46089026417443735</v>
      </c>
      <c r="FG83" s="947">
        <v>0.69247482477313038</v>
      </c>
      <c r="FH83" s="947">
        <v>0.64778471874150134</v>
      </c>
      <c r="FI83" s="947">
        <v>1.8011498076890688</v>
      </c>
      <c r="FJ83" s="1103">
        <v>6.8963530583933927</v>
      </c>
      <c r="FK83" s="1104">
        <v>0.47703548336801621</v>
      </c>
      <c r="FL83" s="947">
        <v>0.47459740421105262</v>
      </c>
      <c r="FM83" s="947">
        <v>0.45913976412243501</v>
      </c>
      <c r="FN83" s="947">
        <f t="shared" si="11"/>
        <v>1.4107726517015038</v>
      </c>
      <c r="FO83" s="947">
        <v>0.49795799694251797</v>
      </c>
      <c r="FP83" s="947">
        <v>0.50096748993636453</v>
      </c>
      <c r="FQ83" s="947">
        <v>0.50091071035147372</v>
      </c>
      <c r="FR83" s="947">
        <f t="shared" si="12"/>
        <v>1.4998361972303562</v>
      </c>
      <c r="FS83" s="947">
        <v>0.51221506517088</v>
      </c>
      <c r="FT83" s="947">
        <v>0.59988085077561604</v>
      </c>
      <c r="FU83" s="947">
        <v>0.59458922447371854</v>
      </c>
      <c r="FV83" s="947">
        <f t="shared" si="13"/>
        <v>1.7066851404202148</v>
      </c>
      <c r="FW83" s="947">
        <v>0.57750828125461851</v>
      </c>
      <c r="FX83" s="947">
        <v>0.6603617631234846</v>
      </c>
      <c r="FY83" s="947">
        <v>0.6070924669349208</v>
      </c>
      <c r="FZ83" s="947">
        <v>1.8449625113130235</v>
      </c>
      <c r="GA83" s="1103">
        <v>6.4622565006650996</v>
      </c>
      <c r="GB83" s="1104">
        <v>0.44590322866369042</v>
      </c>
      <c r="GC83" s="947">
        <v>0.45770726081158725</v>
      </c>
      <c r="GD83" s="947">
        <v>0.46118913817894969</v>
      </c>
      <c r="GE83" s="947">
        <v>1.3647996276542276</v>
      </c>
      <c r="GF83" s="947">
        <v>0.50623832410721215</v>
      </c>
      <c r="GG83" s="947">
        <v>0.47397344628995802</v>
      </c>
      <c r="GH83" s="947">
        <v>0.49283143087540793</v>
      </c>
      <c r="GI83" s="947">
        <v>1.4730432012725778</v>
      </c>
      <c r="GJ83" s="947">
        <v>0.49280848870989968</v>
      </c>
      <c r="GK83" s="947">
        <v>0.51763005972270659</v>
      </c>
      <c r="GL83" s="947">
        <v>0.5432702446616573</v>
      </c>
      <c r="GM83" s="947">
        <v>1.5537087930942635</v>
      </c>
      <c r="GN83" s="947">
        <v>0.52930406629773064</v>
      </c>
      <c r="GO83" s="947">
        <v>0.58074033757298782</v>
      </c>
      <c r="GP83" s="947">
        <v>0.53521101454442066</v>
      </c>
      <c r="GQ83" s="947">
        <v>1.6452554184151391</v>
      </c>
      <c r="GR83" s="1103">
        <f t="shared" si="14"/>
        <v>6.0368070404362077</v>
      </c>
      <c r="GS83" s="1104">
        <f>GS82/GS59*100</f>
        <v>0.43501100411014676</v>
      </c>
      <c r="GT83" s="947">
        <f>GT82/GT59*100</f>
        <v>0.44791114293000972</v>
      </c>
      <c r="GU83" s="947">
        <f t="shared" ref="GU83:HI83" si="17">GU82/GU59*100</f>
        <v>0.45737467946313071</v>
      </c>
      <c r="GV83" s="947">
        <f t="shared" si="17"/>
        <v>1.3402968265032871</v>
      </c>
      <c r="GW83" s="947">
        <f t="shared" si="17"/>
        <v>0.45595555707011953</v>
      </c>
      <c r="GX83" s="947">
        <f t="shared" si="17"/>
        <v>0.45928138075165581</v>
      </c>
      <c r="GY83" s="947">
        <f t="shared" si="17"/>
        <v>0.47283250328606968</v>
      </c>
      <c r="GZ83" s="947">
        <f t="shared" si="17"/>
        <v>1.3880694411078451</v>
      </c>
      <c r="HA83" s="947">
        <f t="shared" si="17"/>
        <v>0.48437371253908085</v>
      </c>
      <c r="HB83" s="947">
        <f t="shared" si="17"/>
        <v>0.46394640979712148</v>
      </c>
      <c r="HC83" s="947">
        <f t="shared" si="17"/>
        <v>0.53533442147718313</v>
      </c>
      <c r="HD83" s="947">
        <f t="shared" si="17"/>
        <v>1.4836545438133857</v>
      </c>
      <c r="HE83" s="947">
        <f t="shared" si="17"/>
        <v>0.49023996254613617</v>
      </c>
      <c r="HF83" s="947">
        <f t="shared" si="17"/>
        <v>0.52058632888698175</v>
      </c>
      <c r="HG83" s="947">
        <f t="shared" si="17"/>
        <v>0.48330928572620652</v>
      </c>
      <c r="HH83" s="947">
        <f t="shared" si="17"/>
        <v>1.4941355771593245</v>
      </c>
      <c r="HI83" s="1103">
        <f t="shared" si="17"/>
        <v>5.7061563885838424</v>
      </c>
      <c r="HJ83" s="1104">
        <f>HJ82/HJ59*100</f>
        <v>0.42963293390898272</v>
      </c>
      <c r="HK83" s="947">
        <f t="shared" ref="HK83:HZ83" si="18">HK82/HK59*100</f>
        <v>0.43699442572372887</v>
      </c>
      <c r="HL83" s="947">
        <f t="shared" si="18"/>
        <v>0.41175672134334884</v>
      </c>
      <c r="HM83" s="947">
        <f t="shared" si="18"/>
        <v>1.2783840809760605</v>
      </c>
      <c r="HN83" s="947">
        <f t="shared" si="18"/>
        <v>0.53691840324165629</v>
      </c>
      <c r="HO83" s="947">
        <f t="shared" si="18"/>
        <v>0.47541307464237703</v>
      </c>
      <c r="HP83" s="947">
        <f t="shared" si="18"/>
        <v>0.45897195935352103</v>
      </c>
      <c r="HQ83" s="947">
        <f t="shared" si="18"/>
        <v>1.4713034372375544</v>
      </c>
      <c r="HR83" s="947">
        <f t="shared" si="18"/>
        <v>0.45779101595910937</v>
      </c>
      <c r="HS83" s="947">
        <f t="shared" si="18"/>
        <v>0.47003555981208694</v>
      </c>
      <c r="HT83" s="947">
        <f t="shared" si="18"/>
        <v>0.47114983948917832</v>
      </c>
      <c r="HU83" s="947">
        <f t="shared" si="18"/>
        <v>1.3989764152603743</v>
      </c>
      <c r="HV83" s="947">
        <f t="shared" si="18"/>
        <v>0.45640919830570853</v>
      </c>
      <c r="HW83" s="947">
        <f t="shared" si="18"/>
        <v>0.46566717301592353</v>
      </c>
      <c r="HX83" s="947">
        <f t="shared" si="18"/>
        <v>0.56995666184748039</v>
      </c>
      <c r="HY83" s="947">
        <f t="shared" si="18"/>
        <v>1.4920330331691125</v>
      </c>
      <c r="HZ83" s="1103">
        <f t="shared" si="18"/>
        <v>5.6406969666431017</v>
      </c>
    </row>
    <row r="84" spans="1:234" s="1116" customFormat="1" ht="24" hidden="1" customHeight="1" x14ac:dyDescent="0.35">
      <c r="A84" s="1171" t="s">
        <v>934</v>
      </c>
      <c r="B84" s="1151">
        <v>29.605644000000002</v>
      </c>
      <c r="C84" s="1151">
        <v>18.569256059999997</v>
      </c>
      <c r="D84" s="1151">
        <v>32.392014000000003</v>
      </c>
      <c r="E84" s="1151">
        <v>80.566914060000002</v>
      </c>
      <c r="F84" s="1151">
        <v>24.856392</v>
      </c>
      <c r="G84" s="1151">
        <v>49.677819037064019</v>
      </c>
      <c r="H84" s="1151">
        <v>102.84644722868836</v>
      </c>
      <c r="I84" s="1151">
        <v>177.38065826575237</v>
      </c>
      <c r="J84" s="1151">
        <v>60.500342000000003</v>
      </c>
      <c r="K84" s="1151">
        <v>35.330978000000002</v>
      </c>
      <c r="L84" s="1151">
        <v>57.278568999999997</v>
      </c>
      <c r="M84" s="1151">
        <v>153.10988900000001</v>
      </c>
      <c r="N84" s="1151">
        <v>94.623456000000004</v>
      </c>
      <c r="O84" s="1151">
        <v>734.90286000000003</v>
      </c>
      <c r="P84" s="1151">
        <v>81.248900000000006</v>
      </c>
      <c r="Q84" s="1151">
        <v>910.775216</v>
      </c>
      <c r="R84" s="1151">
        <v>1321.8326773257522</v>
      </c>
      <c r="S84" s="1151"/>
      <c r="T84" s="1151">
        <v>22.847276000000001</v>
      </c>
      <c r="U84" s="1151">
        <v>44.932821248860449</v>
      </c>
      <c r="V84" s="1151">
        <v>32.392014000000003</v>
      </c>
      <c r="W84" s="1151">
        <v>100.17211124886045</v>
      </c>
      <c r="AL84" s="1151">
        <v>2.1936743599999997</v>
      </c>
      <c r="AM84" s="1151">
        <v>1.5270858700000001</v>
      </c>
      <c r="AN84" s="1151">
        <v>31.400877819999995</v>
      </c>
      <c r="AO84" s="1151">
        <v>35.121638049999994</v>
      </c>
      <c r="AP84" s="1151">
        <v>135.29037018</v>
      </c>
      <c r="AQ84" s="1151">
        <v>109.10651299</v>
      </c>
      <c r="AR84" s="1151">
        <v>86.857213129999991</v>
      </c>
      <c r="AS84" s="1151">
        <v>331.25409630000001</v>
      </c>
      <c r="AT84" s="1151">
        <v>520.96165249000001</v>
      </c>
      <c r="AU84" s="1151">
        <v>1033.76967268</v>
      </c>
      <c r="AV84" s="1151"/>
      <c r="AW84" s="1151">
        <v>38.533150999999997</v>
      </c>
      <c r="AX84" s="1151">
        <v>148.986999</v>
      </c>
      <c r="AY84" s="1151">
        <v>58.569175000000001</v>
      </c>
      <c r="AZ84" s="1151">
        <v>246.089325</v>
      </c>
      <c r="BA84" s="1151">
        <v>212.63506000000001</v>
      </c>
      <c r="BB84" s="1151">
        <v>212.62496300000001</v>
      </c>
      <c r="BC84" s="1151">
        <v>315.49231099999997</v>
      </c>
      <c r="BD84" s="1151">
        <v>740.75233400000002</v>
      </c>
      <c r="BE84" s="1151">
        <v>177.05713158999998</v>
      </c>
      <c r="BF84" s="1151">
        <v>126.608215</v>
      </c>
      <c r="BG84" s="1151">
        <v>67.433295000000001</v>
      </c>
      <c r="BH84" s="1151">
        <v>371.09864159</v>
      </c>
      <c r="BM84" s="1132">
        <v>7.88</v>
      </c>
      <c r="BN84" s="1130">
        <v>9.7008620000000008</v>
      </c>
      <c r="BO84" s="1130">
        <v>257.32002499999999</v>
      </c>
      <c r="BP84" s="1130">
        <v>274.90088700000001</v>
      </c>
      <c r="BQ84" s="1116">
        <v>394.37097599999998</v>
      </c>
      <c r="BR84" s="1116">
        <v>420.75082700000002</v>
      </c>
      <c r="BS84" s="1116">
        <v>448.08673800000003</v>
      </c>
      <c r="BT84" s="1125">
        <v>1263.208541</v>
      </c>
      <c r="BU84" s="1125"/>
      <c r="BV84" s="1125"/>
      <c r="BW84" s="1125"/>
      <c r="BX84" s="1125"/>
      <c r="BY84" s="1125"/>
      <c r="BZ84" s="1125"/>
      <c r="CA84" s="1125"/>
      <c r="CB84" s="1126"/>
      <c r="CC84" s="1127"/>
      <c r="CD84" s="1125"/>
      <c r="CE84" s="1125"/>
      <c r="CF84" s="1125"/>
      <c r="CG84" s="1125"/>
      <c r="CH84" s="1125"/>
      <c r="CI84" s="1125"/>
      <c r="CJ84" s="1125"/>
      <c r="CK84" s="1125"/>
      <c r="CL84" s="1125"/>
      <c r="CM84" s="1125"/>
      <c r="CN84" s="1125"/>
      <c r="CO84" s="1125"/>
      <c r="CP84" s="1125"/>
      <c r="CQ84" s="1125"/>
      <c r="CR84" s="1125"/>
      <c r="CS84" s="1126"/>
      <c r="CT84" s="1125"/>
      <c r="CU84" s="1125"/>
      <c r="CV84" s="1125"/>
      <c r="CW84" s="1125"/>
      <c r="CX84" s="1125"/>
      <c r="CY84" s="1125"/>
      <c r="CZ84" s="1125"/>
      <c r="DA84" s="1125"/>
      <c r="DB84" s="1125"/>
      <c r="DC84" s="1125"/>
      <c r="DD84" s="1125"/>
      <c r="DE84" s="1125"/>
      <c r="DF84" s="1125"/>
      <c r="DG84" s="1125"/>
      <c r="DH84" s="1125"/>
      <c r="DI84" s="1125"/>
      <c r="DJ84" s="1126"/>
      <c r="DK84" s="1127"/>
      <c r="DL84" s="1125"/>
      <c r="DM84" s="1125"/>
      <c r="DN84" s="1125"/>
      <c r="DO84" s="1125"/>
      <c r="DP84" s="1125"/>
      <c r="DQ84" s="1125"/>
      <c r="DR84" s="1125"/>
      <c r="DS84" s="1125"/>
      <c r="DT84" s="1125"/>
      <c r="DU84" s="1125"/>
      <c r="DV84" s="1125"/>
      <c r="DW84" s="1125"/>
      <c r="DX84" s="1125"/>
      <c r="DY84" s="1125"/>
      <c r="DZ84" s="1125"/>
      <c r="EA84" s="1125"/>
      <c r="EB84" s="1197">
        <f>DN84+DR84+DW84+EA84</f>
        <v>0</v>
      </c>
      <c r="EC84" s="1120">
        <v>495.19350133</v>
      </c>
      <c r="ED84" s="1109">
        <v>392.56081410000002</v>
      </c>
      <c r="EE84" s="1109">
        <v>740.82716318000007</v>
      </c>
      <c r="EF84" s="1109">
        <v>1628.5814786100002</v>
      </c>
      <c r="EG84" s="1109">
        <v>768.8228427900001</v>
      </c>
      <c r="EH84" s="1109">
        <v>366.42714281999974</v>
      </c>
      <c r="EI84" s="1109">
        <v>1226.5192597000002</v>
      </c>
      <c r="EJ84" s="1109">
        <v>2361.7692453100003</v>
      </c>
      <c r="EK84" s="1109"/>
      <c r="EL84" s="1109"/>
      <c r="EM84" s="1109"/>
      <c r="EN84" s="1109"/>
      <c r="EO84" s="1109"/>
      <c r="EP84" s="1109"/>
      <c r="EQ84" s="1109"/>
      <c r="ER84" s="1109"/>
      <c r="ES84" s="1114"/>
      <c r="ET84" s="1115"/>
      <c r="EU84" s="1109"/>
      <c r="EV84" s="1109"/>
      <c r="EW84" s="1109"/>
      <c r="EX84" s="1109"/>
      <c r="EY84" s="1109"/>
      <c r="EZ84" s="1109"/>
      <c r="FA84" s="1109"/>
      <c r="FB84" s="1109"/>
      <c r="FC84" s="1109"/>
      <c r="FD84" s="1109"/>
      <c r="FE84" s="1109"/>
      <c r="FF84" s="1109"/>
      <c r="FG84" s="1109"/>
      <c r="FH84" s="1109"/>
      <c r="FI84" s="1109"/>
      <c r="FJ84" s="1114"/>
      <c r="FK84" s="1115">
        <v>14.860213940000001</v>
      </c>
      <c r="FL84" s="1109">
        <v>163.71349881899999</v>
      </c>
      <c r="FM84" s="1109">
        <v>49.690493390000007</v>
      </c>
      <c r="FN84" s="1109">
        <f t="shared" si="11"/>
        <v>228.26420614899999</v>
      </c>
      <c r="FO84" s="1109">
        <v>86.798484894499992</v>
      </c>
      <c r="FP84" s="1109">
        <v>1070.3852372945</v>
      </c>
      <c r="FQ84" s="1109">
        <v>1109.8905491800001</v>
      </c>
      <c r="FR84" s="1109">
        <f t="shared" si="12"/>
        <v>2267.0742713689997</v>
      </c>
      <c r="FS84" s="1109">
        <v>472.84759847000004</v>
      </c>
      <c r="FT84" s="1109">
        <v>252.93905998666798</v>
      </c>
      <c r="FU84" s="1109">
        <v>1112.9230281500002</v>
      </c>
      <c r="FV84" s="1109">
        <f t="shared" si="13"/>
        <v>1838.7096866066684</v>
      </c>
      <c r="FW84" s="1109">
        <v>1718.7893482600002</v>
      </c>
      <c r="FX84" s="1109">
        <v>505.87811997333301</v>
      </c>
      <c r="FY84" s="1109">
        <v>1367.5143636420005</v>
      </c>
      <c r="FZ84" s="1109">
        <v>3592.181831875334</v>
      </c>
      <c r="GA84" s="1114">
        <v>7926.2299960000018</v>
      </c>
      <c r="GB84" s="1115">
        <v>0</v>
      </c>
      <c r="GC84" s="1109">
        <v>0</v>
      </c>
      <c r="GD84" s="1109">
        <v>768.12763271699998</v>
      </c>
      <c r="GE84" s="1109">
        <f t="shared" si="10"/>
        <v>768.12763271699998</v>
      </c>
      <c r="GF84" s="1109">
        <v>2126.6448626799997</v>
      </c>
      <c r="GG84" s="1109">
        <v>889.08675565499993</v>
      </c>
      <c r="GH84" s="1109">
        <v>932.55727964799996</v>
      </c>
      <c r="GI84" s="1109">
        <f t="shared" ref="GI84:GI89" si="19">GH84+GG84+GF84</f>
        <v>3948.2888979829995</v>
      </c>
      <c r="GJ84" s="1109"/>
      <c r="GK84" s="1109"/>
      <c r="GL84" s="1109"/>
      <c r="GM84" s="1109">
        <f t="shared" ref="GM84:GM101" si="20">GL84+GK84+GJ84</f>
        <v>0</v>
      </c>
      <c r="GN84" s="1109"/>
      <c r="GO84" s="1109"/>
      <c r="GP84" s="1109"/>
      <c r="GQ84" s="1109">
        <f t="shared" ref="GQ84:GQ101" si="21">GP84+GO84+GN84</f>
        <v>0</v>
      </c>
      <c r="GR84" s="1114">
        <f t="shared" si="14"/>
        <v>4716.4165306999994</v>
      </c>
      <c r="GS84" s="1115"/>
      <c r="GT84" s="1109"/>
      <c r="GU84" s="1109"/>
      <c r="GV84" s="1109"/>
      <c r="GW84" s="1109"/>
      <c r="GX84" s="1109"/>
      <c r="GY84" s="1109"/>
      <c r="GZ84" s="1109"/>
      <c r="HA84" s="1109"/>
      <c r="HB84" s="1109"/>
      <c r="HC84" s="1109"/>
      <c r="HD84" s="1109"/>
      <c r="HE84" s="1109"/>
      <c r="HF84" s="1109"/>
      <c r="HG84" s="1109"/>
      <c r="HH84" s="1109"/>
      <c r="HI84" s="1103"/>
      <c r="HJ84" s="1115"/>
      <c r="HK84" s="1109"/>
      <c r="HL84" s="1109"/>
      <c r="HM84" s="1109"/>
      <c r="HN84" s="1109"/>
      <c r="HO84" s="1109"/>
      <c r="HP84" s="1109"/>
      <c r="HQ84" s="1109"/>
      <c r="HR84" s="1109"/>
      <c r="HS84" s="1109"/>
      <c r="HT84" s="1109"/>
      <c r="HU84" s="1109"/>
      <c r="HV84" s="1109"/>
      <c r="HW84" s="1109"/>
      <c r="HX84" s="1109"/>
      <c r="HY84" s="1109"/>
      <c r="HZ84" s="1114"/>
    </row>
    <row r="85" spans="1:234" s="1116" customFormat="1" ht="24" hidden="1" customHeight="1" x14ac:dyDescent="0.35">
      <c r="A85" s="1191" t="s">
        <v>924</v>
      </c>
      <c r="B85" s="1110">
        <v>4.0495211259899605E-2</v>
      </c>
      <c r="C85" s="1110">
        <v>2.5399411919189149E-2</v>
      </c>
      <c r="D85" s="1110">
        <v>4.4306465688218964E-2</v>
      </c>
      <c r="E85" s="1110">
        <v>0.11020108886730773</v>
      </c>
      <c r="F85" s="1110">
        <v>3.3999086295804899E-2</v>
      </c>
      <c r="G85" s="1110">
        <v>6.7950346793232058E-2</v>
      </c>
      <c r="H85" s="1110">
        <v>0.14067549443801497</v>
      </c>
      <c r="I85" s="1110">
        <v>0.24262492752705192</v>
      </c>
      <c r="J85" s="1110">
        <v>8.2753617201712523E-2</v>
      </c>
      <c r="K85" s="1110">
        <v>4.832644134101137E-2</v>
      </c>
      <c r="L85" s="1110">
        <v>7.8346809558330704E-2</v>
      </c>
      <c r="M85" s="1110">
        <v>0.2094268681010546</v>
      </c>
      <c r="N85" s="1110">
        <v>0.12942791721949418</v>
      </c>
      <c r="O85" s="1110">
        <v>1.0052153086487299</v>
      </c>
      <c r="P85" s="1110">
        <v>0.11113392331997429</v>
      </c>
      <c r="Q85" s="1110">
        <v>1.2457771491881984</v>
      </c>
      <c r="R85" s="1110">
        <v>1.8080300336836126</v>
      </c>
      <c r="S85" s="1110"/>
      <c r="T85" s="1110">
        <v>2.5739349285746477E-2</v>
      </c>
      <c r="U85" s="1110">
        <v>5.0620545771777353E-2</v>
      </c>
      <c r="V85" s="1110">
        <v>3.6492287413816417E-2</v>
      </c>
      <c r="W85" s="1110">
        <v>0.11285218247134024</v>
      </c>
      <c r="AL85" s="1110">
        <v>1.9480176466513805E-3</v>
      </c>
      <c r="AM85" s="1110">
        <v>1.3560764883589998E-3</v>
      </c>
      <c r="AN85" s="1110">
        <v>2.7884477855548227E-2</v>
      </c>
      <c r="AO85" s="1110">
        <v>3.1188571990558606E-2</v>
      </c>
      <c r="AP85" s="1110">
        <v>0.12013999586184604</v>
      </c>
      <c r="AQ85" s="1110">
        <v>9.6888315123087876E-2</v>
      </c>
      <c r="AR85" s="1110">
        <v>7.7130583737232541E-2</v>
      </c>
      <c r="AS85" s="1110">
        <v>0.29415889472216644</v>
      </c>
      <c r="AT85" s="1110">
        <v>0.46262221539535348</v>
      </c>
      <c r="AU85" s="1110">
        <v>0.91800387590511012</v>
      </c>
      <c r="AV85" s="1110"/>
      <c r="AW85" s="1110">
        <v>2.889753408117722E-2</v>
      </c>
      <c r="AX85" s="1110">
        <v>0.11173124360514448</v>
      </c>
      <c r="AY85" s="1110">
        <v>4.3923340986802062E-2</v>
      </c>
      <c r="AZ85" s="1110">
        <v>0.18455211867312379</v>
      </c>
      <c r="BA85" s="1110">
        <v>0.15946344209439722</v>
      </c>
      <c r="BB85" s="1110">
        <v>0.15945586995471889</v>
      </c>
      <c r="BC85" s="1110">
        <v>0.23660016305107937</v>
      </c>
      <c r="BD85" s="1110">
        <v>0.5555194751001955</v>
      </c>
      <c r="BE85" s="1110">
        <v>0.13278214632479718</v>
      </c>
      <c r="BF85" s="1110">
        <v>9.4948508309624438E-2</v>
      </c>
      <c r="BG85" s="1110">
        <v>5.0570895187589969E-2</v>
      </c>
      <c r="BH85" s="1110">
        <v>0.27830154982201161</v>
      </c>
      <c r="BM85" s="1113">
        <v>4.9730623789326737E-3</v>
      </c>
      <c r="BN85" s="1111">
        <v>6.1222070882509614E-3</v>
      </c>
      <c r="BO85" s="1111">
        <v>0.16239448422252728</v>
      </c>
      <c r="BP85" s="1111">
        <v>0.17348975368971092</v>
      </c>
      <c r="BT85" s="1125"/>
      <c r="BU85" s="1125"/>
      <c r="BV85" s="1125"/>
      <c r="BW85" s="1125"/>
      <c r="BX85" s="1125"/>
      <c r="BY85" s="1125"/>
      <c r="BZ85" s="1125"/>
      <c r="CA85" s="1125"/>
      <c r="CB85" s="1126"/>
      <c r="CC85" s="1127"/>
      <c r="CD85" s="1125"/>
      <c r="CE85" s="1125"/>
      <c r="CF85" s="1125"/>
      <c r="CG85" s="1125"/>
      <c r="CH85" s="1125"/>
      <c r="CI85" s="1125"/>
      <c r="CJ85" s="1125"/>
      <c r="CK85" s="1125"/>
      <c r="CL85" s="1125"/>
      <c r="CM85" s="1125"/>
      <c r="CN85" s="1125"/>
      <c r="CO85" s="1125"/>
      <c r="CP85" s="1125"/>
      <c r="CQ85" s="1125"/>
      <c r="CR85" s="1125"/>
      <c r="CS85" s="1126"/>
      <c r="CT85" s="1125"/>
      <c r="CU85" s="1125"/>
      <c r="CV85" s="1125"/>
      <c r="CW85" s="1125"/>
      <c r="CX85" s="1125"/>
      <c r="CY85" s="1125"/>
      <c r="CZ85" s="1125"/>
      <c r="DA85" s="1125"/>
      <c r="DB85" s="1125"/>
      <c r="DC85" s="1125"/>
      <c r="DD85" s="1125"/>
      <c r="DE85" s="1125"/>
      <c r="DF85" s="1125"/>
      <c r="DG85" s="1125"/>
      <c r="DH85" s="1125"/>
      <c r="DI85" s="1125"/>
      <c r="DJ85" s="1126"/>
      <c r="DK85" s="1127"/>
      <c r="DL85" s="1125"/>
      <c r="DM85" s="1125"/>
      <c r="DN85" s="1125"/>
      <c r="DO85" s="1125"/>
      <c r="DP85" s="1125"/>
      <c r="DQ85" s="1125"/>
      <c r="DR85" s="1125"/>
      <c r="DS85" s="1125"/>
      <c r="DT85" s="1125"/>
      <c r="DU85" s="1125"/>
      <c r="DV85" s="1125"/>
      <c r="DW85" s="1125"/>
      <c r="DX85" s="1125"/>
      <c r="DY85" s="1125"/>
      <c r="DZ85" s="1125"/>
      <c r="EA85" s="1125"/>
      <c r="EB85" s="1197">
        <f>DN85+DR85+DW85+EA85</f>
        <v>0</v>
      </c>
      <c r="EC85" s="1120">
        <v>0.12849551966786263</v>
      </c>
      <c r="ED85" s="1109">
        <v>0.10186382832880443</v>
      </c>
      <c r="EE85" s="1109">
        <v>0.19223388647308881</v>
      </c>
      <c r="EF85" s="1109">
        <v>0.42259323446975594</v>
      </c>
      <c r="EG85" s="1109">
        <v>0.19949835862444013</v>
      </c>
      <c r="EH85" s="1109">
        <v>9.5082520288748196E-2</v>
      </c>
      <c r="EI85" s="1109">
        <v>0.31826392962448552</v>
      </c>
      <c r="EJ85" s="1109">
        <v>0.61284480853767387</v>
      </c>
      <c r="EK85" s="1109"/>
      <c r="EL85" s="1109"/>
      <c r="EM85" s="1109"/>
      <c r="EN85" s="1109"/>
      <c r="EO85" s="1109"/>
      <c r="EP85" s="1109"/>
      <c r="EQ85" s="1109"/>
      <c r="ER85" s="1109"/>
      <c r="ES85" s="1114"/>
      <c r="ET85" s="1115"/>
      <c r="EU85" s="1109"/>
      <c r="EV85" s="1109"/>
      <c r="EW85" s="1109"/>
      <c r="EX85" s="1109"/>
      <c r="EY85" s="1109"/>
      <c r="EZ85" s="1109"/>
      <c r="FA85" s="1109"/>
      <c r="FB85" s="1109"/>
      <c r="FC85" s="1109"/>
      <c r="FD85" s="1109"/>
      <c r="FE85" s="1109"/>
      <c r="FF85" s="1109"/>
      <c r="FG85" s="1109"/>
      <c r="FH85" s="1109"/>
      <c r="FI85" s="1109"/>
      <c r="FJ85" s="1114"/>
      <c r="FK85" s="1115">
        <v>2.4352132210235873E-3</v>
      </c>
      <c r="FL85" s="1109">
        <v>2.6828501823309429E-2</v>
      </c>
      <c r="FM85" s="1109">
        <v>8.1430150972990074E-3</v>
      </c>
      <c r="FN85" s="1109">
        <f t="shared" si="11"/>
        <v>3.7406730141632025E-2</v>
      </c>
      <c r="FO85" s="1109">
        <v>1.4224076371534559E-2</v>
      </c>
      <c r="FP85" s="1109">
        <v>0.1754090682659469</v>
      </c>
      <c r="FQ85" s="1109">
        <v>0.18188298971772854</v>
      </c>
      <c r="FR85" s="1109">
        <f t="shared" si="12"/>
        <v>0.37151613435521003</v>
      </c>
      <c r="FS85" s="1109">
        <v>7.7487762152864167E-2</v>
      </c>
      <c r="FT85" s="1109">
        <v>4.1450314610531912E-2</v>
      </c>
      <c r="FU85" s="1109">
        <v>0.18237993632361432</v>
      </c>
      <c r="FV85" s="1109">
        <f t="shared" si="13"/>
        <v>0.30131801308701039</v>
      </c>
      <c r="FW85" s="1109">
        <v>0.28166610265082542</v>
      </c>
      <c r="FX85" s="1109">
        <v>8.2900629221063352E-2</v>
      </c>
      <c r="FY85" s="1109">
        <v>0.22410101710020583</v>
      </c>
      <c r="FZ85" s="1109">
        <v>0.58866774897209462</v>
      </c>
      <c r="GA85" s="1114">
        <v>1.2989086265559471</v>
      </c>
      <c r="GB85" s="1115">
        <v>0</v>
      </c>
      <c r="GC85" s="1109">
        <v>0</v>
      </c>
      <c r="GD85" s="1109">
        <v>9.5905599533154681E-2</v>
      </c>
      <c r="GE85" s="1109">
        <f t="shared" si="10"/>
        <v>9.5905599533154681E-2</v>
      </c>
      <c r="GF85" s="1109">
        <v>0.26552507924756874</v>
      </c>
      <c r="GG85" s="1109">
        <v>0.11100811207178049</v>
      </c>
      <c r="GH85" s="1109">
        <v>0.1164356822931802</v>
      </c>
      <c r="GI85" s="1109">
        <f t="shared" si="19"/>
        <v>0.49296887361252945</v>
      </c>
      <c r="GJ85" s="1109"/>
      <c r="GK85" s="1109"/>
      <c r="GL85" s="1109"/>
      <c r="GM85" s="1109">
        <f t="shared" si="20"/>
        <v>0</v>
      </c>
      <c r="GN85" s="1109"/>
      <c r="GO85" s="1109"/>
      <c r="GP85" s="1109"/>
      <c r="GQ85" s="1109">
        <f t="shared" si="21"/>
        <v>0</v>
      </c>
      <c r="GR85" s="1114">
        <f t="shared" si="14"/>
        <v>0.58887447314568409</v>
      </c>
      <c r="GS85" s="1115"/>
      <c r="GT85" s="1109"/>
      <c r="GU85" s="1109"/>
      <c r="GV85" s="1109"/>
      <c r="GW85" s="1109"/>
      <c r="GX85" s="1109"/>
      <c r="GY85" s="1109"/>
      <c r="GZ85" s="1109"/>
      <c r="HA85" s="1109"/>
      <c r="HB85" s="1109"/>
      <c r="HC85" s="1109"/>
      <c r="HD85" s="1109"/>
      <c r="HE85" s="1109"/>
      <c r="HF85" s="1109"/>
      <c r="HG85" s="1109"/>
      <c r="HH85" s="1109"/>
      <c r="HI85" s="1114"/>
      <c r="HJ85" s="1115"/>
      <c r="HK85" s="1109"/>
      <c r="HL85" s="1109"/>
      <c r="HM85" s="1109"/>
      <c r="HN85" s="1109"/>
      <c r="HO85" s="1109"/>
      <c r="HP85" s="1109"/>
      <c r="HQ85" s="1109"/>
      <c r="HR85" s="1109"/>
      <c r="HS85" s="1109"/>
      <c r="HT85" s="1109"/>
      <c r="HU85" s="1109"/>
      <c r="HV85" s="1109"/>
      <c r="HW85" s="1109"/>
      <c r="HX85" s="1109"/>
      <c r="HY85" s="1109"/>
      <c r="HZ85" s="1114"/>
    </row>
    <row r="86" spans="1:234" s="1070" customFormat="1" ht="21" customHeight="1" x14ac:dyDescent="0.35">
      <c r="A86" s="1171" t="s">
        <v>935</v>
      </c>
      <c r="B86" s="1087">
        <v>113.9974</v>
      </c>
      <c r="C86" s="1087">
        <v>85.649699999999996</v>
      </c>
      <c r="D86" s="1087">
        <v>136.20609999999999</v>
      </c>
      <c r="E86" s="1087">
        <v>335.85320000000002</v>
      </c>
      <c r="F86" s="1087">
        <v>262.06939999999997</v>
      </c>
      <c r="G86" s="1087">
        <v>155.8683</v>
      </c>
      <c r="H86" s="1087">
        <v>254.1148</v>
      </c>
      <c r="I86" s="1087">
        <v>672.05250000000001</v>
      </c>
      <c r="J86" s="1087">
        <v>193.81380000000001</v>
      </c>
      <c r="K86" s="1087">
        <v>165.99850000000001</v>
      </c>
      <c r="L86" s="1087">
        <v>188.64920000000001</v>
      </c>
      <c r="M86" s="1087">
        <v>548.4615</v>
      </c>
      <c r="N86" s="1087">
        <v>375.92439999999999</v>
      </c>
      <c r="O86" s="1087">
        <v>216.78300000000002</v>
      </c>
      <c r="P86" s="1087">
        <v>287.07839999999999</v>
      </c>
      <c r="Q86" s="1087">
        <v>879.78579999999999</v>
      </c>
      <c r="R86" s="1087">
        <v>2436.1530000000002</v>
      </c>
      <c r="S86" s="1087"/>
      <c r="T86" s="1087">
        <v>412.59340000000003</v>
      </c>
      <c r="U86" s="1087">
        <v>336.24279999999999</v>
      </c>
      <c r="V86" s="1087">
        <v>212.73970000000003</v>
      </c>
      <c r="W86" s="1087">
        <v>961.57589999999993</v>
      </c>
      <c r="X86" s="1087">
        <v>615.49599999999998</v>
      </c>
      <c r="Y86" s="1087">
        <v>314.08089999999999</v>
      </c>
      <c r="Z86" s="1087">
        <v>215.60480000000001</v>
      </c>
      <c r="AA86" s="1087">
        <v>1145.1816999999999</v>
      </c>
      <c r="AB86" s="1087">
        <v>408.75469999999996</v>
      </c>
      <c r="AC86" s="1087">
        <v>399.57150000000001</v>
      </c>
      <c r="AD86" s="1087">
        <v>370.01260000000002</v>
      </c>
      <c r="AE86" s="1087">
        <v>1178.3388</v>
      </c>
      <c r="AF86" s="1087">
        <v>442.9785</v>
      </c>
      <c r="AG86" s="1087">
        <v>304.14370000000002</v>
      </c>
      <c r="AH86" s="1087">
        <v>364.75419999999997</v>
      </c>
      <c r="AI86" s="1087">
        <v>1111.8764000000001</v>
      </c>
      <c r="AJ86" s="1087">
        <v>4396.9727999999996</v>
      </c>
      <c r="AK86" s="1087"/>
      <c r="AL86" s="1087">
        <v>413.25669999999997</v>
      </c>
      <c r="AM86" s="1087">
        <v>510.25360000000001</v>
      </c>
      <c r="AN86" s="1087">
        <v>475.95400000000001</v>
      </c>
      <c r="AO86" s="1087">
        <v>1399.4642999999999</v>
      </c>
      <c r="AP86" s="1087">
        <v>551.90589999999997</v>
      </c>
      <c r="AQ86" s="1087">
        <v>878.57819999999992</v>
      </c>
      <c r="AR86" s="1087">
        <v>410.03800000000001</v>
      </c>
      <c r="AS86" s="1087">
        <v>1840.5221000000001</v>
      </c>
      <c r="AT86" s="1087">
        <v>1210.5042000000001</v>
      </c>
      <c r="AU86" s="1087">
        <v>2215.4315000000001</v>
      </c>
      <c r="AV86" s="1087"/>
      <c r="AW86" s="1087">
        <v>640.50850000000003</v>
      </c>
      <c r="AX86" s="1087">
        <v>739.81459999999993</v>
      </c>
      <c r="AY86" s="1087">
        <v>601.61490000000003</v>
      </c>
      <c r="AZ86" s="1087">
        <v>1981.9380000000001</v>
      </c>
      <c r="BA86" s="1087">
        <v>783.27639999999997</v>
      </c>
      <c r="BB86" s="1087">
        <v>526.17146677999995</v>
      </c>
      <c r="BC86" s="1087">
        <v>556.33513356000003</v>
      </c>
      <c r="BD86" s="1087">
        <v>1865.7830003399999</v>
      </c>
      <c r="BE86" s="1087">
        <v>1014.36124468</v>
      </c>
      <c r="BF86" s="1087">
        <v>1003.37464468</v>
      </c>
      <c r="BG86" s="1087">
        <v>559.84863355999994</v>
      </c>
      <c r="BH86" s="1087">
        <v>2577.5845229199999</v>
      </c>
      <c r="BI86" s="925">
        <v>1088.0726446799999</v>
      </c>
      <c r="BJ86" s="925">
        <v>707.86923355999988</v>
      </c>
      <c r="BK86" s="925">
        <v>827.60296255999992</v>
      </c>
      <c r="BL86" s="925">
        <v>2623.5448407999997</v>
      </c>
      <c r="BM86" s="1200">
        <v>621.31169999999997</v>
      </c>
      <c r="BN86" s="1153">
        <v>1066.5250000000001</v>
      </c>
      <c r="BO86" s="1153">
        <v>708.75620000000004</v>
      </c>
      <c r="BP86" s="1153">
        <v>2396.5928999999996</v>
      </c>
      <c r="BQ86" s="1149">
        <v>890.77140000000009</v>
      </c>
      <c r="BR86" s="1149">
        <v>726.59719999999993</v>
      </c>
      <c r="BS86" s="1149">
        <v>563.55575421000003</v>
      </c>
      <c r="BT86" s="1192">
        <v>2180.9243542099998</v>
      </c>
      <c r="BU86" s="1192">
        <v>1332.04286</v>
      </c>
      <c r="BV86" s="1192">
        <v>1216.5648260199998</v>
      </c>
      <c r="BW86" s="1192">
        <v>835.99810000000002</v>
      </c>
      <c r="BX86" s="1192">
        <v>3384.6057860200003</v>
      </c>
      <c r="BY86" s="1192">
        <v>1112.8485000000001</v>
      </c>
      <c r="BZ86" s="1192">
        <v>747.50800000000004</v>
      </c>
      <c r="CA86" s="1192">
        <v>947.95999680000102</v>
      </c>
      <c r="CB86" s="1193">
        <v>2808.316496800001</v>
      </c>
      <c r="CC86" s="1194">
        <v>1213.4478689700002</v>
      </c>
      <c r="CD86" s="1192">
        <v>888.95926029999998</v>
      </c>
      <c r="CE86" s="1192">
        <v>945.93170618000192</v>
      </c>
      <c r="CF86" s="1192">
        <v>3048.3388354500021</v>
      </c>
      <c r="CG86" s="1192">
        <v>1043.640515809999</v>
      </c>
      <c r="CH86" s="1192">
        <v>1184.5854013300002</v>
      </c>
      <c r="CI86" s="1192">
        <v>1430.96505622</v>
      </c>
      <c r="CJ86" s="1192">
        <v>3659.1909733599987</v>
      </c>
      <c r="CK86" s="1192">
        <v>1407.79577668</v>
      </c>
      <c r="CL86" s="1192">
        <v>778.02113181999994</v>
      </c>
      <c r="CM86" s="1192">
        <v>816.99164364000092</v>
      </c>
      <c r="CN86" s="1192">
        <v>3002.8085521400008</v>
      </c>
      <c r="CO86" s="1192">
        <v>1373.5238737800023</v>
      </c>
      <c r="CP86" s="1192">
        <v>1028.6639021600017</v>
      </c>
      <c r="CQ86" s="1192">
        <v>1476.53907469</v>
      </c>
      <c r="CR86" s="1192">
        <v>3878.7268506300043</v>
      </c>
      <c r="CS86" s="1193">
        <v>13572.121181600003</v>
      </c>
      <c r="CT86" s="1192">
        <v>1414.1932183200001</v>
      </c>
      <c r="CU86" s="1192">
        <v>509.77632430999995</v>
      </c>
      <c r="CV86" s="1192">
        <v>782.81172263000008</v>
      </c>
      <c r="CW86" s="1192">
        <v>2706.7812652600001</v>
      </c>
      <c r="CX86" s="1192">
        <v>1649.09096039</v>
      </c>
      <c r="CY86" s="1192">
        <v>1463.2456078099997</v>
      </c>
      <c r="CZ86" s="1192">
        <v>754.88138079999999</v>
      </c>
      <c r="DA86" s="1192">
        <v>3867.2179489999999</v>
      </c>
      <c r="DB86" s="1192">
        <v>1894.5797897400003</v>
      </c>
      <c r="DC86" s="1192">
        <v>874.94766221999907</v>
      </c>
      <c r="DD86" s="1192">
        <v>1191.6676567</v>
      </c>
      <c r="DE86" s="1192">
        <v>3961.1951086599993</v>
      </c>
      <c r="DF86" s="1192">
        <v>1871.7102697299988</v>
      </c>
      <c r="DG86" s="1192">
        <v>1496.0321409699982</v>
      </c>
      <c r="DH86" s="1192">
        <v>1918.8854475199987</v>
      </c>
      <c r="DI86" s="1192">
        <v>5286.6278582199957</v>
      </c>
      <c r="DJ86" s="1193">
        <v>15821.822181139994</v>
      </c>
      <c r="DK86" s="1194">
        <v>1413.9990842300006</v>
      </c>
      <c r="DL86" s="1192">
        <v>971.21880639000051</v>
      </c>
      <c r="DM86" s="1192">
        <v>1382.6614942800002</v>
      </c>
      <c r="DN86" s="1192">
        <v>3767.8793849000012</v>
      </c>
      <c r="DO86" s="1192">
        <v>2130.0648491299999</v>
      </c>
      <c r="DP86" s="1192">
        <v>1872.32598676</v>
      </c>
      <c r="DQ86" s="1192">
        <v>1037.4257145700017</v>
      </c>
      <c r="DR86" s="1192">
        <v>5039.8165504600011</v>
      </c>
      <c r="DS86" s="1192">
        <v>8807.6959353600014</v>
      </c>
      <c r="DT86" s="1192">
        <v>2521.7955342899991</v>
      </c>
      <c r="DU86" s="1192">
        <v>1029.1828575500031</v>
      </c>
      <c r="DV86" s="1192">
        <v>2396.9831016600019</v>
      </c>
      <c r="DW86" s="1192">
        <v>5947.9614935000045</v>
      </c>
      <c r="DX86" s="1192">
        <v>1404.6794533499967</v>
      </c>
      <c r="DY86" s="1192">
        <v>1871.4409000100009</v>
      </c>
      <c r="DZ86" s="1192">
        <v>1737.4791116900028</v>
      </c>
      <c r="EA86" s="1192">
        <v>5013.5994650499997</v>
      </c>
      <c r="EB86" s="1193">
        <v>19769.256893910009</v>
      </c>
      <c r="EC86" s="1195">
        <v>2810.5343827299998</v>
      </c>
      <c r="ED86" s="925">
        <v>1281.8123561199995</v>
      </c>
      <c r="EE86" s="925">
        <v>2316.7921302599998</v>
      </c>
      <c r="EF86" s="925">
        <v>6409.1388691099992</v>
      </c>
      <c r="EG86" s="925">
        <v>1634.1811320099998</v>
      </c>
      <c r="EH86" s="925">
        <v>2214.3711334899999</v>
      </c>
      <c r="EI86" s="925">
        <v>1797.9988643800002</v>
      </c>
      <c r="EJ86" s="925">
        <v>5646.5511298800002</v>
      </c>
      <c r="EK86" s="925">
        <v>2103.0526156000019</v>
      </c>
      <c r="EL86" s="925">
        <v>2230.1338147400002</v>
      </c>
      <c r="EM86" s="925">
        <v>2436.76298761</v>
      </c>
      <c r="EN86" s="925">
        <v>6769.9494179500016</v>
      </c>
      <c r="EO86" s="925">
        <v>1557.3130707399996</v>
      </c>
      <c r="EP86" s="925">
        <v>2501.8979978500001</v>
      </c>
      <c r="EQ86" s="925">
        <v>1714.4084070199999</v>
      </c>
      <c r="ER86" s="925">
        <v>5773.6194756099994</v>
      </c>
      <c r="ES86" s="1092">
        <v>24599.258892549999</v>
      </c>
      <c r="ET86" s="1096">
        <v>2350.4509888300008</v>
      </c>
      <c r="EU86" s="925">
        <v>2341.6344603799985</v>
      </c>
      <c r="EV86" s="925">
        <v>3574.3906296700043</v>
      </c>
      <c r="EW86" s="925">
        <v>8266.4760788800031</v>
      </c>
      <c r="EX86" s="925">
        <v>2227.332429</v>
      </c>
      <c r="EY86" s="925">
        <v>2573.1588809</v>
      </c>
      <c r="EZ86" s="925">
        <v>1954.09250883</v>
      </c>
      <c r="FA86" s="925">
        <v>6754.5838187299996</v>
      </c>
      <c r="FB86" s="925">
        <v>3570.2262265400004</v>
      </c>
      <c r="FC86" s="925">
        <v>2907.1825165500009</v>
      </c>
      <c r="FD86" s="925">
        <v>3866.7204473799998</v>
      </c>
      <c r="FE86" s="925">
        <v>10344.129190470001</v>
      </c>
      <c r="FF86" s="925">
        <v>2607.8280864999997</v>
      </c>
      <c r="FG86" s="925">
        <v>3295.9699415699997</v>
      </c>
      <c r="FH86" s="925">
        <v>2253.5986044999959</v>
      </c>
      <c r="FI86" s="925">
        <v>8157.3966325699948</v>
      </c>
      <c r="FJ86" s="1092">
        <v>33522.58572065</v>
      </c>
      <c r="FK86" s="1096">
        <v>3806.3341999999998</v>
      </c>
      <c r="FL86" s="925">
        <v>3060.1105000000002</v>
      </c>
      <c r="FM86" s="925">
        <v>4060.0544999999997</v>
      </c>
      <c r="FN86" s="925">
        <f t="shared" si="11"/>
        <v>10926.4992</v>
      </c>
      <c r="FO86" s="925">
        <v>2982.8590000000004</v>
      </c>
      <c r="FP86" s="925">
        <v>3936.0817999999999</v>
      </c>
      <c r="FQ86" s="925">
        <v>2627.2141000000001</v>
      </c>
      <c r="FR86" s="925">
        <f t="shared" si="12"/>
        <v>9546.1549000000014</v>
      </c>
      <c r="FS86" s="925">
        <v>3078.5475999999999</v>
      </c>
      <c r="FT86" s="925">
        <v>3924.6693</v>
      </c>
      <c r="FU86" s="925">
        <v>4560.8396999999995</v>
      </c>
      <c r="FV86" s="925">
        <f t="shared" si="13"/>
        <v>11564.0566</v>
      </c>
      <c r="FW86" s="925">
        <v>4005.6433999999999</v>
      </c>
      <c r="FX86" s="925">
        <v>5592.7168050099999</v>
      </c>
      <c r="FY86" s="925">
        <v>4052.3013763400004</v>
      </c>
      <c r="FZ86" s="925">
        <v>13650.661581350001</v>
      </c>
      <c r="GA86" s="1092">
        <v>45687.372281350006</v>
      </c>
      <c r="GB86" s="1096">
        <v>3620.0490955299988</v>
      </c>
      <c r="GC86" s="925">
        <v>5866.8191411950111</v>
      </c>
      <c r="GD86" s="925">
        <v>1398.4224962400001</v>
      </c>
      <c r="GE86" s="925">
        <v>10885.290732965012</v>
      </c>
      <c r="GF86" s="925">
        <v>743.07817304000753</v>
      </c>
      <c r="GG86" s="925">
        <v>1762.7125453660051</v>
      </c>
      <c r="GH86" s="925">
        <v>1040.6319225199964</v>
      </c>
      <c r="GI86" s="925">
        <v>3546.4226409260086</v>
      </c>
      <c r="GJ86" s="925">
        <v>1477.5299199199999</v>
      </c>
      <c r="GK86" s="925">
        <v>3347.1232208199999</v>
      </c>
      <c r="GL86" s="925">
        <v>6142.0631163217113</v>
      </c>
      <c r="GM86" s="925">
        <v>10966.716257061711</v>
      </c>
      <c r="GN86" s="925">
        <v>1099.7326085699901</v>
      </c>
      <c r="GO86" s="925">
        <v>1138.04891292</v>
      </c>
      <c r="GP86" s="925">
        <v>1711.5659596</v>
      </c>
      <c r="GQ86" s="925">
        <v>3949.3474810899902</v>
      </c>
      <c r="GR86" s="1092">
        <f t="shared" si="14"/>
        <v>29347.777112042721</v>
      </c>
      <c r="GS86" s="1096">
        <f>'13 '!GP12</f>
        <v>1451.811880967183</v>
      </c>
      <c r="GT86" s="925">
        <f>'13 '!GQ12</f>
        <v>11167.67526443279</v>
      </c>
      <c r="GU86" s="925">
        <f>'13 '!GR12</f>
        <v>1914.3670334624085</v>
      </c>
      <c r="GV86" s="925">
        <f>'13 '!GS12</f>
        <v>14533.854178862381</v>
      </c>
      <c r="GW86" s="925">
        <f>'13 '!GT12</f>
        <v>1511.85</v>
      </c>
      <c r="GX86" s="925">
        <f>'13 '!GU12</f>
        <v>1400.49</v>
      </c>
      <c r="GY86" s="925">
        <f>'13 '!GV12</f>
        <v>1582.31</v>
      </c>
      <c r="GZ86" s="925">
        <f>'13 '!GW12</f>
        <v>4494.6499999999996</v>
      </c>
      <c r="HA86" s="925">
        <f>'13 '!GX12</f>
        <v>1954.81</v>
      </c>
      <c r="HB86" s="925">
        <f>'13 '!GY12</f>
        <v>7806.58</v>
      </c>
      <c r="HC86" s="925">
        <f>'13 '!GZ12</f>
        <v>5656.16</v>
      </c>
      <c r="HD86" s="925">
        <f>'13 '!HA12</f>
        <v>15417.55</v>
      </c>
      <c r="HE86" s="925">
        <f>'13 '!HB12</f>
        <v>6585.35</v>
      </c>
      <c r="HF86" s="925">
        <f>'13 '!HC12</f>
        <v>2651.29</v>
      </c>
      <c r="HG86" s="925">
        <f>'13 '!HD12</f>
        <v>3109.57</v>
      </c>
      <c r="HH86" s="925">
        <f>'13 '!HE12</f>
        <v>12346.210000000001</v>
      </c>
      <c r="HI86" s="1092">
        <f>'13 '!HF12</f>
        <v>46792.264178862388</v>
      </c>
      <c r="HJ86" s="1096">
        <f>'13 '!HG12</f>
        <v>5099.075694950001</v>
      </c>
      <c r="HK86" s="925">
        <f>'13 '!HH12</f>
        <v>10214.245243420002</v>
      </c>
      <c r="HL86" s="925">
        <f>'13 '!HI12</f>
        <v>3087.2799493299999</v>
      </c>
      <c r="HM86" s="925">
        <f>'13 '!HJ12</f>
        <v>18400.600887700006</v>
      </c>
      <c r="HN86" s="925">
        <f>'13 '!HK12</f>
        <v>2559.6630139400004</v>
      </c>
      <c r="HO86" s="925">
        <f>'13 '!HL12</f>
        <v>2312.5475721499997</v>
      </c>
      <c r="HP86" s="925">
        <f>'13 '!HM12</f>
        <v>1852.9710294900001</v>
      </c>
      <c r="HQ86" s="925">
        <f>'13 '!HN12</f>
        <v>6725.1816155799997</v>
      </c>
      <c r="HR86" s="925">
        <f>'13 '!HO12</f>
        <v>3560.3617637118318</v>
      </c>
      <c r="HS86" s="925">
        <f>'13 '!HP12</f>
        <v>11618.671967929124</v>
      </c>
      <c r="HT86" s="925">
        <f>'13 '!HQ12</f>
        <v>2147.5916980010766</v>
      </c>
      <c r="HU86" s="925">
        <f>'13 '!HR12</f>
        <v>17326.625429642034</v>
      </c>
      <c r="HV86" s="925">
        <f>'13 '!HS12</f>
        <v>1656.0872075619209</v>
      </c>
      <c r="HW86" s="925">
        <f>'13 '!HT12</f>
        <v>2120.2604397599971</v>
      </c>
      <c r="HX86" s="925">
        <f>'13 '!HU12</f>
        <v>3662.3514534999999</v>
      </c>
      <c r="HY86" s="925">
        <f>'13 '!HV12</f>
        <v>7438.6991008219175</v>
      </c>
      <c r="HZ86" s="1092">
        <f>'13 '!HW12</f>
        <v>49891.10703374396</v>
      </c>
    </row>
    <row r="87" spans="1:234" ht="21" customHeight="1" x14ac:dyDescent="0.35">
      <c r="A87" s="1191" t="s">
        <v>924</v>
      </c>
      <c r="B87" s="1098">
        <v>0.1520796702197201</v>
      </c>
      <c r="C87" s="1098">
        <v>0.11426206326124948</v>
      </c>
      <c r="D87" s="1098">
        <v>0.18170746674848917</v>
      </c>
      <c r="E87" s="1098">
        <v>0.44804920022945882</v>
      </c>
      <c r="F87" s="1098">
        <v>0.34961699062153972</v>
      </c>
      <c r="G87" s="1098">
        <v>0.20793807281313786</v>
      </c>
      <c r="H87" s="1098">
        <v>0.33900505609733317</v>
      </c>
      <c r="I87" s="1098">
        <v>0.89656011953201087</v>
      </c>
      <c r="J87" s="1098">
        <v>0.25855974599447701</v>
      </c>
      <c r="K87" s="1098">
        <v>0.22145239397537322</v>
      </c>
      <c r="L87" s="1098">
        <v>0.25166984618257981</v>
      </c>
      <c r="M87" s="1098">
        <v>0.73168198615243007</v>
      </c>
      <c r="N87" s="1098">
        <v>0.50150669032404371</v>
      </c>
      <c r="O87" s="1098">
        <v>0.28920209714644007</v>
      </c>
      <c r="P87" s="1098">
        <v>0.38298056270761349</v>
      </c>
      <c r="Q87" s="1098">
        <v>1.1736893501780974</v>
      </c>
      <c r="R87" s="1098">
        <v>3.2499806560919975</v>
      </c>
      <c r="S87" s="1098"/>
      <c r="T87" s="1098">
        <v>0.44146050224157674</v>
      </c>
      <c r="U87" s="1098">
        <v>0.35976803158536713</v>
      </c>
      <c r="V87" s="1098">
        <v>0.22762403569403286</v>
      </c>
      <c r="W87" s="1098">
        <v>1.0288525695209767</v>
      </c>
      <c r="X87" s="1098">
        <v>0.65855918511464673</v>
      </c>
      <c r="Y87" s="1098">
        <v>0.33605557398273073</v>
      </c>
      <c r="Z87" s="1098">
        <v>0.23068959245032689</v>
      </c>
      <c r="AA87" s="1098">
        <v>1.2253043515477042</v>
      </c>
      <c r="AB87" s="1098">
        <v>0.4373532275494591</v>
      </c>
      <c r="AC87" s="1098">
        <v>0.42752752484993739</v>
      </c>
      <c r="AD87" s="1098">
        <v>0.39590053605247116</v>
      </c>
      <c r="AE87" s="1098">
        <v>1.2607812884518677</v>
      </c>
      <c r="AF87" s="1098">
        <v>0.47397149613207651</v>
      </c>
      <c r="AG87" s="1098">
        <v>0.32542311766405241</v>
      </c>
      <c r="AH87" s="1098">
        <v>0.39027423203261247</v>
      </c>
      <c r="AI87" s="1098">
        <v>1.1896688458287417</v>
      </c>
      <c r="AJ87" s="1098">
        <v>4.7046070553492889</v>
      </c>
      <c r="AK87" s="1098"/>
      <c r="AL87" s="1098">
        <v>0.36697850823989919</v>
      </c>
      <c r="AM87" s="1098">
        <v>0.45311329484080537</v>
      </c>
      <c r="AN87" s="1098">
        <v>0.42265470568489999</v>
      </c>
      <c r="AO87" s="1098">
        <v>1.2427465087656044</v>
      </c>
      <c r="AP87" s="1098">
        <v>0.4901011982886157</v>
      </c>
      <c r="AQ87" s="1098">
        <v>0.78019138518043585</v>
      </c>
      <c r="AR87" s="1098">
        <v>0.36412025155713584</v>
      </c>
      <c r="AS87" s="1098">
        <v>1.6344128350261877</v>
      </c>
      <c r="AT87" s="1098">
        <v>1.0680008469865805</v>
      </c>
      <c r="AU87" s="1098">
        <v>1.9546257819186013</v>
      </c>
      <c r="AV87" s="1098"/>
      <c r="AW87" s="1098">
        <v>0.45771531271438376</v>
      </c>
      <c r="AX87" s="1098">
        <v>0.52868068259775891</v>
      </c>
      <c r="AY87" s="1098">
        <v>0.42992146409787335</v>
      </c>
      <c r="AZ87" s="1098">
        <v>1.4163174594100161</v>
      </c>
      <c r="BA87" s="1098">
        <v>0.55973902355362448</v>
      </c>
      <c r="BB87" s="1098">
        <v>0.37600865165504227</v>
      </c>
      <c r="BC87" s="1098">
        <v>0.39756398179167624</v>
      </c>
      <c r="BD87" s="1098">
        <v>1.3333116570003429</v>
      </c>
      <c r="BE87" s="1098">
        <v>0.72487511768236912</v>
      </c>
      <c r="BF87" s="1098">
        <v>0.71702395715184086</v>
      </c>
      <c r="BG87" s="1098">
        <v>0.40007477243882916</v>
      </c>
      <c r="BH87" s="1098">
        <v>1.8419738472730391</v>
      </c>
      <c r="BI87" s="1098">
        <v>0.77755019771895717</v>
      </c>
      <c r="BJ87" s="1098">
        <v>0.50585212780128053</v>
      </c>
      <c r="BK87" s="1098">
        <v>0.59141533455293849</v>
      </c>
      <c r="BL87" s="1098">
        <v>1.8748176600731761</v>
      </c>
      <c r="BM87" s="1202">
        <v>0.36817878734365139</v>
      </c>
      <c r="BN87" s="1098">
        <v>0.63200464625354358</v>
      </c>
      <c r="BO87" s="1098">
        <v>0.41999691658517696</v>
      </c>
      <c r="BP87" s="1098">
        <v>1.4201803501823718</v>
      </c>
      <c r="BQ87" s="1098">
        <v>0.52785604045828638</v>
      </c>
      <c r="BR87" s="1098">
        <v>0.43056919092830948</v>
      </c>
      <c r="BS87" s="1098">
        <v>0.3339535923523968</v>
      </c>
      <c r="BT87" s="1141">
        <v>1.2923788237389924</v>
      </c>
      <c r="BU87" s="1141">
        <v>0.78934603176564877</v>
      </c>
      <c r="BV87" s="1141">
        <v>0.72091570522329407</v>
      </c>
      <c r="BW87" s="1141">
        <v>0.49539831083109587</v>
      </c>
      <c r="BX87" s="1141">
        <v>2.0056600478200388</v>
      </c>
      <c r="BY87" s="1141">
        <v>0.65945516755470956</v>
      </c>
      <c r="BZ87" s="1141">
        <v>0.44296057674381178</v>
      </c>
      <c r="CA87" s="1141">
        <v>0.56174503404992382</v>
      </c>
      <c r="CB87" s="1164">
        <v>1.6641607783484451</v>
      </c>
      <c r="CC87" s="1165">
        <v>0.58929846991432056</v>
      </c>
      <c r="CD87" s="1141">
        <v>0.4317139164417681</v>
      </c>
      <c r="CE87" s="1141">
        <v>0.45938199847718314</v>
      </c>
      <c r="CF87" s="1141">
        <v>1.4803943848332719</v>
      </c>
      <c r="CG87" s="1141">
        <v>0.50683327634788533</v>
      </c>
      <c r="CH87" s="1141">
        <v>0.57528170953001101</v>
      </c>
      <c r="CI87" s="1141">
        <v>0.69493345342234347</v>
      </c>
      <c r="CJ87" s="1141">
        <v>1.7770484393002397</v>
      </c>
      <c r="CK87" s="1141">
        <v>0.6836815312499237</v>
      </c>
      <c r="CL87" s="1141">
        <v>0.37783795601512482</v>
      </c>
      <c r="CM87" s="1141">
        <v>0.39676358403307821</v>
      </c>
      <c r="CN87" s="1141">
        <v>1.4582830712981267</v>
      </c>
      <c r="CO87" s="1141">
        <v>0.66703773430035729</v>
      </c>
      <c r="CP87" s="1141">
        <v>0.49956003805382271</v>
      </c>
      <c r="CQ87" s="1141">
        <v>0.71706600648786134</v>
      </c>
      <c r="CR87" s="1141">
        <v>1.8836637788420416</v>
      </c>
      <c r="CS87" s="1164">
        <v>6.5911609804857276</v>
      </c>
      <c r="CT87" s="1141">
        <v>0.47046292959888708</v>
      </c>
      <c r="CU87" s="1141">
        <v>0.16958846914846865</v>
      </c>
      <c r="CV87" s="1141">
        <v>0.26041978676037386</v>
      </c>
      <c r="CW87" s="1141">
        <v>0.90047118550772953</v>
      </c>
      <c r="CX87" s="1141">
        <v>0.54860690487667674</v>
      </c>
      <c r="CY87" s="1141">
        <v>0.48678130149060483</v>
      </c>
      <c r="CZ87" s="1141">
        <v>0.2511281353284357</v>
      </c>
      <c r="DA87" s="1141">
        <v>1.2865163416957173</v>
      </c>
      <c r="DB87" s="1141">
        <v>0.63027424166181811</v>
      </c>
      <c r="DC87" s="1141">
        <v>0.29107086293534717</v>
      </c>
      <c r="DD87" s="1141">
        <v>0.39643483621377656</v>
      </c>
      <c r="DE87" s="1141">
        <v>1.3177799408109419</v>
      </c>
      <c r="DF87" s="1141">
        <v>0.62266618553267949</v>
      </c>
      <c r="DG87" s="1141">
        <v>0.49768847332683236</v>
      </c>
      <c r="DH87" s="1141">
        <v>0.6383600610653295</v>
      </c>
      <c r="DI87" s="1141">
        <v>1.7587147199248414</v>
      </c>
      <c r="DJ87" s="1164">
        <v>5.2634821879392302</v>
      </c>
      <c r="DK87" s="1165">
        <v>0.40460038124745612</v>
      </c>
      <c r="DL87" s="1141">
        <v>0.27790364486273988</v>
      </c>
      <c r="DM87" s="1141">
        <v>0.39563347244068614</v>
      </c>
      <c r="DN87" s="1141">
        <v>1.0781374985508823</v>
      </c>
      <c r="DO87" s="1141">
        <v>0.6094947724164288</v>
      </c>
      <c r="DP87" s="1141">
        <v>0.53574561434397194</v>
      </c>
      <c r="DQ87" s="1141">
        <v>0.29684802791757825</v>
      </c>
      <c r="DR87" s="1141">
        <v>1.4420884146779789</v>
      </c>
      <c r="DS87" s="1141">
        <v>2.5202259132288609</v>
      </c>
      <c r="DT87" s="1141">
        <v>0.72158422588900428</v>
      </c>
      <c r="DU87" s="1141">
        <v>0.2944894244856136</v>
      </c>
      <c r="DV87" s="1141">
        <v>0.68587051264143251</v>
      </c>
      <c r="DW87" s="1141">
        <v>1.7019441630160503</v>
      </c>
      <c r="DX87" s="1141">
        <v>0.40193367074587999</v>
      </c>
      <c r="DY87" s="1141">
        <v>0.53549235644551885</v>
      </c>
      <c r="DZ87" s="1141">
        <v>0.49716065508067847</v>
      </c>
      <c r="EA87" s="1141">
        <v>1.434586682272077</v>
      </c>
      <c r="EB87" s="1196">
        <v>5.6567567585169893</v>
      </c>
      <c r="EC87" s="1165">
        <v>0.69417562519618581</v>
      </c>
      <c r="ED87" s="947">
        <v>0.31659562649772338</v>
      </c>
      <c r="EE87" s="947">
        <v>0.57222592093346381</v>
      </c>
      <c r="EF87" s="947">
        <v>1.5829971726273731</v>
      </c>
      <c r="EG87" s="947">
        <v>0.40362740835603994</v>
      </c>
      <c r="EH87" s="947">
        <v>0.54692889560514513</v>
      </c>
      <c r="EI87" s="947">
        <v>0.44408885137731574</v>
      </c>
      <c r="EJ87" s="947">
        <v>1.3946451553385009</v>
      </c>
      <c r="EK87" s="947">
        <v>0.51943426603326226</v>
      </c>
      <c r="EL87" s="947">
        <v>0.55082212999456359</v>
      </c>
      <c r="EM87" s="947">
        <v>0.60185759717909093</v>
      </c>
      <c r="EN87" s="947">
        <v>1.6721139932069164</v>
      </c>
      <c r="EO87" s="947">
        <v>0.38464171836854005</v>
      </c>
      <c r="EP87" s="947">
        <v>0.61794533363709236</v>
      </c>
      <c r="EQ87" s="947">
        <v>0.4234427926224858</v>
      </c>
      <c r="ER87" s="947">
        <v>1.4260298446281181</v>
      </c>
      <c r="ES87" s="1103">
        <v>6.075786165800908</v>
      </c>
      <c r="ET87" s="1104">
        <v>0.51193480520734591</v>
      </c>
      <c r="EU87" s="947">
        <v>0.51001454062999196</v>
      </c>
      <c r="EV87" s="947">
        <v>0.7785122852725106</v>
      </c>
      <c r="EW87" s="947">
        <v>1.8004616311098485</v>
      </c>
      <c r="EX87" s="947">
        <v>0.48511923821892106</v>
      </c>
      <c r="EY87" s="947">
        <v>0.56044120754749682</v>
      </c>
      <c r="EZ87" s="947">
        <v>0.4256068186994954</v>
      </c>
      <c r="FA87" s="947">
        <v>1.4711672644659133</v>
      </c>
      <c r="FB87" s="947">
        <v>0.77760526661298746</v>
      </c>
      <c r="FC87" s="947">
        <v>0.63319249045608095</v>
      </c>
      <c r="FD87" s="947">
        <v>0.84218253791630626</v>
      </c>
      <c r="FE87" s="947">
        <v>2.2529802949853748</v>
      </c>
      <c r="FF87" s="947">
        <v>0.56799225757996918</v>
      </c>
      <c r="FG87" s="947">
        <v>0.71787147999491552</v>
      </c>
      <c r="FH87" s="947">
        <v>0.49084008477221408</v>
      </c>
      <c r="FI87" s="947">
        <v>1.7767038223470988</v>
      </c>
      <c r="FJ87" s="1103">
        <v>7.3013130129082349</v>
      </c>
      <c r="FK87" s="1104">
        <v>0.62376190577739676</v>
      </c>
      <c r="FL87" s="947">
        <v>0.50147471479761885</v>
      </c>
      <c r="FM87" s="947">
        <v>0.66534024586703289</v>
      </c>
      <c r="FN87" s="947">
        <f t="shared" si="11"/>
        <v>1.7905768664420485</v>
      </c>
      <c r="FO87" s="947">
        <v>0.48881514778845753</v>
      </c>
      <c r="FP87" s="947">
        <v>0.64502425584798262</v>
      </c>
      <c r="FQ87" s="947">
        <v>0.43053394363039599</v>
      </c>
      <c r="FR87" s="947">
        <f t="shared" si="12"/>
        <v>1.5643733472668362</v>
      </c>
      <c r="FS87" s="947">
        <v>0.50449608917746391</v>
      </c>
      <c r="FT87" s="947">
        <v>0.64315403574232699</v>
      </c>
      <c r="FU87" s="947">
        <v>0.7474062743143286</v>
      </c>
      <c r="FV87" s="947">
        <f t="shared" si="13"/>
        <v>1.8950563992341196</v>
      </c>
      <c r="FW87" s="947">
        <v>0.65642364273968667</v>
      </c>
      <c r="FX87" s="947">
        <v>0.91650483364448432</v>
      </c>
      <c r="FY87" s="947">
        <v>0.66406970499075113</v>
      </c>
      <c r="FZ87" s="947">
        <v>2.236998181374922</v>
      </c>
      <c r="GA87" s="1103">
        <v>7.4870047943179268</v>
      </c>
      <c r="GB87" s="1104">
        <v>0.43012208318907302</v>
      </c>
      <c r="GC87" s="947">
        <v>0.69707575895041207</v>
      </c>
      <c r="GD87" s="947">
        <v>0.16615586733448709</v>
      </c>
      <c r="GE87" s="947">
        <v>1.2933537094739724</v>
      </c>
      <c r="GF87" s="947">
        <v>8.8290054451182765E-2</v>
      </c>
      <c r="GG87" s="947">
        <v>0.20943958826761072</v>
      </c>
      <c r="GH87" s="947">
        <v>0.12364439225424913</v>
      </c>
      <c r="GI87" s="947">
        <v>0.4213740349730426</v>
      </c>
      <c r="GJ87" s="947">
        <v>0.17555514589979079</v>
      </c>
      <c r="GK87" s="947">
        <v>0.39769394680511672</v>
      </c>
      <c r="GL87" s="947">
        <v>0.72977932424540282</v>
      </c>
      <c r="GM87" s="947">
        <v>1.3030284169503104</v>
      </c>
      <c r="GN87" s="947">
        <v>0.13066653740501949</v>
      </c>
      <c r="GO87" s="947">
        <v>0.13521915208294832</v>
      </c>
      <c r="GP87" s="947">
        <v>0.2033625226154219</v>
      </c>
      <c r="GQ87" s="947">
        <v>0.46924821210338974</v>
      </c>
      <c r="GR87" s="1103">
        <f t="shared" si="14"/>
        <v>3.4870043735007155</v>
      </c>
      <c r="GS87" s="1104">
        <f>GS86/GS59*100</f>
        <v>0.1234303109705335</v>
      </c>
      <c r="GT87" s="947">
        <f>GT86/GT59*100</f>
        <v>0.94945471157639094</v>
      </c>
      <c r="GU87" s="947">
        <f t="shared" ref="GU87:HZ87" si="22">GU86/GU59*100</f>
        <v>0.16275587860225257</v>
      </c>
      <c r="GV87" s="947">
        <f t="shared" si="22"/>
        <v>1.2356409011491769</v>
      </c>
      <c r="GW87" s="947">
        <f t="shared" si="22"/>
        <v>0.12853463874154589</v>
      </c>
      <c r="GX87" s="947">
        <f t="shared" si="22"/>
        <v>0.1190670213388548</v>
      </c>
      <c r="GY87" s="947">
        <f t="shared" si="22"/>
        <v>0.13452501519802593</v>
      </c>
      <c r="GZ87" s="947">
        <f t="shared" si="22"/>
        <v>0.38212667527842659</v>
      </c>
      <c r="HA87" s="947">
        <f t="shared" si="22"/>
        <v>0.16619426342452051</v>
      </c>
      <c r="HB87" s="947">
        <f t="shared" si="22"/>
        <v>0.66370072434896143</v>
      </c>
      <c r="HC87" s="947">
        <f t="shared" si="22"/>
        <v>0.48087606724501913</v>
      </c>
      <c r="HD87" s="947">
        <f t="shared" si="22"/>
        <v>1.310771055018501</v>
      </c>
      <c r="HE87" s="947">
        <f t="shared" si="22"/>
        <v>0.55987405049220451</v>
      </c>
      <c r="HF87" s="947">
        <f t="shared" si="22"/>
        <v>0.22540768088704119</v>
      </c>
      <c r="HG87" s="947">
        <f t="shared" si="22"/>
        <v>0.26436978310781423</v>
      </c>
      <c r="HH87" s="947">
        <f t="shared" si="22"/>
        <v>1.0496515144870597</v>
      </c>
      <c r="HI87" s="1103">
        <f t="shared" si="22"/>
        <v>3.9781901459331652</v>
      </c>
      <c r="HJ87" s="1104">
        <f t="shared" si="22"/>
        <v>0.36421810928310927</v>
      </c>
      <c r="HK87" s="947">
        <f t="shared" si="22"/>
        <v>0.72958577453494811</v>
      </c>
      <c r="HL87" s="947">
        <f t="shared" si="22"/>
        <v>0.22051903781037155</v>
      </c>
      <c r="HM87" s="947">
        <f t="shared" si="22"/>
        <v>1.3143229216284291</v>
      </c>
      <c r="HN87" s="947">
        <f t="shared" si="22"/>
        <v>0.18283227767386051</v>
      </c>
      <c r="HO87" s="947">
        <f t="shared" si="22"/>
        <v>0.16518125141579731</v>
      </c>
      <c r="HP87" s="947">
        <f t="shared" si="22"/>
        <v>0.13235449820555018</v>
      </c>
      <c r="HQ87" s="947">
        <f t="shared" si="22"/>
        <v>0.48036802729520794</v>
      </c>
      <c r="HR87" s="947">
        <f t="shared" si="22"/>
        <v>0.2543104490932086</v>
      </c>
      <c r="HS87" s="947">
        <f t="shared" si="22"/>
        <v>0.82990153308192882</v>
      </c>
      <c r="HT87" s="947">
        <f t="shared" si="22"/>
        <v>0.15339874019378016</v>
      </c>
      <c r="HU87" s="947">
        <f t="shared" si="22"/>
        <v>1.2376107223689177</v>
      </c>
      <c r="HV87" s="947">
        <f t="shared" si="22"/>
        <v>0.11829142919833853</v>
      </c>
      <c r="HW87" s="947">
        <f t="shared" si="22"/>
        <v>0.15144651594836386</v>
      </c>
      <c r="HX87" s="947">
        <f t="shared" si="22"/>
        <v>0.26159539526841569</v>
      </c>
      <c r="HY87" s="947">
        <f t="shared" si="22"/>
        <v>0.53133334041511815</v>
      </c>
      <c r="HZ87" s="1103">
        <f t="shared" si="22"/>
        <v>3.5636350117076736</v>
      </c>
    </row>
    <row r="88" spans="1:234" s="1116" customFormat="1" ht="24" hidden="1" customHeight="1" x14ac:dyDescent="0.35">
      <c r="A88" s="1171" t="s">
        <v>812</v>
      </c>
      <c r="B88" s="1151">
        <v>65</v>
      </c>
      <c r="C88" s="1151">
        <v>185.69442857999999</v>
      </c>
      <c r="D88" s="1151">
        <v>81.979168999999999</v>
      </c>
      <c r="E88" s="1151">
        <v>332.67359757999998</v>
      </c>
      <c r="F88" s="1151">
        <v>0</v>
      </c>
      <c r="G88" s="1151">
        <v>86.399540000000002</v>
      </c>
      <c r="H88" s="1151">
        <v>0</v>
      </c>
      <c r="I88" s="1151">
        <v>86.399540000000002</v>
      </c>
      <c r="J88" s="1151">
        <v>0</v>
      </c>
      <c r="K88" s="1151">
        <v>81.869833</v>
      </c>
      <c r="L88" s="1151">
        <v>72.334337000000005</v>
      </c>
      <c r="M88" s="1151">
        <v>154.20417</v>
      </c>
      <c r="N88" s="1151">
        <v>88.300245000000004</v>
      </c>
      <c r="O88" s="1151">
        <v>88.398105000000001</v>
      </c>
      <c r="P88" s="1151">
        <v>59</v>
      </c>
      <c r="Q88" s="1151">
        <v>235.69835</v>
      </c>
      <c r="R88" s="1151">
        <v>808.97565758000007</v>
      </c>
      <c r="S88" s="1151"/>
      <c r="T88" s="1151">
        <v>100</v>
      </c>
      <c r="U88" s="1151">
        <v>0</v>
      </c>
      <c r="V88" s="1151">
        <v>0</v>
      </c>
      <c r="W88" s="1151">
        <v>100</v>
      </c>
      <c r="AL88" s="1151">
        <v>0</v>
      </c>
      <c r="AM88" s="1151">
        <v>0</v>
      </c>
      <c r="AN88" s="1151">
        <v>0</v>
      </c>
      <c r="AO88" s="1151">
        <v>0</v>
      </c>
      <c r="AP88" s="1151">
        <v>0</v>
      </c>
      <c r="AQ88" s="1151">
        <v>0</v>
      </c>
      <c r="AR88" s="1151">
        <v>0</v>
      </c>
      <c r="AS88" s="1151">
        <v>0</v>
      </c>
      <c r="AT88" s="1151">
        <v>0</v>
      </c>
      <c r="AU88" s="1151">
        <v>0</v>
      </c>
      <c r="AV88" s="1151"/>
      <c r="AW88" s="1151">
        <v>0</v>
      </c>
      <c r="AX88" s="1151">
        <v>0</v>
      </c>
      <c r="AY88" s="1151">
        <v>0</v>
      </c>
      <c r="AZ88" s="1151">
        <v>0</v>
      </c>
      <c r="BA88" s="1151">
        <v>0</v>
      </c>
      <c r="BB88" s="1151">
        <v>0</v>
      </c>
      <c r="BC88" s="1151">
        <v>0</v>
      </c>
      <c r="BD88" s="1151">
        <v>0</v>
      </c>
      <c r="BE88" s="1151">
        <v>0</v>
      </c>
      <c r="BF88" s="1151">
        <v>25</v>
      </c>
      <c r="BG88" s="1151">
        <v>0</v>
      </c>
      <c r="BH88" s="1151">
        <v>25</v>
      </c>
      <c r="BM88" s="1132">
        <v>0</v>
      </c>
      <c r="BN88" s="1130">
        <v>0</v>
      </c>
      <c r="BO88" s="1130">
        <v>0</v>
      </c>
      <c r="BP88" s="1130">
        <v>0</v>
      </c>
      <c r="BT88" s="1125"/>
      <c r="BU88" s="1125"/>
      <c r="BV88" s="1125"/>
      <c r="BW88" s="1125"/>
      <c r="BX88" s="1125"/>
      <c r="BY88" s="1125"/>
      <c r="BZ88" s="1125"/>
      <c r="CA88" s="1125"/>
      <c r="CB88" s="1126"/>
      <c r="CC88" s="1127"/>
      <c r="CD88" s="1125"/>
      <c r="CE88" s="1125"/>
      <c r="CF88" s="1125"/>
      <c r="CG88" s="1125"/>
      <c r="CH88" s="1125"/>
      <c r="CI88" s="1125"/>
      <c r="CJ88" s="1125"/>
      <c r="CK88" s="1125"/>
      <c r="CL88" s="1125"/>
      <c r="CM88" s="1125"/>
      <c r="CN88" s="1125"/>
      <c r="CO88" s="1125"/>
      <c r="CP88" s="1125"/>
      <c r="CQ88" s="1125"/>
      <c r="CR88" s="1125"/>
      <c r="CS88" s="1126"/>
      <c r="CT88" s="1125"/>
      <c r="CU88" s="1125"/>
      <c r="CV88" s="1125"/>
      <c r="CW88" s="1125"/>
      <c r="CX88" s="1125"/>
      <c r="CY88" s="1125"/>
      <c r="CZ88" s="1125"/>
      <c r="DA88" s="1125"/>
      <c r="DB88" s="1125"/>
      <c r="DC88" s="1125"/>
      <c r="DD88" s="1125"/>
      <c r="DE88" s="1125"/>
      <c r="DF88" s="1125"/>
      <c r="DG88" s="1125"/>
      <c r="DH88" s="1125"/>
      <c r="DI88" s="1125"/>
      <c r="DJ88" s="1126"/>
      <c r="DK88" s="1198">
        <v>0</v>
      </c>
      <c r="DL88" s="1166">
        <v>0</v>
      </c>
      <c r="DM88" s="1166">
        <v>41.411946333333333</v>
      </c>
      <c r="DN88" s="1166">
        <v>41.411946333333333</v>
      </c>
      <c r="DO88" s="1166">
        <v>0</v>
      </c>
      <c r="DP88" s="1166">
        <v>0</v>
      </c>
      <c r="DQ88" s="1166">
        <v>41.411946333333333</v>
      </c>
      <c r="DR88" s="1166">
        <v>41.411946333333333</v>
      </c>
      <c r="DS88" s="1166">
        <v>82.823892666666666</v>
      </c>
      <c r="DT88" s="1166">
        <v>0</v>
      </c>
      <c r="DU88" s="1166">
        <v>0</v>
      </c>
      <c r="DV88" s="1166">
        <v>41.411946333333333</v>
      </c>
      <c r="DW88" s="1166">
        <v>41.411946333333333</v>
      </c>
      <c r="DX88" s="1166"/>
      <c r="DY88" s="1166"/>
      <c r="DZ88" s="1166"/>
      <c r="EA88" s="1166"/>
      <c r="EB88" s="1197">
        <f>DN88+DR88+DW88+EA88</f>
        <v>124.235839</v>
      </c>
      <c r="EC88" s="1120">
        <v>0</v>
      </c>
      <c r="ED88" s="1109">
        <v>48.671300000000002</v>
      </c>
      <c r="EE88" s="1109">
        <v>0</v>
      </c>
      <c r="EF88" s="1109">
        <v>48.671300000000002</v>
      </c>
      <c r="EG88" s="1109">
        <v>0</v>
      </c>
      <c r="EH88" s="1109">
        <v>67.104174999999998</v>
      </c>
      <c r="EI88" s="1109">
        <v>25.667041999999999</v>
      </c>
      <c r="EJ88" s="1109">
        <v>92.771216999999993</v>
      </c>
      <c r="EK88" s="1109"/>
      <c r="EL88" s="1109"/>
      <c r="EM88" s="1109"/>
      <c r="EN88" s="1109"/>
      <c r="EO88" s="1109"/>
      <c r="EP88" s="1109"/>
      <c r="EQ88" s="1109"/>
      <c r="ER88" s="1109"/>
      <c r="ES88" s="1114"/>
      <c r="ET88" s="1115"/>
      <c r="EU88" s="1109"/>
      <c r="EV88" s="1109"/>
      <c r="EW88" s="1109"/>
      <c r="EX88" s="1109"/>
      <c r="EY88" s="1109"/>
      <c r="EZ88" s="1109"/>
      <c r="FA88" s="1109"/>
      <c r="FB88" s="1109"/>
      <c r="FC88" s="1109"/>
      <c r="FD88" s="1109"/>
      <c r="FE88" s="1109"/>
      <c r="FF88" s="1109"/>
      <c r="FG88" s="1109"/>
      <c r="FH88" s="1109"/>
      <c r="FI88" s="1109"/>
      <c r="FJ88" s="1114"/>
      <c r="FK88" s="1115">
        <v>0</v>
      </c>
      <c r="FL88" s="1109">
        <v>0</v>
      </c>
      <c r="FM88" s="1109">
        <v>0</v>
      </c>
      <c r="FN88" s="1109">
        <f t="shared" si="11"/>
        <v>0</v>
      </c>
      <c r="FO88" s="1109">
        <v>24.857766390000002</v>
      </c>
      <c r="FP88" s="1109">
        <v>142.17412400000001</v>
      </c>
      <c r="FQ88" s="1109">
        <v>0</v>
      </c>
      <c r="FR88" s="1109">
        <f t="shared" si="12"/>
        <v>167.03189039</v>
      </c>
      <c r="FS88" s="1109">
        <v>0</v>
      </c>
      <c r="FT88" s="1109">
        <v>0</v>
      </c>
      <c r="FU88" s="1109">
        <v>0</v>
      </c>
      <c r="FV88" s="1109">
        <f t="shared" si="13"/>
        <v>0</v>
      </c>
      <c r="FW88" s="1109">
        <v>0</v>
      </c>
      <c r="FX88" s="1109">
        <v>0</v>
      </c>
      <c r="FY88" s="1109">
        <v>0</v>
      </c>
      <c r="FZ88" s="1109">
        <v>0</v>
      </c>
      <c r="GA88" s="1114">
        <v>167.03189038999997</v>
      </c>
      <c r="GB88" s="1115">
        <v>0</v>
      </c>
      <c r="GC88" s="1109">
        <v>0</v>
      </c>
      <c r="GD88" s="1109">
        <v>37.141522000000002</v>
      </c>
      <c r="GE88" s="1109">
        <f t="shared" si="10"/>
        <v>37.141522000000002</v>
      </c>
      <c r="GF88" s="1109">
        <v>0</v>
      </c>
      <c r="GG88" s="1109">
        <v>0</v>
      </c>
      <c r="GH88" s="1109">
        <v>0</v>
      </c>
      <c r="GI88" s="1109">
        <f t="shared" si="19"/>
        <v>0</v>
      </c>
      <c r="GJ88" s="1109"/>
      <c r="GK88" s="1109"/>
      <c r="GL88" s="1109"/>
      <c r="GM88" s="1109">
        <f t="shared" si="20"/>
        <v>0</v>
      </c>
      <c r="GN88" s="1109"/>
      <c r="GO88" s="1109"/>
      <c r="GP88" s="1109"/>
      <c r="GQ88" s="1109">
        <f t="shared" si="21"/>
        <v>0</v>
      </c>
      <c r="GR88" s="1114">
        <f t="shared" si="14"/>
        <v>37.141522000000002</v>
      </c>
      <c r="GS88" s="1115"/>
      <c r="GT88" s="1109"/>
      <c r="GU88" s="1109"/>
      <c r="GV88" s="1109"/>
      <c r="GW88" s="1109"/>
      <c r="GX88" s="1109"/>
      <c r="GY88" s="1109"/>
      <c r="GZ88" s="1109"/>
      <c r="HA88" s="1109"/>
      <c r="HB88" s="1109"/>
      <c r="HC88" s="1109"/>
      <c r="HD88" s="1109"/>
      <c r="HE88" s="1109"/>
      <c r="HF88" s="1109"/>
      <c r="HG88" s="1109"/>
      <c r="HH88" s="1109"/>
      <c r="HI88" s="1103"/>
      <c r="HJ88" s="1115"/>
      <c r="HK88" s="1109"/>
      <c r="HL88" s="1109"/>
      <c r="HM88" s="1109"/>
      <c r="HN88" s="1109"/>
      <c r="HO88" s="1109"/>
      <c r="HP88" s="1109"/>
      <c r="HQ88" s="1109"/>
      <c r="HR88" s="1109"/>
      <c r="HS88" s="1109"/>
      <c r="HT88" s="1109"/>
      <c r="HU88" s="1109"/>
      <c r="HV88" s="1109"/>
      <c r="HW88" s="1109"/>
      <c r="HX88" s="1109"/>
      <c r="HY88" s="1109"/>
      <c r="HZ88" s="1114"/>
    </row>
    <row r="89" spans="1:234" s="1116" customFormat="1" ht="24" hidden="1" customHeight="1" x14ac:dyDescent="0.35">
      <c r="A89" s="1191" t="s">
        <v>924</v>
      </c>
      <c r="B89" s="1110">
        <v>8.8908342338152618E-2</v>
      </c>
      <c r="C89" s="1110">
        <v>0.25399667425351186</v>
      </c>
      <c r="D89" s="1110">
        <v>0.11213280033921952</v>
      </c>
      <c r="E89" s="1110">
        <v>0.45503781693088402</v>
      </c>
      <c r="F89" s="1110">
        <v>0</v>
      </c>
      <c r="G89" s="1110">
        <v>0.11817907507967555</v>
      </c>
      <c r="H89" s="1110">
        <v>0</v>
      </c>
      <c r="I89" s="1110">
        <v>0.11817907507967555</v>
      </c>
      <c r="J89" s="1110">
        <v>0</v>
      </c>
      <c r="K89" s="1110">
        <v>0.11198324830048285</v>
      </c>
      <c r="L89" s="1110">
        <v>9.8940399950758456E-2</v>
      </c>
      <c r="M89" s="1110">
        <v>0.2109236482512413</v>
      </c>
      <c r="N89" s="1110">
        <v>0.12077889863081152</v>
      </c>
      <c r="O89" s="1110">
        <v>0.12091275355975324</v>
      </c>
      <c r="P89" s="1110">
        <v>8.0701418430015451E-2</v>
      </c>
      <c r="Q89" s="1110">
        <v>0.32239307062058026</v>
      </c>
      <c r="R89" s="1110">
        <v>1.1065336108823811</v>
      </c>
      <c r="S89" s="1110"/>
      <c r="T89" s="1110">
        <v>0.11265828489027083</v>
      </c>
      <c r="U89" s="1110">
        <v>0</v>
      </c>
      <c r="V89" s="1110">
        <v>0</v>
      </c>
      <c r="W89" s="1110">
        <v>0.11265828489027083</v>
      </c>
      <c r="AL89" s="1110">
        <v>0</v>
      </c>
      <c r="AM89" s="1110">
        <v>0</v>
      </c>
      <c r="AN89" s="1110">
        <v>0</v>
      </c>
      <c r="AO89" s="1110">
        <v>0</v>
      </c>
      <c r="AP89" s="1110">
        <v>0</v>
      </c>
      <c r="AQ89" s="1110">
        <v>0</v>
      </c>
      <c r="AR89" s="1110">
        <v>0</v>
      </c>
      <c r="AS89" s="1110">
        <v>0</v>
      </c>
      <c r="AT89" s="1110">
        <v>0</v>
      </c>
      <c r="AU89" s="1110">
        <v>0</v>
      </c>
      <c r="AV89" s="1110"/>
      <c r="AW89" s="1110">
        <v>0</v>
      </c>
      <c r="AX89" s="1110">
        <v>0</v>
      </c>
      <c r="AY89" s="1110">
        <v>0</v>
      </c>
      <c r="AZ89" s="1110">
        <v>0</v>
      </c>
      <c r="BA89" s="1110">
        <v>0</v>
      </c>
      <c r="BB89" s="1110">
        <v>0</v>
      </c>
      <c r="BC89" s="1110">
        <v>0</v>
      </c>
      <c r="BD89" s="1110">
        <v>0</v>
      </c>
      <c r="BE89" s="1110">
        <v>0</v>
      </c>
      <c r="BF89" s="1110">
        <v>1.8748488853907393E-2</v>
      </c>
      <c r="BG89" s="1110">
        <v>0</v>
      </c>
      <c r="BH89" s="1110">
        <v>1.8748488853907393E-2</v>
      </c>
      <c r="BM89" s="1113">
        <v>0</v>
      </c>
      <c r="BN89" s="1111">
        <v>0</v>
      </c>
      <c r="BO89" s="1111">
        <v>0</v>
      </c>
      <c r="BP89" s="1111">
        <v>0</v>
      </c>
      <c r="BT89" s="1125"/>
      <c r="BU89" s="1125"/>
      <c r="BV89" s="1125"/>
      <c r="BW89" s="1125"/>
      <c r="BX89" s="1125"/>
      <c r="BY89" s="1125"/>
      <c r="BZ89" s="1125"/>
      <c r="CA89" s="1125"/>
      <c r="CB89" s="1126"/>
      <c r="CC89" s="1127"/>
      <c r="CD89" s="1125"/>
      <c r="CE89" s="1125"/>
      <c r="CF89" s="1125"/>
      <c r="CG89" s="1125"/>
      <c r="CH89" s="1125"/>
      <c r="CI89" s="1125"/>
      <c r="CJ89" s="1125"/>
      <c r="CK89" s="1125"/>
      <c r="CL89" s="1125"/>
      <c r="CM89" s="1125"/>
      <c r="CN89" s="1125"/>
      <c r="CO89" s="1125"/>
      <c r="CP89" s="1125"/>
      <c r="CQ89" s="1125"/>
      <c r="CR89" s="1125"/>
      <c r="CS89" s="1126"/>
      <c r="CT89" s="1125"/>
      <c r="CU89" s="1125"/>
      <c r="CV89" s="1125"/>
      <c r="CW89" s="1125"/>
      <c r="CX89" s="1125"/>
      <c r="CY89" s="1125"/>
      <c r="CZ89" s="1125"/>
      <c r="DA89" s="1125"/>
      <c r="DB89" s="1125"/>
      <c r="DC89" s="1125"/>
      <c r="DD89" s="1125"/>
      <c r="DE89" s="1125"/>
      <c r="DF89" s="1125"/>
      <c r="DG89" s="1125"/>
      <c r="DH89" s="1125"/>
      <c r="DI89" s="1125"/>
      <c r="DJ89" s="1126"/>
      <c r="DK89" s="1198">
        <v>0</v>
      </c>
      <c r="DL89" s="1166">
        <v>0</v>
      </c>
      <c r="DM89" s="1166">
        <v>1.1849575761069198E-2</v>
      </c>
      <c r="DN89" s="1166">
        <v>1.1849575761069198E-2</v>
      </c>
      <c r="DO89" s="1166">
        <v>0</v>
      </c>
      <c r="DP89" s="1166">
        <v>0</v>
      </c>
      <c r="DQ89" s="1166">
        <v>1.1849575761069198E-2</v>
      </c>
      <c r="DR89" s="1166">
        <v>1.1849575761069198E-2</v>
      </c>
      <c r="DS89" s="1166">
        <v>2.3699151522138397E-2</v>
      </c>
      <c r="DT89" s="1166">
        <v>0</v>
      </c>
      <c r="DU89" s="1166">
        <v>0</v>
      </c>
      <c r="DV89" s="1166">
        <v>1.1849575761069198E-2</v>
      </c>
      <c r="DW89" s="1166">
        <v>1.1849575761069198E-2</v>
      </c>
      <c r="DX89" s="1166"/>
      <c r="DY89" s="1166"/>
      <c r="DZ89" s="1166"/>
      <c r="EA89" s="1166"/>
      <c r="EB89" s="1197">
        <f>DN89+DR89+DW89+EA89</f>
        <v>3.5548727283207598E-2</v>
      </c>
      <c r="EC89" s="1120">
        <v>0</v>
      </c>
      <c r="ED89" s="1109">
        <v>1.2629495277327376E-2</v>
      </c>
      <c r="EE89" s="1109">
        <v>0</v>
      </c>
      <c r="EF89" s="1109">
        <v>1.2629495277327376E-2</v>
      </c>
      <c r="EG89" s="1109">
        <v>0</v>
      </c>
      <c r="EH89" s="1109">
        <v>1.7412558556098762E-2</v>
      </c>
      <c r="EI89" s="1109">
        <v>6.6602245208565083E-3</v>
      </c>
      <c r="EJ89" s="1109">
        <v>2.4072783076955269E-2</v>
      </c>
      <c r="EK89" s="1109"/>
      <c r="EL89" s="1109"/>
      <c r="EM89" s="1109"/>
      <c r="EN89" s="1109"/>
      <c r="EO89" s="1109"/>
      <c r="EP89" s="1109"/>
      <c r="EQ89" s="1109"/>
      <c r="ER89" s="1109"/>
      <c r="ES89" s="1114"/>
      <c r="ET89" s="1115"/>
      <c r="EU89" s="1109"/>
      <c r="EV89" s="1109"/>
      <c r="EW89" s="1109"/>
      <c r="EX89" s="1109"/>
      <c r="EY89" s="1109"/>
      <c r="EZ89" s="1109"/>
      <c r="FA89" s="1109"/>
      <c r="FB89" s="1109"/>
      <c r="FC89" s="1109"/>
      <c r="FD89" s="1109"/>
      <c r="FE89" s="1109"/>
      <c r="FF89" s="1109"/>
      <c r="FG89" s="1109"/>
      <c r="FH89" s="1109"/>
      <c r="FI89" s="1109"/>
      <c r="FJ89" s="1114"/>
      <c r="FK89" s="1115">
        <v>0</v>
      </c>
      <c r="FL89" s="1109">
        <v>0</v>
      </c>
      <c r="FM89" s="1109">
        <v>0</v>
      </c>
      <c r="FN89" s="1109">
        <f t="shared" si="11"/>
        <v>0</v>
      </c>
      <c r="FO89" s="1109">
        <v>4.0735592100125421E-3</v>
      </c>
      <c r="FP89" s="1109">
        <v>2.3298743063200265E-2</v>
      </c>
      <c r="FQ89" s="1109">
        <v>0</v>
      </c>
      <c r="FR89" s="1109">
        <f t="shared" si="12"/>
        <v>2.7372302273212808E-2</v>
      </c>
      <c r="FS89" s="1109">
        <v>0</v>
      </c>
      <c r="FT89" s="1109">
        <v>0</v>
      </c>
      <c r="FU89" s="1109">
        <v>0</v>
      </c>
      <c r="FV89" s="1109">
        <f t="shared" si="13"/>
        <v>0</v>
      </c>
      <c r="FW89" s="1109">
        <v>0</v>
      </c>
      <c r="FX89" s="1109">
        <v>0</v>
      </c>
      <c r="FY89" s="1109">
        <v>0</v>
      </c>
      <c r="FZ89" s="1109">
        <v>0</v>
      </c>
      <c r="GA89" s="1114">
        <v>2.7372302273212801E-2</v>
      </c>
      <c r="GB89" s="1115">
        <v>0</v>
      </c>
      <c r="GC89" s="1109">
        <v>0</v>
      </c>
      <c r="GD89" s="1109">
        <v>4.6373542407062776E-3</v>
      </c>
      <c r="GE89" s="1109">
        <f t="shared" si="10"/>
        <v>4.6373542407062776E-3</v>
      </c>
      <c r="GF89" s="1109">
        <v>0</v>
      </c>
      <c r="GG89" s="1109">
        <v>0</v>
      </c>
      <c r="GH89" s="1109">
        <v>0</v>
      </c>
      <c r="GI89" s="1109">
        <f t="shared" si="19"/>
        <v>0</v>
      </c>
      <c r="GJ89" s="1109"/>
      <c r="GK89" s="1109"/>
      <c r="GL89" s="1109"/>
      <c r="GM89" s="1109">
        <f t="shared" si="20"/>
        <v>0</v>
      </c>
      <c r="GN89" s="1109"/>
      <c r="GO89" s="1109"/>
      <c r="GP89" s="1109"/>
      <c r="GQ89" s="1109">
        <f t="shared" si="21"/>
        <v>0</v>
      </c>
      <c r="GR89" s="1114">
        <f t="shared" si="14"/>
        <v>4.6373542407062776E-3</v>
      </c>
      <c r="GS89" s="1115"/>
      <c r="GT89" s="1109"/>
      <c r="GU89" s="1109"/>
      <c r="GV89" s="1109"/>
      <c r="GW89" s="1109"/>
      <c r="GX89" s="1109"/>
      <c r="GY89" s="1109"/>
      <c r="GZ89" s="1109"/>
      <c r="HA89" s="1109"/>
      <c r="HB89" s="1109"/>
      <c r="HC89" s="1109"/>
      <c r="HD89" s="1109"/>
      <c r="HE89" s="1109"/>
      <c r="HF89" s="1109"/>
      <c r="HG89" s="1109"/>
      <c r="HH89" s="1109"/>
      <c r="HI89" s="1114"/>
      <c r="HJ89" s="1115"/>
      <c r="HK89" s="1109"/>
      <c r="HL89" s="1109"/>
      <c r="HM89" s="1109"/>
      <c r="HN89" s="1109"/>
      <c r="HO89" s="1109"/>
      <c r="HP89" s="1109"/>
      <c r="HQ89" s="1109"/>
      <c r="HR89" s="1109"/>
      <c r="HS89" s="1109"/>
      <c r="HT89" s="1109"/>
      <c r="HU89" s="1109"/>
      <c r="HV89" s="1109"/>
      <c r="HW89" s="1109"/>
      <c r="HX89" s="1109"/>
      <c r="HY89" s="1109"/>
      <c r="HZ89" s="1114"/>
    </row>
    <row r="90" spans="1:234" s="1070" customFormat="1" ht="21" customHeight="1" x14ac:dyDescent="0.35">
      <c r="A90" s="1171" t="s">
        <v>936</v>
      </c>
      <c r="B90" s="1087">
        <v>236.86734332756481</v>
      </c>
      <c r="C90" s="1087">
        <v>260.71061268</v>
      </c>
      <c r="D90" s="1087">
        <v>233.23177582999998</v>
      </c>
      <c r="E90" s="1087">
        <v>730.80973183756487</v>
      </c>
      <c r="F90" s="1087">
        <v>174.20329734000001</v>
      </c>
      <c r="G90" s="1087">
        <v>235.70689091738086</v>
      </c>
      <c r="H90" s="1087">
        <v>250.08428171999998</v>
      </c>
      <c r="I90" s="1087">
        <v>659.99446997738085</v>
      </c>
      <c r="J90" s="1087">
        <v>205.17560649976855</v>
      </c>
      <c r="K90" s="1087">
        <v>192.22310337754629</v>
      </c>
      <c r="L90" s="1087">
        <v>328.75051683634263</v>
      </c>
      <c r="M90" s="1087">
        <v>726.14922671365741</v>
      </c>
      <c r="N90" s="1087">
        <v>352.00125486531482</v>
      </c>
      <c r="O90" s="1087">
        <v>948.2540270011574</v>
      </c>
      <c r="P90" s="1087">
        <v>166.96175000115744</v>
      </c>
      <c r="Q90" s="1087">
        <v>1467.2170318676297</v>
      </c>
      <c r="R90" s="1087">
        <v>3584.1704603962326</v>
      </c>
      <c r="S90" s="1087"/>
      <c r="T90" s="1087">
        <v>572.68889999999999</v>
      </c>
      <c r="U90" s="1087">
        <v>188.791088</v>
      </c>
      <c r="V90" s="1087">
        <v>161.42549</v>
      </c>
      <c r="W90" s="1087">
        <v>922.9054779999999</v>
      </c>
      <c r="X90" s="1087">
        <v>153.88717700000001</v>
      </c>
      <c r="Y90" s="1087">
        <v>187.97848199999999</v>
      </c>
      <c r="Z90" s="1087">
        <v>291.56924200000003</v>
      </c>
      <c r="AA90" s="1087">
        <v>633.43490099999997</v>
      </c>
      <c r="AB90" s="1087">
        <v>851.92586646539996</v>
      </c>
      <c r="AC90" s="1087">
        <v>795.99056399999995</v>
      </c>
      <c r="AD90" s="1087">
        <v>244.48833999999999</v>
      </c>
      <c r="AE90" s="1087">
        <v>1892.4047704654001</v>
      </c>
      <c r="AF90" s="1087">
        <v>455.25302299999998</v>
      </c>
      <c r="AG90" s="1087">
        <v>306.35077999999999</v>
      </c>
      <c r="AH90" s="1087">
        <v>137.429</v>
      </c>
      <c r="AI90" s="1087">
        <v>899.03280299999994</v>
      </c>
      <c r="AJ90" s="1087">
        <v>4347.7779524653997</v>
      </c>
      <c r="AK90" s="1087"/>
      <c r="AL90" s="1087">
        <v>250.781892</v>
      </c>
      <c r="AM90" s="1087">
        <v>167.844097</v>
      </c>
      <c r="AN90" s="1087">
        <v>556.69737299999997</v>
      </c>
      <c r="AO90" s="1087">
        <v>975.32336199999997</v>
      </c>
      <c r="AP90" s="1087">
        <v>393.93434100000002</v>
      </c>
      <c r="AQ90" s="1087">
        <v>648.69286</v>
      </c>
      <c r="AR90" s="1087">
        <v>583.874234</v>
      </c>
      <c r="AS90" s="1087">
        <v>1626.5014350000001</v>
      </c>
      <c r="AT90" s="1087">
        <v>732.27002650000009</v>
      </c>
      <c r="AU90" s="1087">
        <v>1715.7611835011576</v>
      </c>
      <c r="AV90" s="1087"/>
      <c r="AW90" s="1087">
        <v>1043.81027299675</v>
      </c>
      <c r="AX90" s="1087">
        <v>482.85129479144399</v>
      </c>
      <c r="AY90" s="1087">
        <v>404.48815626940899</v>
      </c>
      <c r="AZ90" s="1087">
        <v>1931.149724057603</v>
      </c>
      <c r="BA90" s="1087">
        <v>438.02236063369105</v>
      </c>
      <c r="BB90" s="1087">
        <v>136.16941269293599</v>
      </c>
      <c r="BC90" s="1087">
        <v>313.23911095200003</v>
      </c>
      <c r="BD90" s="1087">
        <v>1029.4027792786271</v>
      </c>
      <c r="BE90" s="1087">
        <v>457.32613196</v>
      </c>
      <c r="BF90" s="1087">
        <v>780.77265740000007</v>
      </c>
      <c r="BG90" s="1087">
        <v>478.90967906000003</v>
      </c>
      <c r="BH90" s="1087">
        <v>1717.0084684200001</v>
      </c>
      <c r="BI90" s="925">
        <v>315.73430311999999</v>
      </c>
      <c r="BJ90" s="925">
        <v>172.16546634515743</v>
      </c>
      <c r="BK90" s="925">
        <v>705.20797817115749</v>
      </c>
      <c r="BL90" s="925">
        <v>1193.1077476363148</v>
      </c>
      <c r="BM90" s="1200">
        <v>594.22080419200006</v>
      </c>
      <c r="BN90" s="1153">
        <v>296.72062185919998</v>
      </c>
      <c r="BO90" s="1153">
        <v>581.19572675719996</v>
      </c>
      <c r="BP90" s="1153">
        <v>1472.1371528084001</v>
      </c>
      <c r="BQ90" s="1149">
        <v>460.16021989125704</v>
      </c>
      <c r="BR90" s="1149">
        <v>709.45121482924787</v>
      </c>
      <c r="BS90" s="1149">
        <v>570.35172972300893</v>
      </c>
      <c r="BT90" s="1192">
        <v>1739.963164443514</v>
      </c>
      <c r="BU90" s="1192">
        <v>901.62829413511008</v>
      </c>
      <c r="BV90" s="1192">
        <v>368.30635437059999</v>
      </c>
      <c r="BW90" s="1192">
        <v>832.22796081799993</v>
      </c>
      <c r="BX90" s="1192">
        <v>2102.1626093237101</v>
      </c>
      <c r="BY90" s="1192">
        <v>374.53797445959998</v>
      </c>
      <c r="BZ90" s="1192">
        <v>647.79805977087801</v>
      </c>
      <c r="CA90" s="1192">
        <v>1341.49827515521</v>
      </c>
      <c r="CB90" s="1193">
        <v>2363.8343093856884</v>
      </c>
      <c r="CC90" s="1194">
        <v>281.66889348709464</v>
      </c>
      <c r="CD90" s="1192">
        <v>139.42185573088065</v>
      </c>
      <c r="CE90" s="1192">
        <v>644.15848255310937</v>
      </c>
      <c r="CF90" s="1192">
        <v>1065.2492317710846</v>
      </c>
      <c r="CG90" s="1192">
        <v>82.723376495892765</v>
      </c>
      <c r="CH90" s="1192">
        <v>970.10605325887525</v>
      </c>
      <c r="CI90" s="1192">
        <v>705.97606555796949</v>
      </c>
      <c r="CJ90" s="1192">
        <v>1758.8054953127375</v>
      </c>
      <c r="CK90" s="1192">
        <v>293.77753815614625</v>
      </c>
      <c r="CL90" s="1192">
        <v>200.12124500991922</v>
      </c>
      <c r="CM90" s="1192">
        <v>378.47031831386073</v>
      </c>
      <c r="CN90" s="1192">
        <v>872.36910147992626</v>
      </c>
      <c r="CO90" s="1192">
        <v>623.70200626572159</v>
      </c>
      <c r="CP90" s="1192">
        <v>526.51113285586416</v>
      </c>
      <c r="CQ90" s="1192">
        <v>1339.8067627354421</v>
      </c>
      <c r="CR90" s="1192">
        <v>2490.0199018570279</v>
      </c>
      <c r="CS90" s="1193">
        <v>6331.410664498344</v>
      </c>
      <c r="CT90" s="1192">
        <v>121.42538900370869</v>
      </c>
      <c r="CU90" s="1192">
        <v>293.84999580970873</v>
      </c>
      <c r="CV90" s="1192">
        <v>475.07123210890461</v>
      </c>
      <c r="CW90" s="1192">
        <v>890.34661692232203</v>
      </c>
      <c r="CX90" s="1192">
        <v>331.21299441325664</v>
      </c>
      <c r="CY90" s="1192">
        <v>394.71101314764741</v>
      </c>
      <c r="CZ90" s="1192">
        <v>580.71145741974203</v>
      </c>
      <c r="DA90" s="1192">
        <v>1306.635464980646</v>
      </c>
      <c r="DB90" s="1192">
        <v>378.46592466710393</v>
      </c>
      <c r="DC90" s="1192">
        <v>254.58554124094138</v>
      </c>
      <c r="DD90" s="1192">
        <v>499.09984472886504</v>
      </c>
      <c r="DE90" s="1192">
        <v>1132.1513106369105</v>
      </c>
      <c r="DF90" s="1192">
        <v>248.33269919044511</v>
      </c>
      <c r="DG90" s="1192">
        <v>544.96443685050599</v>
      </c>
      <c r="DH90" s="1192">
        <v>615.90430589326115</v>
      </c>
      <c r="DI90" s="1192">
        <v>1409.2014419342122</v>
      </c>
      <c r="DJ90" s="1193">
        <v>4738.3348344740916</v>
      </c>
      <c r="DK90" s="1194">
        <v>484.56055389092944</v>
      </c>
      <c r="DL90" s="1192">
        <v>365.89665979112306</v>
      </c>
      <c r="DM90" s="1192">
        <v>303.59430064065737</v>
      </c>
      <c r="DN90" s="1192">
        <v>1154.0515143227099</v>
      </c>
      <c r="DO90" s="1192">
        <v>410.63479815763333</v>
      </c>
      <c r="DP90" s="1192">
        <v>1236.5578800697454</v>
      </c>
      <c r="DQ90" s="1192">
        <v>426.38154230660973</v>
      </c>
      <c r="DR90" s="1192">
        <v>2073.5742205339884</v>
      </c>
      <c r="DS90" s="1192">
        <v>3227.6257348566983</v>
      </c>
      <c r="DT90" s="1192">
        <v>382.61536186868648</v>
      </c>
      <c r="DU90" s="1192">
        <v>499.00593782114288</v>
      </c>
      <c r="DV90" s="1192">
        <v>447.87742408907991</v>
      </c>
      <c r="DW90" s="1192">
        <v>1329.4987237789094</v>
      </c>
      <c r="DX90" s="1192">
        <v>293.637703976159</v>
      </c>
      <c r="DY90" s="1192">
        <v>127.109922842006</v>
      </c>
      <c r="DZ90" s="1192">
        <v>291.33015580121605</v>
      </c>
      <c r="EA90" s="1192">
        <v>712.07778261938097</v>
      </c>
      <c r="EB90" s="1193">
        <v>6151.8382130957007</v>
      </c>
      <c r="EC90" s="1195">
        <v>678.07353225627503</v>
      </c>
      <c r="ED90" s="925">
        <v>1002.7347818970204</v>
      </c>
      <c r="EE90" s="925">
        <v>1576.6323802920169</v>
      </c>
      <c r="EF90" s="925">
        <v>3257.4406944453126</v>
      </c>
      <c r="EG90" s="925">
        <v>1089.8462227192931</v>
      </c>
      <c r="EH90" s="925">
        <v>765.44476434003195</v>
      </c>
      <c r="EI90" s="925">
        <v>986.68729289263001</v>
      </c>
      <c r="EJ90" s="925">
        <v>2841.9782799519553</v>
      </c>
      <c r="EK90" s="925">
        <v>684.75243618769309</v>
      </c>
      <c r="EL90" s="925">
        <v>893.59871093766594</v>
      </c>
      <c r="EM90" s="925">
        <v>1300.5907999527772</v>
      </c>
      <c r="EN90" s="925">
        <v>2878.9419470781359</v>
      </c>
      <c r="EO90" s="925">
        <v>1014.286159195452</v>
      </c>
      <c r="EP90" s="925">
        <v>611.46490155219203</v>
      </c>
      <c r="EQ90" s="925">
        <v>1478.7611488138368</v>
      </c>
      <c r="ER90" s="925">
        <v>3104.5122095614806</v>
      </c>
      <c r="ES90" s="1092">
        <v>12082.873131036886</v>
      </c>
      <c r="ET90" s="1096">
        <v>744.20168707101504</v>
      </c>
      <c r="EU90" s="925">
        <v>833.35379753251868</v>
      </c>
      <c r="EV90" s="925">
        <v>1973.5095409096341</v>
      </c>
      <c r="EW90" s="925">
        <v>3551.0650255131677</v>
      </c>
      <c r="EX90" s="925">
        <v>1092.1081392337369</v>
      </c>
      <c r="EY90" s="925">
        <v>1260.7962091240415</v>
      </c>
      <c r="EZ90" s="925">
        <v>1436.7370845535634</v>
      </c>
      <c r="FA90" s="925">
        <v>3789.6414329113413</v>
      </c>
      <c r="FB90" s="925">
        <v>1370.90044932514</v>
      </c>
      <c r="FC90" s="925">
        <v>980.96761999089699</v>
      </c>
      <c r="FD90" s="925">
        <v>746.17125861750696</v>
      </c>
      <c r="FE90" s="925">
        <v>3098.0393279335444</v>
      </c>
      <c r="FF90" s="925">
        <v>1836.5947185112977</v>
      </c>
      <c r="FG90" s="925">
        <v>2171.0172920149448</v>
      </c>
      <c r="FH90" s="925">
        <v>2520.7036365834319</v>
      </c>
      <c r="FI90" s="925">
        <v>6528.3156471096736</v>
      </c>
      <c r="FJ90" s="1092">
        <v>16967.061433467727</v>
      </c>
      <c r="FK90" s="1096">
        <v>671.83666343434004</v>
      </c>
      <c r="FL90" s="925">
        <v>936.30175184876293</v>
      </c>
      <c r="FM90" s="925">
        <v>1680.2802654443599</v>
      </c>
      <c r="FN90" s="925">
        <f t="shared" si="11"/>
        <v>3288.4186807274627</v>
      </c>
      <c r="FO90" s="925">
        <v>1370.9268052022203</v>
      </c>
      <c r="FP90" s="925">
        <v>1157.3782613882299</v>
      </c>
      <c r="FQ90" s="925">
        <v>2976.3345750653207</v>
      </c>
      <c r="FR90" s="925">
        <f t="shared" si="12"/>
        <v>5504.6396416557709</v>
      </c>
      <c r="FS90" s="925">
        <v>820.24769722354699</v>
      </c>
      <c r="FT90" s="925">
        <v>1032.9827249007899</v>
      </c>
      <c r="FU90" s="925">
        <v>1220.5649853125619</v>
      </c>
      <c r="FV90" s="925">
        <f t="shared" si="13"/>
        <v>3073.795407436899</v>
      </c>
      <c r="FW90" s="925">
        <v>2069.8278874779012</v>
      </c>
      <c r="FX90" s="925">
        <v>928.41618006316241</v>
      </c>
      <c r="FY90" s="925">
        <v>3823.6144706768268</v>
      </c>
      <c r="FZ90" s="925">
        <v>6821.8585382178899</v>
      </c>
      <c r="GA90" s="1092">
        <v>18688.71226803802</v>
      </c>
      <c r="GB90" s="1096">
        <v>1493.555992175799</v>
      </c>
      <c r="GC90" s="925">
        <v>670.72195130273008</v>
      </c>
      <c r="GD90" s="925">
        <v>2166.0037587084121</v>
      </c>
      <c r="GE90" s="925">
        <v>4330.2817021869414</v>
      </c>
      <c r="GF90" s="925">
        <v>984.63229635573202</v>
      </c>
      <c r="GG90" s="925">
        <v>1380.979355478471</v>
      </c>
      <c r="GH90" s="925">
        <v>1911.3368536138803</v>
      </c>
      <c r="GI90" s="925">
        <v>4276.9485054480838</v>
      </c>
      <c r="GJ90" s="925">
        <v>952.35309857611105</v>
      </c>
      <c r="GK90" s="925">
        <v>602.91520644951891</v>
      </c>
      <c r="GL90" s="925">
        <v>712.88801294783298</v>
      </c>
      <c r="GM90" s="925">
        <v>2268.156317973463</v>
      </c>
      <c r="GN90" s="925">
        <v>2167.6443177305878</v>
      </c>
      <c r="GO90" s="925">
        <v>3280.4029140732969</v>
      </c>
      <c r="GP90" s="925">
        <v>4787.8620655671311</v>
      </c>
      <c r="GQ90" s="925">
        <v>10235.909297371016</v>
      </c>
      <c r="GR90" s="1092">
        <f t="shared" si="14"/>
        <v>21111.295822979504</v>
      </c>
      <c r="GS90" s="1096">
        <f>'13 '!GP52</f>
        <v>1615</v>
      </c>
      <c r="GT90" s="925">
        <f>'13 '!GQ52</f>
        <v>2488.5545000000002</v>
      </c>
      <c r="GU90" s="925">
        <f>'13 '!GR52</f>
        <v>3962.7729999999997</v>
      </c>
      <c r="GV90" s="925">
        <f>'13 '!GS52</f>
        <v>8066.3274999999994</v>
      </c>
      <c r="GW90" s="925">
        <f>'13 '!GT52</f>
        <v>3475.93</v>
      </c>
      <c r="GX90" s="925">
        <f>'13 '!GU52</f>
        <v>2840.68</v>
      </c>
      <c r="GY90" s="925">
        <f>'13 '!GV52</f>
        <v>2035.56</v>
      </c>
      <c r="GZ90" s="925">
        <f>'13 '!GW52</f>
        <v>8352.17</v>
      </c>
      <c r="HA90" s="925">
        <f>'13 '!GX52</f>
        <v>2971.27</v>
      </c>
      <c r="HB90" s="925">
        <f>'13 '!GY52</f>
        <v>2714.82</v>
      </c>
      <c r="HC90" s="925">
        <f>'13 '!GZ52</f>
        <v>993.86</v>
      </c>
      <c r="HD90" s="925">
        <f>'13 '!HA52</f>
        <v>6679.95</v>
      </c>
      <c r="HE90" s="925">
        <f>'13 '!HB52</f>
        <v>2360.67</v>
      </c>
      <c r="HF90" s="925">
        <f>'13 '!HC52</f>
        <v>794.06000000000006</v>
      </c>
      <c r="HG90" s="925">
        <f>'13 '!HD52</f>
        <v>3135.5</v>
      </c>
      <c r="HH90" s="925">
        <f>'13 '!HE52</f>
        <v>6290.23</v>
      </c>
      <c r="HI90" s="1092">
        <f>'13 '!HF52</f>
        <v>29388.677499999998</v>
      </c>
      <c r="HJ90" s="1096">
        <f>'13 '!HG52</f>
        <v>1590.3067363642995</v>
      </c>
      <c r="HK90" s="925">
        <f>'13 '!HH52</f>
        <v>2221.0247217300771</v>
      </c>
      <c r="HL90" s="925">
        <f>'13 '!HI52</f>
        <v>743.14241451864507</v>
      </c>
      <c r="HM90" s="925">
        <f>'13 '!HJ52</f>
        <v>4554.4738726130217</v>
      </c>
      <c r="HN90" s="925">
        <f>'13 '!HK52</f>
        <v>456.64834034064501</v>
      </c>
      <c r="HO90" s="925">
        <f>'13 '!HL52</f>
        <v>1037.9678395354777</v>
      </c>
      <c r="HP90" s="925">
        <f>'13 '!HM52</f>
        <v>824.48904335086695</v>
      </c>
      <c r="HQ90" s="925">
        <f>'13 '!HN52</f>
        <v>2319.1052232269894</v>
      </c>
      <c r="HR90" s="925">
        <f>'13 '!HO52</f>
        <v>2520.9932186645569</v>
      </c>
      <c r="HS90" s="925">
        <f>'13 '!HP52</f>
        <v>1106.0198672979341</v>
      </c>
      <c r="HT90" s="925">
        <f>'13 '!HQ52</f>
        <v>495.26341487801812</v>
      </c>
      <c r="HU90" s="925">
        <f>'13 '!HR52</f>
        <v>4122.2765008405095</v>
      </c>
      <c r="HV90" s="925">
        <f>'13 '!HS52</f>
        <v>794.03743443634812</v>
      </c>
      <c r="HW90" s="925">
        <f>'13 '!HT52</f>
        <v>1290.7692911226852</v>
      </c>
      <c r="HX90" s="925">
        <f>'13 '!HU52</f>
        <v>7154.6655026805993</v>
      </c>
      <c r="HY90" s="925">
        <f>'13 '!HV52</f>
        <v>9239.4722282396324</v>
      </c>
      <c r="HZ90" s="1092">
        <f>'13 '!HW52</f>
        <v>20235.327824920154</v>
      </c>
    </row>
    <row r="91" spans="1:234" ht="21" customHeight="1" x14ac:dyDescent="0.35">
      <c r="A91" s="1191" t="s">
        <v>924</v>
      </c>
      <c r="B91" s="1098">
        <v>0.31599586884505504</v>
      </c>
      <c r="C91" s="1098">
        <v>0.34780428324817564</v>
      </c>
      <c r="D91" s="1098">
        <v>0.31114579414079696</v>
      </c>
      <c r="E91" s="1098">
        <v>0.97494594623402775</v>
      </c>
      <c r="F91" s="1098">
        <v>0.23239810741872224</v>
      </c>
      <c r="G91" s="1098">
        <v>0.31444775266129599</v>
      </c>
      <c r="H91" s="1098">
        <v>0.33362809231713331</v>
      </c>
      <c r="I91" s="1098">
        <v>0.88047395239715165</v>
      </c>
      <c r="J91" s="1098">
        <v>0.27371710735171034</v>
      </c>
      <c r="K91" s="1098">
        <v>0.25643765708927052</v>
      </c>
      <c r="L91" s="1098">
        <v>0.43857377611273179</v>
      </c>
      <c r="M91" s="1098">
        <v>0.96872854055371249</v>
      </c>
      <c r="N91" s="1098">
        <v>0.46959171662550836</v>
      </c>
      <c r="O91" s="1098">
        <v>1.2650302525395982</v>
      </c>
      <c r="P91" s="1098">
        <v>0.22273742979649869</v>
      </c>
      <c r="Q91" s="1098">
        <v>1.9573593989616052</v>
      </c>
      <c r="R91" s="1098">
        <v>4.7815078381464966</v>
      </c>
      <c r="S91" s="1098"/>
      <c r="T91" s="1098">
        <v>0.61275708584329291</v>
      </c>
      <c r="U91" s="1098">
        <v>0.20199985876461843</v>
      </c>
      <c r="V91" s="1098">
        <v>0.17271962636821775</v>
      </c>
      <c r="W91" s="1098">
        <v>0.98747657097612906</v>
      </c>
      <c r="X91" s="1098">
        <v>0.16465389520762672</v>
      </c>
      <c r="Y91" s="1098">
        <v>0.20113039877596001</v>
      </c>
      <c r="Z91" s="1098">
        <v>0.31196888755737689</v>
      </c>
      <c r="AA91" s="1098">
        <v>0.67775318154096353</v>
      </c>
      <c r="AB91" s="1098">
        <v>0.91153087005852707</v>
      </c>
      <c r="AC91" s="1098">
        <v>0.85168205347685122</v>
      </c>
      <c r="AD91" s="1098">
        <v>0.26159396967719156</v>
      </c>
      <c r="AE91" s="1098">
        <v>2.02480689321257</v>
      </c>
      <c r="AF91" s="1098">
        <v>0.48710480628283453</v>
      </c>
      <c r="AG91" s="1098">
        <v>0.32778461604305537</v>
      </c>
      <c r="AH91" s="1098">
        <v>0.14704422165395192</v>
      </c>
      <c r="AI91" s="1098">
        <v>0.96193364397984171</v>
      </c>
      <c r="AJ91" s="1098">
        <v>4.6519702897095039</v>
      </c>
      <c r="AK91" s="1098"/>
      <c r="AL91" s="1098">
        <v>0.22269830016002046</v>
      </c>
      <c r="AM91" s="1098">
        <v>0.14904822192582226</v>
      </c>
      <c r="AN91" s="1098">
        <v>0.49435610235626126</v>
      </c>
      <c r="AO91" s="1098">
        <v>0.86610262444210395</v>
      </c>
      <c r="AP91" s="1098">
        <v>0.34981994679008904</v>
      </c>
      <c r="AQ91" s="1098">
        <v>0.57604955483764408</v>
      </c>
      <c r="AR91" s="1098">
        <v>0.51848958623788521</v>
      </c>
      <c r="AS91" s="1098">
        <v>1.4443590878656183</v>
      </c>
      <c r="AT91" s="1098">
        <v>0.64606550603036805</v>
      </c>
      <c r="AU91" s="1098">
        <v>1.5137778102760271</v>
      </c>
      <c r="AV91" s="1098"/>
      <c r="AW91" s="1098">
        <v>0.74591975831576574</v>
      </c>
      <c r="AX91" s="1098">
        <v>0.34505151983152582</v>
      </c>
      <c r="AY91" s="1098">
        <v>0.28905224979234007</v>
      </c>
      <c r="AZ91" s="1098">
        <v>1.3800235279396316</v>
      </c>
      <c r="BA91" s="1098">
        <v>0.31301620786194478</v>
      </c>
      <c r="BB91" s="1098">
        <v>9.7308350026394916E-2</v>
      </c>
      <c r="BC91" s="1098">
        <v>0.22384455104619258</v>
      </c>
      <c r="BD91" s="1098">
        <v>0.7356239847348981</v>
      </c>
      <c r="BE91" s="1098">
        <v>0.32681092210724899</v>
      </c>
      <c r="BF91" s="1098">
        <v>0.55794981805968447</v>
      </c>
      <c r="BG91" s="1098">
        <v>0.342234792376515</v>
      </c>
      <c r="BH91" s="1098">
        <v>1.2269955325434485</v>
      </c>
      <c r="BI91" s="1098">
        <v>0.22562764629544935</v>
      </c>
      <c r="BJ91" s="1098">
        <v>0.12303157610990556</v>
      </c>
      <c r="BK91" s="1098">
        <v>0.50395036171618279</v>
      </c>
      <c r="BL91" s="1098">
        <v>0.85260958412153764</v>
      </c>
      <c r="BM91" s="1202">
        <v>0.35212518145365668</v>
      </c>
      <c r="BN91" s="1098">
        <v>0.17583161356204041</v>
      </c>
      <c r="BO91" s="1098">
        <v>0.34440674123274684</v>
      </c>
      <c r="BP91" s="1098">
        <v>0.87236353624844409</v>
      </c>
      <c r="BQ91" s="1098">
        <v>0.27268315041122027</v>
      </c>
      <c r="BR91" s="1098">
        <v>0.42040877059825654</v>
      </c>
      <c r="BS91" s="1098">
        <v>0.33798077230602841</v>
      </c>
      <c r="BT91" s="1141">
        <v>1.0310726933155052</v>
      </c>
      <c r="BU91" s="1141">
        <v>0.53428965198851053</v>
      </c>
      <c r="BV91" s="1141">
        <v>0.21825210586430069</v>
      </c>
      <c r="BW91" s="1141">
        <v>0.49316419022440916</v>
      </c>
      <c r="BX91" s="1141">
        <v>1.2457059480772203</v>
      </c>
      <c r="BY91" s="1141">
        <v>0.22194485835480482</v>
      </c>
      <c r="BZ91" s="1141">
        <v>0.38387415541991571</v>
      </c>
      <c r="CA91" s="1141">
        <v>0.79494915059582039</v>
      </c>
      <c r="CB91" s="1164">
        <v>1.4007681643705412</v>
      </c>
      <c r="CC91" s="1165">
        <v>0.13678959945374319</v>
      </c>
      <c r="CD91" s="1141">
        <v>6.7708789438612763E-2</v>
      </c>
      <c r="CE91" s="1141">
        <v>0.31282893798568506</v>
      </c>
      <c r="CF91" s="1141">
        <v>0.51732732687804106</v>
      </c>
      <c r="CG91" s="1141">
        <v>4.0173756484944707E-2</v>
      </c>
      <c r="CH91" s="1141">
        <v>0.47112202135665798</v>
      </c>
      <c r="CI91" s="1141">
        <v>0.34285001100424606</v>
      </c>
      <c r="CJ91" s="1141">
        <v>0.8541457888458488</v>
      </c>
      <c r="CK91" s="1141">
        <v>0.14267003812661769</v>
      </c>
      <c r="CL91" s="1141">
        <v>9.7186823181614437E-2</v>
      </c>
      <c r="CM91" s="1141">
        <v>0.18380021523269735</v>
      </c>
      <c r="CN91" s="1141">
        <v>0.42365707654092954</v>
      </c>
      <c r="CO91" s="1141">
        <v>0.30289446079530635</v>
      </c>
      <c r="CP91" s="1141">
        <v>0.25569471331980814</v>
      </c>
      <c r="CQ91" s="1141">
        <v>0.65066336630599408</v>
      </c>
      <c r="CR91" s="1141">
        <v>1.2092525404211085</v>
      </c>
      <c r="CS91" s="1164">
        <v>3.0747844323589386</v>
      </c>
      <c r="CT91" s="1141">
        <v>4.0394865071006807E-2</v>
      </c>
      <c r="CU91" s="1141">
        <v>9.7755757912264582E-2</v>
      </c>
      <c r="CV91" s="1141">
        <v>0.15804304583755566</v>
      </c>
      <c r="CW91" s="1141">
        <v>0.29619366882082704</v>
      </c>
      <c r="CX91" s="1141">
        <v>0.11018539309500577</v>
      </c>
      <c r="CY91" s="1141">
        <v>0.13130942588664574</v>
      </c>
      <c r="CZ91" s="1141">
        <v>0.19318662398472305</v>
      </c>
      <c r="DA91" s="1141">
        <v>0.43468144296637456</v>
      </c>
      <c r="DB91" s="1141">
        <v>0.12590513471967998</v>
      </c>
      <c r="DC91" s="1141">
        <v>8.4693560974657148E-2</v>
      </c>
      <c r="DD91" s="1141">
        <v>0.16603669998674803</v>
      </c>
      <c r="DE91" s="1141">
        <v>0.37663539568108517</v>
      </c>
      <c r="DF91" s="1141">
        <v>8.2613413544102912E-2</v>
      </c>
      <c r="DG91" s="1141">
        <v>0.18129457995313514</v>
      </c>
      <c r="DH91" s="1141">
        <v>0.20489431030318134</v>
      </c>
      <c r="DI91" s="1141">
        <v>0.46880230380041932</v>
      </c>
      <c r="DJ91" s="1164">
        <v>1.5763128112687066</v>
      </c>
      <c r="DK91" s="1165">
        <v>0.13865170566819021</v>
      </c>
      <c r="DL91" s="1141">
        <v>0.10469732951013613</v>
      </c>
      <c r="DM91" s="1141">
        <v>8.6870190478698067E-2</v>
      </c>
      <c r="DN91" s="1141">
        <v>0.33021922565702444</v>
      </c>
      <c r="DO91" s="1141">
        <v>0.11749865876223289</v>
      </c>
      <c r="DP91" s="1141">
        <v>0.35382752032206022</v>
      </c>
      <c r="DQ91" s="1141">
        <v>0.12200441746967323</v>
      </c>
      <c r="DR91" s="1141">
        <v>0.59333059655396636</v>
      </c>
      <c r="DS91" s="1141">
        <v>0.92354982221099069</v>
      </c>
      <c r="DT91" s="1141">
        <v>0.10948120335417641</v>
      </c>
      <c r="DU91" s="1141">
        <v>0.14278509437445869</v>
      </c>
      <c r="DV91" s="1141">
        <v>0.12815522906597196</v>
      </c>
      <c r="DW91" s="1141">
        <v>0.38042152679460706</v>
      </c>
      <c r="DX91" s="1141">
        <v>8.4021219180688417E-2</v>
      </c>
      <c r="DY91" s="1141">
        <v>3.6371114957416045E-2</v>
      </c>
      <c r="DZ91" s="1141">
        <v>8.3360939494696126E-2</v>
      </c>
      <c r="EA91" s="1141">
        <v>0.20375327363280055</v>
      </c>
      <c r="EB91" s="1196">
        <v>1.7602812577114257</v>
      </c>
      <c r="EC91" s="1165">
        <v>0.16747780104571125</v>
      </c>
      <c r="ED91" s="947">
        <v>0.24766608386167357</v>
      </c>
      <c r="EE91" s="947">
        <v>0.38941340658165613</v>
      </c>
      <c r="EF91" s="947">
        <v>0.80455729148904109</v>
      </c>
      <c r="EG91" s="947">
        <v>0.26918179249919033</v>
      </c>
      <c r="EH91" s="947">
        <v>0.18905767568755424</v>
      </c>
      <c r="EI91" s="947">
        <v>0.24370250462887622</v>
      </c>
      <c r="EJ91" s="947">
        <v>0.70194197281562087</v>
      </c>
      <c r="EK91" s="947">
        <v>0.16912742765789804</v>
      </c>
      <c r="EL91" s="947">
        <v>0.22071049820679309</v>
      </c>
      <c r="EM91" s="947">
        <v>0.32123372595237865</v>
      </c>
      <c r="EN91" s="947">
        <v>0.71107165181706966</v>
      </c>
      <c r="EO91" s="947">
        <v>0.25051916568386673</v>
      </c>
      <c r="EP91" s="947">
        <v>0.15102609415801413</v>
      </c>
      <c r="EQ91" s="947">
        <v>0.3652401305962924</v>
      </c>
      <c r="ER91" s="947">
        <v>0.76678539043817318</v>
      </c>
      <c r="ES91" s="1103">
        <v>2.984356306559905</v>
      </c>
      <c r="ET91" s="1104">
        <v>0.16208921075836707</v>
      </c>
      <c r="EU91" s="947">
        <v>0.18150678998883307</v>
      </c>
      <c r="EV91" s="947">
        <v>0.42983590264237753</v>
      </c>
      <c r="EW91" s="947">
        <v>0.77343190338957768</v>
      </c>
      <c r="EX91" s="947">
        <v>0.23786420996690558</v>
      </c>
      <c r="EY91" s="947">
        <v>0.27460494381351214</v>
      </c>
      <c r="EZ91" s="947">
        <v>0.31292535901002599</v>
      </c>
      <c r="FA91" s="947">
        <v>0.82539451279044362</v>
      </c>
      <c r="FB91" s="947">
        <v>0.29858595555454398</v>
      </c>
      <c r="FC91" s="947">
        <v>0.21365749374962834</v>
      </c>
      <c r="FD91" s="947">
        <v>0.16251818895480127</v>
      </c>
      <c r="FE91" s="947">
        <v>0.67476163825897362</v>
      </c>
      <c r="FF91" s="947">
        <v>0.40001547104538404</v>
      </c>
      <c r="FG91" s="947">
        <v>0.47285364373527689</v>
      </c>
      <c r="FH91" s="947">
        <v>0.54901630849241256</v>
      </c>
      <c r="FI91" s="947">
        <v>1.4218854232730733</v>
      </c>
      <c r="FJ91" s="1103">
        <v>3.6954734777120684</v>
      </c>
      <c r="FK91" s="1104">
        <v>0.11009703707964777</v>
      </c>
      <c r="FL91" s="947">
        <v>0.15343617623378936</v>
      </c>
      <c r="FM91" s="947">
        <v>0.27535543794702105</v>
      </c>
      <c r="FN91" s="947">
        <f t="shared" si="11"/>
        <v>0.53888865126045815</v>
      </c>
      <c r="FO91" s="947">
        <v>0.22466022996463497</v>
      </c>
      <c r="FP91" s="947">
        <v>0.18966502469196014</v>
      </c>
      <c r="FQ91" s="947">
        <v>0.48774595955707273</v>
      </c>
      <c r="FR91" s="947">
        <f t="shared" si="12"/>
        <v>0.90207121421366787</v>
      </c>
      <c r="FS91" s="947">
        <v>0.13441785191370764</v>
      </c>
      <c r="FT91" s="947">
        <v>0.1692797424669765</v>
      </c>
      <c r="FU91" s="947">
        <v>0.20001973062788969</v>
      </c>
      <c r="FV91" s="947">
        <f t="shared" si="13"/>
        <v>0.5037173250085738</v>
      </c>
      <c r="FW91" s="947">
        <v>0.33919244078053334</v>
      </c>
      <c r="FX91" s="947">
        <v>0.15214393045959257</v>
      </c>
      <c r="FY91" s="947">
        <v>0.62659370508963974</v>
      </c>
      <c r="FZ91" s="947">
        <v>1.1179300763297655</v>
      </c>
      <c r="GA91" s="1103">
        <v>3.0626072668124649</v>
      </c>
      <c r="GB91" s="1104">
        <v>0.17745931001527601</v>
      </c>
      <c r="GC91" s="947">
        <v>7.9692931040962339E-2</v>
      </c>
      <c r="GD91" s="947">
        <v>0.2573572966293225</v>
      </c>
      <c r="GE91" s="947">
        <v>0.51450953768556085</v>
      </c>
      <c r="GF91" s="947">
        <v>0.11699070463069598</v>
      </c>
      <c r="GG91" s="947">
        <v>0.16408333189540333</v>
      </c>
      <c r="GH91" s="947">
        <v>0.22709862973062486</v>
      </c>
      <c r="GI91" s="947">
        <v>0.50817266625672419</v>
      </c>
      <c r="GJ91" s="947">
        <v>0.11315539869250124</v>
      </c>
      <c r="GK91" s="947">
        <v>7.16363612042311E-2</v>
      </c>
      <c r="GL91" s="947">
        <v>8.4702960959359128E-2</v>
      </c>
      <c r="GM91" s="947">
        <v>0.2694947208560915</v>
      </c>
      <c r="GN91" s="947">
        <v>0.25755222234596103</v>
      </c>
      <c r="GO91" s="947">
        <v>0.38976646389767722</v>
      </c>
      <c r="GP91" s="947">
        <v>0.56887770063852361</v>
      </c>
      <c r="GQ91" s="947">
        <v>1.2161963868821619</v>
      </c>
      <c r="GR91" s="1103">
        <f t="shared" si="14"/>
        <v>2.5083733116805385</v>
      </c>
      <c r="GS91" s="1104">
        <f>GS90/GS59*100</f>
        <v>0.13730425741151345</v>
      </c>
      <c r="GT91" s="947">
        <f>GT90/GT59*100</f>
        <v>0.21157221526351713</v>
      </c>
      <c r="GU91" s="947">
        <f t="shared" ref="GU91:HZ91" si="23">GU90/GU59*100</f>
        <v>0.33690749477114262</v>
      </c>
      <c r="GV91" s="947">
        <f t="shared" si="23"/>
        <v>0.6857839674461732</v>
      </c>
      <c r="GW91" s="947">
        <f t="shared" si="23"/>
        <v>0.29551702010179687</v>
      </c>
      <c r="GX91" s="947">
        <f t="shared" si="23"/>
        <v>0.24150926188466751</v>
      </c>
      <c r="GY91" s="947">
        <f t="shared" si="23"/>
        <v>0.17305947629509619</v>
      </c>
      <c r="GZ91" s="947">
        <f t="shared" si="23"/>
        <v>0.71008575828156062</v>
      </c>
      <c r="HA91" s="947">
        <f t="shared" si="23"/>
        <v>0.25261177765889015</v>
      </c>
      <c r="HB91" s="947">
        <f t="shared" si="23"/>
        <v>0.23080888179933434</v>
      </c>
      <c r="HC91" s="947">
        <f t="shared" si="23"/>
        <v>8.4496104811768891E-2</v>
      </c>
      <c r="HD91" s="947">
        <f t="shared" si="23"/>
        <v>0.56791676426999338</v>
      </c>
      <c r="HE91" s="947">
        <f t="shared" si="23"/>
        <v>0.20069971600225228</v>
      </c>
      <c r="HF91" s="947">
        <f t="shared" si="23"/>
        <v>6.7509485226121602E-2</v>
      </c>
      <c r="HG91" s="947">
        <f t="shared" si="23"/>
        <v>0.26657430285684236</v>
      </c>
      <c r="HH91" s="947">
        <f t="shared" si="23"/>
        <v>0.53478350408521624</v>
      </c>
      <c r="HI91" s="1103">
        <f t="shared" si="23"/>
        <v>2.4985699940829433</v>
      </c>
      <c r="HJ91" s="1104">
        <f t="shared" si="23"/>
        <v>0.11359284453698953</v>
      </c>
      <c r="HK91" s="947">
        <f t="shared" si="23"/>
        <v>0.15864393337418473</v>
      </c>
      <c r="HL91" s="947">
        <f t="shared" si="23"/>
        <v>5.3081370298567333E-2</v>
      </c>
      <c r="HM91" s="947">
        <f t="shared" si="23"/>
        <v>0.32531814820974159</v>
      </c>
      <c r="HN91" s="947">
        <f t="shared" si="23"/>
        <v>3.261759681090013E-2</v>
      </c>
      <c r="HO91" s="947">
        <f t="shared" si="23"/>
        <v>7.4140237687919316E-2</v>
      </c>
      <c r="HP91" s="947">
        <f t="shared" si="23"/>
        <v>5.8891818529247547E-2</v>
      </c>
      <c r="HQ91" s="947">
        <f t="shared" si="23"/>
        <v>0.16564965302806697</v>
      </c>
      <c r="HR91" s="947">
        <f t="shared" si="23"/>
        <v>0.18007016144649493</v>
      </c>
      <c r="HS91" s="947">
        <f t="shared" si="23"/>
        <v>7.9001075684317509E-2</v>
      </c>
      <c r="HT91" s="947">
        <f t="shared" si="23"/>
        <v>3.5375804431108104E-2</v>
      </c>
      <c r="HU91" s="947">
        <f t="shared" si="23"/>
        <v>0.29444704156192053</v>
      </c>
      <c r="HV91" s="947">
        <f t="shared" si="23"/>
        <v>5.6716713061709771E-2</v>
      </c>
      <c r="HW91" s="947">
        <f t="shared" si="23"/>
        <v>9.2197405737475216E-2</v>
      </c>
      <c r="HX91" s="947">
        <f t="shared" si="23"/>
        <v>0.51104531445183143</v>
      </c>
      <c r="HY91" s="947">
        <f t="shared" si="23"/>
        <v>0.65995943325101647</v>
      </c>
      <c r="HZ91" s="1103">
        <f t="shared" si="23"/>
        <v>1.4453742760507455</v>
      </c>
    </row>
    <row r="92" spans="1:234" s="1070" customFormat="1" ht="21" customHeight="1" x14ac:dyDescent="0.35">
      <c r="A92" s="1171" t="s">
        <v>937</v>
      </c>
      <c r="B92" s="1087">
        <v>1401.114339087565</v>
      </c>
      <c r="C92" s="1087">
        <v>1509.3536764200001</v>
      </c>
      <c r="D92" s="1087">
        <v>1410.9530302089599</v>
      </c>
      <c r="E92" s="1087">
        <v>4321.4210457165245</v>
      </c>
      <c r="F92" s="1087">
        <v>1260.8197179000001</v>
      </c>
      <c r="G92" s="1087">
        <v>1624.1940745207048</v>
      </c>
      <c r="H92" s="1087">
        <v>1778.1268453286882</v>
      </c>
      <c r="I92" s="1087">
        <v>4663.1406377493931</v>
      </c>
      <c r="J92" s="1087">
        <v>1534.5581964497685</v>
      </c>
      <c r="K92" s="1087">
        <v>1552.4490418703465</v>
      </c>
      <c r="L92" s="1087">
        <v>1823.4776977863426</v>
      </c>
      <c r="M92" s="1087">
        <v>4910.4849361064571</v>
      </c>
      <c r="N92" s="1087">
        <v>1898.7828836742081</v>
      </c>
      <c r="O92" s="1087">
        <v>3437.3210976622572</v>
      </c>
      <c r="P92" s="1087">
        <v>1713.5727403138831</v>
      </c>
      <c r="Q92" s="1087">
        <v>7049.6767216503486</v>
      </c>
      <c r="R92" s="1087">
        <v>20944.723341222725</v>
      </c>
      <c r="S92" s="1087"/>
      <c r="T92" s="1087">
        <v>2051.84211469</v>
      </c>
      <c r="U92" s="1087">
        <v>1598.9663918307199</v>
      </c>
      <c r="V92" s="1087">
        <v>1484.9300530099999</v>
      </c>
      <c r="W92" s="1087">
        <v>5135.7385595307196</v>
      </c>
      <c r="X92" s="1087">
        <v>2012.1763367737199</v>
      </c>
      <c r="Y92" s="1087">
        <v>1764.85082715</v>
      </c>
      <c r="Z92" s="1087">
        <v>1857.4494583199198</v>
      </c>
      <c r="AA92" s="1087">
        <v>5634.4766222436392</v>
      </c>
      <c r="AB92" s="1087">
        <v>2647.0595146453998</v>
      </c>
      <c r="AC92" s="1087">
        <v>3013.3049075881399</v>
      </c>
      <c r="AD92" s="1087">
        <v>2294.9905549302998</v>
      </c>
      <c r="AE92" s="1087">
        <v>7955.3549771638391</v>
      </c>
      <c r="AF92" s="1087">
        <v>3106.6267000185935</v>
      </c>
      <c r="AG92" s="1087">
        <v>2416.0115456899002</v>
      </c>
      <c r="AH92" s="1087">
        <v>2028.9548074580002</v>
      </c>
      <c r="AI92" s="1087">
        <v>7551.5930531664935</v>
      </c>
      <c r="AJ92" s="1087">
        <v>26277.163212104693</v>
      </c>
      <c r="AK92" s="1087"/>
      <c r="AL92" s="1087">
        <v>2003.2116341499998</v>
      </c>
      <c r="AM92" s="1087">
        <v>1861.6976871877964</v>
      </c>
      <c r="AN92" s="1087">
        <v>2166.9831942608635</v>
      </c>
      <c r="AO92" s="1087">
        <v>6031.892515598659</v>
      </c>
      <c r="AP92" s="1087">
        <v>2373.4595008200004</v>
      </c>
      <c r="AQ92" s="1087">
        <v>2911.1507031882297</v>
      </c>
      <c r="AR92" s="1087">
        <v>2393.48441482</v>
      </c>
      <c r="AS92" s="1087">
        <v>7678.0946188282305</v>
      </c>
      <c r="AT92" s="1087">
        <v>4341.8069448434699</v>
      </c>
      <c r="AU92" s="1087">
        <v>10023.64648505995</v>
      </c>
      <c r="AV92" s="1087"/>
      <c r="AW92" s="1087">
        <v>2893.4227283767495</v>
      </c>
      <c r="AX92" s="1087">
        <v>2889.4561192831161</v>
      </c>
      <c r="AY92" s="1087">
        <v>2654.3405703862218</v>
      </c>
      <c r="AZ92" s="1087">
        <v>8437.2194180460865</v>
      </c>
      <c r="BA92" s="1087">
        <v>3682.2613664542951</v>
      </c>
      <c r="BB92" s="1087">
        <v>2423.3142803719156</v>
      </c>
      <c r="BC92" s="1087">
        <v>2514.6294319041676</v>
      </c>
      <c r="BD92" s="1087">
        <v>8549.0791096403791</v>
      </c>
      <c r="BE92" s="1087">
        <v>3092.9338656813261</v>
      </c>
      <c r="BF92" s="1087">
        <v>4063.9891591127252</v>
      </c>
      <c r="BG92" s="1087">
        <v>2823.724593665856</v>
      </c>
      <c r="BH92" s="1087">
        <v>9980.6476184599087</v>
      </c>
      <c r="BI92" s="925">
        <v>2952.4155817400001</v>
      </c>
      <c r="BJ92" s="925">
        <v>2702.0279653515322</v>
      </c>
      <c r="BK92" s="925">
        <v>4712.1002622674187</v>
      </c>
      <c r="BL92" s="925">
        <v>10366.543809358953</v>
      </c>
      <c r="BM92" s="1200">
        <v>2591.0645543420001</v>
      </c>
      <c r="BN92" s="1153">
        <v>3331.9443467667238</v>
      </c>
      <c r="BO92" s="1153">
        <v>3868.3636096271998</v>
      </c>
      <c r="BP92" s="1153">
        <v>9791.3725107359242</v>
      </c>
      <c r="BQ92" s="1149">
        <v>3752.6632277881945</v>
      </c>
      <c r="BR92" s="1149">
        <v>3722.4616657092483</v>
      </c>
      <c r="BS92" s="1149">
        <v>4079.7861689330089</v>
      </c>
      <c r="BT92" s="1192">
        <v>11554.91106243045</v>
      </c>
      <c r="BU92" s="1192">
        <v>4576.0963334451098</v>
      </c>
      <c r="BV92" s="1192">
        <v>3887.0534059298384</v>
      </c>
      <c r="BW92" s="1192">
        <v>4338.6523989380003</v>
      </c>
      <c r="BX92" s="1192">
        <v>12801.802138312951</v>
      </c>
      <c r="BY92" s="1192">
        <v>4118.3795840395996</v>
      </c>
      <c r="BZ92" s="1192">
        <v>4437.1207867808771</v>
      </c>
      <c r="CA92" s="1192">
        <v>8421.4564681403481</v>
      </c>
      <c r="CB92" s="1193">
        <v>16976.956838960825</v>
      </c>
      <c r="CC92" s="1194">
        <v>3611.0634498222912</v>
      </c>
      <c r="CD92" s="1192">
        <v>2881.6758749808801</v>
      </c>
      <c r="CE92" s="1192">
        <v>3761.3190215631112</v>
      </c>
      <c r="CF92" s="1192">
        <v>10254.058346366282</v>
      </c>
      <c r="CG92" s="1192">
        <v>3349.7954982558922</v>
      </c>
      <c r="CH92" s="1192">
        <v>5258.0591177450569</v>
      </c>
      <c r="CI92" s="1192">
        <v>4824.6708779586852</v>
      </c>
      <c r="CJ92" s="1192">
        <v>13432.525493959633</v>
      </c>
      <c r="CK92" s="1192">
        <v>4525.9938461617621</v>
      </c>
      <c r="CL92" s="1192">
        <v>3741.3508181449188</v>
      </c>
      <c r="CM92" s="1192">
        <v>4469.0838711838614</v>
      </c>
      <c r="CN92" s="1192">
        <v>12736.428535490542</v>
      </c>
      <c r="CO92" s="1192">
        <v>4586.4757245428473</v>
      </c>
      <c r="CP92" s="1192">
        <v>4516.5157615888857</v>
      </c>
      <c r="CQ92" s="1192">
        <v>5818.2320063622565</v>
      </c>
      <c r="CR92" s="1192">
        <v>14921.223492493989</v>
      </c>
      <c r="CS92" s="1193">
        <v>51985.948597147319</v>
      </c>
      <c r="CT92" s="1192">
        <v>4419.3083706174457</v>
      </c>
      <c r="CU92" s="1192">
        <v>4082.3260763750886</v>
      </c>
      <c r="CV92" s="1192">
        <v>3938.7210109674384</v>
      </c>
      <c r="CW92" s="1192">
        <v>12440.355457959973</v>
      </c>
      <c r="CX92" s="1192">
        <v>5119.4652619586723</v>
      </c>
      <c r="CY92" s="1192">
        <v>5284.4227950748937</v>
      </c>
      <c r="CZ92" s="1192">
        <v>4300.2035946131673</v>
      </c>
      <c r="DA92" s="1192">
        <v>14704.091651646735</v>
      </c>
      <c r="DB92" s="1192">
        <v>5669.498160437106</v>
      </c>
      <c r="DC92" s="1192">
        <v>4278.3805164046444</v>
      </c>
      <c r="DD92" s="1192">
        <v>5149.6111017403882</v>
      </c>
      <c r="DE92" s="1192">
        <v>15097.489778582143</v>
      </c>
      <c r="DF92" s="1192">
        <v>5076.7488024504455</v>
      </c>
      <c r="DG92" s="1192">
        <v>5100.2800584862371</v>
      </c>
      <c r="DH92" s="1192">
        <v>5777.9944556246755</v>
      </c>
      <c r="DI92" s="1192">
        <v>15955.023316561355</v>
      </c>
      <c r="DJ92" s="1193">
        <v>58196.960204750212</v>
      </c>
      <c r="DK92" s="1194">
        <v>4747.1255332000092</v>
      </c>
      <c r="DL92" s="1192">
        <v>5057.6592523625186</v>
      </c>
      <c r="DM92" s="1192">
        <v>5074.4912571458626</v>
      </c>
      <c r="DN92" s="1192">
        <v>14879.27604270839</v>
      </c>
      <c r="DO92" s="1192">
        <v>6531.0632266063922</v>
      </c>
      <c r="DP92" s="1192">
        <v>6605.7216619257943</v>
      </c>
      <c r="DQ92" s="1192">
        <v>4823.0846623471807</v>
      </c>
      <c r="DR92" s="1192">
        <v>17959.869550879368</v>
      </c>
      <c r="DS92" s="1192">
        <v>32839.14559358776</v>
      </c>
      <c r="DT92" s="1192">
        <v>6929.8415125706779</v>
      </c>
      <c r="DU92" s="1192">
        <v>5034.1136761411453</v>
      </c>
      <c r="DV92" s="1192">
        <v>6242.4571902888583</v>
      </c>
      <c r="DW92" s="1192">
        <v>18206.412379000682</v>
      </c>
      <c r="DX92" s="1192">
        <v>5162.2209029561564</v>
      </c>
      <c r="DY92" s="1192">
        <v>4881.0311919020069</v>
      </c>
      <c r="DZ92" s="1192">
        <v>4859.3715190484418</v>
      </c>
      <c r="EA92" s="1192">
        <v>14902.623613906604</v>
      </c>
      <c r="EB92" s="1193">
        <v>67856.108798485657</v>
      </c>
      <c r="EC92" s="1195">
        <v>7195.7515728259505</v>
      </c>
      <c r="ED92" s="925">
        <v>6661.3024525525188</v>
      </c>
      <c r="EE92" s="925">
        <v>9120.8702079125433</v>
      </c>
      <c r="EF92" s="925">
        <v>22977.924233291007</v>
      </c>
      <c r="EG92" s="925">
        <v>7781.8538469879495</v>
      </c>
      <c r="EH92" s="925">
        <v>6910.2044478276821</v>
      </c>
      <c r="EI92" s="925">
        <v>8863.7748771456918</v>
      </c>
      <c r="EJ92" s="925">
        <v>23555.833171961323</v>
      </c>
      <c r="EK92" s="925">
        <v>8275.3507345116741</v>
      </c>
      <c r="EL92" s="925">
        <v>7828.8481277983756</v>
      </c>
      <c r="EM92" s="925">
        <v>8545.8101086876886</v>
      </c>
      <c r="EN92" s="925">
        <v>24650.00897099774</v>
      </c>
      <c r="EO92" s="925">
        <v>7636.0429828705583</v>
      </c>
      <c r="EP92" s="925">
        <v>8604.2016251903005</v>
      </c>
      <c r="EQ92" s="925">
        <v>8976.419197382309</v>
      </c>
      <c r="ER92" s="925">
        <v>25216.663805443168</v>
      </c>
      <c r="ES92" s="1092">
        <v>96400.430181693242</v>
      </c>
      <c r="ET92" s="1096">
        <v>6747.5696227028775</v>
      </c>
      <c r="EU92" s="925">
        <v>7155.4060909410327</v>
      </c>
      <c r="EV92" s="925">
        <v>9124.7958014316118</v>
      </c>
      <c r="EW92" s="925">
        <v>23027.771515075525</v>
      </c>
      <c r="EX92" s="925">
        <v>7823.042583189068</v>
      </c>
      <c r="EY92" s="925">
        <v>7896.2932757831641</v>
      </c>
      <c r="EZ92" s="925">
        <v>9139.7466549382752</v>
      </c>
      <c r="FA92" s="925">
        <v>24859.082513910507</v>
      </c>
      <c r="FB92" s="925">
        <v>9973.2304928931298</v>
      </c>
      <c r="FC92" s="925">
        <v>9418.4426557606748</v>
      </c>
      <c r="FD92" s="925">
        <v>10305.775743637811</v>
      </c>
      <c r="FE92" s="925">
        <v>29697.448892291621</v>
      </c>
      <c r="FF92" s="925">
        <v>9798.9073087276192</v>
      </c>
      <c r="FG92" s="925">
        <v>11162.058333190262</v>
      </c>
      <c r="FH92" s="925">
        <v>10730.6200477601</v>
      </c>
      <c r="FI92" s="925">
        <v>31691.585689677973</v>
      </c>
      <c r="FJ92" s="1092">
        <v>109275.88861095563</v>
      </c>
      <c r="FK92" s="1096">
        <v>10229.187897889129</v>
      </c>
      <c r="FL92" s="925">
        <v>9284.9116509985452</v>
      </c>
      <c r="FM92" s="925">
        <v>11503.186366018099</v>
      </c>
      <c r="FN92" s="925">
        <f t="shared" si="11"/>
        <v>31017.285914905773</v>
      </c>
      <c r="FO92" s="925">
        <v>10437.45181273806</v>
      </c>
      <c r="FP92" s="925">
        <v>11253.2383597792</v>
      </c>
      <c r="FQ92" s="925">
        <v>13742.308117678291</v>
      </c>
      <c r="FR92" s="925">
        <f t="shared" si="12"/>
        <v>35432.998290195552</v>
      </c>
      <c r="FS92" s="925">
        <v>9716.4174281380474</v>
      </c>
      <c r="FT92" s="925">
        <v>11913.521138824573</v>
      </c>
      <c r="FU92" s="925">
        <v>14356.463003794548</v>
      </c>
      <c r="FV92" s="925">
        <f t="shared" si="13"/>
        <v>35986.401570757167</v>
      </c>
      <c r="FW92" s="925">
        <v>13450.505914448358</v>
      </c>
      <c r="FX92" s="925">
        <v>14238.006023182303</v>
      </c>
      <c r="FY92" s="925">
        <v>16247.819261635392</v>
      </c>
      <c r="FZ92" s="925">
        <v>43936.331199266046</v>
      </c>
      <c r="GA92" s="1092">
        <v>146373.01697512454</v>
      </c>
      <c r="GB92" s="1096">
        <v>11852.370924046969</v>
      </c>
      <c r="GC92" s="925">
        <v>12781.108415838133</v>
      </c>
      <c r="GD92" s="925">
        <v>13525.949883567238</v>
      </c>
      <c r="GE92" s="925">
        <v>38159.429223452345</v>
      </c>
      <c r="GF92" s="925">
        <v>11439.326259192558</v>
      </c>
      <c r="GG92" s="925">
        <v>11193.757083663997</v>
      </c>
      <c r="GH92" s="925">
        <v>11221.629321512555</v>
      </c>
      <c r="GI92" s="925">
        <v>33854.712664369108</v>
      </c>
      <c r="GJ92" s="925">
        <v>10591.302425485066</v>
      </c>
      <c r="GK92" s="925">
        <v>13254.643427938103</v>
      </c>
      <c r="GL92" s="925">
        <v>15843.532491982554</v>
      </c>
      <c r="GM92" s="925">
        <v>39689.478345405718</v>
      </c>
      <c r="GN92" s="925">
        <v>11391.040076524223</v>
      </c>
      <c r="GO92" s="925">
        <v>13942.231798912646</v>
      </c>
      <c r="GP92" s="925">
        <v>17612.331913002323</v>
      </c>
      <c r="GQ92" s="925">
        <v>42945.603788439192</v>
      </c>
      <c r="GR92" s="1092">
        <f t="shared" si="14"/>
        <v>154649.22402166636</v>
      </c>
      <c r="GS92" s="1096">
        <f>'13 '!GP70</f>
        <v>15035.92</v>
      </c>
      <c r="GT92" s="925">
        <f>'13 '!GQ70</f>
        <v>26670.05</v>
      </c>
      <c r="GU92" s="925">
        <f>'13 '!GR70</f>
        <v>16434.189999999999</v>
      </c>
      <c r="GV92" s="925">
        <f>'13 '!GS70</f>
        <v>58140.159999999996</v>
      </c>
      <c r="GW92" s="925">
        <f>'13 '!GT70</f>
        <v>16321.2</v>
      </c>
      <c r="GX92" s="925">
        <f>'13 '!GU70</f>
        <v>14378.8</v>
      </c>
      <c r="GY92" s="925">
        <f>'13 '!GV70</f>
        <v>16715.53</v>
      </c>
      <c r="GZ92" s="925">
        <f>'13 '!GW70</f>
        <v>47415.53</v>
      </c>
      <c r="HA92" s="925">
        <f>'13 '!GX70</f>
        <v>18107.47</v>
      </c>
      <c r="HB92" s="925">
        <f>'13 '!GY70</f>
        <v>23507.37</v>
      </c>
      <c r="HC92" s="925">
        <f>'13 '!GZ70</f>
        <v>20463.02</v>
      </c>
      <c r="HD92" s="925">
        <f>'13 '!HA70</f>
        <v>61665.97</v>
      </c>
      <c r="HE92" s="925">
        <f>'13 '!HB70</f>
        <v>22768.47</v>
      </c>
      <c r="HF92" s="925">
        <f>'13 '!HC70</f>
        <v>16343.29</v>
      </c>
      <c r="HG92" s="925">
        <f>'13 '!HD70</f>
        <v>19910.12</v>
      </c>
      <c r="HH92" s="925">
        <f>'13 '!HE70</f>
        <v>59021</v>
      </c>
      <c r="HI92" s="1092">
        <f>'13 '!HF70</f>
        <v>226242.66</v>
      </c>
      <c r="HJ92" s="1096">
        <f>'13 '!HG70</f>
        <v>17936.397000000001</v>
      </c>
      <c r="HK92" s="925">
        <f>'13 '!HH70</f>
        <v>23319.498</v>
      </c>
      <c r="HL92" s="925">
        <f>'13 '!HI70</f>
        <v>14422.254999999999</v>
      </c>
      <c r="HM92" s="925">
        <f>'13 '!HJ70</f>
        <v>55678.15</v>
      </c>
      <c r="HN92" s="925">
        <f>'13 '!HK70</f>
        <v>15928.165999999999</v>
      </c>
      <c r="HO92" s="925">
        <f>'13 '!HL70</f>
        <v>18720.14</v>
      </c>
      <c r="HP92" s="925">
        <f>'13 '!HM70</f>
        <v>16234.065000000001</v>
      </c>
      <c r="HQ92" s="925">
        <f>'13 '!HN70</f>
        <v>50882.37</v>
      </c>
      <c r="HR92" s="925">
        <f>'13 '!HO70</f>
        <v>20762.829000000002</v>
      </c>
      <c r="HS92" s="925">
        <f>'13 '!HP70</f>
        <v>26330.597000000002</v>
      </c>
      <c r="HT92" s="925">
        <f>'13 '!HQ70</f>
        <v>16578.34</v>
      </c>
      <c r="HU92" s="925">
        <f>'13 '!HR70</f>
        <v>63671.77</v>
      </c>
      <c r="HV92" s="925">
        <f>'13 '!HS70</f>
        <v>15750.397000000001</v>
      </c>
      <c r="HW92" s="925">
        <f>'13 '!HT70</f>
        <v>16788.294999999998</v>
      </c>
      <c r="HX92" s="925">
        <f>'13 '!HU70</f>
        <v>31007.817999999999</v>
      </c>
      <c r="HY92" s="925">
        <f>'13 '!HV70</f>
        <v>63546.510999999999</v>
      </c>
      <c r="HZ92" s="1092">
        <f>'13 '!HW70</f>
        <v>233778.79800000001</v>
      </c>
    </row>
    <row r="93" spans="1:234" ht="21" customHeight="1" x14ac:dyDescent="0.35">
      <c r="A93" s="1191" t="s">
        <v>924</v>
      </c>
      <c r="B93" s="1098">
        <v>1.8691742673829226</v>
      </c>
      <c r="C93" s="1098">
        <v>2.0135723214290477</v>
      </c>
      <c r="D93" s="1098">
        <v>1.8822996974465507</v>
      </c>
      <c r="E93" s="1098">
        <v>5.7650462862585208</v>
      </c>
      <c r="F93" s="1098">
        <v>1.6820124573433479</v>
      </c>
      <c r="G93" s="1098">
        <v>2.1667766039044074</v>
      </c>
      <c r="H93" s="1098">
        <v>2.3721325595708165</v>
      </c>
      <c r="I93" s="1098">
        <v>6.2209216208185714</v>
      </c>
      <c r="J93" s="1098">
        <v>2.0471967294784728</v>
      </c>
      <c r="K93" s="1098">
        <v>2.0710642376103556</v>
      </c>
      <c r="L93" s="1098">
        <v>2.4326334366604976</v>
      </c>
      <c r="M93" s="1098">
        <v>6.550894403749326</v>
      </c>
      <c r="N93" s="1098">
        <v>2.5330952703133818</v>
      </c>
      <c r="O93" s="1098">
        <v>4.5856015924201996</v>
      </c>
      <c r="P93" s="1098">
        <v>2.2860133410449488</v>
      </c>
      <c r="Q93" s="1098">
        <v>9.4047102037785315</v>
      </c>
      <c r="R93" s="1098">
        <v>27.94157251460495</v>
      </c>
      <c r="S93" s="1098"/>
      <c r="T93" s="1098">
        <v>2.1953992731620677</v>
      </c>
      <c r="U93" s="1098">
        <v>1.7108380948531687</v>
      </c>
      <c r="V93" s="1098">
        <v>1.5888232022019877</v>
      </c>
      <c r="W93" s="1098">
        <v>5.4950605702172233</v>
      </c>
      <c r="X93" s="1098">
        <v>2.1529582786121697</v>
      </c>
      <c r="Y93" s="1098">
        <v>1.8883286367040797</v>
      </c>
      <c r="Z93" s="1098">
        <v>1.9874059322283304</v>
      </c>
      <c r="AA93" s="1098">
        <v>6.0286928475445789</v>
      </c>
      <c r="AB93" s="1098">
        <v>2.8322610657337282</v>
      </c>
      <c r="AC93" s="1098">
        <v>3.2241308220414289</v>
      </c>
      <c r="AD93" s="1098">
        <v>2.4555595969765998</v>
      </c>
      <c r="AE93" s="1098">
        <v>8.5119514847517568</v>
      </c>
      <c r="AF93" s="1098">
        <v>3.3239818748125884</v>
      </c>
      <c r="AG93" s="1098">
        <v>2.5850478228243867</v>
      </c>
      <c r="AH93" s="1098">
        <v>2.1709106552016353</v>
      </c>
      <c r="AI93" s="1098">
        <v>8.0799403528386105</v>
      </c>
      <c r="AJ93" s="1098">
        <v>28.115645255352174</v>
      </c>
      <c r="AK93" s="1098"/>
      <c r="AL93" s="1098">
        <v>1.7788837233351031</v>
      </c>
      <c r="AM93" s="1098">
        <v>1.6532170925186405</v>
      </c>
      <c r="AN93" s="1098">
        <v>1.9243154678696885</v>
      </c>
      <c r="AO93" s="1098">
        <v>5.3564162837234317</v>
      </c>
      <c r="AP93" s="1098">
        <v>2.1076697050011277</v>
      </c>
      <c r="AQ93" s="1098">
        <v>2.5851480261966722</v>
      </c>
      <c r="AR93" s="1098">
        <v>2.1254521464409213</v>
      </c>
      <c r="AS93" s="1098">
        <v>6.8182698776387216</v>
      </c>
      <c r="AT93" s="1098">
        <v>3.830679393384214</v>
      </c>
      <c r="AU93" s="1098">
        <v>8.8436396469653609</v>
      </c>
      <c r="AV93" s="1098"/>
      <c r="AW93" s="1098">
        <v>2.0676757434661202</v>
      </c>
      <c r="AX93" s="1098">
        <v>2.0648411554447148</v>
      </c>
      <c r="AY93" s="1098">
        <v>1.8968246701250728</v>
      </c>
      <c r="AZ93" s="1098">
        <v>6.0293415690359069</v>
      </c>
      <c r="BA93" s="1098">
        <v>2.6313896112896575</v>
      </c>
      <c r="BB93" s="1098">
        <v>1.7317304198861734</v>
      </c>
      <c r="BC93" s="1098">
        <v>1.7969853589527838</v>
      </c>
      <c r="BD93" s="1098">
        <v>6.1092778910647576</v>
      </c>
      <c r="BE93" s="1098">
        <v>2.210248874972363</v>
      </c>
      <c r="BF93" s="1098">
        <v>2.9041770231482427</v>
      </c>
      <c r="BG93" s="1098">
        <v>2.0178685925464896</v>
      </c>
      <c r="BH93" s="1098">
        <v>7.1322944906670971</v>
      </c>
      <c r="BI93" s="1098">
        <v>2.1098327676509263</v>
      </c>
      <c r="BJ93" s="1098">
        <v>1.9309026736161761</v>
      </c>
      <c r="BK93" s="1098">
        <v>3.3673252503054383</v>
      </c>
      <c r="BL93" s="1098">
        <v>7.4080606915725422</v>
      </c>
      <c r="BM93" s="1202">
        <v>1.5354209578650395</v>
      </c>
      <c r="BN93" s="1098">
        <v>1.974453771092846</v>
      </c>
      <c r="BO93" s="1098">
        <v>2.2923267384098072</v>
      </c>
      <c r="BP93" s="1098">
        <v>5.8022014673676932</v>
      </c>
      <c r="BQ93" s="1098">
        <v>2.2237646522931565</v>
      </c>
      <c r="BR93" s="1098">
        <v>2.2058677182709734</v>
      </c>
      <c r="BS93" s="1098">
        <v>2.4176121651968834</v>
      </c>
      <c r="BT93" s="1141">
        <v>6.8472445357610132</v>
      </c>
      <c r="BU93" s="1141">
        <v>2.7117171603489036</v>
      </c>
      <c r="BV93" s="1141">
        <v>2.3034019950618307</v>
      </c>
      <c r="BW93" s="1141">
        <v>2.5710119074638653</v>
      </c>
      <c r="BX93" s="1141">
        <v>7.5861310628746015</v>
      </c>
      <c r="BY93" s="1141">
        <v>2.4404819691509934</v>
      </c>
      <c r="BZ93" s="1141">
        <v>2.6293626058776804</v>
      </c>
      <c r="CA93" s="1141">
        <v>4.9904124292319985</v>
      </c>
      <c r="CB93" s="1164">
        <v>10.060257004260672</v>
      </c>
      <c r="CC93" s="1165">
        <v>1.7536758027768342</v>
      </c>
      <c r="CD93" s="1141">
        <v>1.399456233218064</v>
      </c>
      <c r="CE93" s="1141">
        <v>1.8266458749053767</v>
      </c>
      <c r="CF93" s="1141">
        <v>4.9797779109002756</v>
      </c>
      <c r="CG93" s="1141">
        <v>1.626793710819793</v>
      </c>
      <c r="CH93" s="1141">
        <v>2.553522299591108</v>
      </c>
      <c r="CI93" s="1141">
        <v>2.343051760958283</v>
      </c>
      <c r="CJ93" s="1141">
        <v>6.5233677713691831</v>
      </c>
      <c r="CK93" s="1141">
        <v>2.1980023341659489</v>
      </c>
      <c r="CL93" s="1141">
        <v>1.8169485224090829</v>
      </c>
      <c r="CM93" s="1141">
        <v>2.1703645904812481</v>
      </c>
      <c r="CN93" s="1141">
        <v>6.1853154470562801</v>
      </c>
      <c r="CO93" s="1141">
        <v>2.2273747359797751</v>
      </c>
      <c r="CP93" s="1141">
        <v>2.1933993999325603</v>
      </c>
      <c r="CQ93" s="1141">
        <v>2.8255644981816452</v>
      </c>
      <c r="CR93" s="1141">
        <v>7.2463386340939806</v>
      </c>
      <c r="CS93" s="1164">
        <v>25.246440946282483</v>
      </c>
      <c r="CT93" s="1141">
        <v>1.4701815394868549</v>
      </c>
      <c r="CU93" s="1141">
        <v>1.3580768600707358</v>
      </c>
      <c r="CV93" s="1141">
        <v>1.3103034307389345</v>
      </c>
      <c r="CW93" s="1141">
        <v>4.1385618302965259</v>
      </c>
      <c r="CX93" s="1141">
        <v>1.703104352304861</v>
      </c>
      <c r="CY93" s="1141">
        <v>1.7579811564670649</v>
      </c>
      <c r="CZ93" s="1141">
        <v>1.4305586781109827</v>
      </c>
      <c r="DA93" s="1141">
        <v>4.8916441868829086</v>
      </c>
      <c r="DB93" s="1141">
        <v>1.8860850691133739</v>
      </c>
      <c r="DC93" s="1141">
        <v>1.423298744196829</v>
      </c>
      <c r="DD93" s="1141">
        <v>1.7131330385658325</v>
      </c>
      <c r="DE93" s="1141">
        <v>5.0225168518760368</v>
      </c>
      <c r="DF93" s="1141">
        <v>1.688893768898015</v>
      </c>
      <c r="DG93" s="1141">
        <v>1.6967219662817439</v>
      </c>
      <c r="DH93" s="1141">
        <v>1.9221787826337984</v>
      </c>
      <c r="DI93" s="1141">
        <v>5.3077945178135568</v>
      </c>
      <c r="DJ93" s="1164">
        <v>19.360517386869031</v>
      </c>
      <c r="DK93" s="1165">
        <v>1.3583380795527011</v>
      </c>
      <c r="DL93" s="1141">
        <v>1.4471939087852643</v>
      </c>
      <c r="DM93" s="1141">
        <v>1.4520102029600295</v>
      </c>
      <c r="DN93" s="1141">
        <v>4.2575421912979952</v>
      </c>
      <c r="DO93" s="1141">
        <v>1.8687923499435335</v>
      </c>
      <c r="DP93" s="1141">
        <v>1.890155045103989</v>
      </c>
      <c r="DQ93" s="1141">
        <v>1.3800729540338301</v>
      </c>
      <c r="DR93" s="1141">
        <v>5.1390203490813526</v>
      </c>
      <c r="DS93" s="1141">
        <v>9.3965625403793478</v>
      </c>
      <c r="DT93" s="1141">
        <v>1.9828983973475305</v>
      </c>
      <c r="DU93" s="1141">
        <v>1.4404565995308907</v>
      </c>
      <c r="DV93" s="1141">
        <v>1.7862108874612017</v>
      </c>
      <c r="DW93" s="1141">
        <v>5.2095658843396233</v>
      </c>
      <c r="DX93" s="1141">
        <v>1.4771130821184542</v>
      </c>
      <c r="DY93" s="1141">
        <v>1.3966537200409146</v>
      </c>
      <c r="DZ93" s="1141">
        <v>1.3904560414200549</v>
      </c>
      <c r="EA93" s="1141">
        <v>4.2642228435794234</v>
      </c>
      <c r="EB93" s="1196">
        <v>19.41628378407804</v>
      </c>
      <c r="EC93" s="1165">
        <v>1.777283130751423</v>
      </c>
      <c r="ED93" s="947">
        <v>1.6452792120372206</v>
      </c>
      <c r="EE93" s="947">
        <v>2.2527693729051252</v>
      </c>
      <c r="EF93" s="947">
        <v>5.6753317156937673</v>
      </c>
      <c r="EG93" s="947">
        <v>1.9220448938863439</v>
      </c>
      <c r="EH93" s="947">
        <v>1.7067556697686801</v>
      </c>
      <c r="EI93" s="947">
        <v>2.1892692381738987</v>
      </c>
      <c r="EJ93" s="947">
        <v>5.8180698018289227</v>
      </c>
      <c r="EK93" s="947">
        <v>2.0439339953092541</v>
      </c>
      <c r="EL93" s="947">
        <v>1.9336520403644932</v>
      </c>
      <c r="EM93" s="947">
        <v>2.1107349233862975</v>
      </c>
      <c r="EN93" s="947">
        <v>6.0883209590600451</v>
      </c>
      <c r="EO93" s="947">
        <v>1.8860309783900429</v>
      </c>
      <c r="EP93" s="947">
        <v>2.1251570801559936</v>
      </c>
      <c r="EQ93" s="947">
        <v>2.217091328487236</v>
      </c>
      <c r="ER93" s="947">
        <v>6.2282793870332727</v>
      </c>
      <c r="ES93" s="1103">
        <v>23.810001863616009</v>
      </c>
      <c r="ET93" s="1104">
        <v>1.4696395529357025</v>
      </c>
      <c r="EU93" s="947">
        <v>1.5584674774132432</v>
      </c>
      <c r="EV93" s="947">
        <v>1.987406069457319</v>
      </c>
      <c r="EW93" s="947">
        <v>5.0155130998062649</v>
      </c>
      <c r="EX93" s="947">
        <v>1.7038805744029601</v>
      </c>
      <c r="EY93" s="947">
        <v>1.7198347803075591</v>
      </c>
      <c r="EZ93" s="947">
        <v>1.9906624072044112</v>
      </c>
      <c r="FA93" s="947">
        <v>5.4143777619149303</v>
      </c>
      <c r="FB93" s="947">
        <v>2.1721975203612636</v>
      </c>
      <c r="FC93" s="947">
        <v>2.0513631763636528</v>
      </c>
      <c r="FD93" s="947">
        <v>2.2446268068988857</v>
      </c>
      <c r="FE93" s="947">
        <v>6.4681875036238026</v>
      </c>
      <c r="FF93" s="947">
        <v>2.1342294428506077</v>
      </c>
      <c r="FG93" s="947">
        <v>2.4311275519764002</v>
      </c>
      <c r="FH93" s="947">
        <v>2.3371590856436373</v>
      </c>
      <c r="FI93" s="947">
        <v>6.9025160804706429</v>
      </c>
      <c r="FJ93" s="1103">
        <v>23.800594445815644</v>
      </c>
      <c r="FK93" s="1104">
        <v>1.6763051803865268</v>
      </c>
      <c r="FL93" s="947">
        <v>1.5215621861058883</v>
      </c>
      <c r="FM93" s="947">
        <v>1.8850813074112138</v>
      </c>
      <c r="FN93" s="947">
        <f t="shared" si="11"/>
        <v>5.0829486739036289</v>
      </c>
      <c r="FO93" s="947">
        <v>1.7104343686303838</v>
      </c>
      <c r="FP93" s="947">
        <v>1.8441211508603685</v>
      </c>
      <c r="FQ93" s="947">
        <v>2.2520167307597956</v>
      </c>
      <c r="FR93" s="947">
        <f t="shared" si="12"/>
        <v>5.8065722502505484</v>
      </c>
      <c r="FS93" s="947">
        <v>1.5922750693578354</v>
      </c>
      <c r="FT93" s="947">
        <v>1.9523247985088956</v>
      </c>
      <c r="FU93" s="947">
        <v>2.3526611834214601</v>
      </c>
      <c r="FV93" s="947">
        <f t="shared" si="13"/>
        <v>5.8972610512881918</v>
      </c>
      <c r="FW93" s="947">
        <v>2.204197729896249</v>
      </c>
      <c r="FX93" s="947">
        <v>2.3332490803067811</v>
      </c>
      <c r="FY93" s="947">
        <v>2.662606637999466</v>
      </c>
      <c r="FZ93" s="947">
        <v>7.2000534482024952</v>
      </c>
      <c r="GA93" s="1103">
        <v>23.986835423644866</v>
      </c>
      <c r="GB93" s="1104">
        <v>1.4082589318679684</v>
      </c>
      <c r="GC93" s="947">
        <v>1.5186084034257636</v>
      </c>
      <c r="GD93" s="947">
        <v>1.6071079666335784</v>
      </c>
      <c r="GE93" s="947">
        <v>4.5339753019273106</v>
      </c>
      <c r="GF93" s="947">
        <v>1.3591823511341092</v>
      </c>
      <c r="GG93" s="947">
        <v>1.330004645926798</v>
      </c>
      <c r="GH93" s="947">
        <v>1.3333163316775152</v>
      </c>
      <c r="GI93" s="947">
        <v>4.0225033287384218</v>
      </c>
      <c r="GJ93" s="947">
        <v>1.2584230055222929</v>
      </c>
      <c r="GK93" s="947">
        <v>1.5748722441893879</v>
      </c>
      <c r="GL93" s="947">
        <v>1.8824753534254464</v>
      </c>
      <c r="GM93" s="947">
        <v>4.7157706031371269</v>
      </c>
      <c r="GN93" s="947">
        <v>1.3534451489773214</v>
      </c>
      <c r="GO93" s="947">
        <v>1.6565691866052619</v>
      </c>
      <c r="GP93" s="947">
        <v>2.0926381638282328</v>
      </c>
      <c r="GQ93" s="947">
        <v>5.1026524994108158</v>
      </c>
      <c r="GR93" s="1103">
        <f t="shared" si="14"/>
        <v>18.374901733213676</v>
      </c>
      <c r="GS93" s="1104">
        <f>GS92/GS59*100</f>
        <v>1.2783255913925222</v>
      </c>
      <c r="GT93" s="947">
        <f>GT92/GT59*100</f>
        <v>2.2674374058067706</v>
      </c>
      <c r="GU93" s="947">
        <f t="shared" ref="GU93:HZ93" si="24">GU92/GU59*100</f>
        <v>1.3972038725137585</v>
      </c>
      <c r="GV93" s="947">
        <f t="shared" si="24"/>
        <v>4.9429668697130511</v>
      </c>
      <c r="GW93" s="947">
        <f t="shared" si="24"/>
        <v>1.3875976755819155</v>
      </c>
      <c r="GX93" s="947">
        <f t="shared" si="24"/>
        <v>1.2224584869775044</v>
      </c>
      <c r="GY93" s="947">
        <f t="shared" si="24"/>
        <v>1.4211228692816567</v>
      </c>
      <c r="GZ93" s="947">
        <f t="shared" si="24"/>
        <v>4.0311790318410763</v>
      </c>
      <c r="HA93" s="947">
        <f t="shared" si="24"/>
        <v>1.5394629857283328</v>
      </c>
      <c r="HB93" s="947">
        <f t="shared" si="24"/>
        <v>1.9985523105558445</v>
      </c>
      <c r="HC93" s="947">
        <f t="shared" si="24"/>
        <v>1.7397274089764385</v>
      </c>
      <c r="HD93" s="947">
        <f t="shared" si="24"/>
        <v>5.2427245934431372</v>
      </c>
      <c r="HE93" s="947">
        <f t="shared" si="24"/>
        <v>1.9357324246107255</v>
      </c>
      <c r="HF93" s="947">
        <f t="shared" si="24"/>
        <v>1.3894757257653336</v>
      </c>
      <c r="HG93" s="947">
        <f t="shared" si="24"/>
        <v>1.6927208926155555</v>
      </c>
      <c r="HH93" s="947">
        <f t="shared" si="24"/>
        <v>5.0178542270494964</v>
      </c>
      <c r="HI93" s="1103">
        <f t="shared" si="24"/>
        <v>19.23472472204676</v>
      </c>
      <c r="HJ93" s="1104">
        <f t="shared" si="24"/>
        <v>1.2811656452092128</v>
      </c>
      <c r="HK93" s="947">
        <f t="shared" si="24"/>
        <v>1.6656711880945179</v>
      </c>
      <c r="HL93" s="947">
        <f t="shared" si="24"/>
        <v>1.0301565934589201</v>
      </c>
      <c r="HM93" s="947">
        <f t="shared" si="24"/>
        <v>3.9769934267626512</v>
      </c>
      <c r="HN93" s="947">
        <f t="shared" si="24"/>
        <v>1.1377211973167993</v>
      </c>
      <c r="HO93" s="947">
        <f t="shared" si="24"/>
        <v>1.3371470447217906</v>
      </c>
      <c r="HP93" s="947">
        <f t="shared" si="24"/>
        <v>1.159571030909569</v>
      </c>
      <c r="HQ93" s="947">
        <f t="shared" si="24"/>
        <v>3.6344392015198985</v>
      </c>
      <c r="HR93" s="947">
        <f t="shared" si="24"/>
        <v>1.4830527676296168</v>
      </c>
      <c r="HS93" s="947">
        <f t="shared" si="24"/>
        <v>1.8807487531776179</v>
      </c>
      <c r="HT93" s="947">
        <f t="shared" si="24"/>
        <v>1.1841619954441074</v>
      </c>
      <c r="HU93" s="947">
        <f t="shared" si="24"/>
        <v>4.5479638019643849</v>
      </c>
      <c r="HV93" s="947">
        <f t="shared" si="24"/>
        <v>1.1250234667980559</v>
      </c>
      <c r="HW93" s="947">
        <f t="shared" si="24"/>
        <v>1.1991587159694113</v>
      </c>
      <c r="HX93" s="947">
        <f t="shared" si="24"/>
        <v>2.214834515231785</v>
      </c>
      <c r="HY93" s="947">
        <f t="shared" si="24"/>
        <v>4.539016769427513</v>
      </c>
      <c r="HZ93" s="1103">
        <f t="shared" si="24"/>
        <v>16.698412985389666</v>
      </c>
    </row>
    <row r="94" spans="1:234" s="1070" customFormat="1" ht="21" customHeight="1" x14ac:dyDescent="0.35">
      <c r="A94" s="1171" t="s">
        <v>938</v>
      </c>
      <c r="B94" s="1087">
        <v>-886.20041346000016</v>
      </c>
      <c r="C94" s="1087">
        <v>-187.15753258000001</v>
      </c>
      <c r="D94" s="1087">
        <v>16.796774530000135</v>
      </c>
      <c r="E94" s="1087">
        <v>-1056.5611715099994</v>
      </c>
      <c r="F94" s="1087">
        <v>-1116.7492511800001</v>
      </c>
      <c r="G94" s="1087">
        <v>-854.13838032000035</v>
      </c>
      <c r="H94" s="1087">
        <v>-901.20922149000012</v>
      </c>
      <c r="I94" s="1087">
        <v>-2872.0968529900001</v>
      </c>
      <c r="J94" s="1087">
        <v>-754.20647554014636</v>
      </c>
      <c r="K94" s="1087">
        <v>-280.35732379014928</v>
      </c>
      <c r="L94" s="1087">
        <v>-644.67275958000982</v>
      </c>
      <c r="M94" s="1087">
        <v>-1679.2365589103049</v>
      </c>
      <c r="N94" s="1087">
        <v>-694.54495600000041</v>
      </c>
      <c r="O94" s="1087">
        <v>-2163.4521290602024</v>
      </c>
      <c r="P94" s="1087">
        <v>-182.76843306020345</v>
      </c>
      <c r="Q94" s="1087">
        <v>-3040.7655181204059</v>
      </c>
      <c r="R94" s="1087">
        <v>-8648.6601015307097</v>
      </c>
      <c r="S94" s="1087"/>
      <c r="T94" s="1087">
        <v>-1963.3121000000006</v>
      </c>
      <c r="U94" s="1087">
        <v>-818.5865258845788</v>
      </c>
      <c r="V94" s="1087">
        <v>307.91570000000002</v>
      </c>
      <c r="W94" s="1087">
        <v>-2473.9829258845789</v>
      </c>
      <c r="X94" s="1087">
        <v>-763.39456779661987</v>
      </c>
      <c r="Y94" s="1087">
        <v>-542.47240000000011</v>
      </c>
      <c r="Z94" s="1087">
        <v>109.29181458008028</v>
      </c>
      <c r="AA94" s="1087">
        <v>-1196.5751532165395</v>
      </c>
      <c r="AB94" s="1087">
        <v>-1602.8031094653993</v>
      </c>
      <c r="AC94" s="1087">
        <v>-919.79408214283978</v>
      </c>
      <c r="AD94" s="1087">
        <v>-1333.8403000000001</v>
      </c>
      <c r="AE94" s="1087">
        <v>-3856.4374916082388</v>
      </c>
      <c r="AF94" s="1087">
        <v>-1200.1920199851386</v>
      </c>
      <c r="AG94" s="1087">
        <v>-593.61660000000097</v>
      </c>
      <c r="AH94" s="1087">
        <v>-133.84411149688452</v>
      </c>
      <c r="AI94" s="1087">
        <v>-1927.6527314820237</v>
      </c>
      <c r="AJ94" s="1087">
        <v>-9454.6483021913791</v>
      </c>
      <c r="AK94" s="1087"/>
      <c r="AL94" s="1087">
        <v>-1617.022078</v>
      </c>
      <c r="AM94" s="1087">
        <v>-472.0208324947485</v>
      </c>
      <c r="AN94" s="1087">
        <v>-269.42365166976867</v>
      </c>
      <c r="AO94" s="1087">
        <v>-2358.4665621645158</v>
      </c>
      <c r="AP94" s="1087">
        <v>-455.25847000000061</v>
      </c>
      <c r="AQ94" s="1087">
        <v>-1346.02858467746</v>
      </c>
      <c r="AR94" s="1087">
        <v>-713.31864800000005</v>
      </c>
      <c r="AS94" s="1087">
        <v>-2514.605702677462</v>
      </c>
      <c r="AT94" s="1087">
        <v>-2397.7205005626997</v>
      </c>
      <c r="AU94" s="1087">
        <v>-4321.1840540738185</v>
      </c>
      <c r="AV94" s="1087"/>
      <c r="AW94" s="1087">
        <v>-1402.7536614914018</v>
      </c>
      <c r="AX94" s="1087">
        <v>-794.04793199999983</v>
      </c>
      <c r="AY94" s="1087">
        <v>631.75329800000009</v>
      </c>
      <c r="AZ94" s="1087">
        <v>-1565.0482954914007</v>
      </c>
      <c r="BA94" s="1087">
        <v>-1465.1190110934619</v>
      </c>
      <c r="BB94" s="1087">
        <v>119.28206800000049</v>
      </c>
      <c r="BC94" s="1087">
        <v>-138.59123000000011</v>
      </c>
      <c r="BD94" s="1087">
        <v>-1626.4000680934619</v>
      </c>
      <c r="BE94" s="1087">
        <v>-1266.9259399999996</v>
      </c>
      <c r="BF94" s="1087">
        <v>-1355.0271023733405</v>
      </c>
      <c r="BG94" s="1087">
        <v>-718.90725199999997</v>
      </c>
      <c r="BH94" s="1087">
        <v>-3340.8602943733408</v>
      </c>
      <c r="BI94" s="925">
        <v>-1049.062749962425</v>
      </c>
      <c r="BJ94" s="925">
        <v>-231.00423148813127</v>
      </c>
      <c r="BK94" s="925">
        <v>-1601.1166607300001</v>
      </c>
      <c r="BL94" s="925">
        <v>-2881.1836421805588</v>
      </c>
      <c r="BM94" s="1200">
        <v>-1617.6102653799999</v>
      </c>
      <c r="BN94" s="1153">
        <v>-1678.1535088910964</v>
      </c>
      <c r="BO94" s="1153">
        <v>-793.9324258099989</v>
      </c>
      <c r="BP94" s="1153">
        <v>-4089.6962572510947</v>
      </c>
      <c r="BQ94" s="925">
        <v>101.74601857818396</v>
      </c>
      <c r="BR94" s="925">
        <v>-1551.3967392438926</v>
      </c>
      <c r="BS94" s="925">
        <v>-1151.1531870000001</v>
      </c>
      <c r="BT94" s="1088">
        <v>-2600.8039076657069</v>
      </c>
      <c r="BU94" s="1088">
        <v>-2171.3369125899999</v>
      </c>
      <c r="BV94" s="1088">
        <v>-1023.2825839346395</v>
      </c>
      <c r="BW94" s="1088">
        <v>-751.14241410500085</v>
      </c>
      <c r="BX94" s="1088">
        <v>-3945.7619106296411</v>
      </c>
      <c r="BY94" s="1088">
        <v>191.22082182000008</v>
      </c>
      <c r="BZ94" s="1088">
        <v>-1729.0502639999993</v>
      </c>
      <c r="CA94" s="1088">
        <v>-970.84144091896496</v>
      </c>
      <c r="CB94" s="1090">
        <v>-2508.6708830989642</v>
      </c>
      <c r="CC94" s="1091">
        <v>-2358.1345875450661</v>
      </c>
      <c r="CD94" s="1088">
        <v>-403.32524688300043</v>
      </c>
      <c r="CE94" s="1088">
        <v>113.83519849768231</v>
      </c>
      <c r="CF94" s="1088">
        <v>-2647.6246359303832</v>
      </c>
      <c r="CG94" s="1088">
        <v>-594.34331138435277</v>
      </c>
      <c r="CH94" s="1088">
        <v>-1615.6706881467967</v>
      </c>
      <c r="CI94" s="1088">
        <v>-1995.7496378302783</v>
      </c>
      <c r="CJ94" s="1088">
        <v>-4205.763637361425</v>
      </c>
      <c r="CK94" s="1088">
        <v>-1669.8647454371551</v>
      </c>
      <c r="CL94" s="1088">
        <v>-252.92900882566886</v>
      </c>
      <c r="CM94" s="1088">
        <v>-499.63303578233717</v>
      </c>
      <c r="CN94" s="1088">
        <v>-2422.42679004516</v>
      </c>
      <c r="CO94" s="1088">
        <v>-1716.3069022376983</v>
      </c>
      <c r="CP94" s="1088">
        <v>-649.30747193353147</v>
      </c>
      <c r="CQ94" s="1088">
        <v>-1061.6092007723082</v>
      </c>
      <c r="CR94" s="1088">
        <v>-3427.2235749435404</v>
      </c>
      <c r="CS94" s="1090">
        <v>-12244.729649692905</v>
      </c>
      <c r="CT94" s="1088">
        <v>-2372.7707687937045</v>
      </c>
      <c r="CU94" s="1088">
        <v>661.4690338482651</v>
      </c>
      <c r="CV94" s="1088">
        <v>-906.52539049890561</v>
      </c>
      <c r="CW94" s="1088">
        <v>-2617.8271254443453</v>
      </c>
      <c r="CX94" s="1088">
        <v>-2830.0547841880148</v>
      </c>
      <c r="CY94" s="1088">
        <v>-1108.2785137770977</v>
      </c>
      <c r="CZ94" s="1088">
        <v>-138.74865833974536</v>
      </c>
      <c r="DA94" s="1088">
        <v>-4077.0819563048562</v>
      </c>
      <c r="DB94" s="1088">
        <v>-1686.4405447537897</v>
      </c>
      <c r="DC94" s="1088">
        <v>383.96548419648195</v>
      </c>
      <c r="DD94" s="1088">
        <v>-426.36286937909557</v>
      </c>
      <c r="DE94" s="1088">
        <v>-1728.8379299364112</v>
      </c>
      <c r="DF94" s="1088">
        <v>-2229.2153414904369</v>
      </c>
      <c r="DG94" s="1088">
        <v>-1700.6888933037214</v>
      </c>
      <c r="DH94" s="1088">
        <v>680.90271190570729</v>
      </c>
      <c r="DI94" s="1088">
        <v>-3249.0015228884495</v>
      </c>
      <c r="DJ94" s="1090">
        <v>-11672.748534574072</v>
      </c>
      <c r="DK94" s="1091">
        <v>-1923.5681373909724</v>
      </c>
      <c r="DL94" s="1088">
        <v>-1307.9882892111209</v>
      </c>
      <c r="DM94" s="1088">
        <v>-416.70566714737095</v>
      </c>
      <c r="DN94" s="1088">
        <v>-3648.2620937494607</v>
      </c>
      <c r="DO94" s="1088">
        <v>-2359.2963281876855</v>
      </c>
      <c r="DP94" s="1088">
        <v>-2802.2959955312317</v>
      </c>
      <c r="DQ94" s="1088">
        <v>-1136.3044715365952</v>
      </c>
      <c r="DR94" s="1088">
        <v>-6297.8967952555158</v>
      </c>
      <c r="DS94" s="1088">
        <v>-9946.1588890049825</v>
      </c>
      <c r="DT94" s="1088">
        <v>-1548.6343286086937</v>
      </c>
      <c r="DU94" s="1088">
        <v>-594.45441565743704</v>
      </c>
      <c r="DV94" s="1088">
        <v>-3582.694543840289</v>
      </c>
      <c r="DW94" s="1088">
        <v>-5725.7832881064187</v>
      </c>
      <c r="DX94" s="1088">
        <v>-1200.909601526196</v>
      </c>
      <c r="DY94" s="1088">
        <v>-2416.5928160120238</v>
      </c>
      <c r="DZ94" s="1088">
        <v>1236.1515552584106</v>
      </c>
      <c r="EA94" s="1088">
        <v>-2381.3508622798072</v>
      </c>
      <c r="EB94" s="1193">
        <v>-16891.843383124124</v>
      </c>
      <c r="EC94" s="1091">
        <v>-3693.654994412228</v>
      </c>
      <c r="ED94" s="925">
        <v>-2793.551352357028</v>
      </c>
      <c r="EE94" s="925">
        <v>-7729.109604098594</v>
      </c>
      <c r="EF94" s="925">
        <v>-14216.315950867847</v>
      </c>
      <c r="EG94" s="925">
        <v>-604.52662139385893</v>
      </c>
      <c r="EH94" s="925">
        <v>-4878.8140076465488</v>
      </c>
      <c r="EI94" s="925">
        <v>-4912.9667674125994</v>
      </c>
      <c r="EJ94" s="925">
        <v>-10396.307396453009</v>
      </c>
      <c r="EK94" s="925">
        <v>-4519.803911151279</v>
      </c>
      <c r="EL94" s="925">
        <v>-2954.0981024641069</v>
      </c>
      <c r="EM94" s="925">
        <v>-783.99282526275692</v>
      </c>
      <c r="EN94" s="925">
        <v>-8257.8948388781428</v>
      </c>
      <c r="EO94" s="925">
        <v>-4656.8407658851793</v>
      </c>
      <c r="EP94" s="925">
        <v>-4139.2133699729857</v>
      </c>
      <c r="EQ94" s="925">
        <v>-3231.3042758271513</v>
      </c>
      <c r="ER94" s="925">
        <v>-12027.358411685313</v>
      </c>
      <c r="ES94" s="1092">
        <v>-44897.876597884322</v>
      </c>
      <c r="ET94" s="1096">
        <v>-2217.9388885121516</v>
      </c>
      <c r="EU94" s="925">
        <v>-2641.8070040234861</v>
      </c>
      <c r="EV94" s="925">
        <v>-4567.0771531196688</v>
      </c>
      <c r="EW94" s="925">
        <v>-9426.8230456553083</v>
      </c>
      <c r="EX94" s="925">
        <v>-3276.0189459075145</v>
      </c>
      <c r="EY94" s="925">
        <v>-5040.4890276828428</v>
      </c>
      <c r="EZ94" s="925">
        <v>-2467.4005683731675</v>
      </c>
      <c r="FA94" s="925">
        <v>-10783.908541963527</v>
      </c>
      <c r="FB94" s="925">
        <v>-4680.9386992402306</v>
      </c>
      <c r="FC94" s="925">
        <v>-4489.5520601508942</v>
      </c>
      <c r="FD94" s="925">
        <v>-3296.0935531894565</v>
      </c>
      <c r="FE94" s="925">
        <v>-12466.584312580588</v>
      </c>
      <c r="FF94" s="925">
        <v>-2013.3628427438782</v>
      </c>
      <c r="FG94" s="925">
        <v>-6846.094034068672</v>
      </c>
      <c r="FH94" s="925">
        <v>-817.88809413315767</v>
      </c>
      <c r="FI94" s="925">
        <v>-9677.3449709457018</v>
      </c>
      <c r="FJ94" s="1092">
        <v>-42354.660871145141</v>
      </c>
      <c r="FK94" s="1096">
        <v>-8665.6733279491036</v>
      </c>
      <c r="FL94" s="925">
        <v>-1784.3839107721146</v>
      </c>
      <c r="FM94" s="925">
        <v>-6044.024398604357</v>
      </c>
      <c r="FN94" s="925">
        <f t="shared" si="11"/>
        <v>-16494.081637325573</v>
      </c>
      <c r="FO94" s="925">
        <v>-3527.5517450994153</v>
      </c>
      <c r="FP94" s="925">
        <v>-5954.8109581982317</v>
      </c>
      <c r="FQ94" s="925">
        <v>-3017.0248930970311</v>
      </c>
      <c r="FR94" s="925">
        <f t="shared" si="12"/>
        <v>-12499.387596394678</v>
      </c>
      <c r="FS94" s="925">
        <v>-5144.1580376785896</v>
      </c>
      <c r="FT94" s="925">
        <v>-6766.911378818204</v>
      </c>
      <c r="FU94" s="925">
        <v>-2701.5471767940471</v>
      </c>
      <c r="FV94" s="925">
        <f t="shared" si="13"/>
        <v>-14612.616593290841</v>
      </c>
      <c r="FW94" s="925">
        <v>-21608.065503987924</v>
      </c>
      <c r="FX94" s="925">
        <v>-5003.0201393472498</v>
      </c>
      <c r="FY94" s="925">
        <v>19720.220918481464</v>
      </c>
      <c r="FZ94" s="925">
        <v>-6890.86472485371</v>
      </c>
      <c r="GA94" s="1092">
        <v>-50496.950551864793</v>
      </c>
      <c r="GB94" s="1096">
        <v>-7730.5235768109633</v>
      </c>
      <c r="GC94" s="925">
        <v>-9638.080902741076</v>
      </c>
      <c r="GD94" s="925">
        <v>2589.4622806449024</v>
      </c>
      <c r="GE94" s="925">
        <v>-14779.143998907142</v>
      </c>
      <c r="GF94" s="925">
        <v>-3617.5244433588591</v>
      </c>
      <c r="GG94" s="925">
        <v>-1688.6461150659613</v>
      </c>
      <c r="GH94" s="925">
        <v>5422.2058518957101</v>
      </c>
      <c r="GI94" s="925">
        <v>116.035293470895</v>
      </c>
      <c r="GJ94" s="925">
        <v>-8815.2602052330749</v>
      </c>
      <c r="GK94" s="925">
        <v>-2745.6378245437563</v>
      </c>
      <c r="GL94" s="925">
        <v>6004.6009073932928</v>
      </c>
      <c r="GM94" s="925">
        <v>-5556.2971223835393</v>
      </c>
      <c r="GN94" s="925">
        <v>-3793.5952267012003</v>
      </c>
      <c r="GO94" s="925">
        <v>-4041.4015874494098</v>
      </c>
      <c r="GP94" s="925">
        <v>67.534492215055707</v>
      </c>
      <c r="GQ94" s="925">
        <v>-7767.4623219355544</v>
      </c>
      <c r="GR94" s="1092">
        <f t="shared" si="14"/>
        <v>-27986.868149755341</v>
      </c>
      <c r="GS94" s="1096">
        <f>'14 '!GS26</f>
        <v>-15811.687702737243</v>
      </c>
      <c r="GT94" s="925">
        <f t="shared" ref="GT94:HZ94" si="25">GT26</f>
        <v>-6915.1902417592337</v>
      </c>
      <c r="GU94" s="925">
        <f t="shared" si="25"/>
        <v>-3320.2708941965084</v>
      </c>
      <c r="GV94" s="925">
        <f t="shared" si="25"/>
        <v>-26047.148838692985</v>
      </c>
      <c r="GW94" s="925">
        <f t="shared" si="25"/>
        <v>-7743.8450665017308</v>
      </c>
      <c r="GX94" s="925">
        <f t="shared" si="25"/>
        <v>-4440.6928139067841</v>
      </c>
      <c r="GY94" s="925">
        <f t="shared" si="25"/>
        <v>896.17097929700947</v>
      </c>
      <c r="GZ94" s="925">
        <f t="shared" si="25"/>
        <v>-11288.366901111507</v>
      </c>
      <c r="HA94" s="925">
        <f t="shared" si="25"/>
        <v>-9757.0985439505239</v>
      </c>
      <c r="HB94" s="925">
        <f t="shared" si="25"/>
        <v>-14855.696931668763</v>
      </c>
      <c r="HC94" s="925">
        <f t="shared" si="25"/>
        <v>-5264.7413666988559</v>
      </c>
      <c r="HD94" s="925">
        <f t="shared" si="25"/>
        <v>-29877.536842318143</v>
      </c>
      <c r="HE94" s="925">
        <f t="shared" si="25"/>
        <v>638.66505807434839</v>
      </c>
      <c r="HF94" s="925">
        <f t="shared" si="25"/>
        <v>-3309.1015218468506</v>
      </c>
      <c r="HG94" s="925">
        <f t="shared" si="25"/>
        <v>8472.841648888465</v>
      </c>
      <c r="HH94" s="925">
        <f t="shared" si="25"/>
        <v>5802.4051851159638</v>
      </c>
      <c r="HI94" s="1092">
        <f t="shared" si="25"/>
        <v>-61410.647397006665</v>
      </c>
      <c r="HJ94" s="1096">
        <f t="shared" si="25"/>
        <v>-13431.708622189395</v>
      </c>
      <c r="HK94" s="925">
        <f t="shared" si="25"/>
        <v>-10480.59391786892</v>
      </c>
      <c r="HL94" s="925">
        <f t="shared" si="25"/>
        <v>5991.8397326201548</v>
      </c>
      <c r="HM94" s="925">
        <f t="shared" si="25"/>
        <v>-17920.462807438165</v>
      </c>
      <c r="HN94" s="925">
        <f t="shared" si="25"/>
        <v>2388.8870271746596</v>
      </c>
      <c r="HO94" s="925">
        <f t="shared" si="25"/>
        <v>-3562.8726414949028</v>
      </c>
      <c r="HP94" s="925">
        <f t="shared" si="25"/>
        <v>-2887.2822052988608</v>
      </c>
      <c r="HQ94" s="925">
        <f t="shared" si="25"/>
        <v>-4061.2678196191041</v>
      </c>
      <c r="HR94" s="925">
        <f t="shared" si="25"/>
        <v>3425.6674240674752</v>
      </c>
      <c r="HS94" s="925">
        <f t="shared" si="25"/>
        <v>-1074.3130122304458</v>
      </c>
      <c r="HT94" s="925">
        <f t="shared" si="25"/>
        <v>4210.8112976947195</v>
      </c>
      <c r="HU94" s="925">
        <f t="shared" si="25"/>
        <v>6562.1657095317496</v>
      </c>
      <c r="HV94" s="925">
        <f t="shared" si="25"/>
        <v>2217.1079374540413</v>
      </c>
      <c r="HW94" s="925">
        <f t="shared" si="25"/>
        <v>-5832.4746438018637</v>
      </c>
      <c r="HX94" s="925">
        <f t="shared" si="25"/>
        <v>-24365.101529917596</v>
      </c>
      <c r="HY94" s="925">
        <f t="shared" si="25"/>
        <v>-27980.46823626542</v>
      </c>
      <c r="HZ94" s="1092">
        <f t="shared" si="25"/>
        <v>-43400.033153790937</v>
      </c>
    </row>
    <row r="95" spans="1:234" ht="21" customHeight="1" x14ac:dyDescent="0.35">
      <c r="A95" s="1191" t="s">
        <v>924</v>
      </c>
      <c r="B95" s="1098">
        <v>-1.1822468462226019</v>
      </c>
      <c r="C95" s="1098">
        <v>-0.24967986843474435</v>
      </c>
      <c r="D95" s="1098">
        <v>2.2407949052148688E-2</v>
      </c>
      <c r="E95" s="1098">
        <v>-1.4095187656051968</v>
      </c>
      <c r="F95" s="1098">
        <v>-1.4898134329166612</v>
      </c>
      <c r="G95" s="1098">
        <v>-1.1394740862604895</v>
      </c>
      <c r="H95" s="1098">
        <v>-1.20226953599968</v>
      </c>
      <c r="I95" s="1098">
        <v>-3.8315570551768303</v>
      </c>
      <c r="J95" s="1098">
        <v>-1.0061586674584058</v>
      </c>
      <c r="K95" s="1098">
        <v>-0.37401422616383528</v>
      </c>
      <c r="L95" s="1098">
        <v>-0.86003383126777277</v>
      </c>
      <c r="M95" s="1098">
        <v>-2.240206724890013</v>
      </c>
      <c r="N95" s="1098">
        <v>-0.92656646433383638</v>
      </c>
      <c r="O95" s="1098">
        <v>-2.8861806174844946</v>
      </c>
      <c r="P95" s="1098">
        <v>-0.24382453482597613</v>
      </c>
      <c r="Q95" s="1098">
        <v>-4.0565716166443071</v>
      </c>
      <c r="R95" s="1098">
        <v>-11.537854162316345</v>
      </c>
      <c r="S95" s="1098"/>
      <c r="T95" s="1098">
        <v>-2.1006752549191647</v>
      </c>
      <c r="U95" s="1098">
        <v>-0.87585894210909232</v>
      </c>
      <c r="V95" s="1098">
        <v>0.32945902568985996</v>
      </c>
      <c r="W95" s="1098">
        <v>-2.6470751713383969</v>
      </c>
      <c r="X95" s="1098">
        <v>-0.81680547800325254</v>
      </c>
      <c r="Y95" s="1098">
        <v>-0.58042648805384078</v>
      </c>
      <c r="Z95" s="1098">
        <v>0.11693841771442663</v>
      </c>
      <c r="AA95" s="1098">
        <v>-1.2802935483426665</v>
      </c>
      <c r="AB95" s="1098">
        <v>-1.7149432484837519</v>
      </c>
      <c r="AC95" s="1098">
        <v>-0.98414748627003756</v>
      </c>
      <c r="AD95" s="1098">
        <v>-1.427162452787794</v>
      </c>
      <c r="AE95" s="1098">
        <v>-4.1262531875415824</v>
      </c>
      <c r="AF95" s="1098">
        <v>-1.2841634692386541</v>
      </c>
      <c r="AG95" s="1098">
        <v>-0.63514899262794211</v>
      </c>
      <c r="AH95" s="1098">
        <v>-0.14320851638318072</v>
      </c>
      <c r="AI95" s="1098">
        <v>-2.0625209782497764</v>
      </c>
      <c r="AJ95" s="1098">
        <v>-10.116142885472421</v>
      </c>
      <c r="AK95" s="1098"/>
      <c r="AL95" s="1098">
        <v>-1.4359412684063488</v>
      </c>
      <c r="AM95" s="1098">
        <v>-0.41916199051843117</v>
      </c>
      <c r="AN95" s="1098">
        <v>-0.23925247860305215</v>
      </c>
      <c r="AO95" s="1098">
        <v>-2.094355737527831</v>
      </c>
      <c r="AP95" s="1098">
        <v>-0.40427674659401563</v>
      </c>
      <c r="AQ95" s="1098">
        <v>-1.1952947455012761</v>
      </c>
      <c r="AR95" s="1098">
        <v>-0.63343828023294435</v>
      </c>
      <c r="AS95" s="1098">
        <v>-2.2330097723282369</v>
      </c>
      <c r="AT95" s="1098">
        <v>-2.1154552998973908</v>
      </c>
      <c r="AU95" s="1098">
        <v>-3.8124842769944491</v>
      </c>
      <c r="AV95" s="1098"/>
      <c r="AW95" s="1098">
        <v>-1.0024251525636017</v>
      </c>
      <c r="AX95" s="1098">
        <v>-0.56743649382574879</v>
      </c>
      <c r="AY95" s="1098">
        <v>0.45145873685113203</v>
      </c>
      <c r="AZ95" s="1098">
        <v>-1.118402909538218</v>
      </c>
      <c r="BA95" s="1098">
        <v>-1.0469922043601805</v>
      </c>
      <c r="BB95" s="1098">
        <v>8.5240444203064605E-2</v>
      </c>
      <c r="BC95" s="1098">
        <v>-9.9039010690601489E-2</v>
      </c>
      <c r="BD95" s="1098">
        <v>-1.1622456466480833</v>
      </c>
      <c r="BE95" s="1098">
        <v>-0.90536097930482473</v>
      </c>
      <c r="BF95" s="1098">
        <v>-0.96831916188353295</v>
      </c>
      <c r="BG95" s="1098">
        <v>-0.51374003258632517</v>
      </c>
      <c r="BH95" s="1098">
        <v>-2.3874201737746832</v>
      </c>
      <c r="BI95" s="1098">
        <v>-0.74967324345588338</v>
      </c>
      <c r="BJ95" s="1098">
        <v>-0.16507848694269614</v>
      </c>
      <c r="BK95" s="1098">
        <v>-1.1441778103776012</v>
      </c>
      <c r="BL95" s="1098">
        <v>-2.0589295407761825</v>
      </c>
      <c r="BM95" s="1202">
        <v>-0.95856843819656123</v>
      </c>
      <c r="BN95" s="1098">
        <v>-0.99444533859577633</v>
      </c>
      <c r="BO95" s="1098">
        <v>-0.47047090497012828</v>
      </c>
      <c r="BP95" s="1098">
        <v>-2.4234847156404391</v>
      </c>
      <c r="BQ95" s="1098">
        <v>6.0292966858921847E-2</v>
      </c>
      <c r="BR95" s="1098">
        <v>-0.91933142437799142</v>
      </c>
      <c r="BS95" s="1098">
        <v>-0.68215387612439871</v>
      </c>
      <c r="BT95" s="1141">
        <v>-1.5411923336434672</v>
      </c>
      <c r="BU95" s="1141">
        <v>-1.2866974682625389</v>
      </c>
      <c r="BV95" s="1141">
        <v>-0.60637992309324573</v>
      </c>
      <c r="BW95" s="1141">
        <v>-0.4451142689692823</v>
      </c>
      <c r="BX95" s="1141">
        <v>-2.3381916603250676</v>
      </c>
      <c r="BY95" s="1141">
        <v>0.11331421940475941</v>
      </c>
      <c r="BZ95" s="1141">
        <v>-1.0246058933957625</v>
      </c>
      <c r="CA95" s="1141">
        <v>-0.57530419018426282</v>
      </c>
      <c r="CB95" s="1164">
        <v>-1.4865958641752659</v>
      </c>
      <c r="CC95" s="1165">
        <v>-1.1452037947636799</v>
      </c>
      <c r="CD95" s="1141">
        <v>-0.19587075550902286</v>
      </c>
      <c r="CE95" s="1141">
        <v>5.5282892666842394E-2</v>
      </c>
      <c r="CF95" s="1141">
        <v>-1.2857916576058599</v>
      </c>
      <c r="CG95" s="1141">
        <v>-0.28863671275792463</v>
      </c>
      <c r="CH95" s="1141">
        <v>-0.78463384275296255</v>
      </c>
      <c r="CI95" s="1141">
        <v>-0.9692152732558128</v>
      </c>
      <c r="CJ95" s="1141">
        <v>-2.0424858287666985</v>
      </c>
      <c r="CK95" s="1141">
        <v>-0.81095262896234921</v>
      </c>
      <c r="CL95" s="1141">
        <v>-0.12283237023147081</v>
      </c>
      <c r="CM95" s="1141">
        <v>-0.24264164207985225</v>
      </c>
      <c r="CN95" s="1141">
        <v>-1.1764266412736717</v>
      </c>
      <c r="CO95" s="1141">
        <v>-0.83350678447404158</v>
      </c>
      <c r="CP95" s="1141">
        <v>-0.3153294916897873</v>
      </c>
      <c r="CQ95" s="1141">
        <v>-0.51555958328322105</v>
      </c>
      <c r="CR95" s="1141">
        <v>-1.6643958594470512</v>
      </c>
      <c r="CS95" s="1164">
        <v>-5.9465269432657744</v>
      </c>
      <c r="CT95" s="1141">
        <v>-0.78935514093286785</v>
      </c>
      <c r="CU95" s="1141">
        <v>0.22005243376353356</v>
      </c>
      <c r="CV95" s="1141">
        <v>-0.30157589885527647</v>
      </c>
      <c r="CW95" s="1141">
        <v>-0.87087860602461098</v>
      </c>
      <c r="CX95" s="1141">
        <v>-0.94148087223620502</v>
      </c>
      <c r="CY95" s="1141">
        <v>-0.36869357712129264</v>
      </c>
      <c r="CZ95" s="1141">
        <v>-4.61578371574832E-2</v>
      </c>
      <c r="DA95" s="1141">
        <v>-1.3563322865149803</v>
      </c>
      <c r="DB95" s="1141">
        <v>-0.56103207751324446</v>
      </c>
      <c r="DC95" s="1141">
        <v>0.127734685911255</v>
      </c>
      <c r="DD95" s="1141">
        <v>-0.14183912212403807</v>
      </c>
      <c r="DE95" s="1141">
        <v>-0.57513651372603014</v>
      </c>
      <c r="DF95" s="1141">
        <v>-0.74159822482408688</v>
      </c>
      <c r="DG95" s="1141">
        <v>-0.56577210858814253</v>
      </c>
      <c r="DH95" s="1141">
        <v>0.22651748040167763</v>
      </c>
      <c r="DI95" s="1141">
        <v>-1.0808528530105512</v>
      </c>
      <c r="DJ95" s="1164">
        <v>-3.8832002592761752</v>
      </c>
      <c r="DK95" s="1165">
        <v>-0.55040799560889409</v>
      </c>
      <c r="DL95" s="1141">
        <v>-0.37426655107786894</v>
      </c>
      <c r="DM95" s="1141">
        <v>-0.11923577156177106</v>
      </c>
      <c r="DN95" s="1141">
        <v>-1.043910318248533</v>
      </c>
      <c r="DO95" s="1141">
        <v>-0.67508685437393856</v>
      </c>
      <c r="DP95" s="1141">
        <v>-0.80184636666690423</v>
      </c>
      <c r="DQ95" s="1141">
        <v>-0.32514110336022883</v>
      </c>
      <c r="DR95" s="1141">
        <v>-1.8020743244010726</v>
      </c>
      <c r="DS95" s="1141">
        <v>-2.8459846426496074</v>
      </c>
      <c r="DT95" s="1141">
        <v>-0.44312478470181016</v>
      </c>
      <c r="DU95" s="1141">
        <v>-0.17009663294103694</v>
      </c>
      <c r="DV95" s="1141">
        <v>-1.0251488805739402</v>
      </c>
      <c r="DW95" s="1141">
        <v>-1.6383702982167871</v>
      </c>
      <c r="DX95" s="1141">
        <v>-0.34362715509523983</v>
      </c>
      <c r="DY95" s="1141">
        <v>-0.69148161804557939</v>
      </c>
      <c r="DZ95" s="1141">
        <v>0.35371125491891403</v>
      </c>
      <c r="EA95" s="1141">
        <v>-0.68139751822190464</v>
      </c>
      <c r="EB95" s="1196">
        <v>-4.8334163359844515</v>
      </c>
      <c r="EC95" s="1165">
        <v>-0.91229813118832892</v>
      </c>
      <c r="ED95" s="947">
        <v>-0.68998097602223329</v>
      </c>
      <c r="EE95" s="947">
        <v>-1.9090175607186017</v>
      </c>
      <c r="EF95" s="947">
        <v>-3.5112966679291633</v>
      </c>
      <c r="EG95" s="947">
        <v>-0.14931240405114599</v>
      </c>
      <c r="EH95" s="947">
        <v>-1.2050212887572802</v>
      </c>
      <c r="EI95" s="947">
        <v>-1.2134567000116143</v>
      </c>
      <c r="EJ95" s="947">
        <v>-2.567790392820041</v>
      </c>
      <c r="EK95" s="947">
        <v>-1.1163491630157436</v>
      </c>
      <c r="EL95" s="947">
        <v>-0.72963451711164817</v>
      </c>
      <c r="EM95" s="947">
        <v>-0.19363887272478916</v>
      </c>
      <c r="EN95" s="947">
        <v>-2.039622552852181</v>
      </c>
      <c r="EO95" s="947">
        <v>-1.1501959805086583</v>
      </c>
      <c r="EP95" s="947">
        <v>-1.0223468698968208</v>
      </c>
      <c r="EQ95" s="947">
        <v>-0.79810184129204753</v>
      </c>
      <c r="ER95" s="947">
        <v>-2.9706446916975255</v>
      </c>
      <c r="ES95" s="1103">
        <v>-11.089354305298913</v>
      </c>
      <c r="ET95" s="1104">
        <v>-0.48307329880443972</v>
      </c>
      <c r="EU95" s="947">
        <v>-0.57539296093698811</v>
      </c>
      <c r="EV95" s="947">
        <v>-0.99472218900129528</v>
      </c>
      <c r="EW95" s="947">
        <v>-2.0531884487427234</v>
      </c>
      <c r="EX95" s="947">
        <v>-0.71352609728891359</v>
      </c>
      <c r="EY95" s="947">
        <v>-1.0978326205478737</v>
      </c>
      <c r="EZ95" s="947">
        <v>-0.53740675101988733</v>
      </c>
      <c r="FA95" s="947">
        <v>-2.348765468856675</v>
      </c>
      <c r="FB95" s="947">
        <v>-1.0195215524897687</v>
      </c>
      <c r="FC95" s="947">
        <v>-0.97783700672935769</v>
      </c>
      <c r="FD95" s="947">
        <v>-0.71789840295167084</v>
      </c>
      <c r="FE95" s="947">
        <v>-2.7152569621707987</v>
      </c>
      <c r="FF95" s="947">
        <v>-0.43851606334700005</v>
      </c>
      <c r="FG95" s="947">
        <v>-1.491098445539893</v>
      </c>
      <c r="FH95" s="947">
        <v>-0.17813831649384324</v>
      </c>
      <c r="FI95" s="947">
        <v>-2.1077528253807354</v>
      </c>
      <c r="FJ95" s="1103">
        <v>-9.2249637051509357</v>
      </c>
      <c r="FK95" s="1104">
        <v>-1.4200846867008918</v>
      </c>
      <c r="FL95" s="947">
        <v>-0.29241539243236669</v>
      </c>
      <c r="FM95" s="947">
        <v>-0.99046273378689087</v>
      </c>
      <c r="FN95" s="947">
        <f t="shared" si="11"/>
        <v>-2.7029628129201493</v>
      </c>
      <c r="FO95" s="947">
        <v>-0.57807651237024671</v>
      </c>
      <c r="FP95" s="947">
        <v>-0.97584290728592749</v>
      </c>
      <c r="FQ95" s="947">
        <v>-0.49441407354510564</v>
      </c>
      <c r="FR95" s="947">
        <f t="shared" si="12"/>
        <v>-2.0483334932012798</v>
      </c>
      <c r="FS95" s="947">
        <v>-0.84299739660340678</v>
      </c>
      <c r="FT95" s="947">
        <v>-1.1089256266247969</v>
      </c>
      <c r="FU95" s="947">
        <v>-0.44271525488870656</v>
      </c>
      <c r="FV95" s="947">
        <f t="shared" si="13"/>
        <v>-2.3946382781169104</v>
      </c>
      <c r="FW95" s="947">
        <v>-3.5410154260575264</v>
      </c>
      <c r="FX95" s="947">
        <v>-0.81986846471913521</v>
      </c>
      <c r="FY95" s="947">
        <v>3.2316454457580952</v>
      </c>
      <c r="FZ95" s="947">
        <v>-1.129238445018566</v>
      </c>
      <c r="GA95" s="1103">
        <v>-8.2751730292569032</v>
      </c>
      <c r="GB95" s="1104">
        <v>-0.91851486464808951</v>
      </c>
      <c r="GC95" s="947">
        <v>-1.1451644235849452</v>
      </c>
      <c r="GD95" s="947">
        <v>0.30767121690857846</v>
      </c>
      <c r="GE95" s="947">
        <v>-1.7560082851944154</v>
      </c>
      <c r="GF95" s="947">
        <v>-0.4298221124918471</v>
      </c>
      <c r="GG95" s="947">
        <v>-0.2006392636161107</v>
      </c>
      <c r="GH95" s="947">
        <v>0.64424830021702084</v>
      </c>
      <c r="GI95" s="947">
        <v>1.3786924109063705E-2</v>
      </c>
      <c r="GJ95" s="947">
        <v>-1.0473996300244832</v>
      </c>
      <c r="GK95" s="947">
        <v>-0.32622747084665576</v>
      </c>
      <c r="GL95" s="947">
        <v>0.71344652595902858</v>
      </c>
      <c r="GM95" s="947">
        <v>-0.66018057491211035</v>
      </c>
      <c r="GN95" s="947">
        <v>-0.45074225200416829</v>
      </c>
      <c r="GO95" s="947">
        <v>-0.48018577205038404</v>
      </c>
      <c r="GP95" s="947">
        <v>8.0242216920550277E-3</v>
      </c>
      <c r="GQ95" s="947">
        <v>-0.92290380236249725</v>
      </c>
      <c r="GR95" s="1103">
        <f t="shared" si="14"/>
        <v>-3.3253057383599591</v>
      </c>
      <c r="GS95" s="1104">
        <f>GS94/GS59*100</f>
        <v>-1.3442798999672423</v>
      </c>
      <c r="GT95" s="947">
        <f>GT94/GT59*100</f>
        <v>-0.58791644644216456</v>
      </c>
      <c r="GU95" s="947">
        <f t="shared" ref="GU95:HZ95" si="26">GU94/GU59*100</f>
        <v>-0.28228317618124665</v>
      </c>
      <c r="GV95" s="947">
        <f t="shared" si="26"/>
        <v>-2.2144795225906533</v>
      </c>
      <c r="GW95" s="947">
        <f t="shared" si="26"/>
        <v>-0.65836711849277529</v>
      </c>
      <c r="GX95" s="947">
        <f t="shared" si="26"/>
        <v>-0.37753933696973074</v>
      </c>
      <c r="GY95" s="947">
        <f t="shared" si="26"/>
        <v>7.6190768313389903E-2</v>
      </c>
      <c r="GZ95" s="947">
        <f t="shared" si="26"/>
        <v>-0.95971568714911626</v>
      </c>
      <c r="HA95" s="947">
        <f t="shared" si="26"/>
        <v>-0.82953013626506866</v>
      </c>
      <c r="HB95" s="947">
        <f t="shared" si="26"/>
        <v>-1.2630033656552808</v>
      </c>
      <c r="HC95" s="947">
        <f t="shared" si="26"/>
        <v>-0.44759839245712868</v>
      </c>
      <c r="HD95" s="947">
        <f t="shared" si="26"/>
        <v>-2.540131894377478</v>
      </c>
      <c r="HE95" s="947">
        <f t="shared" si="26"/>
        <v>5.4298100020792273E-2</v>
      </c>
      <c r="HF95" s="947">
        <f t="shared" si="26"/>
        <v>-0.28133357718668167</v>
      </c>
      <c r="HG95" s="947">
        <f t="shared" si="26"/>
        <v>0.72034503453001475</v>
      </c>
      <c r="HH95" s="947">
        <f t="shared" si="26"/>
        <v>0.49330955736412552</v>
      </c>
      <c r="HI95" s="1103">
        <f t="shared" si="26"/>
        <v>-5.2210175467531217</v>
      </c>
      <c r="HJ95" s="1104">
        <f t="shared" si="26"/>
        <v>-0.95940358831316142</v>
      </c>
      <c r="HK95" s="947">
        <f t="shared" si="26"/>
        <v>-0.74861059715405975</v>
      </c>
      <c r="HL95" s="947">
        <f t="shared" si="26"/>
        <v>0.42798669192215683</v>
      </c>
      <c r="HM95" s="947">
        <f t="shared" si="26"/>
        <v>-1.2800274935450648</v>
      </c>
      <c r="HN95" s="947">
        <f t="shared" si="26"/>
        <v>0.17063404592918752</v>
      </c>
      <c r="HO95" s="947">
        <f t="shared" si="26"/>
        <v>-0.25448979672668204</v>
      </c>
      <c r="HP95" s="947">
        <f t="shared" si="26"/>
        <v>-0.206233546762641</v>
      </c>
      <c r="HQ95" s="947">
        <f t="shared" si="26"/>
        <v>-0.29008929756013552</v>
      </c>
      <c r="HR95" s="947">
        <f t="shared" si="26"/>
        <v>0.24468946665417746</v>
      </c>
      <c r="HS95" s="947">
        <f t="shared" si="26"/>
        <v>-7.6736310167023619E-2</v>
      </c>
      <c r="HT95" s="947">
        <f t="shared" si="26"/>
        <v>0.30077092813374379</v>
      </c>
      <c r="HU95" s="947">
        <f t="shared" si="26"/>
        <v>0.46872408462089765</v>
      </c>
      <c r="HV95" s="947">
        <f t="shared" si="26"/>
        <v>0.15836416428487696</v>
      </c>
      <c r="HW95" s="947">
        <f t="shared" si="26"/>
        <v>-0.4166035207735862</v>
      </c>
      <c r="HX95" s="947">
        <f t="shared" si="26"/>
        <v>-1.7403568298674954</v>
      </c>
      <c r="HY95" s="947">
        <f t="shared" si="26"/>
        <v>-1.9985961863562047</v>
      </c>
      <c r="HZ95" s="1103">
        <f t="shared" si="26"/>
        <v>-3.099988892840507</v>
      </c>
    </row>
    <row r="96" spans="1:234" s="1070" customFormat="1" ht="21" customHeight="1" x14ac:dyDescent="0.35">
      <c r="A96" s="1171" t="s">
        <v>939</v>
      </c>
      <c r="B96" s="1087">
        <v>-85.050463698460248</v>
      </c>
      <c r="C96" s="1087">
        <v>330.20280230000003</v>
      </c>
      <c r="D96" s="1087">
        <v>568.56291988000032</v>
      </c>
      <c r="E96" s="1087">
        <v>813.71525848154079</v>
      </c>
      <c r="F96" s="1087">
        <v>-455.57303575000014</v>
      </c>
      <c r="G96" s="1087">
        <v>-335.30578311000045</v>
      </c>
      <c r="H96" s="1087">
        <v>-381.40735395000002</v>
      </c>
      <c r="I96" s="1087">
        <v>-1172.2861728100006</v>
      </c>
      <c r="J96" s="1087">
        <v>-300.81472066014635</v>
      </c>
      <c r="K96" s="1087">
        <v>169.87277219985049</v>
      </c>
      <c r="L96" s="1087">
        <v>-100.18850368000972</v>
      </c>
      <c r="M96" s="1087">
        <v>-231.1304521403049</v>
      </c>
      <c r="N96" s="1087">
        <v>233.42492476999951</v>
      </c>
      <c r="O96" s="1087">
        <v>-1080.7435634302024</v>
      </c>
      <c r="P96" s="1087">
        <v>264.8924564697968</v>
      </c>
      <c r="Q96" s="1087">
        <v>-582.42618219040651</v>
      </c>
      <c r="R96" s="1087">
        <v>-1172.1275486591694</v>
      </c>
      <c r="S96" s="1087"/>
      <c r="T96" s="1087">
        <v>-485.08833700000014</v>
      </c>
      <c r="U96" s="1087">
        <v>-298.61038571457902</v>
      </c>
      <c r="V96" s="1087">
        <v>874.92499593000014</v>
      </c>
      <c r="W96" s="1087">
        <v>91.226273215419496</v>
      </c>
      <c r="X96" s="1087">
        <v>139.35543468338028</v>
      </c>
      <c r="Y96" s="1087">
        <v>-36.325405240000009</v>
      </c>
      <c r="Z96" s="1087">
        <v>587.94432866008015</v>
      </c>
      <c r="AA96" s="1087">
        <v>690.97435810345996</v>
      </c>
      <c r="AB96" s="1087">
        <v>-47.452002889999449</v>
      </c>
      <c r="AC96" s="1087">
        <v>-178.88136014284032</v>
      </c>
      <c r="AD96" s="1087">
        <v>-808.76367699999969</v>
      </c>
      <c r="AE96" s="1087">
        <v>-1035.0970400328379</v>
      </c>
      <c r="AF96" s="1087">
        <v>-706.96251998513821</v>
      </c>
      <c r="AG96" s="1087">
        <v>-142.40845179000098</v>
      </c>
      <c r="AH96" s="1087">
        <v>434.43796277311549</v>
      </c>
      <c r="AI96" s="1087">
        <v>-414.93300900202303</v>
      </c>
      <c r="AJ96" s="1087">
        <v>-667.82941771598053</v>
      </c>
      <c r="AK96" s="1087"/>
      <c r="AL96" s="1087">
        <v>-72.029954999999973</v>
      </c>
      <c r="AM96" s="1087">
        <v>565.33164950525156</v>
      </c>
      <c r="AN96" s="1087">
        <v>942.21314745023119</v>
      </c>
      <c r="AO96" s="1087">
        <v>1435.5148419554844</v>
      </c>
      <c r="AP96" s="1087">
        <v>417.98254951999934</v>
      </c>
      <c r="AQ96" s="1087">
        <v>156.32043808253979</v>
      </c>
      <c r="AR96" s="1087">
        <v>142.54470848999995</v>
      </c>
      <c r="AS96" s="1087">
        <v>716.84769609253908</v>
      </c>
      <c r="AT96" s="1087">
        <v>188.52726530730069</v>
      </c>
      <c r="AU96" s="1087">
        <v>327.00047422618263</v>
      </c>
      <c r="AV96" s="1087"/>
      <c r="AW96" s="1087">
        <v>325.02303694859847</v>
      </c>
      <c r="AX96" s="1087">
        <v>416.96055803000013</v>
      </c>
      <c r="AY96" s="1087">
        <v>1662.8342042000002</v>
      </c>
      <c r="AZ96" s="1087">
        <v>2404.8177991785997</v>
      </c>
      <c r="BA96" s="1087">
        <v>-110.8642987434614</v>
      </c>
      <c r="BB96" s="1087">
        <v>1012.6392079300008</v>
      </c>
      <c r="BC96" s="1087">
        <v>501.56687069999998</v>
      </c>
      <c r="BD96" s="1087">
        <v>1403.3417798865385</v>
      </c>
      <c r="BE96" s="1087">
        <v>136.15058155000042</v>
      </c>
      <c r="BF96" s="1087">
        <v>538.27496872665961</v>
      </c>
      <c r="BG96" s="1087">
        <v>152.71194510414421</v>
      </c>
      <c r="BH96" s="1087">
        <v>827.13749538080356</v>
      </c>
      <c r="BI96" s="925">
        <v>424.36096321757486</v>
      </c>
      <c r="BJ96" s="925">
        <v>916.79829317586859</v>
      </c>
      <c r="BK96" s="925">
        <v>-437.35247095000022</v>
      </c>
      <c r="BL96" s="925">
        <v>903.80678544344028</v>
      </c>
      <c r="BM96" s="1200">
        <v>-405.99149107999983</v>
      </c>
      <c r="BN96" s="1153">
        <v>-358.90672391109592</v>
      </c>
      <c r="BO96" s="1153">
        <v>330.83062797000093</v>
      </c>
      <c r="BP96" s="1153">
        <v>-434.06764419109459</v>
      </c>
      <c r="BQ96" s="1153">
        <v>1336.3931271081838</v>
      </c>
      <c r="BR96" s="1153">
        <v>-118.90709263389272</v>
      </c>
      <c r="BS96" s="1153">
        <v>-570.71631218000039</v>
      </c>
      <c r="BT96" s="1153">
        <v>646.76972229429248</v>
      </c>
      <c r="BU96" s="1153">
        <v>-319.32387090999964</v>
      </c>
      <c r="BV96" s="1153">
        <v>907.14418455536043</v>
      </c>
      <c r="BW96" s="1153">
        <v>835.36035754499949</v>
      </c>
      <c r="BX96" s="1153">
        <v>1423.18067119036</v>
      </c>
      <c r="BY96" s="1153">
        <v>1353.4923863900001</v>
      </c>
      <c r="BZ96" s="1153">
        <v>-1235.429239569999</v>
      </c>
      <c r="CA96" s="1153">
        <v>-2354.9056901789631</v>
      </c>
      <c r="CB96" s="1199">
        <v>-1750.2723043689621</v>
      </c>
      <c r="CC96" s="1200">
        <v>-964.1297342255084</v>
      </c>
      <c r="CD96" s="1153">
        <v>596.77418087000501</v>
      </c>
      <c r="CE96" s="1153">
        <v>1437.7019977200302</v>
      </c>
      <c r="CF96" s="1153">
        <v>1070.3464443645271</v>
      </c>
      <c r="CG96" s="1153">
        <v>616.21542319991227</v>
      </c>
      <c r="CH96" s="1153">
        <v>462.27657493546894</v>
      </c>
      <c r="CI96" s="1153">
        <v>-9.435489641600725</v>
      </c>
      <c r="CJ96" s="1153">
        <v>1069.0565084937816</v>
      </c>
      <c r="CK96" s="1153">
        <v>-57.876470518424412</v>
      </c>
      <c r="CL96" s="1153">
        <v>729.73525160999407</v>
      </c>
      <c r="CM96" s="1153">
        <v>728.18006466287216</v>
      </c>
      <c r="CN96" s="1153">
        <v>1400.0388457544414</v>
      </c>
      <c r="CO96" s="1153">
        <v>791.04318559004605</v>
      </c>
      <c r="CP96" s="1153">
        <v>849.42894806995673</v>
      </c>
      <c r="CQ96" s="1153">
        <v>1406.4049644057723</v>
      </c>
      <c r="CR96" s="1153">
        <v>3046.8770980657737</v>
      </c>
      <c r="CS96" s="1199">
        <v>6861.0182547707809</v>
      </c>
      <c r="CT96" s="1153">
        <v>3452.6214988760667</v>
      </c>
      <c r="CU96" s="1153">
        <v>1654.1733216028101</v>
      </c>
      <c r="CV96" s="1153">
        <v>2743.4925873597404</v>
      </c>
      <c r="CW96" s="1153">
        <v>7850.2874074507636</v>
      </c>
      <c r="CX96" s="1153">
        <v>4190.6128705701731</v>
      </c>
      <c r="CY96" s="1153">
        <v>3944.7661736267542</v>
      </c>
      <c r="CZ96" s="1153">
        <v>2915.0113252619731</v>
      </c>
      <c r="DA96" s="1153">
        <v>11050.390369458903</v>
      </c>
      <c r="DB96" s="1153">
        <v>2995.5710162846844</v>
      </c>
      <c r="DC96" s="1153">
        <v>2872.6139377599593</v>
      </c>
      <c r="DD96" s="1153">
        <v>3218.8264850526084</v>
      </c>
      <c r="DE96" s="1153">
        <v>9087.0114390972576</v>
      </c>
      <c r="DF96" s="1153">
        <v>3936.1094798449931</v>
      </c>
      <c r="DG96" s="1153">
        <v>4044.3252375666611</v>
      </c>
      <c r="DH96" s="1153">
        <v>3605.5508980714112</v>
      </c>
      <c r="DI96" s="1153">
        <v>11585.985615483063</v>
      </c>
      <c r="DJ96" s="1199">
        <v>39573.674831489996</v>
      </c>
      <c r="DK96" s="1200">
        <v>3835.5231947250422</v>
      </c>
      <c r="DL96" s="1153">
        <v>3290.0833131049981</v>
      </c>
      <c r="DM96" s="1153">
        <v>2570.4398132741585</v>
      </c>
      <c r="DN96" s="1153">
        <v>9696.0463211041988</v>
      </c>
      <c r="DO96" s="1153">
        <v>4532.9288480892264</v>
      </c>
      <c r="DP96" s="1153">
        <v>4857.9820673372869</v>
      </c>
      <c r="DQ96" s="1153">
        <v>3441.900415324234</v>
      </c>
      <c r="DR96" s="1153">
        <v>12832.81133075075</v>
      </c>
      <c r="DS96" s="1153">
        <v>22528.857651854949</v>
      </c>
      <c r="DT96" s="1153">
        <v>2700.9903511378143</v>
      </c>
      <c r="DU96" s="1153">
        <v>3666.7289602354881</v>
      </c>
      <c r="DV96" s="1153">
        <v>5407.1703828894788</v>
      </c>
      <c r="DW96" s="1153">
        <v>11774.889694262778</v>
      </c>
      <c r="DX96" s="1153">
        <v>3803.4198700340276</v>
      </c>
      <c r="DY96" s="1153">
        <v>4217.5948635088889</v>
      </c>
      <c r="DZ96" s="1153">
        <v>5357.0963229705012</v>
      </c>
      <c r="EA96" s="1153">
        <v>13378.111056513419</v>
      </c>
      <c r="EB96" s="1193">
        <v>46148.862706116728</v>
      </c>
      <c r="EC96" s="1200">
        <v>4829.0849217037312</v>
      </c>
      <c r="ED96" s="925">
        <v>3947.4027234573014</v>
      </c>
      <c r="EE96" s="925">
        <v>7632.9650235074469</v>
      </c>
      <c r="EF96" s="925">
        <v>16409.452668668473</v>
      </c>
      <c r="EG96" s="925">
        <v>2761.4534110948402</v>
      </c>
      <c r="EH96" s="925">
        <v>5680.332193330104</v>
      </c>
      <c r="EI96" s="925">
        <v>6264.9516975698789</v>
      </c>
      <c r="EJ96" s="925">
        <v>14708.737301994823</v>
      </c>
      <c r="EK96" s="925">
        <v>6783.8930577741485</v>
      </c>
      <c r="EL96" s="925">
        <v>4188.0723210095475</v>
      </c>
      <c r="EM96" s="925">
        <v>2629.7991864024898</v>
      </c>
      <c r="EN96" s="925">
        <v>13601.764565186186</v>
      </c>
      <c r="EO96" s="925">
        <v>7384.5031720167444</v>
      </c>
      <c r="EP96" s="925">
        <v>6558.2435999944983</v>
      </c>
      <c r="EQ96" s="925">
        <v>8049.4651643802845</v>
      </c>
      <c r="ER96" s="925">
        <v>21992.21193639153</v>
      </c>
      <c r="ES96" s="1092">
        <v>66712.166472241006</v>
      </c>
      <c r="ET96" s="1096">
        <v>3913.1653839331038</v>
      </c>
      <c r="EU96" s="925">
        <v>3205.5246841220951</v>
      </c>
      <c r="EV96" s="925">
        <v>5402.4556981629339</v>
      </c>
      <c r="EW96" s="925">
        <v>12521.145766218135</v>
      </c>
      <c r="EX96" s="925">
        <v>5589.4861465657723</v>
      </c>
      <c r="EY96" s="925">
        <v>5865.1054136037546</v>
      </c>
      <c r="EZ96" s="925">
        <v>4626.6954941176391</v>
      </c>
      <c r="FA96" s="925">
        <v>16081.287054287168</v>
      </c>
      <c r="FB96" s="925">
        <v>6249.4277718452804</v>
      </c>
      <c r="FC96" s="925">
        <v>5911.809743309268</v>
      </c>
      <c r="FD96" s="925">
        <v>5800.6657955775199</v>
      </c>
      <c r="FE96" s="925">
        <v>17961.903310732072</v>
      </c>
      <c r="FF96" s="925">
        <v>5089.1625517653483</v>
      </c>
      <c r="FG96" s="925">
        <v>6169.9665013863487</v>
      </c>
      <c r="FH96" s="925">
        <v>5971.3655976671325</v>
      </c>
      <c r="FI96" s="925">
        <v>17230.494650818822</v>
      </c>
      <c r="FJ96" s="1092">
        <v>63794.830782056204</v>
      </c>
      <c r="FK96" s="1096">
        <v>6474.0816409836843</v>
      </c>
      <c r="FL96" s="925">
        <v>1922.6631610977342</v>
      </c>
      <c r="FM96" s="925">
        <v>5795.0468305741324</v>
      </c>
      <c r="FN96" s="925">
        <f t="shared" si="11"/>
        <v>14191.791632655551</v>
      </c>
      <c r="FO96" s="925">
        <v>7225.0325767274617</v>
      </c>
      <c r="FP96" s="925">
        <v>6085.01667965055</v>
      </c>
      <c r="FQ96" s="925">
        <v>6182.0301445966697</v>
      </c>
      <c r="FR96" s="925">
        <f t="shared" si="12"/>
        <v>19492.079400974682</v>
      </c>
      <c r="FS96" s="925">
        <v>8467.0274497277715</v>
      </c>
      <c r="FT96" s="925">
        <v>9699.6604383581343</v>
      </c>
      <c r="FU96" s="925">
        <v>7312.0285260933797</v>
      </c>
      <c r="FV96" s="925">
        <f t="shared" si="13"/>
        <v>25478.716414179285</v>
      </c>
      <c r="FW96" s="925">
        <v>24355.564965193564</v>
      </c>
      <c r="FX96" s="925">
        <v>7589.1050150922583</v>
      </c>
      <c r="FY96" s="925">
        <v>-13830.593918396662</v>
      </c>
      <c r="FZ96" s="925">
        <v>18114.076061889144</v>
      </c>
      <c r="GA96" s="1092">
        <v>77276.663509698687</v>
      </c>
      <c r="GB96" s="1096">
        <v>8760.4205305999985</v>
      </c>
      <c r="GC96" s="925">
        <v>11571.986096101144</v>
      </c>
      <c r="GD96" s="925">
        <v>6504.2411623744101</v>
      </c>
      <c r="GE96" s="925">
        <v>26836.647789075556</v>
      </c>
      <c r="GF96" s="925">
        <v>10769.471605425453</v>
      </c>
      <c r="GG96" s="925">
        <v>8965.8523770467109</v>
      </c>
      <c r="GH96" s="925">
        <v>6799.1049779384521</v>
      </c>
      <c r="GI96" s="925">
        <v>26534.428960410612</v>
      </c>
      <c r="GJ96" s="925">
        <v>17774.043695448403</v>
      </c>
      <c r="GK96" s="925">
        <v>7631.7090981464871</v>
      </c>
      <c r="GL96" s="925">
        <v>-990.75800538904514</v>
      </c>
      <c r="GM96" s="925">
        <v>24414.994788205844</v>
      </c>
      <c r="GN96" s="925">
        <v>13415.592049545388</v>
      </c>
      <c r="GO96" s="925">
        <v>17780.325323350709</v>
      </c>
      <c r="GP96" s="925">
        <v>17220.77435585549</v>
      </c>
      <c r="GQ96" s="925">
        <v>48416.691728751583</v>
      </c>
      <c r="GR96" s="1092">
        <f t="shared" si="14"/>
        <v>126202.7632664436</v>
      </c>
      <c r="GS96" s="1096">
        <v>17349.091110259778</v>
      </c>
      <c r="GT96" s="925">
        <v>5577.1539797851183</v>
      </c>
      <c r="GU96" s="925">
        <v>12553.934796047104</v>
      </c>
      <c r="GV96" s="925">
        <v>35480.179886091995</v>
      </c>
      <c r="GW96" s="925">
        <v>16813.817968303541</v>
      </c>
      <c r="GX96" s="925">
        <v>12840.818123117329</v>
      </c>
      <c r="GY96" s="925">
        <v>7614.3523441153984</v>
      </c>
      <c r="GZ96" s="925">
        <v>37268.988435536274</v>
      </c>
      <c r="HA96" s="925">
        <v>25759.162312739641</v>
      </c>
      <c r="HB96" s="925">
        <v>16016.642548914473</v>
      </c>
      <c r="HC96" s="925">
        <v>14071.902455453852</v>
      </c>
      <c r="HD96" s="925">
        <v>55847.707317107961</v>
      </c>
      <c r="HE96" s="925">
        <v>11991.106446823736</v>
      </c>
      <c r="HF96" s="925">
        <v>13495.290114771771</v>
      </c>
      <c r="HG96" s="925">
        <v>14471.658951780477</v>
      </c>
      <c r="HH96" s="925">
        <v>39958.055513375984</v>
      </c>
      <c r="HI96" s="1092">
        <v>168554.9311521122</v>
      </c>
      <c r="HJ96" s="1096">
        <v>19833.966847595817</v>
      </c>
      <c r="HK96" s="925">
        <v>14755.82242552583</v>
      </c>
      <c r="HL96" s="925">
        <v>4658.7007460207142</v>
      </c>
      <c r="HM96" s="925">
        <v>39248.490019142359</v>
      </c>
      <c r="HN96" s="925">
        <v>9177.0277996399182</v>
      </c>
      <c r="HO96" s="925">
        <v>18033.84751296831</v>
      </c>
      <c r="HP96" s="925">
        <v>19226.161489458016</v>
      </c>
      <c r="HQ96" s="925">
        <v>46437.036802066243</v>
      </c>
      <c r="HR96" s="925">
        <v>10829.030312400891</v>
      </c>
      <c r="HS96" s="925">
        <v>4487.9336485175227</v>
      </c>
      <c r="HT96" s="925">
        <v>14248.620217562979</v>
      </c>
      <c r="HU96" s="925">
        <v>29565.584178481393</v>
      </c>
      <c r="HV96" s="925">
        <v>9931.7876298196406</v>
      </c>
      <c r="HW96" s="925">
        <v>17048.276629205167</v>
      </c>
      <c r="HX96" s="925">
        <v>41205.284910598959</v>
      </c>
      <c r="HY96" s="925">
        <v>68185.349169623762</v>
      </c>
      <c r="HZ96" s="1092">
        <v>183436.4601693138</v>
      </c>
    </row>
    <row r="97" spans="1:234" ht="21" customHeight="1" x14ac:dyDescent="0.35">
      <c r="A97" s="1191" t="s">
        <v>924</v>
      </c>
      <c r="B97" s="1098">
        <v>-0.11346264451027929</v>
      </c>
      <c r="C97" s="1098">
        <v>0.44051121586467268</v>
      </c>
      <c r="D97" s="1098">
        <v>0.75849853904134301</v>
      </c>
      <c r="E97" s="1098">
        <v>1.0855471103957375</v>
      </c>
      <c r="F97" s="1098">
        <v>-0.60776295808375269</v>
      </c>
      <c r="G97" s="1098">
        <v>-0.4473189118184614</v>
      </c>
      <c r="H97" s="1098">
        <v>-0.50882129424085165</v>
      </c>
      <c r="I97" s="1098">
        <v>-1.5639031641430656</v>
      </c>
      <c r="J97" s="1098">
        <v>-0.40130567464900324</v>
      </c>
      <c r="K97" s="1098">
        <v>0.22662091570038351</v>
      </c>
      <c r="L97" s="1098">
        <v>-0.13365773780334547</v>
      </c>
      <c r="M97" s="1098">
        <v>-0.30834249675196423</v>
      </c>
      <c r="N97" s="1098">
        <v>0.31140346692191667</v>
      </c>
      <c r="O97" s="1098">
        <v>-1.4417795907498798</v>
      </c>
      <c r="P97" s="1098">
        <v>0.353383124734584</v>
      </c>
      <c r="Q97" s="1098">
        <v>-0.77699299909337971</v>
      </c>
      <c r="R97" s="1098">
        <v>-1.56369154959267</v>
      </c>
      <c r="S97" s="1098"/>
      <c r="T97" s="1098">
        <v>-0.51902754838916776</v>
      </c>
      <c r="U97" s="1098">
        <v>-0.31950266497745483</v>
      </c>
      <c r="V97" s="1098">
        <v>0.93613913389542169</v>
      </c>
      <c r="W97" s="1098">
        <v>9.7608920528797577E-2</v>
      </c>
      <c r="X97" s="1098">
        <v>0.14910543936334972</v>
      </c>
      <c r="Y97" s="1098">
        <v>-3.8866912658756074E-2</v>
      </c>
      <c r="Z97" s="1098">
        <v>0.62907986075483913</v>
      </c>
      <c r="AA97" s="1098">
        <v>0.73931838745943224</v>
      </c>
      <c r="AB97" s="1098">
        <v>-5.0771982848460268E-2</v>
      </c>
      <c r="AC97" s="1098">
        <v>-0.19139679667758777</v>
      </c>
      <c r="AD97" s="1098">
        <v>-0.86534883748301406</v>
      </c>
      <c r="AE97" s="1098">
        <v>-1.1075176170090604</v>
      </c>
      <c r="AF97" s="1098">
        <v>-0.75642516128132398</v>
      </c>
      <c r="AG97" s="1098">
        <v>-0.15237206084891131</v>
      </c>
      <c r="AH97" s="1098">
        <v>0.46483342011439577</v>
      </c>
      <c r="AI97" s="1098">
        <v>-0.44396380201583874</v>
      </c>
      <c r="AJ97" s="1098">
        <v>-0.71455411103666833</v>
      </c>
      <c r="AK97" s="1098"/>
      <c r="AL97" s="1098">
        <v>-6.3963743200018436E-2</v>
      </c>
      <c r="AM97" s="1098">
        <v>0.50202347692424298</v>
      </c>
      <c r="AN97" s="1098">
        <v>0.83670022844228797</v>
      </c>
      <c r="AO97" s="1098">
        <v>1.274759962166514</v>
      </c>
      <c r="AP97" s="1098">
        <v>0.37117513761581883</v>
      </c>
      <c r="AQ97" s="1098">
        <v>0.13881502991951006</v>
      </c>
      <c r="AR97" s="1098">
        <v>0.12658196341197003</v>
      </c>
      <c r="AS97" s="1098">
        <v>0.63657213094729892</v>
      </c>
      <c r="AT97" s="1098">
        <v>0.1663333997752845</v>
      </c>
      <c r="AU97" s="1098">
        <v>0.28850522240119164</v>
      </c>
      <c r="AV97" s="1098"/>
      <c r="AW97" s="1098">
        <v>0.23226549061613772</v>
      </c>
      <c r="AX97" s="1098">
        <v>0.2979651826763664</v>
      </c>
      <c r="AY97" s="1098">
        <v>1.1882819318831468</v>
      </c>
      <c r="AZ97" s="1098">
        <v>1.7185126051756514</v>
      </c>
      <c r="BA97" s="1098">
        <v>-7.9225001960511521E-2</v>
      </c>
      <c r="BB97" s="1098">
        <v>0.72364452887748743</v>
      </c>
      <c r="BC97" s="1098">
        <v>0.35842590234107019</v>
      </c>
      <c r="BD97" s="1098">
        <v>1.0028454292580453</v>
      </c>
      <c r="BE97" s="1098">
        <v>9.7294893058255505E-2</v>
      </c>
      <c r="BF97" s="1098">
        <v>0.38465796415980136</v>
      </c>
      <c r="BG97" s="1098">
        <v>0.10912984871951764</v>
      </c>
      <c r="BH97" s="1098">
        <v>0.59108270593757395</v>
      </c>
      <c r="BI97" s="1098">
        <v>0.30325360394578582</v>
      </c>
      <c r="BJ97" s="1098">
        <v>0.65515542331913768</v>
      </c>
      <c r="BK97" s="1098">
        <v>-0.31253749639120759</v>
      </c>
      <c r="BL97" s="1098">
        <v>0.64587153087371385</v>
      </c>
      <c r="BM97" s="1202">
        <v>-0.24058367942801526</v>
      </c>
      <c r="BN97" s="1098">
        <v>-0.21268204409971675</v>
      </c>
      <c r="BO97" s="1098">
        <v>0.19604462530181488</v>
      </c>
      <c r="BP97" s="1098">
        <v>-0.25722113210389042</v>
      </c>
      <c r="BQ97" s="1098">
        <v>0.79192392635303865</v>
      </c>
      <c r="BR97" s="1098">
        <v>-7.0462328606568717E-2</v>
      </c>
      <c r="BS97" s="1098">
        <v>-0.33819681769339499</v>
      </c>
      <c r="BT97" s="1098">
        <v>0.38326478005307602</v>
      </c>
      <c r="BU97" s="1098">
        <v>-0.18922591601208272</v>
      </c>
      <c r="BV97" s="1098">
        <v>0.53755827520299082</v>
      </c>
      <c r="BW97" s="1098">
        <v>0.49502039545670384</v>
      </c>
      <c r="BX97" s="1098">
        <v>0.84335275464761172</v>
      </c>
      <c r="BY97" s="1098">
        <v>0.80205665771292423</v>
      </c>
      <c r="BZ97" s="1098">
        <v>-0.73209443709779098</v>
      </c>
      <c r="CA97" s="1098">
        <v>-1.3954772158946227</v>
      </c>
      <c r="CB97" s="1201">
        <v>-1.0371817149809714</v>
      </c>
      <c r="CC97" s="1202">
        <v>-0.46821968352069282</v>
      </c>
      <c r="CD97" s="1098">
        <v>0.28981723950743565</v>
      </c>
      <c r="CE97" s="1098">
        <v>0.69820517973164109</v>
      </c>
      <c r="CF97" s="1098">
        <v>0.51980273571838398</v>
      </c>
      <c r="CG97" s="1098">
        <v>0.29925867877418599</v>
      </c>
      <c r="CH97" s="1098">
        <v>0.22449986130672378</v>
      </c>
      <c r="CI97" s="1098">
        <v>-4.5822484433611834E-3</v>
      </c>
      <c r="CJ97" s="1098">
        <v>0.51917629163754919</v>
      </c>
      <c r="CK97" s="1098">
        <v>-2.8107112297703494E-2</v>
      </c>
      <c r="CL97" s="1098">
        <v>0.35438841520347408</v>
      </c>
      <c r="CM97" s="1098">
        <v>0.35363315466710876</v>
      </c>
      <c r="CN97" s="1098">
        <v>0.67991445757287905</v>
      </c>
      <c r="CO97" s="1098">
        <v>0.38416198241795985</v>
      </c>
      <c r="CP97" s="1098">
        <v>0.41251642711561087</v>
      </c>
      <c r="CQ97" s="1098">
        <v>0.6830060975818617</v>
      </c>
      <c r="CR97" s="1098">
        <v>1.4796845071154316</v>
      </c>
      <c r="CS97" s="1201">
        <v>3.3319829083573116</v>
      </c>
      <c r="CT97" s="1098">
        <v>1.1485915814862757</v>
      </c>
      <c r="CU97" s="1098">
        <v>0.55029766573911321</v>
      </c>
      <c r="CV97" s="1098">
        <v>0.91268402596033027</v>
      </c>
      <c r="CW97" s="1098">
        <v>2.611573273056691</v>
      </c>
      <c r="CX97" s="1098">
        <v>1.3941008784113211</v>
      </c>
      <c r="CY97" s="1098">
        <v>1.3123144889859697</v>
      </c>
      <c r="CZ97" s="1098">
        <v>0.96974356129769257</v>
      </c>
      <c r="DA97" s="1098">
        <v>3.6761589286949845</v>
      </c>
      <c r="DB97" s="1098">
        <v>0.99654354008075452</v>
      </c>
      <c r="DC97" s="1098">
        <v>0.95563912431330922</v>
      </c>
      <c r="DD97" s="1098">
        <v>1.0708144533653658</v>
      </c>
      <c r="DE97" s="1098">
        <v>3.0229971177594317</v>
      </c>
      <c r="DF97" s="1098">
        <v>1.3094346466387932</v>
      </c>
      <c r="DG97" s="1098">
        <v>1.345435033111428</v>
      </c>
      <c r="DH97" s="1098">
        <v>1.1994669585105766</v>
      </c>
      <c r="DI97" s="1098">
        <v>3.8543366382607971</v>
      </c>
      <c r="DJ97" s="1201">
        <v>13.165065957771906</v>
      </c>
      <c r="DK97" s="1202">
        <v>1.0974930353043912</v>
      </c>
      <c r="DL97" s="1098">
        <v>0.94142137549054328</v>
      </c>
      <c r="DM97" s="1098">
        <v>0.73550325458004207</v>
      </c>
      <c r="DN97" s="1098">
        <v>2.7744176653749766</v>
      </c>
      <c r="DO97" s="1098">
        <v>1.2970480395347774</v>
      </c>
      <c r="DP97" s="1098">
        <v>1.3900584650012808</v>
      </c>
      <c r="DQ97" s="1098">
        <v>0.98486217974766643</v>
      </c>
      <c r="DR97" s="1098">
        <v>3.6719686842837254</v>
      </c>
      <c r="DS97" s="1098">
        <v>6.4463863496587015</v>
      </c>
      <c r="DT97" s="1098">
        <v>0.77285886391585668</v>
      </c>
      <c r="DU97" s="1098">
        <v>1.0491944102285229</v>
      </c>
      <c r="DV97" s="1098">
        <v>1.5472026982099365</v>
      </c>
      <c r="DW97" s="1098">
        <v>3.3692559723543152</v>
      </c>
      <c r="DX97" s="1098">
        <v>1.0883070198718787</v>
      </c>
      <c r="DY97" s="1098">
        <v>1.2068186668255578</v>
      </c>
      <c r="DZ97" s="1098">
        <v>1.5328745533336201</v>
      </c>
      <c r="EA97" s="1098">
        <v>3.8280002400310571</v>
      </c>
      <c r="EB97" s="1196">
        <v>13.204992600967048</v>
      </c>
      <c r="EC97" s="1202">
        <v>1.1927386710683059</v>
      </c>
      <c r="ED97" s="947">
        <v>0.97497143970017075</v>
      </c>
      <c r="EE97" s="947">
        <v>1.8852707513035698</v>
      </c>
      <c r="EF97" s="947">
        <v>4.0529808620720447</v>
      </c>
      <c r="EG97" s="947">
        <v>0.6820530856608471</v>
      </c>
      <c r="EH97" s="947">
        <v>1.4029887610899061</v>
      </c>
      <c r="EI97" s="947">
        <v>1.5473842939648073</v>
      </c>
      <c r="EJ97" s="947">
        <v>3.6329201219523397</v>
      </c>
      <c r="EK97" s="947">
        <v>1.6755579414296866</v>
      </c>
      <c r="EL97" s="947">
        <v>1.0344145724272165</v>
      </c>
      <c r="EM97" s="947">
        <v>0.64953572729045805</v>
      </c>
      <c r="EN97" s="947">
        <v>3.3595082411473611</v>
      </c>
      <c r="EO97" s="947">
        <v>1.8239030049576146</v>
      </c>
      <c r="EP97" s="947">
        <v>1.6198246423133753</v>
      </c>
      <c r="EQ97" s="947">
        <v>1.9881423786571768</v>
      </c>
      <c r="ER97" s="947">
        <v>5.4318700259281671</v>
      </c>
      <c r="ES97" s="1103">
        <v>16.477279251099912</v>
      </c>
      <c r="ET97" s="1104">
        <v>0.85229837511528406</v>
      </c>
      <c r="EU97" s="947">
        <v>0.6981722497307824</v>
      </c>
      <c r="EV97" s="947">
        <v>1.1766699746660365</v>
      </c>
      <c r="EW97" s="947">
        <v>2.7271405995121034</v>
      </c>
      <c r="EX97" s="947">
        <v>1.2174057299002312</v>
      </c>
      <c r="EY97" s="947">
        <v>1.2774363778282345</v>
      </c>
      <c r="EZ97" s="947">
        <v>1.0077072305659245</v>
      </c>
      <c r="FA97" s="947">
        <v>3.5025493382943904</v>
      </c>
      <c r="FB97" s="947">
        <v>1.361142863323233</v>
      </c>
      <c r="FC97" s="947">
        <v>1.287608711581951</v>
      </c>
      <c r="FD97" s="947">
        <v>1.2634012486301918</v>
      </c>
      <c r="FE97" s="947">
        <v>3.9121528235353766</v>
      </c>
      <c r="FF97" s="947">
        <v>1.1084338503494515</v>
      </c>
      <c r="FG97" s="947">
        <v>1.3438359761738139</v>
      </c>
      <c r="FH97" s="947">
        <v>1.3005801433814401</v>
      </c>
      <c r="FI97" s="947">
        <v>3.7528499699047035</v>
      </c>
      <c r="FJ97" s="1103">
        <v>13.894692731246577</v>
      </c>
      <c r="FK97" s="1104">
        <v>1.0609382388279094</v>
      </c>
      <c r="FL97" s="947">
        <v>0.3150758642092743</v>
      </c>
      <c r="FM97" s="947">
        <v>0.94966160751417572</v>
      </c>
      <c r="FN97" s="947">
        <f t="shared" si="11"/>
        <v>2.3256757105513595</v>
      </c>
      <c r="FO97" s="947">
        <v>1.1840001041850967</v>
      </c>
      <c r="FP97" s="947">
        <v>0.99718033187576505</v>
      </c>
      <c r="FQ97" s="947">
        <v>1.0130783851210265</v>
      </c>
      <c r="FR97" s="947">
        <f t="shared" si="12"/>
        <v>3.1942588211818883</v>
      </c>
      <c r="FS97" s="947">
        <v>1.3875316514014262</v>
      </c>
      <c r="FT97" s="947">
        <v>1.589529022549804</v>
      </c>
      <c r="FU97" s="947">
        <v>1.198256539989236</v>
      </c>
      <c r="FV97" s="947">
        <f t="shared" si="13"/>
        <v>4.175317213940466</v>
      </c>
      <c r="FW97" s="947">
        <v>3.9912610981385535</v>
      </c>
      <c r="FX97" s="947">
        <v>1.2436623687322954</v>
      </c>
      <c r="FY97" s="947">
        <v>-2.2664845405777494</v>
      </c>
      <c r="FZ97" s="947">
        <v>2.9684389262930972</v>
      </c>
      <c r="GA97" s="1103">
        <v>12.663690671966815</v>
      </c>
      <c r="GB97" s="1104">
        <v>1.0408837639486017</v>
      </c>
      <c r="GC97" s="947">
        <v>1.3749445476957805</v>
      </c>
      <c r="GD97" s="947">
        <v>0.77281210406208856</v>
      </c>
      <c r="GE97" s="947">
        <v>3.1886404157064709</v>
      </c>
      <c r="GF97" s="947">
        <v>1.2795924694753302</v>
      </c>
      <c r="GG97" s="947">
        <v>1.0652924864314388</v>
      </c>
      <c r="GH97" s="947">
        <v>0.80784683294576298</v>
      </c>
      <c r="GI97" s="947">
        <v>3.1527317888525315</v>
      </c>
      <c r="GJ97" s="947">
        <v>2.1118522150486463</v>
      </c>
      <c r="GK97" s="947">
        <v>0.9067740599543388</v>
      </c>
      <c r="GL97" s="947">
        <v>-0.11771854081768919</v>
      </c>
      <c r="GM97" s="947">
        <v>2.9009077341852958</v>
      </c>
      <c r="GN97" s="947">
        <v>1.5939956192004112</v>
      </c>
      <c r="GO97" s="947">
        <v>2.112598576992327</v>
      </c>
      <c r="GP97" s="947">
        <v>2.0461146091128062</v>
      </c>
      <c r="GQ97" s="947">
        <v>5.7527088053055451</v>
      </c>
      <c r="GR97" s="1103">
        <f t="shared" si="14"/>
        <v>14.994988744049843</v>
      </c>
      <c r="GS97" s="1104">
        <v>1.4749870412748656</v>
      </c>
      <c r="GT97" s="947">
        <v>0.47415912425019352</v>
      </c>
      <c r="GU97" s="947">
        <v>1.0673118853026669</v>
      </c>
      <c r="GV97" s="947">
        <v>3.0164580508277261</v>
      </c>
      <c r="GW97" s="947">
        <v>1.4294791271766436</v>
      </c>
      <c r="GX97" s="947">
        <v>1.0917021652946926</v>
      </c>
      <c r="GY97" s="947">
        <v>0.64735789119404419</v>
      </c>
      <c r="GZ97" s="947">
        <v>3.1685391836653807</v>
      </c>
      <c r="HA97" s="947">
        <v>2.1899954507079626</v>
      </c>
      <c r="HB97" s="947">
        <v>1.3617047748633755</v>
      </c>
      <c r="HC97" s="947">
        <v>1.196366635921575</v>
      </c>
      <c r="HD97" s="947">
        <v>4.7480668614929131</v>
      </c>
      <c r="HE97" s="947">
        <v>1.0194612793953837</v>
      </c>
      <c r="HF97" s="947">
        <v>1.1473441410289016</v>
      </c>
      <c r="HG97" s="947">
        <v>1.2303531801157273</v>
      </c>
      <c r="HH97" s="947">
        <v>3.3971586005400125</v>
      </c>
      <c r="HI97" s="1092">
        <v>14.330222696526032</v>
      </c>
      <c r="HJ97" s="1104">
        <v>1.4167057594319656</v>
      </c>
      <c r="HK97" s="947">
        <v>1.0539827345699011</v>
      </c>
      <c r="HL97" s="947">
        <v>0.3327628925202909</v>
      </c>
      <c r="HM97" s="947">
        <v>2.8034513865221578</v>
      </c>
      <c r="HN97" s="947">
        <v>0.65549913631085199</v>
      </c>
      <c r="HO97" s="947">
        <v>1.2881263658780859</v>
      </c>
      <c r="HP97" s="947">
        <v>1.3732912797111927</v>
      </c>
      <c r="HQ97" s="947">
        <v>3.3169167819001304</v>
      </c>
      <c r="HR97" s="947">
        <v>0.77349880286309514</v>
      </c>
      <c r="HS97" s="947">
        <v>0.3205652957201543</v>
      </c>
      <c r="HT97" s="947">
        <v>1.0177541629110409</v>
      </c>
      <c r="HU97" s="947">
        <v>2.1118182614942906</v>
      </c>
      <c r="HV97" s="947">
        <v>0.70941031840668778</v>
      </c>
      <c r="HW97" s="947">
        <v>1.2177287516194462</v>
      </c>
      <c r="HX97" s="947">
        <v>2.9432218426318815</v>
      </c>
      <c r="HY97" s="947">
        <v>4.8703609126580156</v>
      </c>
      <c r="HZ97" s="1103">
        <v>13.102547342574596</v>
      </c>
    </row>
    <row r="98" spans="1:234" s="1070" customFormat="1" ht="21" customHeight="1" x14ac:dyDescent="0.35">
      <c r="A98" s="1171" t="s">
        <v>940</v>
      </c>
      <c r="B98" s="1087">
        <v>761.89690000000007</v>
      </c>
      <c r="C98" s="1087">
        <v>95.785499999999985</v>
      </c>
      <c r="D98" s="1087">
        <v>-117.0462</v>
      </c>
      <c r="E98" s="1087">
        <v>740.63619999999992</v>
      </c>
      <c r="F98" s="1087">
        <v>1027.5071</v>
      </c>
      <c r="G98" s="1087">
        <v>816.67790000000002</v>
      </c>
      <c r="H98" s="1087">
        <v>827.06809999999996</v>
      </c>
      <c r="I98" s="1087">
        <v>2671.2531000000004</v>
      </c>
      <c r="J98" s="1087">
        <v>686.15844811814588</v>
      </c>
      <c r="K98" s="1087">
        <v>134.52028179014872</v>
      </c>
      <c r="L98" s="1087">
        <v>506.28342267000994</v>
      </c>
      <c r="M98" s="1087">
        <v>1326.9621525783045</v>
      </c>
      <c r="N98" s="1087">
        <v>355.65120000000002</v>
      </c>
      <c r="O98" s="1087">
        <v>1579.8488</v>
      </c>
      <c r="P98" s="1087">
        <v>156.66989999999996</v>
      </c>
      <c r="Q98" s="1087">
        <v>2092.1698999999999</v>
      </c>
      <c r="R98" s="1087">
        <v>6831.0213525783047</v>
      </c>
      <c r="S98" s="1087"/>
      <c r="T98" s="1087">
        <v>1433.9913000000001</v>
      </c>
      <c r="U98" s="1087">
        <v>956.48</v>
      </c>
      <c r="V98" s="1087">
        <v>-407.14330000000001</v>
      </c>
      <c r="W98" s="1087">
        <v>1983.328</v>
      </c>
      <c r="X98" s="1087">
        <v>931.9858999999999</v>
      </c>
      <c r="Y98" s="1087">
        <v>560.72749999999996</v>
      </c>
      <c r="Z98" s="1087">
        <v>-134.78440000000001</v>
      </c>
      <c r="AA98" s="1087">
        <v>1357.9289999999999</v>
      </c>
      <c r="AB98" s="1087">
        <v>964.20780000000002</v>
      </c>
      <c r="AC98" s="1087">
        <v>-513.5841999999999</v>
      </c>
      <c r="AD98" s="1087">
        <v>1314.1051</v>
      </c>
      <c r="AE98" s="1087">
        <v>1764.7287000000001</v>
      </c>
      <c r="AF98" s="1087">
        <v>1154.5645</v>
      </c>
      <c r="AG98" s="1087">
        <v>605.03610000000003</v>
      </c>
      <c r="AH98" s="1087">
        <v>192.33610000000004</v>
      </c>
      <c r="AI98" s="1087">
        <v>1951.9367</v>
      </c>
      <c r="AJ98" s="1087">
        <v>7057.9224000000004</v>
      </c>
      <c r="AK98" s="1087"/>
      <c r="AL98" s="1087">
        <v>1460.7260999999999</v>
      </c>
      <c r="AM98" s="1087">
        <v>585.54099999999994</v>
      </c>
      <c r="AN98" s="1087">
        <v>122.06590000000003</v>
      </c>
      <c r="AO98" s="1087">
        <v>2168.3329999999996</v>
      </c>
      <c r="AP98" s="1087">
        <v>464.79289999999997</v>
      </c>
      <c r="AQ98" s="1087">
        <v>674.9671826899862</v>
      </c>
      <c r="AR98" s="1087">
        <v>460.10201535000562</v>
      </c>
      <c r="AS98" s="1087">
        <v>1599.8620603499785</v>
      </c>
      <c r="AT98" s="1087">
        <v>2399.04996527</v>
      </c>
      <c r="AU98" s="1087">
        <v>3576.9194652699998</v>
      </c>
      <c r="AV98" s="1087"/>
      <c r="AW98" s="1087">
        <v>548.06050000000005</v>
      </c>
      <c r="AX98" s="1087">
        <v>468.44330000000002</v>
      </c>
      <c r="AY98" s="1087">
        <v>-590.53580000000022</v>
      </c>
      <c r="AZ98" s="1087">
        <v>425.96799999999985</v>
      </c>
      <c r="BA98" s="933">
        <v>1191.3627999999999</v>
      </c>
      <c r="BB98" s="933">
        <v>21.848100000000073</v>
      </c>
      <c r="BC98" s="933">
        <v>134.7731</v>
      </c>
      <c r="BD98" s="1087">
        <v>1347.9839999999999</v>
      </c>
      <c r="BE98" s="1087">
        <v>1249.2104999999999</v>
      </c>
      <c r="BF98" s="1087">
        <v>291.1268</v>
      </c>
      <c r="BG98" s="1087">
        <v>1376.3751999999999</v>
      </c>
      <c r="BH98" s="1087">
        <v>2916.7124999999996</v>
      </c>
      <c r="BI98" s="925">
        <v>-2536.5060999999996</v>
      </c>
      <c r="BJ98" s="925">
        <v>345.02809999999999</v>
      </c>
      <c r="BK98" s="925">
        <v>1661.9571807299999</v>
      </c>
      <c r="BL98" s="925">
        <v>-529.52081926999995</v>
      </c>
      <c r="BM98" s="2770">
        <v>1259.6723000000002</v>
      </c>
      <c r="BN98" s="1203">
        <v>1616.0467644362441</v>
      </c>
      <c r="BO98" s="1203">
        <v>659.28300000000013</v>
      </c>
      <c r="BP98" s="1203">
        <v>3535.0020644362439</v>
      </c>
      <c r="BQ98" s="1088">
        <v>-152.68927007695697</v>
      </c>
      <c r="BR98" s="1088">
        <v>1168.8980052438919</v>
      </c>
      <c r="BS98" s="1088">
        <v>1339.6583000000001</v>
      </c>
      <c r="BT98" s="1088">
        <v>2355.8670351669352</v>
      </c>
      <c r="BU98" s="1088">
        <v>2053.9435999999996</v>
      </c>
      <c r="BV98" s="1088">
        <v>1097.2783251106839</v>
      </c>
      <c r="BW98" s="1088">
        <v>-1585.8127734415002</v>
      </c>
      <c r="BX98" s="1088">
        <v>1565.4091516691828</v>
      </c>
      <c r="BY98" s="1088">
        <v>-207.80454938519995</v>
      </c>
      <c r="BZ98" s="1088">
        <v>2804.0503944795601</v>
      </c>
      <c r="CA98" s="1088">
        <v>1212.0210758571679</v>
      </c>
      <c r="CB98" s="1090">
        <v>3808.2669209515275</v>
      </c>
      <c r="CC98" s="1091">
        <v>2698.9810929299765</v>
      </c>
      <c r="CD98" s="1088">
        <v>375.93730755999616</v>
      </c>
      <c r="CE98" s="1088">
        <v>-146.49348851002787</v>
      </c>
      <c r="CF98" s="1088">
        <v>2928.4249119799442</v>
      </c>
      <c r="CG98" s="1088">
        <v>826.82777442008683</v>
      </c>
      <c r="CH98" s="1088">
        <v>983.62550183999531</v>
      </c>
      <c r="CI98" s="1088">
        <v>2139.998711289893</v>
      </c>
      <c r="CJ98" s="1088">
        <v>3950.4519875499736</v>
      </c>
      <c r="CK98" s="1088">
        <v>2013.7380699100775</v>
      </c>
      <c r="CL98" s="1088">
        <v>396.88160693000532</v>
      </c>
      <c r="CM98" s="1088">
        <v>-441.70549893998162</v>
      </c>
      <c r="CN98" s="1088">
        <v>1968.9141779001011</v>
      </c>
      <c r="CO98" s="1088">
        <v>2635.3676458299547</v>
      </c>
      <c r="CP98" s="1088">
        <v>733.64922975004413</v>
      </c>
      <c r="CQ98" s="1088">
        <v>27.764480779997029</v>
      </c>
      <c r="CR98" s="1088">
        <v>3396.7813563599962</v>
      </c>
      <c r="CS98" s="1090">
        <v>11969.830975630019</v>
      </c>
      <c r="CT98" s="1088">
        <v>-607.50123273999498</v>
      </c>
      <c r="CU98" s="1088">
        <v>1556.292564037974</v>
      </c>
      <c r="CV98" s="1088">
        <v>208.61106469214519</v>
      </c>
      <c r="CW98" s="1088">
        <v>1157.4023963779782</v>
      </c>
      <c r="CX98" s="1088">
        <v>-962.45936392475778</v>
      </c>
      <c r="CY98" s="1088">
        <v>520.70082888054867</v>
      </c>
      <c r="CZ98" s="1088">
        <v>841.83767945999671</v>
      </c>
      <c r="DA98" s="1088">
        <v>400.07914441578941</v>
      </c>
      <c r="DB98" s="1088">
        <v>441.39498779331461</v>
      </c>
      <c r="DC98" s="1088">
        <v>1397.3340062174229</v>
      </c>
      <c r="DD98" s="1088">
        <v>851.88814265976907</v>
      </c>
      <c r="DE98" s="1088">
        <v>2690.6171366704984</v>
      </c>
      <c r="DF98" s="1088">
        <v>-300.29470052999295</v>
      </c>
      <c r="DG98" s="1088">
        <v>68.178408840782595</v>
      </c>
      <c r="DH98" s="1088">
        <v>2912.2701577089674</v>
      </c>
      <c r="DI98" s="1088">
        <v>2680.1538660197584</v>
      </c>
      <c r="DJ98" s="1090">
        <v>6928.2525434840136</v>
      </c>
      <c r="DK98" s="1091">
        <v>-218.51104850004231</v>
      </c>
      <c r="DL98" s="1088">
        <v>-109.8050962499974</v>
      </c>
      <c r="DM98" s="1088">
        <v>1213.8108227632865</v>
      </c>
      <c r="DN98" s="1088">
        <v>885.49467801325045</v>
      </c>
      <c r="DO98" s="1088">
        <v>27.210876189948067</v>
      </c>
      <c r="DP98" s="1088">
        <v>-558.94370587148751</v>
      </c>
      <c r="DQ98" s="1088">
        <v>119.17752524001571</v>
      </c>
      <c r="DR98" s="1088">
        <v>-412.5553044415301</v>
      </c>
      <c r="DS98" s="1088">
        <v>472.93937357172035</v>
      </c>
      <c r="DT98" s="1088">
        <v>1252.4689455199914</v>
      </c>
      <c r="DU98" s="1088">
        <v>632.2163662737089</v>
      </c>
      <c r="DV98" s="1088">
        <v>-1043.6229287512069</v>
      </c>
      <c r="DW98" s="1088">
        <v>841.06238304249564</v>
      </c>
      <c r="DX98" s="1088">
        <v>302.21994085996084</v>
      </c>
      <c r="DY98" s="1088">
        <v>-425.20439231001683</v>
      </c>
      <c r="DZ98" s="1088">
        <v>3250.4453640696283</v>
      </c>
      <c r="EA98" s="1088">
        <v>3127.4609126195719</v>
      </c>
      <c r="EB98" s="1193">
        <v>6244.6238143349183</v>
      </c>
      <c r="EC98" s="1091">
        <v>-274.99636400595409</v>
      </c>
      <c r="ED98" s="925">
        <v>-649.5435310900084</v>
      </c>
      <c r="EE98" s="925">
        <v>-3854.2433914265771</v>
      </c>
      <c r="EF98" s="925">
        <v>-4778.7832865225337</v>
      </c>
      <c r="EG98" s="925">
        <v>1493.0778292354339</v>
      </c>
      <c r="EH98" s="925">
        <v>-2129.7976332365165</v>
      </c>
      <c r="EI98" s="925">
        <v>-2444.4668159099692</v>
      </c>
      <c r="EJ98" s="925">
        <v>-3083.1866199110518</v>
      </c>
      <c r="EK98" s="925">
        <v>-2135.0266749135835</v>
      </c>
      <c r="EL98" s="925">
        <v>-256.31952311644091</v>
      </c>
      <c r="EM98" s="925">
        <v>2114.8563996800203</v>
      </c>
      <c r="EN98" s="925">
        <v>-276.48979835000318</v>
      </c>
      <c r="EO98" s="925">
        <v>-2474.4371196597276</v>
      </c>
      <c r="EP98" s="925">
        <v>-1444.0481745507923</v>
      </c>
      <c r="EQ98" s="925">
        <v>-755.48355392370559</v>
      </c>
      <c r="ER98" s="925">
        <v>-4673.9688481342273</v>
      </c>
      <c r="ES98" s="1092">
        <v>-12812.428552917816</v>
      </c>
      <c r="ET98" s="1096">
        <v>521.73085848886421</v>
      </c>
      <c r="EU98" s="925">
        <v>429.56983398903049</v>
      </c>
      <c r="EV98" s="925">
        <v>678.15778742997009</v>
      </c>
      <c r="EW98" s="925">
        <v>1629.4584799078639</v>
      </c>
      <c r="EX98" s="925">
        <v>51.340433956222114</v>
      </c>
      <c r="EY98" s="925">
        <v>-1697.4657165488006</v>
      </c>
      <c r="EZ98" s="925">
        <v>1157.2111814603959</v>
      </c>
      <c r="FA98" s="925">
        <v>-488.91410113218444</v>
      </c>
      <c r="FB98" s="925">
        <v>-189.25419141508883</v>
      </c>
      <c r="FC98" s="925">
        <v>-961.77537367999594</v>
      </c>
      <c r="FD98" s="925">
        <v>1638.2502664580497</v>
      </c>
      <c r="FE98" s="925">
        <v>487.22070136295952</v>
      </c>
      <c r="FF98" s="925">
        <v>1985.0488364556886</v>
      </c>
      <c r="FG98" s="925">
        <v>-1500.8675244293008</v>
      </c>
      <c r="FH98" s="925">
        <v>3007.5316713039774</v>
      </c>
      <c r="FI98" s="925">
        <v>3491.7129833303698</v>
      </c>
      <c r="FJ98" s="1092">
        <v>5119.478063468996</v>
      </c>
      <c r="FK98" s="1096">
        <v>-1310.8454761797648</v>
      </c>
      <c r="FL98" s="925">
        <v>3496.3163233066502</v>
      </c>
      <c r="FM98" s="925">
        <v>1156.1656534150034</v>
      </c>
      <c r="FN98" s="925">
        <f t="shared" si="11"/>
        <v>3341.6365005418893</v>
      </c>
      <c r="FO98" s="925">
        <v>1488.6221911428047</v>
      </c>
      <c r="FP98" s="925">
        <v>-56.307372660003239</v>
      </c>
      <c r="FQ98" s="925">
        <v>2735.3593959482887</v>
      </c>
      <c r="FR98" s="925">
        <f t="shared" si="12"/>
        <v>4167.6742144310901</v>
      </c>
      <c r="FS98" s="925">
        <v>-1249.9313003450434</v>
      </c>
      <c r="FT98" s="925">
        <v>-1939.6892479974149</v>
      </c>
      <c r="FU98" s="925">
        <v>3156.9717774485161</v>
      </c>
      <c r="FV98" s="925">
        <f t="shared" si="13"/>
        <v>-32.648770893942128</v>
      </c>
      <c r="FW98" s="925">
        <v>-16730.159940700025</v>
      </c>
      <c r="FX98" s="925">
        <v>1595.2624399205324</v>
      </c>
      <c r="FY98" s="925">
        <v>25914.242413579839</v>
      </c>
      <c r="FZ98" s="925">
        <v>10779.344912800359</v>
      </c>
      <c r="GA98" s="1092">
        <v>18256.006856879379</v>
      </c>
      <c r="GB98" s="1096">
        <v>-485.53487718516408</v>
      </c>
      <c r="GC98" s="925">
        <v>-3373.926447463331</v>
      </c>
      <c r="GD98" s="925">
        <v>4834.4223819333147</v>
      </c>
      <c r="GE98" s="925">
        <v>974.95925728481598</v>
      </c>
      <c r="GF98" s="925">
        <v>-2059.0488624031732</v>
      </c>
      <c r="GG98" s="925">
        <v>456.12384783851303</v>
      </c>
      <c r="GH98" s="925">
        <v>6314.1609918195882</v>
      </c>
      <c r="GI98" s="925">
        <v>4711.2359772549353</v>
      </c>
      <c r="GJ98" s="925">
        <v>-7748.3141618069221</v>
      </c>
      <c r="GK98" s="925">
        <v>1900.4445782357643</v>
      </c>
      <c r="GL98" s="925">
        <v>12341.167936402837</v>
      </c>
      <c r="GM98" s="925">
        <v>6493.298352831679</v>
      </c>
      <c r="GN98" s="925">
        <v>-2473.5135484396214</v>
      </c>
      <c r="GO98" s="925">
        <v>-5463.4074019861146</v>
      </c>
      <c r="GP98" s="925">
        <v>2914.2435955111869</v>
      </c>
      <c r="GQ98" s="925">
        <v>-5022.6773549145491</v>
      </c>
      <c r="GR98" s="1092">
        <f t="shared" si="14"/>
        <v>7156.8162324568812</v>
      </c>
      <c r="GS98" s="1096">
        <v>-7489.0567010269169</v>
      </c>
      <c r="GT98" s="925">
        <v>5079.5792483503019</v>
      </c>
      <c r="GU98" s="925">
        <v>-1160.6334413142854</v>
      </c>
      <c r="GV98" s="925">
        <v>-3570.1108939909</v>
      </c>
      <c r="GW98" s="925">
        <v>-726.80114210724832</v>
      </c>
      <c r="GX98" s="925">
        <v>447.38215203145791</v>
      </c>
      <c r="GY98" s="925">
        <v>5964.700496598688</v>
      </c>
      <c r="GZ98" s="925">
        <v>5685.2815065228979</v>
      </c>
      <c r="HA98" s="925">
        <v>-6318.4442317752382</v>
      </c>
      <c r="HB98" s="925">
        <v>-2356.7617470904083</v>
      </c>
      <c r="HC98" s="925">
        <v>2551.8821877778837</v>
      </c>
      <c r="HD98" s="925">
        <v>-6123.3237910877624</v>
      </c>
      <c r="HE98" s="925">
        <v>6731.6424714166506</v>
      </c>
      <c r="HF98" s="925">
        <v>975.29045922699549</v>
      </c>
      <c r="HG98" s="925">
        <v>12623.915240360468</v>
      </c>
      <c r="HH98" s="925">
        <v>20330.848171004112</v>
      </c>
      <c r="HI98" s="1092">
        <v>16322.694992448347</v>
      </c>
      <c r="HJ98" s="1096">
        <v>-6794.0324150372962</v>
      </c>
      <c r="HK98" s="925">
        <v>527.40096310206991</v>
      </c>
      <c r="HL98" s="925">
        <v>9949.7207232383971</v>
      </c>
      <c r="HM98" s="925">
        <v>3683.0892713031712</v>
      </c>
      <c r="HN98" s="925">
        <v>9591.5883481407218</v>
      </c>
      <c r="HO98" s="925">
        <v>-342.63100025732803</v>
      </c>
      <c r="HP98" s="925">
        <v>85.810798399032592</v>
      </c>
      <c r="HQ98" s="925">
        <v>9334.7681462824276</v>
      </c>
      <c r="HR98" s="925">
        <v>7936.9849006826034</v>
      </c>
      <c r="HS98" s="925">
        <v>12982.506997131808</v>
      </c>
      <c r="HT98" s="925">
        <v>7035.2371907476099</v>
      </c>
      <c r="HU98" s="925">
        <v>27954.72908856202</v>
      </c>
      <c r="HV98" s="925">
        <v>5825.6438323129478</v>
      </c>
      <c r="HW98" s="925">
        <v>-2459.4591650821972</v>
      </c>
      <c r="HX98" s="925">
        <v>-4716.1388206844022</v>
      </c>
      <c r="HY98" s="925">
        <v>-1349.9541534536513</v>
      </c>
      <c r="HZ98" s="1092">
        <v>39622.63235269396</v>
      </c>
    </row>
    <row r="99" spans="1:234" ht="21" customHeight="1" x14ac:dyDescent="0.35">
      <c r="A99" s="1191" t="s">
        <v>924</v>
      </c>
      <c r="B99" s="1098">
        <v>1.0164181752691472</v>
      </c>
      <c r="C99" s="1098">
        <v>0.12778385517416185</v>
      </c>
      <c r="D99" s="1098">
        <v>-0.15614696033831829</v>
      </c>
      <c r="E99" s="1098">
        <v>0.98805507010499061</v>
      </c>
      <c r="F99" s="1098">
        <v>1.3707588148187677</v>
      </c>
      <c r="G99" s="1098">
        <v>1.0894994597046386</v>
      </c>
      <c r="H99" s="1098">
        <v>1.1033606371483076</v>
      </c>
      <c r="I99" s="1098">
        <v>3.5636189116717141</v>
      </c>
      <c r="J99" s="1098">
        <v>0.91537833764877585</v>
      </c>
      <c r="K99" s="1098">
        <v>0.17945847968909498</v>
      </c>
      <c r="L99" s="1098">
        <v>0.67541378976508482</v>
      </c>
      <c r="M99" s="1098">
        <v>1.7702506071029558</v>
      </c>
      <c r="N99" s="1098">
        <v>0.47446097199802562</v>
      </c>
      <c r="O99" s="1098">
        <v>2.1076172307528114</v>
      </c>
      <c r="P99" s="1098">
        <v>0.20900745741005075</v>
      </c>
      <c r="Q99" s="1098">
        <v>2.791085660160888</v>
      </c>
      <c r="R99" s="1098">
        <v>9.1130102490405491</v>
      </c>
      <c r="S99" s="1098"/>
      <c r="T99" s="1098">
        <v>1.5343205187190381</v>
      </c>
      <c r="U99" s="1098">
        <v>1.0234001348155914</v>
      </c>
      <c r="V99" s="1098">
        <v>-0.4356290859288901</v>
      </c>
      <c r="W99" s="1098">
        <v>2.1220915676057395</v>
      </c>
      <c r="X99" s="1098">
        <v>0.99719230481163257</v>
      </c>
      <c r="Y99" s="1098">
        <v>0.59995880634703236</v>
      </c>
      <c r="Z99" s="1098">
        <v>-0.14421459218283561</v>
      </c>
      <c r="AA99" s="1098">
        <v>1.4529365189758292</v>
      </c>
      <c r="AB99" s="1098">
        <v>1.0316686104364388</v>
      </c>
      <c r="AC99" s="1098">
        <v>-0.54951712479001924</v>
      </c>
      <c r="AD99" s="1098">
        <v>1.4060464792801275</v>
      </c>
      <c r="AE99" s="1098">
        <v>1.8881979649265472</v>
      </c>
      <c r="AF99" s="1098">
        <v>1.2353436192636502</v>
      </c>
      <c r="AG99" s="1098">
        <v>0.64736745808412066</v>
      </c>
      <c r="AH99" s="1098">
        <v>0.20579289757224942</v>
      </c>
      <c r="AI99" s="1098">
        <v>2.08850397492002</v>
      </c>
      <c r="AJ99" s="1098">
        <v>7.5517300264281353</v>
      </c>
      <c r="AK99" s="1098"/>
      <c r="AL99" s="1098">
        <v>1.2971479594283308</v>
      </c>
      <c r="AM99" s="1098">
        <v>0.51996970089849437</v>
      </c>
      <c r="AN99" s="1098">
        <v>0.10839645646146989</v>
      </c>
      <c r="AO99" s="1098">
        <v>1.9255141167882948</v>
      </c>
      <c r="AP99" s="1098">
        <v>0.41274347175132714</v>
      </c>
      <c r="AQ99" s="1098">
        <v>0.59938157037613349</v>
      </c>
      <c r="AR99" s="1098">
        <v>0.40857789173488607</v>
      </c>
      <c r="AS99" s="1098">
        <v>1.4207029003930167</v>
      </c>
      <c r="AT99" s="1204">
        <v>2.1166282569457313</v>
      </c>
      <c r="AU99" s="1204">
        <v>3.1558362362651424</v>
      </c>
      <c r="AV99" s="1204"/>
      <c r="AW99" s="1204">
        <v>0.39165082609192775</v>
      </c>
      <c r="AX99" s="1204">
        <v>0.3347553881774526</v>
      </c>
      <c r="AY99" s="1204">
        <v>-0.42200420192087823</v>
      </c>
      <c r="AZ99" s="1204">
        <v>0.30440201234850206</v>
      </c>
      <c r="BA99" s="1204">
        <v>0.85136262291333176</v>
      </c>
      <c r="BB99" s="1204">
        <v>1.5612923050537441E-2</v>
      </c>
      <c r="BC99" s="1204">
        <v>9.6310527669791909E-2</v>
      </c>
      <c r="BD99" s="1204">
        <v>0.96328607363366103</v>
      </c>
      <c r="BE99" s="1204">
        <v>0.89270130631145661</v>
      </c>
      <c r="BF99" s="1204">
        <v>0.2080428195746627</v>
      </c>
      <c r="BG99" s="1204">
        <v>0.98357477704093288</v>
      </c>
      <c r="BH99" s="1204">
        <v>2.0843189029270524</v>
      </c>
      <c r="BI99" s="1204">
        <v>-1.8126186971186824</v>
      </c>
      <c r="BJ99" s="1204">
        <v>0.2465613566201692</v>
      </c>
      <c r="BK99" s="1204">
        <v>1.1876552000414475</v>
      </c>
      <c r="BL99" s="1204">
        <v>-0.37840214045706605</v>
      </c>
      <c r="BM99" s="1206">
        <f t="shared" ref="BM99:CS99" si="27">BM98/BM59*100</f>
        <v>0.74646046398995591</v>
      </c>
      <c r="BN99" s="1204">
        <f t="shared" si="27"/>
        <v>0.95764193402565534</v>
      </c>
      <c r="BO99" s="1204">
        <f t="shared" si="27"/>
        <v>0.39067993642528309</v>
      </c>
      <c r="BP99" s="1204">
        <f t="shared" si="27"/>
        <v>2.094782334440894</v>
      </c>
      <c r="BQ99" s="1204">
        <f t="shared" si="27"/>
        <v>-9.0481074631817315E-2</v>
      </c>
      <c r="BR99" s="1204">
        <f t="shared" si="27"/>
        <v>0.69266915478834401</v>
      </c>
      <c r="BS99" s="1204">
        <f t="shared" si="27"/>
        <v>0.79385881249114976</v>
      </c>
      <c r="BT99" s="1204">
        <f t="shared" si="27"/>
        <v>1.3960468926476768</v>
      </c>
      <c r="BU99" s="1204">
        <f t="shared" si="27"/>
        <v>1.2171321800639738</v>
      </c>
      <c r="BV99" s="1204">
        <f t="shared" si="27"/>
        <v>0.65022854570053079</v>
      </c>
      <c r="BW99" s="1204">
        <f t="shared" si="27"/>
        <v>-0.93972578317737154</v>
      </c>
      <c r="BX99" s="1204">
        <f t="shared" si="27"/>
        <v>0.92763494258713253</v>
      </c>
      <c r="BY99" s="1204">
        <f t="shared" si="27"/>
        <v>-0.12314145540336169</v>
      </c>
      <c r="BZ99" s="1204">
        <f t="shared" si="27"/>
        <v>1.6616327583883768</v>
      </c>
      <c r="CA99" s="1204">
        <f t="shared" si="27"/>
        <v>0.71822315585565155</v>
      </c>
      <c r="CB99" s="1205">
        <f t="shared" si="27"/>
        <v>2.2567144588406665</v>
      </c>
      <c r="CC99" s="1206">
        <f t="shared" si="27"/>
        <v>1.3107323924359189</v>
      </c>
      <c r="CD99" s="1204">
        <f t="shared" si="27"/>
        <v>0.18609836520964118</v>
      </c>
      <c r="CE99" s="1204">
        <f t="shared" si="27"/>
        <v>-7.2517938968381698E-2</v>
      </c>
      <c r="CF99" s="1204">
        <f t="shared" si="27"/>
        <v>1.4496435384287629</v>
      </c>
      <c r="CG99" s="1204">
        <f t="shared" si="27"/>
        <v>0.40930041800905242</v>
      </c>
      <c r="CH99" s="1204">
        <f t="shared" si="27"/>
        <v>0.48691921283104567</v>
      </c>
      <c r="CI99" s="1204">
        <f t="shared" si="27"/>
        <v>1.0593528594078971</v>
      </c>
      <c r="CJ99" s="1204">
        <f t="shared" si="27"/>
        <v>1.9555724902479945</v>
      </c>
      <c r="CK99" s="1204">
        <f t="shared" si="27"/>
        <v>0.99685068556510936</v>
      </c>
      <c r="CL99" s="1204">
        <f t="shared" si="27"/>
        <v>0.19646631697936007</v>
      </c>
      <c r="CM99" s="1204">
        <f t="shared" si="27"/>
        <v>-0.21865526406612623</v>
      </c>
      <c r="CN99" s="1204">
        <f t="shared" si="27"/>
        <v>0.97466173847834314</v>
      </c>
      <c r="CO99" s="1204">
        <f t="shared" si="27"/>
        <v>1.3045728656155411</v>
      </c>
      <c r="CP99" s="1204">
        <f t="shared" si="27"/>
        <v>0.36317470904907884</v>
      </c>
      <c r="CQ99" s="1204">
        <f t="shared" si="27"/>
        <v>1.3744112063757748E-2</v>
      </c>
      <c r="CR99" s="1204">
        <f t="shared" si="27"/>
        <v>1.6814916867283778</v>
      </c>
      <c r="CS99" s="1205">
        <f t="shared" si="27"/>
        <v>5.8130252312027411</v>
      </c>
      <c r="CT99" s="1204">
        <v>-0.20209884051722396</v>
      </c>
      <c r="CU99" s="1204">
        <v>0.51773544767812163</v>
      </c>
      <c r="CV99" s="1204">
        <v>6.9399125501676581E-2</v>
      </c>
      <c r="CW99" s="1204">
        <v>0.38503573279160253</v>
      </c>
      <c r="CX99" s="1204">
        <v>-0.32018358319511064</v>
      </c>
      <c r="CY99" s="1204">
        <v>0.17322274935721013</v>
      </c>
      <c r="CZ99" s="1204">
        <v>0.28005608837240292</v>
      </c>
      <c r="DA99" s="1204">
        <v>0.13309525453450308</v>
      </c>
      <c r="DB99" s="1204">
        <v>0.1468398917328983</v>
      </c>
      <c r="DC99" s="1204">
        <v>0.46485433650583724</v>
      </c>
      <c r="DD99" s="1204">
        <v>0.28339959921628033</v>
      </c>
      <c r="DE99" s="1204">
        <v>0.89509382745501309</v>
      </c>
      <c r="DF99" s="1204">
        <v>-9.9899732741041206E-2</v>
      </c>
      <c r="DG99" s="1204">
        <v>2.2681068996165486E-2</v>
      </c>
      <c r="DH99" s="1204">
        <v>0.96883165074628974</v>
      </c>
      <c r="DI99" s="1204">
        <v>0.89161298700141445</v>
      </c>
      <c r="DJ99" s="1205">
        <v>2.3048378017825293</v>
      </c>
      <c r="DK99" s="1206">
        <v>-6.2524547940596698E-2</v>
      </c>
      <c r="DL99" s="1204">
        <v>-3.1419527990610811E-2</v>
      </c>
      <c r="DM99" s="1204">
        <v>0.34731869852642039</v>
      </c>
      <c r="DN99" s="1204">
        <v>0.25337462259521393</v>
      </c>
      <c r="DO99" s="1204">
        <v>7.7860947742590669E-3</v>
      </c>
      <c r="DP99" s="1204">
        <v>-0.15993563151041229</v>
      </c>
      <c r="DQ99" s="1204">
        <v>3.4101346094220913E-2</v>
      </c>
      <c r="DR99" s="1204">
        <v>-0.11804819064193414</v>
      </c>
      <c r="DS99" s="1204">
        <v>0.13532643195327979</v>
      </c>
      <c r="DT99" s="1204">
        <v>0.35838029777363006</v>
      </c>
      <c r="DU99" s="1204">
        <v>0.18090180232649744</v>
      </c>
      <c r="DV99" s="1204">
        <v>-0.29862129301255047</v>
      </c>
      <c r="DW99" s="1204">
        <v>0.24066080708757767</v>
      </c>
      <c r="DX99" s="1204">
        <v>8.6476932450851612E-2</v>
      </c>
      <c r="DY99" s="1204">
        <v>-0.1216675888658087</v>
      </c>
      <c r="DZ99" s="1204">
        <v>0.93007940966436942</v>
      </c>
      <c r="EA99" s="1204">
        <v>0.89488875324941231</v>
      </c>
      <c r="EB99" s="1196">
        <v>1.7868308432481839</v>
      </c>
      <c r="EC99" s="1202">
        <v>-6.7921522000768175E-2</v>
      </c>
      <c r="ED99" s="947">
        <v>-0.16043115841499425</v>
      </c>
      <c r="EE99" s="947">
        <v>-0.9519619586731245</v>
      </c>
      <c r="EF99" s="947">
        <v>-1.1803146390888855</v>
      </c>
      <c r="EG99" s="947">
        <v>0.36877621634691132</v>
      </c>
      <c r="EH99" s="947">
        <v>-0.52604003447815018</v>
      </c>
      <c r="EI99" s="947">
        <v>-0.60376037049486897</v>
      </c>
      <c r="EJ99" s="947">
        <v>-0.76151816986288734</v>
      </c>
      <c r="EK99" s="947">
        <v>-0.52733155871555482</v>
      </c>
      <c r="EL99" s="947">
        <v>-6.3308517519900007E-2</v>
      </c>
      <c r="EM99" s="947">
        <v>0.52234968996252518</v>
      </c>
      <c r="EN99" s="947">
        <v>-6.8290386272929368E-2</v>
      </c>
      <c r="EO99" s="947">
        <v>-0.61116275435135092</v>
      </c>
      <c r="EP99" s="947">
        <v>-0.35666635161691496</v>
      </c>
      <c r="EQ99" s="947">
        <v>-0.1865973501669152</v>
      </c>
      <c r="ER99" s="947">
        <v>-1.1544264561351814</v>
      </c>
      <c r="ES99" s="1103">
        <v>-3.1645496513598839</v>
      </c>
      <c r="ET99" s="1104">
        <v>0.11363444150950379</v>
      </c>
      <c r="EU99" s="947">
        <v>9.3561512378351336E-2</v>
      </c>
      <c r="EV99" s="947">
        <v>0.1477046645336012</v>
      </c>
      <c r="EW99" s="947">
        <v>0.35490061842145609</v>
      </c>
      <c r="EX99" s="947">
        <v>1.1182090237806752E-2</v>
      </c>
      <c r="EY99" s="947">
        <v>-0.36971278494095372</v>
      </c>
      <c r="EZ99" s="947">
        <v>0.25204383481298692</v>
      </c>
      <c r="FA99" s="947">
        <v>-0.10648685989016048</v>
      </c>
      <c r="FB99" s="947">
        <v>-4.1220092687397299E-2</v>
      </c>
      <c r="FC99" s="947">
        <v>-0.20947736877644038</v>
      </c>
      <c r="FD99" s="947">
        <v>0.35681549414376773</v>
      </c>
      <c r="FE99" s="947">
        <v>0.10611803267992886</v>
      </c>
      <c r="FF99" s="947">
        <v>0.43234919351535167</v>
      </c>
      <c r="FG99" s="947">
        <v>-0.32689314834137867</v>
      </c>
      <c r="FH99" s="947">
        <v>0.6550488172783947</v>
      </c>
      <c r="FI99" s="947">
        <v>0.76050486245236859</v>
      </c>
      <c r="FJ99" s="1103">
        <v>1.1150366536635905</v>
      </c>
      <c r="FK99" s="1104">
        <v>-0.21481441971163995</v>
      </c>
      <c r="FL99" s="947">
        <v>0.57295781674304291</v>
      </c>
      <c r="FM99" s="947">
        <v>0.18946630891436481</v>
      </c>
      <c r="FN99" s="947">
        <f t="shared" si="11"/>
        <v>0.54760970594576774</v>
      </c>
      <c r="FO99" s="947">
        <v>0.24394752697484107</v>
      </c>
      <c r="FP99" s="947">
        <v>-9.2273542558931661E-3</v>
      </c>
      <c r="FQ99" s="947">
        <v>0.44825622243123409</v>
      </c>
      <c r="FR99" s="947">
        <f t="shared" si="12"/>
        <v>0.68297639515018194</v>
      </c>
      <c r="FS99" s="947">
        <v>-0.2048321269304319</v>
      </c>
      <c r="FT99" s="947">
        <v>-0.31786600922924563</v>
      </c>
      <c r="FU99" s="947">
        <v>0.51734782836114135</v>
      </c>
      <c r="FV99" s="947">
        <f t="shared" si="13"/>
        <v>-5.3503077985361802E-3</v>
      </c>
      <c r="FW99" s="947">
        <v>-2.7416500759633</v>
      </c>
      <c r="FX99" s="947">
        <v>0.26142316660999743</v>
      </c>
      <c r="FY99" s="947">
        <v>4.2466889099417511</v>
      </c>
      <c r="FZ99" s="947">
        <v>1.7664620005884504</v>
      </c>
      <c r="GA99" s="1103">
        <v>2.9916977938858613</v>
      </c>
      <c r="GB99" s="1104">
        <v>-5.7689624456669995E-2</v>
      </c>
      <c r="GC99" s="947">
        <v>-0.40087861623246063</v>
      </c>
      <c r="GD99" s="947">
        <v>0.57440984115399174</v>
      </c>
      <c r="GE99" s="947">
        <v>0.11584138659490216</v>
      </c>
      <c r="GF99" s="947">
        <v>-0.24464927483401439</v>
      </c>
      <c r="GG99" s="947">
        <v>5.4195104664953073E-2</v>
      </c>
      <c r="GH99" s="947">
        <v>0.75022741618232258</v>
      </c>
      <c r="GI99" s="947">
        <v>0.55977324601326217</v>
      </c>
      <c r="GJ99" s="947">
        <v>-0.92062868224494554</v>
      </c>
      <c r="GK99" s="947">
        <v>0.22580444612905734</v>
      </c>
      <c r="GL99" s="947">
        <v>1.4663361522765828</v>
      </c>
      <c r="GM99" s="947">
        <v>0.77151191616069459</v>
      </c>
      <c r="GN99" s="947">
        <v>-0.29389457771856059</v>
      </c>
      <c r="GO99" s="947">
        <v>-0.64914373010977733</v>
      </c>
      <c r="GP99" s="947">
        <v>0.34626064264417616</v>
      </c>
      <c r="GQ99" s="947">
        <v>-0.59677766518416187</v>
      </c>
      <c r="GR99" s="1103">
        <f t="shared" si="14"/>
        <v>0.85034888358469707</v>
      </c>
      <c r="GS99" s="1104">
        <v>-0.63670549167010493</v>
      </c>
      <c r="GT99" s="947">
        <v>0.43185625799236643</v>
      </c>
      <c r="GU99" s="947">
        <v>-9.8674868598530849E-2</v>
      </c>
      <c r="GV99" s="947">
        <v>-0.30352410227626936</v>
      </c>
      <c r="GW99" s="947">
        <v>-6.1791263840789833E-2</v>
      </c>
      <c r="GX99" s="947">
        <v>3.8035587717550549E-2</v>
      </c>
      <c r="GY99" s="947">
        <v>0.50710759898920632</v>
      </c>
      <c r="GZ99" s="947">
        <v>0.48335192286596707</v>
      </c>
      <c r="HA99" s="947">
        <v>-0.53718222491638368</v>
      </c>
      <c r="HB99" s="947">
        <v>-0.20036744370285423</v>
      </c>
      <c r="HC99" s="947">
        <v>0.21695621597183318</v>
      </c>
      <c r="HD99" s="947">
        <v>-0.52059345264740475</v>
      </c>
      <c r="HE99" s="947">
        <v>0.57231156080350976</v>
      </c>
      <c r="HF99" s="947">
        <v>8.2917357439440578E-2</v>
      </c>
      <c r="HG99" s="947">
        <v>1.0732614908381308</v>
      </c>
      <c r="HH99" s="947">
        <v>1.7284904090810813</v>
      </c>
      <c r="HI99" s="1103">
        <v>1.3877247770233743</v>
      </c>
      <c r="HJ99" s="1104">
        <v>-0.48528592016465538</v>
      </c>
      <c r="HK99" s="947">
        <v>3.7671333611573356E-2</v>
      </c>
      <c r="HL99" s="947">
        <v>0.71069124808283379</v>
      </c>
      <c r="HM99" s="947">
        <v>0.26307666152975179</v>
      </c>
      <c r="HN99" s="947">
        <v>0.68511047534389846</v>
      </c>
      <c r="HO99" s="947">
        <v>-2.4473536491936343E-2</v>
      </c>
      <c r="HP99" s="947">
        <v>6.1293160993712544E-3</v>
      </c>
      <c r="HQ99" s="947">
        <v>0.66676625495133346</v>
      </c>
      <c r="HR99" s="947">
        <v>0.56692502854942428</v>
      </c>
      <c r="HS99" s="947">
        <v>0.92731789742463278</v>
      </c>
      <c r="HT99" s="947">
        <v>0.5025147578236594</v>
      </c>
      <c r="HU99" s="947">
        <v>1.9967576837977163</v>
      </c>
      <c r="HV99" s="947">
        <v>0.41611560778813544</v>
      </c>
      <c r="HW99" s="947">
        <v>-0.17567489101062184</v>
      </c>
      <c r="HX99" s="947">
        <v>-0.33686559430516333</v>
      </c>
      <c r="HY99" s="947">
        <v>-9.6424877527649722E-2</v>
      </c>
      <c r="HZ99" s="1103">
        <v>2.8301757227511519</v>
      </c>
    </row>
    <row r="100" spans="1:234" s="1070" customFormat="1" ht="21" customHeight="1" x14ac:dyDescent="0.35">
      <c r="A100" s="1171" t="s">
        <v>941</v>
      </c>
      <c r="B100" s="1087"/>
      <c r="C100" s="1087"/>
      <c r="D100" s="1087"/>
      <c r="E100" s="1087"/>
      <c r="F100" s="1087"/>
      <c r="G100" s="1087"/>
      <c r="H100" s="1087"/>
      <c r="I100" s="1087"/>
      <c r="J100" s="1087"/>
      <c r="K100" s="1087"/>
      <c r="L100" s="1087"/>
      <c r="M100" s="1087"/>
      <c r="N100" s="1087"/>
      <c r="O100" s="1087"/>
      <c r="P100" s="1087"/>
      <c r="Q100" s="1087"/>
      <c r="R100" s="1087"/>
      <c r="S100" s="1087"/>
      <c r="T100" s="1087"/>
      <c r="U100" s="1087"/>
      <c r="V100" s="1087"/>
      <c r="W100" s="1087"/>
      <c r="X100" s="1087"/>
      <c r="Y100" s="1087"/>
      <c r="Z100" s="1087"/>
      <c r="AA100" s="1087"/>
      <c r="AB100" s="1087"/>
      <c r="AC100" s="1087"/>
      <c r="AD100" s="1087"/>
      <c r="AE100" s="1087"/>
      <c r="AF100" s="1087"/>
      <c r="AG100" s="1087"/>
      <c r="AH100" s="1087"/>
      <c r="AI100" s="1087"/>
      <c r="AJ100" s="1087"/>
      <c r="AK100" s="1087"/>
      <c r="AL100" s="1087"/>
      <c r="AM100" s="1087"/>
      <c r="AN100" s="1087"/>
      <c r="AO100" s="1087"/>
      <c r="AP100" s="1087"/>
      <c r="AQ100" s="1087"/>
      <c r="AR100" s="1087"/>
      <c r="AS100" s="1087"/>
      <c r="AT100" s="1207"/>
      <c r="AU100" s="1207"/>
      <c r="AV100" s="1207"/>
      <c r="AW100" s="1207"/>
      <c r="AX100" s="1207"/>
      <c r="AY100" s="1207"/>
      <c r="AZ100" s="1207"/>
      <c r="BA100" s="1207"/>
      <c r="BB100" s="1207"/>
      <c r="BC100" s="1207"/>
      <c r="BD100" s="1207"/>
      <c r="BE100" s="1207"/>
      <c r="BF100" s="1207"/>
      <c r="BG100" s="1207"/>
      <c r="BH100" s="1207"/>
      <c r="BI100" s="1207"/>
      <c r="BJ100" s="1207"/>
      <c r="BK100" s="1207"/>
      <c r="BL100" s="1207"/>
      <c r="BM100" s="2778"/>
      <c r="BN100" s="1207"/>
      <c r="BO100" s="1207"/>
      <c r="BP100" s="1207"/>
      <c r="BQ100" s="1207"/>
      <c r="BR100" s="1207"/>
      <c r="BS100" s="1207"/>
      <c r="BT100" s="1207"/>
      <c r="BU100" s="1207"/>
      <c r="BV100" s="1207"/>
      <c r="BW100" s="1207"/>
      <c r="BX100" s="1207"/>
      <c r="BY100" s="1207"/>
      <c r="BZ100" s="1207"/>
      <c r="CA100" s="1207"/>
      <c r="CB100" s="1208"/>
      <c r="CC100" s="2778"/>
      <c r="CD100" s="1207"/>
      <c r="CE100" s="1207"/>
      <c r="CF100" s="1207"/>
      <c r="CG100" s="1207"/>
      <c r="CH100" s="1207"/>
      <c r="CI100" s="1207"/>
      <c r="CJ100" s="1207"/>
      <c r="CK100" s="1207"/>
      <c r="CL100" s="1207"/>
      <c r="CM100" s="1207"/>
      <c r="CN100" s="1207"/>
      <c r="CO100" s="1207"/>
      <c r="CP100" s="1207"/>
      <c r="CQ100" s="1207"/>
      <c r="CR100" s="1207"/>
      <c r="CS100" s="1208"/>
      <c r="CT100" s="1207">
        <v>-958.57755047370438</v>
      </c>
      <c r="CU100" s="1207">
        <v>1171.2453581582649</v>
      </c>
      <c r="CV100" s="1207">
        <v>-123.71366786890553</v>
      </c>
      <c r="CW100" s="1207">
        <v>88.954139815654798</v>
      </c>
      <c r="CX100" s="1207">
        <v>-1180.9638237980148</v>
      </c>
      <c r="CY100" s="1207">
        <v>354.96709403290197</v>
      </c>
      <c r="CZ100" s="1207">
        <v>616.13272246025463</v>
      </c>
      <c r="DA100" s="1207">
        <v>-209.86400730485639</v>
      </c>
      <c r="DB100" s="1207">
        <v>208.13924498621054</v>
      </c>
      <c r="DC100" s="1207">
        <v>1258.9131464164811</v>
      </c>
      <c r="DD100" s="1207">
        <v>765.30478732090432</v>
      </c>
      <c r="DE100" s="1207">
        <v>2232.3571787235878</v>
      </c>
      <c r="DF100" s="1207">
        <v>-357.50507176043811</v>
      </c>
      <c r="DG100" s="1207">
        <v>-204.65675233372326</v>
      </c>
      <c r="DH100" s="1207">
        <v>2599.788159425706</v>
      </c>
      <c r="DI100" s="1207">
        <v>2037.6263353315462</v>
      </c>
      <c r="DJ100" s="1208">
        <v>4149.0736465659229</v>
      </c>
      <c r="DK100" s="1207">
        <v>-509.56905316097186</v>
      </c>
      <c r="DL100" s="1207">
        <v>-336.76948282112039</v>
      </c>
      <c r="DM100" s="1207">
        <v>965.95582713262922</v>
      </c>
      <c r="DN100" s="1207">
        <v>119.6172911505405</v>
      </c>
      <c r="DO100" s="1207">
        <v>-229.23147905768565</v>
      </c>
      <c r="DP100" s="1207">
        <v>-929.97000877123173</v>
      </c>
      <c r="DQ100" s="1207">
        <v>-98.878756966593528</v>
      </c>
      <c r="DR100" s="1207">
        <v>-1258.0802447955148</v>
      </c>
      <c r="DS100" s="1207">
        <v>-1138.4629536449811</v>
      </c>
      <c r="DT100" s="1207">
        <v>973.16120568130532</v>
      </c>
      <c r="DU100" s="1207">
        <v>434.72844189256602</v>
      </c>
      <c r="DV100" s="1207">
        <v>-1185.7114421802871</v>
      </c>
      <c r="DW100" s="1207">
        <v>222.17820539358581</v>
      </c>
      <c r="DX100" s="1207">
        <v>203.76985182380076</v>
      </c>
      <c r="DY100" s="1207">
        <v>-545.15191600202297</v>
      </c>
      <c r="DZ100" s="1207">
        <v>2973.6306669484134</v>
      </c>
      <c r="EA100" s="1207">
        <v>2632.2486027701925</v>
      </c>
      <c r="EB100" s="1193">
        <v>2877.4135107858856</v>
      </c>
      <c r="EC100" s="1209">
        <v>-883.12061168222817</v>
      </c>
      <c r="ED100" s="925">
        <v>-1511.7389962370285</v>
      </c>
      <c r="EE100" s="925">
        <v>-5412.3174738385942</v>
      </c>
      <c r="EF100" s="925">
        <v>-7807.1770817578481</v>
      </c>
      <c r="EG100" s="925">
        <v>1029.6545106161409</v>
      </c>
      <c r="EH100" s="925">
        <v>-2664.4428741565489</v>
      </c>
      <c r="EI100" s="925">
        <v>-3114.9679030325992</v>
      </c>
      <c r="EJ100" s="925">
        <v>-4749.7562665730084</v>
      </c>
      <c r="EK100" s="925">
        <v>-2416.7512955512771</v>
      </c>
      <c r="EL100" s="925">
        <v>-723.96428772410673</v>
      </c>
      <c r="EM100" s="925">
        <v>1652.7701623472431</v>
      </c>
      <c r="EN100" s="925">
        <v>-1487.9454209281412</v>
      </c>
      <c r="EO100" s="925">
        <v>-3099.5276951451797</v>
      </c>
      <c r="EP100" s="925">
        <v>-1637.3153721229855</v>
      </c>
      <c r="EQ100" s="925">
        <v>-1516.8958688071514</v>
      </c>
      <c r="ER100" s="925">
        <v>-6253.7389360753132</v>
      </c>
      <c r="ES100" s="1092">
        <v>-20298.617705334324</v>
      </c>
      <c r="ET100" s="1096">
        <v>132.51210031784922</v>
      </c>
      <c r="EU100" s="925">
        <v>-300.17254364348764</v>
      </c>
      <c r="EV100" s="925">
        <v>-992.68652344966449</v>
      </c>
      <c r="EW100" s="925">
        <v>-1160.3469667753052</v>
      </c>
      <c r="EX100" s="925">
        <v>-1048.6865169075145</v>
      </c>
      <c r="EY100" s="925">
        <v>-2467.3301467828428</v>
      </c>
      <c r="EZ100" s="925">
        <v>-513.30805954316747</v>
      </c>
      <c r="FA100" s="925">
        <v>-4029.324723233527</v>
      </c>
      <c r="FB100" s="925">
        <v>-1110.7124727002301</v>
      </c>
      <c r="FC100" s="925">
        <v>-1582.3695436008934</v>
      </c>
      <c r="FD100" s="925">
        <v>570.62689419054323</v>
      </c>
      <c r="FE100" s="925">
        <v>-2122.4551221105867</v>
      </c>
      <c r="FF100" s="925">
        <v>594.46524375612148</v>
      </c>
      <c r="FG100" s="925">
        <v>-3550.1240924986723</v>
      </c>
      <c r="FH100" s="925">
        <v>1435.7105103668382</v>
      </c>
      <c r="FI100" s="925">
        <v>-1519.948338375707</v>
      </c>
      <c r="FJ100" s="1092">
        <v>-8832.0751504951404</v>
      </c>
      <c r="FK100" s="1096">
        <v>-4859.3391279491043</v>
      </c>
      <c r="FL100" s="925">
        <v>1275.7265892278856</v>
      </c>
      <c r="FM100" s="925">
        <v>-1983.9698986043572</v>
      </c>
      <c r="FN100" s="925">
        <f t="shared" si="11"/>
        <v>-5567.5824373255764</v>
      </c>
      <c r="FO100" s="925">
        <v>-544.69274509941488</v>
      </c>
      <c r="FP100" s="925">
        <v>-2018.7291581982317</v>
      </c>
      <c r="FQ100" s="925">
        <v>-389.81079309703091</v>
      </c>
      <c r="FR100" s="925">
        <f t="shared" si="12"/>
        <v>-2953.2326963946775</v>
      </c>
      <c r="FS100" s="925">
        <v>-2065.6104376785897</v>
      </c>
      <c r="FT100" s="925">
        <v>-2842.2420788182039</v>
      </c>
      <c r="FU100" s="925">
        <v>1859.2925232059524</v>
      </c>
      <c r="FV100" s="925">
        <f t="shared" si="13"/>
        <v>-3048.5599932908412</v>
      </c>
      <c r="FW100" s="925">
        <v>-17602.422103987923</v>
      </c>
      <c r="FX100" s="925">
        <v>589.69666566275009</v>
      </c>
      <c r="FY100" s="925">
        <v>23772.522294821465</v>
      </c>
      <c r="FZ100" s="925">
        <v>6759.7968564962912</v>
      </c>
      <c r="GA100" s="925">
        <v>-4809.5782705147867</v>
      </c>
      <c r="GB100" s="1096">
        <v>-4110.474481280964</v>
      </c>
      <c r="GC100" s="925">
        <v>-3771.2617615460649</v>
      </c>
      <c r="GD100" s="925">
        <v>3987.8847768849027</v>
      </c>
      <c r="GE100" s="925">
        <v>-3893.8532659421307</v>
      </c>
      <c r="GF100" s="925">
        <v>-2874.4462703188515</v>
      </c>
      <c r="GG100" s="925">
        <v>74.066430300043749</v>
      </c>
      <c r="GH100" s="925">
        <v>6462.837774415706</v>
      </c>
      <c r="GI100" s="925">
        <v>3662.4579343969035</v>
      </c>
      <c r="GJ100" s="925">
        <v>-7337.730285313075</v>
      </c>
      <c r="GK100" s="925">
        <v>601.48539627624359</v>
      </c>
      <c r="GL100" s="925">
        <v>12146.664023715004</v>
      </c>
      <c r="GM100" s="925">
        <f t="shared" ref="GM100" si="28">GL100+GK100+GJ100</f>
        <v>5410.4191346781736</v>
      </c>
      <c r="GN100" s="925">
        <v>-2693.8626181312102</v>
      </c>
      <c r="GO100" s="925">
        <v>-2903.3526745294098</v>
      </c>
      <c r="GP100" s="925">
        <v>1779.1004518150557</v>
      </c>
      <c r="GQ100" s="925">
        <f t="shared" ref="GQ100" si="29">GP100+GO100+GN100</f>
        <v>-3818.1148408455642</v>
      </c>
      <c r="GR100" s="1092">
        <f t="shared" si="14"/>
        <v>1360.9089622873817</v>
      </c>
      <c r="GS100" s="1096">
        <v>-7968.2377879768101</v>
      </c>
      <c r="GT100" s="925">
        <v>4122.2210023215557</v>
      </c>
      <c r="GU100" s="925">
        <v>-1937.7797488490937</v>
      </c>
      <c r="GV100" s="925">
        <v>-5783.7965345043485</v>
      </c>
      <c r="GW100" s="925">
        <v>-2146.1836149913152</v>
      </c>
      <c r="GX100" s="925">
        <v>-1059.1980936034208</v>
      </c>
      <c r="GY100" s="925">
        <v>4827.8529152693309</v>
      </c>
      <c r="GZ100" s="925">
        <v>1622.4712066745949</v>
      </c>
      <c r="HA100" s="925">
        <v>-12542.558572860413</v>
      </c>
      <c r="HB100" s="925">
        <v>-11317.140560088905</v>
      </c>
      <c r="HC100" s="925">
        <v>-4778.5413936938858</v>
      </c>
      <c r="HD100" s="925">
        <v>-28638.240526643203</v>
      </c>
      <c r="HE100" s="925">
        <v>-5191.1317813084906</v>
      </c>
      <c r="HF100" s="925">
        <v>-7879.7179763687927</v>
      </c>
      <c r="HG100" s="925">
        <v>15.438932642309188</v>
      </c>
      <c r="HH100" s="925">
        <v>-13055.410825034975</v>
      </c>
      <c r="HI100" s="1092">
        <v>-45854.976679507934</v>
      </c>
      <c r="HJ100" s="1096">
        <v>-8332.6329272393959</v>
      </c>
      <c r="HK100" s="925">
        <v>123.4542507410807</v>
      </c>
      <c r="HL100" s="925">
        <v>9819.3451461501536</v>
      </c>
      <c r="HM100" s="925">
        <v>1610.1664696518392</v>
      </c>
      <c r="HN100" s="925">
        <v>9559.1896138546581</v>
      </c>
      <c r="HO100" s="925">
        <v>-473.53733344490291</v>
      </c>
      <c r="HP100" s="925">
        <v>-161.83097348886048</v>
      </c>
      <c r="HQ100" s="925">
        <v>8923.8213069208941</v>
      </c>
      <c r="HR100" s="925">
        <v>7633.9468278093063</v>
      </c>
      <c r="HS100" s="925">
        <v>12885.884423318676</v>
      </c>
      <c r="HT100" s="925">
        <v>6988.4029956957966</v>
      </c>
      <c r="HU100" s="925">
        <v>27508.23424682378</v>
      </c>
      <c r="HV100" s="925">
        <v>5827.5084777414004</v>
      </c>
      <c r="HW100" s="925">
        <v>-2742.7078170012828</v>
      </c>
      <c r="HX100" s="925">
        <v>-5092.2336906951432</v>
      </c>
      <c r="HY100" s="925">
        <v>-2007.4330299550247</v>
      </c>
      <c r="HZ100" s="1092">
        <v>36034.788993441492</v>
      </c>
    </row>
    <row r="101" spans="1:234" ht="21" customHeight="1" thickBot="1" x14ac:dyDescent="0.4">
      <c r="A101" s="1210" t="s">
        <v>924</v>
      </c>
      <c r="B101" s="1211"/>
      <c r="C101" s="1211"/>
      <c r="D101" s="1211"/>
      <c r="E101" s="1211"/>
      <c r="F101" s="1211"/>
      <c r="G101" s="1211"/>
      <c r="H101" s="1211"/>
      <c r="I101" s="1211"/>
      <c r="J101" s="1211"/>
      <c r="K101" s="1211"/>
      <c r="L101" s="1211"/>
      <c r="M101" s="1211"/>
      <c r="N101" s="1211"/>
      <c r="O101" s="1211"/>
      <c r="P101" s="1211"/>
      <c r="Q101" s="1211"/>
      <c r="R101" s="1211"/>
      <c r="S101" s="1211"/>
      <c r="T101" s="1211"/>
      <c r="U101" s="1211"/>
      <c r="V101" s="1211"/>
      <c r="W101" s="1211"/>
      <c r="X101" s="1211"/>
      <c r="Y101" s="1211"/>
      <c r="Z101" s="1211"/>
      <c r="AA101" s="1211"/>
      <c r="AB101" s="1211"/>
      <c r="AC101" s="1211"/>
      <c r="AD101" s="1211"/>
      <c r="AE101" s="1211"/>
      <c r="AF101" s="1211"/>
      <c r="AG101" s="1211"/>
      <c r="AH101" s="1211"/>
      <c r="AI101" s="1211"/>
      <c r="AJ101" s="1211"/>
      <c r="AK101" s="1211"/>
      <c r="AL101" s="1211"/>
      <c r="AM101" s="1211"/>
      <c r="AN101" s="1211"/>
      <c r="AO101" s="1211"/>
      <c r="AP101" s="1211"/>
      <c r="AQ101" s="1211"/>
      <c r="AR101" s="1211"/>
      <c r="AS101" s="1211"/>
      <c r="AT101" s="1212"/>
      <c r="AU101" s="1212"/>
      <c r="AV101" s="1212"/>
      <c r="AW101" s="1212"/>
      <c r="AX101" s="1212"/>
      <c r="AY101" s="1212"/>
      <c r="AZ101" s="1212"/>
      <c r="BA101" s="1212"/>
      <c r="BB101" s="1212"/>
      <c r="BC101" s="1212"/>
      <c r="BD101" s="1212"/>
      <c r="BE101" s="1212"/>
      <c r="BF101" s="1212"/>
      <c r="BG101" s="1212"/>
      <c r="BH101" s="1212"/>
      <c r="BI101" s="1212"/>
      <c r="BJ101" s="1212"/>
      <c r="BK101" s="1212"/>
      <c r="BL101" s="1212"/>
      <c r="BM101" s="2779"/>
      <c r="BN101" s="1212"/>
      <c r="BO101" s="1212"/>
      <c r="BP101" s="1212"/>
      <c r="BQ101" s="1212"/>
      <c r="BR101" s="1212"/>
      <c r="BS101" s="1212"/>
      <c r="BT101" s="1212"/>
      <c r="BU101" s="1212"/>
      <c r="BV101" s="1212"/>
      <c r="BW101" s="1212"/>
      <c r="BX101" s="1212"/>
      <c r="BY101" s="1212"/>
      <c r="BZ101" s="1212"/>
      <c r="CA101" s="1212"/>
      <c r="CB101" s="1213"/>
      <c r="CC101" s="2779"/>
      <c r="CD101" s="1212"/>
      <c r="CE101" s="1212"/>
      <c r="CF101" s="1212"/>
      <c r="CG101" s="1212"/>
      <c r="CH101" s="1212"/>
      <c r="CI101" s="1212"/>
      <c r="CJ101" s="1212"/>
      <c r="CK101" s="1212"/>
      <c r="CL101" s="1212"/>
      <c r="CM101" s="1212"/>
      <c r="CN101" s="1212"/>
      <c r="CO101" s="1212"/>
      <c r="CP101" s="1212"/>
      <c r="CQ101" s="1212"/>
      <c r="CR101" s="1212"/>
      <c r="CS101" s="1213"/>
      <c r="CT101" s="1212">
        <v>-0.31889221133398088</v>
      </c>
      <c r="CU101" s="1212">
        <v>0.38964090291200221</v>
      </c>
      <c r="CV101" s="1212">
        <v>-4.1156112094902608E-2</v>
      </c>
      <c r="CW101" s="1212">
        <v>2.9592579483118643E-2</v>
      </c>
      <c r="CX101" s="1212">
        <v>-0.39287396735952823</v>
      </c>
      <c r="CY101" s="1212">
        <v>0.11808772436931218</v>
      </c>
      <c r="CZ101" s="1212">
        <v>0.20497029817095253</v>
      </c>
      <c r="DA101" s="1212">
        <v>-6.9815944819262926E-2</v>
      </c>
      <c r="DB101" s="1212">
        <v>6.9242164148573648E-2</v>
      </c>
      <c r="DC101" s="1212">
        <v>0.41880554884660226</v>
      </c>
      <c r="DD101" s="1212">
        <v>0.25459571408973847</v>
      </c>
      <c r="DE101" s="1212">
        <v>0.7426434270849116</v>
      </c>
      <c r="DF101" s="1212">
        <v>-0.11893203929140735</v>
      </c>
      <c r="DG101" s="1212">
        <v>-6.8083635261310199E-2</v>
      </c>
      <c r="DH101" s="1212">
        <v>0.86487754146700713</v>
      </c>
      <c r="DI101" s="1212">
        <v>0.67786186691429007</v>
      </c>
      <c r="DJ101" s="1213">
        <v>1.3802819286630543</v>
      </c>
      <c r="DK101" s="1212">
        <v>-0.14580761436143802</v>
      </c>
      <c r="DL101" s="1212">
        <v>-9.6362906215129066E-2</v>
      </c>
      <c r="DM101" s="1212">
        <v>0.27639770087891513</v>
      </c>
      <c r="DN101" s="1212">
        <v>3.4227180302349031E-2</v>
      </c>
      <c r="DO101" s="1212">
        <v>-6.5592081957509693E-2</v>
      </c>
      <c r="DP101" s="1212">
        <v>-0.26610075232293229</v>
      </c>
      <c r="DQ101" s="1212">
        <v>-2.8293075442650622E-2</v>
      </c>
      <c r="DR101" s="1212">
        <v>-0.35998590972309374</v>
      </c>
      <c r="DS101" s="1212">
        <v>-0.32575872942074663</v>
      </c>
      <c r="DT101" s="1212">
        <v>0.27845944118719412</v>
      </c>
      <c r="DU101" s="1212">
        <v>0.12439279154457669</v>
      </c>
      <c r="DV101" s="1212">
        <v>-0.33927836793250776</v>
      </c>
      <c r="DW101" s="1212">
        <v>6.3573864799263483E-2</v>
      </c>
      <c r="DX101" s="1212">
        <v>5.8306515650640191E-2</v>
      </c>
      <c r="DY101" s="1212">
        <v>-0.15598926160006057</v>
      </c>
      <c r="DZ101" s="1212">
        <v>0.85087190999959239</v>
      </c>
      <c r="EA101" s="1212">
        <v>0.75318916405017244</v>
      </c>
      <c r="EB101" s="1213">
        <v>0.82334042253253792</v>
      </c>
      <c r="EC101" s="1214">
        <v>-0.21812250599214317</v>
      </c>
      <c r="ED101" s="1215">
        <v>-0.37338534952450991</v>
      </c>
      <c r="EE101" s="1215">
        <v>-1.3367916397851378</v>
      </c>
      <c r="EF101" s="1215">
        <v>-1.9282994953017902</v>
      </c>
      <c r="EG101" s="1215">
        <v>0.25431500430489395</v>
      </c>
      <c r="EH101" s="1215">
        <v>-0.65809239315213508</v>
      </c>
      <c r="EI101" s="1215">
        <v>-0.76936784863429863</v>
      </c>
      <c r="EJ101" s="1215">
        <v>-1.1731452374815401</v>
      </c>
      <c r="EK101" s="1215">
        <v>-0.59691489698248135</v>
      </c>
      <c r="EL101" s="1215">
        <v>-0.17881238711708458</v>
      </c>
      <c r="EM101" s="1215">
        <v>0.4082187244543018</v>
      </c>
      <c r="EN101" s="1215">
        <v>-0.3675085596452643</v>
      </c>
      <c r="EO101" s="1215">
        <v>-0.76555426214011824</v>
      </c>
      <c r="EP101" s="1215">
        <v>-0.40440153625972824</v>
      </c>
      <c r="EQ101" s="1215">
        <v>-0.37465904866956173</v>
      </c>
      <c r="ER101" s="1215">
        <v>-1.5446148470694077</v>
      </c>
      <c r="ES101" s="1216">
        <v>-5.0135681394980054</v>
      </c>
      <c r="ET101" s="1217">
        <v>2.8861506402906262E-2</v>
      </c>
      <c r="EU101" s="1215">
        <v>-6.5378420306996102E-2</v>
      </c>
      <c r="EV101" s="1215">
        <v>-0.21620990372878476</v>
      </c>
      <c r="EW101" s="1215">
        <v>-0.25272681763287513</v>
      </c>
      <c r="EX101" s="1215">
        <v>-0.2284068590699925</v>
      </c>
      <c r="EY101" s="1215">
        <v>-0.53739141300037674</v>
      </c>
      <c r="EZ101" s="1215">
        <v>-0.11179993232039184</v>
      </c>
      <c r="FA101" s="1215">
        <v>-0.87759820439076153</v>
      </c>
      <c r="FB101" s="1215">
        <v>-0.24191628587678132</v>
      </c>
      <c r="FC101" s="1215">
        <v>-0.34464451627327658</v>
      </c>
      <c r="FD101" s="1215">
        <v>0.12428413496463539</v>
      </c>
      <c r="FE101" s="1215">
        <v>-0.46227666718542393</v>
      </c>
      <c r="FF101" s="1215">
        <v>0.12947619423296911</v>
      </c>
      <c r="FG101" s="1215">
        <v>-0.77322696554497761</v>
      </c>
      <c r="FH101" s="1215">
        <v>0.31270176827837087</v>
      </c>
      <c r="FI101" s="1215">
        <v>-0.33104900303363644</v>
      </c>
      <c r="FJ101" s="1216">
        <v>-1.9236506922427004</v>
      </c>
      <c r="FK101" s="1217">
        <v>-0.79632278092349496</v>
      </c>
      <c r="FL101" s="1215">
        <v>0.20905932236525213</v>
      </c>
      <c r="FM101" s="1215">
        <v>-0.32512248791985804</v>
      </c>
      <c r="FN101" s="1215">
        <f t="shared" si="11"/>
        <v>-0.9123859464781009</v>
      </c>
      <c r="FO101" s="1215">
        <v>-8.9261364581789182E-2</v>
      </c>
      <c r="FP101" s="1215">
        <v>-0.33081865143794492</v>
      </c>
      <c r="FQ101" s="1215">
        <v>-6.3880129914709663E-2</v>
      </c>
      <c r="FR101" s="1215">
        <f t="shared" si="12"/>
        <v>-0.48396014593444375</v>
      </c>
      <c r="FS101" s="1215">
        <v>-0.3385013074259427</v>
      </c>
      <c r="FT101" s="1215">
        <v>-0.46577159088246978</v>
      </c>
      <c r="FU101" s="1215">
        <v>0.3046910194256221</v>
      </c>
      <c r="FV101" s="1215">
        <f>(FV100/FV59)*100</f>
        <v>-0.49958187888279049</v>
      </c>
      <c r="FW101" s="1215">
        <f t="shared" ref="FW101:GP101" si="30">(FW100/FW59)*100</f>
        <v>-2.8845917833178394</v>
      </c>
      <c r="FX101" s="1215">
        <f t="shared" si="30"/>
        <v>9.6636368925349062E-2</v>
      </c>
      <c r="FY101" s="1215">
        <f t="shared" si="30"/>
        <v>3.8957151507488472</v>
      </c>
      <c r="FZ101" s="1215">
        <f t="shared" si="30"/>
        <v>1.1077597363563563</v>
      </c>
      <c r="GA101" s="1215">
        <f t="shared" si="30"/>
        <v>-0.78816823493897614</v>
      </c>
      <c r="GB101" s="1217">
        <f t="shared" si="30"/>
        <v>-0.48839278145901643</v>
      </c>
      <c r="GC101" s="1215">
        <f t="shared" si="30"/>
        <v>-0.44808866463453312</v>
      </c>
      <c r="GD101" s="1215">
        <f t="shared" si="30"/>
        <v>0.47382708424306558</v>
      </c>
      <c r="GE101" s="1215">
        <f t="shared" si="30"/>
        <v>-0.46265457572044294</v>
      </c>
      <c r="GF101" s="1215">
        <f t="shared" si="30"/>
        <v>-0.34153205804066428</v>
      </c>
      <c r="GG101" s="1215">
        <f t="shared" si="30"/>
        <v>8.8003246515000466E-3</v>
      </c>
      <c r="GH101" s="1215">
        <f t="shared" si="30"/>
        <v>0.7678926924712699</v>
      </c>
      <c r="GI101" s="1215">
        <f t="shared" si="30"/>
        <v>0.43516095908210622</v>
      </c>
      <c r="GJ101" s="1215">
        <f t="shared" si="30"/>
        <v>-0.87184448412469229</v>
      </c>
      <c r="GK101" s="1215">
        <f t="shared" si="30"/>
        <v>7.1466475958460965E-2</v>
      </c>
      <c r="GL101" s="1215">
        <f t="shared" si="30"/>
        <v>1.4432258502044315</v>
      </c>
      <c r="GM101" s="1215">
        <f t="shared" si="20"/>
        <v>0.64284784203820011</v>
      </c>
      <c r="GN101" s="1215">
        <f t="shared" si="30"/>
        <v>-0.3200757145991488</v>
      </c>
      <c r="GO101" s="1215">
        <f t="shared" si="30"/>
        <v>-0.34496661996743572</v>
      </c>
      <c r="GP101" s="1215">
        <f t="shared" si="30"/>
        <v>0.21138674430747689</v>
      </c>
      <c r="GQ101" s="1215">
        <f t="shared" si="21"/>
        <v>-0.45365559025910762</v>
      </c>
      <c r="GR101" s="1216">
        <f t="shared" si="14"/>
        <v>0.16169863514075572</v>
      </c>
      <c r="GS101" s="1217">
        <v>-0.67744456492663552</v>
      </c>
      <c r="GT101" s="1215">
        <v>0.35046346353554542</v>
      </c>
      <c r="GU101" s="1215">
        <v>-0.16474638355590948</v>
      </c>
      <c r="GV101" s="1215">
        <v>-0.49172748494699958</v>
      </c>
      <c r="GW101" s="1215">
        <v>-0.18246448763166564</v>
      </c>
      <c r="GX101" s="1215">
        <v>-9.0051026435856579E-2</v>
      </c>
      <c r="GY101" s="1215">
        <v>0.41045495939508719</v>
      </c>
      <c r="GZ101" s="1215">
        <v>0.13793944532756497</v>
      </c>
      <c r="HA101" s="1215">
        <v>-1.0663447002396351</v>
      </c>
      <c r="HB101" s="1215">
        <v>-0.96216196942707521</v>
      </c>
      <c r="HC101" s="1215">
        <v>-0.40626258673146598</v>
      </c>
      <c r="HD101" s="1215">
        <v>-2.4347692563981762</v>
      </c>
      <c r="HE101" s="1215">
        <v>-0.44134024418443923</v>
      </c>
      <c r="HF101" s="1215">
        <v>-0.66991877731112726</v>
      </c>
      <c r="HG101" s="1215">
        <v>1.3125889669836769E-3</v>
      </c>
      <c r="HH101" s="1215">
        <v>-1.1099464325285828</v>
      </c>
      <c r="HI101" s="1216">
        <v>-3.8985037285461939</v>
      </c>
      <c r="HJ101" s="1217">
        <v>-0.59518547903005214</v>
      </c>
      <c r="HK101" s="1215">
        <v>8.8181224358780969E-3</v>
      </c>
      <c r="HL101" s="1215">
        <v>0.70137874734259131</v>
      </c>
      <c r="HM101" s="1215">
        <v>0.11501139074841726</v>
      </c>
      <c r="HN101" s="1215">
        <v>0.68279629009724241</v>
      </c>
      <c r="HO101" s="1215">
        <v>-3.3823948217336468E-2</v>
      </c>
      <c r="HP101" s="1215">
        <v>-1.1559305002263886E-2</v>
      </c>
      <c r="HQ101" s="1215">
        <v>0.63741303687764206</v>
      </c>
      <c r="HR101" s="1215">
        <v>0.54527954600598616</v>
      </c>
      <c r="HS101" s="1215">
        <v>0.92041631500977683</v>
      </c>
      <c r="HT101" s="1215">
        <v>0.49916947271866258</v>
      </c>
      <c r="HU101" s="1215">
        <v>1.9648653337344255</v>
      </c>
      <c r="HV101" s="1215">
        <v>0.41624879616835636</v>
      </c>
      <c r="HW101" s="1215">
        <v>-0.19590684963032429</v>
      </c>
      <c r="HX101" s="1215">
        <v>-0.36372939681785221</v>
      </c>
      <c r="HY101" s="1215">
        <v>-0.14338745027982014</v>
      </c>
      <c r="HZ101" s="1216">
        <v>2.5739023110806647</v>
      </c>
    </row>
    <row r="102" spans="1:234" ht="18.649999999999999" customHeight="1" thickTop="1" x14ac:dyDescent="0.35">
      <c r="A102" s="1010" t="s">
        <v>942</v>
      </c>
      <c r="BH102" s="947"/>
      <c r="BI102" s="947"/>
      <c r="BJ102" s="947"/>
      <c r="BK102" s="947"/>
      <c r="BL102" s="947"/>
      <c r="BM102" s="947"/>
      <c r="BN102" s="947"/>
      <c r="BO102" s="947"/>
      <c r="BP102" s="947"/>
      <c r="BQ102" s="947"/>
      <c r="BR102" s="947"/>
      <c r="BS102" s="947"/>
      <c r="BT102" s="1072"/>
      <c r="BU102" s="1072"/>
      <c r="BV102" s="1072"/>
      <c r="BW102" s="1072"/>
      <c r="BX102" s="1072"/>
      <c r="BY102" s="1072"/>
      <c r="BZ102" s="1072"/>
      <c r="CA102" s="1072"/>
      <c r="CB102" s="1072"/>
      <c r="CC102" s="1072"/>
      <c r="CD102" s="1072"/>
      <c r="CE102" s="1072"/>
      <c r="CF102" s="1072"/>
      <c r="CG102" s="1072"/>
      <c r="CH102" s="1072"/>
      <c r="CI102" s="1072"/>
      <c r="CJ102" s="1072"/>
      <c r="CK102" s="1072"/>
      <c r="CL102" s="1072"/>
      <c r="CM102" s="1072"/>
      <c r="CN102" s="1072"/>
      <c r="CO102" s="1072"/>
      <c r="CP102" s="1072"/>
      <c r="CQ102" s="1072"/>
      <c r="CR102" s="1072"/>
      <c r="CS102" s="1072"/>
      <c r="CT102" s="1072"/>
      <c r="CU102" s="1072"/>
      <c r="CV102" s="1072" t="s">
        <v>150</v>
      </c>
      <c r="CW102" s="1072"/>
      <c r="CX102" s="1072"/>
      <c r="CY102" s="1072"/>
      <c r="CZ102" s="1072"/>
      <c r="DA102" s="1072"/>
      <c r="DB102" s="1072"/>
      <c r="DC102" s="1072"/>
      <c r="DD102" s="1072"/>
      <c r="DE102" s="1072"/>
      <c r="DF102" s="1072"/>
      <c r="DG102" s="1072"/>
      <c r="DH102" s="1072"/>
      <c r="DI102" s="1072"/>
      <c r="DJ102" s="1072"/>
      <c r="DK102" s="1072"/>
      <c r="DL102" s="1072"/>
      <c r="DM102" s="1072"/>
      <c r="DN102" s="1072"/>
      <c r="DO102" s="1072"/>
      <c r="DP102" s="1072"/>
      <c r="DQ102" s="1072"/>
      <c r="DR102" s="1072"/>
      <c r="DS102" s="1072"/>
      <c r="DT102" s="1072"/>
      <c r="DU102" s="1072"/>
      <c r="DV102" s="1072"/>
      <c r="DW102" s="1072"/>
      <c r="DX102" s="1072"/>
      <c r="DY102" s="1072"/>
      <c r="DZ102" s="1072"/>
      <c r="EA102" s="1072"/>
      <c r="EB102" s="1072"/>
      <c r="EC102" s="1072"/>
    </row>
    <row r="103" spans="1:234" x14ac:dyDescent="0.35">
      <c r="A103" s="1010"/>
      <c r="AO103" s="947"/>
      <c r="DP103" s="1218"/>
    </row>
    <row r="104" spans="1:234" x14ac:dyDescent="0.35">
      <c r="AU104" s="947"/>
      <c r="AV104" s="947"/>
      <c r="AZ104" s="947"/>
    </row>
    <row r="105" spans="1:234" x14ac:dyDescent="0.35">
      <c r="AW105" s="950"/>
      <c r="AX105" s="950"/>
      <c r="AY105" s="950"/>
      <c r="AZ105" s="950"/>
      <c r="BA105" s="950"/>
      <c r="BB105" s="950"/>
    </row>
    <row r="109" spans="1:234" x14ac:dyDescent="0.35">
      <c r="FY109" s="679"/>
      <c r="FZ109" s="679"/>
    </row>
  </sheetData>
  <mergeCells count="13">
    <mergeCell ref="CT2:DJ2"/>
    <mergeCell ref="B2:R2"/>
    <mergeCell ref="T2:AJ2"/>
    <mergeCell ref="AW2:BL2"/>
    <mergeCell ref="BM2:BX2"/>
    <mergeCell ref="CC2:CS2"/>
    <mergeCell ref="HJ2:HZ2"/>
    <mergeCell ref="DK2:EB2"/>
    <mergeCell ref="EC2:ES2"/>
    <mergeCell ref="ET2:FJ2"/>
    <mergeCell ref="FK2:GA2"/>
    <mergeCell ref="GB2:GR2"/>
    <mergeCell ref="GS2:HI2"/>
  </mergeCells>
  <printOptions horizontalCentered="1"/>
  <pageMargins left="0" right="0" top="0.31496062992125984" bottom="0.27559055118110237" header="0.43307086614173229" footer="0.51181102362204722"/>
  <pageSetup paperSize="9" scale="43" orientation="landscape" r:id="rId1"/>
  <headerFooter alignWithMargins="0">
    <oddHeader>&amp;C&amp;"Aptos"&amp;10&amp;K000000 PUBLIC&amp;1#_x000D_&amp;"Arialri"&amp;10&amp;K000000&amp;G</oddHeader>
    <oddFooter>&amp;C&amp;12 17&amp;10_x000D_&amp;1#&amp;"Aptos"&amp;10&amp;K000000 PUBLIC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A64B0-874D-437B-9B24-CF62E6781C66}">
  <dimension ref="A1:JJ244"/>
  <sheetViews>
    <sheetView showGridLines="0" zoomScale="70" zoomScaleNormal="70" workbookViewId="0">
      <pane xSplit="98" ySplit="3" topLeftCell="IN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33" customHeight="1" x14ac:dyDescent="0.45"/>
  <cols>
    <col min="1" max="1" width="49.26953125" style="1224" customWidth="1"/>
    <col min="2" max="2" width="10.1796875" style="1224" hidden="1" customWidth="1"/>
    <col min="3" max="3" width="9.81640625" style="1224" hidden="1" customWidth="1"/>
    <col min="4" max="4" width="11.453125" style="1224" hidden="1" customWidth="1"/>
    <col min="5" max="5" width="11" style="1224" hidden="1" customWidth="1"/>
    <col min="6" max="6" width="11.81640625" style="1224" hidden="1" customWidth="1"/>
    <col min="7" max="8" width="10.1796875" style="1224" hidden="1" customWidth="1"/>
    <col min="9" max="9" width="11" style="1224" hidden="1" customWidth="1"/>
    <col min="10" max="11" width="10.1796875" style="1224" hidden="1" customWidth="1"/>
    <col min="12" max="12" width="11" style="1224" hidden="1" customWidth="1"/>
    <col min="13" max="14" width="10.1796875" style="1224" hidden="1" customWidth="1"/>
    <col min="15" max="15" width="11" style="1224" hidden="1" customWidth="1"/>
    <col min="16" max="16" width="10.1796875" style="1224" hidden="1" customWidth="1"/>
    <col min="17" max="17" width="1.81640625" style="1224" hidden="1" customWidth="1"/>
    <col min="18" max="18" width="12.1796875" style="1224" hidden="1" customWidth="1"/>
    <col min="19" max="19" width="0.1796875" style="1224" hidden="1" customWidth="1"/>
    <col min="20" max="20" width="6.54296875" style="1224" hidden="1" customWidth="1"/>
    <col min="21" max="21" width="8.1796875" style="1224" hidden="1" customWidth="1"/>
    <col min="22" max="22" width="1.54296875" style="1224" hidden="1" customWidth="1"/>
    <col min="23" max="23" width="13.81640625" style="1224" hidden="1" customWidth="1"/>
    <col min="24" max="25" width="0.1796875" style="1224" hidden="1" customWidth="1"/>
    <col min="26" max="26" width="15.1796875" style="1224" hidden="1" customWidth="1"/>
    <col min="27" max="27" width="0.1796875" style="1224" hidden="1" customWidth="1"/>
    <col min="28" max="28" width="0.453125" style="1224" hidden="1" customWidth="1"/>
    <col min="29" max="29" width="15.54296875" style="1224" hidden="1" customWidth="1"/>
    <col min="30" max="30" width="0.453125" style="1224" hidden="1" customWidth="1"/>
    <col min="31" max="31" width="2.54296875" style="1224" hidden="1" customWidth="1"/>
    <col min="32" max="32" width="12.1796875" style="1224" hidden="1" customWidth="1"/>
    <col min="33" max="33" width="16" style="1224" hidden="1" customWidth="1"/>
    <col min="34" max="34" width="3.1796875" style="1224" hidden="1" customWidth="1"/>
    <col min="35" max="35" width="11.453125" style="1224" hidden="1" customWidth="1"/>
    <col min="36" max="36" width="13.54296875" style="1224" hidden="1" customWidth="1"/>
    <col min="37" max="37" width="13.81640625" style="1224" hidden="1" customWidth="1"/>
    <col min="38" max="38" width="14.453125" style="1224" hidden="1" customWidth="1"/>
    <col min="39" max="39" width="0.1796875" style="1224" hidden="1" customWidth="1"/>
    <col min="40" max="40" width="5.453125" style="1224" hidden="1" customWidth="1"/>
    <col min="41" max="41" width="14" style="1224" hidden="1" customWidth="1"/>
    <col min="42" max="42" width="15.54296875" style="1224" hidden="1" customWidth="1"/>
    <col min="43" max="43" width="11.54296875" style="1224" hidden="1" customWidth="1"/>
    <col min="44" max="44" width="16.1796875" style="1224" hidden="1" customWidth="1"/>
    <col min="45" max="45" width="15.1796875" style="1224" hidden="1" customWidth="1"/>
    <col min="46" max="46" width="15.81640625" style="1224" hidden="1" customWidth="1"/>
    <col min="47" max="47" width="14" style="1224" hidden="1" customWidth="1"/>
    <col min="48" max="48" width="15.453125" style="1224" hidden="1" customWidth="1"/>
    <col min="49" max="49" width="2.81640625" style="1224" hidden="1" customWidth="1"/>
    <col min="50" max="50" width="15.54296875" style="1224" hidden="1" customWidth="1"/>
    <col min="51" max="51" width="4.1796875" style="1224" hidden="1" customWidth="1"/>
    <col min="52" max="52" width="10.1796875" style="1224" hidden="1" customWidth="1"/>
    <col min="53" max="53" width="13.1796875" style="1224" hidden="1" customWidth="1"/>
    <col min="54" max="54" width="13.54296875" style="1224" hidden="1" customWidth="1"/>
    <col min="55" max="55" width="11" style="1224" hidden="1" customWidth="1"/>
    <col min="56" max="56" width="15.453125" style="1224" hidden="1" customWidth="1"/>
    <col min="57" max="57" width="15.1796875" style="1224" hidden="1" customWidth="1"/>
    <col min="58" max="58" width="16.1796875" style="1224" hidden="1" customWidth="1"/>
    <col min="59" max="59" width="13.81640625" style="1224" hidden="1" customWidth="1"/>
    <col min="60" max="60" width="14.453125" style="1224" hidden="1" customWidth="1"/>
    <col min="61" max="63" width="12.54296875" style="1224" hidden="1" customWidth="1"/>
    <col min="64" max="64" width="13" style="1224" hidden="1" customWidth="1"/>
    <col min="65" max="65" width="12.81640625" style="1224" hidden="1" customWidth="1"/>
    <col min="66" max="66" width="11.81640625" style="1224" hidden="1" customWidth="1"/>
    <col min="67" max="67" width="11.1796875" style="1224" hidden="1" customWidth="1"/>
    <col min="68" max="68" width="11.54296875" style="1224" hidden="1" customWidth="1"/>
    <col min="69" max="69" width="12.1796875" style="1224" hidden="1" customWidth="1"/>
    <col min="70" max="70" width="13.81640625" style="1224" hidden="1" customWidth="1"/>
    <col min="71" max="71" width="1.81640625" style="1224" hidden="1" customWidth="1"/>
    <col min="72" max="72" width="12.1796875" style="1224" hidden="1" customWidth="1"/>
    <col min="73" max="73" width="13.1796875" style="1224" hidden="1" customWidth="1"/>
    <col min="74" max="74" width="13.453125" style="1224" hidden="1" customWidth="1"/>
    <col min="75" max="75" width="14.1796875" style="1224" hidden="1" customWidth="1"/>
    <col min="76" max="76" width="12.1796875" style="1224" hidden="1" customWidth="1"/>
    <col min="77" max="77" width="12.453125" style="1224" hidden="1" customWidth="1"/>
    <col min="78" max="78" width="12.81640625" style="1224" hidden="1" customWidth="1"/>
    <col min="79" max="79" width="13" style="1224" hidden="1" customWidth="1"/>
    <col min="80" max="81" width="12.1796875" style="1224" hidden="1" customWidth="1"/>
    <col min="82" max="82" width="4.453125" style="1224" hidden="1" customWidth="1"/>
    <col min="83" max="86" width="12.1796875" style="1224" hidden="1" customWidth="1"/>
    <col min="87" max="87" width="14.453125" style="1224" hidden="1" customWidth="1"/>
    <col min="88" max="94" width="13.1796875" style="1224" hidden="1" customWidth="1"/>
    <col min="95" max="98" width="13.1796875" style="1329" hidden="1" customWidth="1"/>
    <col min="99" max="102" width="13.1796875" style="1418" hidden="1" customWidth="1"/>
    <col min="103" max="104" width="13.1796875" style="1419" hidden="1" customWidth="1"/>
    <col min="105" max="105" width="13.1796875" style="1418" hidden="1" customWidth="1"/>
    <col min="106" max="106" width="12.453125" style="1329" hidden="1" customWidth="1"/>
    <col min="107" max="108" width="13.1796875" style="1419" hidden="1" customWidth="1"/>
    <col min="109" max="109" width="13.1796875" style="1418" hidden="1" customWidth="1"/>
    <col min="110" max="153" width="13.1796875" style="1419" hidden="1" customWidth="1"/>
    <col min="154" max="154" width="15" style="1419" hidden="1" customWidth="1"/>
    <col min="155" max="157" width="13.1796875" style="1419" hidden="1" customWidth="1"/>
    <col min="158" max="165" width="14.453125" style="1419" hidden="1" customWidth="1"/>
    <col min="166" max="168" width="14.453125" style="1418" hidden="1" customWidth="1"/>
    <col min="169" max="216" width="14.453125" style="1329" hidden="1" customWidth="1"/>
    <col min="217" max="218" width="13" style="1329" hidden="1" customWidth="1"/>
    <col min="219" max="246" width="14.453125" style="1329" hidden="1" customWidth="1"/>
    <col min="247" max="247" width="1.453125" style="1329" hidden="1" customWidth="1"/>
    <col min="248" max="248" width="14.1796875" style="1329" customWidth="1"/>
    <col min="249" max="249" width="13.1796875" style="1329" customWidth="1"/>
    <col min="250" max="250" width="12.90625" style="1329" customWidth="1"/>
    <col min="251" max="251" width="15.81640625" style="1329" customWidth="1"/>
    <col min="252" max="252" width="14.7265625" style="1329" customWidth="1"/>
    <col min="253" max="253" width="15.26953125" style="1329" customWidth="1"/>
    <col min="254" max="254" width="16.26953125" style="1329" customWidth="1"/>
    <col min="255" max="258" width="16.26953125" style="1329" bestFit="1" customWidth="1"/>
    <col min="259" max="259" width="15" style="1329" customWidth="1"/>
    <col min="260" max="260" width="14.90625" style="1329" customWidth="1"/>
    <col min="261" max="261" width="14.6328125" style="1329" customWidth="1"/>
    <col min="262" max="262" width="16.1796875" style="1329" bestFit="1" customWidth="1"/>
    <col min="263" max="263" width="15" style="1329" customWidth="1"/>
    <col min="264" max="264" width="15.36328125" style="1329" customWidth="1"/>
    <col min="265" max="265" width="15.6328125" style="1329" customWidth="1"/>
    <col min="266" max="266" width="15.453125" style="1329" customWidth="1"/>
    <col min="267" max="267" width="14.453125" style="1329" customWidth="1"/>
    <col min="268" max="268" width="14.453125" style="1224" bestFit="1" customWidth="1"/>
    <col min="269" max="269" width="12.1796875" style="1224" bestFit="1" customWidth="1"/>
    <col min="270" max="16384" width="9.1796875" style="1224"/>
  </cols>
  <sheetData>
    <row r="1" spans="1:268" ht="33" customHeight="1" thickBot="1" x14ac:dyDescent="0.5">
      <c r="A1" s="1219" t="s">
        <v>943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1220"/>
      <c r="M1" s="1220"/>
      <c r="N1" s="1220"/>
      <c r="O1" s="1220"/>
      <c r="P1" s="1220"/>
      <c r="Q1" s="1220"/>
      <c r="R1" s="1220"/>
      <c r="S1" s="1220"/>
      <c r="T1" s="1220"/>
      <c r="U1" s="1220"/>
      <c r="V1" s="1220"/>
      <c r="W1" s="1220"/>
      <c r="X1" s="1220"/>
      <c r="Y1" s="1220"/>
      <c r="Z1" s="1220"/>
      <c r="AA1" s="1220"/>
      <c r="AB1" s="1220"/>
      <c r="AC1" s="1220"/>
      <c r="AD1" s="1220"/>
      <c r="AE1" s="1220"/>
      <c r="AF1" s="1220"/>
      <c r="AG1" s="1220"/>
      <c r="AH1" s="1220"/>
      <c r="AI1" s="1220"/>
      <c r="AJ1" s="1220"/>
      <c r="AK1" s="1220"/>
      <c r="AL1" s="1220"/>
      <c r="AM1" s="1220"/>
      <c r="AN1" s="1220"/>
      <c r="AO1" s="1220"/>
      <c r="AP1" s="1220"/>
      <c r="AQ1" s="1220"/>
      <c r="AR1" s="1220"/>
      <c r="AS1" s="1220"/>
      <c r="AT1" s="1220"/>
      <c r="AU1" s="1220"/>
      <c r="AV1" s="1220"/>
      <c r="AW1" s="1220"/>
      <c r="AX1" s="1220"/>
      <c r="AY1" s="1220"/>
      <c r="AZ1" s="1220"/>
      <c r="BA1" s="1220"/>
      <c r="BB1" s="1220"/>
      <c r="BC1" s="1220"/>
      <c r="BD1" s="1220"/>
      <c r="BE1" s="1220"/>
      <c r="BF1" s="1220"/>
      <c r="BG1" s="1220"/>
      <c r="BH1" s="1220"/>
      <c r="BI1" s="1220"/>
      <c r="BJ1" s="1220"/>
      <c r="BK1" s="1220"/>
      <c r="BL1" s="1220"/>
      <c r="BM1" s="1220"/>
      <c r="BN1" s="1220"/>
      <c r="BO1" s="1220"/>
      <c r="BP1" s="1220"/>
      <c r="BQ1" s="1220"/>
      <c r="BR1" s="1220"/>
      <c r="BS1" s="1220"/>
      <c r="BT1" s="1220"/>
      <c r="BU1" s="1220"/>
      <c r="BV1" s="1220"/>
      <c r="BW1" s="1220"/>
      <c r="BX1" s="1220"/>
      <c r="BY1" s="1220"/>
      <c r="BZ1" s="1220"/>
      <c r="CA1" s="1220"/>
      <c r="CB1" s="1220"/>
      <c r="CC1" s="1220"/>
      <c r="CD1" s="1220"/>
      <c r="CE1" s="1220"/>
      <c r="CF1" s="1220"/>
      <c r="CG1" s="1220"/>
      <c r="CH1" s="1220"/>
      <c r="CI1" s="1220"/>
      <c r="CJ1" s="1220"/>
      <c r="CK1" s="1220"/>
      <c r="CL1" s="1220"/>
      <c r="CM1" s="1220"/>
      <c r="CN1" s="1220"/>
      <c r="CO1" s="1220"/>
      <c r="CP1" s="1220"/>
      <c r="CQ1" s="1221"/>
      <c r="CR1" s="1221"/>
      <c r="CS1" s="1221"/>
      <c r="CT1" s="1221"/>
      <c r="CU1" s="1222"/>
      <c r="CV1" s="1222"/>
      <c r="CW1" s="1222"/>
      <c r="CX1" s="1222"/>
      <c r="CY1" s="1223"/>
      <c r="CZ1" s="1223"/>
      <c r="DA1" s="1222"/>
      <c r="DB1" s="1221"/>
      <c r="DC1" s="1223"/>
      <c r="DD1" s="1223"/>
      <c r="DE1" s="1222"/>
      <c r="DF1" s="1223"/>
      <c r="DG1" s="1223"/>
      <c r="DH1" s="1223"/>
      <c r="DI1" s="1223"/>
      <c r="DJ1" s="1223"/>
      <c r="DK1" s="1223"/>
      <c r="DL1" s="1223"/>
      <c r="DM1" s="1223"/>
      <c r="DN1" s="1223"/>
      <c r="DO1" s="1223"/>
      <c r="DP1" s="1223"/>
      <c r="DQ1" s="1223"/>
      <c r="DR1" s="1223"/>
      <c r="DS1" s="1223"/>
      <c r="DT1" s="1223"/>
      <c r="DU1" s="1223"/>
      <c r="DV1" s="1223"/>
      <c r="DW1" s="1223"/>
      <c r="DX1" s="1223"/>
      <c r="DY1" s="1223"/>
      <c r="DZ1" s="1223"/>
      <c r="EA1" s="1223"/>
      <c r="EB1" s="1223"/>
      <c r="EC1" s="1223"/>
      <c r="ED1" s="1223"/>
      <c r="EE1" s="1223"/>
      <c r="EF1" s="1223"/>
      <c r="EG1" s="1223"/>
      <c r="EH1" s="1223"/>
      <c r="EI1" s="1223"/>
      <c r="EJ1" s="1223"/>
      <c r="EK1" s="1223"/>
      <c r="EL1" s="1223"/>
      <c r="EM1" s="1223"/>
      <c r="EN1" s="1223"/>
      <c r="EO1" s="1223"/>
      <c r="EP1" s="1223"/>
      <c r="EQ1" s="1223"/>
      <c r="ER1" s="1223"/>
      <c r="ES1" s="1223"/>
      <c r="ET1" s="1223"/>
      <c r="EU1" s="1223"/>
      <c r="EV1" s="1223"/>
      <c r="EW1" s="1223"/>
      <c r="EX1" s="1223"/>
      <c r="EY1" s="1223"/>
      <c r="EZ1" s="1223"/>
      <c r="FA1" s="1223"/>
      <c r="FB1" s="1223"/>
      <c r="FC1" s="1223"/>
      <c r="FD1" s="1223"/>
      <c r="FE1" s="1223"/>
      <c r="FF1" s="1223"/>
      <c r="FG1" s="1223"/>
      <c r="FH1" s="1223"/>
      <c r="FI1" s="1223"/>
      <c r="FJ1" s="1222"/>
      <c r="FK1" s="1222"/>
      <c r="FL1" s="1222"/>
      <c r="FM1" s="1221"/>
      <c r="FN1" s="1221"/>
      <c r="FO1" s="1221"/>
      <c r="FP1" s="1221"/>
      <c r="FQ1" s="1221"/>
      <c r="FR1" s="1221"/>
      <c r="FS1" s="1221"/>
      <c r="FT1" s="1221"/>
      <c r="FU1" s="1221"/>
      <c r="FV1" s="1221"/>
      <c r="FW1" s="1221"/>
      <c r="FX1" s="1221"/>
      <c r="FY1" s="1221"/>
      <c r="FZ1" s="1221"/>
      <c r="GA1" s="1221"/>
      <c r="GB1" s="1221"/>
      <c r="GC1" s="1221"/>
      <c r="GD1" s="1221"/>
      <c r="GE1" s="1221"/>
      <c r="GF1" s="1221"/>
      <c r="GG1" s="1221"/>
      <c r="GH1" s="1221"/>
      <c r="GI1" s="1221"/>
      <c r="GJ1" s="1221"/>
      <c r="GK1" s="1221"/>
      <c r="GL1" s="1221"/>
      <c r="GM1" s="1221"/>
      <c r="GN1" s="1221"/>
      <c r="GO1" s="1221"/>
      <c r="GP1" s="1221"/>
      <c r="GQ1" s="1221"/>
      <c r="GR1" s="1221"/>
      <c r="GS1" s="1221"/>
      <c r="GT1" s="1221"/>
      <c r="GU1" s="1221"/>
      <c r="GV1" s="1221"/>
      <c r="GW1" s="1221"/>
      <c r="GX1" s="1221"/>
      <c r="GY1" s="1221"/>
      <c r="GZ1" s="1221"/>
      <c r="HA1" s="1221"/>
      <c r="HB1" s="1221"/>
      <c r="HC1" s="1221"/>
      <c r="HD1" s="1221"/>
      <c r="HE1" s="1221"/>
      <c r="HF1" s="1221"/>
      <c r="HG1" s="1221"/>
      <c r="HH1" s="1221"/>
      <c r="HI1" s="1221"/>
      <c r="HJ1" s="1221"/>
      <c r="HK1" s="1221"/>
      <c r="HL1" s="1221"/>
      <c r="HM1" s="1221"/>
      <c r="HN1" s="1221"/>
      <c r="HO1" s="1221"/>
      <c r="HP1" s="1221"/>
      <c r="HQ1" s="1221"/>
      <c r="HR1" s="1221"/>
      <c r="HS1" s="1221"/>
      <c r="HT1" s="1221"/>
      <c r="HU1" s="1221"/>
      <c r="HV1" s="1221"/>
      <c r="HW1" s="1221"/>
      <c r="HX1" s="1221"/>
      <c r="HY1" s="1221"/>
      <c r="HZ1" s="1221"/>
      <c r="IA1" s="1221"/>
      <c r="IB1" s="1221"/>
      <c r="IC1" s="1221"/>
      <c r="ID1" s="1221"/>
      <c r="IE1" s="1221"/>
      <c r="IF1" s="1221"/>
      <c r="IG1" s="1221"/>
      <c r="IH1" s="1221"/>
      <c r="II1" s="1221"/>
      <c r="IJ1" s="1221"/>
      <c r="IK1" s="1221"/>
      <c r="IL1" s="1221"/>
      <c r="IM1" s="1221"/>
      <c r="IN1" s="1221"/>
      <c r="IO1" s="1221"/>
      <c r="IP1" s="1221"/>
      <c r="IQ1" s="1221"/>
      <c r="IR1" s="1221"/>
      <c r="IS1" s="1221"/>
      <c r="IT1" s="1221"/>
      <c r="IU1" s="1221"/>
      <c r="IV1" s="1221"/>
      <c r="IW1" s="1221"/>
      <c r="IX1" s="1221"/>
      <c r="IY1" s="1221"/>
      <c r="IZ1" s="1221"/>
      <c r="JA1" s="1221"/>
      <c r="JB1" s="1221"/>
      <c r="JC1" s="1221"/>
      <c r="JD1" s="1221"/>
      <c r="JE1" s="1221"/>
      <c r="JF1" s="1221"/>
      <c r="JG1" s="1221"/>
    </row>
    <row r="2" spans="1:268" ht="30" customHeight="1" thickBot="1" x14ac:dyDescent="0.5">
      <c r="A2" s="1225"/>
      <c r="B2" s="2979" t="s">
        <v>944</v>
      </c>
      <c r="C2" s="2979" t="s">
        <v>945</v>
      </c>
      <c r="D2" s="2979" t="s">
        <v>946</v>
      </c>
      <c r="E2" s="2979" t="s">
        <v>947</v>
      </c>
      <c r="F2" s="2979" t="s">
        <v>948</v>
      </c>
      <c r="G2" s="1226">
        <v>2010</v>
      </c>
      <c r="H2" s="1226"/>
      <c r="I2" s="1226"/>
      <c r="J2" s="1226"/>
      <c r="K2" s="2979"/>
      <c r="L2" s="2979"/>
      <c r="M2" s="2979"/>
      <c r="N2" s="2979"/>
      <c r="O2" s="2979"/>
      <c r="P2" s="2979"/>
      <c r="Q2" s="1226"/>
      <c r="R2" s="1227">
        <v>2010</v>
      </c>
      <c r="S2" s="2981"/>
      <c r="T2" s="1228" t="s">
        <v>949</v>
      </c>
      <c r="U2" s="1228"/>
      <c r="V2" s="1228"/>
      <c r="W2" s="2983">
        <v>2011</v>
      </c>
      <c r="X2" s="2983"/>
      <c r="Y2" s="2983"/>
      <c r="Z2" s="2983"/>
      <c r="AA2" s="2983"/>
      <c r="AB2" s="2983"/>
      <c r="AC2" s="2983"/>
      <c r="AD2" s="2983"/>
      <c r="AE2" s="2983"/>
      <c r="AF2" s="2983"/>
      <c r="AG2" s="2983"/>
      <c r="AH2" s="1230"/>
      <c r="AI2" s="2984">
        <v>2012</v>
      </c>
      <c r="AJ2" s="2984"/>
      <c r="AK2" s="2984"/>
      <c r="AL2" s="2984"/>
      <c r="AM2" s="2984"/>
      <c r="AN2" s="2984"/>
      <c r="AO2" s="2984"/>
      <c r="AP2" s="2984"/>
      <c r="AQ2" s="2984"/>
      <c r="AR2" s="2984"/>
      <c r="AS2" s="2984"/>
      <c r="AT2" s="2984"/>
      <c r="AU2" s="2984"/>
      <c r="AV2" s="2984"/>
      <c r="AW2" s="2984"/>
      <c r="AX2" s="2984"/>
      <c r="AY2" s="1231"/>
      <c r="AZ2" s="2985">
        <v>2013</v>
      </c>
      <c r="BA2" s="2985"/>
      <c r="BB2" s="2985"/>
      <c r="BC2" s="2985"/>
      <c r="BD2" s="2985"/>
      <c r="BE2" s="2985"/>
      <c r="BF2" s="2985"/>
      <c r="BG2" s="2985"/>
      <c r="BH2" s="2985"/>
      <c r="BI2" s="2985"/>
      <c r="BJ2" s="2985"/>
      <c r="BK2" s="2985"/>
      <c r="BL2" s="2985"/>
      <c r="BM2" s="2985"/>
      <c r="BN2" s="2985"/>
      <c r="BO2" s="2985"/>
      <c r="BP2" s="2985"/>
      <c r="BQ2" s="2985"/>
      <c r="BR2" s="2985"/>
      <c r="BS2" s="1232"/>
      <c r="BT2" s="1229">
        <v>2014</v>
      </c>
      <c r="BU2" s="1229"/>
      <c r="BV2" s="1229"/>
      <c r="BW2" s="1229"/>
      <c r="BX2" s="1229"/>
      <c r="BY2" s="1229"/>
      <c r="BZ2" s="1229"/>
      <c r="CA2" s="1229"/>
      <c r="CB2" s="1229">
        <v>2014</v>
      </c>
      <c r="CC2" s="1233"/>
      <c r="CD2" s="1232"/>
      <c r="CE2" s="2985">
        <v>2015</v>
      </c>
      <c r="CF2" s="2985"/>
      <c r="CG2" s="2985"/>
      <c r="CH2" s="2985"/>
      <c r="CI2" s="2985"/>
      <c r="CJ2" s="2985"/>
      <c r="CK2" s="2985"/>
      <c r="CL2" s="2985"/>
      <c r="CM2" s="2985"/>
      <c r="CN2" s="2985"/>
      <c r="CO2" s="2985"/>
      <c r="CP2" s="2985"/>
      <c r="CQ2" s="2985"/>
      <c r="CR2" s="2985"/>
      <c r="CS2" s="2985"/>
      <c r="CT2" s="2986"/>
      <c r="CU2" s="2977">
        <v>2016</v>
      </c>
      <c r="CV2" s="2975"/>
      <c r="CW2" s="2975"/>
      <c r="CX2" s="2975"/>
      <c r="CY2" s="2975"/>
      <c r="CZ2" s="2975"/>
      <c r="DA2" s="2975"/>
      <c r="DB2" s="2975"/>
      <c r="DC2" s="2975"/>
      <c r="DD2" s="2975"/>
      <c r="DE2" s="2975"/>
      <c r="DF2" s="2975"/>
      <c r="DG2" s="2975"/>
      <c r="DH2" s="2975"/>
      <c r="DI2" s="2975"/>
      <c r="DJ2" s="2978"/>
      <c r="DK2" s="2977">
        <v>2017</v>
      </c>
      <c r="DL2" s="2975"/>
      <c r="DM2" s="2975"/>
      <c r="DN2" s="2975"/>
      <c r="DO2" s="2975"/>
      <c r="DP2" s="2975"/>
      <c r="DQ2" s="2975"/>
      <c r="DR2" s="2975"/>
      <c r="DS2" s="2975"/>
      <c r="DT2" s="2975"/>
      <c r="DU2" s="2975"/>
      <c r="DV2" s="2975"/>
      <c r="DW2" s="2975"/>
      <c r="DX2" s="2975"/>
      <c r="DY2" s="2975"/>
      <c r="DZ2" s="2975"/>
      <c r="EA2" s="2975"/>
      <c r="EB2" s="2977">
        <v>2018</v>
      </c>
      <c r="EC2" s="2975"/>
      <c r="ED2" s="2975"/>
      <c r="EE2" s="2975"/>
      <c r="EF2" s="2975"/>
      <c r="EG2" s="2975"/>
      <c r="EH2" s="2975"/>
      <c r="EI2" s="2975"/>
      <c r="EJ2" s="2975"/>
      <c r="EK2" s="2975"/>
      <c r="EL2" s="2975"/>
      <c r="EM2" s="2975"/>
      <c r="EN2" s="2975"/>
      <c r="EO2" s="2975"/>
      <c r="EP2" s="2975"/>
      <c r="EQ2" s="2975"/>
      <c r="ER2" s="2978"/>
      <c r="ES2" s="2977">
        <v>2019</v>
      </c>
      <c r="ET2" s="2975"/>
      <c r="EU2" s="2975"/>
      <c r="EV2" s="2975"/>
      <c r="EW2" s="2975"/>
      <c r="EX2" s="2975"/>
      <c r="EY2" s="2975"/>
      <c r="EZ2" s="2975"/>
      <c r="FA2" s="2975"/>
      <c r="FB2" s="2975"/>
      <c r="FC2" s="2975"/>
      <c r="FD2" s="2975"/>
      <c r="FE2" s="2975"/>
      <c r="FF2" s="2975"/>
      <c r="FG2" s="2975"/>
      <c r="FH2" s="2975"/>
      <c r="FI2" s="2978"/>
      <c r="FJ2" s="2977">
        <v>2020</v>
      </c>
      <c r="FK2" s="2975"/>
      <c r="FL2" s="2975"/>
      <c r="FM2" s="2975"/>
      <c r="FN2" s="2975"/>
      <c r="FO2" s="2975"/>
      <c r="FP2" s="2975"/>
      <c r="FQ2" s="2975"/>
      <c r="FR2" s="2975"/>
      <c r="FS2" s="2975"/>
      <c r="FT2" s="2975"/>
      <c r="FU2" s="2975"/>
      <c r="FV2" s="2975"/>
      <c r="FW2" s="2975"/>
      <c r="FX2" s="2975"/>
      <c r="FY2" s="2975"/>
      <c r="FZ2" s="2978"/>
      <c r="GA2" s="2977">
        <v>2021</v>
      </c>
      <c r="GB2" s="2975"/>
      <c r="GC2" s="2975"/>
      <c r="GD2" s="2975"/>
      <c r="GE2" s="2975"/>
      <c r="GF2" s="2975"/>
      <c r="GG2" s="2975"/>
      <c r="GH2" s="2975"/>
      <c r="GI2" s="2975"/>
      <c r="GJ2" s="2975"/>
      <c r="GK2" s="2975"/>
      <c r="GL2" s="2975"/>
      <c r="GM2" s="2975"/>
      <c r="GN2" s="2975"/>
      <c r="GO2" s="2975"/>
      <c r="GP2" s="2975"/>
      <c r="GQ2" s="2978"/>
      <c r="GR2" s="2977">
        <v>2022</v>
      </c>
      <c r="GS2" s="2975"/>
      <c r="GT2" s="2975"/>
      <c r="GU2" s="2975"/>
      <c r="GV2" s="2975"/>
      <c r="GW2" s="2975"/>
      <c r="GX2" s="2975"/>
      <c r="GY2" s="2975"/>
      <c r="GZ2" s="2975"/>
      <c r="HA2" s="2975"/>
      <c r="HB2" s="2975"/>
      <c r="HC2" s="2975"/>
      <c r="HD2" s="2975"/>
      <c r="HE2" s="2975"/>
      <c r="HF2" s="2975"/>
      <c r="HG2" s="2975"/>
      <c r="HH2" s="2978"/>
      <c r="HI2" s="2977">
        <v>2023</v>
      </c>
      <c r="HJ2" s="2975"/>
      <c r="HK2" s="2975"/>
      <c r="HL2" s="2975"/>
      <c r="HM2" s="2975"/>
      <c r="HN2" s="2975"/>
      <c r="HO2" s="2975"/>
      <c r="HP2" s="2975"/>
      <c r="HQ2" s="2975"/>
      <c r="HR2" s="2975"/>
      <c r="HS2" s="2975"/>
      <c r="HT2" s="2975"/>
      <c r="HU2" s="2975"/>
      <c r="HV2" s="2975"/>
      <c r="HW2" s="2975"/>
      <c r="HX2" s="2975"/>
      <c r="HY2" s="2975"/>
      <c r="HZ2" s="2974">
        <v>2024</v>
      </c>
      <c r="IA2" s="2975"/>
      <c r="IB2" s="2975"/>
      <c r="IC2" s="2975"/>
      <c r="ID2" s="2975"/>
      <c r="IE2" s="2975"/>
      <c r="IF2" s="2975"/>
      <c r="IG2" s="2975"/>
      <c r="IH2" s="2975"/>
      <c r="II2" s="2975"/>
      <c r="IJ2" s="2975"/>
      <c r="IK2" s="2975"/>
      <c r="IL2" s="2975"/>
      <c r="IM2" s="2975"/>
      <c r="IN2" s="2975"/>
      <c r="IO2" s="2975"/>
      <c r="IP2" s="2976"/>
      <c r="IQ2" s="2974">
        <v>2025</v>
      </c>
      <c r="IR2" s="2975"/>
      <c r="IS2" s="2975"/>
      <c r="IT2" s="2975"/>
      <c r="IU2" s="2975"/>
      <c r="IV2" s="2975"/>
      <c r="IW2" s="2975"/>
      <c r="IX2" s="2975"/>
      <c r="IY2" s="2975"/>
      <c r="IZ2" s="2975"/>
      <c r="JA2" s="2975"/>
      <c r="JB2" s="2975"/>
      <c r="JC2" s="2975"/>
      <c r="JD2" s="2975"/>
      <c r="JE2" s="2975"/>
      <c r="JF2" s="2975"/>
      <c r="JG2" s="2976"/>
    </row>
    <row r="3" spans="1:268" ht="29.5" customHeight="1" thickTop="1" thickBot="1" x14ac:dyDescent="0.5">
      <c r="A3" s="1234"/>
      <c r="B3" s="2980"/>
      <c r="C3" s="2980"/>
      <c r="D3" s="2980"/>
      <c r="E3" s="2980"/>
      <c r="F3" s="2980"/>
      <c r="G3" s="1235" t="s">
        <v>126</v>
      </c>
      <c r="H3" s="1235" t="s">
        <v>127</v>
      </c>
      <c r="I3" s="1235" t="s">
        <v>128</v>
      </c>
      <c r="J3" s="1235" t="s">
        <v>129</v>
      </c>
      <c r="K3" s="2980"/>
      <c r="L3" s="2980"/>
      <c r="M3" s="2980"/>
      <c r="N3" s="2980"/>
      <c r="O3" s="2980"/>
      <c r="P3" s="2980"/>
      <c r="Q3" s="1235" t="s">
        <v>136</v>
      </c>
      <c r="R3" s="1236" t="s">
        <v>137</v>
      </c>
      <c r="S3" s="2982" t="s">
        <v>182</v>
      </c>
      <c r="T3" s="1237" t="s">
        <v>126</v>
      </c>
      <c r="U3" s="1237" t="s">
        <v>127</v>
      </c>
      <c r="V3" s="1237"/>
      <c r="W3" s="1237" t="s">
        <v>128</v>
      </c>
      <c r="X3" s="1237" t="s">
        <v>129</v>
      </c>
      <c r="Y3" s="1237" t="s">
        <v>130</v>
      </c>
      <c r="Z3" s="1237" t="s">
        <v>131</v>
      </c>
      <c r="AA3" s="1237" t="s">
        <v>132</v>
      </c>
      <c r="AB3" s="1237" t="s">
        <v>133</v>
      </c>
      <c r="AC3" s="1237" t="s">
        <v>134</v>
      </c>
      <c r="AD3" s="1237" t="s">
        <v>135</v>
      </c>
      <c r="AE3" s="1237" t="s">
        <v>136</v>
      </c>
      <c r="AF3" s="903" t="s">
        <v>137</v>
      </c>
      <c r="AG3" s="1237" t="s">
        <v>950</v>
      </c>
      <c r="AH3" s="1238"/>
      <c r="AI3" s="1237" t="s">
        <v>126</v>
      </c>
      <c r="AJ3" s="1237" t="s">
        <v>127</v>
      </c>
      <c r="AK3" s="1237" t="s">
        <v>128</v>
      </c>
      <c r="AL3" s="1237" t="s">
        <v>951</v>
      </c>
      <c r="AM3" s="1237" t="s">
        <v>129</v>
      </c>
      <c r="AN3" s="1237" t="s">
        <v>130</v>
      </c>
      <c r="AO3" s="1237" t="s">
        <v>131</v>
      </c>
      <c r="AP3" s="1237" t="s">
        <v>952</v>
      </c>
      <c r="AQ3" s="1237" t="s">
        <v>132</v>
      </c>
      <c r="AR3" s="1237" t="s">
        <v>133</v>
      </c>
      <c r="AS3" s="1237" t="s">
        <v>134</v>
      </c>
      <c r="AT3" s="1237" t="s">
        <v>953</v>
      </c>
      <c r="AU3" s="1237" t="s">
        <v>135</v>
      </c>
      <c r="AV3" s="1237" t="s">
        <v>136</v>
      </c>
      <c r="AW3" s="1237" t="s">
        <v>137</v>
      </c>
      <c r="AX3" s="1238" t="s">
        <v>724</v>
      </c>
      <c r="AY3" s="1238"/>
      <c r="AZ3" s="1238" t="s">
        <v>126</v>
      </c>
      <c r="BA3" s="1237" t="s">
        <v>127</v>
      </c>
      <c r="BB3" s="1237" t="s">
        <v>128</v>
      </c>
      <c r="BC3" s="1238" t="s">
        <v>178</v>
      </c>
      <c r="BD3" s="1237" t="s">
        <v>185</v>
      </c>
      <c r="BE3" s="1237" t="s">
        <v>130</v>
      </c>
      <c r="BF3" s="1237" t="s">
        <v>140</v>
      </c>
      <c r="BG3" s="1238" t="s">
        <v>179</v>
      </c>
      <c r="BH3" s="1237" t="s">
        <v>954</v>
      </c>
      <c r="BI3" s="1237" t="s">
        <v>132</v>
      </c>
      <c r="BJ3" s="1237" t="s">
        <v>133</v>
      </c>
      <c r="BK3" s="1237" t="s">
        <v>134</v>
      </c>
      <c r="BL3" s="1238" t="s">
        <v>180</v>
      </c>
      <c r="BM3" s="1237" t="s">
        <v>953</v>
      </c>
      <c r="BN3" s="1237" t="s">
        <v>135</v>
      </c>
      <c r="BO3" s="1237" t="s">
        <v>136</v>
      </c>
      <c r="BP3" s="1237" t="s">
        <v>137</v>
      </c>
      <c r="BQ3" s="1238" t="s">
        <v>181</v>
      </c>
      <c r="BR3" s="1238" t="s">
        <v>724</v>
      </c>
      <c r="BS3" s="1238"/>
      <c r="BT3" s="1239" t="s">
        <v>126</v>
      </c>
      <c r="BU3" s="1239" t="s">
        <v>127</v>
      </c>
      <c r="BV3" s="1239" t="s">
        <v>128</v>
      </c>
      <c r="BW3" s="1239" t="s">
        <v>178</v>
      </c>
      <c r="BX3" s="1237" t="s">
        <v>185</v>
      </c>
      <c r="BY3" s="1237" t="s">
        <v>130</v>
      </c>
      <c r="BZ3" s="1237" t="s">
        <v>140</v>
      </c>
      <c r="CA3" s="1238" t="s">
        <v>179</v>
      </c>
      <c r="CB3" s="1237" t="s">
        <v>137</v>
      </c>
      <c r="CC3" s="1240" t="s">
        <v>181</v>
      </c>
      <c r="CD3" s="1238"/>
      <c r="CE3" s="1237" t="s">
        <v>126</v>
      </c>
      <c r="CF3" s="1237" t="s">
        <v>127</v>
      </c>
      <c r="CG3" s="1237" t="s">
        <v>128</v>
      </c>
      <c r="CH3" s="1237" t="s">
        <v>178</v>
      </c>
      <c r="CI3" s="1237" t="s">
        <v>129</v>
      </c>
      <c r="CJ3" s="1237" t="s">
        <v>130</v>
      </c>
      <c r="CK3" s="1237" t="s">
        <v>131</v>
      </c>
      <c r="CL3" s="1237" t="s">
        <v>179</v>
      </c>
      <c r="CM3" s="1237" t="s">
        <v>726</v>
      </c>
      <c r="CN3" s="1237" t="s">
        <v>133</v>
      </c>
      <c r="CO3" s="1237" t="s">
        <v>134</v>
      </c>
      <c r="CP3" s="1237" t="s">
        <v>180</v>
      </c>
      <c r="CQ3" s="1241" t="s">
        <v>135</v>
      </c>
      <c r="CR3" s="1241" t="s">
        <v>136</v>
      </c>
      <c r="CS3" s="1241" t="s">
        <v>137</v>
      </c>
      <c r="CT3" s="1242" t="s">
        <v>181</v>
      </c>
      <c r="CU3" s="1243" t="s">
        <v>126</v>
      </c>
      <c r="CV3" s="1243" t="s">
        <v>127</v>
      </c>
      <c r="CW3" s="1243" t="s">
        <v>128</v>
      </c>
      <c r="CX3" s="1243" t="s">
        <v>178</v>
      </c>
      <c r="CY3" s="1244" t="s">
        <v>129</v>
      </c>
      <c r="CZ3" s="1244" t="s">
        <v>130</v>
      </c>
      <c r="DA3" s="1243" t="s">
        <v>131</v>
      </c>
      <c r="DB3" s="1241" t="s">
        <v>179</v>
      </c>
      <c r="DC3" s="1244" t="s">
        <v>132</v>
      </c>
      <c r="DD3" s="1244" t="s">
        <v>133</v>
      </c>
      <c r="DE3" s="1243" t="s">
        <v>134</v>
      </c>
      <c r="DF3" s="1244" t="s">
        <v>180</v>
      </c>
      <c r="DG3" s="1244" t="s">
        <v>135</v>
      </c>
      <c r="DH3" s="1244" t="s">
        <v>136</v>
      </c>
      <c r="DI3" s="1244" t="s">
        <v>137</v>
      </c>
      <c r="DJ3" s="1245" t="s">
        <v>181</v>
      </c>
      <c r="DK3" s="1246" t="s">
        <v>126</v>
      </c>
      <c r="DL3" s="1244" t="s">
        <v>127</v>
      </c>
      <c r="DM3" s="1244" t="s">
        <v>128</v>
      </c>
      <c r="DN3" s="1244" t="s">
        <v>178</v>
      </c>
      <c r="DO3" s="1244" t="s">
        <v>129</v>
      </c>
      <c r="DP3" s="1244" t="s">
        <v>130</v>
      </c>
      <c r="DQ3" s="1244" t="s">
        <v>131</v>
      </c>
      <c r="DR3" s="1244" t="s">
        <v>179</v>
      </c>
      <c r="DS3" s="1244" t="s">
        <v>132</v>
      </c>
      <c r="DT3" s="1244" t="s">
        <v>133</v>
      </c>
      <c r="DU3" s="1244" t="s">
        <v>134</v>
      </c>
      <c r="DV3" s="1244" t="s">
        <v>180</v>
      </c>
      <c r="DW3" s="1244" t="s">
        <v>135</v>
      </c>
      <c r="DX3" s="1244" t="s">
        <v>136</v>
      </c>
      <c r="DY3" s="1244" t="s">
        <v>137</v>
      </c>
      <c r="DZ3" s="1244" t="s">
        <v>181</v>
      </c>
      <c r="EA3" s="1244" t="s">
        <v>182</v>
      </c>
      <c r="EB3" s="1246" t="s">
        <v>126</v>
      </c>
      <c r="EC3" s="1244" t="s">
        <v>127</v>
      </c>
      <c r="ED3" s="1244" t="s">
        <v>128</v>
      </c>
      <c r="EE3" s="1244" t="s">
        <v>178</v>
      </c>
      <c r="EF3" s="1244" t="s">
        <v>129</v>
      </c>
      <c r="EG3" s="1244" t="s">
        <v>130</v>
      </c>
      <c r="EH3" s="1244" t="s">
        <v>131</v>
      </c>
      <c r="EI3" s="1244" t="s">
        <v>179</v>
      </c>
      <c r="EJ3" s="1244" t="s">
        <v>132</v>
      </c>
      <c r="EK3" s="1244" t="s">
        <v>133</v>
      </c>
      <c r="EL3" s="1244" t="s">
        <v>134</v>
      </c>
      <c r="EM3" s="1244" t="s">
        <v>180</v>
      </c>
      <c r="EN3" s="1244" t="s">
        <v>135</v>
      </c>
      <c r="EO3" s="1244" t="s">
        <v>136</v>
      </c>
      <c r="EP3" s="1244" t="s">
        <v>137</v>
      </c>
      <c r="EQ3" s="1244" t="s">
        <v>181</v>
      </c>
      <c r="ER3" s="1245" t="s">
        <v>182</v>
      </c>
      <c r="ES3" s="1246" t="s">
        <v>126</v>
      </c>
      <c r="ET3" s="1244" t="s">
        <v>127</v>
      </c>
      <c r="EU3" s="1244" t="s">
        <v>128</v>
      </c>
      <c r="EV3" s="1244" t="s">
        <v>178</v>
      </c>
      <c r="EW3" s="1244" t="s">
        <v>129</v>
      </c>
      <c r="EX3" s="1244" t="s">
        <v>130</v>
      </c>
      <c r="EY3" s="1244" t="s">
        <v>131</v>
      </c>
      <c r="EZ3" s="1244" t="s">
        <v>179</v>
      </c>
      <c r="FA3" s="1244" t="s">
        <v>132</v>
      </c>
      <c r="FB3" s="1244" t="s">
        <v>133</v>
      </c>
      <c r="FC3" s="1244" t="s">
        <v>134</v>
      </c>
      <c r="FD3" s="1244" t="s">
        <v>180</v>
      </c>
      <c r="FE3" s="1244" t="s">
        <v>135</v>
      </c>
      <c r="FF3" s="1244" t="s">
        <v>136</v>
      </c>
      <c r="FG3" s="1244" t="s">
        <v>137</v>
      </c>
      <c r="FH3" s="1244" t="s">
        <v>181</v>
      </c>
      <c r="FI3" s="1245" t="s">
        <v>182</v>
      </c>
      <c r="FJ3" s="1247" t="s">
        <v>126</v>
      </c>
      <c r="FK3" s="1243" t="s">
        <v>127</v>
      </c>
      <c r="FL3" s="1243" t="s">
        <v>128</v>
      </c>
      <c r="FM3" s="1243" t="s">
        <v>178</v>
      </c>
      <c r="FN3" s="1243" t="s">
        <v>129</v>
      </c>
      <c r="FO3" s="1243" t="s">
        <v>130</v>
      </c>
      <c r="FP3" s="1243" t="s">
        <v>131</v>
      </c>
      <c r="FQ3" s="1243" t="s">
        <v>179</v>
      </c>
      <c r="FR3" s="1243" t="s">
        <v>132</v>
      </c>
      <c r="FS3" s="1243" t="s">
        <v>133</v>
      </c>
      <c r="FT3" s="1243" t="s">
        <v>134</v>
      </c>
      <c r="FU3" s="1243" t="s">
        <v>180</v>
      </c>
      <c r="FV3" s="1243" t="s">
        <v>135</v>
      </c>
      <c r="FW3" s="1243" t="s">
        <v>136</v>
      </c>
      <c r="FX3" s="1243" t="s">
        <v>137</v>
      </c>
      <c r="FY3" s="1243" t="s">
        <v>181</v>
      </c>
      <c r="FZ3" s="1248" t="s">
        <v>182</v>
      </c>
      <c r="GA3" s="1247" t="s">
        <v>126</v>
      </c>
      <c r="GB3" s="1243" t="s">
        <v>127</v>
      </c>
      <c r="GC3" s="1243" t="s">
        <v>128</v>
      </c>
      <c r="GD3" s="1243" t="s">
        <v>178</v>
      </c>
      <c r="GE3" s="1243" t="s">
        <v>129</v>
      </c>
      <c r="GF3" s="1243" t="s">
        <v>130</v>
      </c>
      <c r="GG3" s="1243" t="s">
        <v>131</v>
      </c>
      <c r="GH3" s="1243" t="s">
        <v>179</v>
      </c>
      <c r="GI3" s="1243" t="s">
        <v>132</v>
      </c>
      <c r="GJ3" s="1243" t="s">
        <v>133</v>
      </c>
      <c r="GK3" s="1243" t="s">
        <v>134</v>
      </c>
      <c r="GL3" s="1243" t="s">
        <v>180</v>
      </c>
      <c r="GM3" s="1243" t="s">
        <v>135</v>
      </c>
      <c r="GN3" s="1243" t="s">
        <v>136</v>
      </c>
      <c r="GO3" s="1243" t="s">
        <v>137</v>
      </c>
      <c r="GP3" s="1243" t="s">
        <v>181</v>
      </c>
      <c r="GQ3" s="1248" t="s">
        <v>182</v>
      </c>
      <c r="GR3" s="1247" t="s">
        <v>126</v>
      </c>
      <c r="GS3" s="1243" t="s">
        <v>127</v>
      </c>
      <c r="GT3" s="1243" t="s">
        <v>128</v>
      </c>
      <c r="GU3" s="1243" t="s">
        <v>178</v>
      </c>
      <c r="GV3" s="1243" t="s">
        <v>129</v>
      </c>
      <c r="GW3" s="1243" t="s">
        <v>130</v>
      </c>
      <c r="GX3" s="1243" t="s">
        <v>131</v>
      </c>
      <c r="GY3" s="1243" t="s">
        <v>179</v>
      </c>
      <c r="GZ3" s="1243" t="s">
        <v>132</v>
      </c>
      <c r="HA3" s="1243" t="s">
        <v>133</v>
      </c>
      <c r="HB3" s="1243" t="s">
        <v>134</v>
      </c>
      <c r="HC3" s="1243" t="s">
        <v>180</v>
      </c>
      <c r="HD3" s="1243" t="s">
        <v>135</v>
      </c>
      <c r="HE3" s="1243" t="s">
        <v>136</v>
      </c>
      <c r="HF3" s="1243" t="s">
        <v>137</v>
      </c>
      <c r="HG3" s="1243" t="s">
        <v>181</v>
      </c>
      <c r="HH3" s="1248" t="s">
        <v>182</v>
      </c>
      <c r="HI3" s="1247" t="s">
        <v>126</v>
      </c>
      <c r="HJ3" s="1243" t="s">
        <v>127</v>
      </c>
      <c r="HK3" s="1243" t="s">
        <v>128</v>
      </c>
      <c r="HL3" s="1243" t="s">
        <v>178</v>
      </c>
      <c r="HM3" s="1243" t="s">
        <v>129</v>
      </c>
      <c r="HN3" s="1243" t="s">
        <v>130</v>
      </c>
      <c r="HO3" s="1243" t="s">
        <v>131</v>
      </c>
      <c r="HP3" s="1243" t="s">
        <v>179</v>
      </c>
      <c r="HQ3" s="1243" t="s">
        <v>132</v>
      </c>
      <c r="HR3" s="1243" t="s">
        <v>133</v>
      </c>
      <c r="HS3" s="1243" t="s">
        <v>134</v>
      </c>
      <c r="HT3" s="1243" t="s">
        <v>180</v>
      </c>
      <c r="HU3" s="1243" t="s">
        <v>135</v>
      </c>
      <c r="HV3" s="1243" t="s">
        <v>136</v>
      </c>
      <c r="HW3" s="1243" t="s">
        <v>137</v>
      </c>
      <c r="HX3" s="1243" t="s">
        <v>181</v>
      </c>
      <c r="HY3" s="1243" t="s">
        <v>182</v>
      </c>
      <c r="HZ3" s="1249" t="s">
        <v>126</v>
      </c>
      <c r="IA3" s="1243" t="s">
        <v>127</v>
      </c>
      <c r="IB3" s="1243" t="s">
        <v>128</v>
      </c>
      <c r="IC3" s="1243" t="s">
        <v>178</v>
      </c>
      <c r="ID3" s="1243" t="s">
        <v>129</v>
      </c>
      <c r="IE3" s="1243" t="s">
        <v>130</v>
      </c>
      <c r="IF3" s="1243" t="s">
        <v>131</v>
      </c>
      <c r="IG3" s="1243" t="s">
        <v>179</v>
      </c>
      <c r="IH3" s="1243" t="s">
        <v>726</v>
      </c>
      <c r="II3" s="1243" t="s">
        <v>133</v>
      </c>
      <c r="IJ3" s="1243" t="s">
        <v>134</v>
      </c>
      <c r="IK3" s="1243" t="s">
        <v>180</v>
      </c>
      <c r="IL3" s="1243" t="s">
        <v>135</v>
      </c>
      <c r="IM3" s="1243" t="s">
        <v>136</v>
      </c>
      <c r="IN3" s="1243" t="s">
        <v>137</v>
      </c>
      <c r="IO3" s="1243" t="s">
        <v>181</v>
      </c>
      <c r="IP3" s="1250" t="s">
        <v>182</v>
      </c>
      <c r="IQ3" s="1249" t="s">
        <v>126</v>
      </c>
      <c r="IR3" s="1243" t="s">
        <v>127</v>
      </c>
      <c r="IS3" s="1243" t="s">
        <v>128</v>
      </c>
      <c r="IT3" s="1243" t="s">
        <v>178</v>
      </c>
      <c r="IU3" s="1243" t="s">
        <v>129</v>
      </c>
      <c r="IV3" s="1243" t="s">
        <v>130</v>
      </c>
      <c r="IW3" s="1243" t="s">
        <v>131</v>
      </c>
      <c r="IX3" s="1243" t="s">
        <v>179</v>
      </c>
      <c r="IY3" s="1243" t="s">
        <v>132</v>
      </c>
      <c r="IZ3" s="1243" t="s">
        <v>133</v>
      </c>
      <c r="JA3" s="1243" t="s">
        <v>134</v>
      </c>
      <c r="JB3" s="1243" t="s">
        <v>180</v>
      </c>
      <c r="JC3" s="1243" t="s">
        <v>135</v>
      </c>
      <c r="JD3" s="1243" t="s">
        <v>136</v>
      </c>
      <c r="JE3" s="1243" t="s">
        <v>137</v>
      </c>
      <c r="JF3" s="1243" t="s">
        <v>181</v>
      </c>
      <c r="JG3" s="1250" t="s">
        <v>182</v>
      </c>
    </row>
    <row r="4" spans="1:268" s="1276" customFormat="1" ht="35.15" customHeight="1" thickTop="1" x14ac:dyDescent="0.45">
      <c r="A4" s="1251" t="s">
        <v>955</v>
      </c>
      <c r="B4" s="1252">
        <v>586.78</v>
      </c>
      <c r="C4" s="1252">
        <v>419.08</v>
      </c>
      <c r="D4" s="1252">
        <v>469.1</v>
      </c>
      <c r="E4" s="1252">
        <v>518.37480000000005</v>
      </c>
      <c r="F4" s="1252">
        <v>779.60149999999999</v>
      </c>
      <c r="G4" s="1252">
        <v>505.0718</v>
      </c>
      <c r="H4" s="1252">
        <v>486.15690000000001</v>
      </c>
      <c r="I4" s="1252">
        <v>607.83339999999998</v>
      </c>
      <c r="J4" s="1252">
        <v>622.79330000000004</v>
      </c>
      <c r="K4" s="1252">
        <v>513.27120000000002</v>
      </c>
      <c r="L4" s="1252">
        <v>604.99249999999995</v>
      </c>
      <c r="M4" s="1252">
        <v>545.49120000000005</v>
      </c>
      <c r="N4" s="1252">
        <v>527.31060000000002</v>
      </c>
      <c r="O4" s="1252">
        <v>674.04859999999996</v>
      </c>
      <c r="P4" s="1252">
        <v>552.73069999999996</v>
      </c>
      <c r="Q4" s="1252">
        <v>788.72349999999994</v>
      </c>
      <c r="R4" s="1253">
        <v>1124.2978522343731</v>
      </c>
      <c r="S4" s="1254">
        <v>7545.0411034743729</v>
      </c>
      <c r="T4" s="1255">
        <v>711.41489999999999</v>
      </c>
      <c r="U4" s="1255">
        <v>783.69770000000005</v>
      </c>
      <c r="V4" s="1255"/>
      <c r="W4" s="1256">
        <v>756.19449999999995</v>
      </c>
      <c r="X4" s="1257">
        <v>656.68579999999997</v>
      </c>
      <c r="Y4" s="1258">
        <v>889.82860000000005</v>
      </c>
      <c r="Z4" s="1254">
        <v>1338.9989</v>
      </c>
      <c r="AA4" s="1259">
        <v>689.4828</v>
      </c>
      <c r="AB4" s="1260">
        <v>702.19849999999997</v>
      </c>
      <c r="AC4" s="1261">
        <v>1062.1198999999999</v>
      </c>
      <c r="AD4" s="1261">
        <v>980.88109999999995</v>
      </c>
      <c r="AE4" s="1261">
        <v>730.74760000000003</v>
      </c>
      <c r="AF4" s="1261">
        <v>1376.4070999999999</v>
      </c>
      <c r="AG4" s="1262">
        <v>10678.657300000001</v>
      </c>
      <c r="AH4" s="1261"/>
      <c r="AI4" s="1261">
        <v>651.26509431999818</v>
      </c>
      <c r="AJ4" s="1261">
        <v>1205.8578391599992</v>
      </c>
      <c r="AK4" s="1261">
        <v>1291.8044147100211</v>
      </c>
      <c r="AL4" s="1261">
        <f>AK4+AJ4+AI4</f>
        <v>3148.9273481900186</v>
      </c>
      <c r="AM4" s="1261">
        <v>808.02867633999949</v>
      </c>
      <c r="AN4" s="1261">
        <v>1132.0775241399988</v>
      </c>
      <c r="AO4" s="1261">
        <v>1418.7349543899995</v>
      </c>
      <c r="AP4" s="1261">
        <f>AL4+AM4+AN4+AO4</f>
        <v>6507.7685030600169</v>
      </c>
      <c r="AQ4" s="1261">
        <v>895.30224941999779</v>
      </c>
      <c r="AR4" s="1261">
        <v>972.48584510999945</v>
      </c>
      <c r="AS4" s="1261">
        <v>1007.4522019399984</v>
      </c>
      <c r="AT4" s="1261">
        <f>AP4+AQ4+AR4+AS4</f>
        <v>9383.0087995300128</v>
      </c>
      <c r="AU4" s="1261">
        <v>1100.0788471300011</v>
      </c>
      <c r="AV4" s="1261">
        <v>1079.5451645299995</v>
      </c>
      <c r="AW4" s="1261">
        <v>1817.9859045299995</v>
      </c>
      <c r="AX4" s="1261">
        <f>AW4+AV4+AU4+AT4</f>
        <v>13380.618715720013</v>
      </c>
      <c r="AY4" s="1261"/>
      <c r="AZ4" s="1261">
        <v>875.58930098799999</v>
      </c>
      <c r="BA4" s="1261">
        <v>1176.8736406</v>
      </c>
      <c r="BB4" s="1261">
        <v>1350.11001876</v>
      </c>
      <c r="BC4" s="1261">
        <f>BB4+BA4+AZ4</f>
        <v>3402.5729603480004</v>
      </c>
      <c r="BD4" s="1261">
        <f>SUM(BD5:BD16)</f>
        <v>1240.0087560900001</v>
      </c>
      <c r="BE4" s="1261">
        <f>SUM(BE5:BE16)</f>
        <v>1021.6136864600002</v>
      </c>
      <c r="BF4" s="1261">
        <f>SUM(BF5:BF16)</f>
        <v>1402.5073185200001</v>
      </c>
      <c r="BG4" s="1261">
        <f>BD4+BE4+BF4</f>
        <v>3664.1297610700003</v>
      </c>
      <c r="BH4" s="1261">
        <f>BC4+BD4+BE4+BF4</f>
        <v>7066.7027214180007</v>
      </c>
      <c r="BI4" s="1261">
        <f>SUM(BI5:BI16)</f>
        <v>939.21647431999997</v>
      </c>
      <c r="BJ4" s="1261">
        <f>SUM(BJ5:BJ16)</f>
        <v>983.22102872999972</v>
      </c>
      <c r="BK4" s="1261">
        <f>SUM(BK5:BK16)</f>
        <v>1022.2734119999988</v>
      </c>
      <c r="BL4" s="1261">
        <f>BI4+BJ4+BK4</f>
        <v>2944.7109150499982</v>
      </c>
      <c r="BM4" s="1261">
        <f>BH4+BI4+BJ4+BK4</f>
        <v>10011.413636468</v>
      </c>
      <c r="BN4" s="1261">
        <v>1495.0480678100007</v>
      </c>
      <c r="BO4" s="1261">
        <v>1106.298759699999</v>
      </c>
      <c r="BP4" s="1261">
        <v>1605.1379586100002</v>
      </c>
      <c r="BQ4" s="1261">
        <f>BN4+BO4+BP4</f>
        <v>4206.4847861199996</v>
      </c>
      <c r="BR4" s="1261">
        <f>BC4+BG4+BL4+BQ4</f>
        <v>14217.898422587998</v>
      </c>
      <c r="BS4" s="1261"/>
      <c r="BT4" s="1261">
        <v>1216.3238398300002</v>
      </c>
      <c r="BU4" s="1261">
        <v>1205.1173558800015</v>
      </c>
      <c r="BV4" s="1261">
        <v>1572.444385870001</v>
      </c>
      <c r="BW4" s="1261">
        <f>BT4+BU4+BV4</f>
        <v>3993.885581580003</v>
      </c>
      <c r="BX4" s="1261">
        <v>1557.504507209999</v>
      </c>
      <c r="BY4" s="1261">
        <v>1421.0951735570418</v>
      </c>
      <c r="BZ4" s="1261">
        <v>1509.7013236543623</v>
      </c>
      <c r="CA4" s="1261">
        <f>BX4+BY4+BZ4</f>
        <v>4488.3010044214034</v>
      </c>
      <c r="CB4" s="1261">
        <v>2248.3373202099988</v>
      </c>
      <c r="CC4" s="1261">
        <v>5567.0462659839895</v>
      </c>
      <c r="CD4" s="1261"/>
      <c r="CE4" s="1261">
        <v>1525.0415406800005</v>
      </c>
      <c r="CF4" s="1261">
        <v>1916.2545874699945</v>
      </c>
      <c r="CG4" s="1261">
        <v>2917.7120690100014</v>
      </c>
      <c r="CH4" s="1261">
        <f>CE4+CF4+CG4</f>
        <v>6359.0081971599957</v>
      </c>
      <c r="CI4" s="1261">
        <v>1866.2813803028382</v>
      </c>
      <c r="CJ4" s="1261">
        <v>2058.7258992200036</v>
      </c>
      <c r="CK4" s="1261">
        <v>2727.2075586600026</v>
      </c>
      <c r="CL4" s="1261">
        <f>CI4+CJ4+CK4</f>
        <v>6652.2148381828447</v>
      </c>
      <c r="CM4" s="1261">
        <v>2111.3781317841026</v>
      </c>
      <c r="CN4" s="1261">
        <v>1915.2849136754405</v>
      </c>
      <c r="CO4" s="1261">
        <v>1664.3213642099997</v>
      </c>
      <c r="CP4" s="1263">
        <f>CM4+CN4+CO4</f>
        <v>5690.9844096695433</v>
      </c>
      <c r="CQ4" s="1264">
        <v>2103.47616638</v>
      </c>
      <c r="CR4" s="1261">
        <v>2057.5043731095557</v>
      </c>
      <c r="CS4" s="407">
        <v>2632.4909480700012</v>
      </c>
      <c r="CT4" s="1261">
        <f t="shared" ref="CT4:CT20" si="0">SUM(CQ4:CS4)</f>
        <v>6793.4714875595564</v>
      </c>
      <c r="CU4" s="1265">
        <v>1701.2233123499975</v>
      </c>
      <c r="CV4" s="1265">
        <v>1937.2295629530051</v>
      </c>
      <c r="CW4" s="1265">
        <v>2276.4344108000146</v>
      </c>
      <c r="CX4" s="1266">
        <v>5914.8872861030177</v>
      </c>
      <c r="CY4" s="1267">
        <v>3466.4248183300265</v>
      </c>
      <c r="CZ4" s="1267">
        <v>2040.3135152999666</v>
      </c>
      <c r="DA4" s="1267">
        <v>2129.1486710100025</v>
      </c>
      <c r="DB4" s="1268">
        <v>7635.8870046399952</v>
      </c>
      <c r="DC4" s="1267">
        <v>2458.4008433399999</v>
      </c>
      <c r="DD4" s="1267">
        <v>1910.6390614520974</v>
      </c>
      <c r="DE4" s="1267">
        <v>2226.5209442899582</v>
      </c>
      <c r="DF4" s="1266">
        <v>6595.5608490820559</v>
      </c>
      <c r="DG4" s="1267">
        <v>3703.6069634998589</v>
      </c>
      <c r="DH4" s="1267">
        <v>2060.4723302000029</v>
      </c>
      <c r="DI4" s="1267">
        <v>2730.4401741352394</v>
      </c>
      <c r="DJ4" s="1267">
        <v>8494.5194678351018</v>
      </c>
      <c r="DK4" s="1269">
        <v>2118.3362333949135</v>
      </c>
      <c r="DL4" s="1267">
        <v>2027.4982530199993</v>
      </c>
      <c r="DM4" s="1267">
        <v>2607.6304175987329</v>
      </c>
      <c r="DN4" s="1267">
        <v>6753.4649040136446</v>
      </c>
      <c r="DO4" s="1267">
        <v>2320.320041519913</v>
      </c>
      <c r="DP4" s="1267">
        <v>2576.189729430002</v>
      </c>
      <c r="DQ4" s="1267">
        <v>2468.2140412299941</v>
      </c>
      <c r="DR4" s="1267">
        <v>7364.7238121799101</v>
      </c>
      <c r="DS4" s="1267">
        <v>2537.4553350199221</v>
      </c>
      <c r="DT4" s="1267">
        <v>3087.054728299996</v>
      </c>
      <c r="DU4" s="1267">
        <v>2597.8271687214983</v>
      </c>
      <c r="DV4" s="1267">
        <v>8222.3372320414182</v>
      </c>
      <c r="DW4" s="1267">
        <v>2980.7344210500464</v>
      </c>
      <c r="DX4" s="1267">
        <v>3189.2494752899956</v>
      </c>
      <c r="DY4" s="1267">
        <v>4258.6377974087745</v>
      </c>
      <c r="DZ4" s="1267">
        <v>10428.621693748815</v>
      </c>
      <c r="EA4" s="1267">
        <v>32769.147641983793</v>
      </c>
      <c r="EB4" s="1270">
        <v>2391.0588438499999</v>
      </c>
      <c r="EC4" s="1267">
        <v>3623.2608594099966</v>
      </c>
      <c r="ED4" s="1267">
        <v>2805.2286861099992</v>
      </c>
      <c r="EE4" s="1267">
        <v>8819.5483893699966</v>
      </c>
      <c r="EF4" s="1267">
        <v>2814.6973064199992</v>
      </c>
      <c r="EG4" s="1267">
        <v>3101.0995468970341</v>
      </c>
      <c r="EH4" s="1267">
        <v>3883.4198881600005</v>
      </c>
      <c r="EI4" s="1267">
        <v>9799.2167414770338</v>
      </c>
      <c r="EJ4" s="1267">
        <v>3743.0195420833161</v>
      </c>
      <c r="EK4" s="1267">
        <v>3654.5463621589288</v>
      </c>
      <c r="EL4" s="1267">
        <v>3810.3102968899866</v>
      </c>
      <c r="EM4" s="1267">
        <v>11207.876201132232</v>
      </c>
      <c r="EN4" s="1267">
        <v>3136.7062111399991</v>
      </c>
      <c r="EO4" s="1267">
        <v>3535.672087310023</v>
      </c>
      <c r="EP4" s="1267">
        <v>5803.3293499099909</v>
      </c>
      <c r="EQ4" s="1267">
        <v>12475.707648360012</v>
      </c>
      <c r="ER4" s="1271">
        <v>42302.348980339273</v>
      </c>
      <c r="ES4" s="1270">
        <v>2991.9410882599955</v>
      </c>
      <c r="ET4" s="1267">
        <v>2822.4406706299978</v>
      </c>
      <c r="EU4" s="1267">
        <v>3180.7669435499979</v>
      </c>
      <c r="EV4" s="1267">
        <v>8995.1487024399921</v>
      </c>
      <c r="EW4" s="1267">
        <v>3489.5932895999981</v>
      </c>
      <c r="EX4" s="1267">
        <v>3155.217946050001</v>
      </c>
      <c r="EY4" s="1267">
        <v>3351.7666694923987</v>
      </c>
      <c r="EZ4" s="1267">
        <v>9996.5779051423979</v>
      </c>
      <c r="FA4" s="1267">
        <v>4825.0586000000358</v>
      </c>
      <c r="FB4" s="1267">
        <v>3863.1205666035694</v>
      </c>
      <c r="FC4" s="1267">
        <v>3965.4732609520865</v>
      </c>
      <c r="FD4" s="1267">
        <v>12653.652427555691</v>
      </c>
      <c r="FE4" s="1267">
        <v>3713.0729656000012</v>
      </c>
      <c r="FF4" s="1267">
        <v>3313.357808960001</v>
      </c>
      <c r="FG4" s="1267">
        <v>7593.2619654977971</v>
      </c>
      <c r="FH4" s="1267">
        <v>14619.692740057802</v>
      </c>
      <c r="FI4" s="1271">
        <v>46265.071775195873</v>
      </c>
      <c r="FJ4" s="1270">
        <v>3582.455582409993</v>
      </c>
      <c r="FK4" s="1267">
        <v>2511.3319241200002</v>
      </c>
      <c r="FL4" s="1267">
        <v>3167.9041599799989</v>
      </c>
      <c r="FM4" s="367">
        <v>9261.6916665099907</v>
      </c>
      <c r="FN4" s="367">
        <v>5366.3754236855957</v>
      </c>
      <c r="FO4" s="367">
        <v>2733.5035049800008</v>
      </c>
      <c r="FP4" s="367">
        <v>3615.1553727099999</v>
      </c>
      <c r="FQ4" s="367">
        <v>11715.034301375596</v>
      </c>
      <c r="FR4" s="367">
        <v>4459.3019066899988</v>
      </c>
      <c r="FS4" s="367">
        <v>3304.996695186951</v>
      </c>
      <c r="FT4" s="367">
        <v>6234.5946423700207</v>
      </c>
      <c r="FU4" s="367">
        <v>13998.89324424697</v>
      </c>
      <c r="FV4" s="367">
        <v>4614.1949523799985</v>
      </c>
      <c r="FW4" s="367">
        <v>3929.0296959399966</v>
      </c>
      <c r="FX4" s="367">
        <v>7104.2581024607325</v>
      </c>
      <c r="FY4" s="367">
        <v>15647.482750780728</v>
      </c>
      <c r="FZ4" s="410">
        <v>50623.101962913279</v>
      </c>
      <c r="GA4" s="409">
        <v>4447.1136307946472</v>
      </c>
      <c r="GB4" s="367">
        <v>3780.9579376000011</v>
      </c>
      <c r="GC4" s="367">
        <v>5351.6774650599937</v>
      </c>
      <c r="GD4" s="367">
        <f>GA4+GB4+GC4</f>
        <v>13579.749033454642</v>
      </c>
      <c r="GE4" s="367">
        <v>4765.2819203800018</v>
      </c>
      <c r="GF4" s="367">
        <v>3586.5159603999987</v>
      </c>
      <c r="GG4" s="367">
        <v>5711.9701294425049</v>
      </c>
      <c r="GH4" s="367">
        <f>GE4+GF4+GG4</f>
        <v>14063.768010222506</v>
      </c>
      <c r="GI4" s="367">
        <v>5290.1371957300007</v>
      </c>
      <c r="GJ4" s="367">
        <v>4088.7875416200018</v>
      </c>
      <c r="GK4" s="367">
        <v>5896.9852479200017</v>
      </c>
      <c r="GL4" s="367">
        <f>GI4+GJ4+GK4</f>
        <v>15275.909985270004</v>
      </c>
      <c r="GM4" s="1272">
        <v>6630.0450915200026</v>
      </c>
      <c r="GN4" s="1272">
        <v>4269.1043928799991</v>
      </c>
      <c r="GO4" s="1272">
        <v>8524.0813218700005</v>
      </c>
      <c r="GP4" s="1272">
        <f>GM4+GN4+GO4</f>
        <v>19423.230806270003</v>
      </c>
      <c r="GQ4" s="1273">
        <f>GD4+GH4+GL4+GP4</f>
        <v>62342.657835217156</v>
      </c>
      <c r="GR4" s="409">
        <v>4186.8536878700079</v>
      </c>
      <c r="GS4" s="367">
        <v>3919.8328745199674</v>
      </c>
      <c r="GT4" s="367">
        <v>5898.2593036600001</v>
      </c>
      <c r="GU4" s="367">
        <f>GR4+GS4+GT4</f>
        <v>14004.945866049977</v>
      </c>
      <c r="GV4" s="367">
        <v>7028.279160640006</v>
      </c>
      <c r="GW4" s="367">
        <v>4892.1702450300008</v>
      </c>
      <c r="GX4" s="367">
        <v>6281.0748797199976</v>
      </c>
      <c r="GY4" s="367">
        <f>GV4+GW4+GX4</f>
        <v>18201.524285390005</v>
      </c>
      <c r="GZ4" s="367">
        <v>6146.8481922699993</v>
      </c>
      <c r="HA4" s="367">
        <v>5980.6904458599984</v>
      </c>
      <c r="HB4" s="367">
        <v>9669.6958267300088</v>
      </c>
      <c r="HC4" s="367">
        <f>GZ4+HA4+HB4</f>
        <v>21797.234464860005</v>
      </c>
      <c r="HD4" s="367">
        <v>7231.9471153999975</v>
      </c>
      <c r="HE4" s="367">
        <v>7562.2794576600181</v>
      </c>
      <c r="HF4" s="367">
        <v>12069.29447458</v>
      </c>
      <c r="HG4" s="367">
        <f>HD4+HE4+HF4</f>
        <v>26863.521047640017</v>
      </c>
      <c r="HH4" s="410">
        <v>80867.22566394</v>
      </c>
      <c r="HI4" s="409">
        <v>5306.9719054199995</v>
      </c>
      <c r="HJ4" s="367">
        <v>6315.4825231700015</v>
      </c>
      <c r="HK4" s="367">
        <v>12451.240977060008</v>
      </c>
      <c r="HL4" s="367">
        <f>HI4+HJ4+HK4</f>
        <v>24073.695405650011</v>
      </c>
      <c r="HM4" s="367">
        <v>7139.7577560499876</v>
      </c>
      <c r="HN4" s="367">
        <v>8963.9563639499993</v>
      </c>
      <c r="HO4" s="367">
        <v>14949.298867985852</v>
      </c>
      <c r="HP4" s="367">
        <f>HM4+HN4+HO4</f>
        <v>31053.012987985836</v>
      </c>
      <c r="HQ4" s="367">
        <v>10079.928616339997</v>
      </c>
      <c r="HR4" s="367">
        <v>8304.9975745499996</v>
      </c>
      <c r="HS4" s="367">
        <v>9038.5356465199238</v>
      </c>
      <c r="HT4" s="367">
        <f>HQ4+HR4+HS4</f>
        <v>27423.461837409923</v>
      </c>
      <c r="HU4" s="367">
        <v>9754.7752431799927</v>
      </c>
      <c r="HV4" s="367">
        <v>8442.9971525600049</v>
      </c>
      <c r="HW4" s="367">
        <v>16534.916327690007</v>
      </c>
      <c r="HX4" s="367">
        <f>HU4+HV4+HW4</f>
        <v>34732.688723430008</v>
      </c>
      <c r="HY4" s="367">
        <f>HX4+HT4+HP4+HL4</f>
        <v>117282.85895447579</v>
      </c>
      <c r="HZ4" s="1274">
        <v>7359.9855977050192</v>
      </c>
      <c r="IA4" s="367">
        <v>8089.4639039429039</v>
      </c>
      <c r="IB4" s="367">
        <v>8913.6782629539648</v>
      </c>
      <c r="IC4" s="367">
        <f>IB4+IA4+HZ4</f>
        <v>24363.127764601886</v>
      </c>
      <c r="ID4" s="367">
        <v>12846.83831374</v>
      </c>
      <c r="IE4" s="367">
        <v>11309.308252679963</v>
      </c>
      <c r="IF4" s="367">
        <v>14433.343085381084</v>
      </c>
      <c r="IG4" s="367">
        <f>IF4+IE4+ID4</f>
        <v>38589.48965180105</v>
      </c>
      <c r="IH4" s="367">
        <v>14215.981273062482</v>
      </c>
      <c r="II4" s="367">
        <v>9642.0938381499818</v>
      </c>
      <c r="IJ4" s="367">
        <v>10604.804833860057</v>
      </c>
      <c r="IK4" s="367">
        <v>34462.87994507252</v>
      </c>
      <c r="IL4" s="367">
        <v>16765.117153109935</v>
      </c>
      <c r="IM4" s="367">
        <v>12875.288579837894</v>
      </c>
      <c r="IN4" s="367">
        <v>38114.752860588669</v>
      </c>
      <c r="IO4" s="367">
        <v>67755.1585935365</v>
      </c>
      <c r="IP4" s="1275">
        <v>165170.65595501196</v>
      </c>
      <c r="IQ4" s="1274">
        <f>IQ5+IQ6+IQ7+IQ8+IQ13+IQ15+IQ16+IQ9</f>
        <v>10203.309666262869</v>
      </c>
      <c r="IR4" s="367">
        <f t="shared" ref="IR4:IS4" si="1">IR5+IR6+IR7+IR8+IR13+IR15+IR16+IR9</f>
        <v>9992.0908393300051</v>
      </c>
      <c r="IS4" s="367">
        <f t="shared" si="1"/>
        <v>19484.300981090713</v>
      </c>
      <c r="IT4" s="367">
        <f>IQ4+IR4+IS4</f>
        <v>39679.701486683582</v>
      </c>
      <c r="IU4" s="367">
        <f t="shared" ref="IU4:IW4" si="2">IU5+IU6+IU7+IU8+IU13+IU15+IU16+IU9</f>
        <v>17486.850849960007</v>
      </c>
      <c r="IV4" s="367">
        <f t="shared" si="2"/>
        <v>12957.979737139354</v>
      </c>
      <c r="IW4" s="367">
        <f t="shared" si="2"/>
        <v>15407.770811518103</v>
      </c>
      <c r="IX4" s="367">
        <f>IU4+IV4+IW4</f>
        <v>45852.601398617466</v>
      </c>
      <c r="IY4" s="367">
        <f t="shared" ref="IY4:JA4" si="3">IY5+IY6+IY7+IY8+IY13+IY15+IY16+IY9</f>
        <v>12467.136080630014</v>
      </c>
      <c r="IZ4" s="367">
        <f t="shared" si="3"/>
        <v>21198.117105090008</v>
      </c>
      <c r="JA4" s="367">
        <f t="shared" si="3"/>
        <v>19466.931049282535</v>
      </c>
      <c r="JB4" s="367">
        <f t="shared" ref="JB4:JB9" si="4">IY4+IZ4+JA4</f>
        <v>53132.184235002554</v>
      </c>
      <c r="JC4" s="367">
        <f t="shared" ref="JC4:JE4" si="5">JC5+JC6+JC7+JC8+JC13+JC15+JC16+JC9</f>
        <v>18080.542254437558</v>
      </c>
      <c r="JD4" s="367">
        <f t="shared" si="5"/>
        <v>14966.979422106113</v>
      </c>
      <c r="JE4" s="367">
        <f t="shared" si="5"/>
        <v>33789.430390770001</v>
      </c>
      <c r="JF4" s="367">
        <f t="shared" ref="JF4:JG32" si="6">JC4+JD4+JE4</f>
        <v>66836.952067313672</v>
      </c>
      <c r="JG4" s="1275">
        <f t="shared" ref="JG4:JG9" si="7">IT4+IX4+JB4+JF4</f>
        <v>205501.43918761727</v>
      </c>
    </row>
    <row r="5" spans="1:268" ht="35.15" customHeight="1" x14ac:dyDescent="0.45">
      <c r="A5" s="1277" t="s">
        <v>956</v>
      </c>
      <c r="B5" s="1278">
        <v>108.52366000000002</v>
      </c>
      <c r="C5" s="1278">
        <v>139.79</v>
      </c>
      <c r="D5" s="1278">
        <v>134.4</v>
      </c>
      <c r="E5" s="1278">
        <v>179.08160000000001</v>
      </c>
      <c r="F5" s="1278">
        <v>192.7518</v>
      </c>
      <c r="G5" s="1278">
        <v>160.25200000000001</v>
      </c>
      <c r="H5" s="1278">
        <v>152.20009999999999</v>
      </c>
      <c r="I5" s="1278">
        <v>178.30670000000001</v>
      </c>
      <c r="J5" s="1278">
        <v>180.68180000000001</v>
      </c>
      <c r="K5" s="1278">
        <v>162.04249999999999</v>
      </c>
      <c r="L5" s="1278">
        <v>192.22550000000001</v>
      </c>
      <c r="M5" s="1278">
        <v>182.00880000000001</v>
      </c>
      <c r="N5" s="1278">
        <v>209.845</v>
      </c>
      <c r="O5" s="1278">
        <v>204.2816</v>
      </c>
      <c r="P5" s="1278">
        <v>177.69110000000001</v>
      </c>
      <c r="Q5" s="1278">
        <v>250.86949999999999</v>
      </c>
      <c r="R5" s="1263">
        <v>234.94038570000001</v>
      </c>
      <c r="S5" s="1279">
        <v>2277.6651177000003</v>
      </c>
      <c r="T5" s="1280">
        <v>127.9303</v>
      </c>
      <c r="U5" s="1281">
        <v>368.67399999999998</v>
      </c>
      <c r="V5" s="1281"/>
      <c r="W5" s="1280">
        <v>311.31909999999999</v>
      </c>
      <c r="X5" s="1282">
        <v>202.42400000000001</v>
      </c>
      <c r="Y5" s="1283">
        <v>302.83839999999998</v>
      </c>
      <c r="Z5" s="1283">
        <v>319.05110000000002</v>
      </c>
      <c r="AA5" s="1284">
        <v>254.40870000000001</v>
      </c>
      <c r="AB5" s="1285">
        <v>286.23349999999999</v>
      </c>
      <c r="AC5" s="1263">
        <v>326.04020000000003</v>
      </c>
      <c r="AD5" s="1263">
        <v>305.02140000000003</v>
      </c>
      <c r="AE5" s="1263">
        <v>325.17009999999999</v>
      </c>
      <c r="AF5" s="1263">
        <v>381.46570000000003</v>
      </c>
      <c r="AG5" s="1263">
        <v>3510.5765000000001</v>
      </c>
      <c r="AH5" s="1263"/>
      <c r="AI5" s="1263">
        <v>303.61868124999904</v>
      </c>
      <c r="AJ5" s="1263">
        <v>354.69786363000031</v>
      </c>
      <c r="AK5" s="1263">
        <v>373.6998135</v>
      </c>
      <c r="AL5" s="1263">
        <f t="shared" ref="AL5:AL32" si="8">AK5+AJ5+AI5</f>
        <v>1032.0163583799995</v>
      </c>
      <c r="AM5" s="1263">
        <v>312.26535186999956</v>
      </c>
      <c r="AN5" s="1263">
        <v>401.75968370999931</v>
      </c>
      <c r="AO5" s="1263">
        <v>446.19750915000003</v>
      </c>
      <c r="AP5" s="1263">
        <f>AL5+AM5+AN5+AO5</f>
        <v>2192.2389031099983</v>
      </c>
      <c r="AQ5" s="1263">
        <v>348.7214060199982</v>
      </c>
      <c r="AR5" s="1263">
        <v>393.46801837999897</v>
      </c>
      <c r="AS5" s="1263">
        <v>359.27216955999995</v>
      </c>
      <c r="AT5" s="1263">
        <f t="shared" ref="AT5:AT32" si="9">AP5+AQ5+AR5+AS5</f>
        <v>3293.700497069995</v>
      </c>
      <c r="AU5" s="1263">
        <v>371.4228225</v>
      </c>
      <c r="AV5" s="1263">
        <v>420.65367406000098</v>
      </c>
      <c r="AW5" s="1263">
        <v>425.51371626000002</v>
      </c>
      <c r="AX5" s="1263">
        <f>AW5+AV5+AU5+AT5</f>
        <v>4511.2907098899959</v>
      </c>
      <c r="AY5" s="1263"/>
      <c r="AZ5" s="1263">
        <v>353.35307757999999</v>
      </c>
      <c r="BA5" s="1263">
        <v>349.86312627000001</v>
      </c>
      <c r="BB5" s="1263">
        <v>393.93401656999998</v>
      </c>
      <c r="BC5" s="1263">
        <f t="shared" ref="BC5:BC32" si="10">BB5+BA5+AZ5</f>
        <v>1097.1502204200001</v>
      </c>
      <c r="BD5" s="1263">
        <v>409.30695135000008</v>
      </c>
      <c r="BE5" s="1263">
        <v>389.52708627999999</v>
      </c>
      <c r="BF5" s="1263">
        <v>429.16646920999995</v>
      </c>
      <c r="BG5" s="1263">
        <f t="shared" ref="BG5:BG32" si="11">BD5+BE5+BF5</f>
        <v>1228.0005068400001</v>
      </c>
      <c r="BH5" s="1263">
        <f>BC5+BD5+BE5+BF5</f>
        <v>2325.1507272600002</v>
      </c>
      <c r="BI5" s="1263">
        <v>388.06758010999999</v>
      </c>
      <c r="BJ5" s="1263">
        <v>417.95136214999997</v>
      </c>
      <c r="BK5" s="1263">
        <v>435.77074400999993</v>
      </c>
      <c r="BL5" s="1263">
        <f t="shared" ref="BL5:BL32" si="12">BI5+BJ5+BK5</f>
        <v>1241.7896862699999</v>
      </c>
      <c r="BM5" s="1263">
        <f>BH5+BI5+BJ5+BK5</f>
        <v>3566.9404135300001</v>
      </c>
      <c r="BN5" s="1263">
        <v>477.22426137999997</v>
      </c>
      <c r="BO5" s="1263">
        <v>457.92055926</v>
      </c>
      <c r="BP5" s="1263">
        <v>525.13476961999993</v>
      </c>
      <c r="BQ5" s="1263">
        <f t="shared" ref="BQ5:BQ32" si="13">BN5+BO5+BP5</f>
        <v>1460.2795902600001</v>
      </c>
      <c r="BR5" s="1263">
        <f t="shared" ref="BR5:BR32" si="14">BC5+BG5+BL5+BQ5</f>
        <v>5027.2200037900002</v>
      </c>
      <c r="BS5" s="1263"/>
      <c r="BT5" s="1263">
        <v>455.8107848599999</v>
      </c>
      <c r="BU5" s="1263">
        <v>471.51229855000003</v>
      </c>
      <c r="BV5" s="1263">
        <v>498.38204894</v>
      </c>
      <c r="BW5" s="1263">
        <f t="shared" ref="BW5:BW32" si="15">BT5+BU5+BV5</f>
        <v>1425.70513235</v>
      </c>
      <c r="BX5" s="1263">
        <v>456.92895475000006</v>
      </c>
      <c r="BY5" s="1263">
        <v>488.36357897999994</v>
      </c>
      <c r="BZ5" s="1263">
        <v>566.80960694000009</v>
      </c>
      <c r="CA5" s="1263">
        <f t="shared" ref="CA5:CA32" si="16">BX5+BY5+BZ5</f>
        <v>1512.1021406700002</v>
      </c>
      <c r="CB5" s="1263">
        <v>703.23568319999913</v>
      </c>
      <c r="CC5" s="1263">
        <v>1821.8820932299991</v>
      </c>
      <c r="CD5" s="1263"/>
      <c r="CE5" s="1263">
        <v>703.05525753000006</v>
      </c>
      <c r="CF5" s="1263">
        <v>612.02379836</v>
      </c>
      <c r="CG5" s="1263">
        <v>783.82663837999996</v>
      </c>
      <c r="CH5" s="1263">
        <f t="shared" ref="CH5:CH32" si="17">CE5+CF5+CG5</f>
        <v>2098.9056942699999</v>
      </c>
      <c r="CI5" s="1263">
        <v>718.48864368000011</v>
      </c>
      <c r="CJ5" s="1263">
        <v>754.6432331200001</v>
      </c>
      <c r="CK5" s="1263">
        <v>809.59548644999995</v>
      </c>
      <c r="CL5" s="1263">
        <f t="shared" ref="CL5:CL32" si="18">CI5+CJ5+CK5</f>
        <v>2282.7273632500001</v>
      </c>
      <c r="CM5" s="1263">
        <v>613.78386783999997</v>
      </c>
      <c r="CN5" s="1263">
        <v>530.77260588000001</v>
      </c>
      <c r="CO5" s="1263">
        <v>595.04753600999993</v>
      </c>
      <c r="CP5" s="1263">
        <f t="shared" ref="CP5:CP32" si="19">CM5+CN5+CO5</f>
        <v>1739.6040097299999</v>
      </c>
      <c r="CQ5" s="1286">
        <v>883.44414755000093</v>
      </c>
      <c r="CR5" s="1263">
        <v>771.66046746999916</v>
      </c>
      <c r="CS5" s="39">
        <v>924.580584780001</v>
      </c>
      <c r="CT5" s="1263">
        <f t="shared" si="0"/>
        <v>2579.6851998000011</v>
      </c>
      <c r="CU5" s="1287">
        <v>706.82119463999891</v>
      </c>
      <c r="CV5" s="1287">
        <v>902.28674101000104</v>
      </c>
      <c r="CW5" s="1287">
        <v>932.63473118999991</v>
      </c>
      <c r="CX5" s="1268">
        <v>2541.7426668399999</v>
      </c>
      <c r="CY5" s="1288">
        <v>942.17804863000015</v>
      </c>
      <c r="CZ5" s="1288">
        <v>1032.8602763599999</v>
      </c>
      <c r="DA5" s="1289">
        <v>1052.8502132100011</v>
      </c>
      <c r="DB5" s="1268">
        <v>3027.8885382000012</v>
      </c>
      <c r="DC5" s="1288">
        <v>1056.89947353</v>
      </c>
      <c r="DD5" s="1288">
        <v>849.32601766000016</v>
      </c>
      <c r="DE5" s="1289">
        <v>905.73789293000107</v>
      </c>
      <c r="DF5" s="1268">
        <v>2811.9633841200016</v>
      </c>
      <c r="DG5" s="1288">
        <v>1116.5303599599999</v>
      </c>
      <c r="DH5" s="1288">
        <v>1106.9093903900009</v>
      </c>
      <c r="DI5" s="1288">
        <v>1070.55762362</v>
      </c>
      <c r="DJ5" s="1288">
        <v>3293.9973739700008</v>
      </c>
      <c r="DK5" s="1288">
        <v>706.47883824999803</v>
      </c>
      <c r="DL5" s="1288">
        <v>1012.9182994399989</v>
      </c>
      <c r="DM5" s="1288">
        <v>1079.3081294599972</v>
      </c>
      <c r="DN5" s="1288">
        <v>2798.7052671499941</v>
      </c>
      <c r="DO5" s="1288">
        <v>776.87154248000104</v>
      </c>
      <c r="DP5" s="1288">
        <v>1028.9854816100019</v>
      </c>
      <c r="DQ5" s="1288">
        <v>1087.871026139997</v>
      </c>
      <c r="DR5" s="1288">
        <v>2893.72805023</v>
      </c>
      <c r="DS5" s="1288">
        <v>1050.8490463399971</v>
      </c>
      <c r="DT5" s="1288">
        <v>1077.4376862300019</v>
      </c>
      <c r="DU5" s="1288">
        <v>929.49531963000106</v>
      </c>
      <c r="DV5" s="1288">
        <v>3057.7820522000002</v>
      </c>
      <c r="DW5" s="1288">
        <v>1133.232684859996</v>
      </c>
      <c r="DX5" s="1288">
        <v>1341.3907840700022</v>
      </c>
      <c r="DY5" s="1288">
        <v>1183.8160693999989</v>
      </c>
      <c r="DZ5" s="1288">
        <v>3658.439538329997</v>
      </c>
      <c r="EA5" s="1288">
        <v>12408.654907909993</v>
      </c>
      <c r="EB5" s="1290">
        <v>1026.1078029600001</v>
      </c>
      <c r="EC5" s="1288">
        <v>881.92011724000008</v>
      </c>
      <c r="ED5" s="1288">
        <v>1030.32566492</v>
      </c>
      <c r="EE5" s="1288">
        <v>2938.3535851199999</v>
      </c>
      <c r="EF5" s="1288">
        <v>870.67180383000004</v>
      </c>
      <c r="EG5" s="1288">
        <v>967.79666434000001</v>
      </c>
      <c r="EH5" s="1288">
        <v>1031.1472904700011</v>
      </c>
      <c r="EI5" s="1288">
        <v>2869.6157586400009</v>
      </c>
      <c r="EJ5" s="1288">
        <v>989.34712821000096</v>
      </c>
      <c r="EK5" s="1288">
        <v>972.57565650000106</v>
      </c>
      <c r="EL5" s="1288">
        <v>903.89556216999904</v>
      </c>
      <c r="EM5" s="1288">
        <v>2865.8183468800012</v>
      </c>
      <c r="EN5" s="1288">
        <v>1139.14299458</v>
      </c>
      <c r="EO5" s="1288">
        <v>1109.579963030001</v>
      </c>
      <c r="EP5" s="1288">
        <v>1130.8430219800016</v>
      </c>
      <c r="EQ5" s="1288">
        <v>3379.5659795900024</v>
      </c>
      <c r="ER5" s="1291">
        <v>12053.353670230004</v>
      </c>
      <c r="ES5" s="1290">
        <v>1057.9807782599969</v>
      </c>
      <c r="ET5" s="1288">
        <v>904.18429440000091</v>
      </c>
      <c r="EU5" s="1288">
        <v>1012.7118564699999</v>
      </c>
      <c r="EV5" s="1288">
        <v>2974.8769291299977</v>
      </c>
      <c r="EW5" s="1288">
        <v>936.64428917999703</v>
      </c>
      <c r="EX5" s="1288">
        <v>944.16514835000305</v>
      </c>
      <c r="EY5" s="1288">
        <v>754.51648218999799</v>
      </c>
      <c r="EZ5" s="1288">
        <v>2635.3259197199982</v>
      </c>
      <c r="FA5" s="1288">
        <v>901.95361957999899</v>
      </c>
      <c r="FB5" s="1288">
        <v>858.70170290999999</v>
      </c>
      <c r="FC5" s="1288">
        <v>810.76134134999995</v>
      </c>
      <c r="FD5" s="1288">
        <v>2571.4166638399993</v>
      </c>
      <c r="FE5" s="1288">
        <v>936.17966282999805</v>
      </c>
      <c r="FF5" s="1292">
        <v>881.12860030000195</v>
      </c>
      <c r="FG5" s="1292">
        <v>1249.9129172599978</v>
      </c>
      <c r="FH5" s="1292">
        <v>3067.2211803899977</v>
      </c>
      <c r="FI5" s="1293">
        <v>11248.840693079994</v>
      </c>
      <c r="FJ5" s="1294">
        <v>926.97904527999697</v>
      </c>
      <c r="FK5" s="1295">
        <v>355.23942412999997</v>
      </c>
      <c r="FL5" s="1295">
        <v>499.21462560999998</v>
      </c>
      <c r="FM5" s="342">
        <v>1781.4330950199969</v>
      </c>
      <c r="FN5" s="342">
        <v>647.12602265999999</v>
      </c>
      <c r="FO5" s="342">
        <v>871.47533438999994</v>
      </c>
      <c r="FP5" s="342">
        <v>1150.05286729</v>
      </c>
      <c r="FQ5" s="342">
        <v>2668.6542243400004</v>
      </c>
      <c r="FR5" s="342">
        <v>1402.8655427000001</v>
      </c>
      <c r="FS5" s="342">
        <v>1412.5385436199999</v>
      </c>
      <c r="FT5" s="342">
        <v>1124.1126082299991</v>
      </c>
      <c r="FU5" s="342">
        <v>3939.5166945499986</v>
      </c>
      <c r="FV5" s="342">
        <v>1270.10221344</v>
      </c>
      <c r="FW5" s="342">
        <v>1150.87473316</v>
      </c>
      <c r="FX5" s="342">
        <v>1304.1758065499998</v>
      </c>
      <c r="FY5" s="342">
        <v>3725.1527531499996</v>
      </c>
      <c r="FZ5" s="418">
        <v>12114.756767059996</v>
      </c>
      <c r="GA5" s="417">
        <v>1016.463322000001</v>
      </c>
      <c r="GB5" s="342">
        <v>925.96149441999694</v>
      </c>
      <c r="GC5" s="342">
        <v>1200.4877750199998</v>
      </c>
      <c r="GD5" s="342">
        <f>GA5+GB5+GC5</f>
        <v>3142.9125914399979</v>
      </c>
      <c r="GE5" s="342">
        <v>1127.7705910100019</v>
      </c>
      <c r="GF5" s="342">
        <v>1122.02475471</v>
      </c>
      <c r="GG5" s="342">
        <v>1347.6092741000007</v>
      </c>
      <c r="GH5" s="342">
        <f>GE5+GF5+GG5</f>
        <v>3597.4046198200026</v>
      </c>
      <c r="GI5" s="342">
        <v>1331.0900210400021</v>
      </c>
      <c r="GJ5" s="342">
        <v>1416.279508000001</v>
      </c>
      <c r="GK5" s="342">
        <v>1328.6661643600009</v>
      </c>
      <c r="GL5" s="342">
        <f t="shared" ref="GL5:GL20" si="20">GI5+GJ5+GK5</f>
        <v>4076.0356934000038</v>
      </c>
      <c r="GM5" s="342">
        <v>1395.0415658300012</v>
      </c>
      <c r="GN5" s="342">
        <v>1515.4559778799983</v>
      </c>
      <c r="GO5" s="342">
        <v>1640.3161860899997</v>
      </c>
      <c r="GP5" s="342">
        <f t="shared" ref="GP5:GP20" si="21">GM5+GN5+GO5</f>
        <v>4550.8137297999992</v>
      </c>
      <c r="GQ5" s="410">
        <f t="shared" ref="GQ5:GQ32" si="22">GD5+GH5+GL5+GP5</f>
        <v>15367.166634460005</v>
      </c>
      <c r="GR5" s="417">
        <v>1415.0560267000001</v>
      </c>
      <c r="GS5" s="342">
        <v>1184.3771365800001</v>
      </c>
      <c r="GT5" s="342">
        <v>1608.2661147399999</v>
      </c>
      <c r="GU5" s="342">
        <f>GR5+GS5+GT5</f>
        <v>4207.6992780199998</v>
      </c>
      <c r="GV5" s="342">
        <v>1565.7017490699998</v>
      </c>
      <c r="GW5" s="342">
        <v>1666.2717718100002</v>
      </c>
      <c r="GX5" s="342">
        <v>1684.54329003</v>
      </c>
      <c r="GY5" s="342">
        <f>GV5+GW5+GX5</f>
        <v>4916.5168109100005</v>
      </c>
      <c r="GZ5" s="342">
        <v>1621.6659242000003</v>
      </c>
      <c r="HA5" s="342">
        <v>1914.3474846699996</v>
      </c>
      <c r="HB5" s="342">
        <v>1808.92337391</v>
      </c>
      <c r="HC5" s="342">
        <f>GZ5+HA5+HB5</f>
        <v>5344.9367827799997</v>
      </c>
      <c r="HD5" s="342">
        <v>1885.73145021</v>
      </c>
      <c r="HE5" s="342">
        <v>2310.5849725000003</v>
      </c>
      <c r="HF5" s="342">
        <v>2670.3812276400004</v>
      </c>
      <c r="HG5" s="342">
        <f>HD5+HE5+HF5</f>
        <v>6866.6976503500009</v>
      </c>
      <c r="HH5" s="418">
        <v>21335.850522060002</v>
      </c>
      <c r="HI5" s="417">
        <v>1303.262344160001</v>
      </c>
      <c r="HJ5" s="342">
        <v>1593.7969159199997</v>
      </c>
      <c r="HK5" s="342">
        <v>2105.70465147</v>
      </c>
      <c r="HL5" s="342">
        <f>HI5+HJ5+HK5</f>
        <v>5002.7639115500006</v>
      </c>
      <c r="HM5" s="342">
        <v>1772.8108609000003</v>
      </c>
      <c r="HN5" s="342">
        <v>2639.49850539</v>
      </c>
      <c r="HO5" s="342">
        <v>2297.8161846400003</v>
      </c>
      <c r="HP5" s="342">
        <f>HM5+HN5+HO5</f>
        <v>6710.1255509300008</v>
      </c>
      <c r="HQ5" s="342">
        <v>2625.0610670399997</v>
      </c>
      <c r="HR5" s="342">
        <v>2548.0853452499996</v>
      </c>
      <c r="HS5" s="342">
        <v>2196.3235966000002</v>
      </c>
      <c r="HT5" s="342">
        <f>HQ5+HR5+HS5</f>
        <v>7369.4700088899999</v>
      </c>
      <c r="HU5" s="342">
        <v>2637.0030069900008</v>
      </c>
      <c r="HV5" s="342">
        <v>2797.9980806900003</v>
      </c>
      <c r="HW5" s="342">
        <v>2867.4066722000002</v>
      </c>
      <c r="HX5" s="342">
        <f t="shared" ref="HX5:HX28" si="23">HU5+HV5+HW5</f>
        <v>8302.4077598800013</v>
      </c>
      <c r="HY5" s="342">
        <f t="shared" ref="HY5:HY32" si="24">HX5+HT5+HP5+HL5</f>
        <v>27384.76723125</v>
      </c>
      <c r="HZ5" s="1296">
        <v>2667.9831601699898</v>
      </c>
      <c r="IA5" s="342">
        <v>2458.0081803899998</v>
      </c>
      <c r="IB5" s="342">
        <v>2479.7155516800099</v>
      </c>
      <c r="IC5" s="342">
        <f t="shared" ref="IC5:IC32" si="25">IB5+IA5+HZ5</f>
        <v>7605.7068922399994</v>
      </c>
      <c r="ID5" s="342">
        <v>2935.9530300499996</v>
      </c>
      <c r="IE5" s="342">
        <v>3442.0632234700001</v>
      </c>
      <c r="IF5" s="342">
        <v>2989.8433318500001</v>
      </c>
      <c r="IG5" s="342">
        <f t="shared" ref="IG5:IG32" si="26">IF5+IE5+ID5</f>
        <v>9367.859585369999</v>
      </c>
      <c r="IH5" s="342">
        <v>3625.1844138600004</v>
      </c>
      <c r="II5" s="342">
        <v>3461.0081646500003</v>
      </c>
      <c r="IJ5" s="342">
        <v>3623.4365654500002</v>
      </c>
      <c r="IK5" s="342">
        <v>10709.629143960001</v>
      </c>
      <c r="IL5" s="342">
        <v>4191.6503816300001</v>
      </c>
      <c r="IM5" s="342">
        <v>4057.4186521399997</v>
      </c>
      <c r="IN5" s="342">
        <v>4232.11844071</v>
      </c>
      <c r="IO5" s="342">
        <v>12481.187474479999</v>
      </c>
      <c r="IP5" s="1297">
        <v>40164.383096049991</v>
      </c>
      <c r="IQ5" s="1296">
        <v>3749.47878472</v>
      </c>
      <c r="IR5" s="342">
        <v>3441.44649906</v>
      </c>
      <c r="IS5" s="342">
        <v>3406.9940013</v>
      </c>
      <c r="IT5" s="342">
        <f t="shared" ref="IT5:IT9" si="27">IQ5+IR5+IS5</f>
        <v>10597.919285079999</v>
      </c>
      <c r="IU5" s="342">
        <v>3835.21314205001</v>
      </c>
      <c r="IV5" s="342">
        <v>4125.7880531900109</v>
      </c>
      <c r="IW5" s="342">
        <v>3547.4159300180995</v>
      </c>
      <c r="IX5" s="342">
        <f t="shared" ref="IX5:IX9" si="28">IU5+IV5+IW5</f>
        <v>11508.41712525812</v>
      </c>
      <c r="IY5" s="342">
        <v>3852.4693894900001</v>
      </c>
      <c r="IZ5" s="342">
        <v>4440.5021695999985</v>
      </c>
      <c r="JA5" s="342">
        <v>5563.4225332399938</v>
      </c>
      <c r="JB5" s="342">
        <f t="shared" si="4"/>
        <v>13856.394092329992</v>
      </c>
      <c r="JC5" s="342">
        <v>4602.3877883100004</v>
      </c>
      <c r="JD5" s="342">
        <v>4161.7997252499899</v>
      </c>
      <c r="JE5" s="342">
        <v>4834.7643822300088</v>
      </c>
      <c r="JF5" s="342">
        <f t="shared" si="6"/>
        <v>13598.95189579</v>
      </c>
      <c r="JG5" s="1297">
        <f t="shared" si="7"/>
        <v>49561.682398458113</v>
      </c>
      <c r="JH5" s="1298"/>
    </row>
    <row r="6" spans="1:268" ht="35.15" customHeight="1" x14ac:dyDescent="0.45">
      <c r="A6" s="1277" t="s">
        <v>957</v>
      </c>
      <c r="B6" s="1278">
        <v>108.33514549999981</v>
      </c>
      <c r="C6" s="1278">
        <v>115.28</v>
      </c>
      <c r="D6" s="1278">
        <v>102.3</v>
      </c>
      <c r="E6" s="1278">
        <v>144.4528</v>
      </c>
      <c r="F6" s="1278">
        <v>216.65780000000001</v>
      </c>
      <c r="G6" s="1278">
        <v>169.85810000000001</v>
      </c>
      <c r="H6" s="1278">
        <v>146.97139999999999</v>
      </c>
      <c r="I6" s="1278">
        <v>146.22620000000001</v>
      </c>
      <c r="J6" s="1278">
        <v>234.74870000000001</v>
      </c>
      <c r="K6" s="1278">
        <v>151.95699999999999</v>
      </c>
      <c r="L6" s="1278">
        <v>235.46440000000001</v>
      </c>
      <c r="M6" s="1278">
        <v>182.0915</v>
      </c>
      <c r="N6" s="1278">
        <v>198.964</v>
      </c>
      <c r="O6" s="1278">
        <v>188.3126</v>
      </c>
      <c r="P6" s="1278">
        <v>236.55760000000001</v>
      </c>
      <c r="Q6" s="1278">
        <v>182.233</v>
      </c>
      <c r="R6" s="1263">
        <v>380.56864194000025</v>
      </c>
      <c r="S6" s="1279">
        <v>2453.95325594</v>
      </c>
      <c r="T6" s="1280">
        <v>131.5172</v>
      </c>
      <c r="U6" s="1280">
        <v>211.64500000000001</v>
      </c>
      <c r="V6" s="1280"/>
      <c r="W6" s="1299">
        <v>201.3655</v>
      </c>
      <c r="X6" s="1299">
        <v>288.94069999999999</v>
      </c>
      <c r="Y6" s="1300">
        <v>394.48169999999999</v>
      </c>
      <c r="Z6" s="1279">
        <v>448.2287</v>
      </c>
      <c r="AA6" s="1284">
        <v>321.67619999999999</v>
      </c>
      <c r="AB6" s="1285">
        <v>248.66640000000001</v>
      </c>
      <c r="AC6" s="1263">
        <v>273.79219999999998</v>
      </c>
      <c r="AD6" s="1263">
        <v>501.2962</v>
      </c>
      <c r="AE6" s="1263">
        <v>237.08519999999999</v>
      </c>
      <c r="AF6" s="1263">
        <v>616.26670000000001</v>
      </c>
      <c r="AG6" s="1263">
        <v>3762.7429999999999</v>
      </c>
      <c r="AH6" s="1263"/>
      <c r="AI6" s="1263">
        <v>279.62297292999921</v>
      </c>
      <c r="AJ6" s="1263">
        <v>255.60448114000076</v>
      </c>
      <c r="AK6" s="1263">
        <v>532.81170418000033</v>
      </c>
      <c r="AL6" s="1263">
        <f t="shared" si="8"/>
        <v>1068.0391582500004</v>
      </c>
      <c r="AM6" s="1263">
        <v>329.94959260999968</v>
      </c>
      <c r="AN6" s="1263">
        <v>452.84084518999981</v>
      </c>
      <c r="AO6" s="1263">
        <v>618.17849356000033</v>
      </c>
      <c r="AP6" s="1263">
        <f t="shared" ref="AP6:AP31" si="29">AL6+AM6+AN6+AO6</f>
        <v>2469.0080896099998</v>
      </c>
      <c r="AQ6" s="1263">
        <v>367.92876628999971</v>
      </c>
      <c r="AR6" s="1263">
        <v>351.76651463000104</v>
      </c>
      <c r="AS6" s="1263">
        <v>414.24056352999804</v>
      </c>
      <c r="AT6" s="1263">
        <f t="shared" si="9"/>
        <v>3602.9439340599984</v>
      </c>
      <c r="AU6" s="1263">
        <v>388.82176645000095</v>
      </c>
      <c r="AV6" s="1263">
        <v>344.33708426999857</v>
      </c>
      <c r="AW6" s="1263">
        <v>929.89884417999906</v>
      </c>
      <c r="AX6" s="1263">
        <f t="shared" ref="AX6:AX32" si="30">AW6+AV6+AU6+AT6</f>
        <v>5266.0016289599971</v>
      </c>
      <c r="AY6" s="1263"/>
      <c r="AZ6" s="1263">
        <v>401.58661684000003</v>
      </c>
      <c r="BA6" s="1263">
        <v>355.49003798000001</v>
      </c>
      <c r="BB6" s="1263">
        <v>294.87862026999983</v>
      </c>
      <c r="BC6" s="1263">
        <f t="shared" si="10"/>
        <v>1051.9552750899998</v>
      </c>
      <c r="BD6" s="1263">
        <v>595.67743984999993</v>
      </c>
      <c r="BE6" s="1263">
        <v>461.75982339000001</v>
      </c>
      <c r="BF6" s="1263">
        <v>583.52819536000027</v>
      </c>
      <c r="BG6" s="1263">
        <f t="shared" si="11"/>
        <v>1640.9654586000001</v>
      </c>
      <c r="BH6" s="1263">
        <f t="shared" ref="BH6:BH32" si="31">BC6+BD6+BE6+BF6</f>
        <v>2692.9207336899999</v>
      </c>
      <c r="BI6" s="1263">
        <v>408.57064731999998</v>
      </c>
      <c r="BJ6" s="1263">
        <v>393.78988913999962</v>
      </c>
      <c r="BK6" s="1263">
        <v>417.86172556999884</v>
      </c>
      <c r="BL6" s="1263">
        <f t="shared" si="12"/>
        <v>1220.2222620299985</v>
      </c>
      <c r="BM6" s="1263">
        <f t="shared" ref="BM6:BM32" si="32">BH6+BI6+BJ6+BK6</f>
        <v>3913.142995719998</v>
      </c>
      <c r="BN6" s="1263">
        <v>511.5379147300003</v>
      </c>
      <c r="BO6" s="1263">
        <v>445.62097145999877</v>
      </c>
      <c r="BP6" s="1263">
        <v>674.16262825000001</v>
      </c>
      <c r="BQ6" s="1263">
        <f t="shared" si="13"/>
        <v>1631.3215144399992</v>
      </c>
      <c r="BR6" s="1263">
        <f t="shared" si="14"/>
        <v>5544.4645101599981</v>
      </c>
      <c r="BS6" s="1263"/>
      <c r="BT6" s="1263">
        <v>527.31614168000033</v>
      </c>
      <c r="BU6" s="1263">
        <v>410.6743119400013</v>
      </c>
      <c r="BV6" s="1263">
        <v>677.63013714000022</v>
      </c>
      <c r="BW6" s="1263">
        <f t="shared" si="15"/>
        <v>1615.620590760002</v>
      </c>
      <c r="BX6" s="1263">
        <v>642.63210768999909</v>
      </c>
      <c r="BY6" s="1263">
        <v>444.17145237000005</v>
      </c>
      <c r="BZ6" s="1263">
        <v>630.25237143999993</v>
      </c>
      <c r="CA6" s="1263">
        <f t="shared" si="16"/>
        <v>1717.0559314999991</v>
      </c>
      <c r="CB6" s="1263">
        <v>1038.0452448899998</v>
      </c>
      <c r="CC6" s="1263">
        <v>2181.3104994699993</v>
      </c>
      <c r="CD6" s="1263"/>
      <c r="CE6" s="1263">
        <v>586.09928804000003</v>
      </c>
      <c r="CF6" s="1263">
        <v>573.08909530999995</v>
      </c>
      <c r="CG6" s="1263">
        <v>677.50607562999983</v>
      </c>
      <c r="CH6" s="1263">
        <f t="shared" si="17"/>
        <v>1836.69445898</v>
      </c>
      <c r="CI6" s="1263">
        <v>750.47743434999973</v>
      </c>
      <c r="CJ6" s="1263">
        <v>596.60306736000018</v>
      </c>
      <c r="CK6" s="1263">
        <v>740.09183297999994</v>
      </c>
      <c r="CL6" s="1263">
        <f t="shared" si="18"/>
        <v>2087.1723346899998</v>
      </c>
      <c r="CM6" s="1263">
        <v>704.93705687000045</v>
      </c>
      <c r="CN6" s="1263">
        <v>545.77917728000045</v>
      </c>
      <c r="CO6" s="1263">
        <v>630.15103478999993</v>
      </c>
      <c r="CP6" s="1263">
        <f t="shared" si="19"/>
        <v>1880.8672689400009</v>
      </c>
      <c r="CQ6" s="1286">
        <v>808.43850625999926</v>
      </c>
      <c r="CR6" s="1263">
        <v>572.29692114999989</v>
      </c>
      <c r="CS6" s="39">
        <v>1161.1188462199998</v>
      </c>
      <c r="CT6" s="1263">
        <f t="shared" si="0"/>
        <v>2541.8542736299987</v>
      </c>
      <c r="CU6" s="1287">
        <v>657.2590900799986</v>
      </c>
      <c r="CV6" s="1287">
        <v>593.39623882000149</v>
      </c>
      <c r="CW6" s="1287">
        <v>755.46373855999855</v>
      </c>
      <c r="CX6" s="1268">
        <v>2006.1190674599986</v>
      </c>
      <c r="CY6" s="1288">
        <v>891.13978906999898</v>
      </c>
      <c r="CZ6" s="1288">
        <v>626.86332280999977</v>
      </c>
      <c r="DA6" s="1289">
        <v>654.58112539000103</v>
      </c>
      <c r="DB6" s="1268">
        <v>2172.5842372699999</v>
      </c>
      <c r="DC6" s="1288">
        <v>1011.3282521899995</v>
      </c>
      <c r="DD6" s="1288">
        <v>573.84218669999768</v>
      </c>
      <c r="DE6" s="1289">
        <v>469.72650259000062</v>
      </c>
      <c r="DF6" s="1268">
        <v>2054.8969414799976</v>
      </c>
      <c r="DG6" s="1288">
        <v>842.69734157999983</v>
      </c>
      <c r="DH6" s="1288">
        <v>553.93436953000162</v>
      </c>
      <c r="DI6" s="1288">
        <v>946.14382173000092</v>
      </c>
      <c r="DJ6" s="1288">
        <v>2342.7755328400021</v>
      </c>
      <c r="DK6" s="1288">
        <v>874.88791656000535</v>
      </c>
      <c r="DL6" s="1288">
        <v>545.84860147000109</v>
      </c>
      <c r="DM6" s="1288">
        <v>732.77396376999843</v>
      </c>
      <c r="DN6" s="1288">
        <v>2153.510481800005</v>
      </c>
      <c r="DO6" s="1288">
        <v>721.54826137999817</v>
      </c>
      <c r="DP6" s="1288">
        <v>772.7881259199977</v>
      </c>
      <c r="DQ6" s="1288">
        <v>795.03197141999749</v>
      </c>
      <c r="DR6" s="1288">
        <v>2289.3683587199935</v>
      </c>
      <c r="DS6" s="1288">
        <v>906.08904770999777</v>
      </c>
      <c r="DT6" s="1288">
        <v>709.07110727000236</v>
      </c>
      <c r="DU6" s="1288">
        <v>784.76218425999957</v>
      </c>
      <c r="DV6" s="1288">
        <v>2399.9223392399995</v>
      </c>
      <c r="DW6" s="1288">
        <v>1070.1625587400013</v>
      </c>
      <c r="DX6" s="1288">
        <v>792.56644271999596</v>
      </c>
      <c r="DY6" s="1288">
        <v>2060.1783748500011</v>
      </c>
      <c r="DZ6" s="1288">
        <v>3922.9073763099982</v>
      </c>
      <c r="EA6" s="1288">
        <v>10765.708556069996</v>
      </c>
      <c r="EB6" s="1290">
        <v>795.04934514000001</v>
      </c>
      <c r="EC6" s="1288">
        <v>700.52015873000005</v>
      </c>
      <c r="ED6" s="1288">
        <v>885.01176233000001</v>
      </c>
      <c r="EE6" s="1288">
        <v>2380.5812662000003</v>
      </c>
      <c r="EF6" s="1288">
        <v>1172.0201495899996</v>
      </c>
      <c r="EG6" s="1288">
        <v>882.6718499599998</v>
      </c>
      <c r="EH6" s="1288">
        <v>1566.2212359199998</v>
      </c>
      <c r="EI6" s="1288">
        <v>3620.9132354699991</v>
      </c>
      <c r="EJ6" s="1288">
        <v>1140.2110253099995</v>
      </c>
      <c r="EK6" s="1288">
        <v>1058.25452606</v>
      </c>
      <c r="EL6" s="1288">
        <v>1452.2354228700017</v>
      </c>
      <c r="EM6" s="1288">
        <v>3650.7009742400014</v>
      </c>
      <c r="EN6" s="1288">
        <v>1111.8090224099997</v>
      </c>
      <c r="EO6" s="1288">
        <v>1296.1315742599984</v>
      </c>
      <c r="EP6" s="1288">
        <v>2596.8601681099999</v>
      </c>
      <c r="EQ6" s="1288">
        <v>5004.8007647799977</v>
      </c>
      <c r="ER6" s="1291">
        <v>14656.996240689998</v>
      </c>
      <c r="ES6" s="1290">
        <v>1250.5783477299997</v>
      </c>
      <c r="ET6" s="1288">
        <v>900.30789452000101</v>
      </c>
      <c r="EU6" s="1288">
        <v>908.82479653999951</v>
      </c>
      <c r="EV6" s="1288">
        <v>3059.7110387900002</v>
      </c>
      <c r="EW6" s="1288">
        <v>1412.1515238500001</v>
      </c>
      <c r="EX6" s="1288">
        <v>1205.0731754199974</v>
      </c>
      <c r="EY6" s="1288">
        <v>1549.3907878100015</v>
      </c>
      <c r="EZ6" s="1288">
        <v>4166.6154870799992</v>
      </c>
      <c r="FA6" s="1288">
        <v>1610.2192245099991</v>
      </c>
      <c r="FB6" s="1288">
        <v>941.18367752999814</v>
      </c>
      <c r="FC6" s="1288">
        <v>1475.9395490900001</v>
      </c>
      <c r="FD6" s="1288">
        <v>4027.3424511299972</v>
      </c>
      <c r="FE6" s="1288">
        <v>1624.1575127199962</v>
      </c>
      <c r="FF6" s="1292">
        <v>1505.7540890299999</v>
      </c>
      <c r="FG6" s="1292">
        <v>4280.0235102600009</v>
      </c>
      <c r="FH6" s="1292">
        <v>7409.9351120099964</v>
      </c>
      <c r="FI6" s="1293">
        <v>18663.604089009994</v>
      </c>
      <c r="FJ6" s="1294">
        <v>1404.3306485399976</v>
      </c>
      <c r="FK6" s="1295">
        <v>1023.8096431699998</v>
      </c>
      <c r="FL6" s="1295">
        <v>1319.4322387300003</v>
      </c>
      <c r="FM6" s="342">
        <v>3747.572530439998</v>
      </c>
      <c r="FN6" s="342">
        <v>1827.9756432299996</v>
      </c>
      <c r="FO6" s="342">
        <v>1047.1025783800008</v>
      </c>
      <c r="FP6" s="342">
        <v>1568.8651424199995</v>
      </c>
      <c r="FQ6" s="342">
        <v>4443.9433640299994</v>
      </c>
      <c r="FR6" s="342">
        <v>1697.8267085699979</v>
      </c>
      <c r="FS6" s="342">
        <v>928.28380160000177</v>
      </c>
      <c r="FT6" s="342">
        <v>1710.590217629999</v>
      </c>
      <c r="FU6" s="342">
        <v>4336.7007277999983</v>
      </c>
      <c r="FV6" s="342">
        <v>1670.3543786299999</v>
      </c>
      <c r="FW6" s="342">
        <v>1453.7854743999969</v>
      </c>
      <c r="FX6" s="342">
        <v>4053.4267963400034</v>
      </c>
      <c r="FY6" s="342">
        <v>7177.5666493700001</v>
      </c>
      <c r="FZ6" s="418">
        <v>19705.783271639993</v>
      </c>
      <c r="GA6" s="417">
        <v>1372.7001219999977</v>
      </c>
      <c r="GB6" s="342">
        <v>1124.0905431500003</v>
      </c>
      <c r="GC6" s="342">
        <v>1964.4465964199976</v>
      </c>
      <c r="GD6" s="342">
        <f>GA6+GB6+GC6</f>
        <v>4461.2372615699951</v>
      </c>
      <c r="GE6" s="342">
        <v>2100.9814350800029</v>
      </c>
      <c r="GF6" s="342">
        <v>1188.4999426999987</v>
      </c>
      <c r="GG6" s="342">
        <v>1706.1902574599981</v>
      </c>
      <c r="GH6" s="342">
        <f t="shared" ref="GH6:GH31" si="33">GE6+GF6+GG6</f>
        <v>4995.6716352399999</v>
      </c>
      <c r="GI6" s="342">
        <v>2231.0844353099988</v>
      </c>
      <c r="GJ6" s="342">
        <v>1077.0907486799993</v>
      </c>
      <c r="GK6" s="342">
        <v>1593.6446464900002</v>
      </c>
      <c r="GL6" s="342">
        <f t="shared" si="20"/>
        <v>4901.819830479998</v>
      </c>
      <c r="GM6" s="342">
        <v>3041.8645583200009</v>
      </c>
      <c r="GN6" s="342">
        <v>1208.2291300899983</v>
      </c>
      <c r="GO6" s="342">
        <v>4518.7603355600013</v>
      </c>
      <c r="GP6" s="342">
        <f t="shared" si="21"/>
        <v>8768.8540239700014</v>
      </c>
      <c r="GQ6" s="410">
        <f t="shared" si="22"/>
        <v>23127.582751259994</v>
      </c>
      <c r="GR6" s="417">
        <v>1136.7106323800001</v>
      </c>
      <c r="GS6" s="342">
        <v>1352.43001239</v>
      </c>
      <c r="GT6" s="342">
        <v>2353.8997865999995</v>
      </c>
      <c r="GU6" s="342">
        <f t="shared" ref="GU6:GU31" si="34">GR6+GS6+GT6</f>
        <v>4843.0404313700001</v>
      </c>
      <c r="GV6" s="342">
        <v>2737.9158572699994</v>
      </c>
      <c r="GW6" s="342">
        <v>1611.0101290500002</v>
      </c>
      <c r="GX6" s="342">
        <v>2112.7871706999986</v>
      </c>
      <c r="GY6" s="342">
        <f t="shared" ref="GY6:GY31" si="35">GV6+GW6+GX6</f>
        <v>6461.7131570199981</v>
      </c>
      <c r="GZ6" s="342">
        <v>2726.1350334299991</v>
      </c>
      <c r="HA6" s="342">
        <v>1715.18444359</v>
      </c>
      <c r="HB6" s="342">
        <v>2359.8733577499997</v>
      </c>
      <c r="HC6" s="342">
        <f t="shared" ref="HC6:HC31" si="36">GZ6+HA6+HB6</f>
        <v>6801.1928347699986</v>
      </c>
      <c r="HD6" s="342">
        <v>2835.0973450399933</v>
      </c>
      <c r="HE6" s="342">
        <v>2225.0425001999997</v>
      </c>
      <c r="HF6" s="342">
        <v>5509.8991073899979</v>
      </c>
      <c r="HG6" s="342">
        <f t="shared" ref="HG6:HG31" si="37">HD6+HE6+HF6</f>
        <v>10570.038952629991</v>
      </c>
      <c r="HH6" s="418">
        <v>28675.985375789987</v>
      </c>
      <c r="HI6" s="417">
        <v>2642.5606758299955</v>
      </c>
      <c r="HJ6" s="342">
        <v>2107.3879681400022</v>
      </c>
      <c r="HK6" s="342">
        <v>2880.2053432699963</v>
      </c>
      <c r="HL6" s="342">
        <f t="shared" ref="HL6:HL28" si="38">HI6+HJ6+HK6</f>
        <v>7630.1539872399935</v>
      </c>
      <c r="HM6" s="342">
        <v>3318.4676864799931</v>
      </c>
      <c r="HN6" s="342">
        <v>2825.4706902999951</v>
      </c>
      <c r="HO6" s="342">
        <v>2777.5185688799993</v>
      </c>
      <c r="HP6" s="342">
        <f t="shared" ref="HP6:HP28" si="39">HM6+HN6+HO6</f>
        <v>8921.4569456599875</v>
      </c>
      <c r="HQ6" s="342">
        <v>4841.2269018500001</v>
      </c>
      <c r="HR6" s="342">
        <v>2533.8717286100014</v>
      </c>
      <c r="HS6" s="342">
        <v>3098.978671910003</v>
      </c>
      <c r="HT6" s="342">
        <f t="shared" ref="HT6:HT28" si="40">HQ6+HR6+HS6</f>
        <v>10474.077302370004</v>
      </c>
      <c r="HU6" s="342">
        <v>4444.0920319199931</v>
      </c>
      <c r="HV6" s="342">
        <v>2610.7032213100047</v>
      </c>
      <c r="HW6" s="342">
        <v>8896.6235686500077</v>
      </c>
      <c r="HX6" s="342">
        <f t="shared" si="23"/>
        <v>15951.418821880005</v>
      </c>
      <c r="HY6" s="342">
        <f t="shared" si="24"/>
        <v>42977.107057149988</v>
      </c>
      <c r="HZ6" s="1296">
        <v>2094.3665204100012</v>
      </c>
      <c r="IA6" s="342">
        <v>2745.264846940011</v>
      </c>
      <c r="IB6" s="342">
        <v>3288.2386399700044</v>
      </c>
      <c r="IC6" s="342">
        <f t="shared" si="25"/>
        <v>8127.8700073200162</v>
      </c>
      <c r="ID6" s="342">
        <v>5602.7842953400013</v>
      </c>
      <c r="IE6" s="342">
        <v>3814.4948256400039</v>
      </c>
      <c r="IF6" s="342">
        <v>5051.0716022799979</v>
      </c>
      <c r="IG6" s="342">
        <f t="shared" si="26"/>
        <v>14468.350723260004</v>
      </c>
      <c r="IH6" s="342">
        <v>5605.2470234400034</v>
      </c>
      <c r="II6" s="342">
        <v>2960.5396418599971</v>
      </c>
      <c r="IJ6" s="342">
        <v>3771.2450273599998</v>
      </c>
      <c r="IK6" s="342">
        <v>12337.031692660001</v>
      </c>
      <c r="IL6" s="342">
        <v>7272.4432520299924</v>
      </c>
      <c r="IM6" s="342">
        <v>3529.863285769999</v>
      </c>
      <c r="IN6" s="342">
        <v>13083.000759720006</v>
      </c>
      <c r="IO6" s="342">
        <v>23885.307297519998</v>
      </c>
      <c r="IP6" s="1297">
        <v>58818.559720760015</v>
      </c>
      <c r="IQ6" s="1296">
        <v>3660.0896941700057</v>
      </c>
      <c r="IR6" s="342">
        <v>3295.60114049001</v>
      </c>
      <c r="IS6" s="342">
        <v>4871.4634981099816</v>
      </c>
      <c r="IT6" s="342">
        <f t="shared" si="27"/>
        <v>11827.154332769998</v>
      </c>
      <c r="IU6" s="342">
        <v>9440.5547607800072</v>
      </c>
      <c r="IV6" s="342">
        <v>4266.2992401400061</v>
      </c>
      <c r="IW6" s="342">
        <v>8462.7120315600041</v>
      </c>
      <c r="IX6" s="342">
        <f t="shared" si="28"/>
        <v>22169.566032480019</v>
      </c>
      <c r="IY6" s="342">
        <v>4586.9393237700015</v>
      </c>
      <c r="IZ6" s="342">
        <v>4329.6404607200029</v>
      </c>
      <c r="JA6" s="342">
        <v>8750.4255880899836</v>
      </c>
      <c r="JB6" s="342">
        <f t="shared" si="4"/>
        <v>17667.005372579988</v>
      </c>
      <c r="JC6" s="342">
        <v>5299.0283298199774</v>
      </c>
      <c r="JD6" s="342">
        <v>3584.1370883800237</v>
      </c>
      <c r="JE6" s="342">
        <v>16750.325287560001</v>
      </c>
      <c r="JF6" s="342">
        <f t="shared" si="6"/>
        <v>25633.490705760003</v>
      </c>
      <c r="JG6" s="1297">
        <f t="shared" si="7"/>
        <v>77297.216443590005</v>
      </c>
      <c r="JH6" s="1298"/>
    </row>
    <row r="7" spans="1:268" ht="35.15" customHeight="1" x14ac:dyDescent="0.45">
      <c r="A7" s="1277" t="s">
        <v>958</v>
      </c>
      <c r="B7" s="1278">
        <v>29.612710400000026</v>
      </c>
      <c r="C7" s="1278">
        <v>39.83</v>
      </c>
      <c r="D7" s="1278">
        <v>36.700000000000003</v>
      </c>
      <c r="E7" s="1278">
        <v>90.652500000000003</v>
      </c>
      <c r="F7" s="1278">
        <v>99.326400000000007</v>
      </c>
      <c r="G7" s="1278">
        <v>37.308999999999997</v>
      </c>
      <c r="H7" s="1278">
        <v>65.314599999999999</v>
      </c>
      <c r="I7" s="1278">
        <v>75.722700000000003</v>
      </c>
      <c r="J7" s="1278">
        <v>68.9465</v>
      </c>
      <c r="K7" s="1278">
        <v>84.590699999999998</v>
      </c>
      <c r="L7" s="1278">
        <v>114.0424</v>
      </c>
      <c r="M7" s="1278">
        <v>52.015300000000003</v>
      </c>
      <c r="N7" s="1278">
        <v>84.599000000000004</v>
      </c>
      <c r="O7" s="1278">
        <v>127.7054</v>
      </c>
      <c r="P7" s="1278">
        <v>40.161900000000003</v>
      </c>
      <c r="Q7" s="1278">
        <v>84.079800000000006</v>
      </c>
      <c r="R7" s="1301">
        <v>183.01410628000008</v>
      </c>
      <c r="S7" s="1279">
        <v>1017.5014391599998</v>
      </c>
      <c r="T7" s="1280">
        <v>28.582000000000001</v>
      </c>
      <c r="U7" s="1280">
        <v>94.042000000000002</v>
      </c>
      <c r="V7" s="1280"/>
      <c r="W7" s="1299">
        <v>85.316500000000005</v>
      </c>
      <c r="X7" s="1299">
        <v>92.845500000000001</v>
      </c>
      <c r="Y7" s="1300">
        <v>126.1507</v>
      </c>
      <c r="Z7" s="1279">
        <v>222.0626</v>
      </c>
      <c r="AA7" s="1284">
        <v>30.156700000000001</v>
      </c>
      <c r="AB7" s="1285">
        <v>90.755200000000002</v>
      </c>
      <c r="AC7" s="1263">
        <v>169.3817</v>
      </c>
      <c r="AD7" s="1263">
        <v>54.546999999999997</v>
      </c>
      <c r="AE7" s="1263">
        <v>132.28739999999999</v>
      </c>
      <c r="AF7" s="1263">
        <v>157.53020000000001</v>
      </c>
      <c r="AG7" s="1263">
        <v>1283.6575</v>
      </c>
      <c r="AH7" s="1263"/>
      <c r="AI7" s="1263">
        <v>45.925240819999949</v>
      </c>
      <c r="AJ7" s="1263">
        <v>163.74414263999975</v>
      </c>
      <c r="AK7" s="1263">
        <v>131.01160785999988</v>
      </c>
      <c r="AL7" s="1263">
        <f t="shared" si="8"/>
        <v>340.68099131999958</v>
      </c>
      <c r="AM7" s="1263">
        <v>75.94763489000033</v>
      </c>
      <c r="AN7" s="1263">
        <v>107.33003102999972</v>
      </c>
      <c r="AO7" s="1263">
        <v>189.09926225999928</v>
      </c>
      <c r="AP7" s="1263">
        <f t="shared" si="29"/>
        <v>713.05791949999889</v>
      </c>
      <c r="AQ7" s="1263">
        <v>71.285279589999931</v>
      </c>
      <c r="AR7" s="1263">
        <v>110.49904256999959</v>
      </c>
      <c r="AS7" s="1263">
        <v>177.86743964000047</v>
      </c>
      <c r="AT7" s="1263">
        <f t="shared" si="9"/>
        <v>1072.7096812999989</v>
      </c>
      <c r="AU7" s="1263">
        <v>62.413153210000132</v>
      </c>
      <c r="AV7" s="1263">
        <v>139.75390890000014</v>
      </c>
      <c r="AW7" s="1263">
        <v>209.49457489000028</v>
      </c>
      <c r="AX7" s="1263">
        <f t="shared" si="30"/>
        <v>1484.3713182999995</v>
      </c>
      <c r="AY7" s="1263"/>
      <c r="AZ7" s="1263">
        <v>75.087538149999986</v>
      </c>
      <c r="BA7" s="1263">
        <v>113.30902790999994</v>
      </c>
      <c r="BB7" s="1263">
        <v>133.68552640999994</v>
      </c>
      <c r="BC7" s="1263">
        <f t="shared" si="10"/>
        <v>322.08209246999985</v>
      </c>
      <c r="BD7" s="1263">
        <v>133.44031010999996</v>
      </c>
      <c r="BE7" s="1263">
        <v>141.06787749000011</v>
      </c>
      <c r="BF7" s="1263">
        <v>217.60330969</v>
      </c>
      <c r="BG7" s="1263">
        <f t="shared" si="11"/>
        <v>492.11149729000005</v>
      </c>
      <c r="BH7" s="1263">
        <f t="shared" si="31"/>
        <v>814.1935897599999</v>
      </c>
      <c r="BI7" s="1263">
        <v>91.473878460000037</v>
      </c>
      <c r="BJ7" s="1263">
        <v>113.6046425000002</v>
      </c>
      <c r="BK7" s="1263">
        <v>127.05776099999994</v>
      </c>
      <c r="BL7" s="1263">
        <f t="shared" si="12"/>
        <v>332.13628196000013</v>
      </c>
      <c r="BM7" s="1263">
        <f t="shared" si="32"/>
        <v>1146.32987172</v>
      </c>
      <c r="BN7" s="1263">
        <v>148.99777607000013</v>
      </c>
      <c r="BO7" s="1263">
        <v>128.49948744000005</v>
      </c>
      <c r="BP7" s="1263">
        <v>181.92809421999985</v>
      </c>
      <c r="BQ7" s="1263">
        <f t="shared" si="13"/>
        <v>459.42535772999997</v>
      </c>
      <c r="BR7" s="1263">
        <f t="shared" si="14"/>
        <v>1605.7552294500001</v>
      </c>
      <c r="BS7" s="1263"/>
      <c r="BT7" s="1263">
        <v>161.78324689999991</v>
      </c>
      <c r="BU7" s="1263">
        <v>141.80105833000013</v>
      </c>
      <c r="BV7" s="1263">
        <v>176.64171268000058</v>
      </c>
      <c r="BW7" s="1263">
        <f t="shared" si="15"/>
        <v>480.22601791000062</v>
      </c>
      <c r="BX7" s="1263">
        <v>173.48248404</v>
      </c>
      <c r="BY7" s="1263">
        <v>157.91620257000019</v>
      </c>
      <c r="BZ7" s="1263">
        <v>212.6837576100001</v>
      </c>
      <c r="CA7" s="1263">
        <f t="shared" si="16"/>
        <v>544.0824442200003</v>
      </c>
      <c r="CB7" s="1263">
        <v>368.41336297000015</v>
      </c>
      <c r="CC7" s="1263">
        <v>763.76952137000012</v>
      </c>
      <c r="CD7" s="1263"/>
      <c r="CE7" s="1263">
        <v>121.23787831</v>
      </c>
      <c r="CF7" s="1263">
        <v>198.83652414000005</v>
      </c>
      <c r="CG7" s="1263">
        <v>250.15713791999983</v>
      </c>
      <c r="CH7" s="1263">
        <f t="shared" si="17"/>
        <v>570.23154036999983</v>
      </c>
      <c r="CI7" s="1263">
        <v>229.54100059000007</v>
      </c>
      <c r="CJ7" s="1263">
        <v>321.40019440999998</v>
      </c>
      <c r="CK7" s="1263">
        <v>237.42413047999983</v>
      </c>
      <c r="CL7" s="1263">
        <f t="shared" si="18"/>
        <v>788.36532547999991</v>
      </c>
      <c r="CM7" s="1263">
        <v>303.46812736999988</v>
      </c>
      <c r="CN7" s="1263">
        <v>426.69723645999983</v>
      </c>
      <c r="CO7" s="1263">
        <v>252.07396646999987</v>
      </c>
      <c r="CP7" s="1263">
        <f t="shared" si="19"/>
        <v>982.23933029999955</v>
      </c>
      <c r="CQ7" s="1286">
        <v>239.92216399999987</v>
      </c>
      <c r="CR7" s="1263">
        <v>247.6945483199996</v>
      </c>
      <c r="CS7" s="39">
        <v>423.74394783000042</v>
      </c>
      <c r="CT7" s="1263">
        <f t="shared" si="0"/>
        <v>911.36066014999983</v>
      </c>
      <c r="CU7" s="1287">
        <v>183.07807584000005</v>
      </c>
      <c r="CV7" s="1287">
        <v>265.0774542799997</v>
      </c>
      <c r="CW7" s="1287">
        <v>275.29072467999998</v>
      </c>
      <c r="CX7" s="1268">
        <v>723.44625479999979</v>
      </c>
      <c r="CY7" s="1288">
        <v>266.8807740900009</v>
      </c>
      <c r="CZ7" s="1288">
        <v>298.09629129000007</v>
      </c>
      <c r="DA7" s="1289">
        <v>291.51943793000004</v>
      </c>
      <c r="DB7" s="1268">
        <v>856.496503310001</v>
      </c>
      <c r="DC7" s="1288">
        <v>287.50511292000022</v>
      </c>
      <c r="DD7" s="1288">
        <v>291.56475048999954</v>
      </c>
      <c r="DE7" s="1289">
        <v>255.92475102000125</v>
      </c>
      <c r="DF7" s="1268">
        <v>834.99461443000098</v>
      </c>
      <c r="DG7" s="1288">
        <v>304.71838607000092</v>
      </c>
      <c r="DH7" s="1288">
        <v>317.35853143000043</v>
      </c>
      <c r="DI7" s="1288">
        <v>376.67250094000065</v>
      </c>
      <c r="DJ7" s="1288">
        <v>998.74941844000205</v>
      </c>
      <c r="DK7" s="1288">
        <v>247.8042049600007</v>
      </c>
      <c r="DL7" s="1288">
        <v>320.92560743999945</v>
      </c>
      <c r="DM7" s="1288">
        <v>351.43802107999846</v>
      </c>
      <c r="DN7" s="1288">
        <v>920.16783347999865</v>
      </c>
      <c r="DO7" s="1288">
        <v>290.34249924000073</v>
      </c>
      <c r="DP7" s="1288">
        <v>355.13961933999974</v>
      </c>
      <c r="DQ7" s="1288">
        <v>302.24497411999943</v>
      </c>
      <c r="DR7" s="1288">
        <v>947.72709269999996</v>
      </c>
      <c r="DS7" s="1288">
        <v>385.58885796999931</v>
      </c>
      <c r="DT7" s="1288">
        <v>287.31816375000216</v>
      </c>
      <c r="DU7" s="1288">
        <v>356.69508655999971</v>
      </c>
      <c r="DV7" s="1288">
        <v>1029.6021082800012</v>
      </c>
      <c r="DW7" s="1288">
        <v>370.82216932000034</v>
      </c>
      <c r="DX7" s="1288">
        <v>359.36929491999746</v>
      </c>
      <c r="DY7" s="1288">
        <v>478.96323488000223</v>
      </c>
      <c r="DZ7" s="1288">
        <v>1209.15469912</v>
      </c>
      <c r="EA7" s="1288">
        <v>4106.6517335799999</v>
      </c>
      <c r="EB7" s="1290">
        <v>319.37496621999998</v>
      </c>
      <c r="EC7" s="1288">
        <v>430.02373961000006</v>
      </c>
      <c r="ED7" s="1288">
        <v>356.6601898200002</v>
      </c>
      <c r="EE7" s="1288">
        <v>1106.0588956500003</v>
      </c>
      <c r="EF7" s="1288">
        <v>513.02001772000006</v>
      </c>
      <c r="EG7" s="1288">
        <v>510.16919784999999</v>
      </c>
      <c r="EH7" s="1288">
        <v>456.88599769000001</v>
      </c>
      <c r="EI7" s="1288">
        <v>1480.0752132600001</v>
      </c>
      <c r="EJ7" s="1288">
        <v>575.36362419</v>
      </c>
      <c r="EK7" s="1288">
        <v>640.39408981000008</v>
      </c>
      <c r="EL7" s="1288">
        <v>545.63181026999996</v>
      </c>
      <c r="EM7" s="1288">
        <v>1761.3895242700003</v>
      </c>
      <c r="EN7" s="1288">
        <v>633.69862581999996</v>
      </c>
      <c r="EO7" s="1288">
        <v>651.927049019999</v>
      </c>
      <c r="EP7" s="1288">
        <v>996.17723421999995</v>
      </c>
      <c r="EQ7" s="1288">
        <v>2281.8029090599989</v>
      </c>
      <c r="ER7" s="1291">
        <v>6629.3265422399991</v>
      </c>
      <c r="ES7" s="1290">
        <v>470.07298947999902</v>
      </c>
      <c r="ET7" s="1288">
        <v>624.45786810000004</v>
      </c>
      <c r="EU7" s="1288">
        <v>788.76213841999902</v>
      </c>
      <c r="EV7" s="1288">
        <v>1883.2929959999981</v>
      </c>
      <c r="EW7" s="1288">
        <v>873.57690466000099</v>
      </c>
      <c r="EX7" s="1288">
        <v>756.88859666000008</v>
      </c>
      <c r="EY7" s="1288">
        <v>646.87993393999909</v>
      </c>
      <c r="EZ7" s="1288">
        <v>2277.3454352600002</v>
      </c>
      <c r="FA7" s="1288">
        <v>776.66019178999886</v>
      </c>
      <c r="FB7" s="1288">
        <v>805.89599299999998</v>
      </c>
      <c r="FC7" s="1288">
        <v>824.90231475999906</v>
      </c>
      <c r="FD7" s="1288">
        <v>2407.4584995499981</v>
      </c>
      <c r="FE7" s="1288">
        <v>820.77682727000195</v>
      </c>
      <c r="FF7" s="1292">
        <v>714.61152544000004</v>
      </c>
      <c r="FG7" s="1292">
        <v>965.86173699999802</v>
      </c>
      <c r="FH7" s="1292">
        <v>2501.2500897099999</v>
      </c>
      <c r="FI7" s="1293">
        <v>9069.3470205199956</v>
      </c>
      <c r="FJ7" s="1294">
        <v>991.23112966999804</v>
      </c>
      <c r="FK7" s="1295">
        <v>565.81986010000003</v>
      </c>
      <c r="FL7" s="1295">
        <v>608.80769807000001</v>
      </c>
      <c r="FM7" s="342">
        <v>2165.8586878399979</v>
      </c>
      <c r="FN7" s="342">
        <v>672.57135130999995</v>
      </c>
      <c r="FO7" s="342">
        <v>705.13401329999999</v>
      </c>
      <c r="FP7" s="342">
        <v>610.84871163000003</v>
      </c>
      <c r="FQ7" s="342">
        <v>1988.5540762400001</v>
      </c>
      <c r="FR7" s="342">
        <v>643.17744476999997</v>
      </c>
      <c r="FS7" s="342">
        <v>708.5432249800001</v>
      </c>
      <c r="FT7" s="342">
        <v>858.01470181000002</v>
      </c>
      <c r="FU7" s="342">
        <v>2209.7353715600002</v>
      </c>
      <c r="FV7" s="342">
        <v>1124.6814184300001</v>
      </c>
      <c r="FW7" s="342">
        <v>974.05146519000004</v>
      </c>
      <c r="FX7" s="342">
        <v>1165.8573730999999</v>
      </c>
      <c r="FY7" s="342">
        <v>3264.5902567200001</v>
      </c>
      <c r="FZ7" s="418">
        <v>9628.7383923599973</v>
      </c>
      <c r="GA7" s="417">
        <v>733.44055341999911</v>
      </c>
      <c r="GB7" s="342">
        <v>644.59677215000102</v>
      </c>
      <c r="GC7" s="342">
        <v>897.31129456000315</v>
      </c>
      <c r="GD7" s="342">
        <f t="shared" ref="GD7:GD31" si="41">GA7+GB7+GC7</f>
        <v>2275.3486201300034</v>
      </c>
      <c r="GE7" s="342">
        <v>900.36514464000004</v>
      </c>
      <c r="GF7" s="342">
        <v>1016.4189401</v>
      </c>
      <c r="GG7" s="342">
        <v>1016.682527360002</v>
      </c>
      <c r="GH7" s="342">
        <f t="shared" si="33"/>
        <v>2933.4666121000018</v>
      </c>
      <c r="GI7" s="342">
        <v>1271.68770526</v>
      </c>
      <c r="GJ7" s="342">
        <v>1166.6526830500011</v>
      </c>
      <c r="GK7" s="342">
        <v>1077.8564927099999</v>
      </c>
      <c r="GL7" s="342">
        <f t="shared" si="20"/>
        <v>3516.1968810200005</v>
      </c>
      <c r="GM7" s="342">
        <v>1492.9662099</v>
      </c>
      <c r="GN7" s="342">
        <v>1112.555113970003</v>
      </c>
      <c r="GO7" s="342">
        <v>1864.3815643199998</v>
      </c>
      <c r="GP7" s="342">
        <f t="shared" si="21"/>
        <v>4469.9028881900031</v>
      </c>
      <c r="GQ7" s="410">
        <f t="shared" si="22"/>
        <v>13194.915001440009</v>
      </c>
      <c r="GR7" s="417">
        <v>677.37330708000002</v>
      </c>
      <c r="GS7" s="342">
        <v>1070.58617424</v>
      </c>
      <c r="GT7" s="342">
        <v>1376.329473</v>
      </c>
      <c r="GU7" s="342">
        <f t="shared" si="34"/>
        <v>3124.2889543199999</v>
      </c>
      <c r="GV7" s="342">
        <v>1218.4751691000001</v>
      </c>
      <c r="GW7" s="342">
        <v>1331.7880868</v>
      </c>
      <c r="GX7" s="342">
        <v>1309.4374634500002</v>
      </c>
      <c r="GY7" s="342">
        <f t="shared" si="35"/>
        <v>3859.7007193500003</v>
      </c>
      <c r="GZ7" s="342">
        <v>1455.4664498300001</v>
      </c>
      <c r="HA7" s="342">
        <v>1292.2571855799999</v>
      </c>
      <c r="HB7" s="342">
        <v>1380.5437505999998</v>
      </c>
      <c r="HC7" s="342">
        <f t="shared" si="36"/>
        <v>4128.2673860100003</v>
      </c>
      <c r="HD7" s="342">
        <v>1446.5294580100001</v>
      </c>
      <c r="HE7" s="342">
        <v>1529.00988882</v>
      </c>
      <c r="HF7" s="342">
        <v>2656.6222902300001</v>
      </c>
      <c r="HG7" s="342">
        <f t="shared" si="37"/>
        <v>5632.1616370600004</v>
      </c>
      <c r="HH7" s="418">
        <v>16744.418696739998</v>
      </c>
      <c r="HI7" s="417">
        <v>915.95920546000298</v>
      </c>
      <c r="HJ7" s="342">
        <v>1758.4618306700002</v>
      </c>
      <c r="HK7" s="342">
        <v>2329.4518743500003</v>
      </c>
      <c r="HL7" s="342">
        <f t="shared" si="38"/>
        <v>5003.8729104800032</v>
      </c>
      <c r="HM7" s="342">
        <v>1470.82648842</v>
      </c>
      <c r="HN7" s="342">
        <v>2224.78705283</v>
      </c>
      <c r="HO7" s="342">
        <v>1773.0549189899998</v>
      </c>
      <c r="HP7" s="342">
        <f t="shared" si="39"/>
        <v>5468.6684602400001</v>
      </c>
      <c r="HQ7" s="342">
        <v>2025.3896422099999</v>
      </c>
      <c r="HR7" s="342">
        <v>1827.8465881699999</v>
      </c>
      <c r="HS7" s="342">
        <v>1712.4681994500002</v>
      </c>
      <c r="HT7" s="342">
        <f t="shared" si="40"/>
        <v>5565.7044298300007</v>
      </c>
      <c r="HU7" s="342">
        <v>2085.94742391</v>
      </c>
      <c r="HV7" s="342">
        <v>2013.0295999699999</v>
      </c>
      <c r="HW7" s="342">
        <v>3249.1547969899998</v>
      </c>
      <c r="HX7" s="342">
        <f t="shared" si="23"/>
        <v>7348.1318208699995</v>
      </c>
      <c r="HY7" s="342">
        <f t="shared" si="24"/>
        <v>23386.377621420004</v>
      </c>
      <c r="HZ7" s="1296">
        <v>1054.0336697500129</v>
      </c>
      <c r="IA7" s="342">
        <v>1799.9033028599899</v>
      </c>
      <c r="IB7" s="342">
        <v>2270.0452289200002</v>
      </c>
      <c r="IC7" s="342">
        <f t="shared" si="25"/>
        <v>5123.9822015300033</v>
      </c>
      <c r="ID7" s="342">
        <v>1943.5645786499999</v>
      </c>
      <c r="IE7" s="342">
        <v>2439.79889929</v>
      </c>
      <c r="IF7" s="342">
        <v>2593.9729144399998</v>
      </c>
      <c r="IG7" s="342">
        <f t="shared" si="26"/>
        <v>6977.3363923799998</v>
      </c>
      <c r="IH7" s="342">
        <v>2175.4048374200001</v>
      </c>
      <c r="II7" s="342">
        <v>2457.4795724800001</v>
      </c>
      <c r="IJ7" s="342">
        <v>2178.4525080799999</v>
      </c>
      <c r="IK7" s="342">
        <v>6811.3369179800002</v>
      </c>
      <c r="IL7" s="342">
        <v>3135.4236824099999</v>
      </c>
      <c r="IM7" s="342">
        <v>2556.2739371500097</v>
      </c>
      <c r="IN7" s="342">
        <v>4013.7684338099998</v>
      </c>
      <c r="IO7" s="342">
        <v>9705.4660533700098</v>
      </c>
      <c r="IP7" s="1297">
        <v>28618.121565260015</v>
      </c>
      <c r="IQ7" s="1296">
        <v>1843.9250739500001</v>
      </c>
      <c r="IR7" s="342">
        <v>2534.6574182299946</v>
      </c>
      <c r="IS7" s="342">
        <v>2502.966801</v>
      </c>
      <c r="IT7" s="342">
        <f t="shared" si="27"/>
        <v>6881.5492931799945</v>
      </c>
      <c r="IU7" s="342">
        <v>2978.3033400499899</v>
      </c>
      <c r="IV7" s="342">
        <v>3593.5906858399999</v>
      </c>
      <c r="IW7" s="342">
        <v>2948.8297869200001</v>
      </c>
      <c r="IX7" s="342">
        <f t="shared" si="28"/>
        <v>9520.7238128099889</v>
      </c>
      <c r="IY7" s="342">
        <v>3170.3799642100103</v>
      </c>
      <c r="IZ7" s="342">
        <v>3001.6275560100016</v>
      </c>
      <c r="JA7" s="342">
        <v>2751.4243139799992</v>
      </c>
      <c r="JB7" s="342">
        <f t="shared" si="4"/>
        <v>8923.4318342000115</v>
      </c>
      <c r="JC7" s="342">
        <v>3070.5495916700102</v>
      </c>
      <c r="JD7" s="342">
        <v>4146.3142676699999</v>
      </c>
      <c r="JE7" s="342">
        <v>4948.0297780899909</v>
      </c>
      <c r="JF7" s="342">
        <f t="shared" si="6"/>
        <v>12164.893637430001</v>
      </c>
      <c r="JG7" s="1297">
        <f t="shared" si="7"/>
        <v>37490.598577619996</v>
      </c>
      <c r="JH7" s="1298"/>
    </row>
    <row r="8" spans="1:268" ht="35.15" customHeight="1" x14ac:dyDescent="0.45">
      <c r="A8" s="1277" t="s">
        <v>959</v>
      </c>
      <c r="B8" s="1278"/>
      <c r="C8" s="1278"/>
      <c r="D8" s="1278"/>
      <c r="E8" s="1278"/>
      <c r="F8" s="1278"/>
      <c r="G8" s="1278"/>
      <c r="H8" s="1278"/>
      <c r="I8" s="1278"/>
      <c r="J8" s="1278"/>
      <c r="K8" s="1278"/>
      <c r="L8" s="1278"/>
      <c r="M8" s="1278"/>
      <c r="N8" s="1278"/>
      <c r="O8" s="1278"/>
      <c r="P8" s="1278"/>
      <c r="Q8" s="1278"/>
      <c r="R8" s="1301"/>
      <c r="S8" s="1279"/>
      <c r="T8" s="1280"/>
      <c r="U8" s="1280"/>
      <c r="V8" s="1280"/>
      <c r="W8" s="1299"/>
      <c r="X8" s="1299"/>
      <c r="Y8" s="1300"/>
      <c r="Z8" s="1279"/>
      <c r="AA8" s="1284"/>
      <c r="AB8" s="1285"/>
      <c r="AC8" s="1263"/>
      <c r="AD8" s="1263"/>
      <c r="AE8" s="1263"/>
      <c r="AF8" s="1263"/>
      <c r="AG8" s="1263"/>
      <c r="AH8" s="1263"/>
      <c r="AI8" s="1263"/>
      <c r="AJ8" s="1263"/>
      <c r="AK8" s="1263"/>
      <c r="AL8" s="1263"/>
      <c r="AM8" s="1263"/>
      <c r="AN8" s="1263"/>
      <c r="AO8" s="1263"/>
      <c r="AP8" s="1263"/>
      <c r="AQ8" s="1263"/>
      <c r="AR8" s="1263"/>
      <c r="AS8" s="1263"/>
      <c r="AT8" s="1263"/>
      <c r="AU8" s="1263"/>
      <c r="AV8" s="1263"/>
      <c r="AW8" s="1263"/>
      <c r="AX8" s="1263"/>
      <c r="AY8" s="1263"/>
      <c r="AZ8" s="1263"/>
      <c r="BA8" s="1263"/>
      <c r="BB8" s="1263"/>
      <c r="BC8" s="1263"/>
      <c r="BD8" s="1263"/>
      <c r="BE8" s="1263"/>
      <c r="BF8" s="1263"/>
      <c r="BG8" s="1263"/>
      <c r="BH8" s="1263"/>
      <c r="BI8" s="1263"/>
      <c r="BJ8" s="1263"/>
      <c r="BK8" s="1263"/>
      <c r="BL8" s="1263"/>
      <c r="BM8" s="1263"/>
      <c r="BN8" s="1263"/>
      <c r="BO8" s="1263"/>
      <c r="BP8" s="1263"/>
      <c r="BQ8" s="1263"/>
      <c r="BR8" s="1263"/>
      <c r="BS8" s="1263"/>
      <c r="BT8" s="1263"/>
      <c r="BU8" s="1263"/>
      <c r="BV8" s="1263"/>
      <c r="BW8" s="1263"/>
      <c r="BX8" s="1263"/>
      <c r="BY8" s="1263"/>
      <c r="BZ8" s="1263"/>
      <c r="CA8" s="1263"/>
      <c r="CB8" s="1263"/>
      <c r="CC8" s="1263"/>
      <c r="CD8" s="1263"/>
      <c r="CE8" s="1263"/>
      <c r="CF8" s="1263"/>
      <c r="CG8" s="1263"/>
      <c r="CH8" s="1263"/>
      <c r="CI8" s="1263"/>
      <c r="CJ8" s="1263"/>
      <c r="CK8" s="1263"/>
      <c r="CL8" s="1263"/>
      <c r="CM8" s="1263"/>
      <c r="CN8" s="1263"/>
      <c r="CO8" s="1263"/>
      <c r="CP8" s="1263"/>
      <c r="CQ8" s="1286"/>
      <c r="CR8" s="1263"/>
      <c r="CS8" s="39"/>
      <c r="CT8" s="1263"/>
      <c r="CU8" s="1287"/>
      <c r="CV8" s="1287"/>
      <c r="CW8" s="1287"/>
      <c r="CX8" s="1268"/>
      <c r="CY8" s="1288"/>
      <c r="CZ8" s="1288"/>
      <c r="DA8" s="1289"/>
      <c r="DB8" s="1268"/>
      <c r="DC8" s="1288"/>
      <c r="DD8" s="1288"/>
      <c r="DE8" s="1289"/>
      <c r="DF8" s="1268"/>
      <c r="DG8" s="1288"/>
      <c r="DH8" s="1288"/>
      <c r="DI8" s="1288"/>
      <c r="DJ8" s="1288"/>
      <c r="DK8" s="1288"/>
      <c r="DL8" s="1288"/>
      <c r="DM8" s="1288"/>
      <c r="DN8" s="1288"/>
      <c r="DO8" s="1288"/>
      <c r="DP8" s="1288"/>
      <c r="DQ8" s="1288"/>
      <c r="DR8" s="1288"/>
      <c r="DS8" s="1288"/>
      <c r="DT8" s="1288"/>
      <c r="DU8" s="1288"/>
      <c r="DV8" s="1288"/>
      <c r="DW8" s="1288"/>
      <c r="DX8" s="1288"/>
      <c r="DY8" s="1288"/>
      <c r="DZ8" s="1288"/>
      <c r="EA8" s="1288"/>
      <c r="EB8" s="1290"/>
      <c r="EC8" s="1288"/>
      <c r="ED8" s="1288"/>
      <c r="EE8" s="1288"/>
      <c r="EF8" s="1288"/>
      <c r="EG8" s="1288"/>
      <c r="EH8" s="1288"/>
      <c r="EI8" s="1288"/>
      <c r="EJ8" s="1288"/>
      <c r="EK8" s="1288"/>
      <c r="EL8" s="1288"/>
      <c r="EM8" s="1288"/>
      <c r="EN8" s="1288"/>
      <c r="EO8" s="1288"/>
      <c r="EP8" s="1288"/>
      <c r="EQ8" s="1288"/>
      <c r="ER8" s="1291"/>
      <c r="ES8" s="1290"/>
      <c r="ET8" s="1288"/>
      <c r="EU8" s="1288"/>
      <c r="EV8" s="1288"/>
      <c r="EW8" s="1288"/>
      <c r="EX8" s="1288"/>
      <c r="EY8" s="1288"/>
      <c r="EZ8" s="1288"/>
      <c r="FA8" s="1288"/>
      <c r="FB8" s="1288"/>
      <c r="FC8" s="1288"/>
      <c r="FD8" s="1288"/>
      <c r="FE8" s="1288"/>
      <c r="FF8" s="1292"/>
      <c r="FG8" s="1292"/>
      <c r="FH8" s="1292"/>
      <c r="FI8" s="1293"/>
      <c r="FJ8" s="1294"/>
      <c r="FK8" s="1295"/>
      <c r="FL8" s="1295"/>
      <c r="FM8" s="342"/>
      <c r="FN8" s="342"/>
      <c r="FO8" s="342"/>
      <c r="FP8" s="342"/>
      <c r="FQ8" s="342"/>
      <c r="FR8" s="342"/>
      <c r="FS8" s="342"/>
      <c r="FT8" s="342"/>
      <c r="FU8" s="342"/>
      <c r="FV8" s="342"/>
      <c r="FW8" s="342"/>
      <c r="FX8" s="342"/>
      <c r="FY8" s="342"/>
      <c r="FZ8" s="418"/>
      <c r="GA8" s="417"/>
      <c r="GB8" s="342"/>
      <c r="GC8" s="342"/>
      <c r="GD8" s="342"/>
      <c r="GE8" s="342"/>
      <c r="GF8" s="342"/>
      <c r="GG8" s="342">
        <v>0</v>
      </c>
      <c r="GH8" s="342">
        <v>0</v>
      </c>
      <c r="GI8" s="342">
        <v>0</v>
      </c>
      <c r="GJ8" s="342">
        <v>0</v>
      </c>
      <c r="GK8" s="342">
        <v>0</v>
      </c>
      <c r="GL8" s="342">
        <v>0</v>
      </c>
      <c r="GM8" s="342">
        <v>0</v>
      </c>
      <c r="GN8" s="342">
        <v>0</v>
      </c>
      <c r="GO8" s="342">
        <v>0</v>
      </c>
      <c r="GP8" s="342">
        <v>0</v>
      </c>
      <c r="GQ8" s="410">
        <v>0</v>
      </c>
      <c r="GR8" s="417">
        <v>0</v>
      </c>
      <c r="GS8" s="342">
        <v>0</v>
      </c>
      <c r="GT8" s="342">
        <v>0</v>
      </c>
      <c r="GU8" s="342">
        <f t="shared" si="34"/>
        <v>0</v>
      </c>
      <c r="GV8" s="342">
        <v>0</v>
      </c>
      <c r="GW8" s="342">
        <v>39.426801279999999</v>
      </c>
      <c r="GX8" s="342">
        <v>54.301777080000001</v>
      </c>
      <c r="GY8" s="342">
        <f t="shared" si="35"/>
        <v>93.72857836</v>
      </c>
      <c r="GZ8" s="342">
        <v>59.185893569999998</v>
      </c>
      <c r="HA8" s="342">
        <v>91.318325819999998</v>
      </c>
      <c r="HB8" s="342">
        <v>74.905976019999997</v>
      </c>
      <c r="HC8" s="342">
        <f t="shared" si="36"/>
        <v>225.41019541</v>
      </c>
      <c r="HD8" s="342">
        <v>70.987012899999996</v>
      </c>
      <c r="HE8" s="342">
        <v>88.813146149999994</v>
      </c>
      <c r="HF8" s="342">
        <v>113.17143747</v>
      </c>
      <c r="HG8" s="342">
        <f t="shared" si="37"/>
        <v>272.97159651999999</v>
      </c>
      <c r="HH8" s="418">
        <v>592.11037028999999</v>
      </c>
      <c r="HI8" s="417">
        <v>59.841397419999986</v>
      </c>
      <c r="HJ8" s="342">
        <v>77.618914050000001</v>
      </c>
      <c r="HK8" s="342">
        <v>79.043623289999999</v>
      </c>
      <c r="HL8" s="342">
        <f t="shared" si="38"/>
        <v>216.50393475999999</v>
      </c>
      <c r="HM8" s="342">
        <v>73.431321549999993</v>
      </c>
      <c r="HN8" s="342">
        <v>89.772824200000002</v>
      </c>
      <c r="HO8" s="342">
        <v>75.87114321</v>
      </c>
      <c r="HP8" s="342">
        <f t="shared" si="39"/>
        <v>239.07528896000002</v>
      </c>
      <c r="HQ8" s="342">
        <v>81.470147530000006</v>
      </c>
      <c r="HR8" s="342">
        <v>91.877510259999994</v>
      </c>
      <c r="HS8" s="342">
        <v>84.692641010000003</v>
      </c>
      <c r="HT8" s="342">
        <f t="shared" si="40"/>
        <v>258.04029880000002</v>
      </c>
      <c r="HU8" s="342">
        <v>96.961032410000001</v>
      </c>
      <c r="HV8" s="342">
        <v>97.809459070000003</v>
      </c>
      <c r="HW8" s="342">
        <v>124.41501717999999</v>
      </c>
      <c r="HX8" s="342">
        <f t="shared" si="23"/>
        <v>319.18550865999998</v>
      </c>
      <c r="HY8" s="342">
        <f t="shared" si="24"/>
        <v>1032.80503118</v>
      </c>
      <c r="HZ8" s="1296">
        <v>119.89190062</v>
      </c>
      <c r="IA8" s="342">
        <v>114.61736369</v>
      </c>
      <c r="IB8" s="342">
        <v>106.22123422</v>
      </c>
      <c r="IC8" s="342">
        <f t="shared" si="25"/>
        <v>340.73049852999998</v>
      </c>
      <c r="ID8" s="342">
        <v>135.38224713</v>
      </c>
      <c r="IE8" s="342">
        <v>129.15672551</v>
      </c>
      <c r="IF8" s="342">
        <v>153.91698829999999</v>
      </c>
      <c r="IG8" s="342">
        <f t="shared" si="26"/>
        <v>418.45596093999995</v>
      </c>
      <c r="IH8" s="342">
        <v>199.6713015</v>
      </c>
      <c r="II8" s="342">
        <v>154.92965511</v>
      </c>
      <c r="IJ8" s="342">
        <v>172.92511184</v>
      </c>
      <c r="IK8" s="342">
        <v>527.52606845000003</v>
      </c>
      <c r="IL8" s="342">
        <v>201.74591552999999</v>
      </c>
      <c r="IM8" s="342">
        <v>180.98369037999998</v>
      </c>
      <c r="IN8" s="342">
        <v>192.32885513000002</v>
      </c>
      <c r="IO8" s="342">
        <v>575.05846104</v>
      </c>
      <c r="IP8" s="1297">
        <v>1861.7709889600001</v>
      </c>
      <c r="IQ8" s="1296">
        <v>215.92451439999999</v>
      </c>
      <c r="IR8" s="342">
        <v>217.49430837999998</v>
      </c>
      <c r="IS8" s="342">
        <v>203.37321534</v>
      </c>
      <c r="IT8" s="342">
        <f t="shared" si="27"/>
        <v>636.79203811999992</v>
      </c>
      <c r="IU8" s="342">
        <v>56.26134124999998</v>
      </c>
      <c r="IV8" s="342">
        <v>16.033668169999999</v>
      </c>
      <c r="IW8" s="342">
        <v>21.96203942</v>
      </c>
      <c r="IX8" s="342">
        <f t="shared" si="28"/>
        <v>94.257048839999982</v>
      </c>
      <c r="IY8" s="342">
        <v>0.17041972999999999</v>
      </c>
      <c r="IZ8" s="342">
        <v>4.00989E-2</v>
      </c>
      <c r="JA8" s="342">
        <v>0.18682446</v>
      </c>
      <c r="JB8" s="342">
        <f t="shared" si="4"/>
        <v>0.39734309000000001</v>
      </c>
      <c r="JC8" s="342">
        <v>2.1382200000000001E-2</v>
      </c>
      <c r="JD8" s="342">
        <v>1.2335499999999999E-3</v>
      </c>
      <c r="JE8" s="342">
        <v>1.5099599999999999E-3</v>
      </c>
      <c r="JF8" s="342">
        <f t="shared" si="6"/>
        <v>2.4125710000000002E-2</v>
      </c>
      <c r="JG8" s="1297">
        <f t="shared" si="7"/>
        <v>731.47055575999991</v>
      </c>
      <c r="JH8" s="1298"/>
    </row>
    <row r="9" spans="1:268" ht="35.15" customHeight="1" x14ac:dyDescent="0.45">
      <c r="A9" s="1277" t="s">
        <v>960</v>
      </c>
      <c r="B9" s="1278"/>
      <c r="C9" s="1278"/>
      <c r="D9" s="1278"/>
      <c r="E9" s="1278">
        <v>0</v>
      </c>
      <c r="F9" s="1278">
        <v>0</v>
      </c>
      <c r="G9" s="1278"/>
      <c r="H9" s="1278"/>
      <c r="I9" s="1278"/>
      <c r="J9" s="1278"/>
      <c r="K9" s="1278"/>
      <c r="L9" s="1278"/>
      <c r="M9" s="1278"/>
      <c r="N9" s="1278"/>
      <c r="O9" s="1278"/>
      <c r="P9" s="1278"/>
      <c r="Q9" s="1278"/>
      <c r="R9" s="1301">
        <v>0</v>
      </c>
      <c r="S9" s="1279"/>
      <c r="T9" s="1280">
        <v>0</v>
      </c>
      <c r="U9" s="1280">
        <v>0</v>
      </c>
      <c r="V9" s="1280"/>
      <c r="W9" s="1299">
        <v>0</v>
      </c>
      <c r="X9" s="1299">
        <v>0</v>
      </c>
      <c r="Y9" s="1280">
        <v>0</v>
      </c>
      <c r="Z9" s="1279">
        <v>112.2187</v>
      </c>
      <c r="AA9" s="1280">
        <v>0</v>
      </c>
      <c r="AB9" s="1285">
        <v>0</v>
      </c>
      <c r="AC9" s="1263">
        <v>56.488900000000001</v>
      </c>
      <c r="AD9" s="1263">
        <v>0</v>
      </c>
      <c r="AE9" s="1263">
        <v>0</v>
      </c>
      <c r="AF9" s="1263">
        <v>84.965999999999994</v>
      </c>
      <c r="AG9" s="1263">
        <v>253.67359999999999</v>
      </c>
      <c r="AH9" s="1263"/>
      <c r="AI9" s="1263">
        <v>0</v>
      </c>
      <c r="AJ9" s="1263">
        <v>0</v>
      </c>
      <c r="AK9" s="1263">
        <v>98.366157000000001</v>
      </c>
      <c r="AL9" s="1263">
        <f t="shared" si="8"/>
        <v>98.366157000000001</v>
      </c>
      <c r="AM9" s="1263">
        <v>0</v>
      </c>
      <c r="AN9" s="1263">
        <v>126.15071364000001</v>
      </c>
      <c r="AO9" s="1263">
        <v>0</v>
      </c>
      <c r="AP9" s="1263">
        <f t="shared" si="29"/>
        <v>224.51687064000001</v>
      </c>
      <c r="AQ9" s="1263">
        <v>0</v>
      </c>
      <c r="AR9" s="1263">
        <v>44.985965999999998</v>
      </c>
      <c r="AS9" s="1263">
        <v>0</v>
      </c>
      <c r="AT9" s="1263">
        <f t="shared" si="9"/>
        <v>269.50283664</v>
      </c>
      <c r="AU9" s="1263">
        <v>0</v>
      </c>
      <c r="AV9" s="1263">
        <v>121.58154081000001</v>
      </c>
      <c r="AW9" s="1263">
        <v>123.43795346</v>
      </c>
      <c r="AX9" s="1263">
        <f t="shared" si="30"/>
        <v>514.52233090999994</v>
      </c>
      <c r="AY9" s="1263"/>
      <c r="AZ9" s="1263">
        <v>0</v>
      </c>
      <c r="BA9" s="1263">
        <v>128.58726468</v>
      </c>
      <c r="BB9" s="1263">
        <v>0</v>
      </c>
      <c r="BC9" s="1263">
        <f t="shared" si="10"/>
        <v>128.58726468</v>
      </c>
      <c r="BD9" s="1263">
        <v>0</v>
      </c>
      <c r="BE9" s="1263">
        <v>0</v>
      </c>
      <c r="BF9" s="1263">
        <f>132801.33714/1000</f>
        <v>132.80133713999999</v>
      </c>
      <c r="BG9" s="1263">
        <f t="shared" si="11"/>
        <v>132.80133713999999</v>
      </c>
      <c r="BH9" s="1263">
        <f t="shared" si="31"/>
        <v>261.38860181999996</v>
      </c>
      <c r="BI9" s="1263">
        <v>0</v>
      </c>
      <c r="BJ9" s="1263">
        <v>0</v>
      </c>
      <c r="BK9" s="1263">
        <v>0</v>
      </c>
      <c r="BL9" s="1263">
        <f t="shared" si="12"/>
        <v>0</v>
      </c>
      <c r="BM9" s="1263">
        <f t="shared" si="32"/>
        <v>261.38860181999996</v>
      </c>
      <c r="BN9" s="1263">
        <v>135.47525833</v>
      </c>
      <c r="BO9" s="1263">
        <v>0</v>
      </c>
      <c r="BP9" s="1263">
        <v>146.92565134</v>
      </c>
      <c r="BQ9" s="1263">
        <f t="shared" si="13"/>
        <v>282.40090967000003</v>
      </c>
      <c r="BR9" s="1263">
        <f t="shared" si="14"/>
        <v>543.78951149</v>
      </c>
      <c r="BS9" s="1263"/>
      <c r="BT9" s="1263">
        <v>0</v>
      </c>
      <c r="BU9" s="1263">
        <v>0</v>
      </c>
      <c r="BV9" s="1263">
        <v>0</v>
      </c>
      <c r="BW9" s="1263">
        <f t="shared" si="15"/>
        <v>0</v>
      </c>
      <c r="BX9" s="1263">
        <v>247.60809302999999</v>
      </c>
      <c r="BY9" s="1263">
        <v>285.83960348704164</v>
      </c>
      <c r="BZ9" s="1263">
        <v>26.959335644362209</v>
      </c>
      <c r="CA9" s="1263">
        <f t="shared" si="16"/>
        <v>560.40703216140389</v>
      </c>
      <c r="CB9" s="1263">
        <v>82.483563029999999</v>
      </c>
      <c r="CC9" s="1263">
        <v>326.85965618399109</v>
      </c>
      <c r="CD9" s="1263"/>
      <c r="CE9" s="1263">
        <v>0</v>
      </c>
      <c r="CF9" s="1263">
        <v>143.09818264623735</v>
      </c>
      <c r="CG9" s="1263">
        <v>115.09252426117099</v>
      </c>
      <c r="CH9" s="1263">
        <f t="shared" si="17"/>
        <v>258.19070690740836</v>
      </c>
      <c r="CI9" s="1263">
        <v>128.77892573283833</v>
      </c>
      <c r="CJ9" s="1263">
        <v>153.46477433527266</v>
      </c>
      <c r="CK9" s="1263">
        <v>0</v>
      </c>
      <c r="CL9" s="1263">
        <f t="shared" si="18"/>
        <v>282.24370006811102</v>
      </c>
      <c r="CM9" s="1263">
        <v>137.214774114102</v>
      </c>
      <c r="CN9" s="1263">
        <v>157.20755986543998</v>
      </c>
      <c r="CO9" s="1263">
        <v>0</v>
      </c>
      <c r="CP9" s="1263">
        <f t="shared" si="19"/>
        <v>294.42233397954197</v>
      </c>
      <c r="CQ9" s="1286">
        <v>0</v>
      </c>
      <c r="CR9" s="1263">
        <v>44.808676142776008</v>
      </c>
      <c r="CS9" s="1263">
        <v>0</v>
      </c>
      <c r="CT9" s="1263">
        <f t="shared" si="0"/>
        <v>44.808676142776008</v>
      </c>
      <c r="CU9" s="1287">
        <v>0</v>
      </c>
      <c r="CV9" s="1287">
        <v>84.744685643002995</v>
      </c>
      <c r="CW9" s="1287">
        <v>0</v>
      </c>
      <c r="CX9" s="1268">
        <v>84.744685643002995</v>
      </c>
      <c r="CY9" s="1288">
        <v>89.992748521207815</v>
      </c>
      <c r="CZ9" s="1292">
        <v>0</v>
      </c>
      <c r="DA9" s="1287">
        <v>0</v>
      </c>
      <c r="DB9" s="1268">
        <v>89.992748521207815</v>
      </c>
      <c r="DC9" s="1288">
        <v>0</v>
      </c>
      <c r="DD9" s="1292">
        <v>67.150764872099998</v>
      </c>
      <c r="DE9" s="1287">
        <v>0</v>
      </c>
      <c r="DF9" s="1268">
        <v>67.150764872099998</v>
      </c>
      <c r="DG9" s="1288">
        <v>54.441233529864</v>
      </c>
      <c r="DH9" s="1288">
        <v>0</v>
      </c>
      <c r="DI9" s="1288">
        <v>93.595400375238015</v>
      </c>
      <c r="DJ9" s="1288">
        <v>148.03663390510201</v>
      </c>
      <c r="DK9" s="1288">
        <v>168.7576908149087</v>
      </c>
      <c r="DL9" s="1288">
        <v>0</v>
      </c>
      <c r="DM9" s="1288">
        <v>12.351712598744999</v>
      </c>
      <c r="DN9" s="1288">
        <v>181.10940341365372</v>
      </c>
      <c r="DO9" s="1288">
        <v>0</v>
      </c>
      <c r="DP9" s="1288">
        <v>179.31561685099999</v>
      </c>
      <c r="DQ9" s="1288">
        <v>0</v>
      </c>
      <c r="DR9" s="1288">
        <v>179.31561685099999</v>
      </c>
      <c r="DS9" s="1288">
        <v>0</v>
      </c>
      <c r="DT9" s="1288">
        <v>136.78507564</v>
      </c>
      <c r="DU9" s="1288">
        <v>49.196711581498</v>
      </c>
      <c r="DV9" s="1288">
        <v>185.981787221498</v>
      </c>
      <c r="DW9" s="1288">
        <v>0</v>
      </c>
      <c r="DX9" s="1288">
        <v>0</v>
      </c>
      <c r="DY9" s="1288">
        <v>186.78582354877</v>
      </c>
      <c r="DZ9" s="1288">
        <v>186.78582354877</v>
      </c>
      <c r="EA9" s="1288">
        <v>733.19263103492165</v>
      </c>
      <c r="EB9" s="1290">
        <v>0</v>
      </c>
      <c r="EC9" s="1288">
        <v>259.70687819614403</v>
      </c>
      <c r="ED9" s="1288">
        <v>0</v>
      </c>
      <c r="EE9" s="1288">
        <v>259.70687819614403</v>
      </c>
      <c r="EF9" s="1288">
        <v>0</v>
      </c>
      <c r="EG9" s="1288">
        <v>259.34356374000004</v>
      </c>
      <c r="EH9" s="1288">
        <v>0</v>
      </c>
      <c r="EI9" s="1288">
        <v>259.34356374000004</v>
      </c>
      <c r="EJ9" s="1288">
        <v>0</v>
      </c>
      <c r="EK9" s="1288">
        <v>126.40097519892987</v>
      </c>
      <c r="EL9" s="1288">
        <v>152.02473155999999</v>
      </c>
      <c r="EM9" s="1288">
        <v>278.42570675892989</v>
      </c>
      <c r="EN9" s="1288">
        <v>0</v>
      </c>
      <c r="EO9" s="1288">
        <v>262.31153999999998</v>
      </c>
      <c r="EP9" s="1288">
        <v>19.26393719</v>
      </c>
      <c r="EQ9" s="1288">
        <v>281.57547719000002</v>
      </c>
      <c r="ER9" s="1291">
        <v>1079.0516258850739</v>
      </c>
      <c r="ES9" s="1290">
        <v>0</v>
      </c>
      <c r="ET9" s="1288">
        <v>0</v>
      </c>
      <c r="EU9" s="1288">
        <v>248.38671145000001</v>
      </c>
      <c r="EV9" s="1288">
        <v>248.38671145000001</v>
      </c>
      <c r="EW9" s="1288">
        <v>0</v>
      </c>
      <c r="EX9" s="1288">
        <v>0</v>
      </c>
      <c r="EY9" s="1288">
        <v>228.86827868240002</v>
      </c>
      <c r="EZ9" s="1288">
        <v>228.86827868240002</v>
      </c>
      <c r="FA9" s="1288">
        <v>0</v>
      </c>
      <c r="FB9" s="1288">
        <v>258.96350249357101</v>
      </c>
      <c r="FC9" s="1288">
        <v>690.37746561208803</v>
      </c>
      <c r="FD9" s="1288">
        <v>949.34096810565904</v>
      </c>
      <c r="FE9" s="1288">
        <v>51.711702879999997</v>
      </c>
      <c r="FF9" s="1292">
        <v>0</v>
      </c>
      <c r="FG9" s="1292">
        <v>636.332349967803</v>
      </c>
      <c r="FH9" s="1292">
        <v>688.04405284780296</v>
      </c>
      <c r="FI9" s="1293">
        <v>2114.6400110858617</v>
      </c>
      <c r="FJ9" s="1302">
        <v>0</v>
      </c>
      <c r="FK9" s="1292">
        <v>0</v>
      </c>
      <c r="FL9" s="1295">
        <v>314.86694854999996</v>
      </c>
      <c r="FM9" s="342">
        <v>314.86694854999996</v>
      </c>
      <c r="FN9" s="342">
        <v>449.31852286359202</v>
      </c>
      <c r="FO9" s="342">
        <v>0</v>
      </c>
      <c r="FP9" s="342">
        <v>157.96362857</v>
      </c>
      <c r="FQ9" s="342">
        <v>607.28215143359193</v>
      </c>
      <c r="FR9" s="342">
        <v>55.504794629999999</v>
      </c>
      <c r="FS9" s="342">
        <v>81.320010836952008</v>
      </c>
      <c r="FT9" s="342">
        <v>47.352965750000003</v>
      </c>
      <c r="FU9" s="342">
        <v>184.17777121695201</v>
      </c>
      <c r="FV9" s="342">
        <v>92.812951220000002</v>
      </c>
      <c r="FW9" s="342">
        <v>131.86047859000001</v>
      </c>
      <c r="FX9" s="342">
        <v>183.493134760728</v>
      </c>
      <c r="FY9" s="342">
        <v>408.16656457072804</v>
      </c>
      <c r="FZ9" s="418">
        <v>1514.4934357712721</v>
      </c>
      <c r="GA9" s="417">
        <v>286.26244775463601</v>
      </c>
      <c r="GB9" s="342">
        <v>0</v>
      </c>
      <c r="GC9" s="342">
        <v>0</v>
      </c>
      <c r="GD9" s="342">
        <f t="shared" si="41"/>
        <v>286.26244775463601</v>
      </c>
      <c r="GE9" s="342">
        <v>329.51737310000004</v>
      </c>
      <c r="GF9" s="342">
        <v>0</v>
      </c>
      <c r="GG9" s="342">
        <v>275.81850211250003</v>
      </c>
      <c r="GH9" s="342">
        <f t="shared" si="33"/>
        <v>605.33587521250001</v>
      </c>
      <c r="GI9" s="342">
        <v>126.10067361999999</v>
      </c>
      <c r="GJ9" s="342">
        <v>0</v>
      </c>
      <c r="GK9" s="342">
        <v>412.32895459999997</v>
      </c>
      <c r="GL9" s="342">
        <f t="shared" si="20"/>
        <v>538.42962821999993</v>
      </c>
      <c r="GM9" s="342">
        <v>233.02560351</v>
      </c>
      <c r="GN9" s="342">
        <v>163.83875803999999</v>
      </c>
      <c r="GO9" s="342">
        <v>226.23700265000002</v>
      </c>
      <c r="GP9" s="342">
        <f t="shared" si="21"/>
        <v>623.10136420000003</v>
      </c>
      <c r="GQ9" s="410">
        <f t="shared" si="22"/>
        <v>2053.1293153871356</v>
      </c>
      <c r="GR9" s="417">
        <v>247.65348177999999</v>
      </c>
      <c r="GS9" s="342">
        <v>0</v>
      </c>
      <c r="GT9" s="342">
        <v>160.68694834999999</v>
      </c>
      <c r="GU9" s="342">
        <f t="shared" si="34"/>
        <v>408.34043012999996</v>
      </c>
      <c r="GV9" s="342">
        <v>844.86876963786381</v>
      </c>
      <c r="GW9" s="342">
        <v>0</v>
      </c>
      <c r="GX9" s="342">
        <v>0</v>
      </c>
      <c r="GY9" s="342">
        <f t="shared" si="35"/>
        <v>844.86876963786381</v>
      </c>
      <c r="GZ9" s="342">
        <v>0</v>
      </c>
      <c r="HA9" s="342">
        <v>476.32570434000002</v>
      </c>
      <c r="HB9" s="342">
        <v>1251.0549111800001</v>
      </c>
      <c r="HC9" s="342">
        <f t="shared" si="36"/>
        <v>1727.38061552</v>
      </c>
      <c r="HD9" s="342">
        <v>0</v>
      </c>
      <c r="HE9" s="342">
        <v>1004.26513109419</v>
      </c>
      <c r="HF9" s="342">
        <v>589.83781885999997</v>
      </c>
      <c r="HG9" s="342">
        <f t="shared" si="37"/>
        <v>1594.1029499541901</v>
      </c>
      <c r="HH9" s="418">
        <v>4574.6927652420536</v>
      </c>
      <c r="HI9" s="417">
        <v>0</v>
      </c>
      <c r="HJ9" s="342">
        <v>375.98789148999998</v>
      </c>
      <c r="HK9" s="342">
        <v>1033.9809044200001</v>
      </c>
      <c r="HL9" s="342">
        <f t="shared" si="38"/>
        <v>1409.9687959100002</v>
      </c>
      <c r="HM9" s="342">
        <v>0</v>
      </c>
      <c r="HN9" s="342">
        <v>277.34559931999996</v>
      </c>
      <c r="HO9" s="342">
        <v>932.98083002999999</v>
      </c>
      <c r="HP9" s="342">
        <f t="shared" si="39"/>
        <v>1210.3264293499999</v>
      </c>
      <c r="HQ9" s="342">
        <v>0</v>
      </c>
      <c r="HR9" s="342">
        <v>827.25631197999996</v>
      </c>
      <c r="HS9" s="342">
        <v>535.86985173999994</v>
      </c>
      <c r="HT9" s="342">
        <f t="shared" si="40"/>
        <v>1363.12616372</v>
      </c>
      <c r="HU9" s="342">
        <v>0</v>
      </c>
      <c r="HV9" s="342">
        <v>501.56354553</v>
      </c>
      <c r="HW9" s="342">
        <v>933.35631928000009</v>
      </c>
      <c r="HX9" s="342">
        <f t="shared" si="23"/>
        <v>1434.91986481</v>
      </c>
      <c r="HY9" s="342">
        <f t="shared" si="24"/>
        <v>5418.3412537900003</v>
      </c>
      <c r="HZ9" s="1296">
        <v>0</v>
      </c>
      <c r="IA9" s="342">
        <v>412.195825312902</v>
      </c>
      <c r="IB9" s="342">
        <v>362.337753283952</v>
      </c>
      <c r="IC9" s="342">
        <f t="shared" si="25"/>
        <v>774.533578596854</v>
      </c>
      <c r="ID9" s="342">
        <v>1724.3156164</v>
      </c>
      <c r="IE9" s="342">
        <v>0</v>
      </c>
      <c r="IF9" s="342">
        <v>169.10795647</v>
      </c>
      <c r="IG9" s="342">
        <f t="shared" si="26"/>
        <v>1893.42357287</v>
      </c>
      <c r="IH9" s="342">
        <v>2110.39700967</v>
      </c>
      <c r="II9" s="342">
        <v>0</v>
      </c>
      <c r="IJ9" s="342">
        <v>0</v>
      </c>
      <c r="IK9" s="342">
        <v>2110.39700967</v>
      </c>
      <c r="IL9" s="342">
        <v>567.27100144000008</v>
      </c>
      <c r="IM9" s="342">
        <v>1187.0126585599999</v>
      </c>
      <c r="IN9" s="342">
        <v>500.29135658000001</v>
      </c>
      <c r="IO9" s="342">
        <v>2254.57501658</v>
      </c>
      <c r="IP9" s="1297">
        <v>7032.9291777168546</v>
      </c>
      <c r="IQ9" s="1296">
        <v>0</v>
      </c>
      <c r="IR9" s="342">
        <v>0</v>
      </c>
      <c r="IS9" s="342">
        <v>1192.8725653200001</v>
      </c>
      <c r="IT9" s="342">
        <f t="shared" si="27"/>
        <v>1192.8725653200001</v>
      </c>
      <c r="IU9" s="342">
        <v>573.86926025000002</v>
      </c>
      <c r="IV9" s="342">
        <v>0</v>
      </c>
      <c r="IW9" s="342">
        <v>351.03276602</v>
      </c>
      <c r="IX9" s="342">
        <f t="shared" si="28"/>
        <v>924.90202627000008</v>
      </c>
      <c r="IY9" s="342">
        <v>82.450500000000005</v>
      </c>
      <c r="IZ9" s="342">
        <v>1531.34902072</v>
      </c>
      <c r="JA9" s="342">
        <v>0</v>
      </c>
      <c r="JB9" s="342">
        <f t="shared" si="4"/>
        <v>1613.7995207199999</v>
      </c>
      <c r="JC9" s="342">
        <v>0</v>
      </c>
      <c r="JD9" s="342">
        <v>1138.5455715061</v>
      </c>
      <c r="JE9" s="342">
        <v>4814.8817684199994</v>
      </c>
      <c r="JF9" s="342">
        <f t="shared" si="6"/>
        <v>5953.4273399260992</v>
      </c>
      <c r="JG9" s="1297">
        <f t="shared" si="7"/>
        <v>9685.0014522360998</v>
      </c>
      <c r="JH9" s="1298"/>
    </row>
    <row r="10" spans="1:268" ht="35.15" customHeight="1" x14ac:dyDescent="0.45">
      <c r="A10" s="1277" t="s">
        <v>761</v>
      </c>
      <c r="B10" s="1278">
        <v>63.81935</v>
      </c>
      <c r="C10" s="1278">
        <v>46.09</v>
      </c>
      <c r="D10" s="1278">
        <v>10</v>
      </c>
      <c r="E10" s="1278">
        <v>10</v>
      </c>
      <c r="F10" s="1278">
        <v>0</v>
      </c>
      <c r="G10" s="1278">
        <v>0</v>
      </c>
      <c r="H10" s="1278">
        <v>5</v>
      </c>
      <c r="I10" s="1278">
        <v>0</v>
      </c>
      <c r="J10" s="1278">
        <v>5</v>
      </c>
      <c r="K10" s="1278">
        <v>0</v>
      </c>
      <c r="L10" s="1278">
        <v>0</v>
      </c>
      <c r="M10" s="1278">
        <v>5</v>
      </c>
      <c r="N10" s="1278">
        <v>0</v>
      </c>
      <c r="O10" s="1278">
        <v>69.658100000000005</v>
      </c>
      <c r="P10" s="1278">
        <v>10</v>
      </c>
      <c r="Q10" s="1278">
        <v>0</v>
      </c>
      <c r="R10" s="1301">
        <v>61.994</v>
      </c>
      <c r="S10" s="1279">
        <v>156.65210000000002</v>
      </c>
      <c r="T10" s="1280">
        <v>5</v>
      </c>
      <c r="U10" s="1280">
        <v>0</v>
      </c>
      <c r="V10" s="1280"/>
      <c r="W10" s="1299">
        <v>0</v>
      </c>
      <c r="X10" s="1299">
        <v>0</v>
      </c>
      <c r="Y10" s="1280">
        <v>0</v>
      </c>
      <c r="Z10" s="1263">
        <v>0</v>
      </c>
      <c r="AA10" s="1299">
        <v>0</v>
      </c>
      <c r="AB10" s="1303">
        <v>0</v>
      </c>
      <c r="AC10" s="1263">
        <v>0</v>
      </c>
      <c r="AD10" s="1263">
        <v>0</v>
      </c>
      <c r="AE10" s="1263">
        <v>0</v>
      </c>
      <c r="AF10" s="1263">
        <v>0</v>
      </c>
      <c r="AG10" s="1263">
        <v>5</v>
      </c>
      <c r="AH10" s="1263"/>
      <c r="AI10" s="1263">
        <v>0</v>
      </c>
      <c r="AJ10" s="1263">
        <v>0</v>
      </c>
      <c r="AK10" s="1263">
        <v>0</v>
      </c>
      <c r="AL10" s="1263">
        <f t="shared" si="8"/>
        <v>0</v>
      </c>
      <c r="AM10" s="1263">
        <v>0</v>
      </c>
      <c r="AN10" s="1263">
        <v>0</v>
      </c>
      <c r="AO10" s="1263">
        <v>0</v>
      </c>
      <c r="AP10" s="1263">
        <f t="shared" si="29"/>
        <v>0</v>
      </c>
      <c r="AQ10" s="1263">
        <v>0</v>
      </c>
      <c r="AR10" s="1263">
        <v>0</v>
      </c>
      <c r="AS10" s="1263">
        <v>0</v>
      </c>
      <c r="AT10" s="1263">
        <f t="shared" si="9"/>
        <v>0</v>
      </c>
      <c r="AU10" s="1263">
        <v>187</v>
      </c>
      <c r="AV10" s="1263">
        <v>0</v>
      </c>
      <c r="AW10" s="1263">
        <v>40</v>
      </c>
      <c r="AX10" s="1263">
        <f t="shared" si="30"/>
        <v>227</v>
      </c>
      <c r="AY10" s="1263"/>
      <c r="AZ10" s="1263">
        <v>0</v>
      </c>
      <c r="BA10" s="1263">
        <v>0</v>
      </c>
      <c r="BB10" s="1263">
        <v>0</v>
      </c>
      <c r="BC10" s="1263">
        <f t="shared" si="10"/>
        <v>0</v>
      </c>
      <c r="BD10" s="1263">
        <v>0</v>
      </c>
      <c r="BE10" s="1263">
        <v>0</v>
      </c>
      <c r="BF10" s="1263">
        <v>0</v>
      </c>
      <c r="BG10" s="1263">
        <f t="shared" si="11"/>
        <v>0</v>
      </c>
      <c r="BH10" s="1263">
        <f t="shared" si="31"/>
        <v>0</v>
      </c>
      <c r="BI10" s="1263">
        <v>0</v>
      </c>
      <c r="BJ10" s="1263">
        <v>0</v>
      </c>
      <c r="BK10" s="1263">
        <v>0</v>
      </c>
      <c r="BL10" s="1263">
        <f t="shared" si="12"/>
        <v>0</v>
      </c>
      <c r="BM10" s="1263">
        <f t="shared" si="32"/>
        <v>0</v>
      </c>
      <c r="BN10" s="1263">
        <v>100</v>
      </c>
      <c r="BO10" s="1263">
        <v>0</v>
      </c>
      <c r="BP10" s="1263">
        <v>0</v>
      </c>
      <c r="BQ10" s="1263">
        <f t="shared" si="13"/>
        <v>100</v>
      </c>
      <c r="BR10" s="1263">
        <f t="shared" si="14"/>
        <v>100</v>
      </c>
      <c r="BS10" s="1263"/>
      <c r="BT10" s="1263">
        <v>0</v>
      </c>
      <c r="BU10" s="1263">
        <v>0</v>
      </c>
      <c r="BV10" s="1263">
        <v>0</v>
      </c>
      <c r="BW10" s="1263">
        <f t="shared" si="15"/>
        <v>0</v>
      </c>
      <c r="BX10" s="1263">
        <v>0</v>
      </c>
      <c r="BY10" s="1263">
        <v>0</v>
      </c>
      <c r="BZ10" s="1263">
        <v>0</v>
      </c>
      <c r="CA10" s="1263">
        <f t="shared" si="16"/>
        <v>0</v>
      </c>
      <c r="CB10" s="1263">
        <v>0</v>
      </c>
      <c r="CC10" s="1263">
        <v>318.55</v>
      </c>
      <c r="CD10" s="1263"/>
      <c r="CE10" s="1263">
        <v>80.58</v>
      </c>
      <c r="CF10" s="1263">
        <v>0</v>
      </c>
      <c r="CG10" s="1263">
        <v>0</v>
      </c>
      <c r="CH10" s="1263">
        <f t="shared" si="17"/>
        <v>80.58</v>
      </c>
      <c r="CI10" s="1263">
        <v>0</v>
      </c>
      <c r="CJ10" s="1263">
        <v>0</v>
      </c>
      <c r="CK10" s="1263">
        <v>0</v>
      </c>
      <c r="CL10" s="1263">
        <f t="shared" si="18"/>
        <v>0</v>
      </c>
      <c r="CM10" s="1263">
        <v>0</v>
      </c>
      <c r="CN10" s="1263">
        <v>0</v>
      </c>
      <c r="CO10" s="1263">
        <v>0</v>
      </c>
      <c r="CP10" s="1263">
        <f t="shared" si="19"/>
        <v>0</v>
      </c>
      <c r="CQ10" s="1286">
        <v>100</v>
      </c>
      <c r="CR10" s="1263">
        <v>190</v>
      </c>
      <c r="CS10" s="1263">
        <v>0</v>
      </c>
      <c r="CT10" s="1263">
        <f t="shared" si="0"/>
        <v>290</v>
      </c>
      <c r="CU10" s="1287">
        <v>90</v>
      </c>
      <c r="CV10" s="1287">
        <v>0</v>
      </c>
      <c r="CW10" s="1287">
        <v>0</v>
      </c>
      <c r="CX10" s="1268">
        <v>90</v>
      </c>
      <c r="CY10" s="1292">
        <v>0</v>
      </c>
      <c r="CZ10" s="1292">
        <v>0</v>
      </c>
      <c r="DA10" s="1287">
        <v>0</v>
      </c>
      <c r="DB10" s="1268">
        <v>0</v>
      </c>
      <c r="DC10" s="1292">
        <v>0</v>
      </c>
      <c r="DD10" s="1292">
        <v>0</v>
      </c>
      <c r="DE10" s="1287">
        <v>0</v>
      </c>
      <c r="DF10" s="1268">
        <v>0</v>
      </c>
      <c r="DG10" s="1292">
        <v>0</v>
      </c>
      <c r="DH10" s="1292">
        <v>0</v>
      </c>
      <c r="DI10" s="1292">
        <v>178.52825000000001</v>
      </c>
      <c r="DJ10" s="1292">
        <v>178.52825000000001</v>
      </c>
      <c r="DK10" s="1292">
        <v>0</v>
      </c>
      <c r="DL10" s="1292">
        <v>0</v>
      </c>
      <c r="DM10" s="1292">
        <v>0</v>
      </c>
      <c r="DN10" s="1292">
        <v>0</v>
      </c>
      <c r="DO10" s="1292">
        <v>0</v>
      </c>
      <c r="DP10" s="1292">
        <v>0</v>
      </c>
      <c r="DQ10" s="1292">
        <v>0</v>
      </c>
      <c r="DR10" s="1292">
        <v>0</v>
      </c>
      <c r="DS10" s="1292">
        <v>0</v>
      </c>
      <c r="DT10" s="1292">
        <v>0</v>
      </c>
      <c r="DU10" s="1292">
        <v>0</v>
      </c>
      <c r="DV10" s="1292">
        <v>0</v>
      </c>
      <c r="DW10" s="1292">
        <v>0</v>
      </c>
      <c r="DX10" s="1292">
        <v>0</v>
      </c>
      <c r="DY10" s="1292">
        <v>0</v>
      </c>
      <c r="DZ10" s="1292">
        <v>0</v>
      </c>
      <c r="EA10" s="1292">
        <v>0</v>
      </c>
      <c r="EB10" s="1302">
        <v>0</v>
      </c>
      <c r="EC10" s="1292">
        <v>0</v>
      </c>
      <c r="ED10" s="1292">
        <v>0</v>
      </c>
      <c r="EE10" s="1292">
        <v>0</v>
      </c>
      <c r="EF10" s="1292">
        <v>0</v>
      </c>
      <c r="EG10" s="1292">
        <v>0</v>
      </c>
      <c r="EH10" s="1292">
        <v>0</v>
      </c>
      <c r="EI10" s="1292">
        <v>0</v>
      </c>
      <c r="EJ10" s="1292">
        <v>0</v>
      </c>
      <c r="EK10" s="1292">
        <v>0</v>
      </c>
      <c r="EL10" s="1292">
        <v>0</v>
      </c>
      <c r="EM10" s="1292">
        <v>0</v>
      </c>
      <c r="EN10" s="1292">
        <v>0</v>
      </c>
      <c r="EO10" s="1292">
        <v>0</v>
      </c>
      <c r="EP10" s="1292">
        <v>0</v>
      </c>
      <c r="EQ10" s="1292">
        <v>0</v>
      </c>
      <c r="ER10" s="1293">
        <v>0</v>
      </c>
      <c r="ES10" s="1302">
        <v>0</v>
      </c>
      <c r="ET10" s="1292">
        <v>0</v>
      </c>
      <c r="EU10" s="1292">
        <v>0</v>
      </c>
      <c r="EV10" s="1292">
        <v>0</v>
      </c>
      <c r="EW10" s="1292">
        <v>0</v>
      </c>
      <c r="EX10" s="1292">
        <v>0</v>
      </c>
      <c r="EY10" s="1292">
        <v>0</v>
      </c>
      <c r="EZ10" s="1292">
        <v>0</v>
      </c>
      <c r="FA10" s="1292">
        <v>0</v>
      </c>
      <c r="FB10" s="1292">
        <v>0</v>
      </c>
      <c r="FC10" s="1292">
        <v>0</v>
      </c>
      <c r="FD10" s="1292">
        <v>0</v>
      </c>
      <c r="FE10" s="1292">
        <v>0</v>
      </c>
      <c r="FF10" s="1292">
        <v>0</v>
      </c>
      <c r="FG10" s="1292">
        <v>0</v>
      </c>
      <c r="FH10" s="1292">
        <v>0</v>
      </c>
      <c r="FI10" s="1293">
        <v>0</v>
      </c>
      <c r="FJ10" s="1302">
        <v>0</v>
      </c>
      <c r="FK10" s="1292">
        <v>0</v>
      </c>
      <c r="FL10" s="1292">
        <v>0</v>
      </c>
      <c r="FM10" s="1292">
        <v>0</v>
      </c>
      <c r="FN10" s="1292">
        <v>0</v>
      </c>
      <c r="FO10" s="1292">
        <v>0</v>
      </c>
      <c r="FP10" s="1292">
        <v>0</v>
      </c>
      <c r="FQ10" s="1292">
        <v>0</v>
      </c>
      <c r="FR10" s="1292">
        <v>0</v>
      </c>
      <c r="FS10" s="1292">
        <v>0</v>
      </c>
      <c r="FT10" s="1292">
        <v>0</v>
      </c>
      <c r="FU10" s="342">
        <v>0</v>
      </c>
      <c r="FV10" s="342">
        <v>0</v>
      </c>
      <c r="FW10" s="342">
        <v>0</v>
      </c>
      <c r="FX10" s="342">
        <v>0</v>
      </c>
      <c r="FY10" s="342">
        <v>0</v>
      </c>
      <c r="FZ10" s="418">
        <v>0</v>
      </c>
      <c r="GA10" s="417">
        <v>0</v>
      </c>
      <c r="GB10" s="342">
        <v>0</v>
      </c>
      <c r="GC10" s="342">
        <v>0</v>
      </c>
      <c r="GD10" s="342">
        <f t="shared" si="41"/>
        <v>0</v>
      </c>
      <c r="GE10" s="342">
        <v>0</v>
      </c>
      <c r="GF10" s="342">
        <v>0</v>
      </c>
      <c r="GG10" s="342">
        <v>0</v>
      </c>
      <c r="GH10" s="342">
        <f t="shared" si="33"/>
        <v>0</v>
      </c>
      <c r="GI10" s="342">
        <v>0</v>
      </c>
      <c r="GJ10" s="342">
        <v>0</v>
      </c>
      <c r="GK10" s="342">
        <v>0</v>
      </c>
      <c r="GL10" s="342">
        <f t="shared" si="20"/>
        <v>0</v>
      </c>
      <c r="GM10" s="342">
        <v>0</v>
      </c>
      <c r="GN10" s="342">
        <v>0</v>
      </c>
      <c r="GO10" s="342">
        <v>0</v>
      </c>
      <c r="GP10" s="342">
        <f t="shared" si="21"/>
        <v>0</v>
      </c>
      <c r="GQ10" s="410">
        <f t="shared" si="22"/>
        <v>0</v>
      </c>
      <c r="GR10" s="417">
        <v>0</v>
      </c>
      <c r="GS10" s="342">
        <v>0</v>
      </c>
      <c r="GT10" s="342">
        <v>0</v>
      </c>
      <c r="GU10" s="342">
        <f t="shared" si="34"/>
        <v>0</v>
      </c>
      <c r="GV10" s="342">
        <v>0</v>
      </c>
      <c r="GW10" s="342">
        <v>0</v>
      </c>
      <c r="GX10" s="342">
        <v>0</v>
      </c>
      <c r="GY10" s="342">
        <f t="shared" si="35"/>
        <v>0</v>
      </c>
      <c r="GZ10" s="342">
        <v>0</v>
      </c>
      <c r="HA10" s="342">
        <v>0</v>
      </c>
      <c r="HB10" s="342">
        <v>0</v>
      </c>
      <c r="HC10" s="342">
        <f t="shared" si="36"/>
        <v>0</v>
      </c>
      <c r="HD10" s="342">
        <v>0</v>
      </c>
      <c r="HE10" s="342">
        <v>0</v>
      </c>
      <c r="HF10" s="342">
        <v>0</v>
      </c>
      <c r="HG10" s="342">
        <f t="shared" si="37"/>
        <v>0</v>
      </c>
      <c r="HH10" s="418">
        <v>0</v>
      </c>
      <c r="HI10" s="417">
        <v>0</v>
      </c>
      <c r="HJ10" s="342">
        <v>0</v>
      </c>
      <c r="HK10" s="342">
        <v>0</v>
      </c>
      <c r="HL10" s="342">
        <f t="shared" si="38"/>
        <v>0</v>
      </c>
      <c r="HM10" s="342">
        <v>0</v>
      </c>
      <c r="HN10" s="342">
        <v>0</v>
      </c>
      <c r="HO10" s="342">
        <v>0</v>
      </c>
      <c r="HP10" s="342">
        <f t="shared" si="39"/>
        <v>0</v>
      </c>
      <c r="HQ10" s="342">
        <v>0</v>
      </c>
      <c r="HR10" s="342">
        <v>0</v>
      </c>
      <c r="HS10" s="342">
        <v>0</v>
      </c>
      <c r="HT10" s="342">
        <f t="shared" si="40"/>
        <v>0</v>
      </c>
      <c r="HU10" s="342">
        <v>0</v>
      </c>
      <c r="HV10" s="342">
        <v>0</v>
      </c>
      <c r="HW10" s="342">
        <v>0</v>
      </c>
      <c r="HX10" s="342">
        <f t="shared" si="23"/>
        <v>0</v>
      </c>
      <c r="HY10" s="342">
        <f t="shared" si="24"/>
        <v>0</v>
      </c>
      <c r="HZ10" s="1296">
        <v>0</v>
      </c>
      <c r="IA10" s="342">
        <v>0</v>
      </c>
      <c r="IB10" s="342">
        <v>0</v>
      </c>
      <c r="IC10" s="342">
        <f t="shared" si="25"/>
        <v>0</v>
      </c>
      <c r="ID10" s="342">
        <v>0</v>
      </c>
      <c r="IE10" s="342">
        <v>0</v>
      </c>
      <c r="IF10" s="342">
        <v>0</v>
      </c>
      <c r="IG10" s="342">
        <f t="shared" si="26"/>
        <v>0</v>
      </c>
      <c r="IH10" s="342">
        <v>0</v>
      </c>
      <c r="II10" s="342">
        <v>0</v>
      </c>
      <c r="IJ10" s="342">
        <v>0</v>
      </c>
      <c r="IK10" s="342">
        <v>0</v>
      </c>
      <c r="IL10" s="342">
        <v>0</v>
      </c>
      <c r="IM10" s="342">
        <v>0</v>
      </c>
      <c r="IN10" s="342">
        <v>0</v>
      </c>
      <c r="IO10" s="342">
        <v>0</v>
      </c>
      <c r="IP10" s="1297">
        <v>0</v>
      </c>
      <c r="IQ10" s="1296">
        <v>0</v>
      </c>
      <c r="IR10" s="342">
        <v>0</v>
      </c>
      <c r="IS10" s="342">
        <v>0</v>
      </c>
      <c r="IT10" s="342">
        <v>0</v>
      </c>
      <c r="IU10" s="342">
        <v>0</v>
      </c>
      <c r="IV10" s="342">
        <v>0</v>
      </c>
      <c r="IW10" s="342">
        <v>0</v>
      </c>
      <c r="IX10" s="342">
        <v>0</v>
      </c>
      <c r="IY10" s="342">
        <v>0</v>
      </c>
      <c r="IZ10" s="342">
        <v>0</v>
      </c>
      <c r="JA10" s="342">
        <v>0</v>
      </c>
      <c r="JB10" s="342">
        <v>0</v>
      </c>
      <c r="JC10" s="342">
        <v>0</v>
      </c>
      <c r="JD10" s="342">
        <v>0</v>
      </c>
      <c r="JE10" s="342">
        <v>0</v>
      </c>
      <c r="JF10" s="342">
        <f t="shared" si="6"/>
        <v>0</v>
      </c>
      <c r="JG10" s="1297">
        <f t="shared" si="6"/>
        <v>0</v>
      </c>
      <c r="JH10" s="1298"/>
    </row>
    <row r="11" spans="1:268" ht="35.15" customHeight="1" x14ac:dyDescent="0.45">
      <c r="A11" s="1277" t="s">
        <v>932</v>
      </c>
      <c r="B11" s="1278">
        <v>13.716707699999997</v>
      </c>
      <c r="C11" s="1278">
        <v>12.58</v>
      </c>
      <c r="D11" s="1278">
        <v>15.5</v>
      </c>
      <c r="E11" s="1278">
        <v>16.758700000000001</v>
      </c>
      <c r="F11" s="1278">
        <v>70.997500000000002</v>
      </c>
      <c r="G11" s="1278">
        <v>0</v>
      </c>
      <c r="H11" s="1278">
        <v>17.903300000000002</v>
      </c>
      <c r="I11" s="1278">
        <v>136.4735</v>
      </c>
      <c r="J11" s="1278">
        <v>43.127200000000002</v>
      </c>
      <c r="K11" s="1278">
        <v>10.419499999999999</v>
      </c>
      <c r="L11" s="1278">
        <v>0</v>
      </c>
      <c r="M11" s="1278">
        <v>75.235500000000002</v>
      </c>
      <c r="N11" s="1278">
        <v>5.1014999999999997</v>
      </c>
      <c r="O11" s="1278">
        <v>0</v>
      </c>
      <c r="P11" s="1278">
        <v>0</v>
      </c>
      <c r="Q11" s="1278">
        <v>0</v>
      </c>
      <c r="R11" s="1301">
        <v>0</v>
      </c>
      <c r="S11" s="748">
        <v>288.26048900000006</v>
      </c>
      <c r="T11" s="1280">
        <v>83.606399999999994</v>
      </c>
      <c r="U11" s="1280">
        <v>0</v>
      </c>
      <c r="V11" s="1280"/>
      <c r="W11" s="1282">
        <v>39.400700000000001</v>
      </c>
      <c r="X11" s="1282">
        <v>29.418800000000001</v>
      </c>
      <c r="Y11" s="1283">
        <v>10.6335</v>
      </c>
      <c r="Z11" s="1263">
        <v>81.232100000000003</v>
      </c>
      <c r="AA11" s="1282">
        <v>0</v>
      </c>
      <c r="AB11" s="1285">
        <v>56.4375</v>
      </c>
      <c r="AC11" s="1263">
        <v>39.849699999999999</v>
      </c>
      <c r="AD11" s="1263">
        <v>0</v>
      </c>
      <c r="AE11" s="1263">
        <v>0</v>
      </c>
      <c r="AF11" s="1263">
        <v>0</v>
      </c>
      <c r="AG11" s="1263">
        <v>340.57859999999999</v>
      </c>
      <c r="AH11" s="1263"/>
      <c r="AI11" s="1263">
        <v>0</v>
      </c>
      <c r="AJ11" s="1263">
        <v>191.42430865000003</v>
      </c>
      <c r="AK11" s="1263">
        <v>40.265500000000003</v>
      </c>
      <c r="AL11" s="1263">
        <f t="shared" si="8"/>
        <v>231.68980865000003</v>
      </c>
      <c r="AM11" s="1263">
        <v>66.579924430000005</v>
      </c>
      <c r="AN11" s="1263">
        <v>0</v>
      </c>
      <c r="AO11" s="1263">
        <v>0</v>
      </c>
      <c r="AP11" s="1263">
        <f t="shared" si="29"/>
        <v>298.26973308000004</v>
      </c>
      <c r="AQ11" s="1263">
        <v>55.478937930000001</v>
      </c>
      <c r="AR11" s="1263">
        <v>35.983891</v>
      </c>
      <c r="AS11" s="1263">
        <v>10.445637339999999</v>
      </c>
      <c r="AT11" s="1263">
        <f t="shared" si="9"/>
        <v>400.17819935000006</v>
      </c>
      <c r="AU11" s="1263">
        <v>43.489923800000007</v>
      </c>
      <c r="AV11" s="1263">
        <v>0</v>
      </c>
      <c r="AW11" s="1263">
        <v>24.76875231</v>
      </c>
      <c r="AX11" s="1263">
        <f t="shared" si="30"/>
        <v>468.43687546000007</v>
      </c>
      <c r="AY11" s="1263"/>
      <c r="AZ11" s="1263">
        <v>14.05582122</v>
      </c>
      <c r="BA11" s="1263">
        <v>0</v>
      </c>
      <c r="BB11" s="1263">
        <v>0</v>
      </c>
      <c r="BC11" s="1263">
        <f t="shared" si="10"/>
        <v>14.05582122</v>
      </c>
      <c r="BD11" s="1263">
        <v>30.500109089999999</v>
      </c>
      <c r="BE11" s="1263">
        <v>0</v>
      </c>
      <c r="BF11" s="1263">
        <v>0</v>
      </c>
      <c r="BG11" s="1263">
        <f t="shared" si="11"/>
        <v>30.500109089999999</v>
      </c>
      <c r="BH11" s="1263">
        <f t="shared" si="31"/>
        <v>44.555930310000001</v>
      </c>
      <c r="BI11" s="1263">
        <v>0</v>
      </c>
      <c r="BJ11" s="1263">
        <v>0</v>
      </c>
      <c r="BK11" s="1263">
        <v>0</v>
      </c>
      <c r="BL11" s="1263">
        <f t="shared" si="12"/>
        <v>0</v>
      </c>
      <c r="BM11" s="1263">
        <f t="shared" si="32"/>
        <v>44.555930310000001</v>
      </c>
      <c r="BN11" s="1263">
        <v>73.326943</v>
      </c>
      <c r="BO11" s="1263">
        <v>40.234689789999997</v>
      </c>
      <c r="BP11" s="1263">
        <v>0</v>
      </c>
      <c r="BQ11" s="1263">
        <f t="shared" si="13"/>
        <v>113.56163279</v>
      </c>
      <c r="BR11" s="1263">
        <f t="shared" si="14"/>
        <v>158.11756310000001</v>
      </c>
      <c r="BS11" s="1263"/>
      <c r="BT11" s="1263">
        <v>2.2318141000000002</v>
      </c>
      <c r="BU11" s="1263">
        <v>0</v>
      </c>
      <c r="BV11" s="1263">
        <v>0</v>
      </c>
      <c r="BW11" s="1263">
        <f t="shared" si="15"/>
        <v>2.2318141000000002</v>
      </c>
      <c r="BX11" s="1263">
        <v>0</v>
      </c>
      <c r="BY11" s="1263">
        <v>0</v>
      </c>
      <c r="BZ11" s="1263">
        <v>0</v>
      </c>
      <c r="CA11" s="1263">
        <f t="shared" si="16"/>
        <v>0</v>
      </c>
      <c r="CB11" s="1263">
        <v>0</v>
      </c>
      <c r="CC11" s="1263">
        <v>0</v>
      </c>
      <c r="CD11" s="1263"/>
      <c r="CE11" s="1263">
        <v>0</v>
      </c>
      <c r="CF11" s="1263">
        <v>0</v>
      </c>
      <c r="CG11" s="1263">
        <v>0</v>
      </c>
      <c r="CH11" s="1263">
        <f t="shared" si="17"/>
        <v>0</v>
      </c>
      <c r="CI11" s="1263">
        <v>0</v>
      </c>
      <c r="CJ11" s="1263">
        <v>0</v>
      </c>
      <c r="CK11" s="1263">
        <v>448.01092409</v>
      </c>
      <c r="CL11" s="1263">
        <f t="shared" si="18"/>
        <v>448.01092409</v>
      </c>
      <c r="CM11" s="1263">
        <v>284.97168245</v>
      </c>
      <c r="CN11" s="1263">
        <v>0</v>
      </c>
      <c r="CO11" s="1263">
        <v>56.6</v>
      </c>
      <c r="CP11" s="1263">
        <f t="shared" si="19"/>
        <v>341.57168245000003</v>
      </c>
      <c r="CQ11" s="1286">
        <v>0</v>
      </c>
      <c r="CR11" s="1263">
        <v>72.547521889999999</v>
      </c>
      <c r="CS11" s="1263">
        <v>83.120540789999993</v>
      </c>
      <c r="CT11" s="1263">
        <f t="shared" si="0"/>
        <v>155.66806267999999</v>
      </c>
      <c r="CU11" s="1287">
        <v>7.8394043300000007</v>
      </c>
      <c r="CV11" s="1287">
        <v>0</v>
      </c>
      <c r="CW11" s="1287">
        <v>6.76</v>
      </c>
      <c r="CX11" s="1268">
        <v>14.59940433</v>
      </c>
      <c r="CY11" s="1292">
        <v>0</v>
      </c>
      <c r="CZ11" s="1292">
        <v>0</v>
      </c>
      <c r="DA11" s="1289">
        <v>14.612420439999999</v>
      </c>
      <c r="DB11" s="1268">
        <v>14.612420439999999</v>
      </c>
      <c r="DC11" s="1292">
        <v>51.592038240000001</v>
      </c>
      <c r="DD11" s="1292">
        <v>0</v>
      </c>
      <c r="DE11" s="1289">
        <v>5.7431599999999998E-3</v>
      </c>
      <c r="DF11" s="1268">
        <v>51.597781400000002</v>
      </c>
      <c r="DG11" s="1292">
        <v>0</v>
      </c>
      <c r="DH11" s="1292">
        <v>19.882999999999999</v>
      </c>
      <c r="DI11" s="1292">
        <v>0</v>
      </c>
      <c r="DJ11" s="1292">
        <v>19.882999999999999</v>
      </c>
      <c r="DK11" s="1292">
        <v>0</v>
      </c>
      <c r="DL11" s="1292">
        <v>0</v>
      </c>
      <c r="DM11" s="1292">
        <v>0</v>
      </c>
      <c r="DN11" s="1292">
        <v>0</v>
      </c>
      <c r="DO11" s="1292">
        <v>0</v>
      </c>
      <c r="DP11" s="1292">
        <v>0</v>
      </c>
      <c r="DQ11" s="1292">
        <v>0</v>
      </c>
      <c r="DR11" s="1292">
        <v>0</v>
      </c>
      <c r="DS11" s="1292">
        <v>0</v>
      </c>
      <c r="DT11" s="1292">
        <v>0</v>
      </c>
      <c r="DU11" s="1292">
        <v>0</v>
      </c>
      <c r="DV11" s="1292">
        <v>0</v>
      </c>
      <c r="DW11" s="1292">
        <v>0</v>
      </c>
      <c r="DX11" s="1292">
        <v>0</v>
      </c>
      <c r="DY11" s="1292">
        <v>0</v>
      </c>
      <c r="DZ11" s="1292">
        <v>0</v>
      </c>
      <c r="EA11" s="1292">
        <v>0</v>
      </c>
      <c r="EB11" s="1302">
        <v>0</v>
      </c>
      <c r="EC11" s="1292">
        <v>0</v>
      </c>
      <c r="ED11" s="1292">
        <v>0</v>
      </c>
      <c r="EE11" s="1292">
        <v>0</v>
      </c>
      <c r="EF11" s="1292">
        <v>0</v>
      </c>
      <c r="EG11" s="1292">
        <v>13.17410952</v>
      </c>
      <c r="EH11" s="1292">
        <v>0</v>
      </c>
      <c r="EI11" s="1292">
        <v>13.17410952</v>
      </c>
      <c r="EJ11" s="1292">
        <v>0</v>
      </c>
      <c r="EK11" s="1292">
        <v>0</v>
      </c>
      <c r="EL11" s="1292">
        <v>0</v>
      </c>
      <c r="EM11" s="1292">
        <v>0</v>
      </c>
      <c r="EN11" s="1292">
        <v>0</v>
      </c>
      <c r="EO11" s="1292">
        <v>20.677790800024702</v>
      </c>
      <c r="EP11" s="1292">
        <v>0</v>
      </c>
      <c r="EQ11" s="1292">
        <v>20.677790800024702</v>
      </c>
      <c r="ER11" s="1293">
        <v>33.851900320024704</v>
      </c>
      <c r="ES11" s="1302">
        <v>0</v>
      </c>
      <c r="ET11" s="1292">
        <v>0</v>
      </c>
      <c r="EU11" s="1292">
        <v>0</v>
      </c>
      <c r="EV11" s="1292">
        <v>0</v>
      </c>
      <c r="EW11" s="1292">
        <v>0</v>
      </c>
      <c r="EX11" s="1292">
        <v>0</v>
      </c>
      <c r="EY11" s="1292">
        <v>0</v>
      </c>
      <c r="EZ11" s="1292">
        <v>0</v>
      </c>
      <c r="FA11" s="1292">
        <v>0</v>
      </c>
      <c r="FB11" s="1292">
        <v>0</v>
      </c>
      <c r="FC11" s="1292">
        <v>0</v>
      </c>
      <c r="FD11" s="1292">
        <v>0</v>
      </c>
      <c r="FE11" s="1292">
        <v>0</v>
      </c>
      <c r="FF11" s="1292">
        <v>0</v>
      </c>
      <c r="FG11" s="1292">
        <v>97.713027039999986</v>
      </c>
      <c r="FH11" s="1292">
        <v>97.713027039999986</v>
      </c>
      <c r="FI11" s="1293">
        <v>97.713027039999986</v>
      </c>
      <c r="FJ11" s="1302">
        <v>0</v>
      </c>
      <c r="FK11" s="1292">
        <v>0</v>
      </c>
      <c r="FL11" s="1292">
        <v>0</v>
      </c>
      <c r="FM11" s="1292">
        <v>0</v>
      </c>
      <c r="FN11" s="1292">
        <v>0</v>
      </c>
      <c r="FO11" s="1292">
        <v>0</v>
      </c>
      <c r="FP11" s="1292">
        <v>0</v>
      </c>
      <c r="FQ11" s="1292">
        <v>0</v>
      </c>
      <c r="FR11" s="1292">
        <v>0</v>
      </c>
      <c r="FS11" s="1292">
        <v>0</v>
      </c>
      <c r="FT11" s="1292">
        <v>0</v>
      </c>
      <c r="FU11" s="342">
        <v>0</v>
      </c>
      <c r="FV11" s="342">
        <v>0</v>
      </c>
      <c r="FW11" s="342">
        <v>0</v>
      </c>
      <c r="FX11" s="342">
        <v>0</v>
      </c>
      <c r="FY11" s="342">
        <v>0</v>
      </c>
      <c r="FZ11" s="418">
        <v>0</v>
      </c>
      <c r="GA11" s="417">
        <v>0</v>
      </c>
      <c r="GB11" s="342">
        <v>0</v>
      </c>
      <c r="GC11" s="342">
        <v>0</v>
      </c>
      <c r="GD11" s="342">
        <f t="shared" si="41"/>
        <v>0</v>
      </c>
      <c r="GE11" s="342">
        <v>0</v>
      </c>
      <c r="GF11" s="342">
        <v>0</v>
      </c>
      <c r="GG11" s="342">
        <v>0</v>
      </c>
      <c r="GH11" s="342">
        <f t="shared" si="33"/>
        <v>0</v>
      </c>
      <c r="GI11" s="342">
        <v>0</v>
      </c>
      <c r="GJ11" s="342">
        <v>0</v>
      </c>
      <c r="GK11" s="342">
        <v>0</v>
      </c>
      <c r="GL11" s="342">
        <f t="shared" si="20"/>
        <v>0</v>
      </c>
      <c r="GM11" s="342">
        <v>0</v>
      </c>
      <c r="GN11" s="342">
        <v>0</v>
      </c>
      <c r="GO11" s="342">
        <v>0</v>
      </c>
      <c r="GP11" s="342">
        <f t="shared" si="21"/>
        <v>0</v>
      </c>
      <c r="GQ11" s="410">
        <f t="shared" si="22"/>
        <v>0</v>
      </c>
      <c r="GR11" s="417">
        <v>0</v>
      </c>
      <c r="GS11" s="342">
        <v>0</v>
      </c>
      <c r="GT11" s="342">
        <v>0</v>
      </c>
      <c r="GU11" s="342">
        <f t="shared" si="34"/>
        <v>0</v>
      </c>
      <c r="GV11" s="342">
        <v>0</v>
      </c>
      <c r="GW11" s="342">
        <v>0</v>
      </c>
      <c r="GX11" s="342">
        <v>0</v>
      </c>
      <c r="GY11" s="342">
        <f t="shared" si="35"/>
        <v>0</v>
      </c>
      <c r="GZ11" s="342">
        <v>0</v>
      </c>
      <c r="HA11" s="342">
        <v>0</v>
      </c>
      <c r="HB11" s="342">
        <v>0</v>
      </c>
      <c r="HC11" s="342">
        <f t="shared" si="36"/>
        <v>0</v>
      </c>
      <c r="HD11" s="342">
        <v>0</v>
      </c>
      <c r="HE11" s="342">
        <v>0</v>
      </c>
      <c r="HF11" s="342">
        <v>0</v>
      </c>
      <c r="HG11" s="342">
        <f t="shared" si="37"/>
        <v>0</v>
      </c>
      <c r="HH11" s="418">
        <v>0</v>
      </c>
      <c r="HI11" s="417">
        <v>0</v>
      </c>
      <c r="HJ11" s="342">
        <v>0</v>
      </c>
      <c r="HK11" s="342">
        <v>0</v>
      </c>
      <c r="HL11" s="342">
        <f t="shared" si="38"/>
        <v>0</v>
      </c>
      <c r="HM11" s="342">
        <v>0</v>
      </c>
      <c r="HN11" s="342">
        <v>0</v>
      </c>
      <c r="HO11" s="342">
        <v>0</v>
      </c>
      <c r="HP11" s="342">
        <f t="shared" si="39"/>
        <v>0</v>
      </c>
      <c r="HQ11" s="342">
        <v>0</v>
      </c>
      <c r="HR11" s="342">
        <v>0</v>
      </c>
      <c r="HS11" s="342">
        <v>0</v>
      </c>
      <c r="HT11" s="342">
        <f t="shared" si="40"/>
        <v>0</v>
      </c>
      <c r="HU11" s="342">
        <v>0</v>
      </c>
      <c r="HV11" s="342">
        <v>0</v>
      </c>
      <c r="HW11" s="342">
        <v>0</v>
      </c>
      <c r="HX11" s="342">
        <f t="shared" si="23"/>
        <v>0</v>
      </c>
      <c r="HY11" s="342">
        <f t="shared" si="24"/>
        <v>0</v>
      </c>
      <c r="HZ11" s="1296">
        <v>0</v>
      </c>
      <c r="IA11" s="342">
        <v>0</v>
      </c>
      <c r="IB11" s="342">
        <v>0</v>
      </c>
      <c r="IC11" s="342">
        <f t="shared" si="25"/>
        <v>0</v>
      </c>
      <c r="ID11" s="342">
        <v>0</v>
      </c>
      <c r="IE11" s="342">
        <v>0</v>
      </c>
      <c r="IF11" s="342">
        <v>0</v>
      </c>
      <c r="IG11" s="342">
        <f t="shared" si="26"/>
        <v>0</v>
      </c>
      <c r="IH11" s="342">
        <v>0</v>
      </c>
      <c r="II11" s="342">
        <v>0</v>
      </c>
      <c r="IJ11" s="342">
        <v>0</v>
      </c>
      <c r="IK11" s="342">
        <v>0</v>
      </c>
      <c r="IL11" s="342">
        <v>0</v>
      </c>
      <c r="IM11" s="342">
        <v>0</v>
      </c>
      <c r="IN11" s="342">
        <v>0</v>
      </c>
      <c r="IO11" s="342">
        <v>0</v>
      </c>
      <c r="IP11" s="1297">
        <v>0</v>
      </c>
      <c r="IQ11" s="1296">
        <v>0</v>
      </c>
      <c r="IR11" s="342">
        <v>0</v>
      </c>
      <c r="IS11" s="342">
        <v>0</v>
      </c>
      <c r="IT11" s="342">
        <v>0</v>
      </c>
      <c r="IU11" s="342">
        <v>0</v>
      </c>
      <c r="IV11" s="342">
        <v>0</v>
      </c>
      <c r="IW11" s="342">
        <v>0</v>
      </c>
      <c r="IX11" s="342">
        <v>0</v>
      </c>
      <c r="IY11" s="342">
        <v>0</v>
      </c>
      <c r="IZ11" s="342">
        <v>0</v>
      </c>
      <c r="JA11" s="342">
        <v>0</v>
      </c>
      <c r="JB11" s="342">
        <v>0</v>
      </c>
      <c r="JC11" s="342">
        <v>0</v>
      </c>
      <c r="JD11" s="342">
        <v>0</v>
      </c>
      <c r="JE11" s="342">
        <v>0</v>
      </c>
      <c r="JF11" s="342">
        <f t="shared" si="6"/>
        <v>0</v>
      </c>
      <c r="JG11" s="1297">
        <f t="shared" si="6"/>
        <v>0</v>
      </c>
      <c r="JH11" s="1298"/>
    </row>
    <row r="12" spans="1:268" ht="35.15" customHeight="1" x14ac:dyDescent="0.45">
      <c r="A12" s="1277" t="s">
        <v>961</v>
      </c>
      <c r="B12" s="1278">
        <v>13.5433038</v>
      </c>
      <c r="C12" s="1278">
        <v>0</v>
      </c>
      <c r="D12" s="1278">
        <v>110.5</v>
      </c>
      <c r="E12" s="1278">
        <v>0</v>
      </c>
      <c r="F12" s="1278">
        <v>0</v>
      </c>
      <c r="G12" s="1278">
        <v>0</v>
      </c>
      <c r="H12" s="1278">
        <v>0</v>
      </c>
      <c r="I12" s="1278">
        <v>0</v>
      </c>
      <c r="J12" s="1278">
        <v>0</v>
      </c>
      <c r="K12" s="1278">
        <v>0</v>
      </c>
      <c r="L12" s="1278">
        <v>0</v>
      </c>
      <c r="M12" s="1278">
        <v>0</v>
      </c>
      <c r="N12" s="1278">
        <v>0</v>
      </c>
      <c r="O12" s="1278">
        <v>0</v>
      </c>
      <c r="P12" s="1278">
        <v>0</v>
      </c>
      <c r="Q12" s="1278">
        <v>0</v>
      </c>
      <c r="R12" s="1301">
        <v>0</v>
      </c>
      <c r="S12" s="1304">
        <v>0</v>
      </c>
      <c r="T12" s="1280">
        <v>0</v>
      </c>
      <c r="U12" s="1280">
        <v>0</v>
      </c>
      <c r="V12" s="1280"/>
      <c r="W12" s="1282">
        <v>0</v>
      </c>
      <c r="X12" s="1282">
        <v>0</v>
      </c>
      <c r="Y12" s="1280">
        <v>0</v>
      </c>
      <c r="Z12" s="1263">
        <v>0</v>
      </c>
      <c r="AA12" s="1263">
        <v>0</v>
      </c>
      <c r="AB12" s="1263">
        <v>0</v>
      </c>
      <c r="AC12" s="1263">
        <v>0</v>
      </c>
      <c r="AD12" s="1263">
        <v>0</v>
      </c>
      <c r="AE12" s="1263">
        <v>0</v>
      </c>
      <c r="AF12" s="1263">
        <v>0</v>
      </c>
      <c r="AG12" s="1263">
        <v>0</v>
      </c>
      <c r="AH12" s="1263"/>
      <c r="AI12" s="1263">
        <v>0</v>
      </c>
      <c r="AJ12" s="1263">
        <v>0</v>
      </c>
      <c r="AK12" s="1263">
        <v>0</v>
      </c>
      <c r="AL12" s="1263">
        <f t="shared" si="8"/>
        <v>0</v>
      </c>
      <c r="AM12" s="1263">
        <v>0</v>
      </c>
      <c r="AN12" s="1263">
        <v>0</v>
      </c>
      <c r="AO12" s="1263">
        <v>0</v>
      </c>
      <c r="AP12" s="1263">
        <f t="shared" si="29"/>
        <v>0</v>
      </c>
      <c r="AQ12" s="1263">
        <v>0</v>
      </c>
      <c r="AR12" s="1263">
        <v>0</v>
      </c>
      <c r="AS12" s="1263">
        <v>0</v>
      </c>
      <c r="AT12" s="1263">
        <f t="shared" si="9"/>
        <v>0</v>
      </c>
      <c r="AU12" s="1263">
        <v>0</v>
      </c>
      <c r="AV12" s="1263">
        <v>0</v>
      </c>
      <c r="AW12" s="1263">
        <v>0</v>
      </c>
      <c r="AX12" s="1263">
        <f t="shared" si="30"/>
        <v>0</v>
      </c>
      <c r="AY12" s="1263"/>
      <c r="AZ12" s="1263">
        <v>0</v>
      </c>
      <c r="BA12" s="1263">
        <v>0</v>
      </c>
      <c r="BB12" s="1263">
        <v>0</v>
      </c>
      <c r="BC12" s="1263">
        <f t="shared" si="10"/>
        <v>0</v>
      </c>
      <c r="BD12" s="1263">
        <v>0</v>
      </c>
      <c r="BE12" s="1263">
        <v>0</v>
      </c>
      <c r="BF12" s="1263">
        <v>0</v>
      </c>
      <c r="BG12" s="1263">
        <f t="shared" si="11"/>
        <v>0</v>
      </c>
      <c r="BH12" s="1263">
        <f t="shared" si="31"/>
        <v>0</v>
      </c>
      <c r="BI12" s="1263">
        <v>0</v>
      </c>
      <c r="BJ12" s="1263">
        <v>0</v>
      </c>
      <c r="BK12" s="1263">
        <v>0</v>
      </c>
      <c r="BL12" s="1263">
        <f t="shared" si="12"/>
        <v>0</v>
      </c>
      <c r="BM12" s="1263">
        <f t="shared" si="32"/>
        <v>0</v>
      </c>
      <c r="BN12" s="1263">
        <v>0</v>
      </c>
      <c r="BO12" s="1263">
        <v>0</v>
      </c>
      <c r="BP12" s="1263">
        <v>0</v>
      </c>
      <c r="BQ12" s="1263">
        <f t="shared" si="13"/>
        <v>0</v>
      </c>
      <c r="BR12" s="1263">
        <f t="shared" si="14"/>
        <v>0</v>
      </c>
      <c r="BS12" s="1263"/>
      <c r="BT12" s="1263">
        <v>0</v>
      </c>
      <c r="BU12" s="1263">
        <v>0</v>
      </c>
      <c r="BV12" s="1263">
        <v>0</v>
      </c>
      <c r="BW12" s="1263">
        <f t="shared" si="15"/>
        <v>0</v>
      </c>
      <c r="BX12" s="1263">
        <v>0</v>
      </c>
      <c r="BY12" s="1263">
        <v>0</v>
      </c>
      <c r="BZ12" s="1263">
        <v>0</v>
      </c>
      <c r="CA12" s="1263">
        <f t="shared" si="16"/>
        <v>0</v>
      </c>
      <c r="CB12" s="1263">
        <v>0</v>
      </c>
      <c r="CC12" s="1263">
        <v>0</v>
      </c>
      <c r="CD12" s="1263"/>
      <c r="CE12" s="1263">
        <v>0</v>
      </c>
      <c r="CF12" s="1263">
        <v>0</v>
      </c>
      <c r="CG12" s="1263">
        <v>0</v>
      </c>
      <c r="CH12" s="1263">
        <f t="shared" si="17"/>
        <v>0</v>
      </c>
      <c r="CI12" s="1263">
        <v>0</v>
      </c>
      <c r="CJ12" s="1263">
        <v>0</v>
      </c>
      <c r="CK12" s="1263">
        <v>4.0966000000000005</v>
      </c>
      <c r="CL12" s="1263">
        <f t="shared" si="18"/>
        <v>4.0966000000000005</v>
      </c>
      <c r="CM12" s="1263">
        <v>0</v>
      </c>
      <c r="CN12" s="1263">
        <v>0</v>
      </c>
      <c r="CO12" s="1263">
        <v>0</v>
      </c>
      <c r="CP12" s="1263">
        <f t="shared" si="19"/>
        <v>0</v>
      </c>
      <c r="CQ12" s="1286">
        <v>0</v>
      </c>
      <c r="CR12" s="1263">
        <v>0</v>
      </c>
      <c r="CS12" s="1263">
        <v>0</v>
      </c>
      <c r="CT12" s="1263">
        <f t="shared" si="0"/>
        <v>0</v>
      </c>
      <c r="CU12" s="1287">
        <v>0</v>
      </c>
      <c r="CV12" s="1287">
        <v>0</v>
      </c>
      <c r="CW12" s="1287">
        <v>0</v>
      </c>
      <c r="CX12" s="1268">
        <v>0</v>
      </c>
      <c r="CY12" s="1292">
        <v>0</v>
      </c>
      <c r="CZ12" s="1292">
        <v>0</v>
      </c>
      <c r="DA12" s="1222">
        <v>0</v>
      </c>
      <c r="DB12" s="1268">
        <v>0</v>
      </c>
      <c r="DC12" s="1292">
        <v>0</v>
      </c>
      <c r="DD12" s="1292">
        <v>0</v>
      </c>
      <c r="DE12" s="1222">
        <v>0</v>
      </c>
      <c r="DF12" s="1268">
        <v>0</v>
      </c>
      <c r="DG12" s="1292">
        <v>0</v>
      </c>
      <c r="DH12" s="1292">
        <v>0</v>
      </c>
      <c r="DI12" s="1292"/>
      <c r="DJ12" s="1292"/>
      <c r="DK12" s="1292">
        <v>0</v>
      </c>
      <c r="DL12" s="1292">
        <v>0</v>
      </c>
      <c r="DM12" s="1292">
        <v>0</v>
      </c>
      <c r="DN12" s="1292">
        <v>0</v>
      </c>
      <c r="DO12" s="1292">
        <v>0</v>
      </c>
      <c r="DP12" s="1292">
        <v>0</v>
      </c>
      <c r="DQ12" s="1292">
        <v>0</v>
      </c>
      <c r="DR12" s="1292">
        <v>0</v>
      </c>
      <c r="DS12" s="1292">
        <v>0</v>
      </c>
      <c r="DT12" s="1292">
        <v>0</v>
      </c>
      <c r="DU12" s="1292">
        <v>0</v>
      </c>
      <c r="DV12" s="1292">
        <v>0</v>
      </c>
      <c r="DW12" s="1292">
        <v>0</v>
      </c>
      <c r="DX12" s="1292">
        <v>0</v>
      </c>
      <c r="DY12" s="1292">
        <v>0</v>
      </c>
      <c r="DZ12" s="1292">
        <v>0</v>
      </c>
      <c r="EA12" s="1292">
        <v>0</v>
      </c>
      <c r="EB12" s="1302">
        <v>0</v>
      </c>
      <c r="EC12" s="1292">
        <v>0</v>
      </c>
      <c r="ED12" s="1292">
        <v>0</v>
      </c>
      <c r="EE12" s="1292">
        <v>0</v>
      </c>
      <c r="EF12" s="1292">
        <v>0</v>
      </c>
      <c r="EG12" s="1292">
        <v>0</v>
      </c>
      <c r="EH12" s="1292">
        <v>0</v>
      </c>
      <c r="EI12" s="1292">
        <v>0</v>
      </c>
      <c r="EJ12" s="1292">
        <v>0</v>
      </c>
      <c r="EK12" s="1292">
        <v>0</v>
      </c>
      <c r="EL12" s="1292">
        <v>0</v>
      </c>
      <c r="EM12" s="1292">
        <v>0</v>
      </c>
      <c r="EN12" s="1292">
        <v>0</v>
      </c>
      <c r="EO12" s="1292">
        <v>0</v>
      </c>
      <c r="EP12" s="1292">
        <v>0</v>
      </c>
      <c r="EQ12" s="1292">
        <v>0</v>
      </c>
      <c r="ER12" s="1293">
        <v>0</v>
      </c>
      <c r="ES12" s="1302">
        <v>0</v>
      </c>
      <c r="ET12" s="1292">
        <v>0</v>
      </c>
      <c r="EU12" s="1292">
        <v>0</v>
      </c>
      <c r="EV12" s="1292">
        <v>0</v>
      </c>
      <c r="EW12" s="1292">
        <v>0</v>
      </c>
      <c r="EX12" s="1292">
        <v>0</v>
      </c>
      <c r="EY12" s="1292">
        <v>0</v>
      </c>
      <c r="EZ12" s="1292">
        <v>0</v>
      </c>
      <c r="FA12" s="1292">
        <v>0</v>
      </c>
      <c r="FB12" s="1292">
        <v>0</v>
      </c>
      <c r="FC12" s="1292">
        <v>0</v>
      </c>
      <c r="FD12" s="1292">
        <v>0</v>
      </c>
      <c r="FE12" s="1292">
        <v>0</v>
      </c>
      <c r="FF12" s="1292">
        <v>0</v>
      </c>
      <c r="FG12" s="1292">
        <v>0</v>
      </c>
      <c r="FH12" s="1292">
        <v>0</v>
      </c>
      <c r="FI12" s="1293">
        <v>0</v>
      </c>
      <c r="FJ12" s="1302">
        <v>0</v>
      </c>
      <c r="FK12" s="1292">
        <v>0</v>
      </c>
      <c r="FL12" s="1292">
        <v>0</v>
      </c>
      <c r="FM12" s="1292">
        <v>0</v>
      </c>
      <c r="FN12" s="1292">
        <v>0</v>
      </c>
      <c r="FO12" s="1292">
        <v>0</v>
      </c>
      <c r="FP12" s="1292">
        <v>0</v>
      </c>
      <c r="FQ12" s="1292">
        <v>0</v>
      </c>
      <c r="FR12" s="1292">
        <v>0</v>
      </c>
      <c r="FS12" s="1292">
        <v>0</v>
      </c>
      <c r="FT12" s="1292">
        <v>0</v>
      </c>
      <c r="FU12" s="342">
        <v>0</v>
      </c>
      <c r="FV12" s="342">
        <v>0</v>
      </c>
      <c r="FW12" s="342">
        <v>0</v>
      </c>
      <c r="FX12" s="342">
        <v>0</v>
      </c>
      <c r="FY12" s="342">
        <v>0</v>
      </c>
      <c r="FZ12" s="418">
        <v>0</v>
      </c>
      <c r="GA12" s="417">
        <v>0</v>
      </c>
      <c r="GB12" s="342">
        <v>0</v>
      </c>
      <c r="GC12" s="342">
        <v>0</v>
      </c>
      <c r="GD12" s="342">
        <f t="shared" si="41"/>
        <v>0</v>
      </c>
      <c r="GE12" s="342">
        <v>0</v>
      </c>
      <c r="GF12" s="342">
        <v>0</v>
      </c>
      <c r="GG12" s="342">
        <v>0</v>
      </c>
      <c r="GH12" s="342">
        <f t="shared" si="33"/>
        <v>0</v>
      </c>
      <c r="GI12" s="342">
        <v>0</v>
      </c>
      <c r="GJ12" s="342">
        <v>0</v>
      </c>
      <c r="GK12" s="342">
        <v>0</v>
      </c>
      <c r="GL12" s="342">
        <f t="shared" si="20"/>
        <v>0</v>
      </c>
      <c r="GM12" s="342">
        <v>0</v>
      </c>
      <c r="GN12" s="342">
        <v>0</v>
      </c>
      <c r="GO12" s="342">
        <v>0</v>
      </c>
      <c r="GP12" s="342">
        <f t="shared" si="21"/>
        <v>0</v>
      </c>
      <c r="GQ12" s="410">
        <f t="shared" si="22"/>
        <v>0</v>
      </c>
      <c r="GR12" s="417">
        <v>0</v>
      </c>
      <c r="GS12" s="342">
        <v>0</v>
      </c>
      <c r="GT12" s="342">
        <v>0</v>
      </c>
      <c r="GU12" s="342">
        <f t="shared" si="34"/>
        <v>0</v>
      </c>
      <c r="GV12" s="342">
        <v>0</v>
      </c>
      <c r="GW12" s="342">
        <v>0</v>
      </c>
      <c r="GX12" s="342">
        <v>0</v>
      </c>
      <c r="GY12" s="342">
        <f t="shared" si="35"/>
        <v>0</v>
      </c>
      <c r="GZ12" s="342">
        <v>0</v>
      </c>
      <c r="HA12" s="342">
        <v>0</v>
      </c>
      <c r="HB12" s="342">
        <v>0</v>
      </c>
      <c r="HC12" s="342">
        <f t="shared" si="36"/>
        <v>0</v>
      </c>
      <c r="HD12" s="342">
        <v>0</v>
      </c>
      <c r="HE12" s="342">
        <v>0</v>
      </c>
      <c r="HF12" s="342">
        <v>0</v>
      </c>
      <c r="HG12" s="342">
        <f t="shared" si="37"/>
        <v>0</v>
      </c>
      <c r="HH12" s="418">
        <v>0</v>
      </c>
      <c r="HI12" s="417">
        <v>0</v>
      </c>
      <c r="HJ12" s="342">
        <v>0</v>
      </c>
      <c r="HK12" s="342">
        <v>0</v>
      </c>
      <c r="HL12" s="342">
        <f t="shared" si="38"/>
        <v>0</v>
      </c>
      <c r="HM12" s="342">
        <v>0</v>
      </c>
      <c r="HN12" s="342">
        <v>0</v>
      </c>
      <c r="HO12" s="342">
        <v>0</v>
      </c>
      <c r="HP12" s="342">
        <f t="shared" si="39"/>
        <v>0</v>
      </c>
      <c r="HQ12" s="342">
        <v>0</v>
      </c>
      <c r="HR12" s="342">
        <v>0</v>
      </c>
      <c r="HS12" s="342">
        <v>0</v>
      </c>
      <c r="HT12" s="342">
        <f t="shared" si="40"/>
        <v>0</v>
      </c>
      <c r="HU12" s="342">
        <v>0</v>
      </c>
      <c r="HV12" s="342">
        <v>0</v>
      </c>
      <c r="HW12" s="342">
        <v>0</v>
      </c>
      <c r="HX12" s="342">
        <f t="shared" si="23"/>
        <v>0</v>
      </c>
      <c r="HY12" s="342">
        <f t="shared" si="24"/>
        <v>0</v>
      </c>
      <c r="HZ12" s="1296">
        <v>0</v>
      </c>
      <c r="IA12" s="342">
        <v>0</v>
      </c>
      <c r="IB12" s="342">
        <v>0</v>
      </c>
      <c r="IC12" s="342">
        <f t="shared" si="25"/>
        <v>0</v>
      </c>
      <c r="ID12" s="342">
        <v>0</v>
      </c>
      <c r="IE12" s="342">
        <v>0</v>
      </c>
      <c r="IF12" s="342">
        <v>0</v>
      </c>
      <c r="IG12" s="342">
        <f t="shared" si="26"/>
        <v>0</v>
      </c>
      <c r="IH12" s="342">
        <v>0</v>
      </c>
      <c r="II12" s="342">
        <v>0</v>
      </c>
      <c r="IJ12" s="342">
        <v>0</v>
      </c>
      <c r="IK12" s="342">
        <v>0</v>
      </c>
      <c r="IL12" s="342">
        <v>0</v>
      </c>
      <c r="IM12" s="342">
        <v>0</v>
      </c>
      <c r="IN12" s="342">
        <v>0</v>
      </c>
      <c r="IO12" s="342">
        <v>0</v>
      </c>
      <c r="IP12" s="1297">
        <v>0</v>
      </c>
      <c r="IQ12" s="1296">
        <v>0</v>
      </c>
      <c r="IR12" s="342">
        <v>0</v>
      </c>
      <c r="IS12" s="342">
        <v>0</v>
      </c>
      <c r="IT12" s="342">
        <v>0</v>
      </c>
      <c r="IU12" s="342">
        <v>0</v>
      </c>
      <c r="IV12" s="342">
        <v>0</v>
      </c>
      <c r="IW12" s="342">
        <v>0</v>
      </c>
      <c r="IX12" s="342">
        <v>0</v>
      </c>
      <c r="IY12" s="342">
        <v>0</v>
      </c>
      <c r="IZ12" s="342">
        <v>0</v>
      </c>
      <c r="JA12" s="342">
        <v>0</v>
      </c>
      <c r="JB12" s="342">
        <v>0</v>
      </c>
      <c r="JC12" s="342">
        <v>0</v>
      </c>
      <c r="JD12" s="342">
        <v>0</v>
      </c>
      <c r="JE12" s="342">
        <v>0</v>
      </c>
      <c r="JF12" s="342">
        <f t="shared" si="6"/>
        <v>0</v>
      </c>
      <c r="JG12" s="1297">
        <f t="shared" si="6"/>
        <v>0</v>
      </c>
      <c r="JH12" s="1298"/>
    </row>
    <row r="13" spans="1:268" ht="35.15" customHeight="1" x14ac:dyDescent="0.45">
      <c r="A13" s="1277" t="s">
        <v>962</v>
      </c>
      <c r="B13" s="1278">
        <v>78.226899400000008</v>
      </c>
      <c r="C13" s="1278">
        <v>30.44</v>
      </c>
      <c r="D13" s="1278">
        <v>2.1</v>
      </c>
      <c r="E13" s="1278">
        <v>32.948999999999998</v>
      </c>
      <c r="F13" s="1278">
        <v>153.60499999999999</v>
      </c>
      <c r="G13" s="1278">
        <v>4.8929</v>
      </c>
      <c r="H13" s="1278">
        <v>6.7497999999999996</v>
      </c>
      <c r="I13" s="1278">
        <v>9.7987000000000002</v>
      </c>
      <c r="J13" s="1278">
        <v>13.6562</v>
      </c>
      <c r="K13" s="1278">
        <v>83.173900000000003</v>
      </c>
      <c r="L13" s="1278">
        <v>23.164200000000001</v>
      </c>
      <c r="M13" s="1278">
        <v>9.8812999999999995</v>
      </c>
      <c r="N13" s="1278">
        <v>19.547799999999999</v>
      </c>
      <c r="O13" s="1278">
        <v>22.9192</v>
      </c>
      <c r="P13" s="1278">
        <v>13.2623</v>
      </c>
      <c r="Q13" s="1278">
        <v>235.4751</v>
      </c>
      <c r="R13" s="1301">
        <v>36.482980710000007</v>
      </c>
      <c r="S13" s="1305">
        <v>479.02364341000003</v>
      </c>
      <c r="T13" s="1280">
        <v>319.90190000000001</v>
      </c>
      <c r="U13" s="231">
        <v>11.140700000000001</v>
      </c>
      <c r="V13" s="231"/>
      <c r="W13" s="1282">
        <v>21.370100000000001</v>
      </c>
      <c r="X13" s="1282">
        <v>20.811699999999998</v>
      </c>
      <c r="Y13" s="1283">
        <v>17.693200000000001</v>
      </c>
      <c r="Z13" s="1263">
        <v>31.530999999999999</v>
      </c>
      <c r="AA13" s="1283">
        <v>36.342599999999997</v>
      </c>
      <c r="AB13" s="1285">
        <v>20.105899999999998</v>
      </c>
      <c r="AC13" s="1263">
        <v>46.982900000000001</v>
      </c>
      <c r="AD13" s="1263">
        <v>29.118200000000002</v>
      </c>
      <c r="AE13" s="1263">
        <v>16.779199999999999</v>
      </c>
      <c r="AF13" s="1263">
        <v>46.935000000000002</v>
      </c>
      <c r="AG13" s="1263">
        <v>618.71230000000003</v>
      </c>
      <c r="AH13" s="1263"/>
      <c r="AI13" s="1263">
        <v>22.098199320000013</v>
      </c>
      <c r="AJ13" s="1263">
        <v>27.445519790000048</v>
      </c>
      <c r="AK13" s="1263">
        <v>20.61703746000002</v>
      </c>
      <c r="AL13" s="1263">
        <f t="shared" si="8"/>
        <v>70.160756570000075</v>
      </c>
      <c r="AM13" s="1263">
        <v>23.286172539999942</v>
      </c>
      <c r="AN13" s="1263">
        <v>27.966682569999946</v>
      </c>
      <c r="AO13" s="1263">
        <v>26.519342040000019</v>
      </c>
      <c r="AP13" s="1263">
        <f t="shared" si="29"/>
        <v>147.93295371999997</v>
      </c>
      <c r="AQ13" s="1263">
        <v>24.252393839999918</v>
      </c>
      <c r="AR13" s="1263">
        <v>35.782412529999853</v>
      </c>
      <c r="AS13" s="1263">
        <v>23.501047870000125</v>
      </c>
      <c r="AT13" s="1263">
        <f t="shared" si="9"/>
        <v>231.46880795999985</v>
      </c>
      <c r="AU13" s="1263">
        <v>46.931181169999881</v>
      </c>
      <c r="AV13" s="1263">
        <v>23.15063948999974</v>
      </c>
      <c r="AW13" s="1263">
        <v>64.872063429999983</v>
      </c>
      <c r="AX13" s="1263">
        <f t="shared" si="30"/>
        <v>366.42269204999945</v>
      </c>
      <c r="AY13" s="1263"/>
      <c r="AZ13" s="1263">
        <v>23.479280119999995</v>
      </c>
      <c r="BA13" s="1263">
        <v>22.278802670000061</v>
      </c>
      <c r="BB13" s="1263">
        <v>527.61185551000005</v>
      </c>
      <c r="BC13" s="1263">
        <f t="shared" si="10"/>
        <v>573.36993830000017</v>
      </c>
      <c r="BD13" s="1263">
        <v>34.407005689999991</v>
      </c>
      <c r="BE13" s="1263">
        <v>29.258899300000021</v>
      </c>
      <c r="BF13" s="1263">
        <v>20.857209119999958</v>
      </c>
      <c r="BG13" s="1263">
        <f t="shared" si="11"/>
        <v>84.523114109999966</v>
      </c>
      <c r="BH13" s="1263">
        <f t="shared" si="31"/>
        <v>657.89305241000022</v>
      </c>
      <c r="BI13" s="1263">
        <v>41.621031430000002</v>
      </c>
      <c r="BJ13" s="1263">
        <v>36.347164939999985</v>
      </c>
      <c r="BK13" s="1263">
        <v>29.887273420000042</v>
      </c>
      <c r="BL13" s="1263">
        <f t="shared" si="12"/>
        <v>107.85546979000003</v>
      </c>
      <c r="BM13" s="1263">
        <f t="shared" si="32"/>
        <v>765.74852220000025</v>
      </c>
      <c r="BN13" s="1263">
        <v>17.517787300000027</v>
      </c>
      <c r="BO13" s="1263">
        <v>34.023051749999986</v>
      </c>
      <c r="BP13" s="1263">
        <v>54.864945180000007</v>
      </c>
      <c r="BQ13" s="1263">
        <f t="shared" si="13"/>
        <v>106.40578423000002</v>
      </c>
      <c r="BR13" s="1263">
        <f t="shared" si="14"/>
        <v>872.15430643000013</v>
      </c>
      <c r="BS13" s="1263"/>
      <c r="BT13" s="1263">
        <v>32.276027289999995</v>
      </c>
      <c r="BU13" s="1263">
        <v>36.30385706000007</v>
      </c>
      <c r="BV13" s="1263">
        <v>99.206237110000103</v>
      </c>
      <c r="BW13" s="1263">
        <f t="shared" si="15"/>
        <v>167.78612146000017</v>
      </c>
      <c r="BX13" s="1263">
        <v>31.58151769999985</v>
      </c>
      <c r="BY13" s="1263">
        <v>22.060206150000099</v>
      </c>
      <c r="BZ13" s="1263">
        <v>49.211982019999965</v>
      </c>
      <c r="CA13" s="1263">
        <f t="shared" si="16"/>
        <v>102.85370586999991</v>
      </c>
      <c r="CB13" s="1263">
        <v>42.627525389999967</v>
      </c>
      <c r="CC13" s="1263">
        <v>107.34197722000005</v>
      </c>
      <c r="CD13" s="1263"/>
      <c r="CE13" s="1263">
        <v>34.069116799999996</v>
      </c>
      <c r="CF13" s="1263">
        <v>30.304571340000003</v>
      </c>
      <c r="CG13" s="1263">
        <v>638.71700077000003</v>
      </c>
      <c r="CH13" s="1263">
        <f t="shared" si="17"/>
        <v>703.09068891000004</v>
      </c>
      <c r="CI13" s="1263">
        <v>38.995375950000003</v>
      </c>
      <c r="CJ13" s="1263">
        <v>55.914146279999983</v>
      </c>
      <c r="CK13" s="1263">
        <v>46.769525690000009</v>
      </c>
      <c r="CL13" s="1263">
        <f t="shared" si="18"/>
        <v>141.67904792000002</v>
      </c>
      <c r="CM13" s="1263">
        <v>52.784937219999961</v>
      </c>
      <c r="CN13" s="1263">
        <v>28.711362850000032</v>
      </c>
      <c r="CO13" s="1263">
        <v>28.414460519999906</v>
      </c>
      <c r="CP13" s="1263">
        <f>CM13+CN13+CO13</f>
        <v>109.9107605899999</v>
      </c>
      <c r="CQ13" s="1286">
        <v>56.000753759999995</v>
      </c>
      <c r="CR13" s="1263">
        <v>21.766250620000065</v>
      </c>
      <c r="CS13" s="1263">
        <v>39.927028449999924</v>
      </c>
      <c r="CT13" s="1263">
        <f t="shared" si="0"/>
        <v>117.69403282999998</v>
      </c>
      <c r="CU13" s="1287">
        <v>39.915497080000058</v>
      </c>
      <c r="CV13" s="1287">
        <v>30.554550749999937</v>
      </c>
      <c r="CW13" s="1287">
        <v>36.629258270000108</v>
      </c>
      <c r="CX13" s="1268">
        <v>107.09930610000011</v>
      </c>
      <c r="CY13" s="1306">
        <v>529.47301403500001</v>
      </c>
      <c r="CZ13" s="1306">
        <v>41.526345674999988</v>
      </c>
      <c r="DA13" s="1288">
        <v>42.50488925999997</v>
      </c>
      <c r="DB13" s="1307">
        <v>613.50424896999994</v>
      </c>
      <c r="DC13" s="1288">
        <v>51.075966460000025</v>
      </c>
      <c r="DD13" s="1288">
        <v>53.380167020000052</v>
      </c>
      <c r="DE13" s="1288">
        <v>49.02387819999992</v>
      </c>
      <c r="DF13" s="1307">
        <v>153.48001167999999</v>
      </c>
      <c r="DG13" s="1288">
        <v>38.968114620000243</v>
      </c>
      <c r="DH13" s="1288">
        <v>43.14393884999992</v>
      </c>
      <c r="DI13" s="1288">
        <v>64.942577470000018</v>
      </c>
      <c r="DJ13" s="1288">
        <v>147.05463094000018</v>
      </c>
      <c r="DK13" s="1288">
        <v>39.597654069999933</v>
      </c>
      <c r="DL13" s="1288">
        <v>30.819491170000052</v>
      </c>
      <c r="DM13" s="1288">
        <v>48.591912670000198</v>
      </c>
      <c r="DN13" s="1288">
        <v>119.00905791000018</v>
      </c>
      <c r="DO13" s="1288">
        <v>68.976539720000005</v>
      </c>
      <c r="DP13" s="1288">
        <v>58.092223040000071</v>
      </c>
      <c r="DQ13" s="1288">
        <v>37.964412830000001</v>
      </c>
      <c r="DR13" s="1288">
        <v>165.03317559000007</v>
      </c>
      <c r="DS13" s="1288">
        <v>74.018508969999843</v>
      </c>
      <c r="DT13" s="1288">
        <v>41.641905339999802</v>
      </c>
      <c r="DU13" s="1288">
        <v>321.5716359000001</v>
      </c>
      <c r="DV13" s="1288">
        <v>437.23205020999978</v>
      </c>
      <c r="DW13" s="1288">
        <v>62.535657729999997</v>
      </c>
      <c r="DX13" s="1288">
        <v>50.986517690000099</v>
      </c>
      <c r="DY13" s="1288">
        <v>48.454740219999806</v>
      </c>
      <c r="DZ13" s="1288">
        <v>161.9769156399999</v>
      </c>
      <c r="EA13" s="1288">
        <v>883.25119934999987</v>
      </c>
      <c r="EB13" s="1290">
        <v>44.658830080000001</v>
      </c>
      <c r="EC13" s="1288">
        <v>41.423144059999998</v>
      </c>
      <c r="ED13" s="1288">
        <v>50.350938030000002</v>
      </c>
      <c r="EE13" s="1288">
        <v>136.43291217000004</v>
      </c>
      <c r="EF13" s="1288">
        <v>44.684680540000002</v>
      </c>
      <c r="EG13" s="1288">
        <v>69.867335709999921</v>
      </c>
      <c r="EH13" s="1288">
        <v>31.225592390000063</v>
      </c>
      <c r="EI13" s="1288">
        <v>145.77760863999998</v>
      </c>
      <c r="EJ13" s="1288">
        <v>66.163650979999971</v>
      </c>
      <c r="EK13" s="1288">
        <v>82.52718978999998</v>
      </c>
      <c r="EL13" s="1288">
        <v>122.98666550999997</v>
      </c>
      <c r="EM13" s="1288">
        <v>271.67750627999993</v>
      </c>
      <c r="EN13" s="1288">
        <v>123.16423227</v>
      </c>
      <c r="EO13" s="1288">
        <v>60.243514489999853</v>
      </c>
      <c r="EP13" s="1288">
        <v>88.576173080000089</v>
      </c>
      <c r="EQ13" s="1288">
        <v>271.98391983999994</v>
      </c>
      <c r="ER13" s="1291">
        <v>825.87194692999981</v>
      </c>
      <c r="ES13" s="1290">
        <v>54.551328319999975</v>
      </c>
      <c r="ET13" s="1288">
        <v>86.75250075999999</v>
      </c>
      <c r="EU13" s="1288">
        <v>62.048971249999944</v>
      </c>
      <c r="EV13" s="1288">
        <v>203.35280032999992</v>
      </c>
      <c r="EW13" s="1288">
        <v>76.883046360000037</v>
      </c>
      <c r="EX13" s="1288">
        <v>56.737846580000102</v>
      </c>
      <c r="EY13" s="1288">
        <v>66.732217360000092</v>
      </c>
      <c r="EZ13" s="1288">
        <v>200.35311030000022</v>
      </c>
      <c r="FA13" s="1288">
        <v>66.831102169999852</v>
      </c>
      <c r="FB13" s="1288">
        <v>88.644177750000026</v>
      </c>
      <c r="FC13" s="1288">
        <v>47.460004859999898</v>
      </c>
      <c r="FD13" s="1288">
        <v>202.93528477999979</v>
      </c>
      <c r="FE13" s="1288">
        <v>59.637652590000073</v>
      </c>
      <c r="FF13" s="1292">
        <v>57.858342789999909</v>
      </c>
      <c r="FG13" s="1292">
        <v>168.96679576999998</v>
      </c>
      <c r="FH13" s="1292">
        <v>286.46279114999993</v>
      </c>
      <c r="FI13" s="1293">
        <v>893.10398655999984</v>
      </c>
      <c r="FJ13" s="1302">
        <v>64.225103589999961</v>
      </c>
      <c r="FK13" s="1292">
        <v>50.789121889999919</v>
      </c>
      <c r="FL13" s="1292">
        <v>52.793369800000015</v>
      </c>
      <c r="FM13" s="1292">
        <v>167.8075952799999</v>
      </c>
      <c r="FN13" s="1292">
        <v>31.926677439999903</v>
      </c>
      <c r="FO13" s="1292">
        <v>70.662519190000012</v>
      </c>
      <c r="FP13" s="1292">
        <v>127.4149532</v>
      </c>
      <c r="FQ13" s="1292">
        <v>230.0041498299999</v>
      </c>
      <c r="FR13" s="1292">
        <v>82.285172260000024</v>
      </c>
      <c r="FS13" s="1292">
        <v>97.880916090000099</v>
      </c>
      <c r="FT13" s="1292">
        <v>67.849913180000001</v>
      </c>
      <c r="FU13" s="342">
        <v>248.0160015300001</v>
      </c>
      <c r="FV13" s="342">
        <v>83.923233620000076</v>
      </c>
      <c r="FW13" s="342">
        <v>52.645365779999807</v>
      </c>
      <c r="FX13" s="342">
        <v>178.56268281999999</v>
      </c>
      <c r="FY13" s="342">
        <v>315.13128221999989</v>
      </c>
      <c r="FZ13" s="418">
        <v>960.95902885999976</v>
      </c>
      <c r="GA13" s="417">
        <v>94.680768089999916</v>
      </c>
      <c r="GB13" s="342">
        <v>159.83487684999966</v>
      </c>
      <c r="GC13" s="342">
        <v>64.78081881</v>
      </c>
      <c r="GD13" s="342">
        <f t="shared" si="41"/>
        <v>319.29646374999959</v>
      </c>
      <c r="GE13" s="342">
        <v>72.927689819999699</v>
      </c>
      <c r="GF13" s="342">
        <v>61.37745805000025</v>
      </c>
      <c r="GG13" s="342">
        <v>257.94285573000002</v>
      </c>
      <c r="GH13" s="342">
        <f t="shared" si="33"/>
        <v>392.24800359999995</v>
      </c>
      <c r="GI13" s="342">
        <v>77.032444259999806</v>
      </c>
      <c r="GJ13" s="342">
        <v>232.27551179999998</v>
      </c>
      <c r="GK13" s="342">
        <v>34.338088419999927</v>
      </c>
      <c r="GL13" s="342">
        <f t="shared" si="20"/>
        <v>343.64604447999972</v>
      </c>
      <c r="GM13" s="342">
        <v>191.91022628000098</v>
      </c>
      <c r="GN13" s="342">
        <v>75.967622859999494</v>
      </c>
      <c r="GO13" s="342">
        <v>55.612199769999364</v>
      </c>
      <c r="GP13" s="342">
        <f t="shared" si="21"/>
        <v>323.49004890999981</v>
      </c>
      <c r="GQ13" s="410">
        <f t="shared" si="22"/>
        <v>1378.680560739999</v>
      </c>
      <c r="GR13" s="417">
        <v>79.473668479999986</v>
      </c>
      <c r="GS13" s="342">
        <v>84.441347500000006</v>
      </c>
      <c r="GT13" s="342">
        <v>158.20381440999998</v>
      </c>
      <c r="GU13" s="342">
        <f t="shared" si="34"/>
        <v>322.11883038999997</v>
      </c>
      <c r="GV13" s="342">
        <v>74.328197639999999</v>
      </c>
      <c r="GW13" s="342">
        <v>60.517951509999897</v>
      </c>
      <c r="GX13" s="342">
        <v>90.046015419999989</v>
      </c>
      <c r="GY13" s="342">
        <f t="shared" si="35"/>
        <v>224.89216456999986</v>
      </c>
      <c r="GZ13" s="342">
        <v>92.978451410000218</v>
      </c>
      <c r="HA13" s="342">
        <v>202.72100455</v>
      </c>
      <c r="HB13" s="342">
        <v>121.63060017000001</v>
      </c>
      <c r="HC13" s="342">
        <f t="shared" si="36"/>
        <v>417.33005613000023</v>
      </c>
      <c r="HD13" s="342">
        <v>65.228873969999839</v>
      </c>
      <c r="HE13" s="342">
        <v>101.21015530000021</v>
      </c>
      <c r="HF13" s="342">
        <v>272.44135570999998</v>
      </c>
      <c r="HG13" s="342">
        <f t="shared" si="37"/>
        <v>438.88038498000003</v>
      </c>
      <c r="HH13" s="418">
        <v>1403.2214360700002</v>
      </c>
      <c r="HI13" s="417">
        <v>97.068978669999893</v>
      </c>
      <c r="HJ13" s="342">
        <v>115.83541575</v>
      </c>
      <c r="HK13" s="342">
        <v>104.00283852000001</v>
      </c>
      <c r="HL13" s="342">
        <f t="shared" si="38"/>
        <v>316.90723293999991</v>
      </c>
      <c r="HM13" s="342">
        <v>103.2827938799996</v>
      </c>
      <c r="HN13" s="342">
        <v>139.38197171000002</v>
      </c>
      <c r="HO13" s="342">
        <v>79.491374890000088</v>
      </c>
      <c r="HP13" s="342">
        <f t="shared" si="39"/>
        <v>322.15614047999969</v>
      </c>
      <c r="HQ13" s="342">
        <v>172.9192237499999</v>
      </c>
      <c r="HR13" s="342">
        <v>143.22095563000019</v>
      </c>
      <c r="HS13" s="342">
        <v>66.201045510000512</v>
      </c>
      <c r="HT13" s="342">
        <f t="shared" si="40"/>
        <v>382.3412248900006</v>
      </c>
      <c r="HU13" s="342">
        <v>82.859890050000004</v>
      </c>
      <c r="HV13" s="342">
        <v>108.19546012000001</v>
      </c>
      <c r="HW13" s="342">
        <v>97.150994609999913</v>
      </c>
      <c r="HX13" s="342">
        <f t="shared" si="23"/>
        <v>288.20634477999988</v>
      </c>
      <c r="HY13" s="342">
        <f t="shared" si="24"/>
        <v>1309.6109430900001</v>
      </c>
      <c r="HZ13" s="1296">
        <v>277.54416493999997</v>
      </c>
      <c r="IA13" s="342">
        <v>210.20548697000001</v>
      </c>
      <c r="IB13" s="342">
        <v>73.681037999999688</v>
      </c>
      <c r="IC13" s="342">
        <f t="shared" si="25"/>
        <v>561.43068990999973</v>
      </c>
      <c r="ID13" s="342">
        <v>124.47924880000001</v>
      </c>
      <c r="IE13" s="342">
        <v>162.73350296000001</v>
      </c>
      <c r="IF13" s="342">
        <v>353.34590972999905</v>
      </c>
      <c r="IG13" s="342">
        <f t="shared" si="26"/>
        <v>640.55866148999917</v>
      </c>
      <c r="IH13" s="342">
        <v>92.4485770200004</v>
      </c>
      <c r="II13" s="342">
        <v>131.77846538</v>
      </c>
      <c r="IJ13" s="342">
        <v>303.59230590999999</v>
      </c>
      <c r="IK13" s="342">
        <v>527.81934831000035</v>
      </c>
      <c r="IL13" s="342">
        <v>203.55299189000002</v>
      </c>
      <c r="IM13" s="342">
        <v>478.847697339999</v>
      </c>
      <c r="IN13" s="342">
        <v>168.44631624000101</v>
      </c>
      <c r="IO13" s="342">
        <v>850.84700547</v>
      </c>
      <c r="IP13" s="1297">
        <v>2580.6557051799987</v>
      </c>
      <c r="IQ13" s="1296">
        <v>341.21474238000002</v>
      </c>
      <c r="IR13" s="342">
        <v>170.10918208999979</v>
      </c>
      <c r="IS13" s="342">
        <v>513.17906906999974</v>
      </c>
      <c r="IT13" s="342">
        <f>IQ13+IR13+IS13</f>
        <v>1024.5029935399996</v>
      </c>
      <c r="IU13" s="342">
        <v>115.06613250000001</v>
      </c>
      <c r="IV13" s="342">
        <v>197.51922567000099</v>
      </c>
      <c r="IW13" s="342">
        <v>68.196675720000599</v>
      </c>
      <c r="IX13" s="342">
        <f>IU13+IV13+IW13</f>
        <v>380.78203389000157</v>
      </c>
      <c r="IY13" s="342">
        <v>139.33606395999902</v>
      </c>
      <c r="IZ13" s="342">
        <v>201.34612467000102</v>
      </c>
      <c r="JA13" s="342">
        <v>251.807871739999</v>
      </c>
      <c r="JB13" s="342">
        <f>IY13+IZ13+JA13</f>
        <v>592.49006036999901</v>
      </c>
      <c r="JC13" s="342">
        <v>337.12234195000025</v>
      </c>
      <c r="JD13" s="342">
        <v>558.6068697299994</v>
      </c>
      <c r="JE13" s="342">
        <v>627.49757789000103</v>
      </c>
      <c r="JF13" s="342">
        <f t="shared" si="6"/>
        <v>1523.2267895700006</v>
      </c>
      <c r="JG13" s="1297">
        <f>IT13+IX13+JB13+JF13</f>
        <v>3521.0018773700008</v>
      </c>
      <c r="JH13" s="1298"/>
    </row>
    <row r="14" spans="1:268" ht="35.15" customHeight="1" x14ac:dyDescent="0.45">
      <c r="A14" s="1277" t="s">
        <v>963</v>
      </c>
      <c r="B14" s="1308">
        <v>7.1240882999999995</v>
      </c>
      <c r="C14" s="1308">
        <v>7.89</v>
      </c>
      <c r="D14" s="1308">
        <v>31.6</v>
      </c>
      <c r="E14" s="1308">
        <v>26.081199999999999</v>
      </c>
      <c r="F14" s="1308">
        <v>22.714700000000001</v>
      </c>
      <c r="G14" s="1308">
        <v>4.0723000000000003</v>
      </c>
      <c r="H14" s="1308">
        <v>4.4763000000000002</v>
      </c>
      <c r="I14" s="1308">
        <v>8.9547000000000008</v>
      </c>
      <c r="J14" s="1308">
        <v>0</v>
      </c>
      <c r="K14" s="1308">
        <v>0</v>
      </c>
      <c r="L14" s="1308">
        <v>0</v>
      </c>
      <c r="M14" s="1308">
        <v>17.755400000000002</v>
      </c>
      <c r="N14" s="1308">
        <v>6.8673999999999999</v>
      </c>
      <c r="O14" s="1308">
        <v>0</v>
      </c>
      <c r="P14" s="1308">
        <v>4.7561</v>
      </c>
      <c r="Q14" s="1308">
        <v>0</v>
      </c>
      <c r="R14" s="1309">
        <v>25.590010999999997</v>
      </c>
      <c r="S14" s="1310">
        <v>72.472191000000009</v>
      </c>
      <c r="T14" s="1311">
        <v>0</v>
      </c>
      <c r="U14" s="1311">
        <v>9.6476000000000006</v>
      </c>
      <c r="V14" s="1311"/>
      <c r="W14" s="1312">
        <v>26.482900000000001</v>
      </c>
      <c r="X14" s="1312">
        <v>0</v>
      </c>
      <c r="Y14" s="1313">
        <v>5.5395000000000003</v>
      </c>
      <c r="Z14" s="1314">
        <v>5.5738000000000003</v>
      </c>
      <c r="AA14" s="1315">
        <v>6.5998999999999999</v>
      </c>
      <c r="AB14" s="1316">
        <v>0</v>
      </c>
      <c r="AC14" s="1314">
        <v>0</v>
      </c>
      <c r="AD14" s="1314">
        <v>0</v>
      </c>
      <c r="AE14" s="1314">
        <v>0</v>
      </c>
      <c r="AF14" s="1314">
        <v>24.664000000000001</v>
      </c>
      <c r="AG14" s="1314">
        <v>78.5077</v>
      </c>
      <c r="AH14" s="1314"/>
      <c r="AI14" s="1314">
        <v>0</v>
      </c>
      <c r="AJ14" s="1314">
        <v>37.945835999999993</v>
      </c>
      <c r="AK14" s="1314">
        <v>10.898325000000002</v>
      </c>
      <c r="AL14" s="1314">
        <f t="shared" si="8"/>
        <v>48.844160999999993</v>
      </c>
      <c r="AM14" s="1314">
        <v>0</v>
      </c>
      <c r="AN14" s="1314">
        <v>16.029567999999998</v>
      </c>
      <c r="AO14" s="1314">
        <v>7.3247399999999994</v>
      </c>
      <c r="AP14" s="1314">
        <f t="shared" si="29"/>
        <v>72.198469000000003</v>
      </c>
      <c r="AQ14" s="1314">
        <v>13.495897000000001</v>
      </c>
      <c r="AR14" s="1314">
        <v>0</v>
      </c>
      <c r="AS14" s="1314">
        <v>22.125344000000002</v>
      </c>
      <c r="AT14" s="1314">
        <f t="shared" si="9"/>
        <v>107.81971</v>
      </c>
      <c r="AU14" s="1314">
        <v>0</v>
      </c>
      <c r="AV14" s="1314">
        <v>30.068317</v>
      </c>
      <c r="AW14" s="1314">
        <v>0</v>
      </c>
      <c r="AX14" s="1263">
        <f t="shared" si="30"/>
        <v>137.88802699999999</v>
      </c>
      <c r="AY14" s="1263"/>
      <c r="AZ14" s="1263">
        <v>8.0269499999999994</v>
      </c>
      <c r="BA14" s="1263">
        <v>0</v>
      </c>
      <c r="BB14" s="1263">
        <v>0</v>
      </c>
      <c r="BC14" s="1263">
        <f t="shared" si="10"/>
        <v>8.0269499999999994</v>
      </c>
      <c r="BD14" s="1263">
        <v>36.676940000000002</v>
      </c>
      <c r="BE14" s="1263">
        <v>0</v>
      </c>
      <c r="BF14" s="1263">
        <v>18.550798000000004</v>
      </c>
      <c r="BG14" s="1263">
        <f t="shared" si="11"/>
        <v>55.227738000000002</v>
      </c>
      <c r="BH14" s="1263">
        <f t="shared" si="31"/>
        <v>63.254688000000002</v>
      </c>
      <c r="BI14" s="1263">
        <v>9.4833369999999988</v>
      </c>
      <c r="BJ14" s="1263">
        <v>21.52797</v>
      </c>
      <c r="BK14" s="1263">
        <v>11.695907999999999</v>
      </c>
      <c r="BL14" s="1263">
        <f t="shared" si="12"/>
        <v>42.707214999999998</v>
      </c>
      <c r="BM14" s="1263">
        <f t="shared" si="32"/>
        <v>105.96190299999999</v>
      </c>
      <c r="BN14" s="1263">
        <v>30.968126999999999</v>
      </c>
      <c r="BO14" s="1263">
        <v>0</v>
      </c>
      <c r="BP14" s="1263">
        <v>22.121870000000001</v>
      </c>
      <c r="BQ14" s="1263">
        <f t="shared" si="13"/>
        <v>53.089996999999997</v>
      </c>
      <c r="BR14" s="1263">
        <f t="shared" si="14"/>
        <v>159.05189999999999</v>
      </c>
      <c r="BS14" s="1263"/>
      <c r="BT14" s="1263">
        <v>36.905825</v>
      </c>
      <c r="BU14" s="1263">
        <v>23.960830000000001</v>
      </c>
      <c r="BV14" s="1263">
        <v>0</v>
      </c>
      <c r="BW14" s="1263">
        <f t="shared" si="15"/>
        <v>60.866655000000002</v>
      </c>
      <c r="BX14" s="1263">
        <v>5.27135</v>
      </c>
      <c r="BY14" s="1263">
        <v>22.744130000000002</v>
      </c>
      <c r="BZ14" s="1263">
        <v>23.784269999999999</v>
      </c>
      <c r="CA14" s="1263">
        <f t="shared" si="16"/>
        <v>51.799750000000003</v>
      </c>
      <c r="CB14" s="1263">
        <v>13.531940730000001</v>
      </c>
      <c r="CC14" s="1263">
        <v>47.33251851</v>
      </c>
      <c r="CD14" s="1263"/>
      <c r="CE14" s="1263">
        <v>0</v>
      </c>
      <c r="CF14" s="1263">
        <v>0</v>
      </c>
      <c r="CG14" s="1263">
        <v>26.901593339999998</v>
      </c>
      <c r="CH14" s="1263">
        <f t="shared" si="17"/>
        <v>26.901593339999998</v>
      </c>
      <c r="CI14" s="1263">
        <v>0</v>
      </c>
      <c r="CJ14" s="1263">
        <v>0</v>
      </c>
      <c r="CK14" s="1263">
        <v>58.95795751</v>
      </c>
      <c r="CL14" s="1263">
        <f t="shared" si="18"/>
        <v>58.95795751</v>
      </c>
      <c r="CM14" s="1263">
        <v>14.217685919999999</v>
      </c>
      <c r="CN14" s="1263">
        <v>29.8169</v>
      </c>
      <c r="CO14" s="1263">
        <v>102.03436642000001</v>
      </c>
      <c r="CP14" s="1263">
        <f t="shared" si="19"/>
        <v>146.06895234000001</v>
      </c>
      <c r="CQ14" s="1286">
        <v>15.670594810000001</v>
      </c>
      <c r="CR14" s="1263">
        <v>13.7025799</v>
      </c>
      <c r="CS14" s="1263">
        <v>0</v>
      </c>
      <c r="CT14" s="1263">
        <f t="shared" si="0"/>
        <v>29.373174710000001</v>
      </c>
      <c r="CU14" s="1287">
        <v>16.31005038</v>
      </c>
      <c r="CV14" s="1287">
        <v>61.169892449999999</v>
      </c>
      <c r="CW14" s="1287">
        <v>0</v>
      </c>
      <c r="CX14" s="1268">
        <v>77.479942829999999</v>
      </c>
      <c r="CY14" s="1306">
        <v>0</v>
      </c>
      <c r="CZ14" s="1306">
        <v>0</v>
      </c>
      <c r="DA14" s="1288">
        <v>73.080584780000009</v>
      </c>
      <c r="DB14" s="1307">
        <v>73.080584780000009</v>
      </c>
      <c r="DC14" s="1288">
        <v>0</v>
      </c>
      <c r="DD14" s="1288">
        <v>0</v>
      </c>
      <c r="DE14" s="1288">
        <v>52.878686680000001</v>
      </c>
      <c r="DF14" s="1307">
        <v>52.878686680000001</v>
      </c>
      <c r="DG14" s="1288">
        <v>57.670924069999998</v>
      </c>
      <c r="DH14" s="1288">
        <v>19.243099999999998</v>
      </c>
      <c r="DI14" s="1288">
        <v>0</v>
      </c>
      <c r="DJ14" s="1288">
        <v>76.914024069999996</v>
      </c>
      <c r="DK14" s="1288">
        <v>0</v>
      </c>
      <c r="DL14" s="1288">
        <v>0</v>
      </c>
      <c r="DM14" s="1288">
        <v>0</v>
      </c>
      <c r="DN14" s="1288">
        <v>0</v>
      </c>
      <c r="DO14" s="1288">
        <v>28.885312370000001</v>
      </c>
      <c r="DP14" s="1288">
        <v>40.713216580000001</v>
      </c>
      <c r="DQ14" s="1288">
        <v>160.00376891000002</v>
      </c>
      <c r="DR14" s="1288">
        <v>229.60229786000002</v>
      </c>
      <c r="DS14" s="1288">
        <v>0</v>
      </c>
      <c r="DT14" s="1288">
        <v>66.646763800000002</v>
      </c>
      <c r="DU14" s="1288">
        <v>0</v>
      </c>
      <c r="DV14" s="1288">
        <v>66.646763800000002</v>
      </c>
      <c r="DW14" s="1288">
        <v>110.96688898000001</v>
      </c>
      <c r="DX14" s="1288">
        <v>33.268260900000001</v>
      </c>
      <c r="DY14" s="1288">
        <v>0</v>
      </c>
      <c r="DZ14" s="1288">
        <v>144.23514988000002</v>
      </c>
      <c r="EA14" s="1288">
        <v>440.48421154000005</v>
      </c>
      <c r="EB14" s="1290">
        <v>83.706688469999989</v>
      </c>
      <c r="EC14" s="1288">
        <v>0</v>
      </c>
      <c r="ED14" s="1288">
        <v>30.76026543</v>
      </c>
      <c r="EE14" s="1288">
        <v>114.46695389999999</v>
      </c>
      <c r="EF14" s="1288">
        <v>87.012355779999993</v>
      </c>
      <c r="EG14" s="1288">
        <v>44.766930719999998</v>
      </c>
      <c r="EH14" s="1288">
        <v>51.972527810000003</v>
      </c>
      <c r="EI14" s="1288">
        <v>183.75181430999999</v>
      </c>
      <c r="EJ14" s="1288">
        <v>28.935798080000001</v>
      </c>
      <c r="EK14" s="1288">
        <v>0</v>
      </c>
      <c r="EL14" s="1288">
        <v>0</v>
      </c>
      <c r="EM14" s="1288">
        <v>28.935798080000001</v>
      </c>
      <c r="EN14" s="1288">
        <v>0</v>
      </c>
      <c r="EO14" s="1288">
        <v>0</v>
      </c>
      <c r="EP14" s="1288">
        <v>49.955343130000003</v>
      </c>
      <c r="EQ14" s="1288">
        <v>49.955343130000003</v>
      </c>
      <c r="ER14" s="1291">
        <v>377.10990942000001</v>
      </c>
      <c r="ES14" s="1290">
        <v>0</v>
      </c>
      <c r="ET14" s="1288">
        <v>18.296296300000002</v>
      </c>
      <c r="EU14" s="1288">
        <v>0</v>
      </c>
      <c r="EV14" s="1288">
        <v>18.296296300000002</v>
      </c>
      <c r="EW14" s="1288">
        <v>47.484506359999898</v>
      </c>
      <c r="EX14" s="1288">
        <v>37.557120219999995</v>
      </c>
      <c r="EY14" s="1288">
        <v>0</v>
      </c>
      <c r="EZ14" s="1288">
        <v>85.0416265799999</v>
      </c>
      <c r="FA14" s="1288">
        <v>0</v>
      </c>
      <c r="FB14" s="1288">
        <v>0</v>
      </c>
      <c r="FC14" s="1288">
        <v>0</v>
      </c>
      <c r="FD14" s="1288">
        <v>0</v>
      </c>
      <c r="FE14" s="1288">
        <v>49.916703049999995</v>
      </c>
      <c r="FF14" s="1292">
        <v>0</v>
      </c>
      <c r="FG14" s="1292">
        <v>0</v>
      </c>
      <c r="FH14" s="1292">
        <v>49.916703049999995</v>
      </c>
      <c r="FI14" s="1293">
        <v>153.25462592999989</v>
      </c>
      <c r="FJ14" s="1302">
        <v>0</v>
      </c>
      <c r="FK14" s="1292">
        <v>45.723028939999999</v>
      </c>
      <c r="FL14" s="1292">
        <v>0</v>
      </c>
      <c r="FM14" s="1292">
        <v>45.723028939999999</v>
      </c>
      <c r="FN14" s="1292">
        <v>0</v>
      </c>
      <c r="FO14" s="1292">
        <v>0</v>
      </c>
      <c r="FP14" s="1292">
        <v>0</v>
      </c>
      <c r="FQ14" s="1292">
        <v>0</v>
      </c>
      <c r="FR14" s="1292">
        <v>0</v>
      </c>
      <c r="FS14" s="1292">
        <v>0</v>
      </c>
      <c r="FT14" s="1292">
        <v>0</v>
      </c>
      <c r="FU14" s="342">
        <v>0</v>
      </c>
      <c r="FV14" s="342">
        <v>0</v>
      </c>
      <c r="FW14" s="342">
        <v>0</v>
      </c>
      <c r="FX14" s="342">
        <v>0</v>
      </c>
      <c r="FY14" s="342">
        <v>0</v>
      </c>
      <c r="FZ14" s="418">
        <v>45.723028939999999</v>
      </c>
      <c r="GA14" s="417">
        <v>0</v>
      </c>
      <c r="GB14" s="342">
        <v>0</v>
      </c>
      <c r="GC14" s="342">
        <v>0</v>
      </c>
      <c r="GD14" s="342">
        <f t="shared" si="41"/>
        <v>0</v>
      </c>
      <c r="GE14" s="342">
        <v>0</v>
      </c>
      <c r="GF14" s="342">
        <v>0</v>
      </c>
      <c r="GG14" s="342">
        <v>0</v>
      </c>
      <c r="GH14" s="342">
        <f t="shared" si="33"/>
        <v>0</v>
      </c>
      <c r="GI14" s="342">
        <v>62</v>
      </c>
      <c r="GJ14" s="342">
        <v>0</v>
      </c>
      <c r="GK14" s="342">
        <v>0</v>
      </c>
      <c r="GL14" s="342">
        <f t="shared" si="20"/>
        <v>62</v>
      </c>
      <c r="GM14" s="342">
        <v>70</v>
      </c>
      <c r="GN14" s="342">
        <v>0</v>
      </c>
      <c r="GO14" s="342">
        <v>0</v>
      </c>
      <c r="GP14" s="342">
        <f t="shared" si="21"/>
        <v>70</v>
      </c>
      <c r="GQ14" s="410">
        <f t="shared" si="22"/>
        <v>132</v>
      </c>
      <c r="GR14" s="417">
        <v>0</v>
      </c>
      <c r="GS14" s="342">
        <v>0</v>
      </c>
      <c r="GT14" s="342">
        <v>0</v>
      </c>
      <c r="GU14" s="342">
        <f t="shared" si="34"/>
        <v>0</v>
      </c>
      <c r="GV14" s="342">
        <v>0</v>
      </c>
      <c r="GW14" s="342">
        <v>0</v>
      </c>
      <c r="GX14" s="342">
        <v>0</v>
      </c>
      <c r="GY14" s="342">
        <f t="shared" si="35"/>
        <v>0</v>
      </c>
      <c r="GZ14" s="342">
        <v>0</v>
      </c>
      <c r="HA14" s="342">
        <v>0</v>
      </c>
      <c r="HB14" s="342">
        <v>0</v>
      </c>
      <c r="HC14" s="342">
        <f t="shared" si="36"/>
        <v>0</v>
      </c>
      <c r="HD14" s="342">
        <v>0</v>
      </c>
      <c r="HE14" s="342">
        <v>0</v>
      </c>
      <c r="HF14" s="342">
        <v>0</v>
      </c>
      <c r="HG14" s="342">
        <f t="shared" si="37"/>
        <v>0</v>
      </c>
      <c r="HH14" s="418">
        <v>0</v>
      </c>
      <c r="HI14" s="417">
        <v>0</v>
      </c>
      <c r="HJ14" s="342">
        <v>0</v>
      </c>
      <c r="HK14" s="342">
        <v>0</v>
      </c>
      <c r="HL14" s="342">
        <f t="shared" si="38"/>
        <v>0</v>
      </c>
      <c r="HM14" s="342">
        <v>0</v>
      </c>
      <c r="HN14" s="342">
        <v>0</v>
      </c>
      <c r="HO14" s="342">
        <v>0</v>
      </c>
      <c r="HP14" s="342">
        <f t="shared" si="39"/>
        <v>0</v>
      </c>
      <c r="HQ14" s="342">
        <v>0</v>
      </c>
      <c r="HR14" s="342">
        <v>0</v>
      </c>
      <c r="HS14" s="342">
        <v>0</v>
      </c>
      <c r="HT14" s="342">
        <f t="shared" si="40"/>
        <v>0</v>
      </c>
      <c r="HU14" s="342">
        <v>0</v>
      </c>
      <c r="HV14" s="342">
        <v>0</v>
      </c>
      <c r="HW14" s="342">
        <v>0</v>
      </c>
      <c r="HX14" s="342">
        <f t="shared" si="23"/>
        <v>0</v>
      </c>
      <c r="HY14" s="342">
        <f t="shared" si="24"/>
        <v>0</v>
      </c>
      <c r="HZ14" s="1296">
        <v>0</v>
      </c>
      <c r="IA14" s="342">
        <v>0</v>
      </c>
      <c r="IB14" s="342">
        <v>0</v>
      </c>
      <c r="IC14" s="342">
        <f t="shared" si="25"/>
        <v>0</v>
      </c>
      <c r="ID14" s="342">
        <v>0</v>
      </c>
      <c r="IE14" s="342">
        <v>0</v>
      </c>
      <c r="IF14" s="342">
        <v>0</v>
      </c>
      <c r="IG14" s="342">
        <f t="shared" si="26"/>
        <v>0</v>
      </c>
      <c r="IH14" s="342">
        <v>0</v>
      </c>
      <c r="II14" s="342">
        <v>0</v>
      </c>
      <c r="IJ14" s="342">
        <v>0</v>
      </c>
      <c r="IK14" s="342">
        <v>0</v>
      </c>
      <c r="IL14" s="342">
        <v>0</v>
      </c>
      <c r="IM14" s="342">
        <v>0</v>
      </c>
      <c r="IN14" s="342">
        <v>0</v>
      </c>
      <c r="IO14" s="342">
        <v>0</v>
      </c>
      <c r="IP14" s="1297">
        <v>0</v>
      </c>
      <c r="IQ14" s="1296">
        <v>0</v>
      </c>
      <c r="IR14" s="342">
        <v>0</v>
      </c>
      <c r="IS14" s="342">
        <v>0</v>
      </c>
      <c r="IT14" s="342">
        <v>0</v>
      </c>
      <c r="IU14" s="342">
        <v>0</v>
      </c>
      <c r="IV14" s="342">
        <v>0</v>
      </c>
      <c r="IW14" s="342">
        <v>0</v>
      </c>
      <c r="IX14" s="342">
        <v>0</v>
      </c>
      <c r="IY14" s="342">
        <v>0</v>
      </c>
      <c r="IZ14" s="342">
        <v>0</v>
      </c>
      <c r="JA14" s="342">
        <v>0</v>
      </c>
      <c r="JB14" s="342">
        <v>0</v>
      </c>
      <c r="JC14" s="342">
        <v>0</v>
      </c>
      <c r="JD14" s="342">
        <v>0</v>
      </c>
      <c r="JE14" s="342">
        <v>0</v>
      </c>
      <c r="JF14" s="342">
        <v>0</v>
      </c>
      <c r="JG14" s="1297">
        <v>0</v>
      </c>
      <c r="JH14" s="1298"/>
    </row>
    <row r="15" spans="1:268" ht="35.15" customHeight="1" x14ac:dyDescent="0.45">
      <c r="A15" s="1277" t="s">
        <v>964</v>
      </c>
      <c r="B15" s="1308"/>
      <c r="C15" s="1308"/>
      <c r="D15" s="1308"/>
      <c r="E15" s="1308"/>
      <c r="F15" s="1308"/>
      <c r="G15" s="1308"/>
      <c r="H15" s="1308"/>
      <c r="I15" s="1308"/>
      <c r="J15" s="1308"/>
      <c r="K15" s="1308"/>
      <c r="L15" s="1308"/>
      <c r="M15" s="1308"/>
      <c r="N15" s="1308"/>
      <c r="O15" s="1308"/>
      <c r="P15" s="1308"/>
      <c r="Q15" s="1308"/>
      <c r="R15" s="1309"/>
      <c r="S15" s="1310"/>
      <c r="T15" s="1311"/>
      <c r="U15" s="1311"/>
      <c r="V15" s="1311"/>
      <c r="W15" s="1312"/>
      <c r="X15" s="1312"/>
      <c r="Y15" s="1313"/>
      <c r="Z15" s="1314"/>
      <c r="AA15" s="1315"/>
      <c r="AB15" s="1316"/>
      <c r="AC15" s="1314"/>
      <c r="AD15" s="1314"/>
      <c r="AE15" s="1314"/>
      <c r="AF15" s="1314"/>
      <c r="AG15" s="1314"/>
      <c r="AH15" s="1314"/>
      <c r="AI15" s="1314"/>
      <c r="AJ15" s="1314"/>
      <c r="AK15" s="1314"/>
      <c r="AL15" s="1314"/>
      <c r="AM15" s="1314"/>
      <c r="AN15" s="1314"/>
      <c r="AO15" s="1314"/>
      <c r="AP15" s="1314"/>
      <c r="AQ15" s="1314"/>
      <c r="AR15" s="1314"/>
      <c r="AS15" s="1314"/>
      <c r="AT15" s="1314"/>
      <c r="AU15" s="1314"/>
      <c r="AV15" s="1314"/>
      <c r="AW15" s="1314"/>
      <c r="AX15" s="1263"/>
      <c r="AY15" s="1263"/>
      <c r="AZ15" s="1263"/>
      <c r="BA15" s="1263"/>
      <c r="BB15" s="1263"/>
      <c r="BC15" s="1263"/>
      <c r="BD15" s="1263"/>
      <c r="BE15" s="1263"/>
      <c r="BF15" s="1263"/>
      <c r="BG15" s="1263"/>
      <c r="BH15" s="1263"/>
      <c r="BI15" s="1263"/>
      <c r="BJ15" s="1263"/>
      <c r="BK15" s="1263"/>
      <c r="BL15" s="1263"/>
      <c r="BM15" s="1263"/>
      <c r="BN15" s="1263"/>
      <c r="BO15" s="1263"/>
      <c r="BP15" s="1263"/>
      <c r="BQ15" s="1263"/>
      <c r="BR15" s="1263"/>
      <c r="BS15" s="1263"/>
      <c r="BT15" s="1263"/>
      <c r="BU15" s="1263"/>
      <c r="BV15" s="1263"/>
      <c r="BW15" s="1263"/>
      <c r="BX15" s="1263"/>
      <c r="BY15" s="1263"/>
      <c r="BZ15" s="1263"/>
      <c r="CA15" s="1263"/>
      <c r="CB15" s="1263"/>
      <c r="CC15" s="1263"/>
      <c r="CD15" s="1263"/>
      <c r="CE15" s="1263"/>
      <c r="CF15" s="1263"/>
      <c r="CG15" s="1263"/>
      <c r="CH15" s="1263"/>
      <c r="CI15" s="1263"/>
      <c r="CJ15" s="1263"/>
      <c r="CK15" s="1263"/>
      <c r="CL15" s="1263"/>
      <c r="CM15" s="1263"/>
      <c r="CN15" s="1263"/>
      <c r="CO15" s="1263"/>
      <c r="CP15" s="1263"/>
      <c r="CQ15" s="1286"/>
      <c r="CR15" s="1263"/>
      <c r="CS15" s="1263"/>
      <c r="CT15" s="1263"/>
      <c r="CU15" s="1287"/>
      <c r="CV15" s="1287"/>
      <c r="CW15" s="1287"/>
      <c r="CX15" s="1268"/>
      <c r="CY15" s="1306"/>
      <c r="CZ15" s="1306"/>
      <c r="DA15" s="1288"/>
      <c r="DB15" s="1307"/>
      <c r="DC15" s="1288"/>
      <c r="DD15" s="1288"/>
      <c r="DE15" s="1288"/>
      <c r="DF15" s="1307"/>
      <c r="DG15" s="1288"/>
      <c r="DH15" s="1288"/>
      <c r="DI15" s="1288"/>
      <c r="DJ15" s="1288"/>
      <c r="DK15" s="1288">
        <v>80.809928739999989</v>
      </c>
      <c r="DL15" s="1288">
        <v>116.98625350000002</v>
      </c>
      <c r="DM15" s="1288">
        <v>205.47517913000001</v>
      </c>
      <c r="DN15" s="1288">
        <v>403.27136137000002</v>
      </c>
      <c r="DO15" s="1288">
        <v>122.72814794999998</v>
      </c>
      <c r="DP15" s="1288">
        <v>126.41743122</v>
      </c>
      <c r="DQ15" s="1288">
        <v>85.097887810000003</v>
      </c>
      <c r="DR15" s="1288">
        <v>334.24346697999999</v>
      </c>
      <c r="DS15" s="1288">
        <v>120.66999109</v>
      </c>
      <c r="DT15" s="1288">
        <v>125.15968203</v>
      </c>
      <c r="DU15" s="1288">
        <v>92.950610790000013</v>
      </c>
      <c r="DV15" s="1288">
        <v>338.78028390999998</v>
      </c>
      <c r="DW15" s="1288">
        <v>114.14403544000001</v>
      </c>
      <c r="DX15" s="1288">
        <v>123.19741499</v>
      </c>
      <c r="DY15" s="1288">
        <v>12.25095451</v>
      </c>
      <c r="DZ15" s="1288">
        <v>249.59240494000002</v>
      </c>
      <c r="EA15" s="1288">
        <v>1325.8875171999998</v>
      </c>
      <c r="EB15" s="1290">
        <v>122.16121098000001</v>
      </c>
      <c r="EC15" s="1288">
        <v>88.053991960000005</v>
      </c>
      <c r="ED15" s="1288">
        <v>131.05671947999991</v>
      </c>
      <c r="EE15" s="1288">
        <v>341.2719224199999</v>
      </c>
      <c r="EF15" s="1288">
        <v>127.28829896000001</v>
      </c>
      <c r="EG15" s="1288">
        <v>124.70185837999999</v>
      </c>
      <c r="EH15" s="1288">
        <v>323.89420388000002</v>
      </c>
      <c r="EI15" s="1288">
        <v>575.88436122000007</v>
      </c>
      <c r="EJ15" s="1288">
        <v>129.08231764999999</v>
      </c>
      <c r="EK15" s="1288">
        <v>136.2272748</v>
      </c>
      <c r="EL15" s="1288">
        <v>126.69872116000001</v>
      </c>
      <c r="EM15" s="1288">
        <v>392.00831361000002</v>
      </c>
      <c r="EN15" s="1288">
        <v>128.89133606000001</v>
      </c>
      <c r="EO15" s="1288">
        <v>134.80065571000003</v>
      </c>
      <c r="EP15" s="1288">
        <v>142.31935980999998</v>
      </c>
      <c r="EQ15" s="1288">
        <v>406.01135158</v>
      </c>
      <c r="ER15" s="1291">
        <v>1715.1759488300002</v>
      </c>
      <c r="ES15" s="1290">
        <v>158.75764447</v>
      </c>
      <c r="ET15" s="1288">
        <v>105.67071642000001</v>
      </c>
      <c r="EU15" s="1288">
        <v>160.03246941999998</v>
      </c>
      <c r="EV15" s="1288">
        <v>424.46083031000001</v>
      </c>
      <c r="EW15" s="1288">
        <v>142.85301919</v>
      </c>
      <c r="EX15" s="1288">
        <v>154.79605882000001</v>
      </c>
      <c r="EY15" s="1288">
        <v>105.37896950999999</v>
      </c>
      <c r="EZ15" s="1288">
        <v>403.02804752000003</v>
      </c>
      <c r="FA15" s="1288">
        <v>173.33360038000001</v>
      </c>
      <c r="FB15" s="1288">
        <v>140.13560672</v>
      </c>
      <c r="FC15" s="1288">
        <v>116.03258527999989</v>
      </c>
      <c r="FD15" s="1288">
        <v>429.50179237999987</v>
      </c>
      <c r="FE15" s="1288">
        <v>170.69290425999998</v>
      </c>
      <c r="FF15" s="1292">
        <v>154.00525140000002</v>
      </c>
      <c r="FG15" s="1292">
        <v>143.0860682</v>
      </c>
      <c r="FH15" s="1292">
        <v>467.78422386000005</v>
      </c>
      <c r="FI15" s="1293">
        <v>1724.7748940699998</v>
      </c>
      <c r="FJ15" s="1302">
        <v>195.68965533000002</v>
      </c>
      <c r="FK15" s="1292">
        <v>36.786305889999994</v>
      </c>
      <c r="FL15" s="1292">
        <v>170.25641922</v>
      </c>
      <c r="FM15" s="1292">
        <v>402.73238043999999</v>
      </c>
      <c r="FN15" s="1292">
        <v>115.12088755000001</v>
      </c>
      <c r="FO15" s="1292">
        <v>39.129059720000001</v>
      </c>
      <c r="FP15" s="1292">
        <v>1.0069600000000001E-2</v>
      </c>
      <c r="FQ15" s="1292">
        <v>154.26001686999999</v>
      </c>
      <c r="FR15" s="1292">
        <v>250.29437161999999</v>
      </c>
      <c r="FS15" s="1292">
        <v>76.430198059999995</v>
      </c>
      <c r="FT15" s="1292">
        <v>203.23857875000002</v>
      </c>
      <c r="FU15" s="342">
        <v>529.96314843000005</v>
      </c>
      <c r="FV15" s="342">
        <v>236.64248704000002</v>
      </c>
      <c r="FW15" s="342">
        <v>165.81217882000001</v>
      </c>
      <c r="FX15" s="342">
        <v>218.74230888999998</v>
      </c>
      <c r="FY15" s="342">
        <v>621.19697474999998</v>
      </c>
      <c r="FZ15" s="418">
        <v>1708.1525204899999</v>
      </c>
      <c r="GA15" s="417">
        <v>190.20871185000001</v>
      </c>
      <c r="GB15" s="342">
        <v>138.25066684999999</v>
      </c>
      <c r="GC15" s="342">
        <v>229.95481025000001</v>
      </c>
      <c r="GD15" s="342">
        <f t="shared" si="41"/>
        <v>558.41418895000004</v>
      </c>
      <c r="GE15" s="342">
        <v>233.71968672999998</v>
      </c>
      <c r="GF15" s="342">
        <v>198.19486484000001</v>
      </c>
      <c r="GG15" s="342">
        <v>187.81144268</v>
      </c>
      <c r="GH15" s="342">
        <f t="shared" si="33"/>
        <v>619.72599424999999</v>
      </c>
      <c r="GI15" s="342">
        <v>191.14191624</v>
      </c>
      <c r="GJ15" s="342">
        <v>196.48909009000002</v>
      </c>
      <c r="GK15" s="342">
        <v>191.04847133999988</v>
      </c>
      <c r="GL15" s="342">
        <f t="shared" si="20"/>
        <v>578.67947766999987</v>
      </c>
      <c r="GM15" s="342">
        <v>205.23692767999998</v>
      </c>
      <c r="GN15" s="342">
        <v>193.05779003999999</v>
      </c>
      <c r="GO15" s="342">
        <v>218.77403347999999</v>
      </c>
      <c r="GP15" s="342">
        <f t="shared" si="21"/>
        <v>617.06875119999995</v>
      </c>
      <c r="GQ15" s="410">
        <f t="shared" si="22"/>
        <v>2373.88841207</v>
      </c>
      <c r="GR15" s="417">
        <v>203.51385144999989</v>
      </c>
      <c r="GS15" s="342">
        <v>150.79390556999999</v>
      </c>
      <c r="GT15" s="342">
        <v>240.87316656000002</v>
      </c>
      <c r="GU15" s="342">
        <f t="shared" si="34"/>
        <v>595.1809235799999</v>
      </c>
      <c r="GV15" s="342">
        <v>187.85678878000002</v>
      </c>
      <c r="GW15" s="342">
        <v>183.15550458000001</v>
      </c>
      <c r="GX15" s="342">
        <v>203.88405304000003</v>
      </c>
      <c r="GY15" s="342">
        <f t="shared" si="35"/>
        <v>574.89634640000008</v>
      </c>
      <c r="GZ15" s="342">
        <v>191.41643983</v>
      </c>
      <c r="HA15" s="342">
        <v>179.84268731</v>
      </c>
      <c r="HB15" s="342">
        <v>192.96384709999998</v>
      </c>
      <c r="HC15" s="342">
        <f t="shared" si="36"/>
        <v>564.22297423999999</v>
      </c>
      <c r="HD15" s="342">
        <v>177.74671143</v>
      </c>
      <c r="HE15" s="342">
        <v>178.67859288000002</v>
      </c>
      <c r="HF15" s="342">
        <v>178.91868454999999</v>
      </c>
      <c r="HG15" s="342">
        <f t="shared" si="37"/>
        <v>535.34398885999997</v>
      </c>
      <c r="HH15" s="418">
        <v>2269.6442330799996</v>
      </c>
      <c r="HI15" s="417">
        <v>288.27930388000004</v>
      </c>
      <c r="HJ15" s="342">
        <v>218.10215714999998</v>
      </c>
      <c r="HK15" s="342">
        <v>404.38448273000006</v>
      </c>
      <c r="HL15" s="342">
        <f t="shared" si="38"/>
        <v>910.76594376000003</v>
      </c>
      <c r="HM15" s="342">
        <v>234.65212481999995</v>
      </c>
      <c r="HN15" s="342">
        <v>422.60623019999997</v>
      </c>
      <c r="HO15" s="342">
        <v>335.12541954000005</v>
      </c>
      <c r="HP15" s="342">
        <f t="shared" si="39"/>
        <v>992.38377456000001</v>
      </c>
      <c r="HQ15" s="342">
        <v>333.86163396000001</v>
      </c>
      <c r="HR15" s="342">
        <v>332.83913464999995</v>
      </c>
      <c r="HS15" s="342">
        <v>256.10102568000002</v>
      </c>
      <c r="HT15" s="342">
        <f t="shared" si="40"/>
        <v>922.80179428999998</v>
      </c>
      <c r="HU15" s="342">
        <v>407.91185790000003</v>
      </c>
      <c r="HV15" s="342">
        <v>313.69778587000002</v>
      </c>
      <c r="HW15" s="342">
        <v>366.80895878000001</v>
      </c>
      <c r="HX15" s="342">
        <f t="shared" si="23"/>
        <v>1088.4186025500001</v>
      </c>
      <c r="HY15" s="342">
        <f t="shared" si="24"/>
        <v>3914.3701151599998</v>
      </c>
      <c r="HZ15" s="1296">
        <v>344.23934894999996</v>
      </c>
      <c r="IA15" s="342">
        <v>349.26889777999997</v>
      </c>
      <c r="IB15" s="342">
        <v>333.43881687999999</v>
      </c>
      <c r="IC15" s="342">
        <f t="shared" si="25"/>
        <v>1026.94706361</v>
      </c>
      <c r="ID15" s="342">
        <v>380.35929736999998</v>
      </c>
      <c r="IE15" s="342">
        <v>396.70950948999996</v>
      </c>
      <c r="IF15" s="342">
        <v>378.38333970000002</v>
      </c>
      <c r="IG15" s="342">
        <f t="shared" si="26"/>
        <v>1155.4521465599998</v>
      </c>
      <c r="IH15" s="342">
        <v>381.52163263999995</v>
      </c>
      <c r="II15" s="342">
        <v>373.74107029999999</v>
      </c>
      <c r="IJ15" s="342">
        <v>267.46724581000001</v>
      </c>
      <c r="IK15" s="342">
        <v>1022.7299487499999</v>
      </c>
      <c r="IL15" s="342">
        <v>529.51484464999999</v>
      </c>
      <c r="IM15" s="342">
        <v>408.41993911999998</v>
      </c>
      <c r="IN15" s="342">
        <v>428.33092409999995</v>
      </c>
      <c r="IO15" s="342">
        <v>1366.2657078700001</v>
      </c>
      <c r="IP15" s="1297">
        <v>4571.3948667900004</v>
      </c>
      <c r="IQ15" s="1296">
        <v>391.87492980999997</v>
      </c>
      <c r="IR15" s="342">
        <v>332.78229107999999</v>
      </c>
      <c r="IS15" s="342">
        <v>441.94197408999997</v>
      </c>
      <c r="IT15" s="342">
        <f t="shared" ref="IT15:IT20" si="42">IQ15+IR15+IS15</f>
        <v>1166.59919498</v>
      </c>
      <c r="IU15" s="342">
        <v>487.58287308000007</v>
      </c>
      <c r="IV15" s="342">
        <v>464.30189112000005</v>
      </c>
      <c r="IW15" s="342">
        <v>7.62158186</v>
      </c>
      <c r="IX15" s="342">
        <f t="shared" ref="IX15:IX20" si="43">IU15+IV15+IW15</f>
        <v>959.50634606000006</v>
      </c>
      <c r="IY15" s="342">
        <v>635.39041946999998</v>
      </c>
      <c r="IZ15" s="342">
        <v>776.99167447000025</v>
      </c>
      <c r="JA15" s="342">
        <v>1020.2336000500001</v>
      </c>
      <c r="JB15" s="342">
        <f t="shared" ref="JB15:JB20" si="44">IY15+IZ15+JA15</f>
        <v>2432.6156939900002</v>
      </c>
      <c r="JC15" s="342">
        <v>1611.5204662100002</v>
      </c>
      <c r="JD15" s="342">
        <v>1377.57466602</v>
      </c>
      <c r="JE15" s="342">
        <v>1813.9300866199999</v>
      </c>
      <c r="JF15" s="342">
        <f t="shared" si="6"/>
        <v>4803.0252188499999</v>
      </c>
      <c r="JG15" s="1297">
        <f t="shared" ref="JG15:JG20" si="45">IT15+IX15+JB15+JF15</f>
        <v>9361.7464538799995</v>
      </c>
      <c r="JH15" s="1298"/>
    </row>
    <row r="16" spans="1:268" s="1329" customFormat="1" ht="35.15" customHeight="1" x14ac:dyDescent="0.45">
      <c r="A16" s="1317" t="s">
        <v>965</v>
      </c>
      <c r="B16" s="1318"/>
      <c r="C16" s="1318"/>
      <c r="D16" s="1318">
        <v>0</v>
      </c>
      <c r="E16" s="1318">
        <v>0</v>
      </c>
      <c r="F16" s="1318">
        <v>0</v>
      </c>
      <c r="G16" s="1318"/>
      <c r="H16" s="1318"/>
      <c r="I16" s="1318">
        <v>0</v>
      </c>
      <c r="J16" s="1318">
        <v>0</v>
      </c>
      <c r="K16" s="1318">
        <v>0</v>
      </c>
      <c r="L16" s="1318">
        <v>0</v>
      </c>
      <c r="M16" s="1318">
        <v>0</v>
      </c>
      <c r="N16" s="1318">
        <v>0</v>
      </c>
      <c r="O16" s="1318">
        <v>0</v>
      </c>
      <c r="P16" s="1318">
        <v>0</v>
      </c>
      <c r="Q16" s="1318">
        <v>0</v>
      </c>
      <c r="R16" s="1301">
        <v>0</v>
      </c>
      <c r="S16" s="1301">
        <v>0</v>
      </c>
      <c r="T16" s="1263">
        <v>0</v>
      </c>
      <c r="U16" s="1263">
        <v>0</v>
      </c>
      <c r="V16" s="1263"/>
      <c r="W16" s="1319">
        <v>0</v>
      </c>
      <c r="X16" s="1319">
        <v>0</v>
      </c>
      <c r="Y16" s="1263">
        <v>0</v>
      </c>
      <c r="Z16" s="1320">
        <v>0</v>
      </c>
      <c r="AA16" s="1263">
        <v>0</v>
      </c>
      <c r="AB16" s="1321">
        <v>0</v>
      </c>
      <c r="AC16" s="1263">
        <v>0</v>
      </c>
      <c r="AD16" s="1263">
        <v>0</v>
      </c>
      <c r="AE16" s="1263">
        <v>0</v>
      </c>
      <c r="AF16" s="1263">
        <v>0</v>
      </c>
      <c r="AG16" s="1263">
        <v>0</v>
      </c>
      <c r="AH16" s="1263"/>
      <c r="AI16" s="1263">
        <v>0</v>
      </c>
      <c r="AJ16" s="1263">
        <v>0</v>
      </c>
      <c r="AK16" s="1263">
        <v>0</v>
      </c>
      <c r="AL16" s="1263">
        <f t="shared" si="8"/>
        <v>0</v>
      </c>
      <c r="AM16" s="1263">
        <v>0</v>
      </c>
      <c r="AN16" s="1263">
        <v>0</v>
      </c>
      <c r="AO16" s="1263">
        <v>0</v>
      </c>
      <c r="AP16" s="1263">
        <f t="shared" si="29"/>
        <v>0</v>
      </c>
      <c r="AQ16" s="1263">
        <v>0</v>
      </c>
      <c r="AR16" s="1263">
        <v>0</v>
      </c>
      <c r="AS16" s="1263">
        <v>0</v>
      </c>
      <c r="AT16" s="1263">
        <f t="shared" si="9"/>
        <v>0</v>
      </c>
      <c r="AU16" s="1263">
        <f>AQ16+AR16+AS16+AT16</f>
        <v>0</v>
      </c>
      <c r="AV16" s="1263">
        <f>AR16+AS16+AT16+AU16</f>
        <v>0</v>
      </c>
      <c r="AW16" s="1263">
        <f>AS16+AT16+AU16+AV16</f>
        <v>0</v>
      </c>
      <c r="AX16" s="1263">
        <f t="shared" si="30"/>
        <v>0</v>
      </c>
      <c r="AY16" s="1263"/>
      <c r="AZ16" s="1263">
        <v>1.7077999907314732E-5</v>
      </c>
      <c r="BA16" s="1263">
        <v>0</v>
      </c>
      <c r="BB16" s="1263">
        <v>0</v>
      </c>
      <c r="BC16" s="1263">
        <f t="shared" si="10"/>
        <v>1.7077999907314732E-5</v>
      </c>
      <c r="BD16" s="1263">
        <v>0</v>
      </c>
      <c r="BE16" s="1263">
        <v>0</v>
      </c>
      <c r="BF16" s="1263">
        <v>0</v>
      </c>
      <c r="BG16" s="1263">
        <f t="shared" si="11"/>
        <v>0</v>
      </c>
      <c r="BH16" s="1263">
        <f t="shared" si="31"/>
        <v>1.7077999907314732E-5</v>
      </c>
      <c r="BI16" s="1263">
        <v>0</v>
      </c>
      <c r="BJ16" s="1263">
        <v>0</v>
      </c>
      <c r="BK16" s="1263">
        <v>0</v>
      </c>
      <c r="BL16" s="1263">
        <f t="shared" si="12"/>
        <v>0</v>
      </c>
      <c r="BM16" s="1263">
        <f t="shared" si="32"/>
        <v>1.7077999907314732E-5</v>
      </c>
      <c r="BN16" s="1263">
        <v>0</v>
      </c>
      <c r="BO16" s="1263">
        <v>0</v>
      </c>
      <c r="BP16" s="1263">
        <v>0</v>
      </c>
      <c r="BQ16" s="1263">
        <f t="shared" si="13"/>
        <v>0</v>
      </c>
      <c r="BR16" s="1263">
        <f t="shared" si="14"/>
        <v>1.7077999907314732E-5</v>
      </c>
      <c r="BS16" s="1263"/>
      <c r="BT16" s="1263">
        <v>0</v>
      </c>
      <c r="BU16" s="1263">
        <v>0</v>
      </c>
      <c r="BV16" s="1263">
        <v>0</v>
      </c>
      <c r="BW16" s="1263">
        <f t="shared" si="15"/>
        <v>0</v>
      </c>
      <c r="BX16" s="1263">
        <f>SUM(BU16:BW16)</f>
        <v>0</v>
      </c>
      <c r="BY16" s="1263">
        <f>SUM(BV16:BX16)</f>
        <v>0</v>
      </c>
      <c r="BZ16" s="1263">
        <f>SUM(BW16:BY16)</f>
        <v>0</v>
      </c>
      <c r="CA16" s="1263">
        <f t="shared" si="16"/>
        <v>0</v>
      </c>
      <c r="CB16" s="1263">
        <v>0</v>
      </c>
      <c r="CC16" s="1263">
        <v>0</v>
      </c>
      <c r="CD16" s="1263"/>
      <c r="CE16" s="1263">
        <v>4.6566128730773927E-13</v>
      </c>
      <c r="CF16" s="1263">
        <v>358.9024156737571</v>
      </c>
      <c r="CG16" s="1263">
        <v>425.51109870883067</v>
      </c>
      <c r="CH16" s="1263">
        <f t="shared" si="17"/>
        <v>784.41351438258823</v>
      </c>
      <c r="CI16" s="1263">
        <v>0</v>
      </c>
      <c r="CJ16" s="1263">
        <v>176.70048371473104</v>
      </c>
      <c r="CK16" s="1322">
        <v>382.26110146000224</v>
      </c>
      <c r="CL16" s="1322">
        <f t="shared" si="18"/>
        <v>558.96158517473327</v>
      </c>
      <c r="CM16" s="1322">
        <v>0</v>
      </c>
      <c r="CN16" s="1322">
        <v>196.30007134000024</v>
      </c>
      <c r="CO16" s="1322">
        <v>0</v>
      </c>
      <c r="CP16" s="1322">
        <f t="shared" si="19"/>
        <v>196.30007134000024</v>
      </c>
      <c r="CQ16" s="1323">
        <v>-4.3655745685100554E-13</v>
      </c>
      <c r="CR16" s="1322">
        <v>123.02740761678128</v>
      </c>
      <c r="CS16" s="1322">
        <v>0</v>
      </c>
      <c r="CT16" s="1322">
        <f t="shared" si="0"/>
        <v>123.02740761678083</v>
      </c>
      <c r="CU16" s="1324">
        <v>-1.6007106751203536E-13</v>
      </c>
      <c r="CV16" s="1324">
        <v>0</v>
      </c>
      <c r="CW16" s="1324">
        <v>269.65595810001599</v>
      </c>
      <c r="CX16" s="1268">
        <v>269.65595810001582</v>
      </c>
      <c r="CY16" s="1306">
        <v>746.76044398381873</v>
      </c>
      <c r="CZ16" s="1306">
        <v>40.967279164966612</v>
      </c>
      <c r="DA16" s="1288">
        <v>0</v>
      </c>
      <c r="DB16" s="1288">
        <v>787.72772314878546</v>
      </c>
      <c r="DC16" s="1289">
        <v>0</v>
      </c>
      <c r="DD16" s="1307">
        <v>75.375174710000181</v>
      </c>
      <c r="DE16" s="1288">
        <v>493.22348970995529</v>
      </c>
      <c r="DF16" s="1288">
        <v>568.59866441995541</v>
      </c>
      <c r="DG16" s="1289">
        <v>1288.5806036699939</v>
      </c>
      <c r="DH16" s="1307">
        <v>0</v>
      </c>
      <c r="DI16" s="1307">
        <v>5.3660187404602763E-14</v>
      </c>
      <c r="DJ16" s="1307">
        <v>1288.5806036699939</v>
      </c>
      <c r="DK16" s="1307">
        <v>3.7834979593753813E-13</v>
      </c>
      <c r="DL16" s="1307">
        <v>-2.7648638933897018E-13</v>
      </c>
      <c r="DM16" s="1307">
        <v>177.69149888999411</v>
      </c>
      <c r="DN16" s="1307">
        <v>177.69149888999422</v>
      </c>
      <c r="DO16" s="1307">
        <v>310.96773837991304</v>
      </c>
      <c r="DP16" s="1307">
        <v>14.738014869002487</v>
      </c>
      <c r="DQ16" s="1307">
        <v>0</v>
      </c>
      <c r="DR16" s="1307">
        <v>325.70575324891553</v>
      </c>
      <c r="DS16" s="1307">
        <v>0.23988293992821033</v>
      </c>
      <c r="DT16" s="1307">
        <v>642.99434423999048</v>
      </c>
      <c r="DU16" s="1307">
        <v>63.155620000000113</v>
      </c>
      <c r="DV16" s="1307">
        <v>706.38984717991877</v>
      </c>
      <c r="DW16" s="1307">
        <v>118.87042598004936</v>
      </c>
      <c r="DX16" s="1307">
        <v>488.47075999999998</v>
      </c>
      <c r="DY16" s="1307">
        <v>288.1886000000024</v>
      </c>
      <c r="DZ16" s="1307">
        <v>895.52978598005188</v>
      </c>
      <c r="EA16" s="1307">
        <v>2105.3168852988802</v>
      </c>
      <c r="EB16" s="1325">
        <v>0</v>
      </c>
      <c r="EC16" s="1307">
        <v>1221.6128296138531</v>
      </c>
      <c r="ED16" s="1307">
        <v>321.06314609999879</v>
      </c>
      <c r="EE16" s="1307">
        <v>1542.675975713852</v>
      </c>
      <c r="EF16" s="1307">
        <v>-1.8917489796876906E-13</v>
      </c>
      <c r="EG16" s="1307">
        <v>228.60803667703388</v>
      </c>
      <c r="EH16" s="1307">
        <v>422.07303999999976</v>
      </c>
      <c r="EI16" s="1307">
        <v>650.68107667703339</v>
      </c>
      <c r="EJ16" s="1307">
        <v>813.91599766331592</v>
      </c>
      <c r="EK16" s="1307">
        <v>638.16664999999875</v>
      </c>
      <c r="EL16" s="1307">
        <v>506.83738334998549</v>
      </c>
      <c r="EM16" s="1307">
        <v>1958.9200310133001</v>
      </c>
      <c r="EN16" s="1307">
        <v>0</v>
      </c>
      <c r="EO16" s="1307">
        <v>0</v>
      </c>
      <c r="EP16" s="1307">
        <v>779.33411238998906</v>
      </c>
      <c r="EQ16" s="1307">
        <v>779.33411238998906</v>
      </c>
      <c r="ER16" s="1326">
        <v>4931.6111957941748</v>
      </c>
      <c r="ES16" s="1325">
        <v>0</v>
      </c>
      <c r="ET16" s="1307">
        <v>182.77110012999563</v>
      </c>
      <c r="EU16" s="1307">
        <v>0</v>
      </c>
      <c r="EV16" s="1307">
        <v>182.77110012999563</v>
      </c>
      <c r="EW16" s="1307">
        <v>-9.4587448984384532E-14</v>
      </c>
      <c r="EX16" s="1307">
        <v>0</v>
      </c>
      <c r="EY16" s="1307">
        <v>0</v>
      </c>
      <c r="EZ16" s="1307">
        <v>-9.4587448984384532E-14</v>
      </c>
      <c r="FA16" s="1307">
        <v>1296.0608615700396</v>
      </c>
      <c r="FB16" s="1307">
        <v>769.59590619999983</v>
      </c>
      <c r="FC16" s="1307">
        <v>0</v>
      </c>
      <c r="FD16" s="1307">
        <v>2065.6567677700396</v>
      </c>
      <c r="FE16" s="1307">
        <v>5.1222741603851315E-12</v>
      </c>
      <c r="FF16" s="1268">
        <v>-4.3655745685100554E-13</v>
      </c>
      <c r="FG16" s="1268">
        <v>51.3655599999991</v>
      </c>
      <c r="FH16" s="1268">
        <v>51.365560000003789</v>
      </c>
      <c r="FI16" s="1327">
        <v>2299.7934279000388</v>
      </c>
      <c r="FJ16" s="1302">
        <v>0</v>
      </c>
      <c r="FK16" s="1292">
        <v>433.16454000000044</v>
      </c>
      <c r="FL16" s="1292">
        <v>202.532859999999</v>
      </c>
      <c r="FM16" s="1292">
        <v>635.69739999999945</v>
      </c>
      <c r="FN16" s="1292">
        <v>1622.3363186320039</v>
      </c>
      <c r="FO16" s="1292">
        <v>0</v>
      </c>
      <c r="FP16" s="1292">
        <v>0</v>
      </c>
      <c r="FQ16" s="1292">
        <v>1622.3363186320039</v>
      </c>
      <c r="FR16" s="1292">
        <v>327.34787214000079</v>
      </c>
      <c r="FS16" s="1292">
        <v>-2.0954757928848265E-12</v>
      </c>
      <c r="FT16" s="1292">
        <v>2223.4356570200234</v>
      </c>
      <c r="FU16" s="342">
        <v>2550.7835291600222</v>
      </c>
      <c r="FV16" s="342">
        <v>135.67826999999832</v>
      </c>
      <c r="FW16" s="342">
        <v>0</v>
      </c>
      <c r="FX16" s="342">
        <v>1.9645085558295251E-12</v>
      </c>
      <c r="FY16" s="342">
        <v>135.67827000000028</v>
      </c>
      <c r="FZ16" s="418">
        <v>4944.4955177920265</v>
      </c>
      <c r="GA16" s="417">
        <v>753.35770568001305</v>
      </c>
      <c r="GB16" s="342">
        <v>788.22358418000306</v>
      </c>
      <c r="GC16" s="342">
        <v>994.696169999993</v>
      </c>
      <c r="GD16" s="342">
        <f t="shared" si="41"/>
        <v>2536.277459860009</v>
      </c>
      <c r="GE16" s="342">
        <v>-3.958120942115784E-12</v>
      </c>
      <c r="GF16" s="342">
        <v>-2.9103830456733704E-13</v>
      </c>
      <c r="GG16" s="342">
        <v>919.91527000000303</v>
      </c>
      <c r="GH16" s="342">
        <f t="shared" si="33"/>
        <v>919.91526999999883</v>
      </c>
      <c r="GI16" s="342">
        <v>0</v>
      </c>
      <c r="GJ16" s="342">
        <v>0</v>
      </c>
      <c r="GK16" s="342">
        <v>1259.1024300000013</v>
      </c>
      <c r="GL16" s="342">
        <f t="shared" si="20"/>
        <v>1259.1024300000013</v>
      </c>
      <c r="GM16" s="342">
        <v>0</v>
      </c>
      <c r="GN16" s="342">
        <v>0</v>
      </c>
      <c r="GO16" s="342">
        <v>8.1854523159563535E-15</v>
      </c>
      <c r="GP16" s="342">
        <f t="shared" si="21"/>
        <v>8.1854523159563535E-15</v>
      </c>
      <c r="GQ16" s="410">
        <f t="shared" si="22"/>
        <v>4715.2951598600084</v>
      </c>
      <c r="GR16" s="417">
        <v>427.072720000007</v>
      </c>
      <c r="GS16" s="342">
        <v>77.204298239966889</v>
      </c>
      <c r="GT16" s="342">
        <v>0</v>
      </c>
      <c r="GU16" s="342">
        <f t="shared" si="34"/>
        <v>504.27701823997387</v>
      </c>
      <c r="GV16" s="342">
        <v>399.13262914214187</v>
      </c>
      <c r="GW16" s="342">
        <v>0</v>
      </c>
      <c r="GX16" s="342">
        <v>826.07510999999852</v>
      </c>
      <c r="GY16" s="342">
        <f t="shared" si="35"/>
        <v>1225.2077391421403</v>
      </c>
      <c r="GZ16" s="342">
        <v>0</v>
      </c>
      <c r="HA16" s="342">
        <v>108.69360999999977</v>
      </c>
      <c r="HB16" s="342">
        <v>2479.8000100000099</v>
      </c>
      <c r="HC16" s="342">
        <f t="shared" si="36"/>
        <v>2588.4936200000097</v>
      </c>
      <c r="HD16" s="342">
        <v>750.62626384000259</v>
      </c>
      <c r="HE16" s="342">
        <v>124.67507071582816</v>
      </c>
      <c r="HF16" s="342">
        <v>78.022552730001507</v>
      </c>
      <c r="HG16" s="342">
        <f t="shared" si="37"/>
        <v>953.32388728583226</v>
      </c>
      <c r="HH16" s="418">
        <v>5271.3022646679565</v>
      </c>
      <c r="HI16" s="417">
        <v>0</v>
      </c>
      <c r="HJ16" s="342">
        <v>68.291429999999238</v>
      </c>
      <c r="HK16" s="342">
        <v>3514.4672590100122</v>
      </c>
      <c r="HL16" s="342">
        <f t="shared" si="38"/>
        <v>3582.7586890100115</v>
      </c>
      <c r="HM16" s="342">
        <v>166.28647999999444</v>
      </c>
      <c r="HN16" s="342">
        <v>345.09349000000509</v>
      </c>
      <c r="HO16" s="342">
        <v>3209.4025742758527</v>
      </c>
      <c r="HP16" s="342">
        <f t="shared" si="39"/>
        <v>3720.7825442758522</v>
      </c>
      <c r="HQ16" s="342">
        <v>0</v>
      </c>
      <c r="HR16" s="342">
        <v>0</v>
      </c>
      <c r="HS16" s="342">
        <v>1087.9006146199206</v>
      </c>
      <c r="HT16" s="342">
        <f t="shared" si="40"/>
        <v>1087.9006146199206</v>
      </c>
      <c r="HU16" s="342">
        <v>0</v>
      </c>
      <c r="HV16" s="342">
        <v>-4.6566128730773927E-13</v>
      </c>
      <c r="HW16" s="342">
        <v>0</v>
      </c>
      <c r="HX16" s="342">
        <f t="shared" si="23"/>
        <v>-4.6566128730773927E-13</v>
      </c>
      <c r="HY16" s="342">
        <f t="shared" si="24"/>
        <v>8391.441847905784</v>
      </c>
      <c r="HZ16" s="1296">
        <v>801.92683286501517</v>
      </c>
      <c r="IA16" s="342">
        <v>0</v>
      </c>
      <c r="IB16" s="342">
        <v>0</v>
      </c>
      <c r="IC16" s="342">
        <f t="shared" si="25"/>
        <v>801.92683286501517</v>
      </c>
      <c r="ID16" s="342">
        <v>0</v>
      </c>
      <c r="IE16" s="342">
        <v>924.3515663199571</v>
      </c>
      <c r="IF16" s="342">
        <v>2743.7010426110883</v>
      </c>
      <c r="IG16" s="342">
        <f t="shared" si="26"/>
        <v>3668.0526089310451</v>
      </c>
      <c r="IH16" s="342">
        <v>26.10647751247717</v>
      </c>
      <c r="II16" s="342">
        <v>102.61726836998307</v>
      </c>
      <c r="IJ16" s="342">
        <v>287.68606941005601</v>
      </c>
      <c r="IK16" s="342">
        <v>416.40981529251627</v>
      </c>
      <c r="IL16" s="342">
        <v>663.51508352994369</v>
      </c>
      <c r="IM16" s="342">
        <v>476.46871937788592</v>
      </c>
      <c r="IN16" s="342">
        <v>15496.467774298662</v>
      </c>
      <c r="IO16" s="342">
        <v>16636.451577206491</v>
      </c>
      <c r="IP16" s="1297">
        <v>21522.840834295072</v>
      </c>
      <c r="IQ16" s="1296">
        <v>0.8019268328650152</v>
      </c>
      <c r="IR16" s="342">
        <v>0</v>
      </c>
      <c r="IS16" s="342">
        <v>6351.5098568607291</v>
      </c>
      <c r="IT16" s="342">
        <f t="shared" si="42"/>
        <v>6352.3117836935944</v>
      </c>
      <c r="IU16" s="342">
        <v>0</v>
      </c>
      <c r="IV16" s="342">
        <v>294.44697300933848</v>
      </c>
      <c r="IW16" s="342">
        <v>-1.8626451492309569E-15</v>
      </c>
      <c r="IX16" s="342">
        <f t="shared" si="43"/>
        <v>294.44697300933848</v>
      </c>
      <c r="IY16" s="342">
        <v>2.7939677238464356E-15</v>
      </c>
      <c r="IZ16" s="342">
        <v>6916.62</v>
      </c>
      <c r="JA16" s="342">
        <v>1129.4303177225602</v>
      </c>
      <c r="JB16" s="342">
        <f t="shared" si="44"/>
        <v>8046.0503177225601</v>
      </c>
      <c r="JC16" s="342">
        <v>3159.9123542775678</v>
      </c>
      <c r="JD16" s="342">
        <v>0</v>
      </c>
      <c r="JE16" s="342">
        <v>0</v>
      </c>
      <c r="JF16" s="342">
        <f t="shared" si="6"/>
        <v>3159.9123542775678</v>
      </c>
      <c r="JG16" s="1297">
        <f t="shared" si="45"/>
        <v>17852.721428703062</v>
      </c>
      <c r="JH16" s="1328"/>
    </row>
    <row r="17" spans="1:270" s="1276" customFormat="1" ht="36.75" customHeight="1" x14ac:dyDescent="0.45">
      <c r="A17" s="1330" t="s">
        <v>966</v>
      </c>
      <c r="B17" s="1252">
        <v>308.416</v>
      </c>
      <c r="C17" s="1252">
        <v>540.11</v>
      </c>
      <c r="D17" s="1252">
        <v>539.5</v>
      </c>
      <c r="E17" s="1252">
        <v>803.16380000000004</v>
      </c>
      <c r="F17" s="1252">
        <v>916.10609999999997</v>
      </c>
      <c r="G17" s="1252">
        <v>844.01919999999996</v>
      </c>
      <c r="H17" s="1252">
        <v>645.23940000000005</v>
      </c>
      <c r="I17" s="1252">
        <v>720.41780000000006</v>
      </c>
      <c r="J17" s="1252">
        <v>782.37149999999997</v>
      </c>
      <c r="K17" s="1252">
        <v>585.03020000000004</v>
      </c>
      <c r="L17" s="1252">
        <v>587.75840000000005</v>
      </c>
      <c r="M17" s="1252">
        <v>786.10879999999997</v>
      </c>
      <c r="N17" s="1252">
        <v>734.97159999999997</v>
      </c>
      <c r="O17" s="1252">
        <v>824.97900000000004</v>
      </c>
      <c r="P17" s="1252">
        <v>1022.3732</v>
      </c>
      <c r="Q17" s="1252">
        <v>714.90509999999995</v>
      </c>
      <c r="R17" s="1331">
        <v>965.17473877436987</v>
      </c>
      <c r="S17" s="1332">
        <v>3543.9881130723697</v>
      </c>
      <c r="T17" s="1255">
        <v>603.69709999999998</v>
      </c>
      <c r="U17" s="1333">
        <v>1090.3996999999999</v>
      </c>
      <c r="V17" s="1333"/>
      <c r="W17" s="1256">
        <v>1355.1505</v>
      </c>
      <c r="X17" s="1256">
        <v>965.44960000000003</v>
      </c>
      <c r="Y17" s="1334">
        <v>1178.2709</v>
      </c>
      <c r="Z17" s="1258">
        <v>695.33190000000002</v>
      </c>
      <c r="AA17" s="1259">
        <v>1118.7713000000001</v>
      </c>
      <c r="AB17" s="1260">
        <v>841.39350000000002</v>
      </c>
      <c r="AC17" s="1261">
        <v>1103.4840999999999</v>
      </c>
      <c r="AD17" s="1261">
        <v>1418.8100999999999</v>
      </c>
      <c r="AE17" s="1261">
        <v>1270.2666999999999</v>
      </c>
      <c r="AF17" s="1261">
        <v>1102.7043000000001</v>
      </c>
      <c r="AG17" s="1261">
        <v>12743.729799999999</v>
      </c>
      <c r="AH17" s="1261"/>
      <c r="AI17" s="1261">
        <v>1478.1931059200083</v>
      </c>
      <c r="AJ17" s="1261">
        <v>1260.7397381599992</v>
      </c>
      <c r="AK17" s="1261">
        <v>1127.614341380001</v>
      </c>
      <c r="AL17" s="1261">
        <f t="shared" si="8"/>
        <v>3866.5471854600087</v>
      </c>
      <c r="AM17" s="1261">
        <v>1802.4324514700224</v>
      </c>
      <c r="AN17" s="1261">
        <v>1885.1345427000056</v>
      </c>
      <c r="AO17" s="1261">
        <v>2194.9107991799879</v>
      </c>
      <c r="AP17" s="1261">
        <f t="shared" si="29"/>
        <v>9749.0249788100245</v>
      </c>
      <c r="AQ17" s="1261">
        <v>1575.3894065200132</v>
      </c>
      <c r="AR17" s="1261">
        <v>1127.4187482999769</v>
      </c>
      <c r="AS17" s="1261">
        <v>1442.9984175200088</v>
      </c>
      <c r="AT17" s="1261">
        <f t="shared" si="9"/>
        <v>13894.831551150022</v>
      </c>
      <c r="AU17" s="1261">
        <v>1405.9397298099984</v>
      </c>
      <c r="AV17" s="1261">
        <v>2676.3227650900062</v>
      </c>
      <c r="AW17" s="1261">
        <v>1889.4347781800061</v>
      </c>
      <c r="AX17" s="1261">
        <f t="shared" si="30"/>
        <v>19866.528824230034</v>
      </c>
      <c r="AY17" s="1261"/>
      <c r="AZ17" s="1261">
        <v>2298.5446835979988</v>
      </c>
      <c r="BA17" s="1261">
        <v>2094.7912059399996</v>
      </c>
      <c r="BB17" s="1261">
        <v>908.67864384000234</v>
      </c>
      <c r="BC17" s="1261">
        <f t="shared" si="10"/>
        <v>5302.0145333780001</v>
      </c>
      <c r="BD17" s="1261">
        <v>2079.871390379999</v>
      </c>
      <c r="BE17" s="1261">
        <v>1515.5838107300008</v>
      </c>
      <c r="BF17" s="1261">
        <v>1247.7511493500003</v>
      </c>
      <c r="BG17" s="1261">
        <f t="shared" si="11"/>
        <v>4843.2063504600001</v>
      </c>
      <c r="BH17" s="1261">
        <f>BC17+BD17+BE17+BF17</f>
        <v>10145.220883838001</v>
      </c>
      <c r="BI17" s="1261">
        <v>1819.427767880002</v>
      </c>
      <c r="BJ17" s="1261">
        <v>1887.5900458900026</v>
      </c>
      <c r="BK17" s="1261">
        <v>2295.5283047200001</v>
      </c>
      <c r="BL17" s="1261">
        <f t="shared" si="12"/>
        <v>6002.546118490005</v>
      </c>
      <c r="BM17" s="1261">
        <f t="shared" si="32"/>
        <v>16147.767002328008</v>
      </c>
      <c r="BN17" s="1261">
        <v>2611.7363748300031</v>
      </c>
      <c r="BO17" s="1261">
        <v>1564.7080279000072</v>
      </c>
      <c r="BP17" s="1261">
        <v>1739.4803652400071</v>
      </c>
      <c r="BQ17" s="1261">
        <f t="shared" si="13"/>
        <v>5915.9247679700175</v>
      </c>
      <c r="BR17" s="1261">
        <f t="shared" si="14"/>
        <v>22063.691770298021</v>
      </c>
      <c r="BS17" s="1261"/>
      <c r="BT17" s="1261">
        <v>2623.2839231899766</v>
      </c>
      <c r="BU17" s="1261">
        <v>1738.3175448400139</v>
      </c>
      <c r="BV17" s="1261">
        <v>1657.6495330399891</v>
      </c>
      <c r="BW17" s="1261">
        <f t="shared" si="15"/>
        <v>6019.2510010699798</v>
      </c>
      <c r="BX17" s="1261">
        <v>1876.8559871399857</v>
      </c>
      <c r="BY17" s="1261">
        <v>2421.927278197028</v>
      </c>
      <c r="BZ17" s="1261">
        <v>1828.8532230743676</v>
      </c>
      <c r="CA17" s="1261">
        <f t="shared" si="16"/>
        <v>6127.6364884113809</v>
      </c>
      <c r="CB17" s="1261">
        <v>3604.7116391100094</v>
      </c>
      <c r="CC17" s="1261">
        <v>8099.5037175408761</v>
      </c>
      <c r="CD17" s="1261"/>
      <c r="CE17" s="1261">
        <v>2031.1455888300022</v>
      </c>
      <c r="CF17" s="1261">
        <v>2338.5655374399998</v>
      </c>
      <c r="CG17" s="1261">
        <v>2054.5239006800066</v>
      </c>
      <c r="CH17" s="1261">
        <f t="shared" si="17"/>
        <v>6424.2350269500084</v>
      </c>
      <c r="CI17" s="1261">
        <v>2858.1607785328383</v>
      </c>
      <c r="CJ17" s="1261">
        <v>1835.14231154</v>
      </c>
      <c r="CK17" s="1261">
        <v>2669.05765131</v>
      </c>
      <c r="CL17" s="1261">
        <f t="shared" si="18"/>
        <v>7362.3607413828377</v>
      </c>
      <c r="CM17" s="1261">
        <v>3011.7543260240982</v>
      </c>
      <c r="CN17" s="1261">
        <v>3238.2960528654476</v>
      </c>
      <c r="CO17" s="1261">
        <v>2234.0553069399798</v>
      </c>
      <c r="CP17" s="1261">
        <f>CM17+CN17+CO17</f>
        <v>8484.1056858295251</v>
      </c>
      <c r="CQ17" s="1261">
        <v>2910.503251609995</v>
      </c>
      <c r="CR17" s="1261">
        <v>2199.0151675195611</v>
      </c>
      <c r="CS17" s="407">
        <v>3780.1581650500302</v>
      </c>
      <c r="CT17" s="1261">
        <f t="shared" si="0"/>
        <v>8889.6765841795859</v>
      </c>
      <c r="CU17" s="1266">
        <v>2763.7326912899671</v>
      </c>
      <c r="CV17" s="1266">
        <v>3513.792835023005</v>
      </c>
      <c r="CW17" s="1266">
        <v>2683.9997539599999</v>
      </c>
      <c r="CX17" s="1266">
        <v>8961.5252802729719</v>
      </c>
      <c r="CY17" s="1267">
        <v>3191.65881193</v>
      </c>
      <c r="CZ17" s="1267">
        <v>2997.0104143399976</v>
      </c>
      <c r="DA17" s="1335">
        <v>3048.7134105199725</v>
      </c>
      <c r="DB17" s="1266">
        <v>9237.382636789971</v>
      </c>
      <c r="DC17" s="1267">
        <v>4167.7604310199704</v>
      </c>
      <c r="DD17" s="1267">
        <v>3094.3467552920674</v>
      </c>
      <c r="DE17" s="1335">
        <v>2498.2191232599903</v>
      </c>
      <c r="DF17" s="1266">
        <v>9760.3263095720304</v>
      </c>
      <c r="DG17" s="1267">
        <v>3290.5213791321721</v>
      </c>
      <c r="DH17" s="1267">
        <v>3422.5780522600517</v>
      </c>
      <c r="DI17" s="1267">
        <v>4155.6615232452286</v>
      </c>
      <c r="DJ17" s="1267">
        <v>10868.760954637453</v>
      </c>
      <c r="DK17" s="1267">
        <v>4433.8648089448907</v>
      </c>
      <c r="DL17" s="1267">
        <v>2345.9662886499959</v>
      </c>
      <c r="DM17" s="1267">
        <v>2175.119655368705</v>
      </c>
      <c r="DN17" s="1267">
        <v>8954.9507529635921</v>
      </c>
      <c r="DO17" s="1267">
        <v>2878.96524365</v>
      </c>
      <c r="DP17" s="1267">
        <v>3390.6977168699977</v>
      </c>
      <c r="DQ17" s="1267">
        <v>4183.1085815398874</v>
      </c>
      <c r="DR17" s="1267">
        <v>10452.771542059885</v>
      </c>
      <c r="DS17" s="1267">
        <v>4008.8360068399988</v>
      </c>
      <c r="DT17" s="1267">
        <v>3220.4140447200011</v>
      </c>
      <c r="DU17" s="1267">
        <v>2769.6252193215182</v>
      </c>
      <c r="DV17" s="1267">
        <v>9998.8752708815191</v>
      </c>
      <c r="DW17" s="1267">
        <v>4341.0309197300012</v>
      </c>
      <c r="DX17" s="1267">
        <v>3650.0571928300424</v>
      </c>
      <c r="DY17" s="1267">
        <v>4398.2264964387696</v>
      </c>
      <c r="DZ17" s="1267">
        <v>12389.314608998813</v>
      </c>
      <c r="EA17" s="1267">
        <v>41795.910174903809</v>
      </c>
      <c r="EB17" s="1270">
        <v>4661.2665094399963</v>
      </c>
      <c r="EC17" s="1267">
        <v>2993.4926703200003</v>
      </c>
      <c r="ED17" s="1267">
        <v>3565.66217951</v>
      </c>
      <c r="EE17" s="1267">
        <v>11220.421359269994</v>
      </c>
      <c r="EF17" s="1267">
        <v>5547.8221539247588</v>
      </c>
      <c r="EG17" s="1267">
        <v>4425.7179277700016</v>
      </c>
      <c r="EH17" s="1267">
        <v>3799.9670405500051</v>
      </c>
      <c r="EI17" s="1267">
        <v>13773.507122244764</v>
      </c>
      <c r="EJ17" s="1267">
        <v>5199.8643324500008</v>
      </c>
      <c r="EK17" s="1267">
        <v>3845.1827615512188</v>
      </c>
      <c r="EL17" s="1267">
        <v>4177.7171687099999</v>
      </c>
      <c r="EM17" s="1267">
        <v>13222.76426271122</v>
      </c>
      <c r="EN17" s="1267">
        <v>5327.7181270499914</v>
      </c>
      <c r="EO17" s="1267">
        <v>5009.5648886400004</v>
      </c>
      <c r="EP17" s="1267">
        <v>4881.6256335199987</v>
      </c>
      <c r="EQ17" s="1267">
        <v>15218.90864920999</v>
      </c>
      <c r="ER17" s="1271">
        <v>53435.601393435973</v>
      </c>
      <c r="ES17" s="1267">
        <v>4634.2812209900349</v>
      </c>
      <c r="ET17" s="1267">
        <v>4079.3442782999964</v>
      </c>
      <c r="EU17" s="1267">
        <v>4426.7755976710523</v>
      </c>
      <c r="EV17" s="1267">
        <v>13140.401096961084</v>
      </c>
      <c r="EW17" s="1267">
        <v>5810.4661300300304</v>
      </c>
      <c r="EX17" s="1267">
        <v>6699.8364167500067</v>
      </c>
      <c r="EY17" s="1267">
        <v>4308.3232769323831</v>
      </c>
      <c r="EZ17" s="1267">
        <v>16018.62582371242</v>
      </c>
      <c r="FA17" s="1267">
        <v>6938.1111696003527</v>
      </c>
      <c r="FB17" s="1267">
        <v>4576.6504105036311</v>
      </c>
      <c r="FC17" s="1267">
        <v>7492.1524297721162</v>
      </c>
      <c r="FD17" s="1267">
        <v>19006.914009876102</v>
      </c>
      <c r="FE17" s="1267">
        <v>5173.4980958300366</v>
      </c>
      <c r="FF17" s="1267">
        <v>5610.0031012800191</v>
      </c>
      <c r="FG17" s="1267">
        <v>6217.661760337759</v>
      </c>
      <c r="FH17" s="1267">
        <v>17001.162957447817</v>
      </c>
      <c r="FI17" s="1271">
        <v>62752.103887997422</v>
      </c>
      <c r="FJ17" s="1270">
        <v>6813.2699895500109</v>
      </c>
      <c r="FK17" s="1267">
        <v>7392.8494992500109</v>
      </c>
      <c r="FL17" s="1267">
        <v>10063.440038689991</v>
      </c>
      <c r="FM17" s="407">
        <v>24269.559527490012</v>
      </c>
      <c r="FN17" s="407">
        <v>6806.9667932799957</v>
      </c>
      <c r="FO17" s="407">
        <v>7496.7524673997714</v>
      </c>
      <c r="FP17" s="407">
        <v>8077.6238640599704</v>
      </c>
      <c r="FQ17" s="407">
        <v>22381.343124739735</v>
      </c>
      <c r="FR17" s="407">
        <v>8725.6757600099827</v>
      </c>
      <c r="FS17" s="407">
        <v>8411.0313046529773</v>
      </c>
      <c r="FT17" s="407">
        <v>6586.3257159400009</v>
      </c>
      <c r="FU17" s="367">
        <v>23723.03278060296</v>
      </c>
      <c r="FV17" s="367">
        <v>9652.8742199999615</v>
      </c>
      <c r="FW17" s="367">
        <v>8056.4828460699746</v>
      </c>
      <c r="FX17" s="367">
        <v>9622.0490447207922</v>
      </c>
      <c r="FY17" s="367">
        <v>27331.406110790729</v>
      </c>
      <c r="FZ17" s="410">
        <v>97705.340543623446</v>
      </c>
      <c r="GA17" s="409">
        <v>8844.479454504617</v>
      </c>
      <c r="GB17" s="367">
        <v>5530.8080442399987</v>
      </c>
      <c r="GC17" s="367">
        <v>8299.5309361700274</v>
      </c>
      <c r="GD17" s="367">
        <f t="shared" si="41"/>
        <v>22674.818434914643</v>
      </c>
      <c r="GE17" s="367">
        <v>7349.5545719300771</v>
      </c>
      <c r="GF17" s="367">
        <v>8596.8448580999975</v>
      </c>
      <c r="GG17" s="367">
        <v>7098.0276650424557</v>
      </c>
      <c r="GH17" s="367">
        <f t="shared" si="33"/>
        <v>23044.427095072529</v>
      </c>
      <c r="GI17" s="367">
        <v>9403.2485977499709</v>
      </c>
      <c r="GJ17" s="367">
        <v>7957.4716758499999</v>
      </c>
      <c r="GK17" s="367">
        <v>10263.14462356006</v>
      </c>
      <c r="GL17" s="367">
        <f t="shared" si="20"/>
        <v>27623.864897160031</v>
      </c>
      <c r="GM17" s="367">
        <v>7206.2447703099251</v>
      </c>
      <c r="GN17" s="367">
        <v>9602.7791144499624</v>
      </c>
      <c r="GO17" s="367">
        <v>8138.7421392999231</v>
      </c>
      <c r="GP17" s="367">
        <f t="shared" si="21"/>
        <v>24947.766024059812</v>
      </c>
      <c r="GQ17" s="410">
        <f t="shared" si="22"/>
        <v>98290.876451207005</v>
      </c>
      <c r="GR17" s="409">
        <v>11478.096109190008</v>
      </c>
      <c r="GS17" s="367">
        <v>5536.11119469</v>
      </c>
      <c r="GT17" s="367">
        <v>10383.564625219973</v>
      </c>
      <c r="GU17" s="367">
        <f t="shared" si="34"/>
        <v>27397.771929099981</v>
      </c>
      <c r="GV17" s="367">
        <v>9123.5807087300054</v>
      </c>
      <c r="GW17" s="367">
        <v>9836.9967977499928</v>
      </c>
      <c r="GX17" s="367">
        <v>7712.8617584999629</v>
      </c>
      <c r="GY17" s="367">
        <f t="shared" si="35"/>
        <v>26673.439264979959</v>
      </c>
      <c r="GZ17" s="367">
        <v>11059.361158509964</v>
      </c>
      <c r="HA17" s="367">
        <v>12382.204853430025</v>
      </c>
      <c r="HB17" s="367">
        <v>12105.82231112</v>
      </c>
      <c r="HC17" s="367">
        <f t="shared" si="36"/>
        <v>35547.388323059989</v>
      </c>
      <c r="HD17" s="367">
        <v>9602.3787453900022</v>
      </c>
      <c r="HE17" s="367">
        <v>12877.70931224</v>
      </c>
      <c r="HF17" s="367">
        <v>10995.051302340005</v>
      </c>
      <c r="HG17" s="367">
        <f t="shared" si="37"/>
        <v>33475.13935997001</v>
      </c>
      <c r="HH17" s="410">
        <v>123093.73887710994</v>
      </c>
      <c r="HI17" s="409">
        <v>11805.790383809996</v>
      </c>
      <c r="HJ17" s="367">
        <v>10762.074220210035</v>
      </c>
      <c r="HK17" s="367">
        <v>9221.9224167499797</v>
      </c>
      <c r="HL17" s="367">
        <f t="shared" si="38"/>
        <v>31789.787020770011</v>
      </c>
      <c r="HM17" s="367">
        <v>9845.7722548799484</v>
      </c>
      <c r="HN17" s="367">
        <v>9667.882355580914</v>
      </c>
      <c r="HO17" s="367">
        <v>8694.345980914999</v>
      </c>
      <c r="HP17" s="367">
        <f t="shared" si="39"/>
        <v>28208.000591375865</v>
      </c>
      <c r="HQ17" s="367">
        <v>18643.826636466019</v>
      </c>
      <c r="HR17" s="367">
        <v>13189.642401730034</v>
      </c>
      <c r="HS17" s="367">
        <v>12770.375049375076</v>
      </c>
      <c r="HT17" s="367">
        <f t="shared" si="40"/>
        <v>44603.844087571131</v>
      </c>
      <c r="HU17" s="367">
        <v>13227.162239294208</v>
      </c>
      <c r="HV17" s="367">
        <v>11081.519716220017</v>
      </c>
      <c r="HW17" s="367">
        <v>15532.155491519938</v>
      </c>
      <c r="HX17" s="367">
        <f t="shared" si="23"/>
        <v>39840.837447034166</v>
      </c>
      <c r="HY17" s="367">
        <f t="shared" si="24"/>
        <v>144442.46914675119</v>
      </c>
      <c r="HZ17" s="1274">
        <v>15290.941801459991</v>
      </c>
      <c r="IA17" s="367">
        <v>22864.84633775293</v>
      </c>
      <c r="IB17" s="367">
        <v>11615.433990803902</v>
      </c>
      <c r="IC17" s="367">
        <f t="shared" si="25"/>
        <v>49771.222130016817</v>
      </c>
      <c r="ID17" s="367">
        <v>19392.511534130012</v>
      </c>
      <c r="IE17" s="367">
        <v>14494.642022419999</v>
      </c>
      <c r="IF17" s="367">
        <v>12400.324524751111</v>
      </c>
      <c r="IG17" s="367">
        <f t="shared" si="26"/>
        <v>46287.478081301124</v>
      </c>
      <c r="IH17" s="367">
        <v>17428.236425238483</v>
      </c>
      <c r="II17" s="367">
        <v>27568.233750784919</v>
      </c>
      <c r="IJ17" s="367">
        <v>17212.416722122012</v>
      </c>
      <c r="IK17" s="367">
        <v>62208.886898145414</v>
      </c>
      <c r="IL17" s="367">
        <v>20563.139619916928</v>
      </c>
      <c r="IM17" s="367">
        <v>16163.917376607933</v>
      </c>
      <c r="IN17" s="367">
        <v>17578.859625699461</v>
      </c>
      <c r="IO17" s="367">
        <v>54305.916622224315</v>
      </c>
      <c r="IP17" s="1275">
        <v>212573.50373168767</v>
      </c>
      <c r="IQ17" s="1274">
        <f t="shared" ref="IQ17:IS17" si="46">IQ18+IQ19+IQ20</f>
        <v>22051.198741531152</v>
      </c>
      <c r="IR17" s="367">
        <f t="shared" si="46"/>
        <v>20721.564075444221</v>
      </c>
      <c r="IS17" s="367">
        <f t="shared" si="46"/>
        <v>13361.829781330001</v>
      </c>
      <c r="IT17" s="367">
        <f t="shared" si="42"/>
        <v>56134.592598305375</v>
      </c>
      <c r="IU17" s="367">
        <f t="shared" ref="IU17:IW17" si="47">IU18+IU19+IU20</f>
        <v>15065.565081901243</v>
      </c>
      <c r="IV17" s="367">
        <f t="shared" si="47"/>
        <v>17600.457869490001</v>
      </c>
      <c r="IW17" s="367">
        <f t="shared" si="47"/>
        <v>18092.610413525148</v>
      </c>
      <c r="IX17" s="367">
        <f t="shared" si="43"/>
        <v>50758.633364916386</v>
      </c>
      <c r="IY17" s="367">
        <f>IY18+IY19+IY20</f>
        <v>8930.9302706505041</v>
      </c>
      <c r="IZ17" s="367">
        <f>IZ18+IZ19+IZ20</f>
        <v>20529.917863540002</v>
      </c>
      <c r="JA17" s="367">
        <f>JA18+JA19+JA20</f>
        <v>11284.037210160026</v>
      </c>
      <c r="JB17" s="367">
        <f t="shared" si="44"/>
        <v>40744.885344350536</v>
      </c>
      <c r="JC17" s="367">
        <f>JC18+JC19+JC20</f>
        <v>19484.883159510005</v>
      </c>
      <c r="JD17" s="367">
        <f t="shared" ref="JD17:JE17" si="48">JD18+JD19+JD20</f>
        <v>20462.427535473966</v>
      </c>
      <c r="JE17" s="367">
        <f t="shared" si="48"/>
        <v>58876.069404484071</v>
      </c>
      <c r="JF17" s="367">
        <f t="shared" si="6"/>
        <v>98823.38009946805</v>
      </c>
      <c r="JG17" s="1275">
        <f t="shared" si="45"/>
        <v>246461.49140704033</v>
      </c>
      <c r="JH17" s="1336"/>
    </row>
    <row r="18" spans="1:270" ht="36.75" customHeight="1" x14ac:dyDescent="0.45">
      <c r="A18" s="1277" t="s">
        <v>967</v>
      </c>
      <c r="B18" s="1278">
        <v>36.789659900000039</v>
      </c>
      <c r="C18" s="1278">
        <v>17.149999999999999</v>
      </c>
      <c r="D18" s="1278">
        <v>72</v>
      </c>
      <c r="E18" s="1278">
        <v>93.634</v>
      </c>
      <c r="F18" s="1278">
        <v>122.41630000000001</v>
      </c>
      <c r="G18" s="1278">
        <v>58.246600000000001</v>
      </c>
      <c r="H18" s="1278">
        <v>101.5889</v>
      </c>
      <c r="I18" s="1278">
        <v>98.792500000000004</v>
      </c>
      <c r="J18" s="1278">
        <v>64.822400000000002</v>
      </c>
      <c r="K18" s="1278">
        <v>97.826400000000007</v>
      </c>
      <c r="L18" s="1278">
        <v>124.336</v>
      </c>
      <c r="M18" s="1278">
        <v>125.20489999999999</v>
      </c>
      <c r="N18" s="1278">
        <v>73.316599999999994</v>
      </c>
      <c r="O18" s="1278">
        <v>107.1447</v>
      </c>
      <c r="P18" s="1278">
        <v>58.4375</v>
      </c>
      <c r="Q18" s="1337">
        <v>72.279985999999923</v>
      </c>
      <c r="R18" s="1338">
        <v>142.19055199999991</v>
      </c>
      <c r="S18" s="1338">
        <v>1124.3263100000001</v>
      </c>
      <c r="T18" s="1280">
        <v>97.17</v>
      </c>
      <c r="U18" s="1281">
        <v>61.391599999999997</v>
      </c>
      <c r="V18" s="1281"/>
      <c r="W18" s="1280">
        <v>112.37</v>
      </c>
      <c r="X18" s="1299">
        <v>99.142899999999997</v>
      </c>
      <c r="Y18" s="1300">
        <v>96.6297</v>
      </c>
      <c r="Z18" s="1279">
        <v>116.6696</v>
      </c>
      <c r="AA18" s="1284">
        <v>134.9248</v>
      </c>
      <c r="AB18" s="1285">
        <v>96.631100000000004</v>
      </c>
      <c r="AC18" s="1263">
        <v>130.25569999999999</v>
      </c>
      <c r="AD18" s="1263">
        <v>156.9442</v>
      </c>
      <c r="AE18" s="1263">
        <v>74.934399999999997</v>
      </c>
      <c r="AF18" s="1263">
        <v>130.83369999999999</v>
      </c>
      <c r="AG18" s="1263">
        <v>1307.8976</v>
      </c>
      <c r="AH18" s="1263"/>
      <c r="AI18" s="1263">
        <v>89.407435579999813</v>
      </c>
      <c r="AJ18" s="1263">
        <v>72.136811059999744</v>
      </c>
      <c r="AK18" s="1263">
        <v>122.67317471000086</v>
      </c>
      <c r="AL18" s="1263">
        <f t="shared" si="8"/>
        <v>284.21742135000039</v>
      </c>
      <c r="AM18" s="1263">
        <v>192.33230247</v>
      </c>
      <c r="AN18" s="1263">
        <v>100.24804986000015</v>
      </c>
      <c r="AO18" s="1263">
        <v>221.14518652999959</v>
      </c>
      <c r="AP18" s="1263">
        <f t="shared" si="29"/>
        <v>797.94296021000014</v>
      </c>
      <c r="AQ18" s="1263">
        <v>145.16218460000027</v>
      </c>
      <c r="AR18" s="1263">
        <v>124.02713272000011</v>
      </c>
      <c r="AS18" s="1263">
        <v>115.44690241000009</v>
      </c>
      <c r="AT18" s="1263">
        <f>AP18+AQ18+AR18+AS18</f>
        <v>1182.5791799400006</v>
      </c>
      <c r="AU18" s="1263">
        <v>297.57198608000016</v>
      </c>
      <c r="AV18" s="1263">
        <v>161.35098752999957</v>
      </c>
      <c r="AW18" s="1263">
        <v>238.20977820000053</v>
      </c>
      <c r="AX18" s="1263">
        <f t="shared" si="30"/>
        <v>1879.7119317500008</v>
      </c>
      <c r="AY18" s="1263"/>
      <c r="AZ18" s="1263">
        <v>376.91170417000001</v>
      </c>
      <c r="BA18" s="1263">
        <v>288.55146700999995</v>
      </c>
      <c r="BB18" s="1263">
        <v>158.63359757999996</v>
      </c>
      <c r="BC18" s="1263">
        <f t="shared" si="10"/>
        <v>824.09676875999992</v>
      </c>
      <c r="BD18" s="1263">
        <v>482.53471819000026</v>
      </c>
      <c r="BE18" s="1263">
        <v>202.8074620699999</v>
      </c>
      <c r="BF18" s="1263">
        <v>195.1259414199998</v>
      </c>
      <c r="BG18" s="1263">
        <f t="shared" si="11"/>
        <v>880.46812167999997</v>
      </c>
      <c r="BH18" s="1263">
        <f t="shared" si="31"/>
        <v>1704.56489044</v>
      </c>
      <c r="BI18" s="1263">
        <v>309.21979853999989</v>
      </c>
      <c r="BJ18" s="1263">
        <v>329.62668855999971</v>
      </c>
      <c r="BK18" s="1263">
        <v>352.11132413000007</v>
      </c>
      <c r="BL18" s="1263">
        <f t="shared" si="12"/>
        <v>990.95781122999972</v>
      </c>
      <c r="BM18" s="1263">
        <f t="shared" si="32"/>
        <v>2695.5227016699996</v>
      </c>
      <c r="BN18" s="1263">
        <v>366.85840028000018</v>
      </c>
      <c r="BO18" s="1263">
        <v>235.55313847000014</v>
      </c>
      <c r="BP18" s="1263">
        <v>290.50215143000008</v>
      </c>
      <c r="BQ18" s="1263">
        <f t="shared" si="13"/>
        <v>892.91369018000046</v>
      </c>
      <c r="BR18" s="1263">
        <f t="shared" si="14"/>
        <v>3588.4363918500003</v>
      </c>
      <c r="BS18" s="1263"/>
      <c r="BT18" s="1263">
        <v>340.05406317000001</v>
      </c>
      <c r="BU18" s="1263">
        <v>351.98003148000038</v>
      </c>
      <c r="BV18" s="1263">
        <v>418.88949233999944</v>
      </c>
      <c r="BW18" s="1263">
        <f t="shared" si="15"/>
        <v>1110.9235869899999</v>
      </c>
      <c r="BX18" s="1263">
        <v>434.05219507999902</v>
      </c>
      <c r="BY18" s="1263">
        <v>831.7143315000003</v>
      </c>
      <c r="BZ18" s="1263">
        <v>346.01024826000025</v>
      </c>
      <c r="CA18" s="1263">
        <f t="shared" si="16"/>
        <v>1611.7767748399995</v>
      </c>
      <c r="CB18" s="1263">
        <v>1157.4203136500009</v>
      </c>
      <c r="CC18" s="1263">
        <v>1920.6633903300012</v>
      </c>
      <c r="CD18" s="1263"/>
      <c r="CE18" s="1261">
        <v>447.63472598999994</v>
      </c>
      <c r="CF18" s="1261">
        <v>573.20549346000007</v>
      </c>
      <c r="CG18" s="1261">
        <v>518.84657534999985</v>
      </c>
      <c r="CH18" s="1263">
        <f t="shared" si="17"/>
        <v>1539.6867947999999</v>
      </c>
      <c r="CI18" s="1263">
        <v>528.52262663999988</v>
      </c>
      <c r="CJ18" s="1261">
        <v>470.52202646999945</v>
      </c>
      <c r="CK18" s="1261">
        <v>468.73399441000026</v>
      </c>
      <c r="CL18" s="1263">
        <f t="shared" si="18"/>
        <v>1467.7786475199996</v>
      </c>
      <c r="CM18" s="1263">
        <v>738.44631317000039</v>
      </c>
      <c r="CN18" s="1263">
        <v>755.15997050999897</v>
      </c>
      <c r="CO18" s="1263">
        <v>503.58483278000074</v>
      </c>
      <c r="CP18" s="1263">
        <f t="shared" si="19"/>
        <v>1997.1911164600001</v>
      </c>
      <c r="CQ18" s="1263">
        <v>778.3572531899996</v>
      </c>
      <c r="CR18" s="1263">
        <v>607.6225728200003</v>
      </c>
      <c r="CS18" s="39">
        <v>684.01146643999959</v>
      </c>
      <c r="CT18" s="1263">
        <f t="shared" si="0"/>
        <v>2069.9912924499995</v>
      </c>
      <c r="CU18" s="1268">
        <v>364.57841031000021</v>
      </c>
      <c r="CV18" s="1268">
        <v>837.6607269299999</v>
      </c>
      <c r="CW18" s="1268">
        <v>623.65781700999946</v>
      </c>
      <c r="CX18" s="1268">
        <v>1825.8969542499995</v>
      </c>
      <c r="CY18" s="1292">
        <v>531.95612016999905</v>
      </c>
      <c r="CZ18" s="1292">
        <v>655.21637372999828</v>
      </c>
      <c r="DA18" s="1288">
        <v>447.71738893000037</v>
      </c>
      <c r="DB18" s="1268">
        <v>1634.8898828299978</v>
      </c>
      <c r="DC18" s="1292">
        <v>1003.6898611900006</v>
      </c>
      <c r="DD18" s="1292">
        <v>1017.37641362</v>
      </c>
      <c r="DE18" s="1288">
        <v>744.67173993000006</v>
      </c>
      <c r="DF18" s="1268">
        <v>2765.7380147400004</v>
      </c>
      <c r="DG18" s="1292">
        <v>780.5003282699995</v>
      </c>
      <c r="DH18" s="1292">
        <v>666.22815010999886</v>
      </c>
      <c r="DI18" s="1292">
        <v>683.11599544000069</v>
      </c>
      <c r="DJ18" s="1292">
        <v>2129.8444738199992</v>
      </c>
      <c r="DK18" s="1292">
        <v>890.94509283999992</v>
      </c>
      <c r="DL18" s="1292">
        <v>678.06320037000012</v>
      </c>
      <c r="DM18" s="1292">
        <v>710.53274209000165</v>
      </c>
      <c r="DN18" s="1292">
        <v>2279.5410353000016</v>
      </c>
      <c r="DO18" s="1292">
        <v>685.90553288999945</v>
      </c>
      <c r="DP18" s="1292">
        <v>1100.354456129998</v>
      </c>
      <c r="DQ18" s="1292">
        <v>1227.62869037</v>
      </c>
      <c r="DR18" s="1292">
        <v>3013.8886793899974</v>
      </c>
      <c r="DS18" s="1292">
        <v>1063.6728565099984</v>
      </c>
      <c r="DT18" s="1292">
        <v>538.09959127000002</v>
      </c>
      <c r="DU18" s="1292">
        <v>553.14570368000102</v>
      </c>
      <c r="DV18" s="1292">
        <v>2154.9181514599995</v>
      </c>
      <c r="DW18" s="1292">
        <v>1291.0659714400024</v>
      </c>
      <c r="DX18" s="1292">
        <v>963.57225543000175</v>
      </c>
      <c r="DY18" s="1292">
        <v>1220.7555479499999</v>
      </c>
      <c r="DZ18" s="1292">
        <v>3475.3937748200042</v>
      </c>
      <c r="EA18" s="1292">
        <v>10923.741640970004</v>
      </c>
      <c r="EB18" s="1302">
        <v>1106.1161461300001</v>
      </c>
      <c r="EC18" s="1292">
        <v>258.61854636999999</v>
      </c>
      <c r="ED18" s="1292">
        <v>578.55374117000008</v>
      </c>
      <c r="EE18" s="1292">
        <v>1943.2884336699999</v>
      </c>
      <c r="EF18" s="1292">
        <v>1341.4945977499999</v>
      </c>
      <c r="EG18" s="1292">
        <v>1242.8273802399999</v>
      </c>
      <c r="EH18" s="1292">
        <v>589.33446250999998</v>
      </c>
      <c r="EI18" s="1292">
        <v>3173.6564404999995</v>
      </c>
      <c r="EJ18" s="1292">
        <v>1565.4970027700001</v>
      </c>
      <c r="EK18" s="1292">
        <v>639.83640961999913</v>
      </c>
      <c r="EL18" s="1292">
        <v>937.01742234000005</v>
      </c>
      <c r="EM18" s="1292">
        <v>3142.3508347299994</v>
      </c>
      <c r="EN18" s="1292">
        <v>1475.5866198199988</v>
      </c>
      <c r="EO18" s="1292">
        <v>1194.8517710799986</v>
      </c>
      <c r="EP18" s="1292">
        <v>1468.4465418499988</v>
      </c>
      <c r="EQ18" s="1292">
        <v>4138.8849327499956</v>
      </c>
      <c r="ER18" s="1293">
        <v>12398.180641649995</v>
      </c>
      <c r="ES18" s="1302">
        <v>1343.9397280800008</v>
      </c>
      <c r="ET18" s="1292">
        <v>452.00743933000041</v>
      </c>
      <c r="EU18" s="1292">
        <v>1289.2210064000003</v>
      </c>
      <c r="EV18" s="1292">
        <v>3085.1681738100015</v>
      </c>
      <c r="EW18" s="1292">
        <v>1725.7361356899999</v>
      </c>
      <c r="EX18" s="1292">
        <v>1547.1121641</v>
      </c>
      <c r="EY18" s="1292">
        <v>681.13389160000156</v>
      </c>
      <c r="EZ18" s="1292">
        <v>3953.9821913900014</v>
      </c>
      <c r="FA18" s="1292">
        <v>2091.4931002699996</v>
      </c>
      <c r="FB18" s="1292">
        <v>800.70636880000313</v>
      </c>
      <c r="FC18" s="1292">
        <v>1982.9011844400018</v>
      </c>
      <c r="FD18" s="1292">
        <v>4875.1006535100041</v>
      </c>
      <c r="FE18" s="1292">
        <v>646.31643289999658</v>
      </c>
      <c r="FF18" s="1292">
        <v>1400.7404906300007</v>
      </c>
      <c r="FG18" s="1292">
        <v>1187.6096318900027</v>
      </c>
      <c r="FH18" s="1292">
        <v>3234.6665554199999</v>
      </c>
      <c r="FI18" s="1293">
        <v>15148.917574130006</v>
      </c>
      <c r="FJ18" s="1302">
        <v>2209.10406534</v>
      </c>
      <c r="FK18" s="1292">
        <v>1097.1693698299998</v>
      </c>
      <c r="FL18" s="1292">
        <v>1943.6834589199996</v>
      </c>
      <c r="FM18" s="1318">
        <v>5249.9568940899999</v>
      </c>
      <c r="FN18" s="1318">
        <v>848.58911693999994</v>
      </c>
      <c r="FO18" s="1318">
        <v>1603.0344494600001</v>
      </c>
      <c r="FP18" s="1318">
        <v>1407.0394866500001</v>
      </c>
      <c r="FQ18" s="1318">
        <v>3858.6630530500001</v>
      </c>
      <c r="FR18" s="1318">
        <v>1820.6649386700019</v>
      </c>
      <c r="FS18" s="1318">
        <v>1572.81650098</v>
      </c>
      <c r="FT18" s="1318">
        <v>1790.7573311900012</v>
      </c>
      <c r="FU18" s="342">
        <v>5184.2387708400029</v>
      </c>
      <c r="FV18" s="342">
        <v>828.5591311099995</v>
      </c>
      <c r="FW18" s="342">
        <v>2000.14493481</v>
      </c>
      <c r="FX18" s="342">
        <v>1237.2539886899999</v>
      </c>
      <c r="FY18" s="342">
        <v>4065.9580546099992</v>
      </c>
      <c r="FZ18" s="418">
        <v>18358.816772589998</v>
      </c>
      <c r="GA18" s="417">
        <v>2063.940198830001</v>
      </c>
      <c r="GB18" s="342">
        <v>1710.3423203799985</v>
      </c>
      <c r="GC18" s="342">
        <v>2931.1492596700041</v>
      </c>
      <c r="GD18" s="342">
        <f t="shared" si="41"/>
        <v>6705.4317788800035</v>
      </c>
      <c r="GE18" s="342">
        <v>1496.3151290000001</v>
      </c>
      <c r="GF18" s="342">
        <v>2098.7954426699998</v>
      </c>
      <c r="GG18" s="342">
        <v>1586.72235105</v>
      </c>
      <c r="GH18" s="342">
        <f t="shared" si="33"/>
        <v>5181.8329227200002</v>
      </c>
      <c r="GI18" s="342">
        <v>3155.0751162800002</v>
      </c>
      <c r="GJ18" s="342">
        <v>2257.5050250400009</v>
      </c>
      <c r="GK18" s="342">
        <v>3276.0950144799999</v>
      </c>
      <c r="GL18" s="342">
        <f t="shared" si="20"/>
        <v>8688.6751557999996</v>
      </c>
      <c r="GM18" s="342">
        <v>1404.8007124999999</v>
      </c>
      <c r="GN18" s="342">
        <v>2626.7908658599999</v>
      </c>
      <c r="GO18" s="342">
        <v>1814.5002252699956</v>
      </c>
      <c r="GP18" s="342">
        <f t="shared" si="21"/>
        <v>5846.0918036299954</v>
      </c>
      <c r="GQ18" s="410">
        <f t="shared" si="22"/>
        <v>26422.03166103</v>
      </c>
      <c r="GR18" s="417">
        <v>3467.7633609000004</v>
      </c>
      <c r="GS18" s="342">
        <v>2346.0925197800002</v>
      </c>
      <c r="GT18" s="342">
        <v>3315.9655401499999</v>
      </c>
      <c r="GU18" s="342">
        <f t="shared" si="34"/>
        <v>9129.8214208300014</v>
      </c>
      <c r="GV18" s="342">
        <v>1495.92726244</v>
      </c>
      <c r="GW18" s="342">
        <v>3055.7675803399998</v>
      </c>
      <c r="GX18" s="342">
        <v>2180.3580699499998</v>
      </c>
      <c r="GY18" s="342">
        <f t="shared" si="35"/>
        <v>6732.0529127299997</v>
      </c>
      <c r="GZ18" s="342">
        <v>2668.9731649900004</v>
      </c>
      <c r="HA18" s="342">
        <v>2890.6698476900001</v>
      </c>
      <c r="HB18" s="342">
        <v>3632.4092787499999</v>
      </c>
      <c r="HC18" s="342">
        <f t="shared" si="36"/>
        <v>9192.05229143</v>
      </c>
      <c r="HD18" s="342">
        <v>1959.6887418800002</v>
      </c>
      <c r="HE18" s="342">
        <v>3686.18278302</v>
      </c>
      <c r="HF18" s="342">
        <v>3181.6475754900002</v>
      </c>
      <c r="HG18" s="342">
        <f t="shared" si="37"/>
        <v>8827.5191003899999</v>
      </c>
      <c r="HH18" s="418">
        <v>33881.445725379999</v>
      </c>
      <c r="HI18" s="417">
        <v>3574.3945267199992</v>
      </c>
      <c r="HJ18" s="342">
        <v>982.02551472999198</v>
      </c>
      <c r="HK18" s="342">
        <v>1286.7829343000001</v>
      </c>
      <c r="HL18" s="342">
        <f t="shared" si="38"/>
        <v>5843.2029757499913</v>
      </c>
      <c r="HM18" s="342">
        <v>667.2063211300075</v>
      </c>
      <c r="HN18" s="342">
        <v>2329.8553583100029</v>
      </c>
      <c r="HO18" s="342">
        <v>953.23818027000129</v>
      </c>
      <c r="HP18" s="342">
        <f t="shared" si="39"/>
        <v>3950.2998597100113</v>
      </c>
      <c r="HQ18" s="342">
        <v>984.73256865000008</v>
      </c>
      <c r="HR18" s="342">
        <v>3342.4623098399998</v>
      </c>
      <c r="HS18" s="342">
        <v>4134.5130314600001</v>
      </c>
      <c r="HT18" s="342">
        <f t="shared" si="40"/>
        <v>8461.7079099500006</v>
      </c>
      <c r="HU18" s="342">
        <v>905.70321650999006</v>
      </c>
      <c r="HV18" s="342">
        <v>981.34382951001078</v>
      </c>
      <c r="HW18" s="342">
        <v>2049.5939752199997</v>
      </c>
      <c r="HX18" s="342">
        <f t="shared" si="23"/>
        <v>3936.6410212400006</v>
      </c>
      <c r="HY18" s="342">
        <f t="shared" si="24"/>
        <v>22191.851766650005</v>
      </c>
      <c r="HZ18" s="1296">
        <v>1368.55670920999</v>
      </c>
      <c r="IA18" s="342">
        <v>9112.2083777600001</v>
      </c>
      <c r="IB18" s="342">
        <v>1854.19560572</v>
      </c>
      <c r="IC18" s="342">
        <f t="shared" si="25"/>
        <v>12334.960692689991</v>
      </c>
      <c r="ID18" s="342">
        <v>1395.7314206399999</v>
      </c>
      <c r="IE18" s="342">
        <v>1271.2788766399999</v>
      </c>
      <c r="IF18" s="342">
        <v>1467.8170801700001</v>
      </c>
      <c r="IG18" s="342">
        <f t="shared" si="26"/>
        <v>4134.8273774499994</v>
      </c>
      <c r="IH18" s="342">
        <v>1863.0792997999999</v>
      </c>
      <c r="II18" s="342">
        <v>11133.814957550001</v>
      </c>
      <c r="IJ18" s="342">
        <v>2335.9281218699962</v>
      </c>
      <c r="IK18" s="342">
        <v>15332.822379219995</v>
      </c>
      <c r="IL18" s="342">
        <v>1224.9709458499999</v>
      </c>
      <c r="IM18" s="342">
        <v>2155.5234127099998</v>
      </c>
      <c r="IN18" s="342">
        <v>3029.9242842800004</v>
      </c>
      <c r="IO18" s="342">
        <v>6410.4186428399998</v>
      </c>
      <c r="IP18" s="1297">
        <v>40336.375781149982</v>
      </c>
      <c r="IQ18" s="1296">
        <v>2181.4970515800001</v>
      </c>
      <c r="IR18" s="342">
        <v>10103.910941980001</v>
      </c>
      <c r="IS18" s="342">
        <v>3004.6927896699999</v>
      </c>
      <c r="IT18" s="342">
        <f t="shared" si="42"/>
        <v>15290.10078323</v>
      </c>
      <c r="IU18" s="342">
        <v>2296.5369639300002</v>
      </c>
      <c r="IV18" s="342">
        <v>1968.97323317</v>
      </c>
      <c r="IW18" s="342">
        <v>1807.0761755999999</v>
      </c>
      <c r="IX18" s="342">
        <f t="shared" si="43"/>
        <v>6072.5863727000005</v>
      </c>
      <c r="IY18" s="342">
        <v>1596.1520805800001</v>
      </c>
      <c r="IZ18" s="342">
        <v>11537.817187440001</v>
      </c>
      <c r="JA18" s="342">
        <v>2049.1162265500102</v>
      </c>
      <c r="JB18" s="342">
        <f t="shared" si="44"/>
        <v>15183.085494570012</v>
      </c>
      <c r="JC18" s="342">
        <v>1310.6828120200039</v>
      </c>
      <c r="JD18" s="342">
        <v>1944.7487285899967</v>
      </c>
      <c r="JE18" s="342">
        <v>1516.47429584</v>
      </c>
      <c r="JF18" s="342">
        <f t="shared" si="6"/>
        <v>4771.9058364500006</v>
      </c>
      <c r="JG18" s="1297">
        <f t="shared" si="45"/>
        <v>41317.678486950019</v>
      </c>
      <c r="JH18" s="1298"/>
      <c r="JI18" s="1298"/>
      <c r="JJ18" s="1298"/>
    </row>
    <row r="19" spans="1:270" ht="36.75" customHeight="1" thickBot="1" x14ac:dyDescent="0.5">
      <c r="A19" s="1277" t="s">
        <v>968</v>
      </c>
      <c r="B19" s="1278">
        <v>5.4462549999999998</v>
      </c>
      <c r="C19" s="1278">
        <v>17.149999999999999</v>
      </c>
      <c r="D19" s="1278">
        <v>4.0999999999999996</v>
      </c>
      <c r="E19" s="1278">
        <v>7.8395999999999999</v>
      </c>
      <c r="F19" s="1278">
        <v>10.631</v>
      </c>
      <c r="G19" s="1278">
        <v>9.2446000000000002</v>
      </c>
      <c r="H19" s="1278">
        <v>37.752699999999997</v>
      </c>
      <c r="I19" s="1278">
        <v>7.2762000000000002</v>
      </c>
      <c r="J19" s="1278">
        <v>58.897199999999998</v>
      </c>
      <c r="K19" s="1278">
        <v>19.1004</v>
      </c>
      <c r="L19" s="1278">
        <v>10.4693</v>
      </c>
      <c r="M19" s="1278">
        <v>5.6326999999999998</v>
      </c>
      <c r="N19" s="1278">
        <v>7.3095999999999997</v>
      </c>
      <c r="O19" s="1278">
        <v>11.545500000000001</v>
      </c>
      <c r="P19" s="1278">
        <v>54.1342</v>
      </c>
      <c r="Q19" s="1337">
        <v>20.919746789999994</v>
      </c>
      <c r="R19" s="1338">
        <v>13.552842600000002</v>
      </c>
      <c r="S19" s="1339">
        <v>256.05236369000005</v>
      </c>
      <c r="T19" s="1340">
        <v>14.6553</v>
      </c>
      <c r="U19" s="1341">
        <v>7.7830000000000004</v>
      </c>
      <c r="V19" s="1341"/>
      <c r="W19" s="1340">
        <v>18.928000000000001</v>
      </c>
      <c r="X19" s="1342">
        <v>56.976599999999998</v>
      </c>
      <c r="Y19" s="1343">
        <v>19.538599999999999</v>
      </c>
      <c r="Z19" s="1344">
        <v>14.1648</v>
      </c>
      <c r="AA19" s="1345">
        <v>9.4353999999999996</v>
      </c>
      <c r="AB19" s="1346">
        <v>11.4657</v>
      </c>
      <c r="AC19" s="1347">
        <v>14.3162</v>
      </c>
      <c r="AD19" s="1347">
        <v>61.554699999999997</v>
      </c>
      <c r="AE19" s="1347">
        <v>22.014900000000001</v>
      </c>
      <c r="AF19" s="1347">
        <v>4.1017000000000001</v>
      </c>
      <c r="AG19" s="1263">
        <v>249.9349</v>
      </c>
      <c r="AH19" s="1263"/>
      <c r="AI19" s="1263">
        <v>24.589984849999993</v>
      </c>
      <c r="AJ19" s="1263">
        <v>13.512924590000001</v>
      </c>
      <c r="AK19" s="1263">
        <v>13.532904649999999</v>
      </c>
      <c r="AL19" s="1263">
        <f t="shared" si="8"/>
        <v>51.635814089999997</v>
      </c>
      <c r="AM19" s="1263">
        <v>69.737068050000033</v>
      </c>
      <c r="AN19" s="1263">
        <v>55.620253669999997</v>
      </c>
      <c r="AO19" s="1263">
        <v>32.969590850000003</v>
      </c>
      <c r="AP19" s="1263">
        <f t="shared" si="29"/>
        <v>209.96272666000002</v>
      </c>
      <c r="AQ19" s="1263">
        <v>48.651569670000008</v>
      </c>
      <c r="AR19" s="1263">
        <v>41.971365179999999</v>
      </c>
      <c r="AS19" s="1263">
        <v>73.202336069999987</v>
      </c>
      <c r="AT19" s="1263">
        <f t="shared" si="9"/>
        <v>373.78799758000002</v>
      </c>
      <c r="AU19" s="1263">
        <v>78.352373209999996</v>
      </c>
      <c r="AV19" s="1263">
        <v>55.431986840000008</v>
      </c>
      <c r="AW19" s="1263">
        <v>48.868642390000005</v>
      </c>
      <c r="AX19" s="1263">
        <f t="shared" si="30"/>
        <v>556.44100002000005</v>
      </c>
      <c r="AY19" s="1263"/>
      <c r="AZ19" s="1263">
        <v>13.161363960000001</v>
      </c>
      <c r="BA19" s="1263">
        <v>44.260715199999993</v>
      </c>
      <c r="BB19" s="1263">
        <v>11.7358943</v>
      </c>
      <c r="BC19" s="1263">
        <f t="shared" si="10"/>
        <v>69.157973459999994</v>
      </c>
      <c r="BD19" s="1263">
        <v>99.048847189999904</v>
      </c>
      <c r="BE19" s="1263">
        <v>99.069599909999994</v>
      </c>
      <c r="BF19" s="1263">
        <v>9.7507675500000044</v>
      </c>
      <c r="BG19" s="1263">
        <f t="shared" si="11"/>
        <v>207.86921464999992</v>
      </c>
      <c r="BH19" s="1263">
        <f t="shared" si="31"/>
        <v>277.02718810999988</v>
      </c>
      <c r="BI19" s="1263">
        <v>83.764755159999964</v>
      </c>
      <c r="BJ19" s="1263">
        <v>59.792264019999998</v>
      </c>
      <c r="BK19" s="1263">
        <v>16.561316959999999</v>
      </c>
      <c r="BL19" s="1263">
        <f t="shared" si="12"/>
        <v>160.11833613999997</v>
      </c>
      <c r="BM19" s="1263">
        <f t="shared" si="32"/>
        <v>437.14552424999982</v>
      </c>
      <c r="BN19" s="1263">
        <v>53.175425550000028</v>
      </c>
      <c r="BO19" s="1263">
        <v>68.481677859999991</v>
      </c>
      <c r="BP19" s="1263">
        <v>45.303965680000005</v>
      </c>
      <c r="BQ19" s="1263">
        <f t="shared" si="13"/>
        <v>166.96106909000002</v>
      </c>
      <c r="BR19" s="1263">
        <f t="shared" si="14"/>
        <v>604.1065933399999</v>
      </c>
      <c r="BS19" s="1263"/>
      <c r="BT19" s="1263">
        <v>60.343148930000005</v>
      </c>
      <c r="BU19" s="1263">
        <v>155.68530278</v>
      </c>
      <c r="BV19" s="1263">
        <v>45.112263250000005</v>
      </c>
      <c r="BW19" s="1263">
        <f t="shared" si="15"/>
        <v>261.14071496000003</v>
      </c>
      <c r="BX19" s="1263">
        <v>100.22180975000002</v>
      </c>
      <c r="BY19" s="1263">
        <v>42.81270052</v>
      </c>
      <c r="BZ19" s="1263">
        <v>43.357263380000006</v>
      </c>
      <c r="CA19" s="1263">
        <f t="shared" si="16"/>
        <v>186.39177365000003</v>
      </c>
      <c r="CB19" s="1263">
        <v>39.818438520000001</v>
      </c>
      <c r="CC19" s="1263">
        <v>248.62726716</v>
      </c>
      <c r="CD19" s="1263"/>
      <c r="CE19" s="1263">
        <v>182.59292746999992</v>
      </c>
      <c r="CF19" s="1263">
        <v>158.28090454000005</v>
      </c>
      <c r="CG19" s="1263">
        <v>65.684108719999998</v>
      </c>
      <c r="CH19" s="1263">
        <f t="shared" si="17"/>
        <v>406.55794072999998</v>
      </c>
      <c r="CI19" s="1263">
        <v>244.82559873999998</v>
      </c>
      <c r="CJ19" s="1263">
        <v>43.854765140000005</v>
      </c>
      <c r="CK19" s="1263">
        <v>55.097159600000019</v>
      </c>
      <c r="CL19" s="1263">
        <f t="shared" si="18"/>
        <v>343.77752347999996</v>
      </c>
      <c r="CM19" s="1263">
        <v>259.19672347000005</v>
      </c>
      <c r="CN19" s="1263">
        <v>228.95653251999997</v>
      </c>
      <c r="CO19" s="1263">
        <v>40.287728510000022</v>
      </c>
      <c r="CP19" s="1263">
        <f>CM19+CN19+CO19</f>
        <v>528.44098450000001</v>
      </c>
      <c r="CQ19" s="1263">
        <v>293.15959583</v>
      </c>
      <c r="CR19" s="1263">
        <v>72.622413289999997</v>
      </c>
      <c r="CS19" s="39">
        <v>117.56156953999999</v>
      </c>
      <c r="CT19" s="1263">
        <f t="shared" si="0"/>
        <v>483.34357865999999</v>
      </c>
      <c r="CU19" s="1268">
        <v>251.19986815999999</v>
      </c>
      <c r="CV19" s="1268">
        <v>220.53362690000003</v>
      </c>
      <c r="CW19" s="1268">
        <v>79.222316279999987</v>
      </c>
      <c r="CX19" s="1268">
        <v>550.95581133999997</v>
      </c>
      <c r="CY19" s="1292">
        <v>342.89968470999997</v>
      </c>
      <c r="CZ19" s="1292">
        <v>64.40424062000001</v>
      </c>
      <c r="DA19" s="1288">
        <v>102.29570421</v>
      </c>
      <c r="DB19" s="1268">
        <v>509.59962953999997</v>
      </c>
      <c r="DC19" s="1292">
        <v>325.13012120000002</v>
      </c>
      <c r="DD19" s="1292">
        <v>192.33631675000001</v>
      </c>
      <c r="DE19" s="1288">
        <v>72.994855880000003</v>
      </c>
      <c r="DF19" s="1268">
        <v>590.46129382999993</v>
      </c>
      <c r="DG19" s="1292">
        <v>320.93848762999994</v>
      </c>
      <c r="DH19" s="1292">
        <v>75.317418319999973</v>
      </c>
      <c r="DI19" s="1292">
        <v>175.80242329000001</v>
      </c>
      <c r="DJ19" s="1292">
        <v>572.05832923999992</v>
      </c>
      <c r="DK19" s="1292">
        <v>316.35587642000013</v>
      </c>
      <c r="DL19" s="1292">
        <v>196.42985247999997</v>
      </c>
      <c r="DM19" s="1292">
        <v>222.98685884999995</v>
      </c>
      <c r="DN19" s="1292">
        <v>735.77258775000007</v>
      </c>
      <c r="DO19" s="1292">
        <v>353.13611292000007</v>
      </c>
      <c r="DP19" s="1292">
        <v>76.71726412000001</v>
      </c>
      <c r="DQ19" s="1292">
        <v>183.95786470000002</v>
      </c>
      <c r="DR19" s="1292">
        <v>613.81124174000013</v>
      </c>
      <c r="DS19" s="1292">
        <v>341.04090688000002</v>
      </c>
      <c r="DT19" s="1292">
        <v>238.51349116</v>
      </c>
      <c r="DU19" s="1292">
        <v>209.91112828999999</v>
      </c>
      <c r="DV19" s="1292">
        <v>789.46552632999999</v>
      </c>
      <c r="DW19" s="1292">
        <v>72.734433940000031</v>
      </c>
      <c r="DX19" s="1292">
        <v>65.091646729999979</v>
      </c>
      <c r="DY19" s="1292">
        <v>255.78352674000001</v>
      </c>
      <c r="DZ19" s="1292">
        <v>393.53751337000006</v>
      </c>
      <c r="EA19" s="1292">
        <v>2532.58686919</v>
      </c>
      <c r="EB19" s="1302">
        <v>307.97070481999998</v>
      </c>
      <c r="EC19" s="1292">
        <v>250.70551761999999</v>
      </c>
      <c r="ED19" s="1292">
        <v>200.31964674</v>
      </c>
      <c r="EE19" s="1292">
        <v>758.99586917999989</v>
      </c>
      <c r="EF19" s="1292">
        <v>303.28229044999995</v>
      </c>
      <c r="EG19" s="1292">
        <v>188.96937729000001</v>
      </c>
      <c r="EH19" s="1292">
        <v>128.99616426999998</v>
      </c>
      <c r="EI19" s="1292">
        <v>621.24783200999991</v>
      </c>
      <c r="EJ19" s="1292">
        <v>326.42304194999997</v>
      </c>
      <c r="EK19" s="1292">
        <v>234.83757746000001</v>
      </c>
      <c r="EL19" s="1292">
        <v>254.65023436000001</v>
      </c>
      <c r="EM19" s="1292">
        <v>815.91085377000002</v>
      </c>
      <c r="EN19" s="1292">
        <v>380.00018326000003</v>
      </c>
      <c r="EO19" s="1292">
        <v>301.16205501000002</v>
      </c>
      <c r="EP19" s="1292">
        <v>454.90173651000003</v>
      </c>
      <c r="EQ19" s="1292">
        <v>1136.0639747800001</v>
      </c>
      <c r="ER19" s="1293">
        <v>3332.2185297400001</v>
      </c>
      <c r="ES19" s="1302">
        <v>64.672650239999896</v>
      </c>
      <c r="ET19" s="1292">
        <v>519.21136706000004</v>
      </c>
      <c r="EU19" s="1292">
        <v>78.481375589999999</v>
      </c>
      <c r="EV19" s="1292">
        <v>662.36539288999995</v>
      </c>
      <c r="EW19" s="1292">
        <v>403.31384200000002</v>
      </c>
      <c r="EX19" s="1292">
        <v>325.21382266000001</v>
      </c>
      <c r="EY19" s="1292">
        <v>348.73644854999992</v>
      </c>
      <c r="EZ19" s="1292">
        <v>1077.2641132099998</v>
      </c>
      <c r="FA19" s="1292">
        <v>422.89650413000004</v>
      </c>
      <c r="FB19" s="1292">
        <v>228.47648874999999</v>
      </c>
      <c r="FC19" s="1292">
        <v>399.73567972000001</v>
      </c>
      <c r="FD19" s="1292">
        <v>1051.1086726000001</v>
      </c>
      <c r="FE19" s="1292">
        <v>757.52855721000003</v>
      </c>
      <c r="FF19" s="1292">
        <v>469.68661531999999</v>
      </c>
      <c r="FG19" s="1292">
        <v>541.83451927999999</v>
      </c>
      <c r="FH19" s="1292">
        <v>1769.0496918100002</v>
      </c>
      <c r="FI19" s="1293">
        <v>4559.7878705100011</v>
      </c>
      <c r="FJ19" s="1302">
        <v>596.04134415999999</v>
      </c>
      <c r="FK19" s="1292">
        <v>184.58459382999993</v>
      </c>
      <c r="FL19" s="1292">
        <v>368.95870708999996</v>
      </c>
      <c r="FM19" s="1318">
        <v>1149.58464508</v>
      </c>
      <c r="FN19" s="1318">
        <v>784.26249169999994</v>
      </c>
      <c r="FO19" s="1318">
        <v>604.20441020999999</v>
      </c>
      <c r="FP19" s="1318">
        <v>382.00642013000004</v>
      </c>
      <c r="FQ19" s="1318">
        <v>1770.4733220400001</v>
      </c>
      <c r="FR19" s="1318">
        <v>330.76893840999998</v>
      </c>
      <c r="FS19" s="1318">
        <v>655.78525337000008</v>
      </c>
      <c r="FT19" s="1318">
        <v>642.76985329000001</v>
      </c>
      <c r="FU19" s="342">
        <v>1629.32404507</v>
      </c>
      <c r="FV19" s="342">
        <v>728.75393962999999</v>
      </c>
      <c r="FW19" s="342">
        <v>500.32946644999998</v>
      </c>
      <c r="FX19" s="342">
        <v>468.72648112000002</v>
      </c>
      <c r="FY19" s="342">
        <v>1697.8098872</v>
      </c>
      <c r="FZ19" s="418">
        <v>6247.191899389999</v>
      </c>
      <c r="GA19" s="417">
        <v>286.51078999999999</v>
      </c>
      <c r="GB19" s="342">
        <v>631.29214000000002</v>
      </c>
      <c r="GC19" s="342">
        <v>643.24136999999996</v>
      </c>
      <c r="GD19" s="342">
        <f t="shared" si="41"/>
        <v>1561.0443</v>
      </c>
      <c r="GE19" s="342">
        <v>731.01730000000009</v>
      </c>
      <c r="GF19" s="342">
        <v>474.36343823000004</v>
      </c>
      <c r="GG19" s="342">
        <v>367.37015778</v>
      </c>
      <c r="GH19" s="342">
        <f t="shared" si="33"/>
        <v>1572.7508960100001</v>
      </c>
      <c r="GI19" s="342">
        <v>415.15111026</v>
      </c>
      <c r="GJ19" s="342">
        <v>649.67749150999998</v>
      </c>
      <c r="GK19" s="342">
        <v>590.62543289999996</v>
      </c>
      <c r="GL19" s="342">
        <f t="shared" si="20"/>
        <v>1655.4540346700001</v>
      </c>
      <c r="GM19" s="342">
        <v>1203.027374</v>
      </c>
      <c r="GN19" s="342">
        <v>669.17907571000001</v>
      </c>
      <c r="GO19" s="342">
        <v>439.09837922999992</v>
      </c>
      <c r="GP19" s="342">
        <f t="shared" si="21"/>
        <v>2311.3048289399999</v>
      </c>
      <c r="GQ19" s="410">
        <f t="shared" si="22"/>
        <v>7100.554059619999</v>
      </c>
      <c r="GR19" s="417">
        <v>338.57081830999999</v>
      </c>
      <c r="GS19" s="342">
        <v>714.01798364999991</v>
      </c>
      <c r="GT19" s="342">
        <v>744.08904546000008</v>
      </c>
      <c r="GU19" s="342">
        <f t="shared" si="34"/>
        <v>1796.67784742</v>
      </c>
      <c r="GV19" s="342">
        <v>1486.9316832900001</v>
      </c>
      <c r="GW19" s="342">
        <v>880.31422392000002</v>
      </c>
      <c r="GX19" s="342">
        <v>446.85603746000004</v>
      </c>
      <c r="GY19" s="342">
        <f t="shared" si="35"/>
        <v>2814.1019446700002</v>
      </c>
      <c r="GZ19" s="342">
        <v>409.57441186</v>
      </c>
      <c r="HA19" s="342">
        <v>1033.9994795499999</v>
      </c>
      <c r="HB19" s="342">
        <v>928.43041611000012</v>
      </c>
      <c r="HC19" s="342">
        <f t="shared" si="36"/>
        <v>2372.0043075200001</v>
      </c>
      <c r="HD19" s="342">
        <v>2045.01998871</v>
      </c>
      <c r="HE19" s="342">
        <v>1850.7401181200005</v>
      </c>
      <c r="HF19" s="342">
        <v>700.98154554999985</v>
      </c>
      <c r="HG19" s="342">
        <f t="shared" si="37"/>
        <v>4596.7416523800002</v>
      </c>
      <c r="HH19" s="418">
        <v>11579.525751990001</v>
      </c>
      <c r="HI19" s="417">
        <v>45.654568809999994</v>
      </c>
      <c r="HJ19" s="342">
        <v>92.065255680000007</v>
      </c>
      <c r="HK19" s="342">
        <v>111.63956193999999</v>
      </c>
      <c r="HL19" s="342">
        <f t="shared" si="38"/>
        <v>249.35938643</v>
      </c>
      <c r="HM19" s="342">
        <v>75.871851910000004</v>
      </c>
      <c r="HN19" s="342">
        <v>307.32183705000006</v>
      </c>
      <c r="HO19" s="342">
        <v>109.90930460000001</v>
      </c>
      <c r="HP19" s="342">
        <f t="shared" si="39"/>
        <v>493.10299356000007</v>
      </c>
      <c r="HQ19" s="342">
        <v>492.79735126999998</v>
      </c>
      <c r="HR19" s="342">
        <v>4.6609109799999997</v>
      </c>
      <c r="HS19" s="342">
        <v>104.23533313000003</v>
      </c>
      <c r="HT19" s="342">
        <f t="shared" si="40"/>
        <v>601.69359538000003</v>
      </c>
      <c r="HU19" s="342">
        <v>194.02939206000002</v>
      </c>
      <c r="HV19" s="342">
        <v>201.50351351999998</v>
      </c>
      <c r="HW19" s="342">
        <v>34.432049660000004</v>
      </c>
      <c r="HX19" s="342">
        <f t="shared" si="23"/>
        <v>429.96495524000005</v>
      </c>
      <c r="HY19" s="342">
        <f t="shared" si="24"/>
        <v>1774.1209306100004</v>
      </c>
      <c r="HZ19" s="1296">
        <v>83.377816170000031</v>
      </c>
      <c r="IA19" s="342">
        <v>63.400364579999994</v>
      </c>
      <c r="IB19" s="342">
        <v>61.604984840000014</v>
      </c>
      <c r="IC19" s="342">
        <f t="shared" si="25"/>
        <v>208.38316559000003</v>
      </c>
      <c r="ID19" s="342">
        <v>121.36887507000003</v>
      </c>
      <c r="IE19" s="342">
        <v>132.13120465</v>
      </c>
      <c r="IF19" s="342">
        <v>115.71958326999997</v>
      </c>
      <c r="IG19" s="342">
        <f t="shared" si="26"/>
        <v>369.21966298999996</v>
      </c>
      <c r="IH19" s="342">
        <v>78.230060699999996</v>
      </c>
      <c r="II19" s="342">
        <v>49.170826629999993</v>
      </c>
      <c r="IJ19" s="342">
        <v>144.67045514</v>
      </c>
      <c r="IK19" s="342">
        <v>272.07134247000005</v>
      </c>
      <c r="IL19" s="342">
        <v>2987.11430294</v>
      </c>
      <c r="IM19" s="342">
        <v>325.82795159999995</v>
      </c>
      <c r="IN19" s="342">
        <v>289.13914161999998</v>
      </c>
      <c r="IO19" s="342">
        <v>3602.0813961599997</v>
      </c>
      <c r="IP19" s="1297">
        <v>4451.7555672099998</v>
      </c>
      <c r="IQ19" s="1296">
        <v>2917.5786433699996</v>
      </c>
      <c r="IR19" s="342">
        <v>110.33430143999999</v>
      </c>
      <c r="IS19" s="342">
        <v>82.587159659999983</v>
      </c>
      <c r="IT19" s="342">
        <f t="shared" si="42"/>
        <v>3110.5001044699993</v>
      </c>
      <c r="IU19" s="342">
        <v>263.12605001000003</v>
      </c>
      <c r="IV19" s="342">
        <v>343.57433897999999</v>
      </c>
      <c r="IW19" s="342">
        <v>45.89485389</v>
      </c>
      <c r="IX19" s="342">
        <f t="shared" si="43"/>
        <v>652.59524288</v>
      </c>
      <c r="IY19" s="342">
        <v>1993.4977168299997</v>
      </c>
      <c r="IZ19" s="342">
        <v>64.961676099999991</v>
      </c>
      <c r="JA19" s="342">
        <v>101.54971152000002</v>
      </c>
      <c r="JB19" s="342">
        <f t="shared" si="44"/>
        <v>2160.00910445</v>
      </c>
      <c r="JC19" s="342">
        <v>330.24584749000002</v>
      </c>
      <c r="JD19" s="342">
        <v>175.51171117000001</v>
      </c>
      <c r="JE19" s="342">
        <v>2145.8771576600002</v>
      </c>
      <c r="JF19" s="342">
        <f t="shared" si="6"/>
        <v>2651.6347163200003</v>
      </c>
      <c r="JG19" s="1297">
        <f t="shared" si="45"/>
        <v>8574.7391681200006</v>
      </c>
      <c r="JH19" s="1298"/>
      <c r="JI19" s="1298"/>
      <c r="JJ19" s="1298"/>
    </row>
    <row r="20" spans="1:270" ht="36.75" customHeight="1" thickTop="1" x14ac:dyDescent="0.45">
      <c r="A20" s="1277" t="s">
        <v>216</v>
      </c>
      <c r="B20" s="1278">
        <v>266.17099999999999</v>
      </c>
      <c r="C20" s="1278">
        <v>462.42</v>
      </c>
      <c r="D20" s="1278">
        <v>463.4</v>
      </c>
      <c r="E20" s="1278">
        <v>701.6902</v>
      </c>
      <c r="F20" s="1278">
        <v>783.05880000000002</v>
      </c>
      <c r="G20" s="1278">
        <v>776.52800000000002</v>
      </c>
      <c r="H20" s="1278">
        <v>505.89780000000002</v>
      </c>
      <c r="I20" s="1278">
        <v>614.34910000000002</v>
      </c>
      <c r="J20" s="1278">
        <v>657.88559999999995</v>
      </c>
      <c r="K20" s="1278">
        <v>468.37090000000001</v>
      </c>
      <c r="L20" s="1278">
        <v>452.95310000000001</v>
      </c>
      <c r="M20" s="1278">
        <v>655.27120000000002</v>
      </c>
      <c r="N20" s="1278">
        <v>654.34540000000004</v>
      </c>
      <c r="O20" s="1278">
        <v>706.28869999999995</v>
      </c>
      <c r="P20" s="1278">
        <v>909.80150000000003</v>
      </c>
      <c r="Q20" s="1337">
        <v>621.70539654000197</v>
      </c>
      <c r="R20" s="1338">
        <v>809.43134417436988</v>
      </c>
      <c r="S20" s="1279">
        <v>7831.0628188943701</v>
      </c>
      <c r="T20" s="1280">
        <v>491.87180000000001</v>
      </c>
      <c r="U20" s="1281">
        <v>1026.2249999999999</v>
      </c>
      <c r="V20" s="1281"/>
      <c r="W20" s="1280">
        <v>1223.8525</v>
      </c>
      <c r="X20" s="1282">
        <v>809.33019999999999</v>
      </c>
      <c r="Y20" s="1283">
        <v>1064.1026999999999</v>
      </c>
      <c r="Z20" s="1279">
        <v>564.49760000000003</v>
      </c>
      <c r="AA20" s="1284">
        <v>974.41110000000003</v>
      </c>
      <c r="AB20" s="1285">
        <v>7633.2966999999999</v>
      </c>
      <c r="AC20" s="1263">
        <v>958.91210000000001</v>
      </c>
      <c r="AD20" s="1263">
        <v>1200.3112000000001</v>
      </c>
      <c r="AE20" s="1263">
        <v>1173.3173999999999</v>
      </c>
      <c r="AF20" s="1263">
        <v>967.76890000000003</v>
      </c>
      <c r="AG20" s="1263">
        <v>11185.897199999999</v>
      </c>
      <c r="AH20" s="1263"/>
      <c r="AI20" s="1263">
        <v>1364.1956854900086</v>
      </c>
      <c r="AJ20" s="1263">
        <v>1175.0900025099995</v>
      </c>
      <c r="AK20" s="1263">
        <v>991.40826202000017</v>
      </c>
      <c r="AL20" s="1263">
        <f t="shared" si="8"/>
        <v>3530.6939500200083</v>
      </c>
      <c r="AM20" s="1263">
        <v>1540.3630809500225</v>
      </c>
      <c r="AN20" s="1263">
        <v>1729.2662391700053</v>
      </c>
      <c r="AO20" s="1263">
        <v>1940.7960217999885</v>
      </c>
      <c r="AP20" s="1263">
        <f t="shared" si="29"/>
        <v>8741.1192919400237</v>
      </c>
      <c r="AQ20" s="1263">
        <v>1381.575652250013</v>
      </c>
      <c r="AR20" s="1263">
        <v>961.42025039997668</v>
      </c>
      <c r="AS20" s="1263">
        <v>1254.3491790400087</v>
      </c>
      <c r="AT20" s="1263">
        <f t="shared" si="9"/>
        <v>12338.464373630022</v>
      </c>
      <c r="AU20" s="1263">
        <v>1030.0153705199982</v>
      </c>
      <c r="AV20" s="1263">
        <v>2459.5397907200067</v>
      </c>
      <c r="AW20" s="1263">
        <v>1602.3563575900057</v>
      </c>
      <c r="AX20" s="1263">
        <f t="shared" si="30"/>
        <v>17430.375892460033</v>
      </c>
      <c r="AY20" s="1263"/>
      <c r="AZ20" s="1263">
        <v>1908.6113354679992</v>
      </c>
      <c r="BA20" s="1263">
        <v>1761.9790237299994</v>
      </c>
      <c r="BB20" s="1263">
        <v>738.30915196000205</v>
      </c>
      <c r="BC20" s="1263">
        <f t="shared" si="10"/>
        <v>4408.8995111580007</v>
      </c>
      <c r="BD20" s="1263">
        <v>1498.2878249999987</v>
      </c>
      <c r="BE20" s="1263">
        <v>1213.7067487500008</v>
      </c>
      <c r="BF20" s="1263">
        <v>1042.8744403800006</v>
      </c>
      <c r="BG20" s="1263">
        <f t="shared" si="11"/>
        <v>3754.8690141299999</v>
      </c>
      <c r="BH20" s="1263">
        <f t="shared" si="31"/>
        <v>8163.7685252880001</v>
      </c>
      <c r="BI20" s="1263">
        <v>1426.4432141800023</v>
      </c>
      <c r="BJ20" s="1263">
        <v>1498.171093310003</v>
      </c>
      <c r="BK20" s="1263">
        <v>1926.8556636299995</v>
      </c>
      <c r="BL20" s="1263">
        <f t="shared" si="12"/>
        <v>4851.4699711200046</v>
      </c>
      <c r="BM20" s="1263">
        <f t="shared" si="32"/>
        <v>13015.238496408007</v>
      </c>
      <c r="BN20" s="1263">
        <v>2191.7025490000028</v>
      </c>
      <c r="BO20" s="1263">
        <v>1260.6732115700072</v>
      </c>
      <c r="BP20" s="1263">
        <v>1403.6742481300068</v>
      </c>
      <c r="BQ20" s="1263">
        <f t="shared" si="13"/>
        <v>4856.0500087000173</v>
      </c>
      <c r="BR20" s="1263">
        <f t="shared" si="14"/>
        <v>17871.288505108023</v>
      </c>
      <c r="BS20" s="1263"/>
      <c r="BT20" s="1263">
        <v>2222.8867110899764</v>
      </c>
      <c r="BU20" s="1263">
        <v>1230.6522105800134</v>
      </c>
      <c r="BV20" s="1263">
        <v>1193.6477774499897</v>
      </c>
      <c r="BW20" s="1263">
        <f t="shared" si="15"/>
        <v>4647.1866991199795</v>
      </c>
      <c r="BX20" s="1263">
        <v>1342.5819823099866</v>
      </c>
      <c r="BY20" s="1263">
        <v>1547.4002461770278</v>
      </c>
      <c r="BZ20" s="1263">
        <v>1439.4857114343677</v>
      </c>
      <c r="CA20" s="1263">
        <f t="shared" si="16"/>
        <v>4329.4679399213819</v>
      </c>
      <c r="CB20" s="1263">
        <v>2407.4728869400078</v>
      </c>
      <c r="CC20" s="1263">
        <v>5930.2130600508754</v>
      </c>
      <c r="CD20" s="1263"/>
      <c r="CE20" s="1263">
        <v>1400.9179353700022</v>
      </c>
      <c r="CF20" s="1263">
        <v>1607.0791394399996</v>
      </c>
      <c r="CG20" s="1263">
        <v>1469.9932166100066</v>
      </c>
      <c r="CH20" s="1263">
        <f t="shared" si="17"/>
        <v>4477.9902914200084</v>
      </c>
      <c r="CI20" s="1263">
        <v>2084.8125531528381</v>
      </c>
      <c r="CJ20" s="1263">
        <v>1320.7655199300002</v>
      </c>
      <c r="CK20" s="1263">
        <v>2145.2264973000001</v>
      </c>
      <c r="CL20" s="1263">
        <f t="shared" si="18"/>
        <v>5550.8045703828384</v>
      </c>
      <c r="CM20" s="1263">
        <v>2014.1112893840975</v>
      </c>
      <c r="CN20" s="1263">
        <v>2254.1795498354486</v>
      </c>
      <c r="CO20" s="1263">
        <v>1690.1827456499796</v>
      </c>
      <c r="CP20" s="1263">
        <f>CM20+CN20+CO20</f>
        <v>5958.4735848695254</v>
      </c>
      <c r="CQ20" s="1263">
        <v>1838.9864025899954</v>
      </c>
      <c r="CR20" s="1263">
        <v>1518.7701814095603</v>
      </c>
      <c r="CS20" s="39">
        <v>2978.585129070033</v>
      </c>
      <c r="CT20" s="1263">
        <f t="shared" si="0"/>
        <v>6336.3417130695889</v>
      </c>
      <c r="CU20" s="1268">
        <v>2147.9544128199668</v>
      </c>
      <c r="CV20" s="1268">
        <v>2455.5984811930052</v>
      </c>
      <c r="CW20" s="1268">
        <v>1981.1196206700006</v>
      </c>
      <c r="CX20" s="1268">
        <v>6584.6725146829731</v>
      </c>
      <c r="CY20" s="1292">
        <v>2316.8030070500008</v>
      </c>
      <c r="CZ20" s="1292">
        <v>2277.3897999899996</v>
      </c>
      <c r="DA20" s="1288">
        <v>2498.7003173799721</v>
      </c>
      <c r="DB20" s="1268">
        <v>7092.8931244199721</v>
      </c>
      <c r="DC20" s="1292">
        <v>2838.94044862997</v>
      </c>
      <c r="DD20" s="1292">
        <v>1884.6340249220675</v>
      </c>
      <c r="DE20" s="1288">
        <v>1680.5525274499903</v>
      </c>
      <c r="DF20" s="1268">
        <v>6404.1270010020289</v>
      </c>
      <c r="DG20" s="1292">
        <v>2189.0825632321726</v>
      </c>
      <c r="DH20" s="1292">
        <v>2681.032483830053</v>
      </c>
      <c r="DI20" s="1292">
        <v>3296.743104515228</v>
      </c>
      <c r="DJ20" s="1292">
        <v>8166.858151577454</v>
      </c>
      <c r="DK20" s="1292">
        <v>3226.5638396848894</v>
      </c>
      <c r="DL20" s="1292">
        <v>1471.473235799996</v>
      </c>
      <c r="DM20" s="1292">
        <v>1241.6000544287031</v>
      </c>
      <c r="DN20" s="1292">
        <v>5939.637129913589</v>
      </c>
      <c r="DO20" s="1292">
        <v>1839.9235978400004</v>
      </c>
      <c r="DP20" s="1292">
        <v>2213.62599662</v>
      </c>
      <c r="DQ20" s="1292">
        <v>2771.5220264698869</v>
      </c>
      <c r="DR20" s="1292">
        <v>6825.0716209298871</v>
      </c>
      <c r="DS20" s="1292">
        <v>2604.1222434500005</v>
      </c>
      <c r="DT20" s="1292">
        <v>2443.8009622900013</v>
      </c>
      <c r="DU20" s="1292">
        <v>2006.5683873515172</v>
      </c>
      <c r="DV20" s="1292">
        <v>7054.4915930915186</v>
      </c>
      <c r="DW20" s="1292">
        <v>2977.2305143499989</v>
      </c>
      <c r="DX20" s="1292">
        <v>2621.3932906700406</v>
      </c>
      <c r="DY20" s="1292">
        <v>2921.6874217487698</v>
      </c>
      <c r="DZ20" s="1292">
        <v>8520.383320808809</v>
      </c>
      <c r="EA20" s="1292">
        <v>28339.581664743804</v>
      </c>
      <c r="EB20" s="1302">
        <v>3247.1796584899967</v>
      </c>
      <c r="EC20" s="1348">
        <v>2484.1686063300003</v>
      </c>
      <c r="ED20" s="1292">
        <v>2786.7887916</v>
      </c>
      <c r="EE20" s="1292">
        <v>8518.137056419997</v>
      </c>
      <c r="EF20" s="1292">
        <v>3903.0452657247588</v>
      </c>
      <c r="EG20" s="1292">
        <v>2993.9211702400016</v>
      </c>
      <c r="EH20" s="1292">
        <v>3081.6364137700052</v>
      </c>
      <c r="EI20" s="1292">
        <v>9978.6028497347652</v>
      </c>
      <c r="EJ20" s="1292">
        <v>3307.9442877300003</v>
      </c>
      <c r="EK20" s="1292">
        <v>2970.5087744712196</v>
      </c>
      <c r="EL20" s="1292">
        <v>2986.0495120099995</v>
      </c>
      <c r="EM20" s="1292">
        <v>9264.5025742112211</v>
      </c>
      <c r="EN20" s="1292">
        <v>3472.1313239699925</v>
      </c>
      <c r="EO20" s="1292">
        <v>3513.5510625500019</v>
      </c>
      <c r="EP20" s="1292">
        <v>2958.2773551599998</v>
      </c>
      <c r="EQ20" s="1292">
        <v>9943.9597416799952</v>
      </c>
      <c r="ER20" s="1293">
        <v>37705.202222045969</v>
      </c>
      <c r="ES20" s="1302">
        <v>3225.6688426700343</v>
      </c>
      <c r="ET20" s="1292">
        <v>3108.1254719099961</v>
      </c>
      <c r="EU20" s="1292">
        <v>3059.0732156810523</v>
      </c>
      <c r="EV20" s="1292">
        <v>9392.8675302610827</v>
      </c>
      <c r="EW20" s="1292">
        <v>3681.4161523400303</v>
      </c>
      <c r="EX20" s="1292">
        <v>4827.5104299900067</v>
      </c>
      <c r="EY20" s="1292">
        <v>3278.4529367823816</v>
      </c>
      <c r="EZ20" s="1292">
        <v>10987.379519112419</v>
      </c>
      <c r="FA20" s="1292">
        <v>4423.7215652003533</v>
      </c>
      <c r="FB20" s="1292">
        <v>3547.4675529536289</v>
      </c>
      <c r="FC20" s="1292">
        <v>5109.5155656121151</v>
      </c>
      <c r="FD20" s="1292">
        <v>13080.704683766096</v>
      </c>
      <c r="FE20" s="1292">
        <v>3769.65310572004</v>
      </c>
      <c r="FF20" s="1292">
        <v>3739.575995330018</v>
      </c>
      <c r="FG20" s="1292">
        <v>4488.2176091677557</v>
      </c>
      <c r="FH20" s="1292">
        <v>11997.446710217815</v>
      </c>
      <c r="FI20" s="1293">
        <v>43043.398443357408</v>
      </c>
      <c r="FJ20" s="1302">
        <v>4008.1245800500114</v>
      </c>
      <c r="FK20" s="1292">
        <v>6111.0955355900105</v>
      </c>
      <c r="FL20" s="1292">
        <v>7750.797872679992</v>
      </c>
      <c r="FM20" s="1318">
        <v>17870.017988320014</v>
      </c>
      <c r="FN20" s="1318">
        <v>5174.1151846399962</v>
      </c>
      <c r="FO20" s="1318">
        <v>5289.5136077297711</v>
      </c>
      <c r="FP20" s="1318">
        <v>6288.5779572799711</v>
      </c>
      <c r="FQ20" s="1318">
        <v>16752.20674964974</v>
      </c>
      <c r="FR20" s="1318">
        <v>6574.2418829299813</v>
      </c>
      <c r="FS20" s="1318">
        <v>6182.4295503029771</v>
      </c>
      <c r="FT20" s="1318">
        <v>4152.79853146</v>
      </c>
      <c r="FU20" s="342">
        <v>16909.469964692958</v>
      </c>
      <c r="FV20" s="342">
        <v>8095.5611492599619</v>
      </c>
      <c r="FW20" s="342">
        <v>5556.0084448099742</v>
      </c>
      <c r="FX20" s="342">
        <v>7916.0685749107906</v>
      </c>
      <c r="FY20" s="342">
        <v>21567.638168980728</v>
      </c>
      <c r="FZ20" s="418">
        <v>73099.331871643444</v>
      </c>
      <c r="GA20" s="417">
        <v>6494.0284656746153</v>
      </c>
      <c r="GB20" s="342">
        <v>3189.1735838600002</v>
      </c>
      <c r="GC20" s="342">
        <v>4725.1403065000222</v>
      </c>
      <c r="GD20" s="342">
        <f t="shared" si="41"/>
        <v>14408.342356034638</v>
      </c>
      <c r="GE20" s="342">
        <v>5122.2221429300762</v>
      </c>
      <c r="GF20" s="342">
        <v>6023.6859771999971</v>
      </c>
      <c r="GG20" s="342">
        <v>5143.9351562124557</v>
      </c>
      <c r="GH20" s="342">
        <f t="shared" si="33"/>
        <v>16289.843276342528</v>
      </c>
      <c r="GI20" s="342">
        <v>5833.0223712099696</v>
      </c>
      <c r="GJ20" s="342">
        <v>5050.2891592999995</v>
      </c>
      <c r="GK20" s="342">
        <v>6396.4241761800595</v>
      </c>
      <c r="GL20" s="342">
        <f t="shared" si="20"/>
        <v>17279.735706690029</v>
      </c>
      <c r="GM20" s="342">
        <v>4598.4166838099245</v>
      </c>
      <c r="GN20" s="342">
        <v>6306.8091728799618</v>
      </c>
      <c r="GO20" s="342">
        <v>5885.1435347999277</v>
      </c>
      <c r="GP20" s="342">
        <f t="shared" si="21"/>
        <v>16790.369391489814</v>
      </c>
      <c r="GQ20" s="410">
        <f t="shared" si="22"/>
        <v>64768.290730557012</v>
      </c>
      <c r="GR20" s="417">
        <v>7671.7619299800072</v>
      </c>
      <c r="GS20" s="342">
        <v>2476.0006912600006</v>
      </c>
      <c r="GT20" s="342">
        <v>6323.5100396099724</v>
      </c>
      <c r="GU20" s="342">
        <f t="shared" si="34"/>
        <v>16471.27266084998</v>
      </c>
      <c r="GV20" s="342">
        <v>6140.721763000005</v>
      </c>
      <c r="GW20" s="342">
        <v>5900.9149934899915</v>
      </c>
      <c r="GX20" s="342">
        <v>5085.6476510899638</v>
      </c>
      <c r="GY20" s="342">
        <f t="shared" si="35"/>
        <v>17127.284407579958</v>
      </c>
      <c r="GZ20" s="342">
        <v>7980.8135816599633</v>
      </c>
      <c r="HA20" s="342">
        <v>8457.5355261900258</v>
      </c>
      <c r="HB20" s="342">
        <v>7544.9826162599984</v>
      </c>
      <c r="HC20" s="342">
        <f t="shared" si="36"/>
        <v>23983.331724109987</v>
      </c>
      <c r="HD20" s="342">
        <v>5597.6700148000027</v>
      </c>
      <c r="HE20" s="342">
        <v>7340.7864111000008</v>
      </c>
      <c r="HF20" s="342">
        <v>7112.4221813000049</v>
      </c>
      <c r="HG20" s="342">
        <f t="shared" si="37"/>
        <v>20050.878607200008</v>
      </c>
      <c r="HH20" s="418">
        <v>77632.76739973994</v>
      </c>
      <c r="HI20" s="417">
        <v>8185.7412882799954</v>
      </c>
      <c r="HJ20" s="342">
        <v>9687.9834498000437</v>
      </c>
      <c r="HK20" s="342">
        <v>7823.4999205099803</v>
      </c>
      <c r="HL20" s="342">
        <f t="shared" si="38"/>
        <v>25697.224658590021</v>
      </c>
      <c r="HM20" s="342">
        <v>9102.6940818399398</v>
      </c>
      <c r="HN20" s="342">
        <v>7030.7051602209112</v>
      </c>
      <c r="HO20" s="342">
        <v>7631.1984960449981</v>
      </c>
      <c r="HP20" s="342">
        <f t="shared" si="39"/>
        <v>23764.597738105851</v>
      </c>
      <c r="HQ20" s="342">
        <v>17166.296716546018</v>
      </c>
      <c r="HR20" s="342">
        <v>9842.5191809100343</v>
      </c>
      <c r="HS20" s="342">
        <v>8531.6266847850748</v>
      </c>
      <c r="HT20" s="342">
        <f t="shared" si="40"/>
        <v>35540.442582241129</v>
      </c>
      <c r="HU20" s="342">
        <v>12127.429630724218</v>
      </c>
      <c r="HV20" s="342">
        <v>9898.6723731900038</v>
      </c>
      <c r="HW20" s="342">
        <v>13448.129466639937</v>
      </c>
      <c r="HX20" s="342">
        <f t="shared" si="23"/>
        <v>35474.231470554165</v>
      </c>
      <c r="HY20" s="342">
        <f t="shared" si="24"/>
        <v>120476.49644949115</v>
      </c>
      <c r="HZ20" s="1296">
        <v>13839.007276080001</v>
      </c>
      <c r="IA20" s="342">
        <v>13689.237595412929</v>
      </c>
      <c r="IB20" s="342">
        <v>9699.6334002438998</v>
      </c>
      <c r="IC20" s="342">
        <f t="shared" si="25"/>
        <v>37227.87827173683</v>
      </c>
      <c r="ID20" s="342">
        <v>17875.411238420009</v>
      </c>
      <c r="IE20" s="342">
        <v>13091.23194113</v>
      </c>
      <c r="IF20" s="342">
        <v>10816.787861311112</v>
      </c>
      <c r="IG20" s="342">
        <f t="shared" si="26"/>
        <v>41783.43104086112</v>
      </c>
      <c r="IH20" s="342">
        <v>15486.927064738484</v>
      </c>
      <c r="II20" s="342">
        <v>16385.247966604918</v>
      </c>
      <c r="IJ20" s="342">
        <v>14731.81814511202</v>
      </c>
      <c r="IK20" s="342">
        <v>46603.99317645542</v>
      </c>
      <c r="IL20" s="342">
        <v>16351.054371126927</v>
      </c>
      <c r="IM20" s="342">
        <v>13682.566012297932</v>
      </c>
      <c r="IN20" s="342">
        <v>14259.796199799459</v>
      </c>
      <c r="IO20" s="342">
        <v>44293.416583224316</v>
      </c>
      <c r="IP20" s="1297">
        <v>167785.37238332769</v>
      </c>
      <c r="IQ20" s="1296">
        <v>16952.123046581153</v>
      </c>
      <c r="IR20" s="342">
        <v>10507.318832024219</v>
      </c>
      <c r="IS20" s="342">
        <v>10274.549832000001</v>
      </c>
      <c r="IT20" s="342">
        <f t="shared" si="42"/>
        <v>37733.991710605376</v>
      </c>
      <c r="IU20" s="342">
        <v>12505.902067961242</v>
      </c>
      <c r="IV20" s="342">
        <v>15287.91029734</v>
      </c>
      <c r="IW20" s="342">
        <v>16239.639384035148</v>
      </c>
      <c r="IX20" s="342">
        <f t="shared" si="43"/>
        <v>44033.451749336396</v>
      </c>
      <c r="IY20" s="342">
        <v>5341.2804732405048</v>
      </c>
      <c r="IZ20" s="342">
        <v>8927.1389999999992</v>
      </c>
      <c r="JA20" s="342">
        <v>9133.3712720900148</v>
      </c>
      <c r="JB20" s="342">
        <f t="shared" si="44"/>
        <v>23401.79074533052</v>
      </c>
      <c r="JC20" s="342">
        <v>17843.9545</v>
      </c>
      <c r="JD20" s="342">
        <v>18342.167095713969</v>
      </c>
      <c r="JE20" s="342">
        <v>55213.717950984072</v>
      </c>
      <c r="JF20" s="342">
        <f t="shared" si="6"/>
        <v>91399.839546698029</v>
      </c>
      <c r="JG20" s="1297">
        <f t="shared" si="45"/>
        <v>196569.07375197031</v>
      </c>
      <c r="JH20" s="1298"/>
      <c r="JI20" s="1298"/>
      <c r="JJ20" s="1298"/>
    </row>
    <row r="21" spans="1:270" s="1375" customFormat="1" ht="36.75" hidden="1" customHeight="1" thickTop="1" x14ac:dyDescent="0.45">
      <c r="A21" s="1349" t="s">
        <v>802</v>
      </c>
      <c r="B21" s="1350"/>
      <c r="C21" s="1350"/>
      <c r="D21" s="1350"/>
      <c r="E21" s="1350"/>
      <c r="F21" s="1350"/>
      <c r="G21" s="1350"/>
      <c r="H21" s="1350"/>
      <c r="I21" s="1350"/>
      <c r="J21" s="1350"/>
      <c r="K21" s="1350"/>
      <c r="L21" s="1350"/>
      <c r="M21" s="1350"/>
      <c r="N21" s="1350"/>
      <c r="O21" s="1350"/>
      <c r="P21" s="1350"/>
      <c r="Q21" s="1351"/>
      <c r="R21" s="1352"/>
      <c r="S21" s="1353"/>
      <c r="T21" s="1354"/>
      <c r="U21" s="1355"/>
      <c r="V21" s="1355"/>
      <c r="W21" s="1354"/>
      <c r="X21" s="1356"/>
      <c r="Y21" s="1357"/>
      <c r="Z21" s="1353"/>
      <c r="AA21" s="1357"/>
      <c r="AB21" s="1358"/>
      <c r="AC21" s="1359"/>
      <c r="AD21" s="1359"/>
      <c r="AE21" s="1359"/>
      <c r="AF21" s="1359"/>
      <c r="AG21" s="1359"/>
      <c r="AH21" s="1359"/>
      <c r="AI21" s="1359"/>
      <c r="AJ21" s="1359"/>
      <c r="AK21" s="1359"/>
      <c r="AL21" s="1359"/>
      <c r="AM21" s="1359"/>
      <c r="AN21" s="1359"/>
      <c r="AO21" s="1359"/>
      <c r="AP21" s="1359"/>
      <c r="AQ21" s="1359"/>
      <c r="AR21" s="1359"/>
      <c r="AS21" s="1359"/>
      <c r="AT21" s="1359"/>
      <c r="AU21" s="1359"/>
      <c r="AV21" s="1359"/>
      <c r="AW21" s="1359"/>
      <c r="AX21" s="1359"/>
      <c r="AY21" s="1359"/>
      <c r="AZ21" s="1359"/>
      <c r="BA21" s="1359"/>
      <c r="BB21" s="1359"/>
      <c r="BC21" s="1359"/>
      <c r="BD21" s="1359"/>
      <c r="BE21" s="1359"/>
      <c r="BF21" s="1359"/>
      <c r="BG21" s="1359"/>
      <c r="BH21" s="1359"/>
      <c r="BI21" s="1359"/>
      <c r="BJ21" s="1359"/>
      <c r="BK21" s="1359"/>
      <c r="BL21" s="1359"/>
      <c r="BM21" s="1359"/>
      <c r="BN21" s="1359"/>
      <c r="BO21" s="1359"/>
      <c r="BP21" s="1359"/>
      <c r="BQ21" s="1359"/>
      <c r="BR21" s="1359"/>
      <c r="BS21" s="1359"/>
      <c r="BT21" s="1359"/>
      <c r="BU21" s="1359"/>
      <c r="BV21" s="1359"/>
      <c r="BW21" s="1359"/>
      <c r="BX21" s="1359"/>
      <c r="BY21" s="1359"/>
      <c r="BZ21" s="1359"/>
      <c r="CA21" s="1359"/>
      <c r="CB21" s="1359"/>
      <c r="CC21" s="1359"/>
      <c r="CD21" s="1359"/>
      <c r="CE21" s="1359"/>
      <c r="CF21" s="1359"/>
      <c r="CG21" s="1359"/>
      <c r="CH21" s="1359"/>
      <c r="CI21" s="1359"/>
      <c r="CJ21" s="1359"/>
      <c r="CK21" s="1359"/>
      <c r="CL21" s="1359"/>
      <c r="CM21" s="1359"/>
      <c r="CN21" s="1359"/>
      <c r="CO21" s="1359"/>
      <c r="CP21" s="1359"/>
      <c r="CQ21" s="1359"/>
      <c r="CR21" s="1359"/>
      <c r="CS21" s="1360"/>
      <c r="CT21" s="1359"/>
      <c r="CU21" s="1361"/>
      <c r="CV21" s="1361"/>
      <c r="CW21" s="1361"/>
      <c r="CX21" s="1361"/>
      <c r="CY21" s="1362"/>
      <c r="CZ21" s="1362"/>
      <c r="DA21" s="1363"/>
      <c r="DB21" s="1361"/>
      <c r="DC21" s="1362"/>
      <c r="DD21" s="1362"/>
      <c r="DE21" s="1363"/>
      <c r="DF21" s="1361"/>
      <c r="DG21" s="1362"/>
      <c r="DH21" s="1362"/>
      <c r="DI21" s="1362"/>
      <c r="DJ21" s="1362"/>
      <c r="DK21" s="1362"/>
      <c r="DL21" s="1362"/>
      <c r="DM21" s="1362"/>
      <c r="DN21" s="1362"/>
      <c r="DO21" s="1362"/>
      <c r="DP21" s="1362"/>
      <c r="DQ21" s="1362"/>
      <c r="DR21" s="1362"/>
      <c r="DS21" s="1362"/>
      <c r="DT21" s="1362"/>
      <c r="DU21" s="1362"/>
      <c r="DV21" s="1362"/>
      <c r="DW21" s="1362"/>
      <c r="DX21" s="1362"/>
      <c r="DY21" s="1362"/>
      <c r="DZ21" s="1362"/>
      <c r="EA21" s="1362"/>
      <c r="EB21" s="1364"/>
      <c r="EC21" s="1365"/>
      <c r="ED21" s="1362"/>
      <c r="EE21" s="1362"/>
      <c r="EF21" s="1362"/>
      <c r="EG21" s="1362"/>
      <c r="EH21" s="1362"/>
      <c r="EI21" s="1362"/>
      <c r="EJ21" s="1362"/>
      <c r="EK21" s="1362"/>
      <c r="EL21" s="1362"/>
      <c r="EM21" s="1362"/>
      <c r="EN21" s="1362"/>
      <c r="EO21" s="1362"/>
      <c r="EP21" s="1362"/>
      <c r="EQ21" s="1362"/>
      <c r="ER21" s="1366"/>
      <c r="ES21" s="1364"/>
      <c r="ET21" s="1362"/>
      <c r="EU21" s="1362"/>
      <c r="EV21" s="1362"/>
      <c r="EW21" s="1362"/>
      <c r="EX21" s="1362"/>
      <c r="EY21" s="1362"/>
      <c r="EZ21" s="1362"/>
      <c r="FA21" s="1362"/>
      <c r="FB21" s="1362"/>
      <c r="FC21" s="1362"/>
      <c r="FD21" s="1362"/>
      <c r="FE21" s="1362"/>
      <c r="FF21" s="1362"/>
      <c r="FG21" s="1362"/>
      <c r="FH21" s="1362"/>
      <c r="FI21" s="1366"/>
      <c r="FJ21" s="1364"/>
      <c r="FK21" s="1362"/>
      <c r="FL21" s="1362"/>
      <c r="FM21" s="1367"/>
      <c r="FN21" s="1367"/>
      <c r="FO21" s="1367"/>
      <c r="FP21" s="1367"/>
      <c r="FQ21" s="1367"/>
      <c r="FR21" s="1367"/>
      <c r="FS21" s="1367"/>
      <c r="FT21" s="1367"/>
      <c r="FU21" s="1368"/>
      <c r="FV21" s="1368"/>
      <c r="FW21" s="1368"/>
      <c r="FX21" s="1368"/>
      <c r="FY21" s="1368"/>
      <c r="FZ21" s="1369"/>
      <c r="GA21" s="1370"/>
      <c r="GB21" s="1368"/>
      <c r="GC21" s="1368"/>
      <c r="GD21" s="1368"/>
      <c r="GE21" s="1368"/>
      <c r="GF21" s="1368"/>
      <c r="GG21" s="1368"/>
      <c r="GH21" s="1368"/>
      <c r="GI21" s="1368"/>
      <c r="GJ21" s="1368"/>
      <c r="GK21" s="1368"/>
      <c r="GL21" s="1368"/>
      <c r="GM21" s="1368"/>
      <c r="GN21" s="1368"/>
      <c r="GO21" s="1368"/>
      <c r="GP21" s="1368"/>
      <c r="GQ21" s="1371"/>
      <c r="GR21" s="1370">
        <v>2243.3814872100002</v>
      </c>
      <c r="GS21" s="1368">
        <v>1551.6770675800001</v>
      </c>
      <c r="GT21" s="1368">
        <v>3164.9768992099998</v>
      </c>
      <c r="GU21" s="1368">
        <f t="shared" si="34"/>
        <v>6960.0354539999998</v>
      </c>
      <c r="GV21" s="1368">
        <v>4737.2478161000008</v>
      </c>
      <c r="GW21" s="1368">
        <v>2965.3544728000002</v>
      </c>
      <c r="GX21" s="1368">
        <v>2767.9008676300004</v>
      </c>
      <c r="GY21" s="1368">
        <f t="shared" si="35"/>
        <v>10470.503156530001</v>
      </c>
      <c r="GZ21" s="1368">
        <v>3456.03505713</v>
      </c>
      <c r="HA21" s="1368">
        <v>3726.7228574000001</v>
      </c>
      <c r="HB21" s="1368">
        <v>3974.6019605200004</v>
      </c>
      <c r="HC21" s="1368">
        <f t="shared" si="36"/>
        <v>11157.35987505</v>
      </c>
      <c r="HD21" s="1368">
        <v>3557.8658765699997</v>
      </c>
      <c r="HE21" s="1368">
        <v>4263.5133580500005</v>
      </c>
      <c r="HF21" s="1368">
        <v>3794.6134453</v>
      </c>
      <c r="HG21" s="1368">
        <f t="shared" si="37"/>
        <v>11615.99267992</v>
      </c>
      <c r="HH21" s="1369">
        <v>40203.891165499997</v>
      </c>
      <c r="HI21" s="1370">
        <v>4233.6892251599993</v>
      </c>
      <c r="HJ21" s="1368">
        <v>4354.1691883800004</v>
      </c>
      <c r="HK21" s="1368">
        <v>3461.6507435699996</v>
      </c>
      <c r="HL21" s="1368">
        <f t="shared" si="38"/>
        <v>12049.509157109998</v>
      </c>
      <c r="HM21" s="1368">
        <v>5191.6060073100007</v>
      </c>
      <c r="HN21" s="1368">
        <v>4084.8166509400003</v>
      </c>
      <c r="HO21" s="1368">
        <v>3281.6104511500002</v>
      </c>
      <c r="HP21" s="1368">
        <f t="shared" si="39"/>
        <v>12558.033109400001</v>
      </c>
      <c r="HQ21" s="1368">
        <v>4682.6304691800005</v>
      </c>
      <c r="HR21" s="1368">
        <v>4198.1692616400005</v>
      </c>
      <c r="HS21" s="1368">
        <v>4479.1563854200003</v>
      </c>
      <c r="HT21" s="1368">
        <f t="shared" si="40"/>
        <v>13359.956116240002</v>
      </c>
      <c r="HU21" s="1368">
        <v>5238.5930094200003</v>
      </c>
      <c r="HV21" s="1368">
        <v>4703.63708847</v>
      </c>
      <c r="HW21" s="1368">
        <v>5074.8385199300001</v>
      </c>
      <c r="HX21" s="1368">
        <f t="shared" si="23"/>
        <v>15017.068617820001</v>
      </c>
      <c r="HY21" s="1368">
        <f t="shared" si="24"/>
        <v>52984.567000570001</v>
      </c>
      <c r="HZ21" s="1372">
        <v>4874.1009862400006</v>
      </c>
      <c r="IA21" s="1368">
        <v>5340.1029070099994</v>
      </c>
      <c r="IB21" s="1368">
        <v>4645.9987777699998</v>
      </c>
      <c r="IC21" s="1368">
        <f t="shared" si="25"/>
        <v>14860.202671019999</v>
      </c>
      <c r="ID21" s="1368">
        <v>5847.4896291500008</v>
      </c>
      <c r="IE21" s="1368">
        <v>6056.1805219400003</v>
      </c>
      <c r="IF21" s="1368">
        <v>4408.2768149599997</v>
      </c>
      <c r="IG21" s="1368">
        <f t="shared" si="26"/>
        <v>16311.94696605</v>
      </c>
      <c r="IH21" s="1368"/>
      <c r="II21" s="1368"/>
      <c r="IJ21" s="1368"/>
      <c r="IK21" s="1368"/>
      <c r="IL21" s="1368"/>
      <c r="IM21" s="1368"/>
      <c r="IN21" s="1368"/>
      <c r="IO21" s="1368"/>
      <c r="IP21" s="1373"/>
      <c r="IQ21" s="1372"/>
      <c r="IR21" s="1368"/>
      <c r="IS21" s="1368"/>
      <c r="IT21" s="1368"/>
      <c r="IU21" s="1368"/>
      <c r="IV21" s="1368"/>
      <c r="IW21" s="1368"/>
      <c r="IX21" s="1368"/>
      <c r="IY21" s="1368"/>
      <c r="IZ21" s="1368"/>
      <c r="JA21" s="1368"/>
      <c r="JB21" s="1368"/>
      <c r="JC21" s="1368"/>
      <c r="JD21" s="1368"/>
      <c r="JE21" s="1368"/>
      <c r="JF21" s="342">
        <f t="shared" si="6"/>
        <v>0</v>
      </c>
      <c r="JG21" s="1373"/>
      <c r="JH21" s="1374"/>
      <c r="JI21" s="1374"/>
      <c r="JJ21" s="1374"/>
    </row>
    <row r="22" spans="1:270" s="1375" customFormat="1" ht="36.75" hidden="1" customHeight="1" x14ac:dyDescent="0.45">
      <c r="A22" s="1349" t="s">
        <v>969</v>
      </c>
      <c r="B22" s="1350"/>
      <c r="C22" s="1350"/>
      <c r="D22" s="1350"/>
      <c r="E22" s="1350"/>
      <c r="F22" s="1350"/>
      <c r="G22" s="1350"/>
      <c r="H22" s="1350"/>
      <c r="I22" s="1350"/>
      <c r="J22" s="1350"/>
      <c r="K22" s="1350"/>
      <c r="L22" s="1350"/>
      <c r="M22" s="1350"/>
      <c r="N22" s="1350"/>
      <c r="O22" s="1350"/>
      <c r="P22" s="1350"/>
      <c r="Q22" s="1351"/>
      <c r="R22" s="1352"/>
      <c r="S22" s="1353"/>
      <c r="T22" s="1354"/>
      <c r="U22" s="1355"/>
      <c r="V22" s="1355"/>
      <c r="W22" s="1354"/>
      <c r="X22" s="1356"/>
      <c r="Y22" s="1357"/>
      <c r="Z22" s="1353"/>
      <c r="AA22" s="1357"/>
      <c r="AB22" s="1358"/>
      <c r="AC22" s="1359"/>
      <c r="AD22" s="1359"/>
      <c r="AE22" s="1359"/>
      <c r="AF22" s="1359"/>
      <c r="AG22" s="1359"/>
      <c r="AH22" s="1359"/>
      <c r="AI22" s="1359"/>
      <c r="AJ22" s="1359"/>
      <c r="AK22" s="1359"/>
      <c r="AL22" s="1359"/>
      <c r="AM22" s="1359"/>
      <c r="AN22" s="1359"/>
      <c r="AO22" s="1359"/>
      <c r="AP22" s="1359"/>
      <c r="AQ22" s="1359"/>
      <c r="AR22" s="1359"/>
      <c r="AS22" s="1359"/>
      <c r="AT22" s="1359"/>
      <c r="AU22" s="1359"/>
      <c r="AV22" s="1359"/>
      <c r="AW22" s="1359"/>
      <c r="AX22" s="1359"/>
      <c r="AY22" s="1359"/>
      <c r="AZ22" s="1359"/>
      <c r="BA22" s="1359"/>
      <c r="BB22" s="1359"/>
      <c r="BC22" s="1359"/>
      <c r="BD22" s="1359"/>
      <c r="BE22" s="1359"/>
      <c r="BF22" s="1359"/>
      <c r="BG22" s="1359"/>
      <c r="BH22" s="1359"/>
      <c r="BI22" s="1359"/>
      <c r="BJ22" s="1359"/>
      <c r="BK22" s="1359"/>
      <c r="BL22" s="1359"/>
      <c r="BM22" s="1359"/>
      <c r="BN22" s="1359"/>
      <c r="BO22" s="1359"/>
      <c r="BP22" s="1359"/>
      <c r="BQ22" s="1359"/>
      <c r="BR22" s="1359"/>
      <c r="BS22" s="1359"/>
      <c r="BT22" s="1359"/>
      <c r="BU22" s="1359"/>
      <c r="BV22" s="1359"/>
      <c r="BW22" s="1359"/>
      <c r="BX22" s="1359"/>
      <c r="BY22" s="1359"/>
      <c r="BZ22" s="1359"/>
      <c r="CA22" s="1359"/>
      <c r="CB22" s="1359"/>
      <c r="CC22" s="1359"/>
      <c r="CD22" s="1359"/>
      <c r="CE22" s="1359"/>
      <c r="CF22" s="1359"/>
      <c r="CG22" s="1359"/>
      <c r="CH22" s="1359"/>
      <c r="CI22" s="1359"/>
      <c r="CJ22" s="1359"/>
      <c r="CK22" s="1359"/>
      <c r="CL22" s="1359"/>
      <c r="CM22" s="1359"/>
      <c r="CN22" s="1359"/>
      <c r="CO22" s="1359"/>
      <c r="CP22" s="1359"/>
      <c r="CQ22" s="1359"/>
      <c r="CR22" s="1359"/>
      <c r="CS22" s="1360"/>
      <c r="CT22" s="1359"/>
      <c r="CU22" s="1361"/>
      <c r="CV22" s="1361"/>
      <c r="CW22" s="1361"/>
      <c r="CX22" s="1361"/>
      <c r="CY22" s="1362"/>
      <c r="CZ22" s="1362"/>
      <c r="DA22" s="1363"/>
      <c r="DB22" s="1361"/>
      <c r="DC22" s="1362"/>
      <c r="DD22" s="1362"/>
      <c r="DE22" s="1363"/>
      <c r="DF22" s="1361"/>
      <c r="DG22" s="1362"/>
      <c r="DH22" s="1362"/>
      <c r="DI22" s="1362"/>
      <c r="DJ22" s="1362"/>
      <c r="DK22" s="1362"/>
      <c r="DL22" s="1362"/>
      <c r="DM22" s="1362"/>
      <c r="DN22" s="1362"/>
      <c r="DO22" s="1362"/>
      <c r="DP22" s="1362"/>
      <c r="DQ22" s="1362"/>
      <c r="DR22" s="1362"/>
      <c r="DS22" s="1362"/>
      <c r="DT22" s="1362"/>
      <c r="DU22" s="1362"/>
      <c r="DV22" s="1362"/>
      <c r="DW22" s="1362"/>
      <c r="DX22" s="1362"/>
      <c r="DY22" s="1362"/>
      <c r="DZ22" s="1362"/>
      <c r="EA22" s="1362"/>
      <c r="EB22" s="1364"/>
      <c r="EC22" s="1365"/>
      <c r="ED22" s="1362"/>
      <c r="EE22" s="1362"/>
      <c r="EF22" s="1362"/>
      <c r="EG22" s="1362"/>
      <c r="EH22" s="1362"/>
      <c r="EI22" s="1362"/>
      <c r="EJ22" s="1362"/>
      <c r="EK22" s="1362"/>
      <c r="EL22" s="1362"/>
      <c r="EM22" s="1362"/>
      <c r="EN22" s="1362"/>
      <c r="EO22" s="1362"/>
      <c r="EP22" s="1362"/>
      <c r="EQ22" s="1362"/>
      <c r="ER22" s="1366"/>
      <c r="ES22" s="1364"/>
      <c r="ET22" s="1362"/>
      <c r="EU22" s="1362"/>
      <c r="EV22" s="1362"/>
      <c r="EW22" s="1362"/>
      <c r="EX22" s="1362"/>
      <c r="EY22" s="1362"/>
      <c r="EZ22" s="1362"/>
      <c r="FA22" s="1362"/>
      <c r="FB22" s="1362"/>
      <c r="FC22" s="1362"/>
      <c r="FD22" s="1362"/>
      <c r="FE22" s="1362"/>
      <c r="FF22" s="1362"/>
      <c r="FG22" s="1362"/>
      <c r="FH22" s="1362"/>
      <c r="FI22" s="1366"/>
      <c r="FJ22" s="1364"/>
      <c r="FK22" s="1362"/>
      <c r="FL22" s="1362"/>
      <c r="FM22" s="1367"/>
      <c r="FN22" s="1367"/>
      <c r="FO22" s="1367"/>
      <c r="FP22" s="1367"/>
      <c r="FQ22" s="1367"/>
      <c r="FR22" s="1367"/>
      <c r="FS22" s="1367"/>
      <c r="FT22" s="1367"/>
      <c r="FU22" s="1368"/>
      <c r="FV22" s="1368"/>
      <c r="FW22" s="1368"/>
      <c r="FX22" s="1368"/>
      <c r="FY22" s="1368"/>
      <c r="FZ22" s="1369"/>
      <c r="GA22" s="1370"/>
      <c r="GB22" s="1368"/>
      <c r="GC22" s="1368"/>
      <c r="GD22" s="1368"/>
      <c r="GE22" s="1368"/>
      <c r="GF22" s="1368"/>
      <c r="GG22" s="1368"/>
      <c r="GH22" s="1368"/>
      <c r="GI22" s="1368"/>
      <c r="GJ22" s="1368"/>
      <c r="GK22" s="1368"/>
      <c r="GL22" s="1368"/>
      <c r="GM22" s="1368"/>
      <c r="GN22" s="1368"/>
      <c r="GO22" s="1368"/>
      <c r="GP22" s="1368"/>
      <c r="GQ22" s="1371"/>
      <c r="GR22" s="1370">
        <v>724.06564743000001</v>
      </c>
      <c r="GS22" s="1368">
        <v>475.08320067</v>
      </c>
      <c r="GT22" s="1368">
        <v>407.48410776999998</v>
      </c>
      <c r="GU22" s="1368">
        <f t="shared" si="34"/>
        <v>1606.6329558700002</v>
      </c>
      <c r="GV22" s="1368">
        <v>463.70104734</v>
      </c>
      <c r="GW22" s="1368">
        <v>818.77909051000006</v>
      </c>
      <c r="GX22" s="1368">
        <v>607.91091209000001</v>
      </c>
      <c r="GY22" s="1368">
        <f t="shared" si="35"/>
        <v>1890.3910499400001</v>
      </c>
      <c r="GZ22" s="1368">
        <v>939.07110661000092</v>
      </c>
      <c r="HA22" s="1368">
        <v>560.83290877000002</v>
      </c>
      <c r="HB22" s="1368">
        <v>543.63459257</v>
      </c>
      <c r="HC22" s="1368">
        <f t="shared" si="36"/>
        <v>2043.5386079500011</v>
      </c>
      <c r="HD22" s="1368">
        <v>689.23029212999995</v>
      </c>
      <c r="HE22" s="1368">
        <v>877.82698698000002</v>
      </c>
      <c r="HF22" s="1368">
        <v>1021.27919163</v>
      </c>
      <c r="HG22" s="1368">
        <f t="shared" si="37"/>
        <v>2588.3364707399996</v>
      </c>
      <c r="HH22" s="1369">
        <v>8128.8990845000017</v>
      </c>
      <c r="HI22" s="1370">
        <v>119.58978208999964</v>
      </c>
      <c r="HJ22" s="1368">
        <v>1124.6109773400001</v>
      </c>
      <c r="HK22" s="1368">
        <v>1157.9318604100006</v>
      </c>
      <c r="HL22" s="1368">
        <f t="shared" si="38"/>
        <v>2402.1326198400002</v>
      </c>
      <c r="HM22" s="1368">
        <v>834.66373938000015</v>
      </c>
      <c r="HN22" s="1368">
        <v>1302.2266610099998</v>
      </c>
      <c r="HO22" s="1368">
        <v>2081.0629153499999</v>
      </c>
      <c r="HP22" s="1368">
        <f t="shared" si="39"/>
        <v>4217.9533157400001</v>
      </c>
      <c r="HQ22" s="1368">
        <v>1660.23669943</v>
      </c>
      <c r="HR22" s="1368">
        <v>1976.50027802</v>
      </c>
      <c r="HS22" s="1368">
        <v>1206.7061056000007</v>
      </c>
      <c r="HT22" s="1368">
        <f t="shared" si="40"/>
        <v>4843.4430830500005</v>
      </c>
      <c r="HU22" s="1368">
        <v>1938.9872539800065</v>
      </c>
      <c r="HV22" s="1368">
        <v>1714.44628444</v>
      </c>
      <c r="HW22" s="1368">
        <v>2018.1029813099999</v>
      </c>
      <c r="HX22" s="1368">
        <f t="shared" si="23"/>
        <v>5671.5365197300071</v>
      </c>
      <c r="HY22" s="1368">
        <f t="shared" si="24"/>
        <v>17135.06553836001</v>
      </c>
      <c r="HZ22" s="1372">
        <v>5266.4777198000002</v>
      </c>
      <c r="IA22" s="1368">
        <v>3613.0523681999998</v>
      </c>
      <c r="IB22" s="1368">
        <v>2043.2818853400001</v>
      </c>
      <c r="IC22" s="1368">
        <f t="shared" si="25"/>
        <v>10922.81197334</v>
      </c>
      <c r="ID22" s="1368">
        <v>3368.26637738</v>
      </c>
      <c r="IE22" s="1368">
        <v>2728.34285017</v>
      </c>
      <c r="IF22" s="1368">
        <v>3594.2654576599998</v>
      </c>
      <c r="IG22" s="1368">
        <f t="shared" si="26"/>
        <v>9690.8746852099994</v>
      </c>
      <c r="IH22" s="1368"/>
      <c r="II22" s="1368"/>
      <c r="IJ22" s="1368"/>
      <c r="IK22" s="1368"/>
      <c r="IL22" s="1368"/>
      <c r="IM22" s="1368"/>
      <c r="IN22" s="1368"/>
      <c r="IO22" s="1368"/>
      <c r="IP22" s="1373"/>
      <c r="IQ22" s="1372"/>
      <c r="IR22" s="1368"/>
      <c r="IS22" s="1368"/>
      <c r="IT22" s="1368"/>
      <c r="IU22" s="1368"/>
      <c r="IV22" s="1368"/>
      <c r="IW22" s="1368"/>
      <c r="IX22" s="1368"/>
      <c r="IY22" s="1368"/>
      <c r="IZ22" s="1368"/>
      <c r="JA22" s="1368"/>
      <c r="JB22" s="1368"/>
      <c r="JC22" s="1368"/>
      <c r="JD22" s="1368"/>
      <c r="JE22" s="1368"/>
      <c r="JF22" s="342">
        <f t="shared" si="6"/>
        <v>0</v>
      </c>
      <c r="JG22" s="1373"/>
      <c r="JH22" s="1374"/>
      <c r="JI22" s="1374"/>
      <c r="JJ22" s="1374"/>
    </row>
    <row r="23" spans="1:270" s="1375" customFormat="1" ht="36.75" hidden="1" customHeight="1" x14ac:dyDescent="0.45">
      <c r="A23" s="1349" t="s">
        <v>859</v>
      </c>
      <c r="B23" s="1350"/>
      <c r="C23" s="1350"/>
      <c r="D23" s="1350"/>
      <c r="E23" s="1350"/>
      <c r="F23" s="1350"/>
      <c r="G23" s="1350"/>
      <c r="H23" s="1350"/>
      <c r="I23" s="1350"/>
      <c r="J23" s="1350"/>
      <c r="K23" s="1350"/>
      <c r="L23" s="1350"/>
      <c r="M23" s="1350"/>
      <c r="N23" s="1350"/>
      <c r="O23" s="1350"/>
      <c r="P23" s="1350"/>
      <c r="Q23" s="1351"/>
      <c r="R23" s="1352"/>
      <c r="S23" s="1353"/>
      <c r="T23" s="1354"/>
      <c r="U23" s="1355"/>
      <c r="V23" s="1355"/>
      <c r="W23" s="1354"/>
      <c r="X23" s="1356"/>
      <c r="Y23" s="1357"/>
      <c r="Z23" s="1353"/>
      <c r="AA23" s="1357"/>
      <c r="AB23" s="1358"/>
      <c r="AC23" s="1359"/>
      <c r="AD23" s="1359"/>
      <c r="AE23" s="1359"/>
      <c r="AF23" s="1359"/>
      <c r="AG23" s="1359"/>
      <c r="AH23" s="1359"/>
      <c r="AI23" s="1359"/>
      <c r="AJ23" s="1359"/>
      <c r="AK23" s="1359"/>
      <c r="AL23" s="1359"/>
      <c r="AM23" s="1359"/>
      <c r="AN23" s="1359"/>
      <c r="AO23" s="1359"/>
      <c r="AP23" s="1359"/>
      <c r="AQ23" s="1359"/>
      <c r="AR23" s="1359"/>
      <c r="AS23" s="1359"/>
      <c r="AT23" s="1359"/>
      <c r="AU23" s="1359"/>
      <c r="AV23" s="1359"/>
      <c r="AW23" s="1359"/>
      <c r="AX23" s="1359"/>
      <c r="AY23" s="1359"/>
      <c r="AZ23" s="1359"/>
      <c r="BA23" s="1359"/>
      <c r="BB23" s="1359"/>
      <c r="BC23" s="1359"/>
      <c r="BD23" s="1359"/>
      <c r="BE23" s="1359"/>
      <c r="BF23" s="1359"/>
      <c r="BG23" s="1359"/>
      <c r="BH23" s="1359"/>
      <c r="BI23" s="1359"/>
      <c r="BJ23" s="1359"/>
      <c r="BK23" s="1359"/>
      <c r="BL23" s="1359"/>
      <c r="BM23" s="1359"/>
      <c r="BN23" s="1359"/>
      <c r="BO23" s="1359"/>
      <c r="BP23" s="1359"/>
      <c r="BQ23" s="1359"/>
      <c r="BR23" s="1359"/>
      <c r="BS23" s="1359"/>
      <c r="BT23" s="1359"/>
      <c r="BU23" s="1359"/>
      <c r="BV23" s="1359"/>
      <c r="BW23" s="1359"/>
      <c r="BX23" s="1359"/>
      <c r="BY23" s="1359"/>
      <c r="BZ23" s="1359"/>
      <c r="CA23" s="1359"/>
      <c r="CB23" s="1359"/>
      <c r="CC23" s="1359"/>
      <c r="CD23" s="1359"/>
      <c r="CE23" s="1359"/>
      <c r="CF23" s="1359"/>
      <c r="CG23" s="1359"/>
      <c r="CH23" s="1359"/>
      <c r="CI23" s="1359"/>
      <c r="CJ23" s="1359"/>
      <c r="CK23" s="1359"/>
      <c r="CL23" s="1359"/>
      <c r="CM23" s="1359"/>
      <c r="CN23" s="1359"/>
      <c r="CO23" s="1359"/>
      <c r="CP23" s="1359"/>
      <c r="CQ23" s="1359"/>
      <c r="CR23" s="1359"/>
      <c r="CS23" s="1360"/>
      <c r="CT23" s="1359"/>
      <c r="CU23" s="1361"/>
      <c r="CV23" s="1361"/>
      <c r="CW23" s="1361"/>
      <c r="CX23" s="1361"/>
      <c r="CY23" s="1362"/>
      <c r="CZ23" s="1362"/>
      <c r="DA23" s="1363"/>
      <c r="DB23" s="1361"/>
      <c r="DC23" s="1362"/>
      <c r="DD23" s="1362"/>
      <c r="DE23" s="1363"/>
      <c r="DF23" s="1361"/>
      <c r="DG23" s="1362"/>
      <c r="DH23" s="1362"/>
      <c r="DI23" s="1362"/>
      <c r="DJ23" s="1362"/>
      <c r="DK23" s="1362"/>
      <c r="DL23" s="1362"/>
      <c r="DM23" s="1362"/>
      <c r="DN23" s="1362"/>
      <c r="DO23" s="1362"/>
      <c r="DP23" s="1362"/>
      <c r="DQ23" s="1362"/>
      <c r="DR23" s="1362"/>
      <c r="DS23" s="1362"/>
      <c r="DT23" s="1362"/>
      <c r="DU23" s="1362"/>
      <c r="DV23" s="1362"/>
      <c r="DW23" s="1362"/>
      <c r="DX23" s="1362"/>
      <c r="DY23" s="1362"/>
      <c r="DZ23" s="1362"/>
      <c r="EA23" s="1362"/>
      <c r="EB23" s="1364"/>
      <c r="EC23" s="1365"/>
      <c r="ED23" s="1362"/>
      <c r="EE23" s="1362"/>
      <c r="EF23" s="1362"/>
      <c r="EG23" s="1362"/>
      <c r="EH23" s="1362"/>
      <c r="EI23" s="1362"/>
      <c r="EJ23" s="1362"/>
      <c r="EK23" s="1362"/>
      <c r="EL23" s="1362"/>
      <c r="EM23" s="1362"/>
      <c r="EN23" s="1362"/>
      <c r="EO23" s="1362"/>
      <c r="EP23" s="1362"/>
      <c r="EQ23" s="1362"/>
      <c r="ER23" s="1366"/>
      <c r="ES23" s="1364"/>
      <c r="ET23" s="1362"/>
      <c r="EU23" s="1362"/>
      <c r="EV23" s="1362"/>
      <c r="EW23" s="1362"/>
      <c r="EX23" s="1362"/>
      <c r="EY23" s="1362"/>
      <c r="EZ23" s="1362"/>
      <c r="FA23" s="1362"/>
      <c r="FB23" s="1362"/>
      <c r="FC23" s="1362"/>
      <c r="FD23" s="1362"/>
      <c r="FE23" s="1362"/>
      <c r="FF23" s="1362"/>
      <c r="FG23" s="1362"/>
      <c r="FH23" s="1362"/>
      <c r="FI23" s="1366"/>
      <c r="FJ23" s="1364"/>
      <c r="FK23" s="1362"/>
      <c r="FL23" s="1362"/>
      <c r="FM23" s="1367"/>
      <c r="FN23" s="1367"/>
      <c r="FO23" s="1367"/>
      <c r="FP23" s="1367"/>
      <c r="FQ23" s="1367"/>
      <c r="FR23" s="1367"/>
      <c r="FS23" s="1367"/>
      <c r="FT23" s="1367"/>
      <c r="FU23" s="1368"/>
      <c r="FV23" s="1368"/>
      <c r="FW23" s="1368"/>
      <c r="FX23" s="1368"/>
      <c r="FY23" s="1368"/>
      <c r="FZ23" s="1369"/>
      <c r="GA23" s="1370"/>
      <c r="GB23" s="1368"/>
      <c r="GC23" s="1368"/>
      <c r="GD23" s="1368"/>
      <c r="GE23" s="1368"/>
      <c r="GF23" s="1368"/>
      <c r="GG23" s="1368"/>
      <c r="GH23" s="1368"/>
      <c r="GI23" s="1368"/>
      <c r="GJ23" s="1368"/>
      <c r="GK23" s="1368"/>
      <c r="GL23" s="1368"/>
      <c r="GM23" s="1368"/>
      <c r="GN23" s="1368"/>
      <c r="GO23" s="1368"/>
      <c r="GP23" s="1368"/>
      <c r="GQ23" s="1371"/>
      <c r="GR23" s="1370">
        <v>321.52692958</v>
      </c>
      <c r="GS23" s="1368">
        <v>199.14477626000001</v>
      </c>
      <c r="GT23" s="1368">
        <v>178.60862999</v>
      </c>
      <c r="GU23" s="1368">
        <f t="shared" si="34"/>
        <v>699.28033583000001</v>
      </c>
      <c r="GV23" s="1368">
        <v>128.33649584</v>
      </c>
      <c r="GW23" s="1368">
        <v>228.97054894000001</v>
      </c>
      <c r="GX23" s="1368">
        <v>255.74854771000003</v>
      </c>
      <c r="GY23" s="1368">
        <f t="shared" si="35"/>
        <v>613.05559248999998</v>
      </c>
      <c r="GZ23" s="1368">
        <v>262.14476329999997</v>
      </c>
      <c r="HA23" s="1368">
        <v>238.54808046999997</v>
      </c>
      <c r="HB23" s="1368">
        <v>149.98313558999999</v>
      </c>
      <c r="HC23" s="1368">
        <f t="shared" si="36"/>
        <v>650.67597935999993</v>
      </c>
      <c r="HD23" s="1368">
        <v>200.05321015000001</v>
      </c>
      <c r="HE23" s="1368">
        <v>320.58263210000001</v>
      </c>
      <c r="HF23" s="1368">
        <v>771.31287730000008</v>
      </c>
      <c r="HG23" s="1368">
        <f t="shared" si="37"/>
        <v>1291.9487195500001</v>
      </c>
      <c r="HH23" s="1369">
        <v>3254.9606272299998</v>
      </c>
      <c r="HI23" s="1370">
        <v>656.55230276000009</v>
      </c>
      <c r="HJ23" s="1368">
        <v>162.6003511699997</v>
      </c>
      <c r="HK23" s="1368">
        <v>1102.74534541</v>
      </c>
      <c r="HL23" s="1368">
        <f t="shared" si="38"/>
        <v>1921.8979993399998</v>
      </c>
      <c r="HM23" s="1368">
        <v>870.69146159000024</v>
      </c>
      <c r="HN23" s="1368">
        <v>515.9435553699999</v>
      </c>
      <c r="HO23" s="1368">
        <v>1141.0236514600001</v>
      </c>
      <c r="HP23" s="1368">
        <f t="shared" si="39"/>
        <v>2527.6586684200001</v>
      </c>
      <c r="HQ23" s="1368">
        <v>1776.414679809998</v>
      </c>
      <c r="HR23" s="1368">
        <v>1892.3266006199999</v>
      </c>
      <c r="HS23" s="1368">
        <v>775.69471987000043</v>
      </c>
      <c r="HT23" s="1368">
        <f t="shared" si="40"/>
        <v>4444.4360002999983</v>
      </c>
      <c r="HU23" s="1368">
        <v>1672.30660242</v>
      </c>
      <c r="HV23" s="1368">
        <v>1669.6449713899999</v>
      </c>
      <c r="HW23" s="1368">
        <v>2384.6811616000005</v>
      </c>
      <c r="HX23" s="1368">
        <f t="shared" si="23"/>
        <v>5726.6327354100004</v>
      </c>
      <c r="HY23" s="1368">
        <f t="shared" si="24"/>
        <v>14620.62540347</v>
      </c>
      <c r="HZ23" s="1372">
        <v>3301.5834168799997</v>
      </c>
      <c r="IA23" s="1368">
        <v>1397.3970435099995</v>
      </c>
      <c r="IB23" s="1368">
        <v>2426.9060527400002</v>
      </c>
      <c r="IC23" s="1368">
        <f t="shared" si="25"/>
        <v>7125.886513129999</v>
      </c>
      <c r="ID23" s="1368">
        <v>4715.9093203100001</v>
      </c>
      <c r="IE23" s="1368">
        <v>2456.8192627999983</v>
      </c>
      <c r="IF23" s="1368">
        <v>1757.75013975</v>
      </c>
      <c r="IG23" s="1368">
        <f t="shared" si="26"/>
        <v>8930.478722859998</v>
      </c>
      <c r="IH23" s="1368"/>
      <c r="II23" s="1368"/>
      <c r="IJ23" s="1368"/>
      <c r="IK23" s="1368"/>
      <c r="IL23" s="1368"/>
      <c r="IM23" s="1368"/>
      <c r="IN23" s="1368"/>
      <c r="IO23" s="1368"/>
      <c r="IP23" s="1373"/>
      <c r="IQ23" s="1372"/>
      <c r="IR23" s="1368"/>
      <c r="IS23" s="1368"/>
      <c r="IT23" s="1368"/>
      <c r="IU23" s="1368"/>
      <c r="IV23" s="1368"/>
      <c r="IW23" s="1368"/>
      <c r="IX23" s="1368"/>
      <c r="IY23" s="1368"/>
      <c r="IZ23" s="1368"/>
      <c r="JA23" s="1368"/>
      <c r="JB23" s="1368"/>
      <c r="JC23" s="1368"/>
      <c r="JD23" s="1368"/>
      <c r="JE23" s="1368"/>
      <c r="JF23" s="342">
        <f t="shared" si="6"/>
        <v>0</v>
      </c>
      <c r="JG23" s="1373"/>
      <c r="JH23" s="1374"/>
      <c r="JI23" s="1374"/>
      <c r="JJ23" s="1374"/>
    </row>
    <row r="24" spans="1:270" s="1375" customFormat="1" ht="36.75" hidden="1" customHeight="1" x14ac:dyDescent="0.45">
      <c r="A24" s="1349" t="s">
        <v>970</v>
      </c>
      <c r="B24" s="1350"/>
      <c r="C24" s="1350"/>
      <c r="D24" s="1350"/>
      <c r="E24" s="1350"/>
      <c r="F24" s="1350"/>
      <c r="G24" s="1350"/>
      <c r="H24" s="1350"/>
      <c r="I24" s="1350"/>
      <c r="J24" s="1350"/>
      <c r="K24" s="1350"/>
      <c r="L24" s="1350"/>
      <c r="M24" s="1350"/>
      <c r="N24" s="1350"/>
      <c r="O24" s="1350"/>
      <c r="P24" s="1350"/>
      <c r="Q24" s="1351"/>
      <c r="R24" s="1352"/>
      <c r="S24" s="1353"/>
      <c r="T24" s="1354"/>
      <c r="U24" s="1355"/>
      <c r="V24" s="1355"/>
      <c r="W24" s="1354"/>
      <c r="X24" s="1356"/>
      <c r="Y24" s="1357"/>
      <c r="Z24" s="1353"/>
      <c r="AA24" s="1357"/>
      <c r="AB24" s="1358"/>
      <c r="AC24" s="1359"/>
      <c r="AD24" s="1359"/>
      <c r="AE24" s="1359"/>
      <c r="AF24" s="1359"/>
      <c r="AG24" s="1359"/>
      <c r="AH24" s="1359"/>
      <c r="AI24" s="1359"/>
      <c r="AJ24" s="1359"/>
      <c r="AK24" s="1359"/>
      <c r="AL24" s="1359"/>
      <c r="AM24" s="1359"/>
      <c r="AN24" s="1359"/>
      <c r="AO24" s="1359"/>
      <c r="AP24" s="1359"/>
      <c r="AQ24" s="1359"/>
      <c r="AR24" s="1359"/>
      <c r="AS24" s="1359"/>
      <c r="AT24" s="1359"/>
      <c r="AU24" s="1359"/>
      <c r="AV24" s="1359"/>
      <c r="AW24" s="1359"/>
      <c r="AX24" s="1359"/>
      <c r="AY24" s="1359"/>
      <c r="AZ24" s="1359"/>
      <c r="BA24" s="1359"/>
      <c r="BB24" s="1359"/>
      <c r="BC24" s="1359"/>
      <c r="BD24" s="1359"/>
      <c r="BE24" s="1359"/>
      <c r="BF24" s="1359"/>
      <c r="BG24" s="1359"/>
      <c r="BH24" s="1359"/>
      <c r="BI24" s="1359"/>
      <c r="BJ24" s="1359"/>
      <c r="BK24" s="1359"/>
      <c r="BL24" s="1359"/>
      <c r="BM24" s="1359"/>
      <c r="BN24" s="1359"/>
      <c r="BO24" s="1359"/>
      <c r="BP24" s="1359"/>
      <c r="BQ24" s="1359"/>
      <c r="BR24" s="1359"/>
      <c r="BS24" s="1359"/>
      <c r="BT24" s="1359"/>
      <c r="BU24" s="1359"/>
      <c r="BV24" s="1359"/>
      <c r="BW24" s="1359"/>
      <c r="BX24" s="1359"/>
      <c r="BY24" s="1359"/>
      <c r="BZ24" s="1359"/>
      <c r="CA24" s="1359"/>
      <c r="CB24" s="1359"/>
      <c r="CC24" s="1359"/>
      <c r="CD24" s="1359"/>
      <c r="CE24" s="1359"/>
      <c r="CF24" s="1359"/>
      <c r="CG24" s="1359"/>
      <c r="CH24" s="1359"/>
      <c r="CI24" s="1359"/>
      <c r="CJ24" s="1359"/>
      <c r="CK24" s="1359"/>
      <c r="CL24" s="1359"/>
      <c r="CM24" s="1359"/>
      <c r="CN24" s="1359"/>
      <c r="CO24" s="1359"/>
      <c r="CP24" s="1359"/>
      <c r="CQ24" s="1359"/>
      <c r="CR24" s="1359"/>
      <c r="CS24" s="1360"/>
      <c r="CT24" s="1359"/>
      <c r="CU24" s="1361"/>
      <c r="CV24" s="1361"/>
      <c r="CW24" s="1361"/>
      <c r="CX24" s="1361"/>
      <c r="CY24" s="1362"/>
      <c r="CZ24" s="1362"/>
      <c r="DA24" s="1363"/>
      <c r="DB24" s="1361"/>
      <c r="DC24" s="1362"/>
      <c r="DD24" s="1362"/>
      <c r="DE24" s="1363"/>
      <c r="DF24" s="1361"/>
      <c r="DG24" s="1362"/>
      <c r="DH24" s="1362"/>
      <c r="DI24" s="1362"/>
      <c r="DJ24" s="1362"/>
      <c r="DK24" s="1362"/>
      <c r="DL24" s="1362"/>
      <c r="DM24" s="1362"/>
      <c r="DN24" s="1362"/>
      <c r="DO24" s="1362"/>
      <c r="DP24" s="1362"/>
      <c r="DQ24" s="1362"/>
      <c r="DR24" s="1362"/>
      <c r="DS24" s="1362"/>
      <c r="DT24" s="1362"/>
      <c r="DU24" s="1362"/>
      <c r="DV24" s="1362"/>
      <c r="DW24" s="1362"/>
      <c r="DX24" s="1362"/>
      <c r="DY24" s="1362"/>
      <c r="DZ24" s="1362"/>
      <c r="EA24" s="1362"/>
      <c r="EB24" s="1364"/>
      <c r="EC24" s="1365"/>
      <c r="ED24" s="1362"/>
      <c r="EE24" s="1362"/>
      <c r="EF24" s="1362"/>
      <c r="EG24" s="1362"/>
      <c r="EH24" s="1362"/>
      <c r="EI24" s="1362"/>
      <c r="EJ24" s="1362"/>
      <c r="EK24" s="1362"/>
      <c r="EL24" s="1362"/>
      <c r="EM24" s="1362"/>
      <c r="EN24" s="1362"/>
      <c r="EO24" s="1362"/>
      <c r="EP24" s="1362"/>
      <c r="EQ24" s="1362"/>
      <c r="ER24" s="1366"/>
      <c r="ES24" s="1364"/>
      <c r="ET24" s="1362"/>
      <c r="EU24" s="1362"/>
      <c r="EV24" s="1362"/>
      <c r="EW24" s="1362"/>
      <c r="EX24" s="1362"/>
      <c r="EY24" s="1362"/>
      <c r="EZ24" s="1362"/>
      <c r="FA24" s="1362"/>
      <c r="FB24" s="1362"/>
      <c r="FC24" s="1362"/>
      <c r="FD24" s="1362"/>
      <c r="FE24" s="1362"/>
      <c r="FF24" s="1362"/>
      <c r="FG24" s="1362"/>
      <c r="FH24" s="1362"/>
      <c r="FI24" s="1366"/>
      <c r="FJ24" s="1364"/>
      <c r="FK24" s="1362"/>
      <c r="FL24" s="1362"/>
      <c r="FM24" s="1367"/>
      <c r="FN24" s="1367"/>
      <c r="FO24" s="1367"/>
      <c r="FP24" s="1367"/>
      <c r="FQ24" s="1367"/>
      <c r="FR24" s="1367"/>
      <c r="FS24" s="1367"/>
      <c r="FT24" s="1367"/>
      <c r="FU24" s="1368"/>
      <c r="FV24" s="1368"/>
      <c r="FW24" s="1368"/>
      <c r="FX24" s="1368"/>
      <c r="FY24" s="1368"/>
      <c r="FZ24" s="1369"/>
      <c r="GA24" s="1370"/>
      <c r="GB24" s="1368"/>
      <c r="GC24" s="1368"/>
      <c r="GD24" s="1368"/>
      <c r="GE24" s="1368"/>
      <c r="GF24" s="1368"/>
      <c r="GG24" s="1368"/>
      <c r="GH24" s="1368"/>
      <c r="GI24" s="1368"/>
      <c r="GJ24" s="1368"/>
      <c r="GK24" s="1368"/>
      <c r="GL24" s="1368"/>
      <c r="GM24" s="1368"/>
      <c r="GN24" s="1368"/>
      <c r="GO24" s="1368"/>
      <c r="GP24" s="1368"/>
      <c r="GQ24" s="1371"/>
      <c r="GR24" s="1370">
        <v>0</v>
      </c>
      <c r="GS24" s="1368">
        <v>0</v>
      </c>
      <c r="GT24" s="1368">
        <v>300</v>
      </c>
      <c r="GU24" s="1368">
        <f t="shared" si="34"/>
        <v>300</v>
      </c>
      <c r="GV24" s="1368">
        <v>200</v>
      </c>
      <c r="GW24" s="1368">
        <v>0</v>
      </c>
      <c r="GX24" s="1368">
        <v>300</v>
      </c>
      <c r="GY24" s="1368">
        <f t="shared" si="35"/>
        <v>500</v>
      </c>
      <c r="GZ24" s="1368">
        <v>0</v>
      </c>
      <c r="HA24" s="1368">
        <v>0</v>
      </c>
      <c r="HB24" s="1368">
        <v>100</v>
      </c>
      <c r="HC24" s="1368">
        <f t="shared" si="36"/>
        <v>100</v>
      </c>
      <c r="HD24" s="1368">
        <v>755.65293006000002</v>
      </c>
      <c r="HE24" s="1368">
        <v>0</v>
      </c>
      <c r="HF24" s="1368">
        <v>400</v>
      </c>
      <c r="HG24" s="1368">
        <f t="shared" si="37"/>
        <v>1155.65293006</v>
      </c>
      <c r="HH24" s="1369">
        <v>2055.65293006</v>
      </c>
      <c r="HI24" s="1370">
        <v>100</v>
      </c>
      <c r="HJ24" s="1368">
        <v>18.789994159494</v>
      </c>
      <c r="HK24" s="1368">
        <v>401.699045276069</v>
      </c>
      <c r="HL24" s="1368">
        <f t="shared" si="38"/>
        <v>520.48903943556297</v>
      </c>
      <c r="HM24" s="1368">
        <v>300</v>
      </c>
      <c r="HN24" s="1368">
        <v>13.867279982458749</v>
      </c>
      <c r="HO24" s="1368">
        <v>146.64904148500418</v>
      </c>
      <c r="HP24" s="1368">
        <f t="shared" si="39"/>
        <v>460.51632146746294</v>
      </c>
      <c r="HQ24" s="1368">
        <v>330</v>
      </c>
      <c r="HR24" s="1368">
        <v>171.61196517073199</v>
      </c>
      <c r="HS24" s="1368">
        <v>26.795670161580002</v>
      </c>
      <c r="HT24" s="1368">
        <f t="shared" si="40"/>
        <v>528.407635332312</v>
      </c>
      <c r="HU24" s="1368">
        <v>200</v>
      </c>
      <c r="HV24" s="1368">
        <v>525.07817727071949</v>
      </c>
      <c r="HW24" s="1368">
        <v>296.67503366354401</v>
      </c>
      <c r="HX24" s="1368">
        <f t="shared" si="23"/>
        <v>1021.7532109342635</v>
      </c>
      <c r="HY24" s="1368">
        <f t="shared" si="24"/>
        <v>2531.1662071696014</v>
      </c>
      <c r="HZ24" s="1372">
        <v>0</v>
      </c>
      <c r="IA24" s="1368">
        <v>570.60979130999999</v>
      </c>
      <c r="IB24" s="1368">
        <v>18.093365500000001</v>
      </c>
      <c r="IC24" s="1368">
        <f t="shared" si="25"/>
        <v>588.70315681</v>
      </c>
      <c r="ID24" s="1368">
        <v>286.21578077999999</v>
      </c>
      <c r="IE24" s="1368">
        <v>80</v>
      </c>
      <c r="IF24" s="1368">
        <v>108.4553977811118</v>
      </c>
      <c r="IG24" s="1368">
        <f t="shared" si="26"/>
        <v>474.67117856111179</v>
      </c>
      <c r="IH24" s="1368"/>
      <c r="II24" s="1368"/>
      <c r="IJ24" s="1368"/>
      <c r="IK24" s="1368"/>
      <c r="IL24" s="1368"/>
      <c r="IM24" s="1368"/>
      <c r="IN24" s="1368"/>
      <c r="IO24" s="1368"/>
      <c r="IP24" s="1373"/>
      <c r="IQ24" s="1372"/>
      <c r="IR24" s="1368"/>
      <c r="IS24" s="1368"/>
      <c r="IT24" s="1368"/>
      <c r="IU24" s="1368"/>
      <c r="IV24" s="1368"/>
      <c r="IW24" s="1368"/>
      <c r="IX24" s="1368"/>
      <c r="IY24" s="1368"/>
      <c r="IZ24" s="1368"/>
      <c r="JA24" s="1368"/>
      <c r="JB24" s="1368"/>
      <c r="JC24" s="1368"/>
      <c r="JD24" s="1368"/>
      <c r="JE24" s="1368"/>
      <c r="JF24" s="342">
        <f t="shared" si="6"/>
        <v>0</v>
      </c>
      <c r="JG24" s="1373"/>
      <c r="JH24" s="1374"/>
      <c r="JI24" s="1374"/>
      <c r="JJ24" s="1374"/>
    </row>
    <row r="25" spans="1:270" s="1375" customFormat="1" ht="36.75" hidden="1" customHeight="1" x14ac:dyDescent="0.45">
      <c r="A25" s="1349" t="s">
        <v>971</v>
      </c>
      <c r="B25" s="1350"/>
      <c r="C25" s="1350"/>
      <c r="D25" s="1350"/>
      <c r="E25" s="1350"/>
      <c r="F25" s="1350"/>
      <c r="G25" s="1350"/>
      <c r="H25" s="1350"/>
      <c r="I25" s="1350"/>
      <c r="J25" s="1350"/>
      <c r="K25" s="1350"/>
      <c r="L25" s="1350"/>
      <c r="M25" s="1350"/>
      <c r="N25" s="1350"/>
      <c r="O25" s="1350"/>
      <c r="P25" s="1350"/>
      <c r="Q25" s="1351"/>
      <c r="R25" s="1352"/>
      <c r="S25" s="1353"/>
      <c r="T25" s="1354"/>
      <c r="U25" s="1355"/>
      <c r="V25" s="1355"/>
      <c r="W25" s="1354"/>
      <c r="X25" s="1356"/>
      <c r="Y25" s="1357"/>
      <c r="Z25" s="1353"/>
      <c r="AA25" s="1357"/>
      <c r="AB25" s="1358"/>
      <c r="AC25" s="1359"/>
      <c r="AD25" s="1359"/>
      <c r="AE25" s="1359"/>
      <c r="AF25" s="1359"/>
      <c r="AG25" s="1359"/>
      <c r="AH25" s="1359"/>
      <c r="AI25" s="1359"/>
      <c r="AJ25" s="1359"/>
      <c r="AK25" s="1359"/>
      <c r="AL25" s="1359"/>
      <c r="AM25" s="1359"/>
      <c r="AN25" s="1359"/>
      <c r="AO25" s="1359"/>
      <c r="AP25" s="1359"/>
      <c r="AQ25" s="1359"/>
      <c r="AR25" s="1359"/>
      <c r="AS25" s="1359"/>
      <c r="AT25" s="1359"/>
      <c r="AU25" s="1359"/>
      <c r="AV25" s="1359"/>
      <c r="AW25" s="1359"/>
      <c r="AX25" s="1359"/>
      <c r="AY25" s="1359"/>
      <c r="AZ25" s="1359"/>
      <c r="BA25" s="1359"/>
      <c r="BB25" s="1359"/>
      <c r="BC25" s="1359"/>
      <c r="BD25" s="1359"/>
      <c r="BE25" s="1359"/>
      <c r="BF25" s="1359"/>
      <c r="BG25" s="1359"/>
      <c r="BH25" s="1359"/>
      <c r="BI25" s="1359"/>
      <c r="BJ25" s="1359"/>
      <c r="BK25" s="1359"/>
      <c r="BL25" s="1359"/>
      <c r="BM25" s="1359"/>
      <c r="BN25" s="1359"/>
      <c r="BO25" s="1359"/>
      <c r="BP25" s="1359"/>
      <c r="BQ25" s="1359"/>
      <c r="BR25" s="1359"/>
      <c r="BS25" s="1359"/>
      <c r="BT25" s="1359"/>
      <c r="BU25" s="1359"/>
      <c r="BV25" s="1359"/>
      <c r="BW25" s="1359"/>
      <c r="BX25" s="1359"/>
      <c r="BY25" s="1359"/>
      <c r="BZ25" s="1359"/>
      <c r="CA25" s="1359"/>
      <c r="CB25" s="1359"/>
      <c r="CC25" s="1359"/>
      <c r="CD25" s="1359"/>
      <c r="CE25" s="1359"/>
      <c r="CF25" s="1359"/>
      <c r="CG25" s="1359"/>
      <c r="CH25" s="1359"/>
      <c r="CI25" s="1359"/>
      <c r="CJ25" s="1359"/>
      <c r="CK25" s="1359"/>
      <c r="CL25" s="1359"/>
      <c r="CM25" s="1359"/>
      <c r="CN25" s="1359"/>
      <c r="CO25" s="1359"/>
      <c r="CP25" s="1359"/>
      <c r="CQ25" s="1359"/>
      <c r="CR25" s="1359"/>
      <c r="CS25" s="1360"/>
      <c r="CT25" s="1359"/>
      <c r="CU25" s="1361"/>
      <c r="CV25" s="1361"/>
      <c r="CW25" s="1361"/>
      <c r="CX25" s="1361"/>
      <c r="CY25" s="1362"/>
      <c r="CZ25" s="1362"/>
      <c r="DA25" s="1363"/>
      <c r="DB25" s="1361"/>
      <c r="DC25" s="1362"/>
      <c r="DD25" s="1362"/>
      <c r="DE25" s="1363"/>
      <c r="DF25" s="1361"/>
      <c r="DG25" s="1362"/>
      <c r="DH25" s="1362"/>
      <c r="DI25" s="1362"/>
      <c r="DJ25" s="1362"/>
      <c r="DK25" s="1362"/>
      <c r="DL25" s="1362"/>
      <c r="DM25" s="1362"/>
      <c r="DN25" s="1362"/>
      <c r="DO25" s="1362"/>
      <c r="DP25" s="1362"/>
      <c r="DQ25" s="1362"/>
      <c r="DR25" s="1362"/>
      <c r="DS25" s="1362"/>
      <c r="DT25" s="1362"/>
      <c r="DU25" s="1362"/>
      <c r="DV25" s="1362"/>
      <c r="DW25" s="1362"/>
      <c r="DX25" s="1362"/>
      <c r="DY25" s="1362"/>
      <c r="DZ25" s="1362"/>
      <c r="EA25" s="1362"/>
      <c r="EB25" s="1364"/>
      <c r="EC25" s="1365"/>
      <c r="ED25" s="1362"/>
      <c r="EE25" s="1362"/>
      <c r="EF25" s="1362"/>
      <c r="EG25" s="1362"/>
      <c r="EH25" s="1362"/>
      <c r="EI25" s="1362"/>
      <c r="EJ25" s="1362"/>
      <c r="EK25" s="1362"/>
      <c r="EL25" s="1362"/>
      <c r="EM25" s="1362"/>
      <c r="EN25" s="1362"/>
      <c r="EO25" s="1362"/>
      <c r="EP25" s="1362"/>
      <c r="EQ25" s="1362"/>
      <c r="ER25" s="1366"/>
      <c r="ES25" s="1364"/>
      <c r="ET25" s="1362"/>
      <c r="EU25" s="1362"/>
      <c r="EV25" s="1362"/>
      <c r="EW25" s="1362"/>
      <c r="EX25" s="1362"/>
      <c r="EY25" s="1362"/>
      <c r="EZ25" s="1362"/>
      <c r="FA25" s="1362"/>
      <c r="FB25" s="1362"/>
      <c r="FC25" s="1362"/>
      <c r="FD25" s="1362"/>
      <c r="FE25" s="1362"/>
      <c r="FF25" s="1362"/>
      <c r="FG25" s="1362"/>
      <c r="FH25" s="1362"/>
      <c r="FI25" s="1366"/>
      <c r="FJ25" s="1364"/>
      <c r="FK25" s="1362"/>
      <c r="FL25" s="1362"/>
      <c r="FM25" s="1367"/>
      <c r="FN25" s="1367"/>
      <c r="FO25" s="1367"/>
      <c r="FP25" s="1367"/>
      <c r="FQ25" s="1367"/>
      <c r="FR25" s="1367"/>
      <c r="FS25" s="1367"/>
      <c r="FT25" s="1367"/>
      <c r="FU25" s="1368"/>
      <c r="FV25" s="1368"/>
      <c r="FW25" s="1368"/>
      <c r="FX25" s="1368"/>
      <c r="FY25" s="1368"/>
      <c r="FZ25" s="1369"/>
      <c r="GA25" s="1370"/>
      <c r="GB25" s="1368"/>
      <c r="GC25" s="1368"/>
      <c r="GD25" s="1368"/>
      <c r="GE25" s="1368"/>
      <c r="GF25" s="1368"/>
      <c r="GG25" s="1368"/>
      <c r="GH25" s="1368"/>
      <c r="GI25" s="1368"/>
      <c r="GJ25" s="1368"/>
      <c r="GK25" s="1368"/>
      <c r="GL25" s="1368"/>
      <c r="GM25" s="1368"/>
      <c r="GN25" s="1368"/>
      <c r="GO25" s="1368"/>
      <c r="GP25" s="1368"/>
      <c r="GQ25" s="1371"/>
      <c r="GR25" s="1370">
        <v>95.501293509999996</v>
      </c>
      <c r="GS25" s="1368">
        <v>104.01090677000001</v>
      </c>
      <c r="GT25" s="1368">
        <v>84.756100140000001</v>
      </c>
      <c r="GU25" s="1368">
        <f t="shared" si="34"/>
        <v>284.26830042</v>
      </c>
      <c r="GV25" s="1368">
        <v>151.48964755</v>
      </c>
      <c r="GW25" s="1368">
        <v>178.02255273</v>
      </c>
      <c r="GX25" s="1368">
        <v>178.02255273</v>
      </c>
      <c r="GY25" s="1368">
        <f t="shared" si="35"/>
        <v>507.53475301000003</v>
      </c>
      <c r="GZ25" s="1368">
        <v>91.712859050000006</v>
      </c>
      <c r="HA25" s="1368">
        <v>184.86770589</v>
      </c>
      <c r="HB25" s="1368">
        <v>178.02255273</v>
      </c>
      <c r="HC25" s="1368">
        <f t="shared" si="36"/>
        <v>454.60311766999996</v>
      </c>
      <c r="HD25" s="1368">
        <v>184.86770589</v>
      </c>
      <c r="HE25" s="1368">
        <v>91.712859050000006</v>
      </c>
      <c r="HF25" s="1368">
        <v>291.48964754999997</v>
      </c>
      <c r="HG25" s="1368">
        <f t="shared" si="37"/>
        <v>568.0702124899999</v>
      </c>
      <c r="HH25" s="1369">
        <v>1814.4763835899998</v>
      </c>
      <c r="HI25" s="1370">
        <v>192.74669932</v>
      </c>
      <c r="HJ25" s="1368">
        <v>356.21379414</v>
      </c>
      <c r="HK25" s="1368">
        <v>299.48024673000003</v>
      </c>
      <c r="HL25" s="1368">
        <f t="shared" si="38"/>
        <v>848.44074019000004</v>
      </c>
      <c r="HM25" s="1368">
        <v>92.746699320000005</v>
      </c>
      <c r="HN25" s="1368">
        <v>206.21379414</v>
      </c>
      <c r="HO25" s="1368">
        <v>292.74669932</v>
      </c>
      <c r="HP25" s="1368">
        <f t="shared" si="39"/>
        <v>591.70719278000001</v>
      </c>
      <c r="HQ25" s="1368">
        <v>329.09845383999999</v>
      </c>
      <c r="HR25" s="1368">
        <v>135.94360699999999</v>
      </c>
      <c r="HS25" s="1368">
        <v>262.25330068</v>
      </c>
      <c r="HT25" s="1368">
        <f t="shared" si="40"/>
        <v>727.29536151999991</v>
      </c>
      <c r="HU25" s="1368">
        <v>35.943607</v>
      </c>
      <c r="HV25" s="1368">
        <v>129.09845383999999</v>
      </c>
      <c r="HW25" s="1368">
        <v>62.253300680000002</v>
      </c>
      <c r="HX25" s="1368">
        <f t="shared" si="23"/>
        <v>227.29536151999997</v>
      </c>
      <c r="HY25" s="1368">
        <f t="shared" si="24"/>
        <v>2394.7386560099999</v>
      </c>
      <c r="HZ25" s="1372">
        <v>6.8451531599999997</v>
      </c>
      <c r="IA25" s="1368">
        <v>0</v>
      </c>
      <c r="IB25" s="1368">
        <v>73.690306320000005</v>
      </c>
      <c r="IC25" s="1368">
        <f t="shared" si="25"/>
        <v>80.53545948</v>
      </c>
      <c r="ID25" s="1368">
        <v>360.45093313999996</v>
      </c>
      <c r="IE25" s="1368">
        <v>520.53545947999999</v>
      </c>
      <c r="IF25" s="1368">
        <v>206.84515316</v>
      </c>
      <c r="IG25" s="1368">
        <f t="shared" si="26"/>
        <v>1087.8315457799999</v>
      </c>
      <c r="IH25" s="1368"/>
      <c r="II25" s="1368"/>
      <c r="IJ25" s="1368"/>
      <c r="IK25" s="1368"/>
      <c r="IL25" s="1368"/>
      <c r="IM25" s="1368"/>
      <c r="IN25" s="1368"/>
      <c r="IO25" s="1368"/>
      <c r="IP25" s="1373"/>
      <c r="IQ25" s="1372"/>
      <c r="IR25" s="1368"/>
      <c r="IS25" s="1368"/>
      <c r="IT25" s="1368"/>
      <c r="IU25" s="1368"/>
      <c r="IV25" s="1368"/>
      <c r="IW25" s="1368"/>
      <c r="IX25" s="1368"/>
      <c r="IY25" s="1368"/>
      <c r="IZ25" s="1368"/>
      <c r="JA25" s="1368"/>
      <c r="JB25" s="1368"/>
      <c r="JC25" s="1368"/>
      <c r="JD25" s="1368"/>
      <c r="JE25" s="1368"/>
      <c r="JF25" s="342">
        <f t="shared" si="6"/>
        <v>0</v>
      </c>
      <c r="JG25" s="1373"/>
      <c r="JH25" s="1374"/>
      <c r="JI25" s="1374"/>
      <c r="JJ25" s="1374"/>
    </row>
    <row r="26" spans="1:270" s="1375" customFormat="1" ht="36.75" hidden="1" customHeight="1" x14ac:dyDescent="0.45">
      <c r="A26" s="1349" t="s">
        <v>972</v>
      </c>
      <c r="B26" s="1350"/>
      <c r="C26" s="1350"/>
      <c r="D26" s="1350"/>
      <c r="E26" s="1350"/>
      <c r="F26" s="1350"/>
      <c r="G26" s="1350"/>
      <c r="H26" s="1350"/>
      <c r="I26" s="1350"/>
      <c r="J26" s="1350"/>
      <c r="K26" s="1350"/>
      <c r="L26" s="1350"/>
      <c r="M26" s="1350"/>
      <c r="N26" s="1350"/>
      <c r="O26" s="1350"/>
      <c r="P26" s="1350"/>
      <c r="Q26" s="1351"/>
      <c r="R26" s="1352"/>
      <c r="S26" s="1353"/>
      <c r="T26" s="1354"/>
      <c r="U26" s="1355"/>
      <c r="V26" s="1355"/>
      <c r="W26" s="1354"/>
      <c r="X26" s="1356"/>
      <c r="Y26" s="1357"/>
      <c r="Z26" s="1353"/>
      <c r="AA26" s="1357"/>
      <c r="AB26" s="1358"/>
      <c r="AC26" s="1359"/>
      <c r="AD26" s="1359"/>
      <c r="AE26" s="1359"/>
      <c r="AF26" s="1359"/>
      <c r="AG26" s="1359"/>
      <c r="AH26" s="1359"/>
      <c r="AI26" s="1359"/>
      <c r="AJ26" s="1359"/>
      <c r="AK26" s="1359"/>
      <c r="AL26" s="1359"/>
      <c r="AM26" s="1359"/>
      <c r="AN26" s="1359"/>
      <c r="AO26" s="1359"/>
      <c r="AP26" s="1359"/>
      <c r="AQ26" s="1359"/>
      <c r="AR26" s="1359"/>
      <c r="AS26" s="1359"/>
      <c r="AT26" s="1359"/>
      <c r="AU26" s="1359"/>
      <c r="AV26" s="1359"/>
      <c r="AW26" s="1359"/>
      <c r="AX26" s="1359"/>
      <c r="AY26" s="1359"/>
      <c r="AZ26" s="1359"/>
      <c r="BA26" s="1359"/>
      <c r="BB26" s="1359"/>
      <c r="BC26" s="1359"/>
      <c r="BD26" s="1359"/>
      <c r="BE26" s="1359"/>
      <c r="BF26" s="1359"/>
      <c r="BG26" s="1359"/>
      <c r="BH26" s="1359"/>
      <c r="BI26" s="1359"/>
      <c r="BJ26" s="1359"/>
      <c r="BK26" s="1359"/>
      <c r="BL26" s="1359"/>
      <c r="BM26" s="1359"/>
      <c r="BN26" s="1359"/>
      <c r="BO26" s="1359"/>
      <c r="BP26" s="1359"/>
      <c r="BQ26" s="1359"/>
      <c r="BR26" s="1359"/>
      <c r="BS26" s="1359"/>
      <c r="BT26" s="1359"/>
      <c r="BU26" s="1359"/>
      <c r="BV26" s="1359"/>
      <c r="BW26" s="1359"/>
      <c r="BX26" s="1359"/>
      <c r="BY26" s="1359"/>
      <c r="BZ26" s="1359"/>
      <c r="CA26" s="1359"/>
      <c r="CB26" s="1359"/>
      <c r="CC26" s="1359"/>
      <c r="CD26" s="1359"/>
      <c r="CE26" s="1359"/>
      <c r="CF26" s="1359"/>
      <c r="CG26" s="1359"/>
      <c r="CH26" s="1359"/>
      <c r="CI26" s="1359"/>
      <c r="CJ26" s="1359"/>
      <c r="CK26" s="1359"/>
      <c r="CL26" s="1359"/>
      <c r="CM26" s="1359"/>
      <c r="CN26" s="1359"/>
      <c r="CO26" s="1359"/>
      <c r="CP26" s="1359"/>
      <c r="CQ26" s="1359"/>
      <c r="CR26" s="1359"/>
      <c r="CS26" s="1360"/>
      <c r="CT26" s="1359"/>
      <c r="CU26" s="1361"/>
      <c r="CV26" s="1361"/>
      <c r="CW26" s="1361"/>
      <c r="CX26" s="1361"/>
      <c r="CY26" s="1362"/>
      <c r="CZ26" s="1362"/>
      <c r="DA26" s="1363"/>
      <c r="DB26" s="1361"/>
      <c r="DC26" s="1362"/>
      <c r="DD26" s="1362"/>
      <c r="DE26" s="1363"/>
      <c r="DF26" s="1361"/>
      <c r="DG26" s="1362"/>
      <c r="DH26" s="1362"/>
      <c r="DI26" s="1362"/>
      <c r="DJ26" s="1362"/>
      <c r="DK26" s="1362"/>
      <c r="DL26" s="1362"/>
      <c r="DM26" s="1362"/>
      <c r="DN26" s="1362"/>
      <c r="DO26" s="1362"/>
      <c r="DP26" s="1362"/>
      <c r="DQ26" s="1362"/>
      <c r="DR26" s="1362"/>
      <c r="DS26" s="1362"/>
      <c r="DT26" s="1362"/>
      <c r="DU26" s="1362"/>
      <c r="DV26" s="1362"/>
      <c r="DW26" s="1362"/>
      <c r="DX26" s="1362"/>
      <c r="DY26" s="1362"/>
      <c r="DZ26" s="1362"/>
      <c r="EA26" s="1362"/>
      <c r="EB26" s="1364"/>
      <c r="EC26" s="1365"/>
      <c r="ED26" s="1362"/>
      <c r="EE26" s="1362"/>
      <c r="EF26" s="1362"/>
      <c r="EG26" s="1362"/>
      <c r="EH26" s="1362"/>
      <c r="EI26" s="1362"/>
      <c r="EJ26" s="1362"/>
      <c r="EK26" s="1362"/>
      <c r="EL26" s="1362"/>
      <c r="EM26" s="1362"/>
      <c r="EN26" s="1362"/>
      <c r="EO26" s="1362"/>
      <c r="EP26" s="1362"/>
      <c r="EQ26" s="1362"/>
      <c r="ER26" s="1366"/>
      <c r="ES26" s="1364"/>
      <c r="ET26" s="1362"/>
      <c r="EU26" s="1362"/>
      <c r="EV26" s="1362"/>
      <c r="EW26" s="1362"/>
      <c r="EX26" s="1362"/>
      <c r="EY26" s="1362"/>
      <c r="EZ26" s="1362"/>
      <c r="FA26" s="1362"/>
      <c r="FB26" s="1362"/>
      <c r="FC26" s="1362"/>
      <c r="FD26" s="1362"/>
      <c r="FE26" s="1362"/>
      <c r="FF26" s="1362"/>
      <c r="FG26" s="1362"/>
      <c r="FH26" s="1362"/>
      <c r="FI26" s="1366"/>
      <c r="FJ26" s="1364"/>
      <c r="FK26" s="1362"/>
      <c r="FL26" s="1362"/>
      <c r="FM26" s="1367"/>
      <c r="FN26" s="1367"/>
      <c r="FO26" s="1367"/>
      <c r="FP26" s="1367"/>
      <c r="FQ26" s="1367"/>
      <c r="FR26" s="1367"/>
      <c r="FS26" s="1367"/>
      <c r="FT26" s="1367"/>
      <c r="FU26" s="1368"/>
      <c r="FV26" s="1368"/>
      <c r="FW26" s="1368"/>
      <c r="FX26" s="1368"/>
      <c r="FY26" s="1368"/>
      <c r="FZ26" s="1369"/>
      <c r="GA26" s="1370"/>
      <c r="GB26" s="1368"/>
      <c r="GC26" s="1368"/>
      <c r="GD26" s="1368"/>
      <c r="GE26" s="1368"/>
      <c r="GF26" s="1368"/>
      <c r="GG26" s="1368"/>
      <c r="GH26" s="1368"/>
      <c r="GI26" s="1368"/>
      <c r="GJ26" s="1368"/>
      <c r="GK26" s="1368"/>
      <c r="GL26" s="1368"/>
      <c r="GM26" s="1368"/>
      <c r="GN26" s="1368"/>
      <c r="GO26" s="1368"/>
      <c r="GP26" s="1368"/>
      <c r="GQ26" s="1371"/>
      <c r="GR26" s="1370">
        <v>200</v>
      </c>
      <c r="GS26" s="1368">
        <v>40</v>
      </c>
      <c r="GT26" s="1368">
        <v>60</v>
      </c>
      <c r="GU26" s="1368">
        <f t="shared" si="34"/>
        <v>300</v>
      </c>
      <c r="GV26" s="1368">
        <v>140</v>
      </c>
      <c r="GW26" s="1368">
        <v>150</v>
      </c>
      <c r="GX26" s="1368">
        <v>150</v>
      </c>
      <c r="GY26" s="1368">
        <f t="shared" si="35"/>
        <v>440</v>
      </c>
      <c r="GZ26" s="1368">
        <v>160</v>
      </c>
      <c r="HA26" s="1368">
        <v>200</v>
      </c>
      <c r="HB26" s="1368">
        <v>250</v>
      </c>
      <c r="HC26" s="1368">
        <f t="shared" si="36"/>
        <v>610</v>
      </c>
      <c r="HD26" s="1368">
        <v>150</v>
      </c>
      <c r="HE26" s="1368">
        <v>300</v>
      </c>
      <c r="HF26" s="1368">
        <v>200</v>
      </c>
      <c r="HG26" s="1368">
        <f t="shared" si="37"/>
        <v>650</v>
      </c>
      <c r="HH26" s="1369">
        <v>2000</v>
      </c>
      <c r="HI26" s="1370">
        <v>100</v>
      </c>
      <c r="HJ26" s="1368">
        <v>100</v>
      </c>
      <c r="HK26" s="1368">
        <v>180</v>
      </c>
      <c r="HL26" s="1368">
        <f t="shared" si="38"/>
        <v>380</v>
      </c>
      <c r="HM26" s="1368">
        <v>80</v>
      </c>
      <c r="HN26" s="1368">
        <v>100</v>
      </c>
      <c r="HO26" s="1368">
        <v>618.24024499999996</v>
      </c>
      <c r="HP26" s="1368">
        <f t="shared" si="39"/>
        <v>798.24024499999996</v>
      </c>
      <c r="HQ26" s="1368">
        <v>0</v>
      </c>
      <c r="HR26" s="1368">
        <v>100</v>
      </c>
      <c r="HS26" s="1368">
        <v>150</v>
      </c>
      <c r="HT26" s="1368">
        <f t="shared" si="40"/>
        <v>250</v>
      </c>
      <c r="HU26" s="1368">
        <v>150</v>
      </c>
      <c r="HV26" s="1368">
        <v>150</v>
      </c>
      <c r="HW26" s="1368">
        <v>350</v>
      </c>
      <c r="HX26" s="1368">
        <f t="shared" si="23"/>
        <v>650</v>
      </c>
      <c r="HY26" s="1368">
        <f t="shared" si="24"/>
        <v>2078.240245</v>
      </c>
      <c r="HZ26" s="1372">
        <v>330</v>
      </c>
      <c r="IA26" s="1368">
        <v>100</v>
      </c>
      <c r="IB26" s="1368">
        <v>100</v>
      </c>
      <c r="IC26" s="1368">
        <f t="shared" si="25"/>
        <v>530</v>
      </c>
      <c r="ID26" s="1368">
        <v>200</v>
      </c>
      <c r="IE26" s="1368">
        <v>500</v>
      </c>
      <c r="IF26" s="1368">
        <v>400</v>
      </c>
      <c r="IG26" s="1368">
        <f t="shared" si="26"/>
        <v>1100</v>
      </c>
      <c r="IH26" s="1368"/>
      <c r="II26" s="1368"/>
      <c r="IJ26" s="1368"/>
      <c r="IK26" s="1368"/>
      <c r="IL26" s="1368"/>
      <c r="IM26" s="1368"/>
      <c r="IN26" s="1368"/>
      <c r="IO26" s="1368"/>
      <c r="IP26" s="1373"/>
      <c r="IQ26" s="1372"/>
      <c r="IR26" s="1368"/>
      <c r="IS26" s="1368"/>
      <c r="IT26" s="1368"/>
      <c r="IU26" s="1368"/>
      <c r="IV26" s="1368"/>
      <c r="IW26" s="1368"/>
      <c r="IX26" s="1368"/>
      <c r="IY26" s="1368"/>
      <c r="IZ26" s="1368"/>
      <c r="JA26" s="1368"/>
      <c r="JB26" s="1368"/>
      <c r="JC26" s="1368"/>
      <c r="JD26" s="1368"/>
      <c r="JE26" s="1368"/>
      <c r="JF26" s="342">
        <f t="shared" si="6"/>
        <v>0</v>
      </c>
      <c r="JG26" s="1373"/>
      <c r="JH26" s="1374"/>
      <c r="JI26" s="1374"/>
      <c r="JJ26" s="1374"/>
    </row>
    <row r="27" spans="1:270" s="1375" customFormat="1" ht="36.75" hidden="1" customHeight="1" x14ac:dyDescent="0.45">
      <c r="A27" s="1349" t="s">
        <v>973</v>
      </c>
      <c r="B27" s="1350"/>
      <c r="C27" s="1350"/>
      <c r="D27" s="1350"/>
      <c r="E27" s="1350"/>
      <c r="F27" s="1350"/>
      <c r="G27" s="1350"/>
      <c r="H27" s="1350"/>
      <c r="I27" s="1350"/>
      <c r="J27" s="1350"/>
      <c r="K27" s="1350"/>
      <c r="L27" s="1350"/>
      <c r="M27" s="1350"/>
      <c r="N27" s="1350"/>
      <c r="O27" s="1350"/>
      <c r="P27" s="1350"/>
      <c r="Q27" s="1351"/>
      <c r="R27" s="1352"/>
      <c r="S27" s="1353"/>
      <c r="T27" s="1354"/>
      <c r="U27" s="1355"/>
      <c r="V27" s="1355"/>
      <c r="W27" s="1354"/>
      <c r="X27" s="1356"/>
      <c r="Y27" s="1357"/>
      <c r="Z27" s="1353"/>
      <c r="AA27" s="1357"/>
      <c r="AB27" s="1358"/>
      <c r="AC27" s="1359"/>
      <c r="AD27" s="1359"/>
      <c r="AE27" s="1359"/>
      <c r="AF27" s="1359"/>
      <c r="AG27" s="1359"/>
      <c r="AH27" s="1359"/>
      <c r="AI27" s="1359"/>
      <c r="AJ27" s="1359"/>
      <c r="AK27" s="1359"/>
      <c r="AL27" s="1359"/>
      <c r="AM27" s="1359"/>
      <c r="AN27" s="1359"/>
      <c r="AO27" s="1359"/>
      <c r="AP27" s="1359"/>
      <c r="AQ27" s="1359"/>
      <c r="AR27" s="1359"/>
      <c r="AS27" s="1359"/>
      <c r="AT27" s="1359"/>
      <c r="AU27" s="1359"/>
      <c r="AV27" s="1359"/>
      <c r="AW27" s="1359"/>
      <c r="AX27" s="1359"/>
      <c r="AY27" s="1359"/>
      <c r="AZ27" s="1359"/>
      <c r="BA27" s="1359"/>
      <c r="BB27" s="1359"/>
      <c r="BC27" s="1359"/>
      <c r="BD27" s="1359"/>
      <c r="BE27" s="1359"/>
      <c r="BF27" s="1359"/>
      <c r="BG27" s="1359"/>
      <c r="BH27" s="1359"/>
      <c r="BI27" s="1359"/>
      <c r="BJ27" s="1359"/>
      <c r="BK27" s="1359"/>
      <c r="BL27" s="1359"/>
      <c r="BM27" s="1359"/>
      <c r="BN27" s="1359"/>
      <c r="BO27" s="1359"/>
      <c r="BP27" s="1359"/>
      <c r="BQ27" s="1359"/>
      <c r="BR27" s="1359"/>
      <c r="BS27" s="1359"/>
      <c r="BT27" s="1359"/>
      <c r="BU27" s="1359"/>
      <c r="BV27" s="1359"/>
      <c r="BW27" s="1359"/>
      <c r="BX27" s="1359"/>
      <c r="BY27" s="1359"/>
      <c r="BZ27" s="1359"/>
      <c r="CA27" s="1359"/>
      <c r="CB27" s="1359"/>
      <c r="CC27" s="1359"/>
      <c r="CD27" s="1359"/>
      <c r="CE27" s="1359"/>
      <c r="CF27" s="1359"/>
      <c r="CG27" s="1359"/>
      <c r="CH27" s="1359"/>
      <c r="CI27" s="1359"/>
      <c r="CJ27" s="1359"/>
      <c r="CK27" s="1359"/>
      <c r="CL27" s="1359"/>
      <c r="CM27" s="1359"/>
      <c r="CN27" s="1359"/>
      <c r="CO27" s="1359"/>
      <c r="CP27" s="1359"/>
      <c r="CQ27" s="1359"/>
      <c r="CR27" s="1359"/>
      <c r="CS27" s="1360"/>
      <c r="CT27" s="1359"/>
      <c r="CU27" s="1361"/>
      <c r="CV27" s="1361"/>
      <c r="CW27" s="1361"/>
      <c r="CX27" s="1361"/>
      <c r="CY27" s="1362"/>
      <c r="CZ27" s="1362"/>
      <c r="DA27" s="1363"/>
      <c r="DB27" s="1361"/>
      <c r="DC27" s="1362"/>
      <c r="DD27" s="1362"/>
      <c r="DE27" s="1363"/>
      <c r="DF27" s="1361"/>
      <c r="DG27" s="1362"/>
      <c r="DH27" s="1362"/>
      <c r="DI27" s="1362"/>
      <c r="DJ27" s="1362"/>
      <c r="DK27" s="1362"/>
      <c r="DL27" s="1362"/>
      <c r="DM27" s="1362"/>
      <c r="DN27" s="1362"/>
      <c r="DO27" s="1362"/>
      <c r="DP27" s="1362"/>
      <c r="DQ27" s="1362"/>
      <c r="DR27" s="1362"/>
      <c r="DS27" s="1362"/>
      <c r="DT27" s="1362"/>
      <c r="DU27" s="1362"/>
      <c r="DV27" s="1362"/>
      <c r="DW27" s="1362"/>
      <c r="DX27" s="1362"/>
      <c r="DY27" s="1362"/>
      <c r="DZ27" s="1362"/>
      <c r="EA27" s="1362"/>
      <c r="EB27" s="1364"/>
      <c r="EC27" s="1365"/>
      <c r="ED27" s="1362"/>
      <c r="EE27" s="1362"/>
      <c r="EF27" s="1362"/>
      <c r="EG27" s="1362"/>
      <c r="EH27" s="1362"/>
      <c r="EI27" s="1362"/>
      <c r="EJ27" s="1362"/>
      <c r="EK27" s="1362"/>
      <c r="EL27" s="1362"/>
      <c r="EM27" s="1362"/>
      <c r="EN27" s="1362"/>
      <c r="EO27" s="1362"/>
      <c r="EP27" s="1362"/>
      <c r="EQ27" s="1362"/>
      <c r="ER27" s="1366"/>
      <c r="ES27" s="1364"/>
      <c r="ET27" s="1362"/>
      <c r="EU27" s="1362"/>
      <c r="EV27" s="1362"/>
      <c r="EW27" s="1362"/>
      <c r="EX27" s="1362"/>
      <c r="EY27" s="1362"/>
      <c r="EZ27" s="1362"/>
      <c r="FA27" s="1362"/>
      <c r="FB27" s="1362"/>
      <c r="FC27" s="1362"/>
      <c r="FD27" s="1362"/>
      <c r="FE27" s="1362"/>
      <c r="FF27" s="1362"/>
      <c r="FG27" s="1362"/>
      <c r="FH27" s="1362"/>
      <c r="FI27" s="1366"/>
      <c r="FJ27" s="1364"/>
      <c r="FK27" s="1362"/>
      <c r="FL27" s="1362"/>
      <c r="FM27" s="1367"/>
      <c r="FN27" s="1367"/>
      <c r="FO27" s="1367"/>
      <c r="FP27" s="1367"/>
      <c r="FQ27" s="1367"/>
      <c r="FR27" s="1367"/>
      <c r="FS27" s="1367"/>
      <c r="FT27" s="1367"/>
      <c r="FU27" s="1368"/>
      <c r="FV27" s="1368"/>
      <c r="FW27" s="1368"/>
      <c r="FX27" s="1368"/>
      <c r="FY27" s="1368"/>
      <c r="FZ27" s="1369"/>
      <c r="GA27" s="1370"/>
      <c r="GB27" s="1368"/>
      <c r="GC27" s="1368"/>
      <c r="GD27" s="1368"/>
      <c r="GE27" s="1368"/>
      <c r="GF27" s="1368"/>
      <c r="GG27" s="1368"/>
      <c r="GH27" s="1368"/>
      <c r="GI27" s="1368"/>
      <c r="GJ27" s="1368"/>
      <c r="GK27" s="1368"/>
      <c r="GL27" s="1368"/>
      <c r="GM27" s="1368"/>
      <c r="GN27" s="1368"/>
      <c r="GO27" s="1368"/>
      <c r="GP27" s="1368"/>
      <c r="GQ27" s="1371"/>
      <c r="GR27" s="1370">
        <v>64.424302999999995</v>
      </c>
      <c r="GS27" s="1368">
        <v>60</v>
      </c>
      <c r="GT27" s="1368">
        <v>60</v>
      </c>
      <c r="GU27" s="1368">
        <f t="shared" si="34"/>
        <v>184.42430300000001</v>
      </c>
      <c r="GV27" s="1368">
        <v>60</v>
      </c>
      <c r="GW27" s="1368">
        <v>64.770138000000003</v>
      </c>
      <c r="GX27" s="1368">
        <v>60</v>
      </c>
      <c r="GY27" s="1368">
        <f t="shared" si="35"/>
        <v>184.770138</v>
      </c>
      <c r="GZ27" s="1368">
        <v>60</v>
      </c>
      <c r="HA27" s="1368">
        <v>60</v>
      </c>
      <c r="HB27" s="1368">
        <v>71.137446999999995</v>
      </c>
      <c r="HC27" s="1368">
        <f t="shared" si="36"/>
        <v>191.13744700000001</v>
      </c>
      <c r="HD27" s="1368">
        <v>60</v>
      </c>
      <c r="HE27" s="1368">
        <v>60</v>
      </c>
      <c r="HF27" s="1368">
        <v>60</v>
      </c>
      <c r="HG27" s="1368">
        <f t="shared" si="37"/>
        <v>180</v>
      </c>
      <c r="HH27" s="1369">
        <v>740.33188800000005</v>
      </c>
      <c r="HI27" s="1370">
        <v>73.037506999999991</v>
      </c>
      <c r="HJ27" s="1368">
        <v>60</v>
      </c>
      <c r="HK27" s="1368">
        <v>60</v>
      </c>
      <c r="HL27" s="1368">
        <f t="shared" si="38"/>
        <v>193.03750700000001</v>
      </c>
      <c r="HM27" s="1368">
        <v>64.773280999999997</v>
      </c>
      <c r="HN27" s="1368">
        <v>60</v>
      </c>
      <c r="HO27" s="1368">
        <v>64.702514000000008</v>
      </c>
      <c r="HP27" s="1368">
        <f t="shared" si="39"/>
        <v>189.47579500000001</v>
      </c>
      <c r="HQ27" s="1368">
        <v>60</v>
      </c>
      <c r="HR27" s="1368">
        <v>60</v>
      </c>
      <c r="HS27" s="1368">
        <v>60</v>
      </c>
      <c r="HT27" s="1368">
        <f t="shared" si="40"/>
        <v>180</v>
      </c>
      <c r="HU27" s="1368">
        <v>70.538857000000007</v>
      </c>
      <c r="HV27" s="1368">
        <v>60</v>
      </c>
      <c r="HW27" s="1368">
        <v>60</v>
      </c>
      <c r="HX27" s="1368">
        <f t="shared" si="23"/>
        <v>190.53885700000001</v>
      </c>
      <c r="HY27" s="1368">
        <f t="shared" si="24"/>
        <v>753.05215900000007</v>
      </c>
      <c r="HZ27" s="1372">
        <v>60</v>
      </c>
      <c r="IA27" s="1368">
        <v>60</v>
      </c>
      <c r="IB27" s="1368">
        <v>63.855938000000002</v>
      </c>
      <c r="IC27" s="1368">
        <f t="shared" si="25"/>
        <v>183.85593800000001</v>
      </c>
      <c r="ID27" s="1368">
        <v>60</v>
      </c>
      <c r="IE27" s="1368">
        <v>60</v>
      </c>
      <c r="IF27" s="1368">
        <v>70.172198000000009</v>
      </c>
      <c r="IG27" s="1368">
        <f t="shared" si="26"/>
        <v>190.17219800000001</v>
      </c>
      <c r="IH27" s="1368"/>
      <c r="II27" s="1368"/>
      <c r="IJ27" s="1368"/>
      <c r="IK27" s="1368"/>
      <c r="IL27" s="1368"/>
      <c r="IM27" s="1368"/>
      <c r="IN27" s="1368"/>
      <c r="IO27" s="1368"/>
      <c r="IP27" s="1373"/>
      <c r="IQ27" s="1372"/>
      <c r="IR27" s="1368"/>
      <c r="IS27" s="1368"/>
      <c r="IT27" s="1368"/>
      <c r="IU27" s="1368"/>
      <c r="IV27" s="1368"/>
      <c r="IW27" s="1368"/>
      <c r="IX27" s="1368"/>
      <c r="IY27" s="1368"/>
      <c r="IZ27" s="1368"/>
      <c r="JA27" s="1368"/>
      <c r="JB27" s="1368"/>
      <c r="JC27" s="1368"/>
      <c r="JD27" s="1368"/>
      <c r="JE27" s="1368"/>
      <c r="JF27" s="342">
        <f t="shared" si="6"/>
        <v>0</v>
      </c>
      <c r="JG27" s="1373"/>
      <c r="JH27" s="1374"/>
      <c r="JI27" s="1374"/>
      <c r="JJ27" s="1374"/>
    </row>
    <row r="28" spans="1:270" s="1375" customFormat="1" ht="36.75" hidden="1" customHeight="1" x14ac:dyDescent="0.45">
      <c r="A28" s="1349" t="s">
        <v>216</v>
      </c>
      <c r="B28" s="1350"/>
      <c r="C28" s="1350"/>
      <c r="D28" s="1350"/>
      <c r="E28" s="1350"/>
      <c r="F28" s="1350"/>
      <c r="G28" s="1350"/>
      <c r="H28" s="1350"/>
      <c r="I28" s="1350"/>
      <c r="J28" s="1350"/>
      <c r="K28" s="1350"/>
      <c r="L28" s="1350"/>
      <c r="M28" s="1350"/>
      <c r="N28" s="1350"/>
      <c r="O28" s="1350"/>
      <c r="P28" s="1350"/>
      <c r="Q28" s="1351"/>
      <c r="R28" s="1352"/>
      <c r="S28" s="1353"/>
      <c r="T28" s="1354"/>
      <c r="U28" s="1355"/>
      <c r="V28" s="1355"/>
      <c r="W28" s="1354"/>
      <c r="X28" s="1356"/>
      <c r="Y28" s="1357"/>
      <c r="Z28" s="1353"/>
      <c r="AA28" s="1357"/>
      <c r="AB28" s="1358"/>
      <c r="AC28" s="1359"/>
      <c r="AD28" s="1359"/>
      <c r="AE28" s="1359"/>
      <c r="AF28" s="1359"/>
      <c r="AG28" s="1359"/>
      <c r="AH28" s="1359"/>
      <c r="AI28" s="1359"/>
      <c r="AJ28" s="1359"/>
      <c r="AK28" s="1359"/>
      <c r="AL28" s="1359"/>
      <c r="AM28" s="1359"/>
      <c r="AN28" s="1359"/>
      <c r="AO28" s="1359"/>
      <c r="AP28" s="1359"/>
      <c r="AQ28" s="1359"/>
      <c r="AR28" s="1359"/>
      <c r="AS28" s="1359"/>
      <c r="AT28" s="1359"/>
      <c r="AU28" s="1359"/>
      <c r="AV28" s="1359"/>
      <c r="AW28" s="1359"/>
      <c r="AX28" s="1359"/>
      <c r="AY28" s="1359"/>
      <c r="AZ28" s="1359"/>
      <c r="BA28" s="1359"/>
      <c r="BB28" s="1359"/>
      <c r="BC28" s="1359"/>
      <c r="BD28" s="1359"/>
      <c r="BE28" s="1359"/>
      <c r="BF28" s="1359"/>
      <c r="BG28" s="1359"/>
      <c r="BH28" s="1359"/>
      <c r="BI28" s="1359"/>
      <c r="BJ28" s="1359"/>
      <c r="BK28" s="1359"/>
      <c r="BL28" s="1359"/>
      <c r="BM28" s="1359"/>
      <c r="BN28" s="1359"/>
      <c r="BO28" s="1359"/>
      <c r="BP28" s="1359"/>
      <c r="BQ28" s="1359"/>
      <c r="BR28" s="1359"/>
      <c r="BS28" s="1359"/>
      <c r="BT28" s="1359"/>
      <c r="BU28" s="1359"/>
      <c r="BV28" s="1359"/>
      <c r="BW28" s="1359"/>
      <c r="BX28" s="1359"/>
      <c r="BY28" s="1359"/>
      <c r="BZ28" s="1359"/>
      <c r="CA28" s="1359"/>
      <c r="CB28" s="1359"/>
      <c r="CC28" s="1359"/>
      <c r="CD28" s="1359"/>
      <c r="CE28" s="1359"/>
      <c r="CF28" s="1359"/>
      <c r="CG28" s="1359"/>
      <c r="CH28" s="1359"/>
      <c r="CI28" s="1359"/>
      <c r="CJ28" s="1359"/>
      <c r="CK28" s="1359"/>
      <c r="CL28" s="1359"/>
      <c r="CM28" s="1359"/>
      <c r="CN28" s="1359"/>
      <c r="CO28" s="1359"/>
      <c r="CP28" s="1359"/>
      <c r="CQ28" s="1359"/>
      <c r="CR28" s="1359"/>
      <c r="CS28" s="1360"/>
      <c r="CT28" s="1359"/>
      <c r="CU28" s="1361"/>
      <c r="CV28" s="1361"/>
      <c r="CW28" s="1361"/>
      <c r="CX28" s="1361"/>
      <c r="CY28" s="1362"/>
      <c r="CZ28" s="1362"/>
      <c r="DA28" s="1363"/>
      <c r="DB28" s="1361"/>
      <c r="DC28" s="1362"/>
      <c r="DD28" s="1362"/>
      <c r="DE28" s="1363"/>
      <c r="DF28" s="1361"/>
      <c r="DG28" s="1362"/>
      <c r="DH28" s="1362"/>
      <c r="DI28" s="1362"/>
      <c r="DJ28" s="1362"/>
      <c r="DK28" s="1362"/>
      <c r="DL28" s="1362"/>
      <c r="DM28" s="1362"/>
      <c r="DN28" s="1362"/>
      <c r="DO28" s="1362"/>
      <c r="DP28" s="1362"/>
      <c r="DQ28" s="1362"/>
      <c r="DR28" s="1362"/>
      <c r="DS28" s="1362"/>
      <c r="DT28" s="1362"/>
      <c r="DU28" s="1362"/>
      <c r="DV28" s="1362"/>
      <c r="DW28" s="1362"/>
      <c r="DX28" s="1362"/>
      <c r="DY28" s="1362"/>
      <c r="DZ28" s="1362"/>
      <c r="EA28" s="1362"/>
      <c r="EB28" s="1364"/>
      <c r="EC28" s="1365"/>
      <c r="ED28" s="1362"/>
      <c r="EE28" s="1362"/>
      <c r="EF28" s="1362"/>
      <c r="EG28" s="1362"/>
      <c r="EH28" s="1362"/>
      <c r="EI28" s="1362"/>
      <c r="EJ28" s="1362"/>
      <c r="EK28" s="1362"/>
      <c r="EL28" s="1362"/>
      <c r="EM28" s="1362"/>
      <c r="EN28" s="1362"/>
      <c r="EO28" s="1362"/>
      <c r="EP28" s="1362"/>
      <c r="EQ28" s="1362"/>
      <c r="ER28" s="1366"/>
      <c r="ES28" s="1364"/>
      <c r="ET28" s="1362"/>
      <c r="EU28" s="1362"/>
      <c r="EV28" s="1362"/>
      <c r="EW28" s="1362"/>
      <c r="EX28" s="1362"/>
      <c r="EY28" s="1362"/>
      <c r="EZ28" s="1362"/>
      <c r="FA28" s="1362"/>
      <c r="FB28" s="1362"/>
      <c r="FC28" s="1362"/>
      <c r="FD28" s="1362"/>
      <c r="FE28" s="1362"/>
      <c r="FF28" s="1362"/>
      <c r="FG28" s="1362"/>
      <c r="FH28" s="1362"/>
      <c r="FI28" s="1366"/>
      <c r="FJ28" s="1364"/>
      <c r="FK28" s="1362"/>
      <c r="FL28" s="1362"/>
      <c r="FM28" s="1367"/>
      <c r="FN28" s="1367"/>
      <c r="FO28" s="1367"/>
      <c r="FP28" s="1367"/>
      <c r="FQ28" s="1367"/>
      <c r="FR28" s="1367"/>
      <c r="FS28" s="1367"/>
      <c r="FT28" s="1367"/>
      <c r="FU28" s="1368"/>
      <c r="FV28" s="1368"/>
      <c r="FW28" s="1368"/>
      <c r="FX28" s="1368"/>
      <c r="FY28" s="1368"/>
      <c r="FZ28" s="1369"/>
      <c r="GA28" s="1370"/>
      <c r="GB28" s="1368"/>
      <c r="GC28" s="1368"/>
      <c r="GD28" s="1368"/>
      <c r="GE28" s="1368"/>
      <c r="GF28" s="1368"/>
      <c r="GG28" s="1368"/>
      <c r="GH28" s="1368"/>
      <c r="GI28" s="1368"/>
      <c r="GJ28" s="1368"/>
      <c r="GK28" s="1368"/>
      <c r="GL28" s="1368"/>
      <c r="GM28" s="1368"/>
      <c r="GN28" s="1368"/>
      <c r="GO28" s="1368"/>
      <c r="GP28" s="1368"/>
      <c r="GQ28" s="1371"/>
      <c r="GR28" s="1370">
        <v>4022.8622692500071</v>
      </c>
      <c r="GS28" s="1368">
        <v>46.084739980001004</v>
      </c>
      <c r="GT28" s="1368">
        <v>2067.6843024999721</v>
      </c>
      <c r="GU28" s="1368">
        <f t="shared" si="34"/>
        <v>6136.6313117299796</v>
      </c>
      <c r="GV28" s="1368">
        <v>259.94675617000462</v>
      </c>
      <c r="GW28" s="1368">
        <v>1495.0181905099917</v>
      </c>
      <c r="GX28" s="1368">
        <v>766.06477092996329</v>
      </c>
      <c r="GY28" s="1368">
        <f t="shared" si="35"/>
        <v>2521.0297176099593</v>
      </c>
      <c r="GZ28" s="1368">
        <v>3011.8497955699627</v>
      </c>
      <c r="HA28" s="1368">
        <v>3486.5639736600256</v>
      </c>
      <c r="HB28" s="1368">
        <v>2277.6029278499987</v>
      </c>
      <c r="HC28" s="1368">
        <f t="shared" si="36"/>
        <v>8776.0166970799874</v>
      </c>
      <c r="HD28" s="1368">
        <v>0</v>
      </c>
      <c r="HE28" s="1368">
        <v>1427.1505749200005</v>
      </c>
      <c r="HF28" s="1368">
        <v>573.72701952000523</v>
      </c>
      <c r="HG28" s="1368">
        <f t="shared" si="37"/>
        <v>2000.8775944400059</v>
      </c>
      <c r="HH28" s="1369">
        <v>19434.55532085993</v>
      </c>
      <c r="HI28" s="1370">
        <v>2710.1257719499963</v>
      </c>
      <c r="HJ28" s="1368">
        <v>3511.5991446105513</v>
      </c>
      <c r="HK28" s="1368">
        <v>1159.9926791139114</v>
      </c>
      <c r="HL28" s="1368">
        <f t="shared" si="38"/>
        <v>7381.7175956744595</v>
      </c>
      <c r="HM28" s="1368">
        <v>1668.2128932399387</v>
      </c>
      <c r="HN28" s="1368">
        <v>747.63721877845194</v>
      </c>
      <c r="HO28" s="1368">
        <v>5.1629782799938697</v>
      </c>
      <c r="HP28" s="1368">
        <f t="shared" si="39"/>
        <v>2421.0130902983842</v>
      </c>
      <c r="HQ28" s="1368">
        <v>8327.9164142860191</v>
      </c>
      <c r="HR28" s="1368">
        <v>1307.9674684593026</v>
      </c>
      <c r="HS28" s="1368">
        <v>1571.0205030534946</v>
      </c>
      <c r="HT28" s="1368">
        <f t="shared" si="40"/>
        <v>11206.904385798816</v>
      </c>
      <c r="HU28" s="1368">
        <v>2821.0603009042088</v>
      </c>
      <c r="HV28" s="1368">
        <v>946.76739777928401</v>
      </c>
      <c r="HW28" s="1368">
        <v>3201.5784694563913</v>
      </c>
      <c r="HX28" s="1368">
        <f t="shared" si="23"/>
        <v>6969.4061681398834</v>
      </c>
      <c r="HY28" s="1368">
        <f t="shared" si="24"/>
        <v>27979.041239911545</v>
      </c>
      <c r="HZ28" s="1372">
        <v>0</v>
      </c>
      <c r="IA28" s="1368">
        <v>2608.0754853829312</v>
      </c>
      <c r="IB28" s="1368">
        <v>327.80707457390241</v>
      </c>
      <c r="IC28" s="1368">
        <f t="shared" si="25"/>
        <v>2935.8825599568336</v>
      </c>
      <c r="ID28" s="1368">
        <v>3037.0791976600085</v>
      </c>
      <c r="IE28" s="1368">
        <v>689.35384673999999</v>
      </c>
      <c r="IF28" s="1368">
        <v>271.02269999999925</v>
      </c>
      <c r="IG28" s="1368">
        <f t="shared" si="26"/>
        <v>3997.4557444000075</v>
      </c>
      <c r="IH28" s="1368"/>
      <c r="II28" s="1368"/>
      <c r="IJ28" s="1368"/>
      <c r="IK28" s="1368"/>
      <c r="IL28" s="1368"/>
      <c r="IM28" s="1368"/>
      <c r="IN28" s="1368"/>
      <c r="IO28" s="1368"/>
      <c r="IP28" s="1373"/>
      <c r="IQ28" s="1372"/>
      <c r="IR28" s="1368"/>
      <c r="IS28" s="1368"/>
      <c r="IT28" s="1368"/>
      <c r="IU28" s="1368"/>
      <c r="IV28" s="1368"/>
      <c r="IW28" s="1368"/>
      <c r="IX28" s="1368"/>
      <c r="IY28" s="1368"/>
      <c r="IZ28" s="1368"/>
      <c r="JA28" s="1368"/>
      <c r="JB28" s="1368"/>
      <c r="JC28" s="1368"/>
      <c r="JD28" s="1368"/>
      <c r="JE28" s="1368"/>
      <c r="JF28" s="342">
        <f t="shared" si="6"/>
        <v>0</v>
      </c>
      <c r="JG28" s="1373"/>
      <c r="JH28" s="1374"/>
      <c r="JI28" s="1374"/>
      <c r="JJ28" s="1374"/>
    </row>
    <row r="29" spans="1:270" ht="36.75" customHeight="1" x14ac:dyDescent="0.45">
      <c r="A29" s="1330" t="s">
        <v>974</v>
      </c>
      <c r="B29" s="1252"/>
      <c r="C29" s="1252"/>
      <c r="D29" s="1252"/>
      <c r="E29" s="1252"/>
      <c r="F29" s="1252"/>
      <c r="G29" s="1252"/>
      <c r="H29" s="1252"/>
      <c r="I29" s="1252"/>
      <c r="J29" s="1252"/>
      <c r="K29" s="1252"/>
      <c r="L29" s="1252"/>
      <c r="M29" s="1252"/>
      <c r="N29" s="1252"/>
      <c r="O29" s="1252"/>
      <c r="P29" s="1252"/>
      <c r="Q29" s="1376"/>
      <c r="R29" s="1377"/>
      <c r="S29" s="1378"/>
      <c r="T29" s="1378"/>
      <c r="U29" s="1279"/>
      <c r="V29" s="1279"/>
      <c r="W29" s="1378"/>
      <c r="X29" s="1378"/>
      <c r="Y29" s="1279"/>
      <c r="Z29" s="1279"/>
      <c r="AA29" s="1259"/>
      <c r="AB29" s="1285"/>
      <c r="AC29" s="1263"/>
      <c r="AD29" s="1263"/>
      <c r="AE29" s="1263"/>
      <c r="AF29" s="1263"/>
      <c r="AG29" s="1263"/>
      <c r="AH29" s="1263"/>
      <c r="AI29" s="1263"/>
      <c r="AJ29" s="1263"/>
      <c r="AK29" s="1263"/>
      <c r="AL29" s="1261"/>
      <c r="AM29" s="1379"/>
      <c r="AN29" s="1379"/>
      <c r="AO29" s="1379"/>
      <c r="AP29" s="1263"/>
      <c r="AQ29" s="1379"/>
      <c r="AR29" s="1380"/>
      <c r="AS29" s="1220"/>
      <c r="AT29" s="1263"/>
      <c r="AU29" s="1263"/>
      <c r="AV29" s="1263"/>
      <c r="AW29" s="1263"/>
      <c r="AX29" s="1263"/>
      <c r="AY29" s="1263"/>
      <c r="AZ29" s="1220"/>
      <c r="BA29" s="1220"/>
      <c r="BB29" s="1220"/>
      <c r="BC29" s="1263"/>
      <c r="BD29" s="1220"/>
      <c r="BE29" s="1220"/>
      <c r="BF29" s="1220"/>
      <c r="BG29" s="1263"/>
      <c r="BH29" s="1263">
        <f t="shared" si="31"/>
        <v>0</v>
      </c>
      <c r="BI29" s="1220"/>
      <c r="BJ29" s="1220"/>
      <c r="BK29" s="1220"/>
      <c r="BL29" s="1263"/>
      <c r="BM29" s="1263">
        <f t="shared" si="32"/>
        <v>0</v>
      </c>
      <c r="BN29" s="1220"/>
      <c r="BO29" s="1220"/>
      <c r="BP29" s="1220"/>
      <c r="BQ29" s="1263"/>
      <c r="BR29" s="1263"/>
      <c r="BS29" s="1263"/>
      <c r="BT29" s="1263"/>
      <c r="BU29" s="1263"/>
      <c r="BV29" s="1263"/>
      <c r="BW29" s="1263"/>
      <c r="BX29" s="1263"/>
      <c r="BY29" s="1263"/>
      <c r="BZ29" s="1263"/>
      <c r="CA29" s="1263"/>
      <c r="CB29" s="1263"/>
      <c r="CC29" s="1263"/>
      <c r="CD29" s="1263"/>
      <c r="CE29" s="1263"/>
      <c r="CF29" s="1263"/>
      <c r="CG29" s="1263"/>
      <c r="CH29" s="1263"/>
      <c r="CI29" s="1263"/>
      <c r="CJ29" s="1263"/>
      <c r="CK29" s="1263"/>
      <c r="CL29" s="1263"/>
      <c r="CM29" s="1263"/>
      <c r="CN29" s="1263"/>
      <c r="CO29" s="1263"/>
      <c r="CP29" s="1263"/>
      <c r="CQ29" s="1263"/>
      <c r="CR29" s="1263"/>
      <c r="CS29" s="1263"/>
      <c r="CT29" s="1263"/>
      <c r="CU29" s="1287"/>
      <c r="CV29" s="1287"/>
      <c r="CW29" s="1287"/>
      <c r="CX29" s="1268"/>
      <c r="CY29" s="1287"/>
      <c r="CZ29" s="1287"/>
      <c r="DA29" s="1287"/>
      <c r="DB29" s="1268"/>
      <c r="DC29" s="1287"/>
      <c r="DD29" s="1287"/>
      <c r="DE29" s="1287"/>
      <c r="DF29" s="1268"/>
      <c r="DG29" s="1287"/>
      <c r="DH29" s="1287"/>
      <c r="DI29" s="1287"/>
      <c r="DJ29" s="1287"/>
      <c r="DK29" s="1287"/>
      <c r="DL29" s="1287"/>
      <c r="DM29" s="1287"/>
      <c r="DN29" s="1287"/>
      <c r="DO29" s="1287"/>
      <c r="DP29" s="1287"/>
      <c r="DQ29" s="1287"/>
      <c r="DR29" s="1287"/>
      <c r="DS29" s="1287"/>
      <c r="DT29" s="1287"/>
      <c r="DU29" s="1287"/>
      <c r="DV29" s="1287"/>
      <c r="DW29" s="1287"/>
      <c r="DX29" s="1287"/>
      <c r="DY29" s="1287"/>
      <c r="DZ29" s="1287"/>
      <c r="EA29" s="1287"/>
      <c r="EB29" s="1381"/>
      <c r="EC29" s="1287"/>
      <c r="ED29" s="1287"/>
      <c r="EE29" s="1287"/>
      <c r="EF29" s="1287"/>
      <c r="EG29" s="1287"/>
      <c r="EH29" s="1287"/>
      <c r="EI29" s="1287"/>
      <c r="EJ29" s="1287"/>
      <c r="EK29" s="1287"/>
      <c r="EL29" s="1287"/>
      <c r="EM29" s="1287"/>
      <c r="EN29" s="1287"/>
      <c r="EO29" s="1287"/>
      <c r="EP29" s="1287"/>
      <c r="EQ29" s="1287"/>
      <c r="ER29" s="1382"/>
      <c r="ES29" s="1381"/>
      <c r="ET29" s="1287"/>
      <c r="EU29" s="1287"/>
      <c r="EV29" s="1287"/>
      <c r="EW29" s="1287"/>
      <c r="EX29" s="1287"/>
      <c r="EY29" s="1287"/>
      <c r="EZ29" s="1287"/>
      <c r="FA29" s="1287"/>
      <c r="FB29" s="1287"/>
      <c r="FC29" s="1287"/>
      <c r="FD29" s="1287"/>
      <c r="FE29" s="1287"/>
      <c r="FF29" s="1287"/>
      <c r="FG29" s="1287"/>
      <c r="FH29" s="1287"/>
      <c r="FI29" s="1382"/>
      <c r="FJ29" s="1381"/>
      <c r="FK29" s="1287"/>
      <c r="FL29" s="1287"/>
      <c r="FM29" s="1318"/>
      <c r="FN29" s="1318"/>
      <c r="FO29" s="1318"/>
      <c r="FP29" s="1318"/>
      <c r="FQ29" s="1318"/>
      <c r="FR29" s="1318"/>
      <c r="FS29" s="1318"/>
      <c r="FT29" s="1318"/>
      <c r="FU29" s="1318"/>
      <c r="FV29" s="1318"/>
      <c r="FW29" s="1318"/>
      <c r="FX29" s="1318"/>
      <c r="FY29" s="1318"/>
      <c r="FZ29" s="1383"/>
      <c r="GA29" s="1384"/>
      <c r="GB29" s="1318"/>
      <c r="GC29" s="1318"/>
      <c r="GD29" s="342"/>
      <c r="GE29" s="1318"/>
      <c r="GF29" s="1318"/>
      <c r="GG29" s="1318"/>
      <c r="GH29" s="342"/>
      <c r="GI29" s="342"/>
      <c r="GJ29" s="342"/>
      <c r="GK29" s="342"/>
      <c r="GL29" s="367"/>
      <c r="GM29" s="342"/>
      <c r="GN29" s="342"/>
      <c r="GO29" s="342"/>
      <c r="GP29" s="367"/>
      <c r="GQ29" s="410"/>
      <c r="GR29" s="1384"/>
      <c r="GS29" s="1318"/>
      <c r="GT29" s="1318"/>
      <c r="GU29" s="342"/>
      <c r="GV29" s="342"/>
      <c r="GW29" s="342"/>
      <c r="GX29" s="342"/>
      <c r="GY29" s="342"/>
      <c r="GZ29" s="342"/>
      <c r="HA29" s="342"/>
      <c r="HB29" s="342"/>
      <c r="HC29" s="342"/>
      <c r="HD29" s="342"/>
      <c r="HE29" s="342"/>
      <c r="HF29" s="342"/>
      <c r="HG29" s="342"/>
      <c r="HH29" s="418"/>
      <c r="HI29" s="1384"/>
      <c r="HJ29" s="1318"/>
      <c r="HK29" s="1318"/>
      <c r="HL29" s="342"/>
      <c r="HM29" s="342"/>
      <c r="HN29" s="342"/>
      <c r="HO29" s="342"/>
      <c r="HP29" s="342"/>
      <c r="HQ29" s="342"/>
      <c r="HR29" s="342"/>
      <c r="HS29" s="342"/>
      <c r="HT29" s="342"/>
      <c r="HU29" s="342"/>
      <c r="HV29" s="342"/>
      <c r="HW29" s="342"/>
      <c r="HX29" s="342"/>
      <c r="HY29" s="342"/>
      <c r="HZ29" s="1296"/>
      <c r="IA29" s="342"/>
      <c r="IB29" s="342"/>
      <c r="IC29" s="342"/>
      <c r="ID29" s="342"/>
      <c r="IE29" s="342"/>
      <c r="IF29" s="342"/>
      <c r="IG29" s="342"/>
      <c r="IH29" s="342"/>
      <c r="II29" s="342"/>
      <c r="IJ29" s="342"/>
      <c r="IK29" s="342"/>
      <c r="IL29" s="342"/>
      <c r="IM29" s="342"/>
      <c r="IN29" s="342"/>
      <c r="IO29" s="342"/>
      <c r="IP29" s="1297"/>
      <c r="IQ29" s="1296"/>
      <c r="IR29" s="342"/>
      <c r="IS29" s="342"/>
      <c r="IT29" s="342"/>
      <c r="IU29" s="342"/>
      <c r="IV29" s="342"/>
      <c r="IW29" s="342"/>
      <c r="IX29" s="342"/>
      <c r="IY29" s="342"/>
      <c r="IZ29" s="342"/>
      <c r="JA29" s="342"/>
      <c r="JB29" s="342"/>
      <c r="JC29" s="342"/>
      <c r="JD29" s="342"/>
      <c r="JE29" s="342"/>
      <c r="JF29" s="342"/>
      <c r="JG29" s="1297"/>
    </row>
    <row r="30" spans="1:270" ht="36.75" customHeight="1" x14ac:dyDescent="0.45">
      <c r="A30" s="1277" t="s">
        <v>975</v>
      </c>
      <c r="B30" s="1278">
        <v>586.78399999999999</v>
      </c>
      <c r="C30" s="1278">
        <v>419.09</v>
      </c>
      <c r="D30" s="1278">
        <v>469.1</v>
      </c>
      <c r="E30" s="1278">
        <v>518.37480000000005</v>
      </c>
      <c r="F30" s="1278">
        <v>779.60149999999999</v>
      </c>
      <c r="G30" s="1278">
        <v>505.0718</v>
      </c>
      <c r="H30" s="1278">
        <v>486.15690000000001</v>
      </c>
      <c r="I30" s="1278">
        <v>607.83339999999998</v>
      </c>
      <c r="J30" s="1278">
        <v>622.79330000000004</v>
      </c>
      <c r="K30" s="1278">
        <v>43101</v>
      </c>
      <c r="L30" s="1278">
        <v>604.99249999999995</v>
      </c>
      <c r="M30" s="1278">
        <v>545.49120000000005</v>
      </c>
      <c r="N30" s="1278">
        <v>527.31060000000002</v>
      </c>
      <c r="O30" s="1278">
        <v>674.04859999999996</v>
      </c>
      <c r="P30" s="1278">
        <v>552.73069999999996</v>
      </c>
      <c r="Q30" s="1278">
        <v>788.72349999999994</v>
      </c>
      <c r="R30" s="1304">
        <v>1124.2979</v>
      </c>
      <c r="S30" s="1279">
        <v>7545.0411000000004</v>
      </c>
      <c r="T30" s="1280">
        <v>711.41489999999999</v>
      </c>
      <c r="U30" s="1281">
        <v>783.69770000000005</v>
      </c>
      <c r="V30" s="1281"/>
      <c r="W30" s="1280">
        <v>756.19449999999995</v>
      </c>
      <c r="X30" s="1280">
        <v>656.68579999999997</v>
      </c>
      <c r="Y30" s="1279">
        <v>889.82860000000005</v>
      </c>
      <c r="Z30" s="1279">
        <v>1338.9989</v>
      </c>
      <c r="AA30" s="1284">
        <v>689.4828</v>
      </c>
      <c r="AB30" s="1285">
        <v>702.19849999999997</v>
      </c>
      <c r="AC30" s="1263">
        <v>1062.1198999999999</v>
      </c>
      <c r="AD30" s="1263">
        <v>980.88109999999995</v>
      </c>
      <c r="AE30" s="1263">
        <v>730.74760000000003</v>
      </c>
      <c r="AF30" s="1263">
        <v>1376.4070999999999</v>
      </c>
      <c r="AG30" s="1263">
        <v>10678.657300000001</v>
      </c>
      <c r="AH30" s="1263"/>
      <c r="AI30" s="1263">
        <v>651.26509431999818</v>
      </c>
      <c r="AJ30" s="1263">
        <v>1205.8578391599992</v>
      </c>
      <c r="AK30" s="1263">
        <v>1291.8044147100211</v>
      </c>
      <c r="AL30" s="1263">
        <f t="shared" si="8"/>
        <v>3148.9273481900186</v>
      </c>
      <c r="AM30" s="1263">
        <v>808.02867633999949</v>
      </c>
      <c r="AN30" s="1263">
        <v>1132.0775241399988</v>
      </c>
      <c r="AO30" s="1263">
        <v>1418.7349543899995</v>
      </c>
      <c r="AP30" s="1263">
        <f t="shared" si="29"/>
        <v>6507.7685030600169</v>
      </c>
      <c r="AQ30" s="1263">
        <v>895.30224941999779</v>
      </c>
      <c r="AR30" s="1263">
        <v>972.48584510999945</v>
      </c>
      <c r="AS30" s="1263">
        <v>1007.4522019399984</v>
      </c>
      <c r="AT30" s="1263">
        <f t="shared" si="9"/>
        <v>9383.0087995300128</v>
      </c>
      <c r="AU30" s="1263">
        <v>1100.0788471300011</v>
      </c>
      <c r="AV30" s="1263">
        <v>1079.5451645299995</v>
      </c>
      <c r="AW30" s="1263">
        <v>1817.9859045299995</v>
      </c>
      <c r="AX30" s="1263">
        <f t="shared" si="30"/>
        <v>13380.618715720013</v>
      </c>
      <c r="AY30" s="1263"/>
      <c r="AZ30" s="1263">
        <v>875.58930098799999</v>
      </c>
      <c r="BA30" s="1263">
        <v>1176.8736406</v>
      </c>
      <c r="BB30" s="1263">
        <v>1350.11001876</v>
      </c>
      <c r="BC30" s="1263">
        <f t="shared" si="10"/>
        <v>3402.5729603480004</v>
      </c>
      <c r="BD30" s="1263">
        <v>1240.0087560899999</v>
      </c>
      <c r="BE30" s="1263">
        <v>1021.6136864600002</v>
      </c>
      <c r="BF30" s="1263">
        <v>1402.5073185200001</v>
      </c>
      <c r="BG30" s="1263">
        <f t="shared" si="11"/>
        <v>3664.1297610700003</v>
      </c>
      <c r="BH30" s="1263">
        <f t="shared" si="31"/>
        <v>7066.7027214180007</v>
      </c>
      <c r="BI30" s="1263">
        <v>939.21647432000009</v>
      </c>
      <c r="BJ30" s="1263">
        <v>983.22102872999972</v>
      </c>
      <c r="BK30" s="1263">
        <v>1022.2734119999989</v>
      </c>
      <c r="BL30" s="1263">
        <f t="shared" si="12"/>
        <v>2944.7109150499987</v>
      </c>
      <c r="BM30" s="1263">
        <f t="shared" si="32"/>
        <v>10011.413636468</v>
      </c>
      <c r="BN30" s="1263">
        <v>1495.0480678100007</v>
      </c>
      <c r="BO30" s="1263">
        <v>1106.298759699999</v>
      </c>
      <c r="BP30" s="1263">
        <v>1605.1379586100002</v>
      </c>
      <c r="BQ30" s="1263">
        <f t="shared" si="13"/>
        <v>4206.4847861199996</v>
      </c>
      <c r="BR30" s="1263">
        <f t="shared" si="14"/>
        <v>14217.898422587999</v>
      </c>
      <c r="BS30" s="1263"/>
      <c r="BT30" s="1263">
        <v>1216.3238398300002</v>
      </c>
      <c r="BU30" s="1263">
        <v>1205.1173558800015</v>
      </c>
      <c r="BV30" s="1263">
        <v>1572.444385870001</v>
      </c>
      <c r="BW30" s="1263">
        <f t="shared" si="15"/>
        <v>3993.885581580003</v>
      </c>
      <c r="BX30" s="1263">
        <v>1557.504507209999</v>
      </c>
      <c r="BY30" s="1263">
        <v>1421.0951735570418</v>
      </c>
      <c r="BZ30" s="1263">
        <v>1509.7013236543623</v>
      </c>
      <c r="CA30" s="1263">
        <f t="shared" si="16"/>
        <v>4488.3010044214034</v>
      </c>
      <c r="CB30" s="1263">
        <v>2248.3373202099988</v>
      </c>
      <c r="CC30" s="1263">
        <v>5567.0462659839895</v>
      </c>
      <c r="CD30" s="1263"/>
      <c r="CE30" s="1263">
        <v>1525.0415406800005</v>
      </c>
      <c r="CF30" s="1263">
        <v>1916.2545874699945</v>
      </c>
      <c r="CG30" s="1263">
        <v>2917.7120690100014</v>
      </c>
      <c r="CH30" s="1263">
        <f t="shared" si="17"/>
        <v>6359.0081971599957</v>
      </c>
      <c r="CI30" s="1263">
        <v>1866.2813803028382</v>
      </c>
      <c r="CJ30" s="1263">
        <v>2058.7258992200036</v>
      </c>
      <c r="CK30" s="1263">
        <v>2727.2075586600026</v>
      </c>
      <c r="CL30" s="1263">
        <f t="shared" si="18"/>
        <v>6652.2148381828447</v>
      </c>
      <c r="CM30" s="1263">
        <v>2111.3781317841026</v>
      </c>
      <c r="CN30" s="1263">
        <v>1915.2849136754405</v>
      </c>
      <c r="CO30" s="1263">
        <v>1664.3213642099997</v>
      </c>
      <c r="CP30" s="1263">
        <f t="shared" si="19"/>
        <v>5690.9844096695433</v>
      </c>
      <c r="CQ30" s="1263">
        <v>2103.4761663799995</v>
      </c>
      <c r="CR30" s="1263">
        <v>2057.5043731095557</v>
      </c>
      <c r="CS30" s="39">
        <v>2632.4909480699998</v>
      </c>
      <c r="CT30" s="1263">
        <f>SUM(CQ30:CS30)</f>
        <v>6793.4714875595555</v>
      </c>
      <c r="CU30" s="1307">
        <v>1701.2233123499975</v>
      </c>
      <c r="CV30" s="1307">
        <v>1937.2295629530051</v>
      </c>
      <c r="CW30" s="1307">
        <v>2276.4344108000146</v>
      </c>
      <c r="CX30" s="1268">
        <v>5914.8872861030177</v>
      </c>
      <c r="CY30" s="1288">
        <v>3466.4248183300265</v>
      </c>
      <c r="CZ30" s="1288">
        <v>2040.3135152999666</v>
      </c>
      <c r="DA30" s="1288">
        <v>2129.1486710100025</v>
      </c>
      <c r="DB30" s="1268">
        <v>7635.8870046399952</v>
      </c>
      <c r="DC30" s="1288">
        <v>2458.4008433399999</v>
      </c>
      <c r="DD30" s="1288">
        <v>1910.6390614520974</v>
      </c>
      <c r="DE30" s="1288">
        <v>2226.5209442899582</v>
      </c>
      <c r="DF30" s="1268">
        <v>6595.5608490820559</v>
      </c>
      <c r="DG30" s="1288">
        <v>3703.6069634998589</v>
      </c>
      <c r="DH30" s="1288">
        <v>2060.4723302000029</v>
      </c>
      <c r="DI30" s="1288">
        <v>2730.4401741352394</v>
      </c>
      <c r="DJ30" s="1288">
        <v>8494.5194678351018</v>
      </c>
      <c r="DK30" s="1288">
        <v>2118.3362333949135</v>
      </c>
      <c r="DL30" s="1288">
        <v>2027.4982530199993</v>
      </c>
      <c r="DM30" s="1288">
        <v>2607.6304175987329</v>
      </c>
      <c r="DN30" s="1288">
        <v>6753.4649040136446</v>
      </c>
      <c r="DO30" s="1288">
        <v>2320.320041519913</v>
      </c>
      <c r="DP30" s="1288">
        <v>2576.189729430002</v>
      </c>
      <c r="DQ30" s="1288">
        <v>2468.2140412299941</v>
      </c>
      <c r="DR30" s="1288">
        <v>7364.7238121799101</v>
      </c>
      <c r="DS30" s="1288">
        <v>2537.4553350199221</v>
      </c>
      <c r="DT30" s="1288">
        <v>3087.054728299996</v>
      </c>
      <c r="DU30" s="1288">
        <v>2597.8271687214983</v>
      </c>
      <c r="DV30" s="1288">
        <v>8222.3372320414182</v>
      </c>
      <c r="DW30" s="1288">
        <v>2980.7344210500464</v>
      </c>
      <c r="DX30" s="1288">
        <v>3189.2494752899956</v>
      </c>
      <c r="DY30" s="1288">
        <v>4258.6377974087745</v>
      </c>
      <c r="DZ30" s="1288">
        <v>10428.621693748815</v>
      </c>
      <c r="EA30" s="1288">
        <v>32769.147641983793</v>
      </c>
      <c r="EB30" s="1290">
        <v>2391.0588438499999</v>
      </c>
      <c r="EC30" s="1288">
        <v>3623.2608594099966</v>
      </c>
      <c r="ED30" s="1288">
        <v>2805.2286861099992</v>
      </c>
      <c r="EE30" s="1288">
        <v>8819.5483893699966</v>
      </c>
      <c r="EF30" s="1288">
        <v>2814.6973064199992</v>
      </c>
      <c r="EG30" s="1288">
        <v>3101.0995468970341</v>
      </c>
      <c r="EH30" s="1288">
        <v>3883.4198881600005</v>
      </c>
      <c r="EI30" s="1288">
        <v>9799.2167414770338</v>
      </c>
      <c r="EJ30" s="1288">
        <v>3743.0195420833161</v>
      </c>
      <c r="EK30" s="1288">
        <v>3654.5463621589288</v>
      </c>
      <c r="EL30" s="1288">
        <v>3810.3102968899866</v>
      </c>
      <c r="EM30" s="1288">
        <v>11207.876201132232</v>
      </c>
      <c r="EN30" s="1288">
        <v>3136.7062111399991</v>
      </c>
      <c r="EO30" s="1288">
        <v>3535.672087310023</v>
      </c>
      <c r="EP30" s="1288">
        <v>5803.3293499099909</v>
      </c>
      <c r="EQ30" s="1288">
        <v>12475.707648360012</v>
      </c>
      <c r="ER30" s="1291">
        <v>42302.348980339273</v>
      </c>
      <c r="ES30" s="1290">
        <v>2991.9410882599955</v>
      </c>
      <c r="ET30" s="1288">
        <v>2822.4406706299978</v>
      </c>
      <c r="EU30" s="1288">
        <v>3180.7669435499979</v>
      </c>
      <c r="EV30" s="1288">
        <v>8995.1487024399921</v>
      </c>
      <c r="EW30" s="1288">
        <v>3489.5932895999981</v>
      </c>
      <c r="EX30" s="1288">
        <v>3155.217946050001</v>
      </c>
      <c r="EY30" s="1288">
        <v>3351.7666694923987</v>
      </c>
      <c r="EZ30" s="1288">
        <v>9996.5779051423979</v>
      </c>
      <c r="FA30" s="1288">
        <v>4825.0586000000358</v>
      </c>
      <c r="FB30" s="1288">
        <v>3863.1205666035694</v>
      </c>
      <c r="FC30" s="1288">
        <v>3965.4732609520865</v>
      </c>
      <c r="FD30" s="1288">
        <v>12653.652427555691</v>
      </c>
      <c r="FE30" s="1288">
        <v>3713.0729656000012</v>
      </c>
      <c r="FF30" s="1292">
        <v>3313.357808960001</v>
      </c>
      <c r="FG30" s="1292">
        <v>7593.2619654977971</v>
      </c>
      <c r="FH30" s="1292">
        <v>14619.692740057802</v>
      </c>
      <c r="FI30" s="1293">
        <v>46265.071775195873</v>
      </c>
      <c r="FJ30" s="1302">
        <v>3582.455582409993</v>
      </c>
      <c r="FK30" s="1292">
        <v>2511.3319241200002</v>
      </c>
      <c r="FL30" s="1292">
        <v>3167.9041599799989</v>
      </c>
      <c r="FM30" s="1318">
        <v>9261.6916665099907</v>
      </c>
      <c r="FN30" s="1318">
        <v>5366.3754236855957</v>
      </c>
      <c r="FO30" s="1318">
        <v>2733.5035049800008</v>
      </c>
      <c r="FP30" s="1318">
        <v>3615.1553727099999</v>
      </c>
      <c r="FQ30" s="1318">
        <v>11715.034301375596</v>
      </c>
      <c r="FR30" s="1318">
        <v>4459.3019066899988</v>
      </c>
      <c r="FS30" s="1318">
        <v>3304.996695186951</v>
      </c>
      <c r="FT30" s="1318">
        <v>6234.5946423700207</v>
      </c>
      <c r="FU30" s="1318">
        <v>13998.89324424697</v>
      </c>
      <c r="FV30" s="1318">
        <v>4614.1949523799985</v>
      </c>
      <c r="FW30" s="1318">
        <v>3929.0296959399966</v>
      </c>
      <c r="FX30" s="1318">
        <v>7104.2581024607325</v>
      </c>
      <c r="FY30" s="1318">
        <v>15647.482750780728</v>
      </c>
      <c r="FZ30" s="1383">
        <v>50623.101962913279</v>
      </c>
      <c r="GA30" s="1384">
        <v>4447.1136307946472</v>
      </c>
      <c r="GB30" s="1318">
        <v>3780.9579376000011</v>
      </c>
      <c r="GC30" s="1318">
        <v>5351.6774650599937</v>
      </c>
      <c r="GD30" s="342">
        <f t="shared" si="41"/>
        <v>13579.749033454642</v>
      </c>
      <c r="GE30" s="1318">
        <v>4765.2819203800018</v>
      </c>
      <c r="GF30" s="1318">
        <v>3586.5159603999987</v>
      </c>
      <c r="GG30" s="1318">
        <v>5711.9701294425049</v>
      </c>
      <c r="GH30" s="342">
        <f t="shared" si="33"/>
        <v>14063.768010222506</v>
      </c>
      <c r="GI30" s="342">
        <v>5290.1371957300007</v>
      </c>
      <c r="GJ30" s="342">
        <v>4088.7875416200018</v>
      </c>
      <c r="GK30" s="342">
        <v>5896.9852479200017</v>
      </c>
      <c r="GL30" s="342">
        <f>GI30+GJ30+GK30</f>
        <v>15275.909985270004</v>
      </c>
      <c r="GM30" s="342">
        <v>6630.0450915200026</v>
      </c>
      <c r="GN30" s="342">
        <v>4269.1043928799991</v>
      </c>
      <c r="GO30" s="342">
        <v>8524.0813218700005</v>
      </c>
      <c r="GP30" s="342">
        <f>GM30+GN30+GO30</f>
        <v>19423.230806270003</v>
      </c>
      <c r="GQ30" s="410">
        <f t="shared" si="22"/>
        <v>62342.657835217156</v>
      </c>
      <c r="GR30" s="1384">
        <v>4186.8536878700079</v>
      </c>
      <c r="GS30" s="1318">
        <v>3919.8328745199674</v>
      </c>
      <c r="GT30" s="1318">
        <v>5898.2593036600001</v>
      </c>
      <c r="GU30" s="342">
        <f t="shared" si="34"/>
        <v>14004.945866049977</v>
      </c>
      <c r="GV30" s="342">
        <v>7028.279160640006</v>
      </c>
      <c r="GW30" s="342">
        <v>4892.1702450300008</v>
      </c>
      <c r="GX30" s="342">
        <v>6281.0748797199976</v>
      </c>
      <c r="GY30" s="342">
        <f t="shared" si="35"/>
        <v>18201.524285390005</v>
      </c>
      <c r="GZ30" s="342">
        <v>6146.8481922699993</v>
      </c>
      <c r="HA30" s="342">
        <v>5980.6904458599984</v>
      </c>
      <c r="HB30" s="342">
        <v>9669.6958267300088</v>
      </c>
      <c r="HC30" s="342">
        <f t="shared" si="36"/>
        <v>21797.234464860005</v>
      </c>
      <c r="HD30" s="342">
        <v>7231.9471153999975</v>
      </c>
      <c r="HE30" s="342">
        <v>7562.2794576600181</v>
      </c>
      <c r="HF30" s="342">
        <v>12069.29447458</v>
      </c>
      <c r="HG30" s="342">
        <f t="shared" si="37"/>
        <v>26863.521047640017</v>
      </c>
      <c r="HH30" s="418">
        <v>80867.22566394</v>
      </c>
      <c r="HI30" s="1384">
        <v>5306.9719054199995</v>
      </c>
      <c r="HJ30" s="1318">
        <v>6315.4825231700015</v>
      </c>
      <c r="HK30" s="1318">
        <v>12451.240977060008</v>
      </c>
      <c r="HL30" s="342">
        <f t="shared" ref="HL30:HL31" si="49">HI30+HJ30+HK30</f>
        <v>24073.695405650011</v>
      </c>
      <c r="HM30" s="342">
        <v>7139.7577560499876</v>
      </c>
      <c r="HN30" s="342">
        <v>8963.9563639499993</v>
      </c>
      <c r="HO30" s="342">
        <v>14949.298867985852</v>
      </c>
      <c r="HP30" s="342">
        <f t="shared" ref="HP30:HP31" si="50">HM30+HN30+HO30</f>
        <v>31053.012987985836</v>
      </c>
      <c r="HQ30" s="342">
        <v>10079.928616339997</v>
      </c>
      <c r="HR30" s="342">
        <v>8304.9975745499996</v>
      </c>
      <c r="HS30" s="342">
        <v>9038.5356465199238</v>
      </c>
      <c r="HT30" s="342">
        <f t="shared" ref="HT30:HT31" si="51">HQ30+HR30+HS30</f>
        <v>27423.461837409923</v>
      </c>
      <c r="HU30" s="342">
        <v>9754.7752431799927</v>
      </c>
      <c r="HV30" s="342">
        <v>8442.9971525600049</v>
      </c>
      <c r="HW30" s="342">
        <v>16534.916327690007</v>
      </c>
      <c r="HX30" s="342">
        <f>HU30+HV30+HW30</f>
        <v>34732.688723430008</v>
      </c>
      <c r="HY30" s="342">
        <f>HX30+HT30+HP30+HL30</f>
        <v>117282.85895447579</v>
      </c>
      <c r="HZ30" s="1296">
        <v>7359.9855977050192</v>
      </c>
      <c r="IA30" s="342">
        <v>8089.4639039429039</v>
      </c>
      <c r="IB30" s="342">
        <v>8913.6782629539648</v>
      </c>
      <c r="IC30" s="342">
        <f t="shared" si="25"/>
        <v>24363.127764601886</v>
      </c>
      <c r="ID30" s="342">
        <v>12846.83831374</v>
      </c>
      <c r="IE30" s="342">
        <v>11309.308252679963</v>
      </c>
      <c r="IF30" s="342">
        <v>14433.343085381084</v>
      </c>
      <c r="IG30" s="342">
        <f t="shared" si="26"/>
        <v>38589.48965180105</v>
      </c>
      <c r="IH30" s="342">
        <v>14215.981273062482</v>
      </c>
      <c r="II30" s="342">
        <v>9642.0938381499818</v>
      </c>
      <c r="IJ30" s="342">
        <v>10604.804833860057</v>
      </c>
      <c r="IK30" s="342">
        <v>34462.87994507252</v>
      </c>
      <c r="IL30" s="342">
        <v>16765.117153109935</v>
      </c>
      <c r="IM30" s="342">
        <v>12875.288579837894</v>
      </c>
      <c r="IN30" s="342">
        <v>38114.752860588669</v>
      </c>
      <c r="IO30" s="342">
        <v>67755.1585935365</v>
      </c>
      <c r="IP30" s="1297">
        <v>165170.65595501196</v>
      </c>
      <c r="IQ30" s="1296">
        <v>10203.309666262872</v>
      </c>
      <c r="IR30" s="342">
        <f t="shared" ref="IR30:IS30" si="52">IR4</f>
        <v>9992.0908393300051</v>
      </c>
      <c r="IS30" s="342">
        <f t="shared" si="52"/>
        <v>19484.300981090713</v>
      </c>
      <c r="IT30" s="342">
        <f>IQ30+IR30+IS30</f>
        <v>39679.701486683596</v>
      </c>
      <c r="IU30" s="342">
        <f t="shared" ref="IU30:IW30" si="53">IU4</f>
        <v>17486.850849960007</v>
      </c>
      <c r="IV30" s="342">
        <f t="shared" si="53"/>
        <v>12957.979737139354</v>
      </c>
      <c r="IW30" s="342">
        <f t="shared" si="53"/>
        <v>15407.770811518103</v>
      </c>
      <c r="IX30" s="342">
        <f>IU30+IV30+IW30</f>
        <v>45852.601398617466</v>
      </c>
      <c r="IY30" s="342">
        <f t="shared" ref="IY30:JA30" si="54">IY4</f>
        <v>12467.136080630014</v>
      </c>
      <c r="IZ30" s="342">
        <f t="shared" si="54"/>
        <v>21198.117105090008</v>
      </c>
      <c r="JA30" s="342">
        <f t="shared" si="54"/>
        <v>19466.931049282535</v>
      </c>
      <c r="JB30" s="342">
        <f>IY30+IZ30+JA30</f>
        <v>53132.184235002554</v>
      </c>
      <c r="JC30" s="342">
        <f t="shared" ref="JC30:JE30" si="55">JC4</f>
        <v>18080.542254437558</v>
      </c>
      <c r="JD30" s="342">
        <f t="shared" si="55"/>
        <v>14966.979422106113</v>
      </c>
      <c r="JE30" s="342">
        <f t="shared" si="55"/>
        <v>33789.430390770001</v>
      </c>
      <c r="JF30" s="342">
        <f t="shared" si="6"/>
        <v>66836.952067313672</v>
      </c>
      <c r="JG30" s="1297">
        <f>IT30+IX30+JB30+JF30</f>
        <v>205501.43918761727</v>
      </c>
      <c r="JH30" s="1298"/>
    </row>
    <row r="31" spans="1:270" ht="36.75" customHeight="1" x14ac:dyDescent="0.45">
      <c r="A31" s="1277" t="s">
        <v>976</v>
      </c>
      <c r="B31" s="1278">
        <v>308.416</v>
      </c>
      <c r="C31" s="1278">
        <v>540.11</v>
      </c>
      <c r="D31" s="1278">
        <v>539.5</v>
      </c>
      <c r="E31" s="1278">
        <v>803.16380000000004</v>
      </c>
      <c r="F31" s="1278">
        <v>916.10609999999997</v>
      </c>
      <c r="G31" s="1278">
        <v>844.01919999999996</v>
      </c>
      <c r="H31" s="1278">
        <v>645.23940000000005</v>
      </c>
      <c r="I31" s="1278">
        <v>720.41780000000006</v>
      </c>
      <c r="J31" s="1278">
        <v>782.37149999999997</v>
      </c>
      <c r="K31" s="1278">
        <v>585.43380000000002</v>
      </c>
      <c r="L31" s="1278">
        <v>587.75840000000005</v>
      </c>
      <c r="M31" s="1278">
        <v>786.10879999999997</v>
      </c>
      <c r="N31" s="1278">
        <v>734.97159999999997</v>
      </c>
      <c r="O31" s="1278">
        <v>824.97900000000004</v>
      </c>
      <c r="P31" s="1278">
        <v>1022.3732</v>
      </c>
      <c r="Q31" s="1278">
        <v>714.90509999999995</v>
      </c>
      <c r="R31" s="1304">
        <v>965.17470000000003</v>
      </c>
      <c r="S31" s="1279">
        <v>9211.4415000000008</v>
      </c>
      <c r="T31" s="1280">
        <v>603.69709999999998</v>
      </c>
      <c r="U31" s="1281">
        <v>1090.3996999999999</v>
      </c>
      <c r="V31" s="1281"/>
      <c r="W31" s="1280">
        <v>1355.1505</v>
      </c>
      <c r="X31" s="1280">
        <v>965.44960000000003</v>
      </c>
      <c r="Y31" s="1279">
        <v>1178.2709</v>
      </c>
      <c r="Z31" s="1279">
        <v>695.33190000000002</v>
      </c>
      <c r="AA31" s="1284">
        <v>1118.7713000000001</v>
      </c>
      <c r="AB31" s="1285">
        <v>841.39350000000002</v>
      </c>
      <c r="AC31" s="1263">
        <v>1103.4840999999999</v>
      </c>
      <c r="AD31" s="1263">
        <v>1418.8100999999999</v>
      </c>
      <c r="AE31" s="1263">
        <v>1270.2666999999999</v>
      </c>
      <c r="AF31" s="1263">
        <v>1102.7043000000001</v>
      </c>
      <c r="AG31" s="1263">
        <v>12743.729300000001</v>
      </c>
      <c r="AH31" s="1263"/>
      <c r="AI31" s="1263">
        <v>1478.1931059200083</v>
      </c>
      <c r="AJ31" s="1263">
        <v>1260.7397381599992</v>
      </c>
      <c r="AK31" s="1263">
        <v>1127.614341380001</v>
      </c>
      <c r="AL31" s="1263">
        <f t="shared" si="8"/>
        <v>3866.5471854600087</v>
      </c>
      <c r="AM31" s="1263">
        <v>1802.4324514700224</v>
      </c>
      <c r="AN31" s="1263">
        <v>1885.1345427000056</v>
      </c>
      <c r="AO31" s="1263">
        <v>2194.9107991799879</v>
      </c>
      <c r="AP31" s="1263">
        <f t="shared" si="29"/>
        <v>9749.0249788100245</v>
      </c>
      <c r="AQ31" s="1263">
        <v>1575.3894065200132</v>
      </c>
      <c r="AR31" s="1263">
        <v>1127.4187482999769</v>
      </c>
      <c r="AS31" s="1263">
        <v>1442.9984175200088</v>
      </c>
      <c r="AT31" s="1263">
        <f t="shared" si="9"/>
        <v>13894.831551150022</v>
      </c>
      <c r="AU31" s="1263">
        <v>1405.9397298099984</v>
      </c>
      <c r="AV31" s="1263">
        <v>2676.3227650900062</v>
      </c>
      <c r="AW31" s="1263">
        <v>1889.4347781800061</v>
      </c>
      <c r="AX31" s="1263">
        <f t="shared" si="30"/>
        <v>19866.528824230034</v>
      </c>
      <c r="AY31" s="1263"/>
      <c r="AZ31" s="1263">
        <v>2298.5446835979988</v>
      </c>
      <c r="BA31" s="1263">
        <v>2094.7912059399996</v>
      </c>
      <c r="BB31" s="1263">
        <v>908.67864384000234</v>
      </c>
      <c r="BC31" s="1263">
        <f t="shared" si="10"/>
        <v>5302.0145333780001</v>
      </c>
      <c r="BD31" s="1263">
        <v>2079.8713903799994</v>
      </c>
      <c r="BE31" s="1263">
        <v>1515.5838107300008</v>
      </c>
      <c r="BF31" s="1263">
        <v>1247.7511493500003</v>
      </c>
      <c r="BG31" s="1263">
        <f t="shared" si="11"/>
        <v>4843.206350460001</v>
      </c>
      <c r="BH31" s="1263">
        <f t="shared" si="31"/>
        <v>10145.220883838001</v>
      </c>
      <c r="BI31" s="1263">
        <v>1819.427767880002</v>
      </c>
      <c r="BJ31" s="1263">
        <v>1887.5900458900026</v>
      </c>
      <c r="BK31" s="1263">
        <v>2295.5283047200001</v>
      </c>
      <c r="BL31" s="1263">
        <f t="shared" si="12"/>
        <v>6002.546118490005</v>
      </c>
      <c r="BM31" s="1263">
        <f t="shared" si="32"/>
        <v>16147.767002328008</v>
      </c>
      <c r="BN31" s="1263">
        <v>2611.7363748300031</v>
      </c>
      <c r="BO31" s="1263">
        <v>1564.7080279000072</v>
      </c>
      <c r="BP31" s="1263">
        <v>1739.4803652400071</v>
      </c>
      <c r="BQ31" s="1263">
        <f t="shared" si="13"/>
        <v>5915.9247679700175</v>
      </c>
      <c r="BR31" s="1263">
        <f t="shared" si="14"/>
        <v>22063.691770298024</v>
      </c>
      <c r="BS31" s="1263"/>
      <c r="BT31" s="1263">
        <v>2623.2839231899766</v>
      </c>
      <c r="BU31" s="1263">
        <v>1738.3175448400139</v>
      </c>
      <c r="BV31" s="1263">
        <v>1657.6495330399891</v>
      </c>
      <c r="BW31" s="1263">
        <f t="shared" si="15"/>
        <v>6019.2510010699798</v>
      </c>
      <c r="BX31" s="1263">
        <v>1876.8559871399857</v>
      </c>
      <c r="BY31" s="1263">
        <v>2421.927278197028</v>
      </c>
      <c r="BZ31" s="1263">
        <v>1828.8532230743676</v>
      </c>
      <c r="CA31" s="1263">
        <f t="shared" si="16"/>
        <v>6127.6364884113809</v>
      </c>
      <c r="CB31" s="1263">
        <v>3604.7116391100094</v>
      </c>
      <c r="CC31" s="1263">
        <v>8099.5037175408761</v>
      </c>
      <c r="CD31" s="1263"/>
      <c r="CE31" s="1263">
        <v>2031.1455888300022</v>
      </c>
      <c r="CF31" s="1263">
        <v>2338.5655374399998</v>
      </c>
      <c r="CG31" s="1263">
        <v>2054.5239006800066</v>
      </c>
      <c r="CH31" s="1263">
        <f t="shared" si="17"/>
        <v>6424.2350269500084</v>
      </c>
      <c r="CI31" s="1263">
        <v>2858.1607785328383</v>
      </c>
      <c r="CJ31" s="1263">
        <v>1835.1423115399996</v>
      </c>
      <c r="CK31" s="1263">
        <v>2669.05765131</v>
      </c>
      <c r="CL31" s="1263">
        <f t="shared" si="18"/>
        <v>7362.3607413828377</v>
      </c>
      <c r="CM31" s="1263">
        <v>3011.7543260240982</v>
      </c>
      <c r="CN31" s="1263">
        <v>3238.2960528654476</v>
      </c>
      <c r="CO31" s="1263">
        <v>2234.0553069399798</v>
      </c>
      <c r="CP31" s="1263">
        <f t="shared" si="19"/>
        <v>8484.1056858295251</v>
      </c>
      <c r="CQ31" s="1263">
        <v>2910.503251609995</v>
      </c>
      <c r="CR31" s="1263">
        <v>2199.0151675195611</v>
      </c>
      <c r="CS31" s="39">
        <v>3780.1581650500325</v>
      </c>
      <c r="CT31" s="1263">
        <f>SUM(CQ31:CS31)</f>
        <v>8889.6765841795877</v>
      </c>
      <c r="CU31" s="1385">
        <v>2763.7326912899671</v>
      </c>
      <c r="CV31" s="1385">
        <v>3513.792835023005</v>
      </c>
      <c r="CW31" s="1385">
        <v>2683.9997539599999</v>
      </c>
      <c r="CX31" s="1268">
        <v>8961.5252802729719</v>
      </c>
      <c r="CY31" s="1288">
        <v>3191.65881193</v>
      </c>
      <c r="CZ31" s="1288">
        <v>2997.0104143399976</v>
      </c>
      <c r="DA31" s="1288">
        <v>3048.7134105199725</v>
      </c>
      <c r="DB31" s="1268">
        <v>9237.382636789971</v>
      </c>
      <c r="DC31" s="1288">
        <v>4167.7604310199704</v>
      </c>
      <c r="DD31" s="1288">
        <v>3094.3467552920674</v>
      </c>
      <c r="DE31" s="1288">
        <v>2498.2191232599903</v>
      </c>
      <c r="DF31" s="1268">
        <v>9760.3263095720304</v>
      </c>
      <c r="DG31" s="1288">
        <v>3290.5213791321721</v>
      </c>
      <c r="DH31" s="1288">
        <v>3422.5780522600517</v>
      </c>
      <c r="DI31" s="1288">
        <v>4155.6615232452286</v>
      </c>
      <c r="DJ31" s="1288">
        <v>10868.760954637453</v>
      </c>
      <c r="DK31" s="1288">
        <v>4433.8648089448907</v>
      </c>
      <c r="DL31" s="1288">
        <v>2345.9662886499959</v>
      </c>
      <c r="DM31" s="1288">
        <v>2175.119655368705</v>
      </c>
      <c r="DN31" s="1288">
        <v>8954.9507529635921</v>
      </c>
      <c r="DO31" s="1288">
        <v>2878.96524365</v>
      </c>
      <c r="DP31" s="1288">
        <v>3390.6977168699977</v>
      </c>
      <c r="DQ31" s="1288">
        <v>4183.1085815398874</v>
      </c>
      <c r="DR31" s="1288">
        <v>10452.771542059885</v>
      </c>
      <c r="DS31" s="1288">
        <v>4008.8360068399988</v>
      </c>
      <c r="DT31" s="1288">
        <v>3220.4140447200011</v>
      </c>
      <c r="DU31" s="1288">
        <v>2769.6252193215182</v>
      </c>
      <c r="DV31" s="1288">
        <v>9998.8752708815191</v>
      </c>
      <c r="DW31" s="1288">
        <v>4341.0309197300012</v>
      </c>
      <c r="DX31" s="1288">
        <v>3650.0571928300424</v>
      </c>
      <c r="DY31" s="1288">
        <v>4398.2264964387696</v>
      </c>
      <c r="DZ31" s="1288">
        <v>12389.314608998813</v>
      </c>
      <c r="EA31" s="1288">
        <v>41795.910174903809</v>
      </c>
      <c r="EB31" s="1290">
        <v>4661.2665094399963</v>
      </c>
      <c r="EC31" s="1288">
        <v>2993.4926703200003</v>
      </c>
      <c r="ED31" s="1288">
        <v>3565.66217951</v>
      </c>
      <c r="EE31" s="1288">
        <v>11220.421359269994</v>
      </c>
      <c r="EF31" s="1288">
        <v>5547.8221539247588</v>
      </c>
      <c r="EG31" s="1288">
        <v>4425.7179277700016</v>
      </c>
      <c r="EH31" s="1288">
        <v>3799.9670405500051</v>
      </c>
      <c r="EI31" s="1288">
        <v>13773.507122244764</v>
      </c>
      <c r="EJ31" s="1288">
        <v>5199.8643324500008</v>
      </c>
      <c r="EK31" s="1288">
        <v>3845.1827615512188</v>
      </c>
      <c r="EL31" s="1288">
        <v>4177.7171687099999</v>
      </c>
      <c r="EM31" s="1288">
        <v>13222.76426271122</v>
      </c>
      <c r="EN31" s="1288">
        <v>5327.7181270499914</v>
      </c>
      <c r="EO31" s="1288">
        <v>5009.5648886400004</v>
      </c>
      <c r="EP31" s="1288">
        <v>4881.6256335199987</v>
      </c>
      <c r="EQ31" s="1288">
        <v>15218.90864920999</v>
      </c>
      <c r="ER31" s="1291">
        <v>53435.601393435973</v>
      </c>
      <c r="ES31" s="1290">
        <v>4634.2812209900349</v>
      </c>
      <c r="ET31" s="1288">
        <v>4079.3442782999964</v>
      </c>
      <c r="EU31" s="1288">
        <v>4426.7755976710523</v>
      </c>
      <c r="EV31" s="1288">
        <v>13140.401096961084</v>
      </c>
      <c r="EW31" s="1288">
        <v>5810.4661300300304</v>
      </c>
      <c r="EX31" s="1288">
        <v>6699.8364167500067</v>
      </c>
      <c r="EY31" s="1288">
        <v>4308.3232769323831</v>
      </c>
      <c r="EZ31" s="1288">
        <v>16018.62582371242</v>
      </c>
      <c r="FA31" s="1288">
        <v>6938.1111696003527</v>
      </c>
      <c r="FB31" s="1288">
        <v>4576.6504105036311</v>
      </c>
      <c r="FC31" s="1288">
        <v>7492.1524297721162</v>
      </c>
      <c r="FD31" s="1288">
        <v>19006.914009876102</v>
      </c>
      <c r="FE31" s="1288">
        <v>5173.4980958300366</v>
      </c>
      <c r="FF31" s="1292">
        <v>5610.0031012800191</v>
      </c>
      <c r="FG31" s="1292">
        <v>6217.661760337759</v>
      </c>
      <c r="FH31" s="1292">
        <v>17001.162957447817</v>
      </c>
      <c r="FI31" s="1293">
        <v>62752.103887997422</v>
      </c>
      <c r="FJ31" s="1302">
        <v>6813.2699895500109</v>
      </c>
      <c r="FK31" s="1292">
        <v>7392.8494992500109</v>
      </c>
      <c r="FL31" s="1292">
        <v>10063.440038689991</v>
      </c>
      <c r="FM31" s="1318">
        <v>24269.559527490012</v>
      </c>
      <c r="FN31" s="1318">
        <v>6806.9667932799957</v>
      </c>
      <c r="FO31" s="1318">
        <v>7496.7524673997714</v>
      </c>
      <c r="FP31" s="1318">
        <v>8077.6238640599704</v>
      </c>
      <c r="FQ31" s="1318">
        <v>22381.343124739735</v>
      </c>
      <c r="FR31" s="1318">
        <v>8725.6757600099827</v>
      </c>
      <c r="FS31" s="1318">
        <v>8411.0313046529773</v>
      </c>
      <c r="FT31" s="1318">
        <v>6586.3257159400009</v>
      </c>
      <c r="FU31" s="1318">
        <v>23723.03278060296</v>
      </c>
      <c r="FV31" s="1318">
        <v>9652.8742199999615</v>
      </c>
      <c r="FW31" s="1318">
        <v>8056.4828460699746</v>
      </c>
      <c r="FX31" s="1318">
        <v>9622.0490447207922</v>
      </c>
      <c r="FY31" s="1318">
        <v>27331.406110790729</v>
      </c>
      <c r="FZ31" s="1383">
        <v>97705.340543623446</v>
      </c>
      <c r="GA31" s="1384">
        <v>8844.479454504617</v>
      </c>
      <c r="GB31" s="1318">
        <v>5530.8080442399987</v>
      </c>
      <c r="GC31" s="1318">
        <v>8299.5309361700274</v>
      </c>
      <c r="GD31" s="342">
        <f t="shared" si="41"/>
        <v>22674.818434914643</v>
      </c>
      <c r="GE31" s="1318">
        <v>7349.5545719300771</v>
      </c>
      <c r="GF31" s="1318">
        <v>8596.8448580999975</v>
      </c>
      <c r="GG31" s="1318">
        <v>7098.0276650424557</v>
      </c>
      <c r="GH31" s="342">
        <f t="shared" si="33"/>
        <v>23044.427095072529</v>
      </c>
      <c r="GI31" s="342">
        <v>9403.2485977499709</v>
      </c>
      <c r="GJ31" s="342">
        <v>7957.4716758499999</v>
      </c>
      <c r="GK31" s="342">
        <v>10263.14462356006</v>
      </c>
      <c r="GL31" s="342">
        <f>GI31+GJ31+GK31</f>
        <v>27623.864897160031</v>
      </c>
      <c r="GM31" s="342">
        <v>7206.2447703099251</v>
      </c>
      <c r="GN31" s="342">
        <v>9602.7791144499624</v>
      </c>
      <c r="GO31" s="342">
        <v>8138.7421392999231</v>
      </c>
      <c r="GP31" s="342">
        <f>GM31+GN31+GO31</f>
        <v>24947.766024059812</v>
      </c>
      <c r="GQ31" s="410">
        <f t="shared" si="22"/>
        <v>98290.876451207005</v>
      </c>
      <c r="GR31" s="1384">
        <v>11478.096109190008</v>
      </c>
      <c r="GS31" s="1318">
        <v>5536.11119469</v>
      </c>
      <c r="GT31" s="1318">
        <v>10383.564625219973</v>
      </c>
      <c r="GU31" s="342">
        <f t="shared" si="34"/>
        <v>27397.771929099981</v>
      </c>
      <c r="GV31" s="342">
        <v>9123.5807087300054</v>
      </c>
      <c r="GW31" s="342">
        <v>9836.9967977499928</v>
      </c>
      <c r="GX31" s="342">
        <v>7712.8617584999629</v>
      </c>
      <c r="GY31" s="342">
        <f t="shared" si="35"/>
        <v>26673.439264979959</v>
      </c>
      <c r="GZ31" s="342">
        <v>11059.361158509964</v>
      </c>
      <c r="HA31" s="342">
        <v>12382.204853430025</v>
      </c>
      <c r="HB31" s="342">
        <v>12105.82231112</v>
      </c>
      <c r="HC31" s="342">
        <f t="shared" si="36"/>
        <v>35547.388323059989</v>
      </c>
      <c r="HD31" s="342">
        <v>9602.3787453900022</v>
      </c>
      <c r="HE31" s="342">
        <v>12877.70931224</v>
      </c>
      <c r="HF31" s="342">
        <v>10995.051302340005</v>
      </c>
      <c r="HG31" s="342">
        <f t="shared" si="37"/>
        <v>33475.13935997001</v>
      </c>
      <c r="HH31" s="418">
        <v>123093.73887710994</v>
      </c>
      <c r="HI31" s="1384">
        <v>11805.790383809996</v>
      </c>
      <c r="HJ31" s="1318">
        <v>10762.074220210035</v>
      </c>
      <c r="HK31" s="1318">
        <v>9221.9224167499797</v>
      </c>
      <c r="HL31" s="342">
        <f t="shared" si="49"/>
        <v>31789.787020770011</v>
      </c>
      <c r="HM31" s="342">
        <v>9845.7722548799484</v>
      </c>
      <c r="HN31" s="342">
        <v>9667.882355580914</v>
      </c>
      <c r="HO31" s="342">
        <v>8694.345980914999</v>
      </c>
      <c r="HP31" s="342">
        <f t="shared" si="50"/>
        <v>28208.000591375865</v>
      </c>
      <c r="HQ31" s="342">
        <v>18643.826636466019</v>
      </c>
      <c r="HR31" s="342">
        <v>13189.642401730034</v>
      </c>
      <c r="HS31" s="342">
        <v>12770.375049375076</v>
      </c>
      <c r="HT31" s="342">
        <f t="shared" si="51"/>
        <v>44603.844087571131</v>
      </c>
      <c r="HU31" s="342">
        <v>13227.162239294208</v>
      </c>
      <c r="HV31" s="342">
        <v>11081.519716220017</v>
      </c>
      <c r="HW31" s="342">
        <v>15532.155491519938</v>
      </c>
      <c r="HX31" s="342">
        <f>HU31+HV31+HW31</f>
        <v>39840.837447034166</v>
      </c>
      <c r="HY31" s="342">
        <f t="shared" si="24"/>
        <v>144442.46914675119</v>
      </c>
      <c r="HZ31" s="1296">
        <v>15290.941801459991</v>
      </c>
      <c r="IA31" s="342">
        <v>22864.84633775293</v>
      </c>
      <c r="IB31" s="342">
        <v>11615.433990803902</v>
      </c>
      <c r="IC31" s="342">
        <f t="shared" si="25"/>
        <v>49771.222130016817</v>
      </c>
      <c r="ID31" s="342">
        <v>19392.511534130012</v>
      </c>
      <c r="IE31" s="342">
        <v>14494.642022419999</v>
      </c>
      <c r="IF31" s="342">
        <v>12400.324524751111</v>
      </c>
      <c r="IG31" s="342">
        <f t="shared" si="26"/>
        <v>46287.478081301124</v>
      </c>
      <c r="IH31" s="342">
        <v>17428.236425238483</v>
      </c>
      <c r="II31" s="342">
        <v>27568.233750784919</v>
      </c>
      <c r="IJ31" s="342">
        <v>17212.416722122012</v>
      </c>
      <c r="IK31" s="342">
        <v>62208.886898145414</v>
      </c>
      <c r="IL31" s="342">
        <v>20563.139619916928</v>
      </c>
      <c r="IM31" s="342">
        <v>16163.917376607933</v>
      </c>
      <c r="IN31" s="342">
        <v>17578.859625699461</v>
      </c>
      <c r="IO31" s="342">
        <v>54305.916622224315</v>
      </c>
      <c r="IP31" s="1297">
        <v>212573.50373168767</v>
      </c>
      <c r="IQ31" s="1296">
        <v>22051.198741531152</v>
      </c>
      <c r="IR31" s="342">
        <f t="shared" ref="IR31:IS31" si="56">IR17</f>
        <v>20721.564075444221</v>
      </c>
      <c r="IS31" s="342">
        <f t="shared" si="56"/>
        <v>13361.829781330001</v>
      </c>
      <c r="IT31" s="342">
        <f>IQ31+IR31+IS31</f>
        <v>56134.592598305375</v>
      </c>
      <c r="IU31" s="342">
        <f t="shared" ref="IU31:IW31" si="57">IU17</f>
        <v>15065.565081901243</v>
      </c>
      <c r="IV31" s="342">
        <f t="shared" si="57"/>
        <v>17600.457869490001</v>
      </c>
      <c r="IW31" s="342">
        <f t="shared" si="57"/>
        <v>18092.610413525148</v>
      </c>
      <c r="IX31" s="342">
        <f>IU31+IV31+IW31</f>
        <v>50758.633364916386</v>
      </c>
      <c r="IY31" s="342">
        <f t="shared" ref="IY31:JA31" si="58">IY17</f>
        <v>8930.9302706505041</v>
      </c>
      <c r="IZ31" s="342">
        <f t="shared" si="58"/>
        <v>20529.917863540002</v>
      </c>
      <c r="JA31" s="342">
        <f t="shared" si="58"/>
        <v>11284.037210160026</v>
      </c>
      <c r="JB31" s="342">
        <f>IY31+IZ31+JA31</f>
        <v>40744.885344350536</v>
      </c>
      <c r="JC31" s="342">
        <f t="shared" ref="JC31:JE31" si="59">JC17</f>
        <v>19484.883159510005</v>
      </c>
      <c r="JD31" s="342">
        <f t="shared" si="59"/>
        <v>20462.427535473966</v>
      </c>
      <c r="JE31" s="342">
        <f t="shared" si="59"/>
        <v>58876.069404484071</v>
      </c>
      <c r="JF31" s="342">
        <f t="shared" si="6"/>
        <v>98823.38009946805</v>
      </c>
      <c r="JG31" s="1297">
        <f>IT31+IX31+JB31+JF31</f>
        <v>246461.49140704033</v>
      </c>
      <c r="JH31" s="1298"/>
    </row>
    <row r="32" spans="1:270" s="1276" customFormat="1" ht="36.75" customHeight="1" thickBot="1" x14ac:dyDescent="0.5">
      <c r="A32" s="1386" t="s">
        <v>977</v>
      </c>
      <c r="B32" s="1387">
        <v>278.36799999999999</v>
      </c>
      <c r="C32" s="1387">
        <v>-121.02</v>
      </c>
      <c r="D32" s="1387">
        <f>D30-D31</f>
        <v>-70.399999999999977</v>
      </c>
      <c r="E32" s="1387">
        <v>-284.78899999999999</v>
      </c>
      <c r="F32" s="1387">
        <v>-136.50460000000001</v>
      </c>
      <c r="G32" s="1387">
        <v>-338.92809999999997</v>
      </c>
      <c r="H32" s="1387">
        <v>-159.08260000000001</v>
      </c>
      <c r="I32" s="1387">
        <v>-112.5844</v>
      </c>
      <c r="J32" s="1387">
        <v>-159.57820000000001</v>
      </c>
      <c r="K32" s="1387">
        <v>44013</v>
      </c>
      <c r="L32" s="1387">
        <v>17.234100000000002</v>
      </c>
      <c r="M32" s="1387">
        <v>-240.61760000000001</v>
      </c>
      <c r="N32" s="1387">
        <v>-207.661</v>
      </c>
      <c r="O32" s="1387">
        <v>-150.93</v>
      </c>
      <c r="P32" s="1387">
        <v>-469.64249999999998</v>
      </c>
      <c r="Q32" s="1387">
        <v>73.818399999999997</v>
      </c>
      <c r="R32" s="1388">
        <f>R30-R31</f>
        <v>159.1232</v>
      </c>
      <c r="S32" s="1389">
        <f t="shared" ref="S32:AC32" si="60">S30-S31</f>
        <v>-1666.4004000000004</v>
      </c>
      <c r="T32" s="1389">
        <f t="shared" si="60"/>
        <v>107.71780000000001</v>
      </c>
      <c r="U32" s="1389">
        <f t="shared" si="60"/>
        <v>-306.70199999999988</v>
      </c>
      <c r="V32" s="1389"/>
      <c r="W32" s="1389">
        <f t="shared" si="60"/>
        <v>-598.95600000000002</v>
      </c>
      <c r="X32" s="1389">
        <f t="shared" si="60"/>
        <v>-308.76380000000006</v>
      </c>
      <c r="Y32" s="1389">
        <f t="shared" si="60"/>
        <v>-288.44229999999993</v>
      </c>
      <c r="Z32" s="1389">
        <f t="shared" si="60"/>
        <v>643.66700000000003</v>
      </c>
      <c r="AA32" s="1389">
        <f t="shared" si="60"/>
        <v>-429.28850000000011</v>
      </c>
      <c r="AB32" s="1389">
        <f t="shared" si="60"/>
        <v>-139.19500000000005</v>
      </c>
      <c r="AC32" s="1390">
        <f t="shared" si="60"/>
        <v>-41.364199999999983</v>
      </c>
      <c r="AD32" s="1390">
        <f>AD30-AD31</f>
        <v>-437.92899999999997</v>
      </c>
      <c r="AE32" s="1390">
        <f>AE30-AE31</f>
        <v>-539.51909999999987</v>
      </c>
      <c r="AF32" s="1390">
        <f>AF30-AF31</f>
        <v>273.7027999999998</v>
      </c>
      <c r="AG32" s="1390">
        <f>AG30-AG31</f>
        <v>-2065.0720000000001</v>
      </c>
      <c r="AH32" s="1390"/>
      <c r="AI32" s="1390">
        <v>-826.92801160001022</v>
      </c>
      <c r="AJ32" s="1390">
        <v>-54.881898999999976</v>
      </c>
      <c r="AK32" s="1390">
        <v>164.19007333002006</v>
      </c>
      <c r="AL32" s="1390">
        <f t="shared" si="8"/>
        <v>-717.61983726999017</v>
      </c>
      <c r="AM32" s="1390">
        <v>-994.40377513002306</v>
      </c>
      <c r="AN32" s="1390">
        <v>-753.05701856000678</v>
      </c>
      <c r="AO32" s="1390">
        <v>-776.17584478998833</v>
      </c>
      <c r="AP32" s="1390">
        <f>AO32+AL32+AM32+AN32</f>
        <v>-3241.2564757500081</v>
      </c>
      <c r="AQ32" s="1390">
        <v>-680.08715710001547</v>
      </c>
      <c r="AR32" s="1390">
        <v>-154.9329031899774</v>
      </c>
      <c r="AS32" s="1390">
        <v>-435.54621558001031</v>
      </c>
      <c r="AT32" s="1390">
        <f t="shared" si="9"/>
        <v>-4511.8227516200113</v>
      </c>
      <c r="AU32" s="1390">
        <v>-305.86088267999747</v>
      </c>
      <c r="AV32" s="1390">
        <v>-1596.7776005600069</v>
      </c>
      <c r="AW32" s="1390">
        <v>-71.448873650006718</v>
      </c>
      <c r="AX32" s="1390">
        <f t="shared" si="30"/>
        <v>-6485.9101085100228</v>
      </c>
      <c r="AY32" s="1390"/>
      <c r="AZ32" s="1390">
        <v>-1422.9553826099989</v>
      </c>
      <c r="BA32" s="1390">
        <v>-917.91756533999956</v>
      </c>
      <c r="BB32" s="1390">
        <v>441.43137491999755</v>
      </c>
      <c r="BC32" s="1390">
        <f t="shared" si="10"/>
        <v>-1899.4415730300009</v>
      </c>
      <c r="BD32" s="1390">
        <v>-839.86263428999951</v>
      </c>
      <c r="BE32" s="1390">
        <v>-493.97012427000061</v>
      </c>
      <c r="BF32" s="1390">
        <v>154.75616916999988</v>
      </c>
      <c r="BG32" s="1390">
        <f t="shared" si="11"/>
        <v>-1179.0765893900002</v>
      </c>
      <c r="BH32" s="1390">
        <f t="shared" si="31"/>
        <v>-3078.5181624200013</v>
      </c>
      <c r="BI32" s="1390">
        <v>-880.21129356000199</v>
      </c>
      <c r="BJ32" s="1390">
        <v>-904.36901716000284</v>
      </c>
      <c r="BK32" s="1390">
        <v>-1273.254892720001</v>
      </c>
      <c r="BL32" s="1390">
        <f t="shared" si="12"/>
        <v>-3057.8352034400059</v>
      </c>
      <c r="BM32" s="1390">
        <f t="shared" si="32"/>
        <v>-6136.3533658600063</v>
      </c>
      <c r="BN32" s="1390">
        <v>-1116.6883070200022</v>
      </c>
      <c r="BO32" s="1390">
        <v>-458.40926820000846</v>
      </c>
      <c r="BP32" s="1390">
        <v>-134.34240663000708</v>
      </c>
      <c r="BQ32" s="1390">
        <f t="shared" si="13"/>
        <v>-1709.4399818500178</v>
      </c>
      <c r="BR32" s="1390">
        <f t="shared" si="14"/>
        <v>-7845.793347710025</v>
      </c>
      <c r="BS32" s="1390">
        <f>BD32+BH32+BM32+BR32</f>
        <v>-17900.52751028003</v>
      </c>
      <c r="BT32" s="1390">
        <v>-1406.9600833599766</v>
      </c>
      <c r="BU32" s="1390">
        <v>-533.20018896001227</v>
      </c>
      <c r="BV32" s="1390">
        <v>-85.205147169988138</v>
      </c>
      <c r="BW32" s="1390">
        <f t="shared" si="15"/>
        <v>-2025.3654194899771</v>
      </c>
      <c r="BX32" s="1390">
        <v>-319.35147992998662</v>
      </c>
      <c r="BY32" s="1390">
        <v>-1000.8321046399865</v>
      </c>
      <c r="BZ32" s="1390">
        <v>-319.15189942000552</v>
      </c>
      <c r="CA32" s="1390">
        <f t="shared" si="16"/>
        <v>-1639.3354839899787</v>
      </c>
      <c r="CB32" s="1390">
        <v>-1356.3743189000106</v>
      </c>
      <c r="CC32" s="1390">
        <v>-2532.4574515568875</v>
      </c>
      <c r="CD32" s="1390"/>
      <c r="CE32" s="1390">
        <v>-506.10404815000157</v>
      </c>
      <c r="CF32" s="1390">
        <v>-422.31094997000508</v>
      </c>
      <c r="CG32" s="1390">
        <v>863.18816832999516</v>
      </c>
      <c r="CH32" s="1390">
        <f t="shared" si="17"/>
        <v>-65.226829790011493</v>
      </c>
      <c r="CI32" s="1390">
        <v>-991.87939823000022</v>
      </c>
      <c r="CJ32" s="1390">
        <v>223.58358768000406</v>
      </c>
      <c r="CK32" s="1390">
        <v>58.149907350002323</v>
      </c>
      <c r="CL32" s="1390">
        <f t="shared" si="18"/>
        <v>-710.14590319999388</v>
      </c>
      <c r="CM32" s="1390">
        <v>-900.37619423999593</v>
      </c>
      <c r="CN32" s="1390">
        <v>-1323.011139190007</v>
      </c>
      <c r="CO32" s="1390">
        <v>-569.73394272998019</v>
      </c>
      <c r="CP32" s="1390">
        <f t="shared" si="19"/>
        <v>-2793.1212761599832</v>
      </c>
      <c r="CQ32" s="1390">
        <v>-807.02708522999569</v>
      </c>
      <c r="CR32" s="1390">
        <v>-141.51079441000522</v>
      </c>
      <c r="CS32" s="1391">
        <v>-1147.6672169800313</v>
      </c>
      <c r="CT32" s="1390">
        <f>SUM(CQ32:CS32)</f>
        <v>-2096.2050966200322</v>
      </c>
      <c r="CU32" s="1392">
        <v>-1062.5093789399696</v>
      </c>
      <c r="CV32" s="1392">
        <v>-1576.56327207</v>
      </c>
      <c r="CW32" s="1392">
        <v>-407.56534315998528</v>
      </c>
      <c r="CX32" s="1392">
        <v>-3046.6379941699543</v>
      </c>
      <c r="CY32" s="1393">
        <v>274.76600640002687</v>
      </c>
      <c r="CZ32" s="1393">
        <v>-956.69689904003121</v>
      </c>
      <c r="DA32" s="1393">
        <v>-919.56473950996997</v>
      </c>
      <c r="DB32" s="1392">
        <v>-1601.4956321499749</v>
      </c>
      <c r="DC32" s="1393">
        <v>-1709.3595876799704</v>
      </c>
      <c r="DD32" s="1393">
        <v>-1183.7076938399698</v>
      </c>
      <c r="DE32" s="1393">
        <v>-271.69817897003236</v>
      </c>
      <c r="DF32" s="1392">
        <v>-3164.7654604899744</v>
      </c>
      <c r="DG32" s="1393">
        <v>413.08558436768686</v>
      </c>
      <c r="DH32" s="1393">
        <v>-1362.1057220600485</v>
      </c>
      <c r="DI32" s="1393">
        <v>-1425.2213491099892</v>
      </c>
      <c r="DJ32" s="1393">
        <v>-2374.2414868023507</v>
      </c>
      <c r="DK32" s="1393">
        <v>-2315.5285755499767</v>
      </c>
      <c r="DL32" s="1393">
        <v>-318.46803562999656</v>
      </c>
      <c r="DM32" s="1393">
        <v>432.51076223002792</v>
      </c>
      <c r="DN32" s="1393">
        <v>-2201.4858489499466</v>
      </c>
      <c r="DO32" s="1393">
        <v>-558.64520213008723</v>
      </c>
      <c r="DP32" s="1393">
        <v>-814.50798743999565</v>
      </c>
      <c r="DQ32" s="1393">
        <v>-1714.894540309893</v>
      </c>
      <c r="DR32" s="1393">
        <v>-3088.0477298799751</v>
      </c>
      <c r="DS32" s="1393">
        <v>-1471.3806718200767</v>
      </c>
      <c r="DT32" s="1393">
        <v>-133.35931642000517</v>
      </c>
      <c r="DU32" s="1393">
        <v>-171.79805060001974</v>
      </c>
      <c r="DV32" s="1393">
        <v>-1776.5380388401011</v>
      </c>
      <c r="DW32" s="1393">
        <v>-1360.2964986799545</v>
      </c>
      <c r="DX32" s="1393">
        <v>-460.80771754004667</v>
      </c>
      <c r="DY32" s="1393">
        <v>-139.58869902999513</v>
      </c>
      <c r="DZ32" s="1393">
        <v>-1960.6929152499977</v>
      </c>
      <c r="EA32" s="1393">
        <v>-9026.7625329200182</v>
      </c>
      <c r="EB32" s="1394">
        <v>-2270.2076655899964</v>
      </c>
      <c r="EC32" s="1393">
        <v>629.76818908999633</v>
      </c>
      <c r="ED32" s="1393">
        <v>-760.433493400001</v>
      </c>
      <c r="EE32" s="1393">
        <v>-2400.8729698999991</v>
      </c>
      <c r="EF32" s="1393">
        <v>-2733.1248475047591</v>
      </c>
      <c r="EG32" s="1393">
        <v>-1324.6183808729677</v>
      </c>
      <c r="EH32" s="1393">
        <v>83.452847609995402</v>
      </c>
      <c r="EI32" s="1393">
        <v>-3974.2903807677312</v>
      </c>
      <c r="EJ32" s="1393">
        <v>-1456.8447903666845</v>
      </c>
      <c r="EK32" s="1393">
        <v>-190.63639939229003</v>
      </c>
      <c r="EL32" s="1393">
        <v>-367.40687182001352</v>
      </c>
      <c r="EM32" s="1393">
        <v>-2014.8880615789872</v>
      </c>
      <c r="EN32" s="1393">
        <v>-2191.0119159099918</v>
      </c>
      <c r="EO32" s="1393">
        <v>-1473.8928013299774</v>
      </c>
      <c r="EP32" s="1393">
        <v>921.70371638999222</v>
      </c>
      <c r="EQ32" s="1393">
        <v>-2743.2010008499792</v>
      </c>
      <c r="ER32" s="1395">
        <v>-11133.252413096696</v>
      </c>
      <c r="ES32" s="1393">
        <v>-1642.3401327300394</v>
      </c>
      <c r="ET32" s="1393">
        <v>-1256.9036076699988</v>
      </c>
      <c r="EU32" s="1393">
        <v>-1246.0086541210544</v>
      </c>
      <c r="EV32" s="1393">
        <v>-4145.2523945210933</v>
      </c>
      <c r="EW32" s="1393">
        <v>-2320.8728404300323</v>
      </c>
      <c r="EX32" s="1393">
        <v>-3544.6184707000057</v>
      </c>
      <c r="EY32" s="1393">
        <v>-956.55660743998408</v>
      </c>
      <c r="EZ32" s="1393">
        <v>-6022.0479185700215</v>
      </c>
      <c r="FA32" s="1393">
        <v>-2113.0525696003165</v>
      </c>
      <c r="FB32" s="1394">
        <v>-713.52984390006213</v>
      </c>
      <c r="FC32" s="1393">
        <v>-3526.6791688200296</v>
      </c>
      <c r="FD32" s="1393">
        <v>-6353.2615823204105</v>
      </c>
      <c r="FE32" s="1393">
        <v>-1460.4251302300352</v>
      </c>
      <c r="FF32" s="1393">
        <v>-2296.6452923200177</v>
      </c>
      <c r="FG32" s="1393">
        <v>1375.6002051600385</v>
      </c>
      <c r="FH32" s="1393">
        <v>-2381.4702173900137</v>
      </c>
      <c r="FI32" s="1396">
        <v>-16487.032112801546</v>
      </c>
      <c r="FJ32" s="1393">
        <v>-3230.8144071400184</v>
      </c>
      <c r="FK32" s="1393">
        <v>-4881.5175751300103</v>
      </c>
      <c r="FL32" s="1393">
        <v>-6895.5358787099922</v>
      </c>
      <c r="FM32" s="1393">
        <v>-15007.867860980021</v>
      </c>
      <c r="FN32" s="1393">
        <v>-1440.5913695944007</v>
      </c>
      <c r="FO32" s="1393">
        <v>-4763.2489624197706</v>
      </c>
      <c r="FP32" s="1393">
        <v>-4462.4684913499714</v>
      </c>
      <c r="FQ32" s="1393">
        <v>-10666.308823364143</v>
      </c>
      <c r="FR32" s="1393">
        <v>-4266.3738533199848</v>
      </c>
      <c r="FS32" s="1393">
        <v>-5106.0346094660263</v>
      </c>
      <c r="FT32" s="1393">
        <v>-351.73107356997951</v>
      </c>
      <c r="FU32" s="1393">
        <v>-9724.1395363559895</v>
      </c>
      <c r="FV32" s="1393">
        <v>-5038.679267619963</v>
      </c>
      <c r="FW32" s="1393">
        <v>-4127.453150129978</v>
      </c>
      <c r="FX32" s="1393">
        <v>-2517.7909422600587</v>
      </c>
      <c r="FY32" s="1393">
        <v>-11683.92336001</v>
      </c>
      <c r="FZ32" s="1395">
        <v>-47082.238580710167</v>
      </c>
      <c r="GA32" s="1394">
        <v>-4397.3658237099698</v>
      </c>
      <c r="GB32" s="1393">
        <v>-1749.8501066399976</v>
      </c>
      <c r="GC32" s="1393">
        <v>-2947.8534711100328</v>
      </c>
      <c r="GD32" s="1393">
        <f>GA32+GB32+GC32</f>
        <v>-9095.0694014600012</v>
      </c>
      <c r="GE32" s="1393">
        <v>-2584.2726515500749</v>
      </c>
      <c r="GF32" s="1393">
        <v>-5010.3288976999984</v>
      </c>
      <c r="GG32" s="1393">
        <v>-1386.0575355999506</v>
      </c>
      <c r="GH32" s="1393">
        <f>GE32+GF32+GG32</f>
        <v>-8980.6590848500236</v>
      </c>
      <c r="GI32" s="1393">
        <v>-4113.1114020199702</v>
      </c>
      <c r="GJ32" s="1393">
        <v>-3868.6841342299986</v>
      </c>
      <c r="GK32" s="1393">
        <v>-4366.159375640058</v>
      </c>
      <c r="GL32" s="1397">
        <f>GI32+GJ32+GK32</f>
        <v>-12347.954911890027</v>
      </c>
      <c r="GM32" s="1393">
        <v>-576.19967878992202</v>
      </c>
      <c r="GN32" s="1393">
        <v>-5333.6747215699634</v>
      </c>
      <c r="GO32" s="1393">
        <v>385.33918257007747</v>
      </c>
      <c r="GP32" s="1397">
        <f>GM32+GN32+GO32</f>
        <v>-5524.5352177898085</v>
      </c>
      <c r="GQ32" s="1398">
        <f t="shared" si="22"/>
        <v>-35948.218615989863</v>
      </c>
      <c r="GR32" s="1394">
        <v>-7291.2424213200011</v>
      </c>
      <c r="GS32" s="1393">
        <v>-1616.2783201700329</v>
      </c>
      <c r="GT32" s="1393">
        <v>-4485.305321559973</v>
      </c>
      <c r="GU32" s="1393">
        <f>GR32+GS32+GT32</f>
        <v>-13392.826063050008</v>
      </c>
      <c r="GV32" s="1393">
        <v>-2095.301548089999</v>
      </c>
      <c r="GW32" s="1393">
        <v>-4944.8265527199919</v>
      </c>
      <c r="GX32" s="1393">
        <v>-1431.7868787799655</v>
      </c>
      <c r="GY32" s="1393">
        <f>GV32+GW32+GX32</f>
        <v>-8471.9149795899557</v>
      </c>
      <c r="GZ32" s="1393">
        <v>-4912.512966239965</v>
      </c>
      <c r="HA32" s="1393">
        <v>-6401.5144075700264</v>
      </c>
      <c r="HB32" s="1393">
        <v>-2436.1264843899908</v>
      </c>
      <c r="HC32" s="1393">
        <f>GZ32+HA32+HB32</f>
        <v>-13750.153858199981</v>
      </c>
      <c r="HD32" s="1393">
        <v>-2370.4316299900038</v>
      </c>
      <c r="HE32" s="1393">
        <v>-5315.429854579982</v>
      </c>
      <c r="HF32" s="1393">
        <v>1074.2431722399947</v>
      </c>
      <c r="HG32" s="1393">
        <f>HD32+HE32+HF32</f>
        <v>-6611.6183123299907</v>
      </c>
      <c r="HH32" s="1395">
        <v>-42226.513213169936</v>
      </c>
      <c r="HI32" s="1394">
        <v>-6498.8184783899951</v>
      </c>
      <c r="HJ32" s="1393">
        <v>-4446.5916970400349</v>
      </c>
      <c r="HK32" s="1393">
        <v>3229.3185603100287</v>
      </c>
      <c r="HL32" s="1393">
        <f>HI32+HJ32+HK32</f>
        <v>-7716.0916151200017</v>
      </c>
      <c r="HM32" s="1393">
        <v>-2706.0144988299598</v>
      </c>
      <c r="HN32" s="1393">
        <v>-703.92599163091552</v>
      </c>
      <c r="HO32" s="1393">
        <v>6254.9528870708536</v>
      </c>
      <c r="HP32" s="1393">
        <f>HM32+HN32+HO32</f>
        <v>2845.0123966099782</v>
      </c>
      <c r="HQ32" s="1393">
        <v>-8563.8980201260201</v>
      </c>
      <c r="HR32" s="1393">
        <v>-4884.6448271800346</v>
      </c>
      <c r="HS32" s="1393">
        <v>-3731.8394028551525</v>
      </c>
      <c r="HT32" s="1393">
        <f>HQ32+HR32+HS32</f>
        <v>-17180.382250161209</v>
      </c>
      <c r="HU32" s="1393">
        <v>-3472.3869961142168</v>
      </c>
      <c r="HV32" s="1393">
        <v>-2638.5225636600107</v>
      </c>
      <c r="HW32" s="1393">
        <v>1002.7608361700699</v>
      </c>
      <c r="HX32" s="1393">
        <f>HU32+HV32+HW32</f>
        <v>-5108.1487236041576</v>
      </c>
      <c r="HY32" s="1393">
        <f t="shared" si="24"/>
        <v>-27159.610192275388</v>
      </c>
      <c r="HZ32" s="1399">
        <v>-7930.9562037549704</v>
      </c>
      <c r="IA32" s="1393">
        <v>-14775.382433810028</v>
      </c>
      <c r="IB32" s="1393">
        <v>-2701.7557278499362</v>
      </c>
      <c r="IC32" s="1393">
        <f t="shared" si="25"/>
        <v>-25408.094365414934</v>
      </c>
      <c r="ID32" s="1393">
        <v>-6545.673220390011</v>
      </c>
      <c r="IE32" s="1393">
        <v>-3185.3337697400357</v>
      </c>
      <c r="IF32" s="1393">
        <v>2033.0185606299731</v>
      </c>
      <c r="IG32" s="1393">
        <f t="shared" si="26"/>
        <v>-7697.9884295000738</v>
      </c>
      <c r="IH32" s="1393">
        <v>-3212.2551521760001</v>
      </c>
      <c r="II32" s="1393">
        <v>-17926.139912634939</v>
      </c>
      <c r="IJ32" s="1393">
        <v>-6607.6118882619567</v>
      </c>
      <c r="IK32" s="1393">
        <v>-27746.006953072898</v>
      </c>
      <c r="IL32" s="1393">
        <v>-3798.0224668069909</v>
      </c>
      <c r="IM32" s="1393">
        <v>-3288.6287967700382</v>
      </c>
      <c r="IN32" s="1393">
        <v>20535.893234889209</v>
      </c>
      <c r="IO32" s="1393">
        <v>13449.24197131218</v>
      </c>
      <c r="IP32" s="1400">
        <v>-47402.847776675721</v>
      </c>
      <c r="IQ32" s="1399">
        <f t="shared" ref="IQ32:JE32" si="61">IQ30-IQ31</f>
        <v>-11847.88907526828</v>
      </c>
      <c r="IR32" s="1393">
        <f t="shared" si="61"/>
        <v>-10729.473236114216</v>
      </c>
      <c r="IS32" s="1393">
        <f t="shared" si="61"/>
        <v>6122.4711997607119</v>
      </c>
      <c r="IT32" s="1393">
        <f>IT30-IT31</f>
        <v>-16454.891111621779</v>
      </c>
      <c r="IU32" s="1393">
        <f t="shared" ref="IU32:IW32" si="62">IU30-IU31</f>
        <v>2421.285768058764</v>
      </c>
      <c r="IV32" s="1393">
        <f t="shared" si="62"/>
        <v>-4642.4781323506468</v>
      </c>
      <c r="IW32" s="1393">
        <f t="shared" si="62"/>
        <v>-2684.839602007045</v>
      </c>
      <c r="IX32" s="1393">
        <f t="shared" si="61"/>
        <v>-4906.0319662989205</v>
      </c>
      <c r="IY32" s="1393">
        <f t="shared" si="61"/>
        <v>3536.2058099795104</v>
      </c>
      <c r="IZ32" s="1393">
        <f t="shared" si="61"/>
        <v>668.19924155000626</v>
      </c>
      <c r="JA32" s="1393">
        <f t="shared" si="61"/>
        <v>8182.8938391225092</v>
      </c>
      <c r="JB32" s="1393">
        <f t="shared" si="61"/>
        <v>12387.298890652019</v>
      </c>
      <c r="JC32" s="1393">
        <f t="shared" si="61"/>
        <v>-1404.3409050724476</v>
      </c>
      <c r="JD32" s="1393">
        <f t="shared" si="61"/>
        <v>-5495.4481133678528</v>
      </c>
      <c r="JE32" s="1393">
        <f t="shared" si="61"/>
        <v>-25086.63901371407</v>
      </c>
      <c r="JF32" s="1397">
        <f t="shared" si="6"/>
        <v>-31986.42803215437</v>
      </c>
      <c r="JG32" s="1401">
        <f>IT32+IX32+JB32+JF32</f>
        <v>-40960.052219423051</v>
      </c>
      <c r="JH32" s="1336"/>
    </row>
    <row r="33" spans="1:268" ht="41.5" customHeight="1" x14ac:dyDescent="0.45">
      <c r="A33" s="1402"/>
      <c r="B33" s="1403"/>
      <c r="C33" s="1403"/>
      <c r="D33" s="1403"/>
      <c r="E33" s="1403"/>
      <c r="F33" s="1403"/>
      <c r="G33" s="1403"/>
      <c r="H33" s="1403"/>
      <c r="I33" s="1403"/>
      <c r="J33" s="1403"/>
      <c r="K33" s="1403"/>
      <c r="L33" s="1403"/>
      <c r="M33" s="1403"/>
      <c r="N33" s="1403"/>
      <c r="O33" s="1403"/>
      <c r="P33" s="1403"/>
      <c r="Q33" s="1403"/>
      <c r="R33" s="1404"/>
      <c r="S33" s="1404"/>
      <c r="T33" s="1404"/>
      <c r="U33" s="1404"/>
      <c r="V33" s="1404"/>
      <c r="W33" s="1404"/>
      <c r="X33" s="1404"/>
      <c r="Y33" s="1404"/>
      <c r="Z33" s="1404"/>
      <c r="AA33" s="1404"/>
      <c r="AB33" s="1404"/>
      <c r="AC33" s="1405"/>
      <c r="AD33" s="1405"/>
      <c r="AE33" s="1405"/>
      <c r="AF33" s="1405"/>
      <c r="AG33" s="1405"/>
      <c r="AH33" s="1405"/>
      <c r="AI33" s="1405"/>
      <c r="AJ33" s="1405"/>
      <c r="AK33" s="1405"/>
      <c r="AL33" s="1405"/>
      <c r="AM33" s="1405"/>
      <c r="AN33" s="1405"/>
      <c r="AO33" s="1405"/>
      <c r="AP33" s="1405"/>
      <c r="AQ33" s="1405"/>
      <c r="AR33" s="1405"/>
      <c r="AS33" s="1405"/>
      <c r="AT33" s="1405"/>
      <c r="AU33" s="1405"/>
      <c r="AV33" s="1405"/>
      <c r="AW33" s="1405"/>
      <c r="AX33" s="1405"/>
      <c r="AY33" s="1405"/>
      <c r="AZ33" s="1405"/>
      <c r="BA33" s="1405"/>
      <c r="BB33" s="1405"/>
      <c r="BC33" s="1405"/>
      <c r="BD33" s="1405"/>
      <c r="BE33" s="1405"/>
      <c r="BF33" s="1405"/>
      <c r="BG33" s="1405"/>
      <c r="BH33" s="1405"/>
      <c r="BI33" s="1405"/>
      <c r="BJ33" s="1405"/>
      <c r="BK33" s="1405"/>
      <c r="BL33" s="1405"/>
      <c r="BM33" s="1405"/>
      <c r="BN33" s="1405"/>
      <c r="BO33" s="1405"/>
      <c r="BP33" s="1405"/>
      <c r="BQ33" s="1405"/>
      <c r="BR33" s="1405"/>
      <c r="BS33" s="1405"/>
      <c r="BT33" s="1405"/>
      <c r="BU33" s="1405"/>
      <c r="BV33" s="1405"/>
      <c r="BW33" s="1405"/>
      <c r="BX33" s="1405"/>
      <c r="BY33" s="1405"/>
      <c r="BZ33" s="1405"/>
      <c r="CA33" s="1405"/>
      <c r="CB33" s="1405"/>
      <c r="CC33" s="1405"/>
      <c r="CD33" s="1405"/>
      <c r="CE33" s="1406"/>
      <c r="CF33" s="1406"/>
      <c r="CG33" s="1406"/>
      <c r="CH33" s="1406"/>
      <c r="CI33" s="1405"/>
      <c r="CJ33" s="1406"/>
      <c r="CK33" s="1406"/>
      <c r="CL33" s="1406"/>
      <c r="CM33" s="1406"/>
      <c r="CN33" s="1406"/>
      <c r="CO33" s="1406"/>
      <c r="CP33" s="1406"/>
      <c r="CQ33" s="1406"/>
      <c r="CR33" s="1406"/>
      <c r="CS33" s="1407"/>
      <c r="CT33" s="1406"/>
      <c r="CU33" s="1408"/>
      <c r="CV33" s="1408"/>
      <c r="CW33" s="1408"/>
      <c r="CX33" s="1408"/>
      <c r="CY33" s="1409"/>
      <c r="CZ33" s="1409"/>
      <c r="DA33" s="1409"/>
      <c r="DB33" s="1408"/>
      <c r="DC33" s="1409"/>
      <c r="DD33" s="1409"/>
      <c r="DE33" s="1409"/>
      <c r="DF33" s="1408"/>
      <c r="DG33" s="1409"/>
      <c r="DH33" s="1409"/>
      <c r="DI33" s="1409"/>
      <c r="DJ33" s="1409"/>
      <c r="DK33" s="1409"/>
      <c r="DL33" s="1409"/>
      <c r="DM33" s="1409"/>
      <c r="DN33" s="1409"/>
      <c r="DO33" s="1409"/>
      <c r="DP33" s="1409"/>
      <c r="DQ33" s="1409"/>
      <c r="DR33" s="1409"/>
      <c r="DS33" s="1409"/>
      <c r="DT33" s="1409"/>
      <c r="DU33" s="1409"/>
      <c r="DV33" s="1409"/>
      <c r="DW33" s="1409"/>
      <c r="DX33" s="1409"/>
      <c r="DY33" s="1409"/>
      <c r="DZ33" s="1409"/>
      <c r="EA33" s="1409"/>
      <c r="EB33" s="1409"/>
      <c r="EC33" s="1409"/>
      <c r="ED33" s="1409"/>
      <c r="EE33" s="1409"/>
      <c r="EF33" s="1409"/>
      <c r="EG33" s="1409"/>
      <c r="EH33" s="1409"/>
      <c r="EI33" s="1409"/>
      <c r="EJ33" s="1409"/>
      <c r="EK33" s="1409"/>
      <c r="EL33" s="1409"/>
      <c r="EM33" s="1409"/>
      <c r="EN33" s="1409"/>
      <c r="EO33" s="1409"/>
      <c r="EP33" s="1409"/>
      <c r="EQ33" s="1409"/>
      <c r="ER33" s="1409"/>
      <c r="ES33" s="1409"/>
      <c r="ET33" s="1409"/>
      <c r="EU33" s="1409"/>
      <c r="EV33" s="1409"/>
      <c r="EW33" s="1409"/>
      <c r="EX33" s="1409"/>
      <c r="EY33" s="1409"/>
      <c r="EZ33" s="1409"/>
      <c r="FA33" s="1409"/>
      <c r="FB33" s="1409"/>
      <c r="FC33" s="1409"/>
      <c r="FD33" s="1409"/>
      <c r="FE33" s="1409"/>
      <c r="FF33" s="1409"/>
      <c r="FG33" s="1409"/>
      <c r="FH33" s="1409"/>
      <c r="FI33" s="1409"/>
      <c r="FJ33" s="1409"/>
      <c r="FK33" s="1409"/>
      <c r="FL33" s="1409"/>
      <c r="FM33" s="1409"/>
      <c r="FN33" s="1409"/>
      <c r="FO33" s="1409"/>
      <c r="FP33" s="1409"/>
      <c r="FQ33" s="1409"/>
      <c r="FR33" s="1409"/>
      <c r="FS33" s="1409"/>
      <c r="FT33" s="1409"/>
      <c r="FU33" s="1409"/>
      <c r="FV33" s="1409"/>
      <c r="FW33" s="1409"/>
      <c r="FX33" s="1409"/>
      <c r="FY33" s="1409"/>
      <c r="FZ33" s="1409"/>
      <c r="GA33" s="1409"/>
      <c r="GB33" s="1409"/>
      <c r="GC33" s="1409"/>
      <c r="GD33" s="1409"/>
      <c r="GE33" s="1409"/>
      <c r="GF33" s="1409"/>
      <c r="GG33" s="1409"/>
      <c r="GH33" s="1409"/>
      <c r="GI33" s="1409"/>
      <c r="GJ33" s="1409"/>
      <c r="GK33" s="1409"/>
      <c r="GL33" s="1409"/>
      <c r="GM33" s="1409"/>
      <c r="GN33" s="1409"/>
      <c r="GO33" s="1409"/>
      <c r="GP33" s="1409"/>
      <c r="GQ33" s="1409"/>
      <c r="GR33" s="1409"/>
      <c r="GS33" s="1409"/>
      <c r="GT33" s="1409"/>
      <c r="GU33" s="1409"/>
      <c r="GV33" s="1409"/>
      <c r="GW33" s="1409"/>
      <c r="GX33" s="1409"/>
      <c r="GY33" s="1409"/>
      <c r="GZ33" s="1409"/>
      <c r="HA33" s="1409"/>
      <c r="HB33" s="1409"/>
      <c r="HC33" s="1409"/>
      <c r="HD33" s="1409"/>
      <c r="HE33" s="1409"/>
      <c r="HF33" s="1409"/>
      <c r="HG33" s="1409"/>
      <c r="HH33" s="1409"/>
      <c r="HI33" s="1409"/>
      <c r="HJ33" s="1409"/>
      <c r="HK33" s="1409"/>
      <c r="HL33" s="1409"/>
      <c r="HM33" s="1409"/>
      <c r="HN33" s="1409"/>
      <c r="HO33" s="1409"/>
      <c r="HP33" s="1409"/>
      <c r="HQ33" s="1409"/>
      <c r="HR33" s="1409"/>
      <c r="HS33" s="1409"/>
      <c r="HT33" s="1409"/>
      <c r="HU33" s="1409"/>
      <c r="HV33" s="1409"/>
      <c r="HW33" s="1409"/>
      <c r="HX33" s="1409"/>
      <c r="HY33" s="1409"/>
      <c r="HZ33" s="1409"/>
      <c r="IA33" s="1409"/>
      <c r="IB33" s="1409"/>
      <c r="IC33" s="1409"/>
      <c r="ID33" s="1409"/>
      <c r="IE33" s="1409"/>
      <c r="IF33" s="1409"/>
      <c r="IG33" s="1409"/>
      <c r="IH33" s="1409"/>
      <c r="II33" s="1409"/>
      <c r="IJ33" s="1409"/>
      <c r="IK33" s="1409"/>
      <c r="IL33" s="1409"/>
      <c r="IM33" s="1409"/>
      <c r="IN33" s="1409"/>
      <c r="IO33" s="1409"/>
      <c r="IP33" s="1409"/>
      <c r="IQ33" s="1409"/>
      <c r="IR33" s="1409"/>
      <c r="IS33" s="1409"/>
      <c r="IT33" s="1409"/>
      <c r="IU33" s="1409"/>
      <c r="IV33" s="1409"/>
      <c r="IW33" s="1409"/>
      <c r="IX33" s="1409"/>
      <c r="IY33" s="1409"/>
      <c r="IZ33" s="1409"/>
      <c r="JA33" s="1409"/>
      <c r="JB33" s="1409"/>
      <c r="JC33" s="1409"/>
      <c r="JD33" s="1409"/>
      <c r="JE33" s="1409"/>
      <c r="JF33" s="1409"/>
      <c r="JG33" s="1409"/>
      <c r="JH33" s="1298"/>
    </row>
    <row r="34" spans="1:268" ht="33" customHeight="1" x14ac:dyDescent="0.45">
      <c r="A34" s="1410"/>
      <c r="R34" s="1411"/>
      <c r="S34" s="1411"/>
      <c r="T34" s="1411"/>
      <c r="U34" s="1411"/>
      <c r="V34" s="1411"/>
      <c r="W34" s="1412"/>
      <c r="X34" s="1412"/>
      <c r="Y34" s="1412"/>
      <c r="Z34" s="1412"/>
      <c r="AA34" s="1412"/>
      <c r="AB34" s="1412"/>
      <c r="AC34" s="1412"/>
      <c r="AD34" s="1412"/>
      <c r="AE34" s="1412"/>
      <c r="AF34" s="1412"/>
      <c r="AG34" s="1412"/>
      <c r="AH34" s="1411"/>
      <c r="AI34" s="1411"/>
      <c r="AJ34" s="1411"/>
      <c r="AK34" s="1411"/>
      <c r="AL34" s="1411"/>
      <c r="AM34" s="1411"/>
      <c r="AN34" s="1411"/>
      <c r="AO34" s="1411"/>
      <c r="AP34" s="1411"/>
      <c r="AQ34" s="1411"/>
      <c r="AR34" s="1411"/>
      <c r="AS34" s="1411"/>
      <c r="AT34" s="1411"/>
      <c r="CG34" s="1413"/>
      <c r="CH34" s="1413"/>
      <c r="CI34" s="1413"/>
      <c r="CJ34" s="1413"/>
      <c r="CK34" s="1413"/>
      <c r="CL34" s="1413"/>
      <c r="CM34" s="1413"/>
      <c r="CN34" s="1413"/>
      <c r="CO34" s="1413"/>
      <c r="CP34" s="1413"/>
      <c r="CQ34" s="1413"/>
      <c r="CR34" s="1413"/>
      <c r="CS34" s="1413"/>
      <c r="CT34" s="1413"/>
      <c r="CU34" s="1414"/>
      <c r="CV34" s="1414"/>
      <c r="CW34" s="1414"/>
      <c r="CX34" s="1414"/>
      <c r="CY34" s="1414"/>
      <c r="CZ34" s="1414"/>
      <c r="DA34" s="1414"/>
      <c r="DB34" s="1414"/>
      <c r="DC34" s="1414"/>
      <c r="DD34" s="1414"/>
      <c r="DE34" s="1414"/>
      <c r="DF34" s="1414"/>
      <c r="DG34" s="1414"/>
      <c r="DH34" s="1414"/>
      <c r="DI34" s="1414"/>
      <c r="DJ34" s="1414"/>
      <c r="DK34" s="1414"/>
      <c r="DL34" s="1414"/>
      <c r="DM34" s="1414"/>
      <c r="DN34" s="1414"/>
      <c r="DO34" s="1414"/>
      <c r="DP34" s="1414"/>
      <c r="DQ34" s="1414"/>
      <c r="DR34" s="1414"/>
      <c r="DS34" s="1414"/>
      <c r="DT34" s="1414"/>
      <c r="DU34" s="1414"/>
      <c r="DV34" s="1414"/>
      <c r="DW34" s="1414"/>
      <c r="DX34" s="1414"/>
      <c r="DY34" s="1414"/>
      <c r="DZ34" s="1414"/>
      <c r="EA34" s="1414"/>
      <c r="EB34" s="1414"/>
      <c r="EC34" s="1414"/>
      <c r="ED34" s="1414"/>
      <c r="EE34" s="1414"/>
      <c r="EF34" s="1414"/>
      <c r="EG34" s="1414"/>
      <c r="EH34" s="1414"/>
      <c r="EI34" s="1414"/>
      <c r="EJ34" s="1414"/>
      <c r="EK34" s="1414"/>
      <c r="EL34" s="1414"/>
      <c r="EM34" s="1414"/>
      <c r="EN34" s="1414"/>
      <c r="EO34" s="1414"/>
      <c r="EP34" s="1414"/>
      <c r="EQ34" s="1414"/>
      <c r="ER34" s="1414"/>
      <c r="ES34" s="1414"/>
      <c r="ET34" s="1414"/>
      <c r="EU34" s="1414"/>
      <c r="EV34" s="1414"/>
      <c r="EW34" s="1414"/>
      <c r="EX34" s="1414"/>
      <c r="EY34" s="1414"/>
      <c r="EZ34" s="1414"/>
      <c r="FA34" s="1414"/>
      <c r="FB34" s="1414"/>
      <c r="FC34" s="1414"/>
      <c r="FD34" s="1414"/>
      <c r="FE34" s="1414"/>
      <c r="FF34" s="1414"/>
      <c r="FG34" s="1414"/>
      <c r="FH34" s="1414"/>
      <c r="FI34" s="1414"/>
      <c r="FJ34" s="1409"/>
      <c r="FK34" s="1409"/>
      <c r="FL34" s="1409"/>
    </row>
    <row r="35" spans="1:268" ht="33" customHeight="1" x14ac:dyDescent="0.4">
      <c r="CQ35" s="1224"/>
      <c r="CR35" s="1224"/>
      <c r="CS35" s="1224"/>
      <c r="CT35" s="1224"/>
      <c r="CU35" s="1224"/>
      <c r="CV35" s="1224"/>
      <c r="CW35" s="1224"/>
      <c r="CX35" s="1224"/>
      <c r="CY35" s="1224"/>
      <c r="CZ35" s="1224"/>
      <c r="DA35" s="1224"/>
      <c r="DB35" s="1224"/>
      <c r="DC35" s="1224"/>
      <c r="DD35" s="1224"/>
      <c r="DE35" s="1224"/>
      <c r="DF35" s="1224"/>
      <c r="DG35" s="1224"/>
      <c r="DH35" s="1224"/>
      <c r="DI35" s="1224"/>
      <c r="DJ35" s="1224"/>
      <c r="DK35" s="1224"/>
      <c r="DL35" s="1224"/>
      <c r="DM35" s="1224"/>
      <c r="DN35" s="1224"/>
      <c r="DO35" s="1224"/>
      <c r="DP35" s="1224"/>
      <c r="DQ35" s="1224"/>
      <c r="DR35" s="1224"/>
      <c r="DS35" s="1224"/>
      <c r="DT35" s="1224"/>
      <c r="DU35" s="1224"/>
      <c r="DV35" s="1224"/>
      <c r="DW35" s="1224"/>
      <c r="DX35" s="1224"/>
      <c r="DY35" s="1224"/>
      <c r="DZ35" s="1224"/>
      <c r="EA35" s="1224"/>
      <c r="EB35" s="1224"/>
      <c r="EC35" s="1224"/>
      <c r="ED35" s="1224"/>
      <c r="EE35" s="1224"/>
      <c r="EF35" s="1224"/>
      <c r="EG35" s="1224"/>
      <c r="EH35" s="1224"/>
      <c r="EI35" s="1224"/>
      <c r="EJ35" s="1224"/>
      <c r="EK35" s="1224"/>
      <c r="EL35" s="1224"/>
      <c r="EM35" s="1224"/>
      <c r="EN35" s="1224"/>
      <c r="EO35" s="1224"/>
      <c r="EP35" s="1224"/>
      <c r="EQ35" s="1224"/>
      <c r="ER35" s="1224"/>
      <c r="ES35" s="1224"/>
      <c r="ET35" s="1224"/>
      <c r="EU35" s="1224"/>
      <c r="EV35" s="1224"/>
      <c r="EW35" s="1224"/>
      <c r="EX35" s="1224"/>
      <c r="EY35" s="1224"/>
      <c r="EZ35" s="1224"/>
      <c r="FA35" s="1413"/>
      <c r="FB35" s="1413"/>
      <c r="FC35" s="1413"/>
      <c r="FD35" s="1413"/>
      <c r="FE35" s="1413"/>
      <c r="FF35" s="1413"/>
      <c r="FG35" s="1413"/>
      <c r="FH35" s="1413"/>
      <c r="FI35" s="1413"/>
      <c r="FJ35" s="1413"/>
      <c r="FK35" s="1413"/>
      <c r="FL35" s="1413"/>
      <c r="FM35" s="1413"/>
      <c r="FN35" s="1413"/>
      <c r="FO35" s="1413"/>
      <c r="FP35" s="1413"/>
      <c r="FQ35" s="1413"/>
      <c r="FR35" s="1413"/>
      <c r="FS35" s="1413"/>
      <c r="FT35" s="1413"/>
      <c r="FU35" s="1413"/>
      <c r="FV35" s="1413"/>
      <c r="FW35" s="1413"/>
      <c r="FX35" s="1413"/>
      <c r="FY35" s="1413"/>
      <c r="FZ35" s="1413"/>
      <c r="GA35" s="1413"/>
      <c r="GB35" s="1413"/>
      <c r="GC35" s="1413"/>
      <c r="GD35" s="1413"/>
      <c r="GE35" s="1413"/>
      <c r="GF35" s="1413"/>
      <c r="GG35" s="1413"/>
      <c r="GH35" s="1413"/>
      <c r="GI35" s="1413"/>
      <c r="GJ35" s="1413"/>
      <c r="GK35" s="1413"/>
      <c r="GL35" s="1413"/>
      <c r="GM35" s="1413"/>
      <c r="GN35" s="1413"/>
      <c r="GO35" s="1413"/>
      <c r="GP35" s="1413"/>
      <c r="GQ35" s="1413"/>
      <c r="GR35" s="1413"/>
      <c r="GS35" s="1413"/>
      <c r="GT35" s="1413"/>
      <c r="GU35" s="1413"/>
      <c r="GV35" s="1413"/>
      <c r="GW35" s="1413"/>
      <c r="GX35" s="1413"/>
      <c r="GY35" s="1413"/>
      <c r="GZ35" s="1413"/>
      <c r="HA35" s="1413"/>
      <c r="HB35" s="1413"/>
      <c r="HC35" s="1413"/>
      <c r="HD35" s="1413"/>
      <c r="HE35" s="1413"/>
      <c r="HF35" s="1413"/>
      <c r="HG35" s="1413"/>
      <c r="HH35" s="1413"/>
      <c r="HI35" s="1413"/>
      <c r="HJ35" s="1413"/>
      <c r="HK35" s="1413"/>
      <c r="HL35" s="1413"/>
      <c r="HM35" s="1413"/>
      <c r="HN35" s="1413"/>
      <c r="HO35" s="1413"/>
      <c r="HP35" s="1413"/>
      <c r="HQ35" s="1413"/>
      <c r="HR35" s="1413"/>
      <c r="HS35" s="1413"/>
      <c r="HT35" s="1413"/>
      <c r="HU35" s="1413"/>
      <c r="HV35" s="1413"/>
      <c r="HW35" s="1413"/>
      <c r="HX35" s="1413"/>
      <c r="HY35" s="1413"/>
      <c r="HZ35" s="1413"/>
      <c r="IA35" s="1413"/>
      <c r="IB35" s="1413"/>
      <c r="IC35" s="1413"/>
      <c r="ID35" s="1413"/>
      <c r="IE35" s="1413"/>
      <c r="IF35" s="1413"/>
      <c r="IG35" s="1413"/>
      <c r="IH35" s="1413"/>
      <c r="II35" s="1413"/>
      <c r="IJ35" s="1413"/>
      <c r="IK35" s="1413"/>
      <c r="IL35" s="1413"/>
      <c r="IM35" s="1413"/>
      <c r="IN35" s="1413"/>
      <c r="IO35" s="1413"/>
      <c r="IP35" s="1413"/>
      <c r="IQ35" s="1413"/>
      <c r="IR35" s="1413"/>
      <c r="IS35" s="1413"/>
      <c r="IT35" s="1413"/>
      <c r="IU35" s="1413"/>
      <c r="IV35" s="1413"/>
      <c r="IW35" s="1413"/>
      <c r="IX35" s="1413"/>
      <c r="IY35" s="1413"/>
      <c r="IZ35" s="1413"/>
      <c r="JA35" s="1413"/>
      <c r="JB35" s="1413"/>
      <c r="JC35" s="1413"/>
      <c r="JD35" s="1413"/>
      <c r="JE35" s="1413"/>
      <c r="JF35" s="1413"/>
      <c r="JG35" s="1413"/>
    </row>
    <row r="36" spans="1:268" ht="33" customHeight="1" x14ac:dyDescent="0.45">
      <c r="CQ36" s="1224"/>
      <c r="CR36" s="1224"/>
      <c r="CS36" s="1224"/>
      <c r="CT36" s="1224"/>
      <c r="CU36" s="1224"/>
      <c r="CV36" s="1224"/>
      <c r="CW36" s="1224"/>
      <c r="CX36" s="1224"/>
      <c r="CY36" s="1224"/>
      <c r="CZ36" s="1224"/>
      <c r="DA36" s="1224"/>
      <c r="DB36" s="1224"/>
      <c r="DC36" s="1224"/>
      <c r="DD36" s="1224"/>
      <c r="DE36" s="1224"/>
      <c r="DF36" s="1224"/>
      <c r="DG36" s="1224"/>
      <c r="DH36" s="1224"/>
      <c r="DI36" s="1224"/>
      <c r="DJ36" s="1224"/>
      <c r="DK36" s="1224"/>
      <c r="DL36" s="1224"/>
      <c r="DM36" s="1224"/>
      <c r="DN36" s="1224"/>
      <c r="DO36" s="1224"/>
      <c r="DP36" s="1224"/>
      <c r="DQ36" s="1224"/>
      <c r="DR36" s="1224"/>
      <c r="DS36" s="1224"/>
      <c r="DT36" s="1224"/>
      <c r="DU36" s="1224"/>
      <c r="DV36" s="1224"/>
      <c r="DW36" s="1224"/>
      <c r="DX36" s="1224"/>
      <c r="DY36" s="1224"/>
      <c r="DZ36" s="1224"/>
      <c r="EA36" s="1224"/>
      <c r="EB36" s="1224"/>
      <c r="EC36" s="1224"/>
      <c r="ED36" s="1224"/>
      <c r="EE36" s="1224"/>
      <c r="EF36" s="1224"/>
      <c r="EG36" s="1224"/>
      <c r="EH36" s="1224"/>
      <c r="EI36" s="1224"/>
      <c r="EJ36" s="1224"/>
      <c r="EK36" s="1224"/>
      <c r="EL36" s="1224"/>
      <c r="EM36" s="1224"/>
      <c r="EN36" s="1224"/>
      <c r="EO36" s="1224"/>
      <c r="EP36" s="1224"/>
      <c r="EQ36" s="1224"/>
      <c r="ER36" s="1224"/>
      <c r="ES36" s="1224"/>
      <c r="ET36" s="1224"/>
      <c r="EU36" s="1224"/>
      <c r="EV36" s="1224"/>
      <c r="EW36" s="1224"/>
      <c r="EX36" s="1224"/>
      <c r="EY36" s="1224"/>
      <c r="EZ36" s="1224"/>
      <c r="FA36" s="1224"/>
      <c r="FB36" s="1224"/>
      <c r="FC36" s="1224"/>
      <c r="FD36" s="1224"/>
      <c r="FE36" s="1224"/>
      <c r="FF36" s="1224"/>
      <c r="FG36" s="1224"/>
      <c r="FH36" s="1224"/>
      <c r="FI36" s="1224"/>
      <c r="FJ36" s="1329"/>
      <c r="FK36" s="1329"/>
      <c r="FL36" s="1329"/>
    </row>
    <row r="37" spans="1:268" ht="33" customHeight="1" x14ac:dyDescent="0.45">
      <c r="N37" s="1415"/>
      <c r="O37" s="1415"/>
      <c r="P37" s="1415"/>
      <c r="Q37" s="1415"/>
      <c r="R37" s="1416"/>
      <c r="S37" s="1416"/>
      <c r="CQ37" s="1224"/>
      <c r="CR37" s="1224"/>
      <c r="CS37" s="1224"/>
      <c r="CT37" s="1224"/>
      <c r="CU37" s="1224"/>
      <c r="CV37" s="1224"/>
      <c r="CW37" s="1224"/>
      <c r="CX37" s="1224"/>
      <c r="CY37" s="1224"/>
      <c r="CZ37" s="1224"/>
      <c r="DA37" s="1224"/>
      <c r="DB37" s="1224"/>
      <c r="DC37" s="1224"/>
      <c r="DD37" s="1224"/>
      <c r="DE37" s="1224"/>
      <c r="DF37" s="1224"/>
      <c r="DG37" s="1224"/>
      <c r="DH37" s="1224"/>
      <c r="DI37" s="1224"/>
      <c r="DJ37" s="1224"/>
      <c r="DK37" s="1224"/>
      <c r="DL37" s="1224"/>
      <c r="DM37" s="1224"/>
      <c r="DN37" s="1224"/>
      <c r="DO37" s="1224"/>
      <c r="DP37" s="1224"/>
      <c r="DQ37" s="1224"/>
      <c r="DR37" s="1224"/>
      <c r="DS37" s="1224"/>
      <c r="DT37" s="1224"/>
      <c r="DU37" s="1224"/>
      <c r="DV37" s="1224"/>
      <c r="DW37" s="1224"/>
      <c r="DX37" s="1224"/>
      <c r="DY37" s="1224"/>
      <c r="DZ37" s="1224"/>
      <c r="EA37" s="1224"/>
      <c r="EB37" s="1224"/>
      <c r="EC37" s="1224"/>
      <c r="ED37" s="1224"/>
      <c r="EE37" s="1224"/>
      <c r="EF37" s="1224"/>
      <c r="EG37" s="1224"/>
      <c r="EH37" s="1224"/>
      <c r="EI37" s="1224"/>
      <c r="EJ37" s="1224"/>
      <c r="EK37" s="1224"/>
      <c r="EL37" s="1224"/>
      <c r="EM37" s="1224"/>
      <c r="EN37" s="1224"/>
      <c r="EO37" s="1224"/>
      <c r="EP37" s="1224"/>
      <c r="EQ37" s="1224"/>
      <c r="ER37" s="1224"/>
      <c r="ES37" s="1224"/>
      <c r="ET37" s="1224"/>
      <c r="EU37" s="1224"/>
      <c r="EV37" s="1224"/>
      <c r="EW37" s="1224"/>
      <c r="EX37" s="1224"/>
      <c r="EY37" s="1224"/>
      <c r="EZ37" s="1224"/>
      <c r="FA37" s="1224"/>
      <c r="FB37" s="1224"/>
      <c r="FC37" s="1224"/>
      <c r="FD37" s="1224"/>
      <c r="FE37" s="1224"/>
      <c r="FF37" s="1224"/>
      <c r="FG37" s="1224"/>
      <c r="FH37" s="1224"/>
      <c r="FI37" s="1224"/>
      <c r="FJ37" s="1329"/>
      <c r="FK37" s="1329"/>
      <c r="FL37" s="1329"/>
    </row>
    <row r="38" spans="1:268" ht="33" customHeight="1" x14ac:dyDescent="0.45">
      <c r="CQ38" s="1224"/>
      <c r="CR38" s="1224"/>
      <c r="CS38" s="1224"/>
      <c r="CT38" s="1224"/>
      <c r="CU38" s="1224"/>
      <c r="CV38" s="1224"/>
      <c r="CW38" s="1224"/>
      <c r="CX38" s="1224"/>
      <c r="CY38" s="1224"/>
      <c r="CZ38" s="1224"/>
      <c r="DA38" s="1224"/>
      <c r="DB38" s="1224"/>
      <c r="DC38" s="1224"/>
      <c r="DD38" s="1224"/>
      <c r="DE38" s="1224"/>
      <c r="DF38" s="1224"/>
      <c r="DG38" s="1224"/>
      <c r="DH38" s="1224"/>
      <c r="DI38" s="1224"/>
      <c r="DJ38" s="1224"/>
      <c r="DK38" s="1224"/>
      <c r="DL38" s="1224"/>
      <c r="DM38" s="1224"/>
      <c r="DN38" s="1224"/>
      <c r="DO38" s="1224"/>
      <c r="DP38" s="1224"/>
      <c r="DQ38" s="1224"/>
      <c r="DR38" s="1224"/>
      <c r="DS38" s="1224"/>
      <c r="DT38" s="1224"/>
      <c r="DU38" s="1224"/>
      <c r="DV38" s="1224"/>
      <c r="DW38" s="1224"/>
      <c r="DX38" s="1224"/>
      <c r="DY38" s="1224"/>
      <c r="DZ38" s="1224"/>
      <c r="EA38" s="1224"/>
      <c r="EB38" s="1224"/>
      <c r="EC38" s="1224"/>
      <c r="ED38" s="1224"/>
      <c r="EE38" s="1224"/>
      <c r="EF38" s="1224"/>
      <c r="EG38" s="1224"/>
      <c r="EH38" s="1224"/>
      <c r="EI38" s="1224"/>
      <c r="EJ38" s="1224"/>
      <c r="EK38" s="1224"/>
      <c r="EL38" s="1224"/>
      <c r="EM38" s="1224"/>
      <c r="EN38" s="1224"/>
      <c r="EO38" s="1224"/>
      <c r="EP38" s="1224"/>
      <c r="EQ38" s="1224"/>
      <c r="ER38" s="1224"/>
      <c r="ES38" s="1224"/>
      <c r="ET38" s="1224"/>
      <c r="EU38" s="1224"/>
      <c r="EV38" s="1224"/>
      <c r="EW38" s="1224"/>
      <c r="EX38" s="1224"/>
      <c r="EY38" s="1224"/>
      <c r="EZ38" s="1224"/>
      <c r="FA38" s="1224"/>
      <c r="FB38" s="1224"/>
      <c r="FC38" s="1224"/>
      <c r="FD38" s="1224"/>
      <c r="FE38" s="1224"/>
      <c r="FF38" s="1224"/>
      <c r="FG38" s="1224"/>
      <c r="FH38" s="1224"/>
      <c r="FI38" s="1224"/>
      <c r="FJ38" s="1329"/>
      <c r="FK38" s="1329"/>
      <c r="FL38" s="1329"/>
      <c r="FO38" s="1417"/>
      <c r="FP38" s="1417"/>
    </row>
    <row r="39" spans="1:268" ht="33" customHeight="1" x14ac:dyDescent="0.45">
      <c r="A39" s="1224" t="s">
        <v>1535</v>
      </c>
      <c r="CQ39" s="1224"/>
      <c r="CR39" s="1224"/>
      <c r="CS39" s="1224"/>
      <c r="CT39" s="1224"/>
      <c r="CU39" s="1224"/>
      <c r="CV39" s="1224"/>
      <c r="CW39" s="1224"/>
      <c r="CX39" s="1224"/>
      <c r="CY39" s="1224"/>
      <c r="CZ39" s="1224"/>
      <c r="DA39" s="1224"/>
      <c r="DB39" s="1224"/>
      <c r="DC39" s="1224"/>
      <c r="DD39" s="1224"/>
      <c r="DE39" s="1224"/>
      <c r="DF39" s="1224"/>
      <c r="DG39" s="1224"/>
      <c r="DH39" s="1224"/>
      <c r="DI39" s="1224"/>
      <c r="DJ39" s="1224"/>
      <c r="DK39" s="1224"/>
      <c r="DL39" s="1224"/>
      <c r="DM39" s="1224"/>
      <c r="DN39" s="1224"/>
      <c r="DO39" s="1224"/>
      <c r="DP39" s="1224"/>
      <c r="DQ39" s="1224"/>
      <c r="DR39" s="1224"/>
      <c r="DS39" s="1224"/>
      <c r="DT39" s="1224"/>
      <c r="DU39" s="1224"/>
      <c r="DV39" s="1224"/>
      <c r="DW39" s="1224"/>
      <c r="DX39" s="1224"/>
      <c r="DY39" s="1224"/>
      <c r="DZ39" s="1224"/>
      <c r="EA39" s="1224"/>
      <c r="EB39" s="1224"/>
      <c r="EC39" s="1224"/>
      <c r="ED39" s="1224"/>
      <c r="EE39" s="1224"/>
      <c r="EF39" s="1224"/>
      <c r="EG39" s="1224"/>
      <c r="EH39" s="1224"/>
      <c r="EI39" s="1224"/>
      <c r="EJ39" s="1224"/>
      <c r="EK39" s="1224"/>
      <c r="EL39" s="1224"/>
      <c r="EM39" s="1224"/>
      <c r="EN39" s="1224"/>
      <c r="EO39" s="1224"/>
      <c r="EP39" s="1224"/>
      <c r="EQ39" s="1224"/>
      <c r="ER39" s="1224"/>
      <c r="ES39" s="1224"/>
      <c r="ET39" s="1224"/>
      <c r="EU39" s="1224"/>
      <c r="EV39" s="1224"/>
      <c r="EW39" s="1224"/>
      <c r="EX39" s="1224"/>
      <c r="EY39" s="1224"/>
      <c r="EZ39" s="1224"/>
      <c r="FA39" s="1224"/>
      <c r="FB39" s="1224"/>
      <c r="FC39" s="1224"/>
      <c r="FD39" s="1224"/>
      <c r="FE39" s="1224"/>
      <c r="FF39" s="1224"/>
      <c r="FG39" s="1224"/>
      <c r="FH39" s="1224"/>
      <c r="FI39" s="1224"/>
      <c r="FJ39" s="1329"/>
      <c r="FK39" s="1329"/>
      <c r="FL39" s="1329"/>
      <c r="FO39" s="1417"/>
      <c r="FP39" s="1417"/>
    </row>
    <row r="40" spans="1:268" ht="27" customHeight="1" x14ac:dyDescent="0.45">
      <c r="A40" s="1224" t="s">
        <v>1536</v>
      </c>
      <c r="CQ40" s="1224"/>
      <c r="CR40" s="1224"/>
      <c r="CS40" s="1224"/>
      <c r="CT40" s="1224"/>
      <c r="CU40" s="1224"/>
      <c r="CV40" s="1224"/>
      <c r="CW40" s="1224"/>
      <c r="CX40" s="1224"/>
      <c r="CY40" s="1224"/>
      <c r="CZ40" s="1224"/>
      <c r="DA40" s="1224"/>
      <c r="DB40" s="1224"/>
      <c r="DC40" s="1224"/>
      <c r="DD40" s="1224"/>
      <c r="DE40" s="1224"/>
      <c r="DF40" s="1224"/>
      <c r="DG40" s="1224"/>
      <c r="DH40" s="1224"/>
      <c r="DI40" s="1224"/>
      <c r="DJ40" s="1224"/>
      <c r="DK40" s="1224"/>
      <c r="DL40" s="1224"/>
      <c r="DM40" s="1224"/>
      <c r="DN40" s="1224"/>
      <c r="DO40" s="1224"/>
      <c r="DP40" s="1224"/>
      <c r="DQ40" s="1224"/>
      <c r="DR40" s="1224"/>
      <c r="DS40" s="1224"/>
      <c r="DT40" s="1224"/>
      <c r="DU40" s="1224"/>
      <c r="DV40" s="1224"/>
      <c r="DW40" s="1224"/>
      <c r="DX40" s="1224"/>
      <c r="DY40" s="1224"/>
      <c r="DZ40" s="1224"/>
      <c r="EA40" s="1224"/>
      <c r="EB40" s="1224"/>
      <c r="EC40" s="1224"/>
      <c r="ED40" s="1224"/>
      <c r="EE40" s="1224"/>
      <c r="EF40" s="1224"/>
      <c r="EG40" s="1224"/>
      <c r="EH40" s="1224"/>
      <c r="EI40" s="1224"/>
      <c r="EJ40" s="1224"/>
      <c r="EK40" s="1224"/>
      <c r="EL40" s="1224"/>
      <c r="EM40" s="1224"/>
      <c r="EN40" s="1224"/>
      <c r="EO40" s="1224"/>
      <c r="EP40" s="1224"/>
      <c r="EQ40" s="1224"/>
      <c r="ER40" s="1224"/>
      <c r="ES40" s="1224"/>
      <c r="ET40" s="1224"/>
      <c r="EU40" s="1224"/>
      <c r="EV40" s="1224"/>
      <c r="EW40" s="1224"/>
      <c r="EX40" s="1224"/>
      <c r="EY40" s="1224"/>
      <c r="EZ40" s="1224"/>
      <c r="FA40" s="1224"/>
      <c r="FB40" s="1224"/>
      <c r="FC40" s="1224"/>
      <c r="FD40" s="1224"/>
      <c r="FE40" s="1224"/>
      <c r="FF40" s="1224"/>
      <c r="FG40" s="1224"/>
      <c r="FH40" s="1224"/>
      <c r="FI40" s="1224"/>
      <c r="FJ40" s="1329"/>
      <c r="FK40" s="1329"/>
      <c r="FL40" s="1329"/>
      <c r="FO40" s="1417"/>
      <c r="FP40" s="1417"/>
      <c r="FQ40" s="1224"/>
      <c r="FR40" s="1224"/>
      <c r="FS40" s="1224"/>
      <c r="FT40" s="1224"/>
      <c r="FU40" s="1224"/>
      <c r="FV40" s="1224"/>
      <c r="FW40" s="1224"/>
      <c r="FX40" s="1224"/>
      <c r="FY40" s="1224"/>
      <c r="FZ40" s="1224"/>
      <c r="GA40" s="1224"/>
      <c r="GB40" s="1224"/>
      <c r="GC40" s="1224"/>
      <c r="GD40" s="1224"/>
      <c r="GE40" s="1224"/>
      <c r="GF40" s="1224"/>
      <c r="GG40" s="1224"/>
      <c r="GH40" s="1224"/>
      <c r="GI40" s="1224"/>
      <c r="GJ40" s="1224"/>
      <c r="GK40" s="1224"/>
      <c r="GL40" s="1224"/>
      <c r="GM40" s="1224"/>
      <c r="GN40" s="1224"/>
      <c r="GO40" s="1224"/>
      <c r="GP40" s="1224"/>
      <c r="GQ40" s="1224"/>
      <c r="GR40" s="1224"/>
      <c r="GS40" s="1224"/>
      <c r="GT40" s="1224"/>
      <c r="GU40" s="1224"/>
      <c r="GV40" s="1224"/>
      <c r="GW40" s="1224"/>
      <c r="GX40" s="1224"/>
      <c r="GY40" s="1224"/>
      <c r="GZ40" s="1224"/>
      <c r="HA40" s="1224"/>
      <c r="HB40" s="1224"/>
      <c r="HC40" s="1224"/>
      <c r="HD40" s="1224"/>
      <c r="HE40" s="1224"/>
      <c r="HF40" s="1224"/>
      <c r="HG40" s="1224"/>
      <c r="HH40" s="1224"/>
      <c r="HI40" s="1224"/>
      <c r="HJ40" s="1224"/>
      <c r="HK40" s="1224"/>
      <c r="HL40" s="1224"/>
      <c r="HM40" s="1224"/>
      <c r="HN40" s="1224"/>
      <c r="HO40" s="1224"/>
      <c r="HP40" s="1224"/>
      <c r="HQ40" s="1224"/>
      <c r="HR40" s="1224"/>
      <c r="HS40" s="1224"/>
      <c r="HT40" s="1224"/>
      <c r="HU40" s="1224"/>
      <c r="HV40" s="1224"/>
      <c r="HW40" s="1224"/>
      <c r="HX40" s="1224"/>
      <c r="HY40" s="1224"/>
      <c r="HZ40" s="1224"/>
      <c r="IA40" s="1224"/>
      <c r="IB40" s="1224"/>
      <c r="IC40" s="1224"/>
      <c r="ID40" s="1224"/>
      <c r="IE40" s="1224"/>
      <c r="IF40" s="1224"/>
      <c r="IG40" s="1224"/>
      <c r="IH40" s="1224"/>
      <c r="II40" s="1224"/>
      <c r="IJ40" s="1224"/>
      <c r="IK40" s="1224"/>
      <c r="IL40" s="1224"/>
      <c r="IM40" s="1224"/>
      <c r="IN40" s="1224"/>
      <c r="IO40" s="1224"/>
      <c r="IP40" s="1224"/>
      <c r="IQ40" s="1224"/>
      <c r="IR40" s="1224"/>
      <c r="IS40" s="1224"/>
      <c r="IT40" s="1224"/>
      <c r="IU40" s="1224"/>
      <c r="IV40" s="1224"/>
      <c r="IW40" s="1224"/>
      <c r="IX40" s="1224"/>
      <c r="IY40" s="1224"/>
      <c r="IZ40" s="1224"/>
      <c r="JA40" s="1224"/>
      <c r="JB40" s="1224"/>
      <c r="JC40" s="1224"/>
      <c r="JD40" s="1224"/>
      <c r="JE40" s="1224"/>
      <c r="JF40" s="1224"/>
      <c r="JG40" s="1224"/>
    </row>
    <row r="41" spans="1:268" ht="23.25" customHeight="1" x14ac:dyDescent="0.45">
      <c r="CQ41" s="1224"/>
      <c r="CR41" s="1224"/>
      <c r="CS41" s="1224"/>
      <c r="CT41" s="1224"/>
      <c r="CU41" s="1224"/>
      <c r="CV41" s="1224"/>
      <c r="CW41" s="1224"/>
      <c r="CX41" s="1224"/>
      <c r="CY41" s="1224"/>
      <c r="CZ41" s="1224"/>
      <c r="DA41" s="1224"/>
      <c r="DB41" s="1224"/>
      <c r="DC41" s="1224"/>
      <c r="DD41" s="1224"/>
      <c r="DE41" s="1224"/>
      <c r="DF41" s="1224"/>
      <c r="DG41" s="1224"/>
      <c r="DH41" s="1224"/>
      <c r="DI41" s="1224"/>
      <c r="DJ41" s="1224"/>
      <c r="DK41" s="1224"/>
      <c r="DL41" s="1224"/>
      <c r="DM41" s="1224"/>
      <c r="DN41" s="1224"/>
      <c r="DO41" s="1224"/>
      <c r="DP41" s="1224"/>
      <c r="DQ41" s="1224"/>
      <c r="DR41" s="1224"/>
      <c r="DS41" s="1224"/>
      <c r="DT41" s="1224"/>
      <c r="DU41" s="1224"/>
      <c r="DV41" s="1224"/>
      <c r="DW41" s="1224"/>
      <c r="DX41" s="1224"/>
      <c r="DY41" s="1224"/>
      <c r="DZ41" s="1224"/>
      <c r="EA41" s="1224"/>
      <c r="EB41" s="1224"/>
      <c r="EC41" s="1224"/>
      <c r="ED41" s="1224"/>
      <c r="EE41" s="1224"/>
      <c r="EF41" s="1224"/>
      <c r="EG41" s="1224"/>
      <c r="EH41" s="1224"/>
      <c r="EI41" s="1224"/>
      <c r="EJ41" s="1224"/>
      <c r="EK41" s="1224"/>
      <c r="EL41" s="1224"/>
      <c r="EM41" s="1224"/>
      <c r="EN41" s="1224"/>
      <c r="EO41" s="1224"/>
      <c r="EP41" s="1224"/>
      <c r="EQ41" s="1224"/>
      <c r="ER41" s="1224"/>
      <c r="ES41" s="1224"/>
      <c r="ET41" s="1224"/>
      <c r="EU41" s="1224"/>
      <c r="EV41" s="1224"/>
      <c r="EW41" s="1224"/>
      <c r="EX41" s="1224"/>
      <c r="EY41" s="1224"/>
      <c r="EZ41" s="1224"/>
      <c r="FA41" s="1224"/>
      <c r="FB41" s="1224"/>
      <c r="FC41" s="1224"/>
      <c r="FD41" s="1224"/>
      <c r="FE41" s="1224"/>
      <c r="FF41" s="1224"/>
      <c r="FG41" s="1224"/>
      <c r="FH41" s="1224"/>
      <c r="FI41" s="1224"/>
      <c r="FJ41" s="1329"/>
      <c r="FK41" s="1329"/>
      <c r="FL41" s="1329"/>
      <c r="FO41" s="1417"/>
      <c r="FP41" s="1417"/>
      <c r="FQ41" s="1224"/>
      <c r="FR41" s="1224"/>
      <c r="FS41" s="1224"/>
      <c r="FT41" s="1224"/>
      <c r="FU41" s="1224"/>
      <c r="FV41" s="1224"/>
      <c r="FW41" s="1224"/>
      <c r="FX41" s="1224"/>
      <c r="FY41" s="1224"/>
      <c r="FZ41" s="1224"/>
      <c r="GA41" s="1224"/>
      <c r="GB41" s="1224"/>
      <c r="GC41" s="1224"/>
      <c r="GD41" s="1224"/>
      <c r="GE41" s="1224"/>
      <c r="GF41" s="1224"/>
      <c r="GG41" s="1224"/>
      <c r="GH41" s="1224"/>
      <c r="GI41" s="1224"/>
      <c r="GJ41" s="1224"/>
      <c r="GK41" s="1224"/>
      <c r="GL41" s="1224"/>
      <c r="GM41" s="1224"/>
      <c r="GN41" s="1224"/>
      <c r="GO41" s="1224"/>
      <c r="GP41" s="1224"/>
      <c r="GQ41" s="1224"/>
      <c r="GR41" s="1224"/>
      <c r="GS41" s="1224"/>
      <c r="GT41" s="1224"/>
      <c r="GU41" s="1224"/>
      <c r="GV41" s="1224"/>
      <c r="GW41" s="1224"/>
      <c r="GX41" s="1224"/>
      <c r="GY41" s="1224"/>
      <c r="GZ41" s="1224"/>
      <c r="HA41" s="1224"/>
      <c r="HB41" s="1224"/>
      <c r="HC41" s="1224"/>
      <c r="HD41" s="1224"/>
      <c r="HE41" s="1224"/>
      <c r="HF41" s="1224"/>
      <c r="HG41" s="1224"/>
      <c r="HH41" s="1224"/>
      <c r="HI41" s="1224"/>
      <c r="HJ41" s="1224"/>
      <c r="HK41" s="1224"/>
      <c r="HL41" s="1224"/>
      <c r="HM41" s="1224"/>
      <c r="HN41" s="1224"/>
      <c r="HO41" s="1224"/>
      <c r="HP41" s="1224"/>
      <c r="HQ41" s="1224"/>
      <c r="HR41" s="1224"/>
      <c r="HS41" s="1224"/>
      <c r="HT41" s="1224"/>
      <c r="HU41" s="1224"/>
      <c r="HV41" s="1224"/>
      <c r="HW41" s="1224"/>
      <c r="HX41" s="1224"/>
      <c r="HY41" s="1224"/>
      <c r="HZ41" s="1224"/>
      <c r="IA41" s="1224"/>
      <c r="IB41" s="1224"/>
      <c r="IC41" s="1224"/>
      <c r="ID41" s="1224"/>
      <c r="IE41" s="1224"/>
      <c r="IF41" s="1224"/>
      <c r="IG41" s="1224"/>
      <c r="IH41" s="1224"/>
      <c r="II41" s="1224"/>
      <c r="IJ41" s="1224"/>
      <c r="IK41" s="1224"/>
      <c r="IL41" s="1224"/>
      <c r="IM41" s="1224"/>
      <c r="IN41" s="1224"/>
      <c r="IO41" s="1224"/>
      <c r="IP41" s="1224"/>
      <c r="IQ41" s="1224"/>
      <c r="IR41" s="1224"/>
      <c r="IS41" s="1224"/>
      <c r="IT41" s="1224"/>
      <c r="IU41" s="1224"/>
      <c r="IV41" s="1224"/>
      <c r="IW41" s="1224"/>
      <c r="IX41" s="1224"/>
      <c r="IY41" s="1224"/>
      <c r="IZ41" s="1224"/>
      <c r="JA41" s="1224"/>
      <c r="JB41" s="1224"/>
      <c r="JC41" s="1224"/>
      <c r="JD41" s="1224"/>
      <c r="JE41" s="1224"/>
      <c r="JF41" s="1224"/>
      <c r="JG41" s="1224"/>
    </row>
    <row r="42" spans="1:268" ht="21" customHeight="1" x14ac:dyDescent="0.45">
      <c r="CQ42" s="1224"/>
      <c r="CR42" s="1224"/>
      <c r="CS42" s="1224"/>
      <c r="CT42" s="1224"/>
      <c r="CU42" s="1224"/>
      <c r="CV42" s="1224"/>
      <c r="CW42" s="1224"/>
      <c r="CX42" s="1224"/>
      <c r="CY42" s="1224"/>
      <c r="CZ42" s="1224"/>
      <c r="DA42" s="1224"/>
      <c r="DB42" s="1224"/>
      <c r="DC42" s="1224"/>
      <c r="DD42" s="1224"/>
      <c r="DE42" s="1224"/>
      <c r="DF42" s="1224"/>
      <c r="DG42" s="1224"/>
      <c r="DH42" s="1224"/>
      <c r="DI42" s="1224"/>
      <c r="DJ42" s="1224"/>
      <c r="DK42" s="1224"/>
      <c r="DL42" s="1224"/>
      <c r="DM42" s="1224"/>
      <c r="DN42" s="1224"/>
      <c r="DO42" s="1224"/>
      <c r="DP42" s="1224"/>
      <c r="DQ42" s="1224"/>
      <c r="DR42" s="1224"/>
      <c r="DS42" s="1224"/>
      <c r="DT42" s="1224"/>
      <c r="DU42" s="1224"/>
      <c r="DV42" s="1224"/>
      <c r="DW42" s="1224"/>
      <c r="DX42" s="1224"/>
      <c r="DY42" s="1224"/>
      <c r="DZ42" s="1224"/>
      <c r="EA42" s="1224"/>
      <c r="EB42" s="1224"/>
      <c r="EC42" s="1224"/>
      <c r="ED42" s="1224"/>
      <c r="EE42" s="1224"/>
      <c r="EF42" s="1224"/>
      <c r="EG42" s="1224"/>
      <c r="EH42" s="1224"/>
      <c r="EI42" s="1224"/>
      <c r="EJ42" s="1224"/>
      <c r="EK42" s="1224"/>
      <c r="EL42" s="1224"/>
      <c r="EM42" s="1224"/>
      <c r="EN42" s="1224"/>
      <c r="EO42" s="1224"/>
      <c r="EP42" s="1224"/>
      <c r="EQ42" s="1224"/>
      <c r="ER42" s="1224"/>
      <c r="ES42" s="1224"/>
      <c r="ET42" s="1224"/>
      <c r="EU42" s="1224"/>
      <c r="EV42" s="1224"/>
      <c r="EW42" s="1224"/>
      <c r="EX42" s="1224"/>
      <c r="EY42" s="1224"/>
      <c r="EZ42" s="1224"/>
      <c r="FA42" s="1224"/>
      <c r="FB42" s="1224"/>
      <c r="FC42" s="1224"/>
      <c r="FD42" s="1224"/>
      <c r="FE42" s="1224"/>
      <c r="FF42" s="1224"/>
      <c r="FG42" s="1224"/>
      <c r="FH42" s="1224"/>
      <c r="FI42" s="1224"/>
      <c r="FJ42" s="1329"/>
      <c r="FK42" s="1329"/>
      <c r="FL42" s="1329"/>
      <c r="FQ42" s="1224"/>
      <c r="FR42" s="1224"/>
      <c r="FS42" s="1224"/>
      <c r="FT42" s="1224"/>
      <c r="FU42" s="1224"/>
      <c r="FV42" s="1224"/>
      <c r="FW42" s="1224"/>
      <c r="FX42" s="1224"/>
      <c r="FY42" s="1224"/>
      <c r="FZ42" s="1224"/>
      <c r="GA42" s="1224"/>
      <c r="GB42" s="1224"/>
      <c r="GC42" s="1224"/>
      <c r="GD42" s="1224"/>
      <c r="GE42" s="1224"/>
      <c r="GF42" s="1224"/>
      <c r="GG42" s="1224"/>
      <c r="GH42" s="1224"/>
      <c r="GI42" s="1224"/>
      <c r="GJ42" s="1224"/>
      <c r="GK42" s="1224"/>
      <c r="GL42" s="1224"/>
      <c r="GM42" s="1224"/>
      <c r="GN42" s="1224"/>
      <c r="GO42" s="1224"/>
      <c r="GP42" s="1224"/>
      <c r="GQ42" s="1224"/>
      <c r="GR42" s="1224"/>
      <c r="GS42" s="1224"/>
      <c r="GT42" s="1224"/>
      <c r="GU42" s="1224"/>
      <c r="GV42" s="1224"/>
      <c r="GW42" s="1224"/>
      <c r="GX42" s="1224"/>
      <c r="GY42" s="1224"/>
      <c r="GZ42" s="1224"/>
      <c r="HA42" s="1224"/>
      <c r="HB42" s="1224"/>
      <c r="HC42" s="1224"/>
      <c r="HD42" s="1224"/>
      <c r="HE42" s="1224"/>
      <c r="HF42" s="1224"/>
      <c r="HG42" s="1224"/>
      <c r="HH42" s="1224"/>
      <c r="HI42" s="1224"/>
      <c r="HJ42" s="1224"/>
      <c r="HK42" s="1224"/>
      <c r="HL42" s="1224"/>
      <c r="HM42" s="1224"/>
      <c r="HN42" s="1224"/>
      <c r="HO42" s="1224"/>
      <c r="HP42" s="1224"/>
      <c r="HQ42" s="1224"/>
      <c r="HR42" s="1224"/>
      <c r="HS42" s="1224"/>
      <c r="HT42" s="1224"/>
      <c r="HU42" s="1224"/>
      <c r="HV42" s="1224"/>
      <c r="HW42" s="1224"/>
      <c r="HX42" s="1224"/>
      <c r="HY42" s="1224"/>
      <c r="HZ42" s="1224"/>
      <c r="IA42" s="1224"/>
      <c r="IB42" s="1224"/>
      <c r="IC42" s="1224"/>
      <c r="ID42" s="1224"/>
      <c r="IE42" s="1224"/>
      <c r="IF42" s="1224"/>
      <c r="IG42" s="1224"/>
      <c r="IH42" s="1224"/>
      <c r="II42" s="1224"/>
      <c r="IJ42" s="1224"/>
      <c r="IK42" s="1224"/>
      <c r="IL42" s="1224"/>
      <c r="IM42" s="1224"/>
      <c r="IN42" s="1224"/>
      <c r="IO42" s="1224"/>
      <c r="IP42" s="1224"/>
      <c r="IQ42" s="1224"/>
      <c r="IR42" s="1224"/>
      <c r="IS42" s="1224"/>
      <c r="IT42" s="1224"/>
      <c r="IU42" s="1224"/>
      <c r="IV42" s="1224"/>
      <c r="IW42" s="1224"/>
      <c r="IX42" s="1224"/>
      <c r="IY42" s="1224"/>
      <c r="IZ42" s="1224"/>
      <c r="JA42" s="1224"/>
      <c r="JB42" s="1224"/>
      <c r="JC42" s="1224"/>
      <c r="JD42" s="1224"/>
      <c r="JE42" s="1224"/>
      <c r="JF42" s="1224"/>
      <c r="JG42" s="1224"/>
    </row>
    <row r="43" spans="1:268" ht="19.5" customHeight="1" x14ac:dyDescent="0.45">
      <c r="CQ43" s="1224"/>
      <c r="CR43" s="1224"/>
      <c r="CS43" s="1224"/>
      <c r="CT43" s="1224"/>
      <c r="CU43" s="1224"/>
      <c r="CV43" s="1224"/>
      <c r="CW43" s="1224"/>
      <c r="CX43" s="1224"/>
      <c r="CY43" s="1224"/>
      <c r="CZ43" s="1224"/>
      <c r="DA43" s="1224"/>
      <c r="DB43" s="1224"/>
      <c r="DC43" s="1224"/>
      <c r="DD43" s="1224"/>
      <c r="DE43" s="1224"/>
      <c r="DF43" s="1224"/>
      <c r="DG43" s="1224"/>
      <c r="DH43" s="1224"/>
      <c r="DI43" s="1224"/>
      <c r="DJ43" s="1224"/>
      <c r="DK43" s="1224"/>
      <c r="DL43" s="1224"/>
      <c r="DM43" s="1224"/>
      <c r="DN43" s="1224"/>
      <c r="DO43" s="1224"/>
      <c r="DP43" s="1224"/>
      <c r="DQ43" s="1224"/>
      <c r="DR43" s="1224"/>
      <c r="DS43" s="1224"/>
      <c r="DT43" s="1224"/>
      <c r="DU43" s="1224"/>
      <c r="DV43" s="1224"/>
      <c r="DW43" s="1224"/>
      <c r="DX43" s="1224"/>
      <c r="DY43" s="1224"/>
      <c r="DZ43" s="1224"/>
      <c r="EA43" s="1224"/>
      <c r="EB43" s="1224"/>
      <c r="EC43" s="1224"/>
      <c r="ED43" s="1224"/>
      <c r="EE43" s="1224"/>
      <c r="EF43" s="1224"/>
      <c r="EG43" s="1224"/>
      <c r="EH43" s="1224"/>
      <c r="EI43" s="1224"/>
      <c r="EJ43" s="1224"/>
      <c r="EK43" s="1224"/>
      <c r="EL43" s="1224"/>
      <c r="EM43" s="1224"/>
      <c r="EN43" s="1224"/>
      <c r="EO43" s="1224"/>
      <c r="EP43" s="1224"/>
      <c r="EQ43" s="1224"/>
      <c r="ER43" s="1224"/>
      <c r="ES43" s="1224"/>
      <c r="ET43" s="1224"/>
      <c r="EU43" s="1224"/>
      <c r="EV43" s="1224"/>
      <c r="EW43" s="1224"/>
      <c r="EX43" s="1224"/>
      <c r="EY43" s="1224"/>
      <c r="EZ43" s="1224"/>
      <c r="FA43" s="1224"/>
      <c r="FB43" s="1224"/>
      <c r="FC43" s="1224"/>
      <c r="FD43" s="1224"/>
      <c r="FE43" s="1224"/>
      <c r="FF43" s="1224"/>
      <c r="FG43" s="1224"/>
      <c r="FH43" s="1224"/>
      <c r="FI43" s="1224"/>
      <c r="FJ43" s="1329"/>
      <c r="FK43" s="1329"/>
      <c r="FL43" s="1329"/>
      <c r="FO43" s="1417"/>
      <c r="FP43" s="1417"/>
      <c r="FQ43" s="1224"/>
      <c r="FR43" s="1224"/>
      <c r="FS43" s="1224"/>
      <c r="FT43" s="1224"/>
      <c r="FU43" s="1224"/>
      <c r="FV43" s="1224"/>
      <c r="FW43" s="1224"/>
      <c r="FX43" s="1224"/>
      <c r="FY43" s="1224"/>
      <c r="FZ43" s="1224"/>
      <c r="GA43" s="1224"/>
      <c r="GB43" s="1224"/>
      <c r="GC43" s="1224"/>
      <c r="GD43" s="1224"/>
      <c r="GE43" s="1224"/>
      <c r="GF43" s="1224"/>
      <c r="GG43" s="1224"/>
      <c r="GH43" s="1224"/>
      <c r="GI43" s="1224"/>
      <c r="GJ43" s="1224"/>
      <c r="GK43" s="1224"/>
      <c r="GL43" s="1224"/>
      <c r="GM43" s="1224"/>
      <c r="GN43" s="1224"/>
      <c r="GO43" s="1224"/>
      <c r="GP43" s="1224"/>
      <c r="GQ43" s="1224"/>
      <c r="GR43" s="1224"/>
      <c r="GS43" s="1224"/>
      <c r="GT43" s="1224"/>
      <c r="GU43" s="1224"/>
      <c r="GV43" s="1224"/>
      <c r="GW43" s="1224"/>
      <c r="GX43" s="1224"/>
      <c r="GY43" s="1224"/>
      <c r="GZ43" s="1224"/>
      <c r="HA43" s="1224"/>
      <c r="HB43" s="1224"/>
      <c r="HC43" s="1224"/>
      <c r="HD43" s="1224"/>
      <c r="HE43" s="1224"/>
      <c r="HF43" s="1224"/>
      <c r="HG43" s="1224"/>
      <c r="HH43" s="1224"/>
      <c r="HI43" s="1224"/>
      <c r="HJ43" s="1224"/>
      <c r="HK43" s="1224"/>
      <c r="HL43" s="1224"/>
      <c r="HM43" s="1224"/>
      <c r="HN43" s="1224"/>
      <c r="HO43" s="1224"/>
      <c r="HP43" s="1224"/>
      <c r="HQ43" s="1224"/>
      <c r="HR43" s="1224"/>
      <c r="HS43" s="1224"/>
      <c r="HT43" s="1224"/>
      <c r="HU43" s="1224"/>
      <c r="HV43" s="1224"/>
      <c r="HW43" s="1224"/>
      <c r="HX43" s="1224"/>
      <c r="HY43" s="1224"/>
      <c r="HZ43" s="1224"/>
      <c r="IA43" s="1224"/>
      <c r="IB43" s="1224"/>
      <c r="IC43" s="1224"/>
      <c r="ID43" s="1224"/>
      <c r="IE43" s="1224"/>
      <c r="IF43" s="1224"/>
      <c r="IG43" s="1224"/>
      <c r="IH43" s="1224"/>
      <c r="II43" s="1224"/>
      <c r="IJ43" s="1224"/>
      <c r="IK43" s="1224"/>
      <c r="IL43" s="1224"/>
      <c r="IM43" s="1224"/>
      <c r="IN43" s="1224"/>
      <c r="IO43" s="1224"/>
      <c r="IP43" s="1224"/>
      <c r="IQ43" s="1224"/>
      <c r="IR43" s="1224"/>
      <c r="IS43" s="1224"/>
      <c r="IT43" s="1224"/>
      <c r="IU43" s="1224"/>
      <c r="IV43" s="1224"/>
      <c r="IW43" s="1224"/>
      <c r="IX43" s="1224"/>
      <c r="IY43" s="1224"/>
      <c r="IZ43" s="1224"/>
      <c r="JA43" s="1224"/>
      <c r="JB43" s="1224"/>
      <c r="JC43" s="1224"/>
      <c r="JD43" s="1224"/>
      <c r="JE43" s="1224"/>
      <c r="JF43" s="1224"/>
      <c r="JG43" s="1224"/>
    </row>
    <row r="44" spans="1:268" ht="18.75" customHeight="1" x14ac:dyDescent="0.45">
      <c r="CQ44" s="1224"/>
      <c r="CR44" s="1224"/>
      <c r="CS44" s="1224"/>
      <c r="CT44" s="1224"/>
      <c r="CU44" s="1224"/>
      <c r="CV44" s="1224"/>
      <c r="CW44" s="1224"/>
      <c r="CX44" s="1224"/>
      <c r="CY44" s="1224"/>
      <c r="CZ44" s="1224"/>
      <c r="DA44" s="1224"/>
      <c r="DB44" s="1224"/>
      <c r="DC44" s="1224"/>
      <c r="DD44" s="1224"/>
      <c r="DE44" s="1224"/>
      <c r="DF44" s="1224"/>
      <c r="DG44" s="1224"/>
      <c r="DH44" s="1224"/>
      <c r="DI44" s="1224"/>
      <c r="DJ44" s="1224"/>
      <c r="DK44" s="1224"/>
      <c r="DL44" s="1224"/>
      <c r="DM44" s="1224"/>
      <c r="DN44" s="1224"/>
      <c r="DO44" s="1224"/>
      <c r="DP44" s="1224"/>
      <c r="DQ44" s="1224"/>
      <c r="DR44" s="1224"/>
      <c r="DS44" s="1224"/>
      <c r="DT44" s="1224"/>
      <c r="DU44" s="1224"/>
      <c r="DV44" s="1224"/>
      <c r="DW44" s="1224"/>
      <c r="DX44" s="1224"/>
      <c r="DY44" s="1224"/>
      <c r="DZ44" s="1224"/>
      <c r="EA44" s="1224"/>
      <c r="EB44" s="1224"/>
      <c r="EC44" s="1224"/>
      <c r="ED44" s="1224"/>
      <c r="EE44" s="1224"/>
      <c r="EF44" s="1224"/>
      <c r="EG44" s="1224"/>
      <c r="EH44" s="1224"/>
      <c r="EI44" s="1224"/>
      <c r="EJ44" s="1224"/>
      <c r="EK44" s="1224"/>
      <c r="EL44" s="1224"/>
      <c r="EM44" s="1224"/>
      <c r="EN44" s="1224"/>
      <c r="EO44" s="1224"/>
      <c r="EP44" s="1224"/>
      <c r="EQ44" s="1224"/>
      <c r="ER44" s="1224"/>
      <c r="ES44" s="1224"/>
      <c r="ET44" s="1224"/>
      <c r="EU44" s="1224"/>
      <c r="EV44" s="1224"/>
      <c r="EW44" s="1224"/>
      <c r="EX44" s="1224"/>
      <c r="EY44" s="1224"/>
      <c r="EZ44" s="1224"/>
      <c r="FA44" s="1224"/>
      <c r="FB44" s="1224"/>
      <c r="FC44" s="1224"/>
      <c r="FD44" s="1224"/>
      <c r="FE44" s="1224"/>
      <c r="FF44" s="1224"/>
      <c r="FG44" s="1224"/>
      <c r="FH44" s="1224"/>
      <c r="FI44" s="1224"/>
      <c r="FJ44" s="1329"/>
      <c r="FK44" s="1329"/>
      <c r="FL44" s="1329"/>
      <c r="FQ44" s="1224"/>
      <c r="FR44" s="1224"/>
      <c r="FS44" s="1224"/>
      <c r="FT44" s="1224"/>
      <c r="FU44" s="1224"/>
      <c r="FV44" s="1224"/>
      <c r="FW44" s="1224"/>
      <c r="FX44" s="1224"/>
      <c r="FY44" s="1224"/>
      <c r="FZ44" s="1224"/>
      <c r="GA44" s="1224"/>
      <c r="GB44" s="1224"/>
      <c r="GC44" s="1224"/>
      <c r="GD44" s="1224"/>
      <c r="GE44" s="1224"/>
      <c r="GF44" s="1224"/>
      <c r="GG44" s="1224"/>
      <c r="GH44" s="1224"/>
      <c r="GI44" s="1224"/>
      <c r="GJ44" s="1224"/>
      <c r="GK44" s="1224"/>
      <c r="GL44" s="1224"/>
      <c r="GM44" s="1224"/>
      <c r="GN44" s="1224"/>
      <c r="GO44" s="1224"/>
      <c r="GP44" s="1224"/>
      <c r="GQ44" s="1224"/>
      <c r="GR44" s="1224"/>
      <c r="GS44" s="1224"/>
      <c r="GT44" s="1224"/>
      <c r="GU44" s="1224"/>
      <c r="GV44" s="1224"/>
      <c r="GW44" s="1224"/>
      <c r="GX44" s="1224"/>
      <c r="GY44" s="1224"/>
      <c r="GZ44" s="1224"/>
      <c r="HA44" s="1224"/>
      <c r="HB44" s="1224"/>
      <c r="HC44" s="1224"/>
      <c r="HD44" s="1224"/>
      <c r="HE44" s="1224"/>
      <c r="HF44" s="1224"/>
      <c r="HG44" s="1224"/>
      <c r="HH44" s="1224"/>
      <c r="HI44" s="1224"/>
      <c r="HJ44" s="1224"/>
      <c r="HK44" s="1224"/>
      <c r="HL44" s="1224"/>
      <c r="HM44" s="1224"/>
      <c r="HN44" s="1224"/>
      <c r="HO44" s="1224"/>
      <c r="HP44" s="1224"/>
      <c r="HQ44" s="1224"/>
      <c r="HR44" s="1224"/>
      <c r="HS44" s="1224"/>
      <c r="HT44" s="1224"/>
      <c r="HU44" s="1224"/>
      <c r="HV44" s="1224"/>
      <c r="HW44" s="1224"/>
      <c r="HX44" s="1224"/>
      <c r="HY44" s="1224"/>
      <c r="HZ44" s="1224"/>
      <c r="IA44" s="1224"/>
      <c r="IB44" s="1224"/>
      <c r="IC44" s="1224"/>
      <c r="ID44" s="1224"/>
      <c r="IE44" s="1224"/>
      <c r="IF44" s="1224"/>
      <c r="IG44" s="1224"/>
      <c r="IH44" s="1224"/>
      <c r="II44" s="1224"/>
      <c r="IJ44" s="1224"/>
      <c r="IK44" s="1224"/>
      <c r="IL44" s="1224"/>
      <c r="IM44" s="1224"/>
      <c r="IN44" s="1224"/>
      <c r="IO44" s="1224"/>
      <c r="IP44" s="1224"/>
      <c r="IQ44" s="1224"/>
      <c r="IR44" s="1224"/>
      <c r="IS44" s="1224"/>
      <c r="IT44" s="1224"/>
      <c r="IU44" s="1224"/>
      <c r="IV44" s="1224"/>
      <c r="IW44" s="1224"/>
      <c r="IX44" s="1224"/>
      <c r="IY44" s="1224"/>
      <c r="IZ44" s="1224"/>
      <c r="JA44" s="1224"/>
      <c r="JB44" s="1224"/>
      <c r="JC44" s="1224"/>
      <c r="JD44" s="1224"/>
      <c r="JE44" s="1224"/>
      <c r="JF44" s="1224"/>
      <c r="JG44" s="1224"/>
    </row>
    <row r="45" spans="1:268" ht="21.75" customHeight="1" x14ac:dyDescent="0.45">
      <c r="CQ45" s="1224"/>
      <c r="CR45" s="1224"/>
      <c r="CS45" s="1224"/>
      <c r="CT45" s="1224"/>
      <c r="CU45" s="1224"/>
      <c r="CV45" s="1224"/>
      <c r="CW45" s="1224"/>
      <c r="CX45" s="1224"/>
      <c r="CY45" s="1224"/>
      <c r="CZ45" s="1224"/>
      <c r="DA45" s="1224"/>
      <c r="DB45" s="1224"/>
      <c r="DC45" s="1224"/>
      <c r="DD45" s="1224"/>
      <c r="DE45" s="1224"/>
      <c r="DF45" s="1224"/>
      <c r="DG45" s="1224"/>
      <c r="DH45" s="1224"/>
      <c r="DI45" s="1224"/>
      <c r="DJ45" s="1224"/>
      <c r="DK45" s="1224"/>
      <c r="DL45" s="1224"/>
      <c r="DM45" s="1224"/>
      <c r="DN45" s="1224"/>
      <c r="DO45" s="1224"/>
      <c r="DP45" s="1224"/>
      <c r="DQ45" s="1224"/>
      <c r="DR45" s="1224"/>
      <c r="DS45" s="1224"/>
      <c r="DT45" s="1224"/>
      <c r="DU45" s="1224"/>
      <c r="DV45" s="1224"/>
      <c r="DW45" s="1224"/>
      <c r="DX45" s="1224"/>
      <c r="DY45" s="1224"/>
      <c r="DZ45" s="1224"/>
      <c r="EA45" s="1224"/>
      <c r="EB45" s="1224"/>
      <c r="EC45" s="1224"/>
      <c r="ED45" s="1224"/>
      <c r="EE45" s="1224"/>
      <c r="EF45" s="1224"/>
      <c r="EG45" s="1224"/>
      <c r="EH45" s="1224"/>
      <c r="EI45" s="1224"/>
      <c r="EJ45" s="1224"/>
      <c r="EK45" s="1224"/>
      <c r="EL45" s="1224"/>
      <c r="EM45" s="1224"/>
      <c r="EN45" s="1224"/>
      <c r="EO45" s="1224"/>
      <c r="EP45" s="1224"/>
      <c r="EQ45" s="1224"/>
      <c r="ER45" s="1224"/>
      <c r="ES45" s="1224"/>
      <c r="ET45" s="1224"/>
      <c r="EU45" s="1224"/>
      <c r="EV45" s="1224"/>
      <c r="EW45" s="1224"/>
      <c r="EX45" s="1224"/>
      <c r="EY45" s="1224"/>
      <c r="EZ45" s="1224"/>
      <c r="FA45" s="1224"/>
      <c r="FB45" s="1224"/>
      <c r="FC45" s="1224"/>
      <c r="FD45" s="1224"/>
      <c r="FE45" s="1224"/>
      <c r="FF45" s="1224"/>
      <c r="FG45" s="1224"/>
      <c r="FH45" s="1224"/>
      <c r="FI45" s="1224"/>
      <c r="FJ45" s="1329"/>
      <c r="FK45" s="1329"/>
      <c r="FL45" s="1329"/>
      <c r="FO45" s="1417"/>
      <c r="FP45" s="1417"/>
      <c r="FQ45" s="1224"/>
      <c r="FR45" s="1224"/>
      <c r="FS45" s="1224"/>
      <c r="FT45" s="1224"/>
      <c r="FU45" s="1224"/>
      <c r="FV45" s="1224"/>
      <c r="FW45" s="1224"/>
      <c r="FX45" s="1224"/>
      <c r="FY45" s="1224"/>
      <c r="FZ45" s="1224"/>
      <c r="GA45" s="1224"/>
      <c r="GB45" s="1224"/>
      <c r="GC45" s="1224"/>
      <c r="GD45" s="1224"/>
      <c r="GE45" s="1224"/>
      <c r="GF45" s="1224"/>
      <c r="GG45" s="1224"/>
      <c r="GH45" s="1224"/>
      <c r="GI45" s="1224"/>
      <c r="GJ45" s="1224"/>
      <c r="GK45" s="1224"/>
      <c r="GL45" s="1224"/>
      <c r="GM45" s="1224"/>
      <c r="GN45" s="1224"/>
      <c r="GO45" s="1224"/>
      <c r="GP45" s="1224"/>
      <c r="GQ45" s="1224"/>
      <c r="GR45" s="1224"/>
      <c r="GS45" s="1224"/>
      <c r="GT45" s="1224"/>
      <c r="GU45" s="1224"/>
      <c r="GV45" s="1224"/>
      <c r="GW45" s="1224"/>
      <c r="GX45" s="1224"/>
      <c r="GY45" s="1224"/>
      <c r="GZ45" s="1224"/>
      <c r="HA45" s="1224"/>
      <c r="HB45" s="1224"/>
      <c r="HC45" s="1224"/>
      <c r="HD45" s="1224"/>
      <c r="HE45" s="1224"/>
      <c r="HF45" s="1224"/>
      <c r="HG45" s="1224"/>
      <c r="HH45" s="1224"/>
      <c r="HI45" s="1224"/>
      <c r="HJ45" s="1224"/>
      <c r="HK45" s="1224"/>
      <c r="HL45" s="1224"/>
      <c r="HM45" s="1224"/>
      <c r="HN45" s="1224"/>
      <c r="HO45" s="1224"/>
      <c r="HP45" s="1224"/>
      <c r="HQ45" s="1224"/>
      <c r="HR45" s="1224"/>
      <c r="HS45" s="1224"/>
      <c r="HT45" s="1224"/>
      <c r="HU45" s="1224"/>
      <c r="HV45" s="1224"/>
      <c r="HW45" s="1224"/>
      <c r="HX45" s="1224"/>
      <c r="HY45" s="1224"/>
      <c r="HZ45" s="1224"/>
      <c r="IA45" s="1224"/>
      <c r="IB45" s="1224"/>
      <c r="IC45" s="1224"/>
      <c r="ID45" s="1224"/>
      <c r="IE45" s="1224"/>
      <c r="IF45" s="1224"/>
      <c r="IG45" s="1224"/>
      <c r="IH45" s="1224"/>
      <c r="II45" s="1224"/>
      <c r="IJ45" s="1224"/>
      <c r="IK45" s="1224"/>
      <c r="IL45" s="1224"/>
      <c r="IM45" s="1224"/>
      <c r="IN45" s="1224"/>
      <c r="IO45" s="1224"/>
      <c r="IP45" s="1224"/>
      <c r="IQ45" s="1224"/>
      <c r="IR45" s="1224"/>
      <c r="IS45" s="1224"/>
      <c r="IT45" s="1224"/>
      <c r="IU45" s="1224"/>
      <c r="IV45" s="1224"/>
      <c r="IW45" s="1224"/>
      <c r="IX45" s="1224"/>
      <c r="IY45" s="1224"/>
      <c r="IZ45" s="1224"/>
      <c r="JA45" s="1224"/>
      <c r="JB45" s="1224"/>
      <c r="JC45" s="1224"/>
      <c r="JD45" s="1224"/>
      <c r="JE45" s="1224"/>
      <c r="JF45" s="1224"/>
      <c r="JG45" s="1224"/>
    </row>
    <row r="46" spans="1:268" ht="21.75" customHeight="1" x14ac:dyDescent="0.45">
      <c r="CQ46" s="1224"/>
      <c r="CR46" s="1224"/>
      <c r="CS46" s="1224"/>
      <c r="CT46" s="1224"/>
      <c r="CU46" s="1224"/>
      <c r="CV46" s="1224"/>
      <c r="CW46" s="1224"/>
      <c r="CX46" s="1224"/>
      <c r="CY46" s="1224"/>
      <c r="CZ46" s="1224"/>
      <c r="DA46" s="1224"/>
      <c r="DB46" s="1224"/>
      <c r="DC46" s="1224"/>
      <c r="DD46" s="1224"/>
      <c r="DE46" s="1224"/>
      <c r="DF46" s="1224"/>
      <c r="DG46" s="1224"/>
      <c r="DH46" s="1224"/>
      <c r="DI46" s="1224"/>
      <c r="DJ46" s="1224"/>
      <c r="DK46" s="1224"/>
      <c r="DL46" s="1224"/>
      <c r="DM46" s="1224"/>
      <c r="DN46" s="1224"/>
      <c r="DO46" s="1224"/>
      <c r="DP46" s="1224"/>
      <c r="DQ46" s="1224"/>
      <c r="DR46" s="1224"/>
      <c r="DS46" s="1224"/>
      <c r="DT46" s="1224"/>
      <c r="DU46" s="1224"/>
      <c r="DV46" s="1224"/>
      <c r="DW46" s="1224"/>
      <c r="DX46" s="1224"/>
      <c r="DY46" s="1224"/>
      <c r="DZ46" s="1224"/>
      <c r="EA46" s="1224"/>
      <c r="EB46" s="1224"/>
      <c r="EC46" s="1224"/>
      <c r="ED46" s="1224"/>
      <c r="EE46" s="1224"/>
      <c r="EF46" s="1224"/>
      <c r="EG46" s="1224"/>
      <c r="EH46" s="1224"/>
      <c r="EI46" s="1224"/>
      <c r="EJ46" s="1224"/>
      <c r="EK46" s="1224"/>
      <c r="EL46" s="1224"/>
      <c r="EM46" s="1224"/>
      <c r="EN46" s="1224"/>
      <c r="EO46" s="1224"/>
      <c r="EP46" s="1224"/>
      <c r="EQ46" s="1224"/>
      <c r="ER46" s="1224"/>
      <c r="ES46" s="1224"/>
      <c r="ET46" s="1224"/>
      <c r="EU46" s="1224"/>
      <c r="EV46" s="1224"/>
      <c r="EW46" s="1224"/>
      <c r="EX46" s="1224"/>
      <c r="EY46" s="1224"/>
      <c r="EZ46" s="1224"/>
      <c r="FA46" s="1224"/>
      <c r="FB46" s="1224"/>
      <c r="FC46" s="1224"/>
      <c r="FD46" s="1224"/>
      <c r="FE46" s="1224"/>
      <c r="FF46" s="1224"/>
      <c r="FG46" s="1224"/>
      <c r="FH46" s="1224"/>
      <c r="FI46" s="1224"/>
      <c r="FJ46" s="1329"/>
      <c r="FK46" s="1329"/>
      <c r="FL46" s="1329"/>
      <c r="FQ46" s="1224"/>
      <c r="FR46" s="1224"/>
      <c r="FS46" s="1224"/>
      <c r="FT46" s="1224"/>
      <c r="FU46" s="1224"/>
      <c r="FV46" s="1224"/>
      <c r="FW46" s="1224"/>
      <c r="FX46" s="1224"/>
      <c r="FY46" s="1224"/>
      <c r="FZ46" s="1224"/>
      <c r="GA46" s="1224"/>
      <c r="GB46" s="1224"/>
      <c r="GC46" s="1224"/>
      <c r="GD46" s="1224"/>
      <c r="GE46" s="1224"/>
      <c r="GF46" s="1224"/>
      <c r="GG46" s="1224"/>
      <c r="GH46" s="1224"/>
      <c r="GI46" s="1224"/>
      <c r="GJ46" s="1224"/>
      <c r="GK46" s="1224"/>
      <c r="GL46" s="1224"/>
      <c r="GM46" s="1224"/>
      <c r="GN46" s="1224"/>
      <c r="GO46" s="1224"/>
      <c r="GP46" s="1224"/>
      <c r="GQ46" s="1224"/>
      <c r="GR46" s="1224"/>
      <c r="GS46" s="1224"/>
      <c r="GT46" s="1224"/>
      <c r="GU46" s="1224"/>
      <c r="GV46" s="1224"/>
      <c r="GW46" s="1224"/>
      <c r="GX46" s="1224"/>
      <c r="GY46" s="1224"/>
      <c r="GZ46" s="1224"/>
      <c r="HA46" s="1224"/>
      <c r="HB46" s="1224"/>
      <c r="HC46" s="1224"/>
      <c r="HD46" s="1224"/>
      <c r="HE46" s="1224"/>
      <c r="HF46" s="1224"/>
      <c r="HG46" s="1224"/>
      <c r="HH46" s="1224"/>
      <c r="HI46" s="1224"/>
      <c r="HJ46" s="1224"/>
      <c r="HK46" s="1224"/>
      <c r="HL46" s="1224"/>
      <c r="HM46" s="1224"/>
      <c r="HN46" s="1224"/>
      <c r="HO46" s="1224"/>
      <c r="HP46" s="1224"/>
      <c r="HQ46" s="1224"/>
      <c r="HR46" s="1224"/>
      <c r="HS46" s="1224"/>
      <c r="HT46" s="1224"/>
      <c r="HU46" s="1224"/>
      <c r="HV46" s="1224"/>
      <c r="HW46" s="1224"/>
      <c r="HX46" s="1224"/>
      <c r="HY46" s="1224"/>
      <c r="HZ46" s="1224"/>
      <c r="IA46" s="1224"/>
      <c r="IB46" s="1224"/>
      <c r="IC46" s="1224"/>
      <c r="ID46" s="1224"/>
      <c r="IE46" s="1224"/>
      <c r="IF46" s="1224"/>
      <c r="IG46" s="1224"/>
      <c r="IH46" s="1224"/>
      <c r="II46" s="1224"/>
      <c r="IJ46" s="1224"/>
      <c r="IK46" s="1224"/>
      <c r="IL46" s="1224"/>
      <c r="IM46" s="1224"/>
      <c r="IN46" s="1224"/>
      <c r="IO46" s="1224"/>
      <c r="IP46" s="1224"/>
      <c r="IQ46" s="1224"/>
      <c r="IR46" s="1224"/>
      <c r="IS46" s="1224"/>
      <c r="IT46" s="1224"/>
      <c r="IU46" s="1224"/>
      <c r="IV46" s="1224"/>
      <c r="IW46" s="1224"/>
      <c r="IX46" s="1224"/>
      <c r="IY46" s="1224"/>
      <c r="IZ46" s="1224"/>
      <c r="JA46" s="1224"/>
      <c r="JB46" s="1224"/>
      <c r="JC46" s="1224"/>
      <c r="JD46" s="1224"/>
      <c r="JE46" s="1224"/>
      <c r="JF46" s="1224"/>
      <c r="JG46" s="1224"/>
    </row>
    <row r="47" spans="1:268" ht="21" customHeight="1" x14ac:dyDescent="0.45">
      <c r="CQ47" s="1224"/>
      <c r="CR47" s="1224"/>
      <c r="CS47" s="1224"/>
      <c r="CT47" s="1224"/>
      <c r="CU47" s="1224"/>
      <c r="CV47" s="1224"/>
      <c r="CW47" s="1224"/>
      <c r="CX47" s="1224"/>
      <c r="CY47" s="1224"/>
      <c r="CZ47" s="1224"/>
      <c r="DA47" s="1224"/>
      <c r="DB47" s="1224"/>
      <c r="DC47" s="1224"/>
      <c r="DD47" s="1224"/>
      <c r="DE47" s="1224"/>
      <c r="DF47" s="1224"/>
      <c r="DG47" s="1224"/>
      <c r="DH47" s="1224"/>
      <c r="DI47" s="1224"/>
      <c r="DJ47" s="1224"/>
      <c r="DK47" s="1224"/>
      <c r="DL47" s="1224"/>
      <c r="DM47" s="1224"/>
      <c r="DN47" s="1224"/>
      <c r="DO47" s="1224"/>
      <c r="DP47" s="1224"/>
      <c r="DQ47" s="1224"/>
      <c r="DR47" s="1224"/>
      <c r="DS47" s="1224"/>
      <c r="DT47" s="1224"/>
      <c r="DU47" s="1224"/>
      <c r="DV47" s="1224"/>
      <c r="DW47" s="1224"/>
      <c r="DX47" s="1224"/>
      <c r="DY47" s="1224"/>
      <c r="DZ47" s="1224"/>
      <c r="EA47" s="1224"/>
      <c r="EB47" s="1224"/>
      <c r="EC47" s="1224"/>
      <c r="ED47" s="1224"/>
      <c r="EE47" s="1224"/>
      <c r="EF47" s="1224"/>
      <c r="EG47" s="1224"/>
      <c r="EH47" s="1224"/>
      <c r="EI47" s="1224"/>
      <c r="EJ47" s="1224"/>
      <c r="EK47" s="1224"/>
      <c r="EL47" s="1224"/>
      <c r="EM47" s="1224"/>
      <c r="EN47" s="1224"/>
      <c r="EO47" s="1224"/>
      <c r="EP47" s="1224"/>
      <c r="EQ47" s="1224"/>
      <c r="ER47" s="1224"/>
      <c r="ES47" s="1224"/>
      <c r="ET47" s="1224"/>
      <c r="EU47" s="1224"/>
      <c r="EV47" s="1224"/>
      <c r="EW47" s="1224"/>
      <c r="EX47" s="1224"/>
      <c r="EY47" s="1224"/>
      <c r="EZ47" s="1224"/>
      <c r="FA47" s="1224"/>
      <c r="FB47" s="1224"/>
      <c r="FC47" s="1224"/>
      <c r="FD47" s="1224"/>
      <c r="FE47" s="1224"/>
      <c r="FF47" s="1224"/>
      <c r="FG47" s="1224"/>
      <c r="FH47" s="1224"/>
      <c r="FI47" s="1224"/>
      <c r="FJ47" s="1329"/>
      <c r="FK47" s="1329"/>
      <c r="FL47" s="1329"/>
      <c r="FO47" s="1417"/>
      <c r="FP47" s="1417"/>
      <c r="FQ47" s="1224"/>
      <c r="FR47" s="1224"/>
      <c r="FS47" s="1224"/>
      <c r="FT47" s="1224"/>
      <c r="FU47" s="1224"/>
      <c r="FV47" s="1224"/>
      <c r="FW47" s="1224"/>
      <c r="FX47" s="1224"/>
      <c r="FY47" s="1224"/>
      <c r="FZ47" s="1224"/>
      <c r="GA47" s="1224"/>
      <c r="GB47" s="1224"/>
      <c r="GC47" s="1224"/>
      <c r="GD47" s="1224"/>
      <c r="GE47" s="1224"/>
      <c r="GF47" s="1224"/>
      <c r="GG47" s="1224"/>
      <c r="GH47" s="1224"/>
      <c r="GI47" s="1224"/>
      <c r="GJ47" s="1224"/>
      <c r="GK47" s="1224"/>
      <c r="GL47" s="1224"/>
      <c r="GM47" s="1224"/>
      <c r="GN47" s="1224"/>
      <c r="GO47" s="1224"/>
      <c r="GP47" s="1224"/>
      <c r="GQ47" s="1224"/>
      <c r="GR47" s="1224"/>
      <c r="GS47" s="1224"/>
      <c r="GT47" s="1224"/>
      <c r="GU47" s="1224"/>
      <c r="GV47" s="1224"/>
      <c r="GW47" s="1224"/>
      <c r="GX47" s="1224"/>
      <c r="GY47" s="1224"/>
      <c r="GZ47" s="1224"/>
      <c r="HA47" s="1224"/>
      <c r="HB47" s="1224"/>
      <c r="HC47" s="1224"/>
      <c r="HD47" s="1224"/>
      <c r="HE47" s="1224"/>
      <c r="HF47" s="1224"/>
      <c r="HG47" s="1224"/>
      <c r="HH47" s="1224"/>
      <c r="HI47" s="1224"/>
      <c r="HJ47" s="1224"/>
      <c r="HK47" s="1224"/>
      <c r="HL47" s="1224"/>
      <c r="HM47" s="1224"/>
      <c r="HN47" s="1224"/>
      <c r="HO47" s="1224"/>
      <c r="HP47" s="1224"/>
      <c r="HQ47" s="1224"/>
      <c r="HR47" s="1224"/>
      <c r="HS47" s="1224"/>
      <c r="HT47" s="1224"/>
      <c r="HU47" s="1224"/>
      <c r="HV47" s="1224"/>
      <c r="HW47" s="1224"/>
      <c r="HX47" s="1224"/>
      <c r="HY47" s="1224"/>
      <c r="HZ47" s="1224"/>
      <c r="IA47" s="1224"/>
      <c r="IB47" s="1224"/>
      <c r="IC47" s="1224"/>
      <c r="ID47" s="1224"/>
      <c r="IE47" s="1224"/>
      <c r="IF47" s="1224"/>
      <c r="IG47" s="1224"/>
      <c r="IH47" s="1224"/>
      <c r="II47" s="1224"/>
      <c r="IJ47" s="1224"/>
      <c r="IK47" s="1224"/>
      <c r="IL47" s="1224"/>
      <c r="IM47" s="1224"/>
      <c r="IN47" s="1224"/>
      <c r="IO47" s="1224"/>
      <c r="IP47" s="1224"/>
      <c r="IQ47" s="1224"/>
      <c r="IR47" s="1224"/>
      <c r="IS47" s="1224"/>
      <c r="IT47" s="1224"/>
      <c r="IU47" s="1224"/>
      <c r="IV47" s="1224"/>
      <c r="IW47" s="1224"/>
      <c r="IX47" s="1224"/>
      <c r="IY47" s="1224"/>
      <c r="IZ47" s="1224"/>
      <c r="JA47" s="1224"/>
      <c r="JB47" s="1224"/>
      <c r="JC47" s="1224"/>
      <c r="JD47" s="1224"/>
      <c r="JE47" s="1224"/>
      <c r="JF47" s="1224"/>
      <c r="JG47" s="1224"/>
    </row>
    <row r="48" spans="1:268" ht="21.75" customHeight="1" x14ac:dyDescent="0.45">
      <c r="CQ48" s="1224"/>
      <c r="CR48" s="1224"/>
      <c r="CS48" s="1224"/>
      <c r="CT48" s="1224"/>
      <c r="CU48" s="1224"/>
      <c r="CV48" s="1224"/>
      <c r="CW48" s="1224"/>
      <c r="CX48" s="1224"/>
      <c r="CY48" s="1224"/>
      <c r="CZ48" s="1224"/>
      <c r="DA48" s="1224"/>
      <c r="DB48" s="1224"/>
      <c r="DC48" s="1224"/>
      <c r="DD48" s="1224"/>
      <c r="DE48" s="1224"/>
      <c r="DF48" s="1224"/>
      <c r="DG48" s="1224"/>
      <c r="DH48" s="1224"/>
      <c r="DI48" s="1224"/>
      <c r="DJ48" s="1224"/>
      <c r="DK48" s="1224"/>
      <c r="DL48" s="1224"/>
      <c r="DM48" s="1224"/>
      <c r="DN48" s="1224"/>
      <c r="DO48" s="1224"/>
      <c r="DP48" s="1224"/>
      <c r="DQ48" s="1224"/>
      <c r="DR48" s="1224"/>
      <c r="DS48" s="1224"/>
      <c r="DT48" s="1224"/>
      <c r="DU48" s="1224"/>
      <c r="DV48" s="1224"/>
      <c r="DW48" s="1224"/>
      <c r="DX48" s="1224"/>
      <c r="DY48" s="1224"/>
      <c r="DZ48" s="1224"/>
      <c r="EA48" s="1224"/>
      <c r="EB48" s="1224"/>
      <c r="EC48" s="1224"/>
      <c r="ED48" s="1224"/>
      <c r="EE48" s="1224"/>
      <c r="EF48" s="1224"/>
      <c r="EG48" s="1224"/>
      <c r="EH48" s="1224"/>
      <c r="EI48" s="1224"/>
      <c r="EJ48" s="1224"/>
      <c r="EK48" s="1224"/>
      <c r="EL48" s="1224"/>
      <c r="EM48" s="1224"/>
      <c r="EN48" s="1224"/>
      <c r="EO48" s="1224"/>
      <c r="EP48" s="1224"/>
      <c r="EQ48" s="1224"/>
      <c r="ER48" s="1224"/>
      <c r="ES48" s="1224"/>
      <c r="ET48" s="1224"/>
      <c r="EU48" s="1224"/>
      <c r="EV48" s="1224"/>
      <c r="EW48" s="1224"/>
      <c r="EX48" s="1224"/>
      <c r="EY48" s="1224"/>
      <c r="EZ48" s="1224"/>
      <c r="FA48" s="1224"/>
      <c r="FB48" s="1224"/>
      <c r="FC48" s="1224"/>
      <c r="FD48" s="1224"/>
      <c r="FE48" s="1224"/>
      <c r="FF48" s="1224"/>
      <c r="FG48" s="1224"/>
      <c r="FH48" s="1224"/>
      <c r="FI48" s="1224"/>
      <c r="FJ48" s="1329"/>
      <c r="FK48" s="1329"/>
      <c r="FL48" s="1329"/>
      <c r="FO48" s="1417"/>
      <c r="FP48" s="1417"/>
      <c r="FQ48" s="1224"/>
      <c r="FR48" s="1224"/>
      <c r="FS48" s="1224"/>
      <c r="FT48" s="1224"/>
      <c r="FU48" s="1224"/>
      <c r="FV48" s="1224"/>
      <c r="FW48" s="1224"/>
      <c r="FX48" s="1224"/>
      <c r="FY48" s="1224"/>
      <c r="FZ48" s="1224"/>
      <c r="GA48" s="1224"/>
      <c r="GB48" s="1224"/>
      <c r="GC48" s="1224"/>
      <c r="GD48" s="1224"/>
      <c r="GE48" s="1224"/>
      <c r="GF48" s="1224"/>
      <c r="GG48" s="1224"/>
      <c r="GH48" s="1224"/>
      <c r="GI48" s="1224"/>
      <c r="GJ48" s="1224"/>
      <c r="GK48" s="1224"/>
      <c r="GL48" s="1224"/>
      <c r="GM48" s="1224"/>
      <c r="GN48" s="1224"/>
      <c r="GO48" s="1224"/>
      <c r="GP48" s="1224"/>
      <c r="GQ48" s="1224"/>
      <c r="GR48" s="1224"/>
      <c r="GS48" s="1224"/>
      <c r="GT48" s="1224"/>
      <c r="GU48" s="1224"/>
      <c r="GV48" s="1224"/>
      <c r="GW48" s="1224"/>
      <c r="GX48" s="1224"/>
      <c r="GY48" s="1224"/>
      <c r="GZ48" s="1224"/>
      <c r="HA48" s="1224"/>
      <c r="HB48" s="1224"/>
      <c r="HC48" s="1224"/>
      <c r="HD48" s="1224"/>
      <c r="HE48" s="1224"/>
      <c r="HF48" s="1224"/>
      <c r="HG48" s="1224"/>
      <c r="HH48" s="1224"/>
      <c r="HI48" s="1224"/>
      <c r="HJ48" s="1224"/>
      <c r="HK48" s="1224"/>
      <c r="HL48" s="1224"/>
      <c r="HM48" s="1224"/>
      <c r="HN48" s="1224"/>
      <c r="HO48" s="1224"/>
      <c r="HP48" s="1224"/>
      <c r="HQ48" s="1224"/>
      <c r="HR48" s="1224"/>
      <c r="HS48" s="1224"/>
      <c r="HT48" s="1224"/>
      <c r="HU48" s="1224"/>
      <c r="HV48" s="1224"/>
      <c r="HW48" s="1224"/>
      <c r="HX48" s="1224"/>
      <c r="HY48" s="1224"/>
      <c r="HZ48" s="1224"/>
      <c r="IA48" s="1224"/>
      <c r="IB48" s="1224"/>
      <c r="IC48" s="1224"/>
      <c r="ID48" s="1224"/>
      <c r="IE48" s="1224"/>
      <c r="IF48" s="1224"/>
      <c r="IG48" s="1224"/>
      <c r="IH48" s="1224"/>
      <c r="II48" s="1224"/>
      <c r="IJ48" s="1224"/>
      <c r="IK48" s="1224"/>
      <c r="IL48" s="1224"/>
      <c r="IM48" s="1224"/>
      <c r="IN48" s="1224"/>
      <c r="IO48" s="1224"/>
      <c r="IP48" s="1224"/>
      <c r="IQ48" s="1224"/>
      <c r="IR48" s="1224"/>
      <c r="IS48" s="1224"/>
      <c r="IT48" s="1224"/>
      <c r="IU48" s="1224"/>
      <c r="IV48" s="1224"/>
      <c r="IW48" s="1224"/>
      <c r="IX48" s="1224"/>
      <c r="IY48" s="1224"/>
      <c r="IZ48" s="1224"/>
      <c r="JA48" s="1224"/>
      <c r="JB48" s="1224"/>
      <c r="JC48" s="1224"/>
      <c r="JD48" s="1224"/>
      <c r="JE48" s="1224"/>
      <c r="JF48" s="1224"/>
      <c r="JG48" s="1224"/>
    </row>
    <row r="49" spans="166:172" s="1224" customFormat="1" ht="21.75" hidden="1" customHeight="1" x14ac:dyDescent="0.45">
      <c r="FJ49" s="1329"/>
      <c r="FK49" s="1329"/>
      <c r="FL49" s="1329"/>
      <c r="FM49" s="1329"/>
      <c r="FN49" s="1329"/>
      <c r="FO49" s="1417"/>
      <c r="FP49" s="1417"/>
    </row>
    <row r="50" spans="166:172" s="1224" customFormat="1" ht="21.75" customHeight="1" x14ac:dyDescent="0.45">
      <c r="FJ50" s="1329"/>
      <c r="FK50" s="1329"/>
      <c r="FL50" s="1329"/>
      <c r="FM50" s="1329"/>
      <c r="FN50" s="1329"/>
      <c r="FO50" s="1417"/>
      <c r="FP50" s="1417"/>
    </row>
    <row r="51" spans="166:172" s="1224" customFormat="1" ht="21.75" customHeight="1" x14ac:dyDescent="0.45">
      <c r="FJ51" s="1329"/>
      <c r="FK51" s="1329"/>
      <c r="FL51" s="1329"/>
      <c r="FM51" s="1329"/>
      <c r="FN51" s="1329"/>
      <c r="FO51" s="1329"/>
      <c r="FP51" s="1329"/>
    </row>
    <row r="52" spans="166:172" s="1224" customFormat="1" ht="22.5" customHeight="1" x14ac:dyDescent="0.45">
      <c r="FJ52" s="1329"/>
      <c r="FK52" s="1329"/>
      <c r="FL52" s="1329"/>
      <c r="FM52" s="1329"/>
      <c r="FN52" s="1329"/>
      <c r="FO52" s="1329"/>
      <c r="FP52" s="1329"/>
    </row>
    <row r="53" spans="166:172" s="1224" customFormat="1" ht="22.5" hidden="1" customHeight="1" x14ac:dyDescent="0.45">
      <c r="FJ53" s="1329"/>
      <c r="FK53" s="1329"/>
      <c r="FL53" s="1329"/>
      <c r="FM53" s="1329"/>
      <c r="FN53" s="1329"/>
      <c r="FO53" s="1417"/>
      <c r="FP53" s="1417"/>
    </row>
    <row r="54" spans="166:172" s="1224" customFormat="1" ht="22.5" customHeight="1" x14ac:dyDescent="0.45">
      <c r="FJ54" s="1329"/>
      <c r="FK54" s="1329"/>
      <c r="FL54" s="1329"/>
      <c r="FM54" s="1329"/>
      <c r="FN54" s="1329"/>
      <c r="FO54" s="1417"/>
      <c r="FP54" s="1417"/>
    </row>
    <row r="55" spans="166:172" s="1224" customFormat="1" ht="23.25" customHeight="1" x14ac:dyDescent="0.45">
      <c r="FJ55" s="1329"/>
      <c r="FK55" s="1329"/>
      <c r="FL55" s="1329"/>
      <c r="FM55" s="1329"/>
      <c r="FN55" s="1329"/>
      <c r="FO55" s="1417"/>
      <c r="FP55" s="1417"/>
    </row>
    <row r="56" spans="166:172" s="1224" customFormat="1" ht="23.25" customHeight="1" x14ac:dyDescent="0.45">
      <c r="FJ56" s="1329"/>
      <c r="FK56" s="1329"/>
      <c r="FL56" s="1329"/>
      <c r="FM56" s="1329"/>
      <c r="FN56" s="1329"/>
      <c r="FO56" s="1417"/>
      <c r="FP56" s="1417"/>
    </row>
    <row r="57" spans="166:172" s="1224" customFormat="1" ht="24.75" customHeight="1" x14ac:dyDescent="0.45">
      <c r="FJ57" s="1329"/>
      <c r="FK57" s="1329"/>
      <c r="FL57" s="1329"/>
      <c r="FM57" s="1329"/>
      <c r="FN57" s="1329"/>
      <c r="FO57" s="1417"/>
      <c r="FP57" s="1417"/>
    </row>
    <row r="58" spans="166:172" s="1224" customFormat="1" ht="20.25" customHeight="1" x14ac:dyDescent="0.45">
      <c r="FJ58" s="1329"/>
      <c r="FK58" s="1329"/>
      <c r="FL58" s="1329"/>
      <c r="FM58" s="1329"/>
      <c r="FN58" s="1329"/>
      <c r="FO58" s="1417"/>
      <c r="FP58" s="1417"/>
    </row>
    <row r="59" spans="166:172" s="1224" customFormat="1" ht="20.25" customHeight="1" x14ac:dyDescent="0.45">
      <c r="FJ59" s="1329"/>
      <c r="FK59" s="1329"/>
      <c r="FL59" s="1329"/>
      <c r="FM59" s="1329"/>
      <c r="FN59" s="1329"/>
      <c r="FO59" s="1417"/>
      <c r="FP59" s="1417"/>
    </row>
    <row r="60" spans="166:172" s="1224" customFormat="1" ht="19.5" customHeight="1" x14ac:dyDescent="0.45">
      <c r="FJ60" s="1329"/>
      <c r="FK60" s="1329"/>
      <c r="FL60" s="1329"/>
      <c r="FM60" s="1329"/>
      <c r="FN60" s="1329"/>
      <c r="FO60" s="1417"/>
      <c r="FP60" s="1417"/>
    </row>
    <row r="61" spans="166:172" s="1224" customFormat="1" ht="20.25" customHeight="1" x14ac:dyDescent="0.45">
      <c r="FJ61" s="1329"/>
      <c r="FK61" s="1329"/>
      <c r="FL61" s="1329"/>
      <c r="FM61" s="1329"/>
      <c r="FN61" s="1329"/>
      <c r="FO61" s="1417"/>
      <c r="FP61" s="1417"/>
    </row>
    <row r="62" spans="166:172" s="1224" customFormat="1" ht="20.25" customHeight="1" x14ac:dyDescent="0.45">
      <c r="FJ62" s="1329"/>
      <c r="FK62" s="1329"/>
      <c r="FL62" s="1329"/>
      <c r="FM62" s="1329"/>
      <c r="FN62" s="1329"/>
      <c r="FO62" s="1417"/>
      <c r="FP62" s="1417"/>
    </row>
    <row r="63" spans="166:172" s="1224" customFormat="1" ht="19.5" hidden="1" customHeight="1" x14ac:dyDescent="0.45">
      <c r="FJ63" s="1329"/>
      <c r="FK63" s="1329"/>
      <c r="FL63" s="1329"/>
      <c r="FM63" s="1329"/>
      <c r="FN63" s="1329"/>
      <c r="FO63" s="1329"/>
      <c r="FP63" s="1329"/>
    </row>
    <row r="64" spans="166:172" s="1224" customFormat="1" ht="21.75" hidden="1" customHeight="1" x14ac:dyDescent="0.45">
      <c r="FJ64" s="1329"/>
      <c r="FK64" s="1329"/>
      <c r="FL64" s="1329"/>
      <c r="FM64" s="1329"/>
      <c r="FN64" s="1329"/>
      <c r="FO64" s="1417"/>
      <c r="FP64" s="1417"/>
    </row>
    <row r="65" spans="166:172" s="1224" customFormat="1" ht="28.5" customHeight="1" x14ac:dyDescent="0.45">
      <c r="FJ65" s="1329"/>
      <c r="FK65" s="1329"/>
      <c r="FL65" s="1329"/>
      <c r="FM65" s="1329"/>
      <c r="FN65" s="1329"/>
      <c r="FO65" s="1417"/>
      <c r="FP65" s="1417"/>
    </row>
    <row r="66" spans="166:172" s="1224" customFormat="1" ht="19.5" x14ac:dyDescent="0.45">
      <c r="FJ66" s="1329"/>
      <c r="FK66" s="1329"/>
      <c r="FL66" s="1329"/>
      <c r="FM66" s="1329"/>
      <c r="FN66" s="1329"/>
      <c r="FO66" s="1417"/>
      <c r="FP66" s="1417"/>
    </row>
    <row r="67" spans="166:172" s="1224" customFormat="1" ht="19.5" x14ac:dyDescent="0.45">
      <c r="FJ67" s="1329"/>
      <c r="FK67" s="1329"/>
      <c r="FL67" s="1329"/>
      <c r="FM67" s="1329"/>
      <c r="FN67" s="1329"/>
      <c r="FO67" s="1417"/>
      <c r="FP67" s="1417"/>
    </row>
    <row r="68" spans="166:172" s="1224" customFormat="1" ht="19.5" x14ac:dyDescent="0.45">
      <c r="FJ68" s="1329"/>
      <c r="FK68" s="1329"/>
      <c r="FL68" s="1329"/>
      <c r="FM68" s="1329"/>
      <c r="FN68" s="1329"/>
      <c r="FO68" s="1417"/>
      <c r="FP68" s="1417"/>
    </row>
    <row r="69" spans="166:172" s="1224" customFormat="1" ht="19.5" x14ac:dyDescent="0.45">
      <c r="FJ69" s="1329"/>
      <c r="FK69" s="1329"/>
      <c r="FL69" s="1329"/>
      <c r="FM69" s="1329"/>
      <c r="FN69" s="1329"/>
      <c r="FO69" s="1417"/>
      <c r="FP69" s="1417"/>
    </row>
    <row r="70" spans="166:172" s="1224" customFormat="1" ht="19.5" x14ac:dyDescent="0.45">
      <c r="FJ70" s="1329"/>
      <c r="FK70" s="1329"/>
      <c r="FL70" s="1329"/>
      <c r="FM70" s="1329"/>
      <c r="FN70" s="1329"/>
      <c r="FO70" s="1417"/>
      <c r="FP70" s="1417"/>
    </row>
    <row r="71" spans="166:172" s="1224" customFormat="1" ht="19.5" x14ac:dyDescent="0.45">
      <c r="FJ71" s="1329"/>
      <c r="FK71" s="1329"/>
      <c r="FL71" s="1329"/>
      <c r="FM71" s="1329"/>
      <c r="FN71" s="1329"/>
      <c r="FO71" s="1417"/>
      <c r="FP71" s="1417"/>
    </row>
    <row r="72" spans="166:172" s="1224" customFormat="1" ht="19.5" x14ac:dyDescent="0.45">
      <c r="FJ72" s="1329"/>
      <c r="FK72" s="1329"/>
      <c r="FL72" s="1329"/>
    </row>
    <row r="73" spans="166:172" s="1224" customFormat="1" ht="19.5" x14ac:dyDescent="0.45">
      <c r="FJ73" s="1329"/>
      <c r="FK73" s="1329"/>
      <c r="FL73" s="1329"/>
    </row>
    <row r="74" spans="166:172" s="1224" customFormat="1" ht="19.5" x14ac:dyDescent="0.45">
      <c r="FJ74" s="1329"/>
      <c r="FK74" s="1329"/>
      <c r="FL74" s="1329"/>
    </row>
    <row r="75" spans="166:172" s="1224" customFormat="1" ht="19.5" x14ac:dyDescent="0.45">
      <c r="FJ75" s="1329"/>
      <c r="FK75" s="1329"/>
      <c r="FL75" s="1329"/>
    </row>
    <row r="76" spans="166:172" s="1224" customFormat="1" ht="19.5" x14ac:dyDescent="0.45">
      <c r="FJ76" s="1329"/>
      <c r="FK76" s="1329"/>
      <c r="FL76" s="1329"/>
    </row>
    <row r="77" spans="166:172" s="1224" customFormat="1" ht="19.5" x14ac:dyDescent="0.45">
      <c r="FJ77" s="1329"/>
      <c r="FK77" s="1329"/>
      <c r="FL77" s="1329"/>
    </row>
    <row r="78" spans="166:172" s="1224" customFormat="1" ht="19.5" x14ac:dyDescent="0.45">
      <c r="FJ78" s="1329"/>
      <c r="FK78" s="1329"/>
      <c r="FL78" s="1329"/>
    </row>
    <row r="79" spans="166:172" s="1224" customFormat="1" ht="19.5" x14ac:dyDescent="0.45">
      <c r="FJ79" s="1329"/>
      <c r="FK79" s="1329"/>
      <c r="FL79" s="1329"/>
    </row>
    <row r="80" spans="166:172" s="1224" customFormat="1" ht="19.5" x14ac:dyDescent="0.45">
      <c r="FJ80" s="1329"/>
      <c r="FK80" s="1329"/>
      <c r="FL80" s="1329"/>
    </row>
    <row r="81" spans="166:168" s="1224" customFormat="1" ht="19.5" x14ac:dyDescent="0.45">
      <c r="FJ81" s="1329"/>
      <c r="FK81" s="1329"/>
      <c r="FL81" s="1329"/>
    </row>
    <row r="82" spans="166:168" s="1224" customFormat="1" ht="19.5" x14ac:dyDescent="0.45">
      <c r="FJ82" s="1329"/>
      <c r="FK82" s="1329"/>
      <c r="FL82" s="1329"/>
    </row>
    <row r="83" spans="166:168" s="1224" customFormat="1" ht="19.5" x14ac:dyDescent="0.45">
      <c r="FJ83" s="1329"/>
      <c r="FK83" s="1329"/>
      <c r="FL83" s="1329"/>
    </row>
    <row r="84" spans="166:168" s="1224" customFormat="1" ht="19.5" x14ac:dyDescent="0.45">
      <c r="FJ84" s="1329"/>
      <c r="FK84" s="1329"/>
      <c r="FL84" s="1329"/>
    </row>
    <row r="85" spans="166:168" s="1224" customFormat="1" ht="19.5" x14ac:dyDescent="0.45">
      <c r="FJ85" s="1329"/>
      <c r="FK85" s="1329"/>
      <c r="FL85" s="1329"/>
    </row>
    <row r="86" spans="166:168" s="1224" customFormat="1" ht="19.5" x14ac:dyDescent="0.45">
      <c r="FJ86" s="1329"/>
      <c r="FK86" s="1329"/>
      <c r="FL86" s="1329"/>
    </row>
    <row r="87" spans="166:168" s="1224" customFormat="1" ht="19.5" x14ac:dyDescent="0.45">
      <c r="FJ87" s="1329"/>
      <c r="FK87" s="1329"/>
      <c r="FL87" s="1329"/>
    </row>
    <row r="88" spans="166:168" s="1224" customFormat="1" ht="19.5" x14ac:dyDescent="0.45">
      <c r="FJ88" s="1329"/>
      <c r="FK88" s="1329"/>
      <c r="FL88" s="1329"/>
    </row>
    <row r="89" spans="166:168" s="1224" customFormat="1" ht="19.5" x14ac:dyDescent="0.45">
      <c r="FJ89" s="1329"/>
      <c r="FK89" s="1329"/>
      <c r="FL89" s="1329"/>
    </row>
    <row r="90" spans="166:168" s="1224" customFormat="1" ht="19.5" x14ac:dyDescent="0.45">
      <c r="FJ90" s="1329"/>
      <c r="FK90" s="1329"/>
      <c r="FL90" s="1329"/>
    </row>
    <row r="91" spans="166:168" s="1224" customFormat="1" ht="19.5" x14ac:dyDescent="0.45">
      <c r="FJ91" s="1329"/>
      <c r="FK91" s="1329"/>
      <c r="FL91" s="1329"/>
    </row>
    <row r="92" spans="166:168" s="1224" customFormat="1" ht="19.5" x14ac:dyDescent="0.45">
      <c r="FJ92" s="1329"/>
      <c r="FK92" s="1329"/>
      <c r="FL92" s="1329"/>
    </row>
    <row r="93" spans="166:168" s="1224" customFormat="1" ht="19.5" x14ac:dyDescent="0.45">
      <c r="FJ93" s="1329"/>
      <c r="FK93" s="1329"/>
      <c r="FL93" s="1329"/>
    </row>
    <row r="94" spans="166:168" s="1224" customFormat="1" ht="19.5" x14ac:dyDescent="0.45">
      <c r="FJ94" s="1329"/>
      <c r="FK94" s="1329"/>
      <c r="FL94" s="1329"/>
    </row>
    <row r="95" spans="166:168" s="1224" customFormat="1" ht="19.5" x14ac:dyDescent="0.45">
      <c r="FJ95" s="1329"/>
      <c r="FK95" s="1329"/>
      <c r="FL95" s="1329"/>
    </row>
    <row r="96" spans="166:168" s="1224" customFormat="1" ht="19.5" x14ac:dyDescent="0.45">
      <c r="FJ96" s="1329"/>
      <c r="FK96" s="1329"/>
      <c r="FL96" s="1329"/>
    </row>
    <row r="97" spans="166:168" s="1224" customFormat="1" ht="19.5" x14ac:dyDescent="0.45">
      <c r="FJ97" s="1329"/>
      <c r="FK97" s="1329"/>
      <c r="FL97" s="1329"/>
    </row>
    <row r="98" spans="166:168" s="1224" customFormat="1" ht="19.5" x14ac:dyDescent="0.45">
      <c r="FJ98" s="1329"/>
      <c r="FK98" s="1329"/>
      <c r="FL98" s="1329"/>
    </row>
    <row r="99" spans="166:168" s="1224" customFormat="1" ht="19.5" x14ac:dyDescent="0.45">
      <c r="FJ99" s="1329"/>
      <c r="FK99" s="1329"/>
      <c r="FL99" s="1329"/>
    </row>
    <row r="100" spans="166:168" s="1224" customFormat="1" ht="19.5" x14ac:dyDescent="0.45">
      <c r="FJ100" s="1329"/>
      <c r="FK100" s="1329"/>
      <c r="FL100" s="1329"/>
    </row>
    <row r="101" spans="166:168" s="1224" customFormat="1" ht="19.5" x14ac:dyDescent="0.45">
      <c r="FJ101" s="1329"/>
      <c r="FK101" s="1329"/>
      <c r="FL101" s="1329"/>
    </row>
    <row r="102" spans="166:168" s="1224" customFormat="1" ht="19.5" x14ac:dyDescent="0.45">
      <c r="FJ102" s="1329"/>
      <c r="FK102" s="1329"/>
      <c r="FL102" s="1329"/>
    </row>
    <row r="103" spans="166:168" s="1224" customFormat="1" ht="19.5" x14ac:dyDescent="0.45">
      <c r="FJ103" s="1329"/>
      <c r="FK103" s="1329"/>
      <c r="FL103" s="1329"/>
    </row>
    <row r="104" spans="166:168" s="1224" customFormat="1" ht="19.5" x14ac:dyDescent="0.45">
      <c r="FJ104" s="1329"/>
      <c r="FK104" s="1329"/>
      <c r="FL104" s="1329"/>
    </row>
    <row r="105" spans="166:168" s="1224" customFormat="1" ht="19.5" x14ac:dyDescent="0.45">
      <c r="FJ105" s="1329"/>
      <c r="FK105" s="1329"/>
      <c r="FL105" s="1329"/>
    </row>
    <row r="106" spans="166:168" s="1224" customFormat="1" ht="19.5" x14ac:dyDescent="0.45">
      <c r="FJ106" s="1329"/>
      <c r="FK106" s="1329"/>
      <c r="FL106" s="1329"/>
    </row>
    <row r="107" spans="166:168" s="1224" customFormat="1" ht="19.5" x14ac:dyDescent="0.45">
      <c r="FJ107" s="1329"/>
      <c r="FK107" s="1329"/>
      <c r="FL107" s="1329"/>
    </row>
    <row r="108" spans="166:168" s="1224" customFormat="1" ht="19.5" x14ac:dyDescent="0.45">
      <c r="FJ108" s="1329"/>
      <c r="FK108" s="1329"/>
      <c r="FL108" s="1329"/>
    </row>
    <row r="109" spans="166:168" s="1224" customFormat="1" ht="19.5" x14ac:dyDescent="0.45">
      <c r="FJ109" s="1329"/>
      <c r="FK109" s="1329"/>
      <c r="FL109" s="1329"/>
    </row>
    <row r="110" spans="166:168" s="1224" customFormat="1" ht="19.5" x14ac:dyDescent="0.45">
      <c r="FJ110" s="1329"/>
      <c r="FK110" s="1329"/>
      <c r="FL110" s="1329"/>
    </row>
    <row r="111" spans="166:168" s="1224" customFormat="1" ht="19.5" x14ac:dyDescent="0.45">
      <c r="FJ111" s="1329"/>
      <c r="FK111" s="1329"/>
      <c r="FL111" s="1329"/>
    </row>
    <row r="112" spans="166:168" s="1224" customFormat="1" ht="19.5" x14ac:dyDescent="0.45">
      <c r="FJ112" s="1329"/>
      <c r="FK112" s="1329"/>
      <c r="FL112" s="1329"/>
    </row>
    <row r="113" spans="166:168" s="1224" customFormat="1" ht="19.5" x14ac:dyDescent="0.45">
      <c r="FJ113" s="1329"/>
      <c r="FK113" s="1329"/>
      <c r="FL113" s="1329"/>
    </row>
    <row r="114" spans="166:168" s="1224" customFormat="1" ht="19.5" x14ac:dyDescent="0.45">
      <c r="FJ114" s="1329"/>
      <c r="FK114" s="1329"/>
      <c r="FL114" s="1329"/>
    </row>
    <row r="115" spans="166:168" s="1224" customFormat="1" ht="19.5" x14ac:dyDescent="0.45">
      <c r="FJ115" s="1329"/>
      <c r="FK115" s="1329"/>
      <c r="FL115" s="1329"/>
    </row>
    <row r="116" spans="166:168" s="1224" customFormat="1" ht="19.5" x14ac:dyDescent="0.45">
      <c r="FJ116" s="1329"/>
      <c r="FK116" s="1329"/>
      <c r="FL116" s="1329"/>
    </row>
    <row r="117" spans="166:168" s="1224" customFormat="1" ht="19.5" x14ac:dyDescent="0.45">
      <c r="FJ117" s="1329"/>
      <c r="FK117" s="1329"/>
      <c r="FL117" s="1329"/>
    </row>
    <row r="118" spans="166:168" s="1224" customFormat="1" ht="19.5" x14ac:dyDescent="0.45">
      <c r="FJ118" s="1329"/>
      <c r="FK118" s="1329"/>
      <c r="FL118" s="1329"/>
    </row>
    <row r="119" spans="166:168" s="1224" customFormat="1" ht="19.5" x14ac:dyDescent="0.45">
      <c r="FJ119" s="1329"/>
      <c r="FK119" s="1329"/>
      <c r="FL119" s="1329"/>
    </row>
    <row r="120" spans="166:168" s="1224" customFormat="1" ht="19.5" x14ac:dyDescent="0.45">
      <c r="FJ120" s="1329"/>
      <c r="FK120" s="1329"/>
      <c r="FL120" s="1329"/>
    </row>
    <row r="121" spans="166:168" s="1224" customFormat="1" ht="19.5" x14ac:dyDescent="0.45">
      <c r="FJ121" s="1329"/>
      <c r="FK121" s="1329"/>
      <c r="FL121" s="1329"/>
    </row>
    <row r="122" spans="166:168" s="1224" customFormat="1" ht="19.5" x14ac:dyDescent="0.45">
      <c r="FJ122" s="1329"/>
      <c r="FK122" s="1329"/>
      <c r="FL122" s="1329"/>
    </row>
    <row r="123" spans="166:168" s="1224" customFormat="1" ht="19.5" x14ac:dyDescent="0.45">
      <c r="FJ123" s="1329"/>
      <c r="FK123" s="1329"/>
      <c r="FL123" s="1329"/>
    </row>
    <row r="124" spans="166:168" s="1224" customFormat="1" ht="19.5" x14ac:dyDescent="0.45">
      <c r="FJ124" s="1329"/>
      <c r="FK124" s="1329"/>
      <c r="FL124" s="1329"/>
    </row>
    <row r="125" spans="166:168" s="1224" customFormat="1" ht="19.5" x14ac:dyDescent="0.45">
      <c r="FJ125" s="1329"/>
      <c r="FK125" s="1329"/>
      <c r="FL125" s="1329"/>
    </row>
    <row r="126" spans="166:168" s="1224" customFormat="1" ht="19.5" x14ac:dyDescent="0.45">
      <c r="FJ126" s="1329"/>
      <c r="FK126" s="1329"/>
      <c r="FL126" s="1329"/>
    </row>
    <row r="127" spans="166:168" s="1224" customFormat="1" ht="19.5" x14ac:dyDescent="0.45">
      <c r="FJ127" s="1329"/>
      <c r="FK127" s="1329"/>
      <c r="FL127" s="1329"/>
    </row>
    <row r="128" spans="166:168" s="1224" customFormat="1" ht="19.5" x14ac:dyDescent="0.45">
      <c r="FJ128" s="1329"/>
      <c r="FK128" s="1329"/>
      <c r="FL128" s="1329"/>
    </row>
    <row r="129" spans="166:168" s="1224" customFormat="1" ht="19.5" x14ac:dyDescent="0.45">
      <c r="FJ129" s="1329"/>
      <c r="FK129" s="1329"/>
      <c r="FL129" s="1329"/>
    </row>
    <row r="130" spans="166:168" s="1224" customFormat="1" ht="19.5" x14ac:dyDescent="0.45">
      <c r="FJ130" s="1329"/>
      <c r="FK130" s="1329"/>
      <c r="FL130" s="1329"/>
    </row>
    <row r="131" spans="166:168" s="1224" customFormat="1" ht="19.5" x14ac:dyDescent="0.45">
      <c r="FJ131" s="1329"/>
      <c r="FK131" s="1329"/>
      <c r="FL131" s="1329"/>
    </row>
    <row r="132" spans="166:168" s="1224" customFormat="1" ht="19.5" x14ac:dyDescent="0.45">
      <c r="FJ132" s="1329"/>
      <c r="FK132" s="1329"/>
      <c r="FL132" s="1329"/>
    </row>
    <row r="133" spans="166:168" s="1224" customFormat="1" ht="19.5" x14ac:dyDescent="0.45">
      <c r="FJ133" s="1329"/>
      <c r="FK133" s="1329"/>
      <c r="FL133" s="1329"/>
    </row>
    <row r="134" spans="166:168" s="1224" customFormat="1" ht="19.5" x14ac:dyDescent="0.45">
      <c r="FJ134" s="1329"/>
      <c r="FK134" s="1329"/>
      <c r="FL134" s="1329"/>
    </row>
    <row r="135" spans="166:168" s="1224" customFormat="1" ht="19.5" x14ac:dyDescent="0.45">
      <c r="FJ135" s="1329"/>
      <c r="FK135" s="1329"/>
      <c r="FL135" s="1329"/>
    </row>
    <row r="136" spans="166:168" s="1224" customFormat="1" ht="19.5" x14ac:dyDescent="0.45">
      <c r="FJ136" s="1329"/>
      <c r="FK136" s="1329"/>
      <c r="FL136" s="1329"/>
    </row>
    <row r="137" spans="166:168" s="1224" customFormat="1" ht="19.5" x14ac:dyDescent="0.45">
      <c r="FJ137" s="1329"/>
      <c r="FK137" s="1329"/>
      <c r="FL137" s="1329"/>
    </row>
    <row r="138" spans="166:168" s="1224" customFormat="1" ht="19.5" x14ac:dyDescent="0.45">
      <c r="FJ138" s="1329"/>
      <c r="FK138" s="1329"/>
      <c r="FL138" s="1329"/>
    </row>
    <row r="139" spans="166:168" s="1224" customFormat="1" ht="19.5" x14ac:dyDescent="0.45">
      <c r="FJ139" s="1329"/>
      <c r="FK139" s="1329"/>
      <c r="FL139" s="1329"/>
    </row>
    <row r="140" spans="166:168" s="1224" customFormat="1" ht="19.5" x14ac:dyDescent="0.45">
      <c r="FJ140" s="1329"/>
      <c r="FK140" s="1329"/>
      <c r="FL140" s="1329"/>
    </row>
    <row r="141" spans="166:168" s="1224" customFormat="1" ht="19.5" x14ac:dyDescent="0.45">
      <c r="FJ141" s="1329"/>
      <c r="FK141" s="1329"/>
      <c r="FL141" s="1329"/>
    </row>
    <row r="142" spans="166:168" s="1224" customFormat="1" ht="19.5" x14ac:dyDescent="0.45">
      <c r="FJ142" s="1329"/>
      <c r="FK142" s="1329"/>
      <c r="FL142" s="1329"/>
    </row>
    <row r="143" spans="166:168" s="1224" customFormat="1" ht="19.5" x14ac:dyDescent="0.45">
      <c r="FJ143" s="1329"/>
      <c r="FK143" s="1329"/>
      <c r="FL143" s="1329"/>
    </row>
    <row r="144" spans="166:168" s="1224" customFormat="1" ht="19.5" x14ac:dyDescent="0.45">
      <c r="FJ144" s="1329"/>
      <c r="FK144" s="1329"/>
      <c r="FL144" s="1329"/>
    </row>
    <row r="145" spans="166:168" s="1224" customFormat="1" ht="19.5" x14ac:dyDescent="0.45">
      <c r="FJ145" s="1329"/>
      <c r="FK145" s="1329"/>
      <c r="FL145" s="1329"/>
    </row>
    <row r="146" spans="166:168" s="1224" customFormat="1" ht="19.5" x14ac:dyDescent="0.45">
      <c r="FJ146" s="1329"/>
      <c r="FK146" s="1329"/>
      <c r="FL146" s="1329"/>
    </row>
    <row r="147" spans="166:168" s="1224" customFormat="1" ht="19.5" x14ac:dyDescent="0.45">
      <c r="FJ147" s="1329"/>
      <c r="FK147" s="1329"/>
      <c r="FL147" s="1329"/>
    </row>
    <row r="148" spans="166:168" s="1224" customFormat="1" ht="19.5" x14ac:dyDescent="0.45">
      <c r="FJ148" s="1329"/>
      <c r="FK148" s="1329"/>
      <c r="FL148" s="1329"/>
    </row>
    <row r="149" spans="166:168" s="1224" customFormat="1" ht="19.5" x14ac:dyDescent="0.45">
      <c r="FJ149" s="1329"/>
      <c r="FK149" s="1329"/>
      <c r="FL149" s="1329"/>
    </row>
    <row r="150" spans="166:168" s="1224" customFormat="1" ht="19.5" x14ac:dyDescent="0.45">
      <c r="FJ150" s="1329"/>
      <c r="FK150" s="1329"/>
      <c r="FL150" s="1329"/>
    </row>
    <row r="151" spans="166:168" s="1224" customFormat="1" ht="19.5" x14ac:dyDescent="0.45">
      <c r="FJ151" s="1329"/>
      <c r="FK151" s="1329"/>
      <c r="FL151" s="1329"/>
    </row>
    <row r="152" spans="166:168" s="1224" customFormat="1" ht="19.5" x14ac:dyDescent="0.45">
      <c r="FJ152" s="1329"/>
      <c r="FK152" s="1329"/>
      <c r="FL152" s="1329"/>
    </row>
    <row r="153" spans="166:168" s="1224" customFormat="1" ht="19.5" x14ac:dyDescent="0.45">
      <c r="FJ153" s="1329"/>
      <c r="FK153" s="1329"/>
      <c r="FL153" s="1329"/>
    </row>
    <row r="154" spans="166:168" s="1224" customFormat="1" ht="19.5" x14ac:dyDescent="0.45">
      <c r="FJ154" s="1329"/>
      <c r="FK154" s="1329"/>
      <c r="FL154" s="1329"/>
    </row>
    <row r="155" spans="166:168" s="1224" customFormat="1" ht="19.5" x14ac:dyDescent="0.45">
      <c r="FJ155" s="1329"/>
      <c r="FK155" s="1329"/>
      <c r="FL155" s="1329"/>
    </row>
    <row r="156" spans="166:168" s="1224" customFormat="1" ht="19.5" x14ac:dyDescent="0.45">
      <c r="FJ156" s="1329"/>
      <c r="FK156" s="1329"/>
      <c r="FL156" s="1329"/>
    </row>
    <row r="157" spans="166:168" s="1224" customFormat="1" ht="19.5" x14ac:dyDescent="0.45">
      <c r="FJ157" s="1329"/>
      <c r="FK157" s="1329"/>
      <c r="FL157" s="1329"/>
    </row>
    <row r="158" spans="166:168" s="1224" customFormat="1" ht="19.5" x14ac:dyDescent="0.45">
      <c r="FJ158" s="1329"/>
      <c r="FK158" s="1329"/>
      <c r="FL158" s="1329"/>
    </row>
    <row r="159" spans="166:168" s="1224" customFormat="1" ht="19.5" x14ac:dyDescent="0.45">
      <c r="FJ159" s="1329"/>
      <c r="FK159" s="1329"/>
      <c r="FL159" s="1329"/>
    </row>
    <row r="160" spans="166:168" s="1224" customFormat="1" ht="19.5" x14ac:dyDescent="0.45">
      <c r="FJ160" s="1329"/>
      <c r="FK160" s="1329"/>
      <c r="FL160" s="1329"/>
    </row>
    <row r="161" spans="166:168" s="1224" customFormat="1" ht="19.5" x14ac:dyDescent="0.45">
      <c r="FJ161" s="1329"/>
      <c r="FK161" s="1329"/>
      <c r="FL161" s="1329"/>
    </row>
    <row r="162" spans="166:168" s="1224" customFormat="1" ht="19.5" x14ac:dyDescent="0.45">
      <c r="FJ162" s="1329"/>
      <c r="FK162" s="1329"/>
      <c r="FL162" s="1329"/>
    </row>
    <row r="163" spans="166:168" s="1224" customFormat="1" ht="19.5" x14ac:dyDescent="0.45">
      <c r="FJ163" s="1329"/>
      <c r="FK163" s="1329"/>
      <c r="FL163" s="1329"/>
    </row>
    <row r="164" spans="166:168" s="1224" customFormat="1" ht="19.5" x14ac:dyDescent="0.45">
      <c r="FJ164" s="1329"/>
      <c r="FK164" s="1329"/>
      <c r="FL164" s="1329"/>
    </row>
    <row r="165" spans="166:168" s="1224" customFormat="1" ht="19.5" x14ac:dyDescent="0.45">
      <c r="FJ165" s="1329"/>
      <c r="FK165" s="1329"/>
      <c r="FL165" s="1329"/>
    </row>
    <row r="166" spans="166:168" s="1224" customFormat="1" ht="19.5" x14ac:dyDescent="0.45">
      <c r="FJ166" s="1329"/>
      <c r="FK166" s="1329"/>
      <c r="FL166" s="1329"/>
    </row>
    <row r="167" spans="166:168" s="1224" customFormat="1" ht="19.5" x14ac:dyDescent="0.45">
      <c r="FJ167" s="1329"/>
      <c r="FK167" s="1329"/>
      <c r="FL167" s="1329"/>
    </row>
    <row r="168" spans="166:168" s="1224" customFormat="1" ht="19.5" x14ac:dyDescent="0.45">
      <c r="FJ168" s="1329"/>
      <c r="FK168" s="1329"/>
      <c r="FL168" s="1329"/>
    </row>
    <row r="169" spans="166:168" s="1224" customFormat="1" ht="19.5" x14ac:dyDescent="0.45">
      <c r="FJ169" s="1329"/>
      <c r="FK169" s="1329"/>
      <c r="FL169" s="1329"/>
    </row>
    <row r="170" spans="166:168" s="1224" customFormat="1" ht="19.5" x14ac:dyDescent="0.45">
      <c r="FJ170" s="1329"/>
      <c r="FK170" s="1329"/>
      <c r="FL170" s="1329"/>
    </row>
    <row r="171" spans="166:168" s="1224" customFormat="1" ht="19.5" x14ac:dyDescent="0.45">
      <c r="FJ171" s="1329"/>
      <c r="FK171" s="1329"/>
      <c r="FL171" s="1329"/>
    </row>
    <row r="172" spans="166:168" s="1224" customFormat="1" ht="19.5" x14ac:dyDescent="0.45">
      <c r="FJ172" s="1329"/>
      <c r="FK172" s="1329"/>
      <c r="FL172" s="1329"/>
    </row>
    <row r="173" spans="166:168" s="1224" customFormat="1" ht="19.5" x14ac:dyDescent="0.45">
      <c r="FJ173" s="1329"/>
      <c r="FK173" s="1329"/>
      <c r="FL173" s="1329"/>
    </row>
    <row r="174" spans="166:168" s="1224" customFormat="1" ht="19.5" x14ac:dyDescent="0.45">
      <c r="FJ174" s="1329"/>
      <c r="FK174" s="1329"/>
      <c r="FL174" s="1329"/>
    </row>
    <row r="175" spans="166:168" s="1224" customFormat="1" ht="19.5" x14ac:dyDescent="0.45">
      <c r="FJ175" s="1329"/>
      <c r="FK175" s="1329"/>
      <c r="FL175" s="1329"/>
    </row>
    <row r="176" spans="166:168" s="1224" customFormat="1" ht="19.5" x14ac:dyDescent="0.45">
      <c r="FJ176" s="1329"/>
      <c r="FK176" s="1329"/>
      <c r="FL176" s="1329"/>
    </row>
    <row r="177" spans="166:168" s="1224" customFormat="1" ht="19.5" x14ac:dyDescent="0.45">
      <c r="FJ177" s="1329"/>
      <c r="FK177" s="1329"/>
      <c r="FL177" s="1329"/>
    </row>
    <row r="178" spans="166:168" s="1224" customFormat="1" ht="19.5" x14ac:dyDescent="0.45">
      <c r="FJ178" s="1329"/>
      <c r="FK178" s="1329"/>
      <c r="FL178" s="1329"/>
    </row>
    <row r="179" spans="166:168" s="1224" customFormat="1" ht="19.5" x14ac:dyDescent="0.45">
      <c r="FJ179" s="1329"/>
      <c r="FK179" s="1329"/>
      <c r="FL179" s="1329"/>
    </row>
    <row r="180" spans="166:168" s="1224" customFormat="1" ht="19.5" x14ac:dyDescent="0.45">
      <c r="FJ180" s="1329"/>
      <c r="FK180" s="1329"/>
      <c r="FL180" s="1329"/>
    </row>
    <row r="181" spans="166:168" s="1224" customFormat="1" ht="19.5" x14ac:dyDescent="0.45">
      <c r="FJ181" s="1329"/>
      <c r="FK181" s="1329"/>
      <c r="FL181" s="1329"/>
    </row>
    <row r="182" spans="166:168" s="1224" customFormat="1" ht="19.5" x14ac:dyDescent="0.45">
      <c r="FJ182" s="1329"/>
      <c r="FK182" s="1329"/>
      <c r="FL182" s="1329"/>
    </row>
    <row r="183" spans="166:168" s="1224" customFormat="1" ht="19.5" x14ac:dyDescent="0.45">
      <c r="FJ183" s="1329"/>
      <c r="FK183" s="1329"/>
      <c r="FL183" s="1329"/>
    </row>
    <row r="184" spans="166:168" s="1224" customFormat="1" ht="19.5" x14ac:dyDescent="0.45">
      <c r="FJ184" s="1329"/>
      <c r="FK184" s="1329"/>
      <c r="FL184" s="1329"/>
    </row>
    <row r="185" spans="166:168" s="1224" customFormat="1" ht="19.5" x14ac:dyDescent="0.45">
      <c r="FJ185" s="1329"/>
      <c r="FK185" s="1329"/>
      <c r="FL185" s="1329"/>
    </row>
    <row r="186" spans="166:168" s="1224" customFormat="1" ht="19.5" x14ac:dyDescent="0.45">
      <c r="FJ186" s="1329"/>
      <c r="FK186" s="1329"/>
      <c r="FL186" s="1329"/>
    </row>
    <row r="187" spans="166:168" s="1224" customFormat="1" ht="19.5" x14ac:dyDescent="0.45">
      <c r="FJ187" s="1329"/>
      <c r="FK187" s="1329"/>
      <c r="FL187" s="1329"/>
    </row>
    <row r="188" spans="166:168" s="1224" customFormat="1" ht="19.5" x14ac:dyDescent="0.45">
      <c r="FJ188" s="1329"/>
      <c r="FK188" s="1329"/>
      <c r="FL188" s="1329"/>
    </row>
    <row r="189" spans="166:168" s="1224" customFormat="1" ht="19.5" x14ac:dyDescent="0.45">
      <c r="FJ189" s="1329"/>
      <c r="FK189" s="1329"/>
      <c r="FL189" s="1329"/>
    </row>
    <row r="190" spans="166:168" s="1224" customFormat="1" ht="19.5" x14ac:dyDescent="0.45">
      <c r="FJ190" s="1329"/>
      <c r="FK190" s="1329"/>
      <c r="FL190" s="1329"/>
    </row>
    <row r="191" spans="166:168" s="1224" customFormat="1" ht="19.5" x14ac:dyDescent="0.45">
      <c r="FJ191" s="1329"/>
      <c r="FK191" s="1329"/>
      <c r="FL191" s="1329"/>
    </row>
    <row r="192" spans="166:168" s="1224" customFormat="1" ht="19.5" x14ac:dyDescent="0.45">
      <c r="FJ192" s="1329"/>
      <c r="FK192" s="1329"/>
      <c r="FL192" s="1329"/>
    </row>
    <row r="193" spans="166:168" s="1224" customFormat="1" ht="19.5" x14ac:dyDescent="0.45">
      <c r="FJ193" s="1329"/>
      <c r="FK193" s="1329"/>
      <c r="FL193" s="1329"/>
    </row>
    <row r="194" spans="166:168" s="1224" customFormat="1" ht="19.5" x14ac:dyDescent="0.45">
      <c r="FJ194" s="1329"/>
      <c r="FK194" s="1329"/>
      <c r="FL194" s="1329"/>
    </row>
    <row r="195" spans="166:168" s="1224" customFormat="1" ht="19.5" x14ac:dyDescent="0.45">
      <c r="FJ195" s="1329"/>
      <c r="FK195" s="1329"/>
      <c r="FL195" s="1329"/>
    </row>
    <row r="196" spans="166:168" s="1224" customFormat="1" ht="19.5" x14ac:dyDescent="0.45">
      <c r="FJ196" s="1329"/>
      <c r="FK196" s="1329"/>
      <c r="FL196" s="1329"/>
    </row>
    <row r="197" spans="166:168" s="1224" customFormat="1" ht="19.5" x14ac:dyDescent="0.45">
      <c r="FJ197" s="1329"/>
      <c r="FK197" s="1329"/>
      <c r="FL197" s="1329"/>
    </row>
    <row r="198" spans="166:168" s="1224" customFormat="1" ht="19.5" x14ac:dyDescent="0.45">
      <c r="FJ198" s="1329"/>
      <c r="FK198" s="1329"/>
      <c r="FL198" s="1329"/>
    </row>
    <row r="199" spans="166:168" s="1224" customFormat="1" ht="19.5" x14ac:dyDescent="0.45">
      <c r="FJ199" s="1329"/>
      <c r="FK199" s="1329"/>
      <c r="FL199" s="1329"/>
    </row>
    <row r="200" spans="166:168" s="1224" customFormat="1" ht="19.5" x14ac:dyDescent="0.45">
      <c r="FJ200" s="1329"/>
      <c r="FK200" s="1329"/>
      <c r="FL200" s="1329"/>
    </row>
    <row r="201" spans="166:168" s="1224" customFormat="1" ht="19.5" x14ac:dyDescent="0.45">
      <c r="FJ201" s="1329"/>
      <c r="FK201" s="1329"/>
      <c r="FL201" s="1329"/>
    </row>
    <row r="202" spans="166:168" s="1224" customFormat="1" ht="19.5" x14ac:dyDescent="0.45">
      <c r="FJ202" s="1329"/>
      <c r="FK202" s="1329"/>
      <c r="FL202" s="1329"/>
    </row>
    <row r="203" spans="166:168" s="1224" customFormat="1" ht="19.5" x14ac:dyDescent="0.45">
      <c r="FJ203" s="1329"/>
      <c r="FK203" s="1329"/>
      <c r="FL203" s="1329"/>
    </row>
    <row r="204" spans="166:168" s="1224" customFormat="1" ht="19.5" x14ac:dyDescent="0.45">
      <c r="FJ204" s="1329"/>
      <c r="FK204" s="1329"/>
      <c r="FL204" s="1329"/>
    </row>
    <row r="205" spans="166:168" s="1224" customFormat="1" ht="19.5" x14ac:dyDescent="0.45">
      <c r="FJ205" s="1329"/>
      <c r="FK205" s="1329"/>
      <c r="FL205" s="1329"/>
    </row>
    <row r="206" spans="166:168" s="1224" customFormat="1" ht="19.5" x14ac:dyDescent="0.45">
      <c r="FJ206" s="1329"/>
      <c r="FK206" s="1329"/>
      <c r="FL206" s="1329"/>
    </row>
    <row r="207" spans="166:168" s="1224" customFormat="1" ht="19.5" x14ac:dyDescent="0.45">
      <c r="FJ207" s="1329"/>
      <c r="FK207" s="1329"/>
      <c r="FL207" s="1329"/>
    </row>
    <row r="208" spans="166:168" s="1224" customFormat="1" ht="19.5" x14ac:dyDescent="0.45">
      <c r="FJ208" s="1329"/>
      <c r="FK208" s="1329"/>
      <c r="FL208" s="1329"/>
    </row>
    <row r="209" spans="95:267" ht="19.5" x14ac:dyDescent="0.45">
      <c r="CQ209" s="1224"/>
      <c r="CR209" s="1224"/>
      <c r="CS209" s="1224"/>
      <c r="CT209" s="1224"/>
      <c r="CU209" s="1224"/>
      <c r="CV209" s="1224"/>
      <c r="CW209" s="1224"/>
      <c r="CX209" s="1224"/>
      <c r="CY209" s="1224"/>
      <c r="CZ209" s="1224"/>
      <c r="DA209" s="1224"/>
      <c r="DB209" s="1224"/>
      <c r="DC209" s="1224"/>
      <c r="DD209" s="1224"/>
      <c r="DE209" s="1224"/>
      <c r="DF209" s="1224"/>
      <c r="DG209" s="1224"/>
      <c r="DH209" s="1224"/>
      <c r="DI209" s="1224"/>
      <c r="DJ209" s="1224"/>
      <c r="DK209" s="1224"/>
      <c r="DL209" s="1224"/>
      <c r="DM209" s="1224"/>
      <c r="DN209" s="1224"/>
      <c r="DO209" s="1224"/>
      <c r="DP209" s="1224"/>
      <c r="DQ209" s="1224"/>
      <c r="DR209" s="1224"/>
      <c r="DS209" s="1224"/>
      <c r="DT209" s="1224"/>
      <c r="DU209" s="1224"/>
      <c r="DV209" s="1224"/>
      <c r="DW209" s="1224"/>
      <c r="DX209" s="1224"/>
      <c r="DY209" s="1224"/>
      <c r="DZ209" s="1224"/>
      <c r="EA209" s="1224"/>
      <c r="EB209" s="1224"/>
      <c r="EC209" s="1224"/>
      <c r="ED209" s="1224"/>
      <c r="EE209" s="1224"/>
      <c r="EF209" s="1224"/>
      <c r="EG209" s="1224"/>
      <c r="EH209" s="1224"/>
      <c r="EI209" s="1224"/>
      <c r="EJ209" s="1224"/>
      <c r="EK209" s="1224"/>
      <c r="EL209" s="1224"/>
      <c r="EM209" s="1224"/>
      <c r="EN209" s="1224"/>
      <c r="EO209" s="1224"/>
      <c r="EP209" s="1224"/>
      <c r="EQ209" s="1224"/>
      <c r="ER209" s="1224"/>
      <c r="ES209" s="1224"/>
      <c r="ET209" s="1224"/>
      <c r="EU209" s="1224"/>
      <c r="EV209" s="1224"/>
      <c r="EW209" s="1224"/>
      <c r="EX209" s="1224"/>
      <c r="EY209" s="1224"/>
      <c r="EZ209" s="1224"/>
      <c r="FA209" s="1224"/>
      <c r="FB209" s="1224"/>
      <c r="FC209" s="1224"/>
      <c r="FD209" s="1224"/>
      <c r="FE209" s="1224"/>
      <c r="FF209" s="1224"/>
      <c r="FG209" s="1224"/>
      <c r="FH209" s="1224"/>
      <c r="FI209" s="1224"/>
      <c r="FJ209" s="1329"/>
      <c r="FK209" s="1329"/>
      <c r="FL209" s="1329"/>
      <c r="FM209" s="1224"/>
      <c r="FN209" s="1224"/>
      <c r="FO209" s="1224"/>
      <c r="FP209" s="1224"/>
      <c r="FQ209" s="1224"/>
      <c r="FR209" s="1224"/>
      <c r="FS209" s="1224"/>
      <c r="FT209" s="1224"/>
      <c r="FU209" s="1224"/>
      <c r="FV209" s="1224"/>
      <c r="FW209" s="1224"/>
      <c r="FX209" s="1224"/>
      <c r="FY209" s="1224"/>
      <c r="FZ209" s="1224"/>
      <c r="GA209" s="1224"/>
      <c r="GB209" s="1224"/>
      <c r="GC209" s="1224"/>
      <c r="GD209" s="1224"/>
      <c r="GE209" s="1224"/>
      <c r="GF209" s="1224"/>
      <c r="GG209" s="1224"/>
      <c r="GH209" s="1224"/>
      <c r="GI209" s="1224"/>
      <c r="GJ209" s="1224"/>
      <c r="GK209" s="1224"/>
      <c r="GL209" s="1224"/>
      <c r="GM209" s="1224"/>
      <c r="GN209" s="1224"/>
      <c r="GO209" s="1224"/>
      <c r="GP209" s="1224"/>
      <c r="GQ209" s="1224"/>
      <c r="GR209" s="1224"/>
      <c r="GS209" s="1224"/>
      <c r="GT209" s="1224"/>
      <c r="GU209" s="1224"/>
      <c r="GV209" s="1224"/>
      <c r="GW209" s="1224"/>
      <c r="GX209" s="1224"/>
      <c r="GY209" s="1224"/>
      <c r="GZ209" s="1224"/>
      <c r="HA209" s="1224"/>
      <c r="HB209" s="1224"/>
      <c r="HC209" s="1224"/>
      <c r="HD209" s="1224"/>
      <c r="HE209" s="1224"/>
      <c r="HF209" s="1224"/>
      <c r="HG209" s="1224"/>
      <c r="HH209" s="1224"/>
      <c r="HI209" s="1224"/>
      <c r="HJ209" s="1224"/>
      <c r="HK209" s="1224"/>
      <c r="HL209" s="1224"/>
      <c r="HM209" s="1224"/>
      <c r="HN209" s="1224"/>
      <c r="HO209" s="1224"/>
      <c r="HP209" s="1224"/>
      <c r="HQ209" s="1224"/>
      <c r="HR209" s="1224"/>
      <c r="HS209" s="1224"/>
      <c r="HT209" s="1224"/>
      <c r="HU209" s="1224"/>
      <c r="HV209" s="1224"/>
      <c r="HW209" s="1224"/>
      <c r="HX209" s="1224"/>
      <c r="HY209" s="1224"/>
      <c r="HZ209" s="1224"/>
      <c r="IA209" s="1224"/>
      <c r="IB209" s="1224"/>
      <c r="IC209" s="1224"/>
      <c r="ID209" s="1224"/>
      <c r="IE209" s="1224"/>
      <c r="IF209" s="1224"/>
      <c r="IG209" s="1224"/>
      <c r="IH209" s="1224"/>
      <c r="II209" s="1224"/>
      <c r="IJ209" s="1224"/>
      <c r="IK209" s="1224"/>
      <c r="IL209" s="1224"/>
      <c r="IM209" s="1224"/>
      <c r="IN209" s="1224"/>
      <c r="IO209" s="1224"/>
      <c r="IP209" s="1224"/>
      <c r="IQ209" s="1224"/>
      <c r="IR209" s="1224"/>
      <c r="IS209" s="1224"/>
      <c r="IT209" s="1224"/>
      <c r="IU209" s="1224"/>
      <c r="IV209" s="1224"/>
      <c r="IW209" s="1224"/>
      <c r="IX209" s="1224"/>
      <c r="IY209" s="1224"/>
      <c r="IZ209" s="1224"/>
      <c r="JA209" s="1224"/>
      <c r="JB209" s="1224"/>
      <c r="JC209" s="1224"/>
      <c r="JD209" s="1224"/>
      <c r="JE209" s="1224"/>
      <c r="JF209" s="1224"/>
      <c r="JG209" s="1224"/>
    </row>
    <row r="210" spans="95:267" ht="19.5" x14ac:dyDescent="0.45">
      <c r="CQ210" s="1224"/>
      <c r="CR210" s="1224"/>
      <c r="CS210" s="1224"/>
      <c r="CT210" s="1224"/>
      <c r="CU210" s="1224"/>
      <c r="CV210" s="1224"/>
      <c r="CW210" s="1224"/>
      <c r="CX210" s="1224"/>
      <c r="CY210" s="1224"/>
      <c r="CZ210" s="1224"/>
      <c r="DA210" s="1224"/>
      <c r="DB210" s="1224"/>
      <c r="DC210" s="1224"/>
      <c r="DD210" s="1224"/>
      <c r="DE210" s="1224"/>
      <c r="DF210" s="1224"/>
      <c r="DG210" s="1224"/>
      <c r="DH210" s="1224"/>
      <c r="DI210" s="1224"/>
      <c r="DJ210" s="1224"/>
      <c r="DK210" s="1224"/>
      <c r="DL210" s="1224"/>
      <c r="DM210" s="1224"/>
      <c r="DN210" s="1224"/>
      <c r="DO210" s="1224"/>
      <c r="DP210" s="1224"/>
      <c r="DQ210" s="1224"/>
      <c r="DR210" s="1224"/>
      <c r="DS210" s="1224"/>
      <c r="DT210" s="1224"/>
      <c r="DU210" s="1224"/>
      <c r="DV210" s="1224"/>
      <c r="DW210" s="1224"/>
      <c r="DX210" s="1224"/>
      <c r="DY210" s="1224"/>
      <c r="DZ210" s="1224"/>
      <c r="EA210" s="1224"/>
      <c r="EB210" s="1224"/>
      <c r="EC210" s="1224"/>
      <c r="ED210" s="1224"/>
      <c r="EE210" s="1224"/>
      <c r="EF210" s="1224"/>
      <c r="EG210" s="1224"/>
      <c r="EH210" s="1224"/>
      <c r="EI210" s="1224"/>
      <c r="EJ210" s="1224"/>
      <c r="EK210" s="1224"/>
      <c r="EL210" s="1224"/>
      <c r="EM210" s="1224"/>
      <c r="EN210" s="1224"/>
      <c r="EO210" s="1224"/>
      <c r="EP210" s="1224"/>
      <c r="EQ210" s="1224"/>
      <c r="ER210" s="1224"/>
      <c r="ES210" s="1224"/>
      <c r="ET210" s="1224"/>
      <c r="EU210" s="1224"/>
      <c r="EV210" s="1224"/>
      <c r="EW210" s="1224"/>
      <c r="EX210" s="1224"/>
      <c r="EY210" s="1224"/>
      <c r="EZ210" s="1224"/>
      <c r="FA210" s="1224"/>
      <c r="FB210" s="1224"/>
      <c r="FC210" s="1224"/>
      <c r="FD210" s="1224"/>
      <c r="FE210" s="1224"/>
      <c r="FF210" s="1224"/>
      <c r="FG210" s="1224"/>
      <c r="FH210" s="1224"/>
      <c r="FI210" s="1224"/>
      <c r="FJ210" s="1329"/>
      <c r="FK210" s="1329"/>
      <c r="FL210" s="1329"/>
      <c r="FM210" s="1224"/>
      <c r="FN210" s="1224"/>
      <c r="FO210" s="1224"/>
      <c r="FP210" s="1224"/>
      <c r="FQ210" s="1224"/>
      <c r="FR210" s="1224"/>
      <c r="FS210" s="1224"/>
      <c r="FT210" s="1224"/>
      <c r="FU210" s="1224"/>
      <c r="FV210" s="1224"/>
      <c r="FW210" s="1224"/>
      <c r="FX210" s="1224"/>
      <c r="FY210" s="1224"/>
      <c r="FZ210" s="1224"/>
      <c r="GA210" s="1224"/>
      <c r="GB210" s="1224"/>
      <c r="GC210" s="1224"/>
      <c r="GD210" s="1224"/>
      <c r="GE210" s="1224"/>
      <c r="GF210" s="1224"/>
      <c r="GG210" s="1224"/>
      <c r="GH210" s="1224"/>
      <c r="GI210" s="1224"/>
      <c r="GJ210" s="1224"/>
      <c r="GK210" s="1224"/>
      <c r="GL210" s="1224"/>
      <c r="GM210" s="1224"/>
      <c r="GN210" s="1224"/>
      <c r="GO210" s="1224"/>
      <c r="GP210" s="1224"/>
      <c r="GQ210" s="1224"/>
      <c r="GR210" s="1224"/>
      <c r="GS210" s="1224"/>
      <c r="GT210" s="1224"/>
      <c r="GU210" s="1224"/>
      <c r="GV210" s="1224"/>
      <c r="GW210" s="1224"/>
      <c r="GX210" s="1224"/>
      <c r="GY210" s="1224"/>
      <c r="GZ210" s="1224"/>
      <c r="HA210" s="1224"/>
      <c r="HB210" s="1224"/>
      <c r="HC210" s="1224"/>
      <c r="HD210" s="1224"/>
      <c r="HE210" s="1224"/>
      <c r="HF210" s="1224"/>
      <c r="HG210" s="1224"/>
      <c r="HH210" s="1224"/>
      <c r="HI210" s="1224"/>
      <c r="HJ210" s="1224"/>
      <c r="HK210" s="1224"/>
      <c r="HL210" s="1224"/>
      <c r="HM210" s="1224"/>
      <c r="HN210" s="1224"/>
      <c r="HO210" s="1224"/>
      <c r="HP210" s="1224"/>
      <c r="HQ210" s="1224"/>
      <c r="HR210" s="1224"/>
      <c r="HS210" s="1224"/>
      <c r="HT210" s="1224"/>
      <c r="HU210" s="1224"/>
      <c r="HV210" s="1224"/>
      <c r="HW210" s="1224"/>
      <c r="HX210" s="1224"/>
      <c r="HY210" s="1224"/>
      <c r="HZ210" s="1224"/>
      <c r="IA210" s="1224"/>
      <c r="IB210" s="1224"/>
      <c r="IC210" s="1224"/>
      <c r="ID210" s="1224"/>
      <c r="IE210" s="1224"/>
      <c r="IF210" s="1224"/>
      <c r="IG210" s="1224"/>
      <c r="IH210" s="1224"/>
      <c r="II210" s="1224"/>
      <c r="IJ210" s="1224"/>
      <c r="IK210" s="1224"/>
      <c r="IL210" s="1224"/>
      <c r="IM210" s="1224"/>
      <c r="IN210" s="1224"/>
      <c r="IO210" s="1224"/>
      <c r="IP210" s="1224"/>
      <c r="IQ210" s="1224"/>
      <c r="IR210" s="1224"/>
      <c r="IS210" s="1224"/>
      <c r="IT210" s="1224"/>
      <c r="IU210" s="1224"/>
      <c r="IV210" s="1224"/>
      <c r="IW210" s="1224"/>
      <c r="IX210" s="1224"/>
      <c r="IY210" s="1224"/>
      <c r="IZ210" s="1224"/>
      <c r="JA210" s="1224"/>
      <c r="JB210" s="1224"/>
      <c r="JC210" s="1224"/>
      <c r="JD210" s="1224"/>
      <c r="JE210" s="1224"/>
      <c r="JF210" s="1224"/>
      <c r="JG210" s="1224"/>
    </row>
    <row r="211" spans="95:267" ht="19.5" x14ac:dyDescent="0.45">
      <c r="CQ211" s="1224"/>
      <c r="CR211" s="1224"/>
      <c r="CS211" s="1224"/>
      <c r="CT211" s="1224"/>
      <c r="CU211" s="1224"/>
      <c r="CV211" s="1224"/>
      <c r="CW211" s="1224"/>
      <c r="CX211" s="1224"/>
      <c r="CY211" s="1224"/>
      <c r="CZ211" s="1224"/>
      <c r="DA211" s="1224"/>
      <c r="DB211" s="1224"/>
      <c r="DC211" s="1224"/>
      <c r="DD211" s="1224"/>
      <c r="DE211" s="1224"/>
      <c r="DF211" s="1224"/>
      <c r="DG211" s="1224"/>
      <c r="DH211" s="1224"/>
      <c r="DI211" s="1224"/>
      <c r="DJ211" s="1224"/>
      <c r="DK211" s="1224"/>
      <c r="DL211" s="1224"/>
      <c r="DM211" s="1224"/>
      <c r="DN211" s="1224"/>
      <c r="DO211" s="1224"/>
      <c r="DP211" s="1224"/>
      <c r="DQ211" s="1224"/>
      <c r="DR211" s="1224"/>
      <c r="DS211" s="1224"/>
      <c r="DT211" s="1224"/>
      <c r="DU211" s="1224"/>
      <c r="DV211" s="1224"/>
      <c r="DW211" s="1224"/>
      <c r="DX211" s="1224"/>
      <c r="DY211" s="1224"/>
      <c r="DZ211" s="1224"/>
      <c r="EA211" s="1224"/>
      <c r="EB211" s="1224"/>
      <c r="EC211" s="1224"/>
      <c r="ED211" s="1224"/>
      <c r="EE211" s="1224"/>
      <c r="EF211" s="1224"/>
      <c r="EG211" s="1224"/>
      <c r="EH211" s="1224"/>
      <c r="EI211" s="1224"/>
      <c r="EJ211" s="1224"/>
      <c r="EK211" s="1224"/>
      <c r="EL211" s="1224"/>
      <c r="EM211" s="1224"/>
      <c r="EN211" s="1224"/>
      <c r="EO211" s="1224"/>
      <c r="EP211" s="1224"/>
      <c r="EQ211" s="1224"/>
      <c r="ER211" s="1224"/>
      <c r="ES211" s="1224"/>
      <c r="ET211" s="1224"/>
      <c r="EU211" s="1224"/>
      <c r="EV211" s="1224"/>
      <c r="EW211" s="1224"/>
      <c r="EX211" s="1224"/>
      <c r="EY211" s="1224"/>
      <c r="EZ211" s="1224"/>
      <c r="FA211" s="1224"/>
      <c r="FB211" s="1224"/>
      <c r="FC211" s="1224"/>
      <c r="FD211" s="1224"/>
      <c r="FE211" s="1224"/>
      <c r="FF211" s="1224"/>
      <c r="FG211" s="1224"/>
      <c r="FH211" s="1224"/>
      <c r="FI211" s="1224"/>
      <c r="FJ211" s="1329"/>
      <c r="FK211" s="1329"/>
      <c r="FL211" s="1329"/>
      <c r="FM211" s="1224"/>
      <c r="FN211" s="1224"/>
      <c r="FO211" s="1224"/>
      <c r="FP211" s="1224"/>
      <c r="FQ211" s="1224"/>
      <c r="FR211" s="1224"/>
      <c r="FS211" s="1224"/>
      <c r="FT211" s="1224"/>
      <c r="FU211" s="1224"/>
      <c r="FV211" s="1224"/>
      <c r="FW211" s="1224"/>
      <c r="FX211" s="1224"/>
      <c r="FY211" s="1224"/>
      <c r="FZ211" s="1224"/>
      <c r="GA211" s="1224"/>
      <c r="GB211" s="1224"/>
      <c r="GC211" s="1224"/>
      <c r="GD211" s="1224"/>
      <c r="GE211" s="1224"/>
      <c r="GF211" s="1224"/>
      <c r="GG211" s="1224"/>
      <c r="GH211" s="1224"/>
      <c r="GI211" s="1224"/>
      <c r="GJ211" s="1224"/>
      <c r="GK211" s="1224"/>
      <c r="GL211" s="1224"/>
      <c r="GM211" s="1224"/>
      <c r="GN211" s="1224"/>
      <c r="GO211" s="1224"/>
      <c r="GP211" s="1224"/>
      <c r="GQ211" s="1224"/>
      <c r="GR211" s="1224"/>
      <c r="GS211" s="1224"/>
      <c r="GT211" s="1224"/>
      <c r="GU211" s="1224"/>
      <c r="GV211" s="1224"/>
      <c r="GW211" s="1224"/>
      <c r="GX211" s="1224"/>
      <c r="GY211" s="1224"/>
      <c r="GZ211" s="1224"/>
      <c r="HA211" s="1224"/>
      <c r="HB211" s="1224"/>
      <c r="HC211" s="1224"/>
      <c r="HD211" s="1224"/>
      <c r="HE211" s="1224"/>
      <c r="HF211" s="1224"/>
      <c r="HG211" s="1224"/>
      <c r="HH211" s="1224"/>
      <c r="HI211" s="1224"/>
      <c r="HJ211" s="1224"/>
      <c r="HK211" s="1224"/>
      <c r="HL211" s="1224"/>
      <c r="HM211" s="1224"/>
      <c r="HN211" s="1224"/>
      <c r="HO211" s="1224"/>
      <c r="HP211" s="1224"/>
      <c r="HQ211" s="1224"/>
      <c r="HR211" s="1224"/>
      <c r="HS211" s="1224"/>
      <c r="HT211" s="1224"/>
      <c r="HU211" s="1224"/>
      <c r="HV211" s="1224"/>
      <c r="HW211" s="1224"/>
      <c r="HX211" s="1224"/>
      <c r="HY211" s="1224"/>
      <c r="HZ211" s="1224"/>
      <c r="IA211" s="1224"/>
      <c r="IB211" s="1224"/>
      <c r="IC211" s="1224"/>
      <c r="ID211" s="1224"/>
      <c r="IE211" s="1224"/>
      <c r="IF211" s="1224"/>
      <c r="IG211" s="1224"/>
      <c r="IH211" s="1224"/>
      <c r="II211" s="1224"/>
      <c r="IJ211" s="1224"/>
      <c r="IK211" s="1224"/>
      <c r="IL211" s="1224"/>
      <c r="IM211" s="1224"/>
      <c r="IN211" s="1224"/>
      <c r="IO211" s="1224"/>
      <c r="IP211" s="1224"/>
      <c r="IQ211" s="1224"/>
      <c r="IR211" s="1224"/>
      <c r="IS211" s="1224"/>
      <c r="IT211" s="1224"/>
      <c r="IU211" s="1224"/>
      <c r="IV211" s="1224"/>
      <c r="IW211" s="1224"/>
      <c r="IX211" s="1224"/>
      <c r="IY211" s="1224"/>
      <c r="IZ211" s="1224"/>
      <c r="JA211" s="1224"/>
      <c r="JB211" s="1224"/>
      <c r="JC211" s="1224"/>
      <c r="JD211" s="1224"/>
      <c r="JE211" s="1224"/>
      <c r="JF211" s="1224"/>
      <c r="JG211" s="1224"/>
    </row>
    <row r="212" spans="95:267" ht="19.5" x14ac:dyDescent="0.45">
      <c r="CQ212" s="1224"/>
      <c r="CR212" s="1224"/>
      <c r="CS212" s="1224"/>
      <c r="CT212" s="1224"/>
      <c r="CU212" s="1224"/>
      <c r="CV212" s="1224"/>
      <c r="CW212" s="1224"/>
      <c r="CX212" s="1224"/>
      <c r="CY212" s="1224"/>
      <c r="CZ212" s="1224"/>
      <c r="DA212" s="1224"/>
      <c r="DB212" s="1224"/>
      <c r="DC212" s="1224"/>
      <c r="DD212" s="1224"/>
      <c r="DE212" s="1224"/>
      <c r="DF212" s="1224"/>
      <c r="DG212" s="1224"/>
      <c r="DH212" s="1224"/>
      <c r="DI212" s="1224"/>
      <c r="DJ212" s="1224"/>
      <c r="DK212" s="1224"/>
      <c r="DL212" s="1224"/>
      <c r="DM212" s="1224"/>
      <c r="DN212" s="1224"/>
      <c r="DO212" s="1224"/>
      <c r="DP212" s="1224"/>
      <c r="DQ212" s="1224"/>
      <c r="DR212" s="1224"/>
      <c r="DS212" s="1224"/>
      <c r="DT212" s="1224"/>
      <c r="DU212" s="1224"/>
      <c r="DV212" s="1224"/>
      <c r="DW212" s="1224"/>
      <c r="DX212" s="1224"/>
      <c r="DY212" s="1224"/>
      <c r="DZ212" s="1224"/>
      <c r="EA212" s="1224"/>
      <c r="EB212" s="1224"/>
      <c r="EC212" s="1224"/>
      <c r="ED212" s="1224"/>
      <c r="EE212" s="1224"/>
      <c r="EF212" s="1224"/>
      <c r="EG212" s="1224"/>
      <c r="EH212" s="1224"/>
      <c r="EI212" s="1224"/>
      <c r="EJ212" s="1224"/>
      <c r="EK212" s="1224"/>
      <c r="EL212" s="1224"/>
      <c r="EM212" s="1224"/>
      <c r="EN212" s="1224"/>
      <c r="EO212" s="1224"/>
      <c r="EP212" s="1224"/>
      <c r="EQ212" s="1224"/>
      <c r="ER212" s="1224"/>
      <c r="ES212" s="1224"/>
      <c r="ET212" s="1224"/>
      <c r="EU212" s="1224"/>
      <c r="EV212" s="1224"/>
      <c r="EW212" s="1224"/>
      <c r="EX212" s="1224"/>
      <c r="EY212" s="1224"/>
      <c r="EZ212" s="1224"/>
      <c r="FA212" s="1224"/>
      <c r="FB212" s="1224"/>
      <c r="FC212" s="1224"/>
      <c r="FD212" s="1224"/>
      <c r="FE212" s="1224"/>
      <c r="FF212" s="1224"/>
      <c r="FG212" s="1224"/>
      <c r="FH212" s="1224"/>
      <c r="FI212" s="1224"/>
      <c r="FJ212" s="1329"/>
      <c r="FK212" s="1329"/>
      <c r="FL212" s="1329"/>
      <c r="FM212" s="1224"/>
      <c r="FN212" s="1224"/>
      <c r="FO212" s="1224"/>
      <c r="FP212" s="1224"/>
      <c r="FQ212" s="1224"/>
      <c r="FR212" s="1224"/>
      <c r="FS212" s="1224"/>
      <c r="FT212" s="1224"/>
      <c r="FU212" s="1224"/>
      <c r="FV212" s="1224"/>
      <c r="FW212" s="1224"/>
      <c r="FX212" s="1224"/>
      <c r="FY212" s="1224"/>
      <c r="FZ212" s="1224"/>
      <c r="GA212" s="1224"/>
      <c r="GB212" s="1224"/>
      <c r="GC212" s="1224"/>
      <c r="GD212" s="1224"/>
      <c r="GE212" s="1224"/>
      <c r="GF212" s="1224"/>
      <c r="GG212" s="1224"/>
      <c r="GH212" s="1224"/>
      <c r="GI212" s="1224"/>
      <c r="GJ212" s="1224"/>
      <c r="GK212" s="1224"/>
      <c r="GL212" s="1224"/>
      <c r="GM212" s="1224"/>
      <c r="GN212" s="1224"/>
      <c r="GO212" s="1224"/>
      <c r="GP212" s="1224"/>
      <c r="GQ212" s="1224"/>
      <c r="GR212" s="1224"/>
      <c r="GS212" s="1224"/>
      <c r="GT212" s="1224"/>
      <c r="GU212" s="1224"/>
      <c r="GV212" s="1224"/>
      <c r="GW212" s="1224"/>
      <c r="GX212" s="1224"/>
      <c r="GY212" s="1224"/>
      <c r="GZ212" s="1224"/>
      <c r="HA212" s="1224"/>
      <c r="HB212" s="1224"/>
      <c r="HC212" s="1224"/>
      <c r="HD212" s="1224"/>
      <c r="HE212" s="1224"/>
      <c r="HF212" s="1224"/>
      <c r="HG212" s="1224"/>
      <c r="HH212" s="1224"/>
      <c r="HI212" s="1224"/>
      <c r="HJ212" s="1224"/>
      <c r="HK212" s="1224"/>
      <c r="HL212" s="1224"/>
      <c r="HM212" s="1224"/>
      <c r="HN212" s="1224"/>
      <c r="HO212" s="1224"/>
      <c r="HP212" s="1224"/>
      <c r="HQ212" s="1224"/>
      <c r="HR212" s="1224"/>
      <c r="HS212" s="1224"/>
      <c r="HT212" s="1224"/>
      <c r="HU212" s="1224"/>
      <c r="HV212" s="1224"/>
      <c r="HW212" s="1224"/>
      <c r="HX212" s="1224"/>
      <c r="HY212" s="1224"/>
      <c r="HZ212" s="1224"/>
      <c r="IA212" s="1224"/>
      <c r="IB212" s="1224"/>
      <c r="IC212" s="1224"/>
      <c r="ID212" s="1224"/>
      <c r="IE212" s="1224"/>
      <c r="IF212" s="1224"/>
      <c r="IG212" s="1224"/>
      <c r="IH212" s="1224"/>
      <c r="II212" s="1224"/>
      <c r="IJ212" s="1224"/>
      <c r="IK212" s="1224"/>
      <c r="IL212" s="1224"/>
      <c r="IM212" s="1224"/>
      <c r="IN212" s="1224"/>
      <c r="IO212" s="1224"/>
      <c r="IP212" s="1224"/>
      <c r="IQ212" s="1224"/>
      <c r="IR212" s="1224"/>
      <c r="IS212" s="1224"/>
      <c r="IT212" s="1224"/>
      <c r="IU212" s="1224"/>
      <c r="IV212" s="1224"/>
      <c r="IW212" s="1224"/>
      <c r="IX212" s="1224"/>
      <c r="IY212" s="1224"/>
      <c r="IZ212" s="1224"/>
      <c r="JA212" s="1224"/>
      <c r="JB212" s="1224"/>
      <c r="JC212" s="1224"/>
      <c r="JD212" s="1224"/>
      <c r="JE212" s="1224"/>
      <c r="JF212" s="1224"/>
      <c r="JG212" s="1224"/>
    </row>
    <row r="213" spans="95:267" ht="19.5" x14ac:dyDescent="0.45">
      <c r="FM213" s="1224"/>
      <c r="FN213" s="1224"/>
      <c r="FO213" s="1224"/>
      <c r="FP213" s="1224"/>
      <c r="FQ213" s="1224"/>
      <c r="FR213" s="1224"/>
      <c r="FS213" s="1224"/>
      <c r="FT213" s="1224"/>
      <c r="FU213" s="1224"/>
      <c r="FV213" s="1224"/>
      <c r="FW213" s="1224"/>
      <c r="FX213" s="1224"/>
      <c r="FY213" s="1224"/>
      <c r="FZ213" s="1224"/>
      <c r="GA213" s="1224"/>
      <c r="GB213" s="1224"/>
      <c r="GC213" s="1224"/>
      <c r="GD213" s="1224"/>
      <c r="GE213" s="1224"/>
      <c r="GF213" s="1224"/>
      <c r="GG213" s="1224"/>
      <c r="GH213" s="1224"/>
      <c r="GI213" s="1224"/>
      <c r="GJ213" s="1224"/>
      <c r="GK213" s="1224"/>
      <c r="GL213" s="1224"/>
      <c r="GM213" s="1224"/>
      <c r="GN213" s="1224"/>
      <c r="GO213" s="1224"/>
      <c r="GP213" s="1224"/>
      <c r="GQ213" s="1224"/>
      <c r="GR213" s="1224"/>
      <c r="GS213" s="1224"/>
      <c r="GT213" s="1224"/>
      <c r="GU213" s="1224"/>
      <c r="GV213" s="1224"/>
      <c r="GW213" s="1224"/>
      <c r="GX213" s="1224"/>
      <c r="GY213" s="1224"/>
      <c r="GZ213" s="1224"/>
      <c r="HA213" s="1224"/>
      <c r="HB213" s="1224"/>
      <c r="HC213" s="1224"/>
      <c r="HD213" s="1224"/>
      <c r="HE213" s="1224"/>
      <c r="HF213" s="1224"/>
      <c r="HG213" s="1224"/>
      <c r="HH213" s="1224"/>
      <c r="HI213" s="1224"/>
      <c r="HJ213" s="1224"/>
      <c r="HK213" s="1224"/>
      <c r="HL213" s="1224"/>
      <c r="HM213" s="1224"/>
      <c r="HN213" s="1224"/>
      <c r="HO213" s="1224"/>
      <c r="HP213" s="1224"/>
      <c r="HQ213" s="1224"/>
      <c r="HR213" s="1224"/>
      <c r="HS213" s="1224"/>
      <c r="HT213" s="1224"/>
      <c r="HU213" s="1224"/>
      <c r="HV213" s="1224"/>
      <c r="HW213" s="1224"/>
      <c r="HX213" s="1224"/>
      <c r="HY213" s="1224"/>
      <c r="HZ213" s="1224"/>
      <c r="IA213" s="1224"/>
      <c r="IB213" s="1224"/>
      <c r="IC213" s="1224"/>
      <c r="ID213" s="1224"/>
      <c r="IE213" s="1224"/>
      <c r="IF213" s="1224"/>
      <c r="IG213" s="1224"/>
      <c r="IH213" s="1224"/>
      <c r="II213" s="1224"/>
      <c r="IJ213" s="1224"/>
      <c r="IK213" s="1224"/>
      <c r="IL213" s="1224"/>
      <c r="IM213" s="1224"/>
      <c r="IN213" s="1224"/>
      <c r="IO213" s="1224"/>
      <c r="IP213" s="1224"/>
      <c r="IQ213" s="1224"/>
      <c r="IR213" s="1224"/>
      <c r="IS213" s="1224"/>
      <c r="IT213" s="1224"/>
      <c r="IU213" s="1224"/>
      <c r="IV213" s="1224"/>
      <c r="IW213" s="1224"/>
      <c r="IX213" s="1224"/>
      <c r="IY213" s="1224"/>
      <c r="IZ213" s="1224"/>
      <c r="JA213" s="1224"/>
      <c r="JB213" s="1224"/>
      <c r="JC213" s="1224"/>
      <c r="JD213" s="1224"/>
      <c r="JE213" s="1224"/>
      <c r="JF213" s="1224"/>
      <c r="JG213" s="1224"/>
    </row>
    <row r="214" spans="95:267" ht="19.5" x14ac:dyDescent="0.45">
      <c r="FM214" s="1224"/>
      <c r="FN214" s="1224"/>
      <c r="FO214" s="1224"/>
      <c r="FP214" s="1224"/>
      <c r="FQ214" s="1224"/>
      <c r="FR214" s="1224"/>
      <c r="FS214" s="1224"/>
      <c r="FT214" s="1224"/>
      <c r="FU214" s="1224"/>
      <c r="FV214" s="1224"/>
      <c r="FW214" s="1224"/>
      <c r="FX214" s="1224"/>
      <c r="FY214" s="1224"/>
      <c r="FZ214" s="1224"/>
      <c r="GA214" s="1224"/>
      <c r="GB214" s="1224"/>
      <c r="GC214" s="1224"/>
      <c r="GD214" s="1224"/>
      <c r="GE214" s="1224"/>
      <c r="GF214" s="1224"/>
      <c r="GG214" s="1224"/>
      <c r="GH214" s="1224"/>
      <c r="GI214" s="1224"/>
      <c r="GJ214" s="1224"/>
      <c r="GK214" s="1224"/>
      <c r="GL214" s="1224"/>
      <c r="GM214" s="1224"/>
      <c r="GN214" s="1224"/>
      <c r="GO214" s="1224"/>
      <c r="GP214" s="1224"/>
      <c r="GQ214" s="1224"/>
      <c r="GR214" s="1224"/>
      <c r="GS214" s="1224"/>
      <c r="GT214" s="1224"/>
      <c r="GU214" s="1224"/>
      <c r="GV214" s="1224"/>
      <c r="GW214" s="1224"/>
      <c r="GX214" s="1224"/>
      <c r="GY214" s="1224"/>
      <c r="GZ214" s="1224"/>
      <c r="HA214" s="1224"/>
      <c r="HB214" s="1224"/>
      <c r="HC214" s="1224"/>
      <c r="HD214" s="1224"/>
      <c r="HE214" s="1224"/>
      <c r="HF214" s="1224"/>
      <c r="HG214" s="1224"/>
      <c r="HH214" s="1224"/>
      <c r="HI214" s="1224"/>
      <c r="HJ214" s="1224"/>
      <c r="HK214" s="1224"/>
      <c r="HL214" s="1224"/>
      <c r="HM214" s="1224"/>
      <c r="HN214" s="1224"/>
      <c r="HO214" s="1224"/>
      <c r="HP214" s="1224"/>
      <c r="HQ214" s="1224"/>
      <c r="HR214" s="1224"/>
      <c r="HS214" s="1224"/>
      <c r="HT214" s="1224"/>
      <c r="HU214" s="1224"/>
      <c r="HV214" s="1224"/>
      <c r="HW214" s="1224"/>
      <c r="HX214" s="1224"/>
      <c r="HY214" s="1224"/>
      <c r="HZ214" s="1224"/>
      <c r="IA214" s="1224"/>
      <c r="IB214" s="1224"/>
      <c r="IC214" s="1224"/>
      <c r="ID214" s="1224"/>
      <c r="IE214" s="1224"/>
      <c r="IF214" s="1224"/>
      <c r="IG214" s="1224"/>
      <c r="IH214" s="1224"/>
      <c r="II214" s="1224"/>
      <c r="IJ214" s="1224"/>
      <c r="IK214" s="1224"/>
      <c r="IL214" s="1224"/>
      <c r="IM214" s="1224"/>
      <c r="IN214" s="1224"/>
      <c r="IO214" s="1224"/>
      <c r="IP214" s="1224"/>
      <c r="IQ214" s="1224"/>
      <c r="IR214" s="1224"/>
      <c r="IS214" s="1224"/>
      <c r="IT214" s="1224"/>
      <c r="IU214" s="1224"/>
      <c r="IV214" s="1224"/>
      <c r="IW214" s="1224"/>
      <c r="IX214" s="1224"/>
      <c r="IY214" s="1224"/>
      <c r="IZ214" s="1224"/>
      <c r="JA214" s="1224"/>
      <c r="JB214" s="1224"/>
      <c r="JC214" s="1224"/>
      <c r="JD214" s="1224"/>
      <c r="JE214" s="1224"/>
      <c r="JF214" s="1224"/>
      <c r="JG214" s="1224"/>
    </row>
    <row r="215" spans="95:267" ht="19.5" x14ac:dyDescent="0.45">
      <c r="FM215" s="1224"/>
      <c r="FN215" s="1224"/>
      <c r="FO215" s="1224"/>
      <c r="FP215" s="1224"/>
      <c r="FQ215" s="1224"/>
      <c r="FR215" s="1224"/>
      <c r="FS215" s="1224"/>
      <c r="FT215" s="1224"/>
      <c r="FU215" s="1224"/>
      <c r="FV215" s="1224"/>
      <c r="FW215" s="1224"/>
      <c r="FX215" s="1224"/>
      <c r="FY215" s="1224"/>
      <c r="FZ215" s="1224"/>
      <c r="GA215" s="1224"/>
      <c r="GB215" s="1224"/>
      <c r="GC215" s="1224"/>
      <c r="GD215" s="1224"/>
      <c r="GE215" s="1224"/>
      <c r="GF215" s="1224"/>
      <c r="GG215" s="1224"/>
      <c r="GH215" s="1224"/>
      <c r="GI215" s="1224"/>
      <c r="GJ215" s="1224"/>
      <c r="GK215" s="1224"/>
      <c r="GL215" s="1224"/>
      <c r="GM215" s="1224"/>
      <c r="GN215" s="1224"/>
      <c r="GO215" s="1224"/>
      <c r="GP215" s="1224"/>
      <c r="GQ215" s="1224"/>
      <c r="GR215" s="1224"/>
      <c r="GS215" s="1224"/>
      <c r="GT215" s="1224"/>
      <c r="GU215" s="1224"/>
      <c r="GV215" s="1224"/>
      <c r="GW215" s="1224"/>
      <c r="GX215" s="1224"/>
      <c r="GY215" s="1224"/>
      <c r="GZ215" s="1224"/>
      <c r="HA215" s="1224"/>
      <c r="HB215" s="1224"/>
      <c r="HC215" s="1224"/>
      <c r="HD215" s="1224"/>
      <c r="HE215" s="1224"/>
      <c r="HF215" s="1224"/>
      <c r="HG215" s="1224"/>
      <c r="HH215" s="1224"/>
      <c r="HI215" s="1224"/>
      <c r="HJ215" s="1224"/>
      <c r="HK215" s="1224"/>
      <c r="HL215" s="1224"/>
      <c r="HM215" s="1224"/>
      <c r="HN215" s="1224"/>
      <c r="HO215" s="1224"/>
      <c r="HP215" s="1224"/>
      <c r="HQ215" s="1224"/>
      <c r="HR215" s="1224"/>
      <c r="HS215" s="1224"/>
      <c r="HT215" s="1224"/>
      <c r="HU215" s="1224"/>
      <c r="HV215" s="1224"/>
      <c r="HW215" s="1224"/>
      <c r="HX215" s="1224"/>
      <c r="HY215" s="1224"/>
      <c r="HZ215" s="1224"/>
      <c r="IA215" s="1224"/>
      <c r="IB215" s="1224"/>
      <c r="IC215" s="1224"/>
      <c r="ID215" s="1224"/>
      <c r="IE215" s="1224"/>
      <c r="IF215" s="1224"/>
      <c r="IG215" s="1224"/>
      <c r="IH215" s="1224"/>
      <c r="II215" s="1224"/>
      <c r="IJ215" s="1224"/>
      <c r="IK215" s="1224"/>
      <c r="IL215" s="1224"/>
      <c r="IM215" s="1224"/>
      <c r="IN215" s="1224"/>
      <c r="IO215" s="1224"/>
      <c r="IP215" s="1224"/>
      <c r="IQ215" s="1224"/>
      <c r="IR215" s="1224"/>
      <c r="IS215" s="1224"/>
      <c r="IT215" s="1224"/>
      <c r="IU215" s="1224"/>
      <c r="IV215" s="1224"/>
      <c r="IW215" s="1224"/>
      <c r="IX215" s="1224"/>
      <c r="IY215" s="1224"/>
      <c r="IZ215" s="1224"/>
      <c r="JA215" s="1224"/>
      <c r="JB215" s="1224"/>
      <c r="JC215" s="1224"/>
      <c r="JD215" s="1224"/>
      <c r="JE215" s="1224"/>
      <c r="JF215" s="1224"/>
      <c r="JG215" s="1224"/>
    </row>
    <row r="216" spans="95:267" ht="19" x14ac:dyDescent="0.4">
      <c r="CQ216" s="1224"/>
      <c r="CR216" s="1224"/>
      <c r="CS216" s="1224"/>
      <c r="CT216" s="1224"/>
      <c r="CU216" s="1224"/>
      <c r="CV216" s="1224"/>
      <c r="CW216" s="1224"/>
      <c r="CX216" s="1224"/>
      <c r="CY216" s="1224"/>
      <c r="CZ216" s="1224"/>
      <c r="DA216" s="1224"/>
      <c r="DB216" s="1224"/>
      <c r="DC216" s="1224"/>
      <c r="DD216" s="1224"/>
      <c r="DE216" s="1224"/>
      <c r="DF216" s="1224"/>
      <c r="DG216" s="1224"/>
      <c r="DH216" s="1224"/>
      <c r="DI216" s="1224"/>
      <c r="DJ216" s="1224"/>
      <c r="DK216" s="1224"/>
      <c r="DL216" s="1224"/>
      <c r="DM216" s="1224"/>
      <c r="DN216" s="1224"/>
      <c r="DO216" s="1224"/>
      <c r="DP216" s="1224"/>
      <c r="DQ216" s="1224"/>
      <c r="DR216" s="1224"/>
      <c r="DS216" s="1224"/>
      <c r="DT216" s="1224"/>
      <c r="DU216" s="1224"/>
      <c r="DV216" s="1224"/>
      <c r="DW216" s="1224"/>
      <c r="DX216" s="1224"/>
      <c r="DY216" s="1224"/>
      <c r="DZ216" s="1224"/>
      <c r="EA216" s="1224"/>
      <c r="EB216" s="1224"/>
      <c r="EC216" s="1224"/>
      <c r="ED216" s="1224"/>
      <c r="EE216" s="1224"/>
      <c r="EF216" s="1224"/>
      <c r="EG216" s="1224"/>
      <c r="EH216" s="1224"/>
      <c r="EI216" s="1224"/>
      <c r="EJ216" s="1224"/>
      <c r="EK216" s="1224"/>
      <c r="EL216" s="1224"/>
      <c r="EM216" s="1224"/>
      <c r="EN216" s="1224"/>
      <c r="EO216" s="1224"/>
      <c r="EP216" s="1224"/>
      <c r="EQ216" s="1224"/>
      <c r="ER216" s="1224"/>
      <c r="ES216" s="1224"/>
      <c r="ET216" s="1224"/>
      <c r="EU216" s="1224"/>
      <c r="EV216" s="1224"/>
      <c r="EW216" s="1224"/>
      <c r="EX216" s="1224"/>
      <c r="EY216" s="1224"/>
      <c r="EZ216" s="1224"/>
      <c r="FA216" s="1224"/>
      <c r="FB216" s="1224"/>
      <c r="FC216" s="1224"/>
      <c r="FD216" s="1224"/>
      <c r="FE216" s="1224"/>
      <c r="FF216" s="1224"/>
      <c r="FG216" s="1224"/>
      <c r="FH216" s="1224"/>
      <c r="FI216" s="1224"/>
      <c r="FJ216" s="1224"/>
      <c r="FK216" s="1224"/>
      <c r="FL216" s="1224"/>
      <c r="FM216" s="1224"/>
      <c r="FN216" s="1224"/>
      <c r="FO216" s="1224"/>
      <c r="FP216" s="1224"/>
      <c r="FQ216" s="1224"/>
      <c r="FR216" s="1224"/>
      <c r="FS216" s="1224"/>
      <c r="FT216" s="1224"/>
      <c r="FU216" s="1224"/>
      <c r="FV216" s="1224"/>
      <c r="FW216" s="1224"/>
      <c r="FX216" s="1224"/>
      <c r="FY216" s="1224"/>
      <c r="FZ216" s="1224"/>
      <c r="GA216" s="1224"/>
      <c r="GB216" s="1224"/>
      <c r="GC216" s="1224"/>
      <c r="GD216" s="1224"/>
      <c r="GE216" s="1224"/>
      <c r="GF216" s="1224"/>
      <c r="GG216" s="1224"/>
      <c r="GH216" s="1224"/>
      <c r="GI216" s="1224"/>
      <c r="GJ216" s="1224"/>
      <c r="GK216" s="1224"/>
      <c r="GL216" s="1224"/>
      <c r="GM216" s="1224"/>
      <c r="GN216" s="1224"/>
      <c r="GO216" s="1224"/>
      <c r="GP216" s="1224"/>
      <c r="GQ216" s="1224"/>
      <c r="GR216" s="1224"/>
      <c r="GS216" s="1224"/>
      <c r="GT216" s="1224"/>
      <c r="GU216" s="1224"/>
      <c r="GV216" s="1224"/>
      <c r="GW216" s="1224"/>
      <c r="GX216" s="1224"/>
      <c r="GY216" s="1224"/>
      <c r="GZ216" s="1224"/>
      <c r="HA216" s="1224"/>
      <c r="HB216" s="1224"/>
      <c r="HC216" s="1224"/>
      <c r="HD216" s="1224"/>
      <c r="HE216" s="1224"/>
      <c r="HF216" s="1224"/>
      <c r="HG216" s="1224"/>
      <c r="HH216" s="1224"/>
      <c r="HI216" s="1224"/>
      <c r="HJ216" s="1224"/>
      <c r="HK216" s="1224"/>
      <c r="HL216" s="1224"/>
      <c r="HM216" s="1224"/>
      <c r="HN216" s="1224"/>
      <c r="HO216" s="1224"/>
      <c r="HP216" s="1224"/>
      <c r="HQ216" s="1224"/>
      <c r="HR216" s="1224"/>
      <c r="HS216" s="1224"/>
      <c r="HT216" s="1224"/>
      <c r="HU216" s="1224"/>
      <c r="HV216" s="1224"/>
      <c r="HW216" s="1224"/>
      <c r="HX216" s="1224"/>
      <c r="HY216" s="1224"/>
      <c r="HZ216" s="1224"/>
      <c r="IA216" s="1224"/>
      <c r="IB216" s="1224"/>
      <c r="IC216" s="1224"/>
      <c r="ID216" s="1224"/>
      <c r="IE216" s="1224"/>
      <c r="IF216" s="1224"/>
      <c r="IG216" s="1224"/>
      <c r="IH216" s="1224"/>
      <c r="II216" s="1224"/>
      <c r="IJ216" s="1224"/>
      <c r="IK216" s="1224"/>
      <c r="IL216" s="1224"/>
      <c r="IM216" s="1224"/>
      <c r="IN216" s="1224"/>
      <c r="IO216" s="1224"/>
      <c r="IP216" s="1224"/>
      <c r="IQ216" s="1224"/>
      <c r="IR216" s="1224"/>
      <c r="IS216" s="1224"/>
      <c r="IT216" s="1224"/>
      <c r="IU216" s="1224"/>
      <c r="IV216" s="1224"/>
      <c r="IW216" s="1224"/>
      <c r="IX216" s="1224"/>
      <c r="IY216" s="1224"/>
      <c r="IZ216" s="1224"/>
      <c r="JA216" s="1224"/>
      <c r="JB216" s="1224"/>
      <c r="JC216" s="1224"/>
      <c r="JD216" s="1224"/>
      <c r="JE216" s="1224"/>
      <c r="JF216" s="1224"/>
      <c r="JG216" s="1224"/>
    </row>
    <row r="217" spans="95:267" ht="19" x14ac:dyDescent="0.4">
      <c r="CQ217" s="1224"/>
      <c r="CR217" s="1224"/>
      <c r="CS217" s="1224"/>
      <c r="CT217" s="1224"/>
      <c r="CU217" s="1224"/>
      <c r="CV217" s="1224"/>
      <c r="CW217" s="1224"/>
      <c r="CX217" s="1224"/>
      <c r="CY217" s="1224"/>
      <c r="CZ217" s="1224"/>
      <c r="DA217" s="1224"/>
      <c r="DB217" s="1224"/>
      <c r="DC217" s="1224"/>
      <c r="DD217" s="1224"/>
      <c r="DE217" s="1224"/>
      <c r="DF217" s="1224"/>
      <c r="DG217" s="1224"/>
      <c r="DH217" s="1224"/>
      <c r="DI217" s="1224"/>
      <c r="DJ217" s="1224"/>
      <c r="DK217" s="1224"/>
      <c r="DL217" s="1224"/>
      <c r="DM217" s="1224"/>
      <c r="DN217" s="1224"/>
      <c r="DO217" s="1224"/>
      <c r="DP217" s="1224"/>
      <c r="DQ217" s="1224"/>
      <c r="DR217" s="1224"/>
      <c r="DS217" s="1224"/>
      <c r="DT217" s="1224"/>
      <c r="DU217" s="1224"/>
      <c r="DV217" s="1224"/>
      <c r="DW217" s="1224"/>
      <c r="DX217" s="1224"/>
      <c r="DY217" s="1224"/>
      <c r="DZ217" s="1224"/>
      <c r="EA217" s="1224"/>
      <c r="EB217" s="1224"/>
      <c r="EC217" s="1224"/>
      <c r="ED217" s="1224"/>
      <c r="EE217" s="1224"/>
      <c r="EF217" s="1224"/>
      <c r="EG217" s="1224"/>
      <c r="EH217" s="1224"/>
      <c r="EI217" s="1224"/>
      <c r="EJ217" s="1224"/>
      <c r="EK217" s="1224"/>
      <c r="EL217" s="1224"/>
      <c r="EM217" s="1224"/>
      <c r="EN217" s="1224"/>
      <c r="EO217" s="1224"/>
      <c r="EP217" s="1224"/>
      <c r="EQ217" s="1224"/>
      <c r="ER217" s="1224"/>
      <c r="ES217" s="1224"/>
      <c r="ET217" s="1224"/>
      <c r="EU217" s="1224"/>
      <c r="EV217" s="1224"/>
      <c r="EW217" s="1224"/>
      <c r="EX217" s="1224"/>
      <c r="EY217" s="1224"/>
      <c r="EZ217" s="1224"/>
      <c r="FA217" s="1224"/>
      <c r="FB217" s="1224"/>
      <c r="FC217" s="1224"/>
      <c r="FD217" s="1224"/>
      <c r="FE217" s="1224"/>
      <c r="FF217" s="1224"/>
      <c r="FG217" s="1224"/>
      <c r="FH217" s="1224"/>
      <c r="FI217" s="1224"/>
      <c r="FJ217" s="1224"/>
      <c r="FK217" s="1224"/>
      <c r="FL217" s="1224"/>
      <c r="FM217" s="1224"/>
      <c r="FN217" s="1224"/>
      <c r="FO217" s="1224"/>
      <c r="FP217" s="1224"/>
      <c r="FQ217" s="1224"/>
      <c r="FR217" s="1224"/>
      <c r="FS217" s="1224"/>
      <c r="FT217" s="1224"/>
      <c r="FU217" s="1224"/>
      <c r="FV217" s="1224"/>
      <c r="FW217" s="1224"/>
      <c r="FX217" s="1224"/>
      <c r="FY217" s="1224"/>
      <c r="FZ217" s="1224"/>
      <c r="GA217" s="1224"/>
      <c r="GB217" s="1224"/>
      <c r="GC217" s="1224"/>
      <c r="GD217" s="1224"/>
      <c r="GE217" s="1224"/>
      <c r="GF217" s="1224"/>
      <c r="GG217" s="1224"/>
      <c r="GH217" s="1224"/>
      <c r="GI217" s="1224"/>
      <c r="GJ217" s="1224"/>
      <c r="GK217" s="1224"/>
      <c r="GL217" s="1224"/>
      <c r="GM217" s="1224"/>
      <c r="GN217" s="1224"/>
      <c r="GO217" s="1224"/>
      <c r="GP217" s="1224"/>
      <c r="GQ217" s="1224"/>
      <c r="GR217" s="1224"/>
      <c r="GS217" s="1224"/>
      <c r="GT217" s="1224"/>
      <c r="GU217" s="1224"/>
      <c r="GV217" s="1224"/>
      <c r="GW217" s="1224"/>
      <c r="GX217" s="1224"/>
      <c r="GY217" s="1224"/>
      <c r="GZ217" s="1224"/>
      <c r="HA217" s="1224"/>
      <c r="HB217" s="1224"/>
      <c r="HC217" s="1224"/>
      <c r="HD217" s="1224"/>
      <c r="HE217" s="1224"/>
      <c r="HF217" s="1224"/>
      <c r="HG217" s="1224"/>
      <c r="HH217" s="1224"/>
      <c r="HI217" s="1224"/>
      <c r="HJ217" s="1224"/>
      <c r="HK217" s="1224"/>
      <c r="HL217" s="1224"/>
      <c r="HM217" s="1224"/>
      <c r="HN217" s="1224"/>
      <c r="HO217" s="1224"/>
      <c r="HP217" s="1224"/>
      <c r="HQ217" s="1224"/>
      <c r="HR217" s="1224"/>
      <c r="HS217" s="1224"/>
      <c r="HT217" s="1224"/>
      <c r="HU217" s="1224"/>
      <c r="HV217" s="1224"/>
      <c r="HW217" s="1224"/>
      <c r="HX217" s="1224"/>
      <c r="HY217" s="1224"/>
      <c r="HZ217" s="1224"/>
      <c r="IA217" s="1224"/>
      <c r="IB217" s="1224"/>
      <c r="IC217" s="1224"/>
      <c r="ID217" s="1224"/>
      <c r="IE217" s="1224"/>
      <c r="IF217" s="1224"/>
      <c r="IG217" s="1224"/>
      <c r="IH217" s="1224"/>
      <c r="II217" s="1224"/>
      <c r="IJ217" s="1224"/>
      <c r="IK217" s="1224"/>
      <c r="IL217" s="1224"/>
      <c r="IM217" s="1224"/>
      <c r="IN217" s="1224"/>
      <c r="IO217" s="1224"/>
      <c r="IP217" s="1224"/>
      <c r="IQ217" s="1224"/>
      <c r="IR217" s="1224"/>
      <c r="IS217" s="1224"/>
      <c r="IT217" s="1224"/>
      <c r="IU217" s="1224"/>
      <c r="IV217" s="1224"/>
      <c r="IW217" s="1224"/>
      <c r="IX217" s="1224"/>
      <c r="IY217" s="1224"/>
      <c r="IZ217" s="1224"/>
      <c r="JA217" s="1224"/>
      <c r="JB217" s="1224"/>
      <c r="JC217" s="1224"/>
      <c r="JD217" s="1224"/>
      <c r="JE217" s="1224"/>
      <c r="JF217" s="1224"/>
      <c r="JG217" s="1224"/>
    </row>
    <row r="218" spans="95:267" ht="19" x14ac:dyDescent="0.4">
      <c r="CQ218" s="1224"/>
      <c r="CR218" s="1224"/>
      <c r="CS218" s="1224"/>
      <c r="CT218" s="1224"/>
      <c r="CU218" s="1224"/>
      <c r="CV218" s="1224"/>
      <c r="CW218" s="1224"/>
      <c r="CX218" s="1224"/>
      <c r="CY218" s="1224"/>
      <c r="CZ218" s="1224"/>
      <c r="DA218" s="1224"/>
      <c r="DB218" s="1224"/>
      <c r="DC218" s="1224"/>
      <c r="DD218" s="1224"/>
      <c r="DE218" s="1224"/>
      <c r="DF218" s="1224"/>
      <c r="DG218" s="1224"/>
      <c r="DH218" s="1224"/>
      <c r="DI218" s="1224"/>
      <c r="DJ218" s="1224"/>
      <c r="DK218" s="1224"/>
      <c r="DL218" s="1224"/>
      <c r="DM218" s="1224"/>
      <c r="DN218" s="1224"/>
      <c r="DO218" s="1224"/>
      <c r="DP218" s="1224"/>
      <c r="DQ218" s="1224"/>
      <c r="DR218" s="1224"/>
      <c r="DS218" s="1224"/>
      <c r="DT218" s="1224"/>
      <c r="DU218" s="1224"/>
      <c r="DV218" s="1224"/>
      <c r="DW218" s="1224"/>
      <c r="DX218" s="1224"/>
      <c r="DY218" s="1224"/>
      <c r="DZ218" s="1224"/>
      <c r="EA218" s="1224"/>
      <c r="EB218" s="1224"/>
      <c r="EC218" s="1224"/>
      <c r="ED218" s="1224"/>
      <c r="EE218" s="1224"/>
      <c r="EF218" s="1224"/>
      <c r="EG218" s="1224"/>
      <c r="EH218" s="1224"/>
      <c r="EI218" s="1224"/>
      <c r="EJ218" s="1224"/>
      <c r="EK218" s="1224"/>
      <c r="EL218" s="1224"/>
      <c r="EM218" s="1224"/>
      <c r="EN218" s="1224"/>
      <c r="EO218" s="1224"/>
      <c r="EP218" s="1224"/>
      <c r="EQ218" s="1224"/>
      <c r="ER218" s="1224"/>
      <c r="ES218" s="1224"/>
      <c r="ET218" s="1224"/>
      <c r="EU218" s="1224"/>
      <c r="EV218" s="1224"/>
      <c r="EW218" s="1224"/>
      <c r="EX218" s="1224"/>
      <c r="EY218" s="1224"/>
      <c r="EZ218" s="1224"/>
      <c r="FA218" s="1224"/>
      <c r="FB218" s="1224"/>
      <c r="FC218" s="1224"/>
      <c r="FD218" s="1224"/>
      <c r="FE218" s="1224"/>
      <c r="FF218" s="1224"/>
      <c r="FG218" s="1224"/>
      <c r="FH218" s="1224"/>
      <c r="FI218" s="1224"/>
      <c r="FJ218" s="1224"/>
      <c r="FK218" s="1224"/>
      <c r="FL218" s="1224"/>
      <c r="FM218" s="1224"/>
      <c r="FN218" s="1224"/>
      <c r="FO218" s="1224"/>
      <c r="FP218" s="1224"/>
      <c r="FQ218" s="1224"/>
      <c r="FR218" s="1224"/>
      <c r="FS218" s="1224"/>
      <c r="FT218" s="1224"/>
      <c r="FU218" s="1224"/>
      <c r="FV218" s="1224"/>
      <c r="FW218" s="1224"/>
      <c r="FX218" s="1224"/>
      <c r="FY218" s="1224"/>
      <c r="FZ218" s="1224"/>
      <c r="GA218" s="1224"/>
      <c r="GB218" s="1224"/>
      <c r="GC218" s="1224"/>
      <c r="GD218" s="1224"/>
      <c r="GE218" s="1224"/>
      <c r="GF218" s="1224"/>
      <c r="GG218" s="1224"/>
      <c r="GH218" s="1224"/>
      <c r="GI218" s="1224"/>
      <c r="GJ218" s="1224"/>
      <c r="GK218" s="1224"/>
      <c r="GL218" s="1224"/>
      <c r="GM218" s="1224"/>
      <c r="GN218" s="1224"/>
      <c r="GO218" s="1224"/>
      <c r="GP218" s="1224"/>
      <c r="GQ218" s="1224"/>
      <c r="GR218" s="1224"/>
      <c r="GS218" s="1224"/>
      <c r="GT218" s="1224"/>
      <c r="GU218" s="1224"/>
      <c r="GV218" s="1224"/>
      <c r="GW218" s="1224"/>
      <c r="GX218" s="1224"/>
      <c r="GY218" s="1224"/>
      <c r="GZ218" s="1224"/>
      <c r="HA218" s="1224"/>
      <c r="HB218" s="1224"/>
      <c r="HC218" s="1224"/>
      <c r="HD218" s="1224"/>
      <c r="HE218" s="1224"/>
      <c r="HF218" s="1224"/>
      <c r="HG218" s="1224"/>
      <c r="HH218" s="1224"/>
      <c r="HI218" s="1224"/>
      <c r="HJ218" s="1224"/>
      <c r="HK218" s="1224"/>
      <c r="HL218" s="1224"/>
      <c r="HM218" s="1224"/>
      <c r="HN218" s="1224"/>
      <c r="HO218" s="1224"/>
      <c r="HP218" s="1224"/>
      <c r="HQ218" s="1224"/>
      <c r="HR218" s="1224"/>
      <c r="HS218" s="1224"/>
      <c r="HT218" s="1224"/>
      <c r="HU218" s="1224"/>
      <c r="HV218" s="1224"/>
      <c r="HW218" s="1224"/>
      <c r="HX218" s="1224"/>
      <c r="HY218" s="1224"/>
      <c r="HZ218" s="1224"/>
      <c r="IA218" s="1224"/>
      <c r="IB218" s="1224"/>
      <c r="IC218" s="1224"/>
      <c r="ID218" s="1224"/>
      <c r="IE218" s="1224"/>
      <c r="IF218" s="1224"/>
      <c r="IG218" s="1224"/>
      <c r="IH218" s="1224"/>
      <c r="II218" s="1224"/>
      <c r="IJ218" s="1224"/>
      <c r="IK218" s="1224"/>
      <c r="IL218" s="1224"/>
      <c r="IM218" s="1224"/>
      <c r="IN218" s="1224"/>
      <c r="IO218" s="1224"/>
      <c r="IP218" s="1224"/>
      <c r="IQ218" s="1224"/>
      <c r="IR218" s="1224"/>
      <c r="IS218" s="1224"/>
      <c r="IT218" s="1224"/>
      <c r="IU218" s="1224"/>
      <c r="IV218" s="1224"/>
      <c r="IW218" s="1224"/>
      <c r="IX218" s="1224"/>
      <c r="IY218" s="1224"/>
      <c r="IZ218" s="1224"/>
      <c r="JA218" s="1224"/>
      <c r="JB218" s="1224"/>
      <c r="JC218" s="1224"/>
      <c r="JD218" s="1224"/>
      <c r="JE218" s="1224"/>
      <c r="JF218" s="1224"/>
      <c r="JG218" s="1224"/>
    </row>
    <row r="219" spans="95:267" ht="19" x14ac:dyDescent="0.4">
      <c r="CQ219" s="1224"/>
      <c r="CR219" s="1224"/>
      <c r="CS219" s="1224"/>
      <c r="CT219" s="1224"/>
      <c r="CU219" s="1224"/>
      <c r="CV219" s="1224"/>
      <c r="CW219" s="1224"/>
      <c r="CX219" s="1224"/>
      <c r="CY219" s="1224"/>
      <c r="CZ219" s="1224"/>
      <c r="DA219" s="1224"/>
      <c r="DB219" s="1224"/>
      <c r="DC219" s="1224"/>
      <c r="DD219" s="1224"/>
      <c r="DE219" s="1224"/>
      <c r="DF219" s="1224"/>
      <c r="DG219" s="1224"/>
      <c r="DH219" s="1224"/>
      <c r="DI219" s="1224"/>
      <c r="DJ219" s="1224"/>
      <c r="DK219" s="1224"/>
      <c r="DL219" s="1224"/>
      <c r="DM219" s="1224"/>
      <c r="DN219" s="1224"/>
      <c r="DO219" s="1224"/>
      <c r="DP219" s="1224"/>
      <c r="DQ219" s="1224"/>
      <c r="DR219" s="1224"/>
      <c r="DS219" s="1224"/>
      <c r="DT219" s="1224"/>
      <c r="DU219" s="1224"/>
      <c r="DV219" s="1224"/>
      <c r="DW219" s="1224"/>
      <c r="DX219" s="1224"/>
      <c r="DY219" s="1224"/>
      <c r="DZ219" s="1224"/>
      <c r="EA219" s="1224"/>
      <c r="EB219" s="1224"/>
      <c r="EC219" s="1224"/>
      <c r="ED219" s="1224"/>
      <c r="EE219" s="1224"/>
      <c r="EF219" s="1224"/>
      <c r="EG219" s="1224"/>
      <c r="EH219" s="1224"/>
      <c r="EI219" s="1224"/>
      <c r="EJ219" s="1224"/>
      <c r="EK219" s="1224"/>
      <c r="EL219" s="1224"/>
      <c r="EM219" s="1224"/>
      <c r="EN219" s="1224"/>
      <c r="EO219" s="1224"/>
      <c r="EP219" s="1224"/>
      <c r="EQ219" s="1224"/>
      <c r="ER219" s="1224"/>
      <c r="ES219" s="1224"/>
      <c r="ET219" s="1224"/>
      <c r="EU219" s="1224"/>
      <c r="EV219" s="1224"/>
      <c r="EW219" s="1224"/>
      <c r="EX219" s="1224"/>
      <c r="EY219" s="1224"/>
      <c r="EZ219" s="1224"/>
      <c r="FA219" s="1224"/>
      <c r="FB219" s="1224"/>
      <c r="FC219" s="1224"/>
      <c r="FD219" s="1224"/>
      <c r="FE219" s="1224"/>
      <c r="FF219" s="1224"/>
      <c r="FG219" s="1224"/>
      <c r="FH219" s="1224"/>
      <c r="FI219" s="1224"/>
      <c r="FJ219" s="1224"/>
      <c r="FK219" s="1224"/>
      <c r="FL219" s="1224"/>
      <c r="FM219" s="1224"/>
      <c r="FN219" s="1224"/>
      <c r="FO219" s="1224"/>
      <c r="FP219" s="1224"/>
      <c r="FQ219" s="1224"/>
      <c r="FR219" s="1224"/>
      <c r="FS219" s="1224"/>
      <c r="FT219" s="1224"/>
      <c r="FU219" s="1224"/>
      <c r="FV219" s="1224"/>
      <c r="FW219" s="1224"/>
      <c r="FX219" s="1224"/>
      <c r="FY219" s="1224"/>
      <c r="FZ219" s="1224"/>
      <c r="GA219" s="1224"/>
      <c r="GB219" s="1224"/>
      <c r="GC219" s="1224"/>
      <c r="GD219" s="1224"/>
      <c r="GE219" s="1224"/>
      <c r="GF219" s="1224"/>
      <c r="GG219" s="1224"/>
      <c r="GH219" s="1224"/>
      <c r="GI219" s="1224"/>
      <c r="GJ219" s="1224"/>
      <c r="GK219" s="1224"/>
      <c r="GL219" s="1224"/>
      <c r="GM219" s="1224"/>
      <c r="GN219" s="1224"/>
      <c r="GO219" s="1224"/>
      <c r="GP219" s="1224"/>
      <c r="GQ219" s="1224"/>
      <c r="GR219" s="1224"/>
      <c r="GS219" s="1224"/>
      <c r="GT219" s="1224"/>
      <c r="GU219" s="1224"/>
      <c r="GV219" s="1224"/>
      <c r="GW219" s="1224"/>
      <c r="GX219" s="1224"/>
      <c r="GY219" s="1224"/>
      <c r="GZ219" s="1224"/>
      <c r="HA219" s="1224"/>
      <c r="HB219" s="1224"/>
      <c r="HC219" s="1224"/>
      <c r="HD219" s="1224"/>
      <c r="HE219" s="1224"/>
      <c r="HF219" s="1224"/>
      <c r="HG219" s="1224"/>
      <c r="HH219" s="1224"/>
      <c r="HI219" s="1224"/>
      <c r="HJ219" s="1224"/>
      <c r="HK219" s="1224"/>
      <c r="HL219" s="1224"/>
      <c r="HM219" s="1224"/>
      <c r="HN219" s="1224"/>
      <c r="HO219" s="1224"/>
      <c r="HP219" s="1224"/>
      <c r="HQ219" s="1224"/>
      <c r="HR219" s="1224"/>
      <c r="HS219" s="1224"/>
      <c r="HT219" s="1224"/>
      <c r="HU219" s="1224"/>
      <c r="HV219" s="1224"/>
      <c r="HW219" s="1224"/>
      <c r="HX219" s="1224"/>
      <c r="HY219" s="1224"/>
      <c r="HZ219" s="1224"/>
      <c r="IA219" s="1224"/>
      <c r="IB219" s="1224"/>
      <c r="IC219" s="1224"/>
      <c r="ID219" s="1224"/>
      <c r="IE219" s="1224"/>
      <c r="IF219" s="1224"/>
      <c r="IG219" s="1224"/>
      <c r="IH219" s="1224"/>
      <c r="II219" s="1224"/>
      <c r="IJ219" s="1224"/>
      <c r="IK219" s="1224"/>
      <c r="IL219" s="1224"/>
      <c r="IM219" s="1224"/>
      <c r="IN219" s="1224"/>
      <c r="IO219" s="1224"/>
      <c r="IP219" s="1224"/>
      <c r="IQ219" s="1224"/>
      <c r="IR219" s="1224"/>
      <c r="IS219" s="1224"/>
      <c r="IT219" s="1224"/>
      <c r="IU219" s="1224"/>
      <c r="IV219" s="1224"/>
      <c r="IW219" s="1224"/>
      <c r="IX219" s="1224"/>
      <c r="IY219" s="1224"/>
      <c r="IZ219" s="1224"/>
      <c r="JA219" s="1224"/>
      <c r="JB219" s="1224"/>
      <c r="JC219" s="1224"/>
      <c r="JD219" s="1224"/>
      <c r="JE219" s="1224"/>
      <c r="JF219" s="1224"/>
      <c r="JG219" s="1224"/>
    </row>
    <row r="220" spans="95:267" ht="19" x14ac:dyDescent="0.4">
      <c r="CQ220" s="1224"/>
      <c r="CR220" s="1224"/>
      <c r="CS220" s="1224"/>
      <c r="CT220" s="1224"/>
      <c r="CU220" s="1224"/>
      <c r="CV220" s="1224"/>
      <c r="CW220" s="1224"/>
      <c r="CX220" s="1224"/>
      <c r="CY220" s="1224"/>
      <c r="CZ220" s="1224"/>
      <c r="DA220" s="1224"/>
      <c r="DB220" s="1224"/>
      <c r="DC220" s="1224"/>
      <c r="DD220" s="1224"/>
      <c r="DE220" s="1224"/>
      <c r="DF220" s="1224"/>
      <c r="DG220" s="1224"/>
      <c r="DH220" s="1224"/>
      <c r="DI220" s="1224"/>
      <c r="DJ220" s="1224"/>
      <c r="DK220" s="1224"/>
      <c r="DL220" s="1224"/>
      <c r="DM220" s="1224"/>
      <c r="DN220" s="1224"/>
      <c r="DO220" s="1224"/>
      <c r="DP220" s="1224"/>
      <c r="DQ220" s="1224"/>
      <c r="DR220" s="1224"/>
      <c r="DS220" s="1224"/>
      <c r="DT220" s="1224"/>
      <c r="DU220" s="1224"/>
      <c r="DV220" s="1224"/>
      <c r="DW220" s="1224"/>
      <c r="DX220" s="1224"/>
      <c r="DY220" s="1224"/>
      <c r="DZ220" s="1224"/>
      <c r="EA220" s="1224"/>
      <c r="EB220" s="1224"/>
      <c r="EC220" s="1224"/>
      <c r="ED220" s="1224"/>
      <c r="EE220" s="1224"/>
      <c r="EF220" s="1224"/>
      <c r="EG220" s="1224"/>
      <c r="EH220" s="1224"/>
      <c r="EI220" s="1224"/>
      <c r="EJ220" s="1224"/>
      <c r="EK220" s="1224"/>
      <c r="EL220" s="1224"/>
      <c r="EM220" s="1224"/>
      <c r="EN220" s="1224"/>
      <c r="EO220" s="1224"/>
      <c r="EP220" s="1224"/>
      <c r="EQ220" s="1224"/>
      <c r="ER220" s="1224"/>
      <c r="ES220" s="1224"/>
      <c r="ET220" s="1224"/>
      <c r="EU220" s="1224"/>
      <c r="EV220" s="1224"/>
      <c r="EW220" s="1224"/>
      <c r="EX220" s="1224"/>
      <c r="EY220" s="1224"/>
      <c r="EZ220" s="1224"/>
      <c r="FA220" s="1224"/>
      <c r="FB220" s="1224"/>
      <c r="FC220" s="1224"/>
      <c r="FD220" s="1224"/>
      <c r="FE220" s="1224"/>
      <c r="FF220" s="1224"/>
      <c r="FG220" s="1224"/>
      <c r="FH220" s="1224"/>
      <c r="FI220" s="1224"/>
      <c r="FJ220" s="1224"/>
      <c r="FK220" s="1224"/>
      <c r="FL220" s="1224"/>
      <c r="FM220" s="1224"/>
      <c r="FN220" s="1224"/>
      <c r="FO220" s="1224"/>
      <c r="FP220" s="1224"/>
      <c r="FQ220" s="1224"/>
      <c r="FR220" s="1224"/>
      <c r="FS220" s="1224"/>
      <c r="FT220" s="1224"/>
      <c r="FU220" s="1224"/>
      <c r="FV220" s="1224"/>
      <c r="FW220" s="1224"/>
      <c r="FX220" s="1224"/>
      <c r="FY220" s="1224"/>
      <c r="FZ220" s="1224"/>
      <c r="GA220" s="1224"/>
      <c r="GB220" s="1224"/>
      <c r="GC220" s="1224"/>
      <c r="GD220" s="1224"/>
      <c r="GE220" s="1224"/>
      <c r="GF220" s="1224"/>
      <c r="GG220" s="1224"/>
      <c r="GH220" s="1224"/>
      <c r="GI220" s="1224"/>
      <c r="GJ220" s="1224"/>
      <c r="GK220" s="1224"/>
      <c r="GL220" s="1224"/>
      <c r="GM220" s="1224"/>
      <c r="GN220" s="1224"/>
      <c r="GO220" s="1224"/>
      <c r="GP220" s="1224"/>
      <c r="GQ220" s="1224"/>
      <c r="GR220" s="1224"/>
      <c r="GS220" s="1224"/>
      <c r="GT220" s="1224"/>
      <c r="GU220" s="1224"/>
      <c r="GV220" s="1224"/>
      <c r="GW220" s="1224"/>
      <c r="GX220" s="1224"/>
      <c r="GY220" s="1224"/>
      <c r="GZ220" s="1224"/>
      <c r="HA220" s="1224"/>
      <c r="HB220" s="1224"/>
      <c r="HC220" s="1224"/>
      <c r="HD220" s="1224"/>
      <c r="HE220" s="1224"/>
      <c r="HF220" s="1224"/>
      <c r="HG220" s="1224"/>
      <c r="HH220" s="1224"/>
      <c r="HI220" s="1224"/>
      <c r="HJ220" s="1224"/>
      <c r="HK220" s="1224"/>
      <c r="HL220" s="1224"/>
      <c r="HM220" s="1224"/>
      <c r="HN220" s="1224"/>
      <c r="HO220" s="1224"/>
      <c r="HP220" s="1224"/>
      <c r="HQ220" s="1224"/>
      <c r="HR220" s="1224"/>
      <c r="HS220" s="1224"/>
      <c r="HT220" s="1224"/>
      <c r="HU220" s="1224"/>
      <c r="HV220" s="1224"/>
      <c r="HW220" s="1224"/>
      <c r="HX220" s="1224"/>
      <c r="HY220" s="1224"/>
      <c r="HZ220" s="1224"/>
      <c r="IA220" s="1224"/>
      <c r="IB220" s="1224"/>
      <c r="IC220" s="1224"/>
      <c r="ID220" s="1224"/>
      <c r="IE220" s="1224"/>
      <c r="IF220" s="1224"/>
      <c r="IG220" s="1224"/>
      <c r="IH220" s="1224"/>
      <c r="II220" s="1224"/>
      <c r="IJ220" s="1224"/>
      <c r="IK220" s="1224"/>
      <c r="IL220" s="1224"/>
      <c r="IM220" s="1224"/>
      <c r="IN220" s="1224"/>
      <c r="IO220" s="1224"/>
      <c r="IP220" s="1224"/>
      <c r="IQ220" s="1224"/>
      <c r="IR220" s="1224"/>
      <c r="IS220" s="1224"/>
      <c r="IT220" s="1224"/>
      <c r="IU220" s="1224"/>
      <c r="IV220" s="1224"/>
      <c r="IW220" s="1224"/>
      <c r="IX220" s="1224"/>
      <c r="IY220" s="1224"/>
      <c r="IZ220" s="1224"/>
      <c r="JA220" s="1224"/>
      <c r="JB220" s="1224"/>
      <c r="JC220" s="1224"/>
      <c r="JD220" s="1224"/>
      <c r="JE220" s="1224"/>
      <c r="JF220" s="1224"/>
      <c r="JG220" s="1224"/>
    </row>
    <row r="221" spans="95:267" ht="19" x14ac:dyDescent="0.4">
      <c r="CQ221" s="1224"/>
      <c r="CR221" s="1224"/>
      <c r="CS221" s="1224"/>
      <c r="CT221" s="1224"/>
      <c r="CU221" s="1224"/>
      <c r="CV221" s="1224"/>
      <c r="CW221" s="1224"/>
      <c r="CX221" s="1224"/>
      <c r="CY221" s="1224"/>
      <c r="CZ221" s="1224"/>
      <c r="DA221" s="1224"/>
      <c r="DB221" s="1224"/>
      <c r="DC221" s="1224"/>
      <c r="DD221" s="1224"/>
      <c r="DE221" s="1224"/>
      <c r="DF221" s="1224"/>
      <c r="DG221" s="1224"/>
      <c r="DH221" s="1224"/>
      <c r="DI221" s="1224"/>
      <c r="DJ221" s="1224"/>
      <c r="DK221" s="1224"/>
      <c r="DL221" s="1224"/>
      <c r="DM221" s="1224"/>
      <c r="DN221" s="1224"/>
      <c r="DO221" s="1224"/>
      <c r="DP221" s="1224"/>
      <c r="DQ221" s="1224"/>
      <c r="DR221" s="1224"/>
      <c r="DS221" s="1224"/>
      <c r="DT221" s="1224"/>
      <c r="DU221" s="1224"/>
      <c r="DV221" s="1224"/>
      <c r="DW221" s="1224"/>
      <c r="DX221" s="1224"/>
      <c r="DY221" s="1224"/>
      <c r="DZ221" s="1224"/>
      <c r="EA221" s="1224"/>
      <c r="EB221" s="1224"/>
      <c r="EC221" s="1224"/>
      <c r="ED221" s="1224"/>
      <c r="EE221" s="1224"/>
      <c r="EF221" s="1224"/>
      <c r="EG221" s="1224"/>
      <c r="EH221" s="1224"/>
      <c r="EI221" s="1224"/>
      <c r="EJ221" s="1224"/>
      <c r="EK221" s="1224"/>
      <c r="EL221" s="1224"/>
      <c r="EM221" s="1224"/>
      <c r="EN221" s="1224"/>
      <c r="EO221" s="1224"/>
      <c r="EP221" s="1224"/>
      <c r="EQ221" s="1224"/>
      <c r="ER221" s="1224"/>
      <c r="ES221" s="1224"/>
      <c r="ET221" s="1224"/>
      <c r="EU221" s="1224"/>
      <c r="EV221" s="1224"/>
      <c r="EW221" s="1224"/>
      <c r="EX221" s="1224"/>
      <c r="EY221" s="1224"/>
      <c r="EZ221" s="1224"/>
      <c r="FA221" s="1224"/>
      <c r="FB221" s="1224"/>
      <c r="FC221" s="1224"/>
      <c r="FD221" s="1224"/>
      <c r="FE221" s="1224"/>
      <c r="FF221" s="1224"/>
      <c r="FG221" s="1224"/>
      <c r="FH221" s="1224"/>
      <c r="FI221" s="1224"/>
      <c r="FJ221" s="1224"/>
      <c r="FK221" s="1224"/>
      <c r="FL221" s="1224"/>
      <c r="FM221" s="1224"/>
      <c r="FN221" s="1224"/>
      <c r="FO221" s="1224"/>
      <c r="FP221" s="1224"/>
      <c r="FQ221" s="1224"/>
      <c r="FR221" s="1224"/>
      <c r="FS221" s="1224"/>
      <c r="FT221" s="1224"/>
      <c r="FU221" s="1224"/>
      <c r="FV221" s="1224"/>
      <c r="FW221" s="1224"/>
      <c r="FX221" s="1224"/>
      <c r="FY221" s="1224"/>
      <c r="FZ221" s="1224"/>
      <c r="GA221" s="1224"/>
      <c r="GB221" s="1224"/>
      <c r="GC221" s="1224"/>
      <c r="GD221" s="1224"/>
      <c r="GE221" s="1224"/>
      <c r="GF221" s="1224"/>
      <c r="GG221" s="1224"/>
      <c r="GH221" s="1224"/>
      <c r="GI221" s="1224"/>
      <c r="GJ221" s="1224"/>
      <c r="GK221" s="1224"/>
      <c r="GL221" s="1224"/>
      <c r="GM221" s="1224"/>
      <c r="GN221" s="1224"/>
      <c r="GO221" s="1224"/>
      <c r="GP221" s="1224"/>
      <c r="GQ221" s="1224"/>
      <c r="GR221" s="1224"/>
      <c r="GS221" s="1224"/>
      <c r="GT221" s="1224"/>
      <c r="GU221" s="1224"/>
      <c r="GV221" s="1224"/>
      <c r="GW221" s="1224"/>
      <c r="GX221" s="1224"/>
      <c r="GY221" s="1224"/>
      <c r="GZ221" s="1224"/>
      <c r="HA221" s="1224"/>
      <c r="HB221" s="1224"/>
      <c r="HC221" s="1224"/>
      <c r="HD221" s="1224"/>
      <c r="HE221" s="1224"/>
      <c r="HF221" s="1224"/>
      <c r="HG221" s="1224"/>
      <c r="HH221" s="1224"/>
      <c r="HI221" s="1224"/>
      <c r="HJ221" s="1224"/>
      <c r="HK221" s="1224"/>
      <c r="HL221" s="1224"/>
      <c r="HM221" s="1224"/>
      <c r="HN221" s="1224"/>
      <c r="HO221" s="1224"/>
      <c r="HP221" s="1224"/>
      <c r="HQ221" s="1224"/>
      <c r="HR221" s="1224"/>
      <c r="HS221" s="1224"/>
      <c r="HT221" s="1224"/>
      <c r="HU221" s="1224"/>
      <c r="HV221" s="1224"/>
      <c r="HW221" s="1224"/>
      <c r="HX221" s="1224"/>
      <c r="HY221" s="1224"/>
      <c r="HZ221" s="1224"/>
      <c r="IA221" s="1224"/>
      <c r="IB221" s="1224"/>
      <c r="IC221" s="1224"/>
      <c r="ID221" s="1224"/>
      <c r="IE221" s="1224"/>
      <c r="IF221" s="1224"/>
      <c r="IG221" s="1224"/>
      <c r="IH221" s="1224"/>
      <c r="II221" s="1224"/>
      <c r="IJ221" s="1224"/>
      <c r="IK221" s="1224"/>
      <c r="IL221" s="1224"/>
      <c r="IM221" s="1224"/>
      <c r="IN221" s="1224"/>
      <c r="IO221" s="1224"/>
      <c r="IP221" s="1224"/>
      <c r="IQ221" s="1224"/>
      <c r="IR221" s="1224"/>
      <c r="IS221" s="1224"/>
      <c r="IT221" s="1224"/>
      <c r="IU221" s="1224"/>
      <c r="IV221" s="1224"/>
      <c r="IW221" s="1224"/>
      <c r="IX221" s="1224"/>
      <c r="IY221" s="1224"/>
      <c r="IZ221" s="1224"/>
      <c r="JA221" s="1224"/>
      <c r="JB221" s="1224"/>
      <c r="JC221" s="1224"/>
      <c r="JD221" s="1224"/>
      <c r="JE221" s="1224"/>
      <c r="JF221" s="1224"/>
      <c r="JG221" s="1224"/>
    </row>
    <row r="222" spans="95:267" ht="19" x14ac:dyDescent="0.4">
      <c r="CQ222" s="1224"/>
      <c r="CR222" s="1224"/>
      <c r="CS222" s="1224"/>
      <c r="CT222" s="1224"/>
      <c r="CU222" s="1224"/>
      <c r="CV222" s="1224"/>
      <c r="CW222" s="1224"/>
      <c r="CX222" s="1224"/>
      <c r="CY222" s="1224"/>
      <c r="CZ222" s="1224"/>
      <c r="DA222" s="1224"/>
      <c r="DB222" s="1224"/>
      <c r="DC222" s="1224"/>
      <c r="DD222" s="1224"/>
      <c r="DE222" s="1224"/>
      <c r="DF222" s="1224"/>
      <c r="DG222" s="1224"/>
      <c r="DH222" s="1224"/>
      <c r="DI222" s="1224"/>
      <c r="DJ222" s="1224"/>
      <c r="DK222" s="1224"/>
      <c r="DL222" s="1224"/>
      <c r="DM222" s="1224"/>
      <c r="DN222" s="1224"/>
      <c r="DO222" s="1224"/>
      <c r="DP222" s="1224"/>
      <c r="DQ222" s="1224"/>
      <c r="DR222" s="1224"/>
      <c r="DS222" s="1224"/>
      <c r="DT222" s="1224"/>
      <c r="DU222" s="1224"/>
      <c r="DV222" s="1224"/>
      <c r="DW222" s="1224"/>
      <c r="DX222" s="1224"/>
      <c r="DY222" s="1224"/>
      <c r="DZ222" s="1224"/>
      <c r="EA222" s="1224"/>
      <c r="EB222" s="1224"/>
      <c r="EC222" s="1224"/>
      <c r="ED222" s="1224"/>
      <c r="EE222" s="1224"/>
      <c r="EF222" s="1224"/>
      <c r="EG222" s="1224"/>
      <c r="EH222" s="1224"/>
      <c r="EI222" s="1224"/>
      <c r="EJ222" s="1224"/>
      <c r="EK222" s="1224"/>
      <c r="EL222" s="1224"/>
      <c r="EM222" s="1224"/>
      <c r="EN222" s="1224"/>
      <c r="EO222" s="1224"/>
      <c r="EP222" s="1224"/>
      <c r="EQ222" s="1224"/>
      <c r="ER222" s="1224"/>
      <c r="ES222" s="1224"/>
      <c r="ET222" s="1224"/>
      <c r="EU222" s="1224"/>
      <c r="EV222" s="1224"/>
      <c r="EW222" s="1224"/>
      <c r="EX222" s="1224"/>
      <c r="EY222" s="1224"/>
      <c r="EZ222" s="1224"/>
      <c r="FA222" s="1224"/>
      <c r="FB222" s="1224"/>
      <c r="FC222" s="1224"/>
      <c r="FD222" s="1224"/>
      <c r="FE222" s="1224"/>
      <c r="FF222" s="1224"/>
      <c r="FG222" s="1224"/>
      <c r="FH222" s="1224"/>
      <c r="FI222" s="1224"/>
      <c r="FJ222" s="1224"/>
      <c r="FK222" s="1224"/>
      <c r="FL222" s="1224"/>
      <c r="FM222" s="1224"/>
      <c r="FN222" s="1224"/>
      <c r="FO222" s="1224"/>
      <c r="FP222" s="1224"/>
      <c r="FQ222" s="1224"/>
      <c r="FR222" s="1224"/>
      <c r="FS222" s="1224"/>
      <c r="FT222" s="1224"/>
      <c r="FU222" s="1224"/>
      <c r="FV222" s="1224"/>
      <c r="FW222" s="1224"/>
      <c r="FX222" s="1224"/>
      <c r="FY222" s="1224"/>
      <c r="FZ222" s="1224"/>
      <c r="GA222" s="1224"/>
      <c r="GB222" s="1224"/>
      <c r="GC222" s="1224"/>
      <c r="GD222" s="1224"/>
      <c r="GE222" s="1224"/>
      <c r="GF222" s="1224"/>
      <c r="GG222" s="1224"/>
      <c r="GH222" s="1224"/>
      <c r="GI222" s="1224"/>
      <c r="GJ222" s="1224"/>
      <c r="GK222" s="1224"/>
      <c r="GL222" s="1224"/>
      <c r="GM222" s="1224"/>
      <c r="GN222" s="1224"/>
      <c r="GO222" s="1224"/>
      <c r="GP222" s="1224"/>
      <c r="GQ222" s="1224"/>
      <c r="GR222" s="1224"/>
      <c r="GS222" s="1224"/>
      <c r="GT222" s="1224"/>
      <c r="GU222" s="1224"/>
      <c r="GV222" s="1224"/>
      <c r="GW222" s="1224"/>
      <c r="GX222" s="1224"/>
      <c r="GY222" s="1224"/>
      <c r="GZ222" s="1224"/>
      <c r="HA222" s="1224"/>
      <c r="HB222" s="1224"/>
      <c r="HC222" s="1224"/>
      <c r="HD222" s="1224"/>
      <c r="HE222" s="1224"/>
      <c r="HF222" s="1224"/>
      <c r="HG222" s="1224"/>
      <c r="HH222" s="1224"/>
      <c r="HI222" s="1224"/>
      <c r="HJ222" s="1224"/>
      <c r="HK222" s="1224"/>
      <c r="HL222" s="1224"/>
      <c r="HM222" s="1224"/>
      <c r="HN222" s="1224"/>
      <c r="HO222" s="1224"/>
      <c r="HP222" s="1224"/>
      <c r="HQ222" s="1224"/>
      <c r="HR222" s="1224"/>
      <c r="HS222" s="1224"/>
      <c r="HT222" s="1224"/>
      <c r="HU222" s="1224"/>
      <c r="HV222" s="1224"/>
      <c r="HW222" s="1224"/>
      <c r="HX222" s="1224"/>
      <c r="HY222" s="1224"/>
      <c r="HZ222" s="1224"/>
      <c r="IA222" s="1224"/>
      <c r="IB222" s="1224"/>
      <c r="IC222" s="1224"/>
      <c r="ID222" s="1224"/>
      <c r="IE222" s="1224"/>
      <c r="IF222" s="1224"/>
      <c r="IG222" s="1224"/>
      <c r="IH222" s="1224"/>
      <c r="II222" s="1224"/>
      <c r="IJ222" s="1224"/>
      <c r="IK222" s="1224"/>
      <c r="IL222" s="1224"/>
      <c r="IM222" s="1224"/>
      <c r="IN222" s="1224"/>
      <c r="IO222" s="1224"/>
      <c r="IP222" s="1224"/>
      <c r="IQ222" s="1224"/>
      <c r="IR222" s="1224"/>
      <c r="IS222" s="1224"/>
      <c r="IT222" s="1224"/>
      <c r="IU222" s="1224"/>
      <c r="IV222" s="1224"/>
      <c r="IW222" s="1224"/>
      <c r="IX222" s="1224"/>
      <c r="IY222" s="1224"/>
      <c r="IZ222" s="1224"/>
      <c r="JA222" s="1224"/>
      <c r="JB222" s="1224"/>
      <c r="JC222" s="1224"/>
      <c r="JD222" s="1224"/>
      <c r="JE222" s="1224"/>
      <c r="JF222" s="1224"/>
      <c r="JG222" s="1224"/>
    </row>
    <row r="223" spans="95:267" ht="19" x14ac:dyDescent="0.4">
      <c r="CQ223" s="1224"/>
      <c r="CR223" s="1224"/>
      <c r="CS223" s="1224"/>
      <c r="CT223" s="1224"/>
      <c r="CU223" s="1224"/>
      <c r="CV223" s="1224"/>
      <c r="CW223" s="1224"/>
      <c r="CX223" s="1224"/>
      <c r="CY223" s="1224"/>
      <c r="CZ223" s="1224"/>
      <c r="DA223" s="1224"/>
      <c r="DB223" s="1224"/>
      <c r="DC223" s="1224"/>
      <c r="DD223" s="1224"/>
      <c r="DE223" s="1224"/>
      <c r="DF223" s="1224"/>
      <c r="DG223" s="1224"/>
      <c r="DH223" s="1224"/>
      <c r="DI223" s="1224"/>
      <c r="DJ223" s="1224"/>
      <c r="DK223" s="1224"/>
      <c r="DL223" s="1224"/>
      <c r="DM223" s="1224"/>
      <c r="DN223" s="1224"/>
      <c r="DO223" s="1224"/>
      <c r="DP223" s="1224"/>
      <c r="DQ223" s="1224"/>
      <c r="DR223" s="1224"/>
      <c r="DS223" s="1224"/>
      <c r="DT223" s="1224"/>
      <c r="DU223" s="1224"/>
      <c r="DV223" s="1224"/>
      <c r="DW223" s="1224"/>
      <c r="DX223" s="1224"/>
      <c r="DY223" s="1224"/>
      <c r="DZ223" s="1224"/>
      <c r="EA223" s="1224"/>
      <c r="EB223" s="1224"/>
      <c r="EC223" s="1224"/>
      <c r="ED223" s="1224"/>
      <c r="EE223" s="1224"/>
      <c r="EF223" s="1224"/>
      <c r="EG223" s="1224"/>
      <c r="EH223" s="1224"/>
      <c r="EI223" s="1224"/>
      <c r="EJ223" s="1224"/>
      <c r="EK223" s="1224"/>
      <c r="EL223" s="1224"/>
      <c r="EM223" s="1224"/>
      <c r="EN223" s="1224"/>
      <c r="EO223" s="1224"/>
      <c r="EP223" s="1224"/>
      <c r="EQ223" s="1224"/>
      <c r="ER223" s="1224"/>
      <c r="ES223" s="1224"/>
      <c r="ET223" s="1224"/>
      <c r="EU223" s="1224"/>
      <c r="EV223" s="1224"/>
      <c r="EW223" s="1224"/>
      <c r="EX223" s="1224"/>
      <c r="EY223" s="1224"/>
      <c r="EZ223" s="1224"/>
      <c r="FA223" s="1224"/>
      <c r="FB223" s="1224"/>
      <c r="FC223" s="1224"/>
      <c r="FD223" s="1224"/>
      <c r="FE223" s="1224"/>
      <c r="FF223" s="1224"/>
      <c r="FG223" s="1224"/>
      <c r="FH223" s="1224"/>
      <c r="FI223" s="1224"/>
      <c r="FJ223" s="1224"/>
      <c r="FK223" s="1224"/>
      <c r="FL223" s="1224"/>
      <c r="FM223" s="1224"/>
      <c r="FN223" s="1224"/>
      <c r="FO223" s="1224"/>
      <c r="FP223" s="1224"/>
      <c r="FQ223" s="1224"/>
      <c r="FR223" s="1224"/>
      <c r="FS223" s="1224"/>
      <c r="FT223" s="1224"/>
      <c r="FU223" s="1224"/>
      <c r="FV223" s="1224"/>
      <c r="FW223" s="1224"/>
      <c r="FX223" s="1224"/>
      <c r="FY223" s="1224"/>
      <c r="FZ223" s="1224"/>
      <c r="GA223" s="1224"/>
      <c r="GB223" s="1224"/>
      <c r="GC223" s="1224"/>
      <c r="GD223" s="1224"/>
      <c r="GE223" s="1224"/>
      <c r="GF223" s="1224"/>
      <c r="GG223" s="1224"/>
      <c r="GH223" s="1224"/>
      <c r="GI223" s="1224"/>
      <c r="GJ223" s="1224"/>
      <c r="GK223" s="1224"/>
      <c r="GL223" s="1224"/>
      <c r="GM223" s="1224"/>
      <c r="GN223" s="1224"/>
      <c r="GO223" s="1224"/>
      <c r="GP223" s="1224"/>
      <c r="GQ223" s="1224"/>
      <c r="GR223" s="1224"/>
      <c r="GS223" s="1224"/>
      <c r="GT223" s="1224"/>
      <c r="GU223" s="1224"/>
      <c r="GV223" s="1224"/>
      <c r="GW223" s="1224"/>
      <c r="GX223" s="1224"/>
      <c r="GY223" s="1224"/>
      <c r="GZ223" s="1224"/>
      <c r="HA223" s="1224"/>
      <c r="HB223" s="1224"/>
      <c r="HC223" s="1224"/>
      <c r="HD223" s="1224"/>
      <c r="HE223" s="1224"/>
      <c r="HF223" s="1224"/>
      <c r="HG223" s="1224"/>
      <c r="HH223" s="1224"/>
      <c r="HI223" s="1224"/>
      <c r="HJ223" s="1224"/>
      <c r="HK223" s="1224"/>
      <c r="HL223" s="1224"/>
      <c r="HM223" s="1224"/>
      <c r="HN223" s="1224"/>
      <c r="HO223" s="1224"/>
      <c r="HP223" s="1224"/>
      <c r="HQ223" s="1224"/>
      <c r="HR223" s="1224"/>
      <c r="HS223" s="1224"/>
      <c r="HT223" s="1224"/>
      <c r="HU223" s="1224"/>
      <c r="HV223" s="1224"/>
      <c r="HW223" s="1224"/>
      <c r="HX223" s="1224"/>
      <c r="HY223" s="1224"/>
      <c r="HZ223" s="1224"/>
      <c r="IA223" s="1224"/>
      <c r="IB223" s="1224"/>
      <c r="IC223" s="1224"/>
      <c r="ID223" s="1224"/>
      <c r="IE223" s="1224"/>
      <c r="IF223" s="1224"/>
      <c r="IG223" s="1224"/>
      <c r="IH223" s="1224"/>
      <c r="II223" s="1224"/>
      <c r="IJ223" s="1224"/>
      <c r="IK223" s="1224"/>
      <c r="IL223" s="1224"/>
      <c r="IM223" s="1224"/>
      <c r="IN223" s="1224"/>
      <c r="IO223" s="1224"/>
      <c r="IP223" s="1224"/>
      <c r="IQ223" s="1224"/>
      <c r="IR223" s="1224"/>
      <c r="IS223" s="1224"/>
      <c r="IT223" s="1224"/>
      <c r="IU223" s="1224"/>
      <c r="IV223" s="1224"/>
      <c r="IW223" s="1224"/>
      <c r="IX223" s="1224"/>
      <c r="IY223" s="1224"/>
      <c r="IZ223" s="1224"/>
      <c r="JA223" s="1224"/>
      <c r="JB223" s="1224"/>
      <c r="JC223" s="1224"/>
      <c r="JD223" s="1224"/>
      <c r="JE223" s="1224"/>
      <c r="JF223" s="1224"/>
      <c r="JG223" s="1224"/>
    </row>
    <row r="224" spans="95:267" ht="19" x14ac:dyDescent="0.4">
      <c r="CQ224" s="1224"/>
      <c r="CR224" s="1224"/>
      <c r="CS224" s="1224"/>
      <c r="CT224" s="1224"/>
      <c r="CU224" s="1224"/>
      <c r="CV224" s="1224"/>
      <c r="CW224" s="1224"/>
      <c r="CX224" s="1224"/>
      <c r="CY224" s="1224"/>
      <c r="CZ224" s="1224"/>
      <c r="DA224" s="1224"/>
      <c r="DB224" s="1224"/>
      <c r="DC224" s="1224"/>
      <c r="DD224" s="1224"/>
      <c r="DE224" s="1224"/>
      <c r="DF224" s="1224"/>
      <c r="DG224" s="1224"/>
      <c r="DH224" s="1224"/>
      <c r="DI224" s="1224"/>
      <c r="DJ224" s="1224"/>
      <c r="DK224" s="1224"/>
      <c r="DL224" s="1224"/>
      <c r="DM224" s="1224"/>
      <c r="DN224" s="1224"/>
      <c r="DO224" s="1224"/>
      <c r="DP224" s="1224"/>
      <c r="DQ224" s="1224"/>
      <c r="DR224" s="1224"/>
      <c r="DS224" s="1224"/>
      <c r="DT224" s="1224"/>
      <c r="DU224" s="1224"/>
      <c r="DV224" s="1224"/>
      <c r="DW224" s="1224"/>
      <c r="DX224" s="1224"/>
      <c r="DY224" s="1224"/>
      <c r="DZ224" s="1224"/>
      <c r="EA224" s="1224"/>
      <c r="EB224" s="1224"/>
      <c r="EC224" s="1224"/>
      <c r="ED224" s="1224"/>
      <c r="EE224" s="1224"/>
      <c r="EF224" s="1224"/>
      <c r="EG224" s="1224"/>
      <c r="EH224" s="1224"/>
      <c r="EI224" s="1224"/>
      <c r="EJ224" s="1224"/>
      <c r="EK224" s="1224"/>
      <c r="EL224" s="1224"/>
      <c r="EM224" s="1224"/>
      <c r="EN224" s="1224"/>
      <c r="EO224" s="1224"/>
      <c r="EP224" s="1224"/>
      <c r="EQ224" s="1224"/>
      <c r="ER224" s="1224"/>
      <c r="ES224" s="1224"/>
      <c r="ET224" s="1224"/>
      <c r="EU224" s="1224"/>
      <c r="EV224" s="1224"/>
      <c r="EW224" s="1224"/>
      <c r="EX224" s="1224"/>
      <c r="EY224" s="1224"/>
      <c r="EZ224" s="1224"/>
      <c r="FA224" s="1224"/>
      <c r="FB224" s="1224"/>
      <c r="FC224" s="1224"/>
      <c r="FD224" s="1224"/>
      <c r="FE224" s="1224"/>
      <c r="FF224" s="1224"/>
      <c r="FG224" s="1224"/>
      <c r="FH224" s="1224"/>
      <c r="FI224" s="1224"/>
      <c r="FJ224" s="1224"/>
      <c r="FK224" s="1224"/>
      <c r="FL224" s="1224"/>
      <c r="FM224" s="1224"/>
      <c r="FN224" s="1224"/>
      <c r="FO224" s="1224"/>
      <c r="FP224" s="1224"/>
      <c r="FQ224" s="1224"/>
      <c r="FR224" s="1224"/>
      <c r="FS224" s="1224"/>
      <c r="FT224" s="1224"/>
      <c r="FU224" s="1224"/>
      <c r="FV224" s="1224"/>
      <c r="FW224" s="1224"/>
      <c r="FX224" s="1224"/>
      <c r="FY224" s="1224"/>
      <c r="FZ224" s="1224"/>
      <c r="GA224" s="1224"/>
      <c r="GB224" s="1224"/>
      <c r="GC224" s="1224"/>
      <c r="GD224" s="1224"/>
      <c r="GE224" s="1224"/>
      <c r="GF224" s="1224"/>
      <c r="GG224" s="1224"/>
      <c r="GH224" s="1224"/>
      <c r="GI224" s="1224"/>
      <c r="GJ224" s="1224"/>
      <c r="GK224" s="1224"/>
      <c r="GL224" s="1224"/>
      <c r="GM224" s="1224"/>
      <c r="GN224" s="1224"/>
      <c r="GO224" s="1224"/>
      <c r="GP224" s="1224"/>
      <c r="GQ224" s="1224"/>
      <c r="GR224" s="1224"/>
      <c r="GS224" s="1224"/>
      <c r="GT224" s="1224"/>
      <c r="GU224" s="1224"/>
      <c r="GV224" s="1224"/>
      <c r="GW224" s="1224"/>
      <c r="GX224" s="1224"/>
      <c r="GY224" s="1224"/>
      <c r="GZ224" s="1224"/>
      <c r="HA224" s="1224"/>
      <c r="HB224" s="1224"/>
      <c r="HC224" s="1224"/>
      <c r="HD224" s="1224"/>
      <c r="HE224" s="1224"/>
      <c r="HF224" s="1224"/>
      <c r="HG224" s="1224"/>
      <c r="HH224" s="1224"/>
      <c r="HI224" s="1224"/>
      <c r="HJ224" s="1224"/>
      <c r="HK224" s="1224"/>
      <c r="HL224" s="1224"/>
      <c r="HM224" s="1224"/>
      <c r="HN224" s="1224"/>
      <c r="HO224" s="1224"/>
      <c r="HP224" s="1224"/>
      <c r="HQ224" s="1224"/>
      <c r="HR224" s="1224"/>
      <c r="HS224" s="1224"/>
      <c r="HT224" s="1224"/>
      <c r="HU224" s="1224"/>
      <c r="HV224" s="1224"/>
      <c r="HW224" s="1224"/>
      <c r="HX224" s="1224"/>
      <c r="HY224" s="1224"/>
      <c r="HZ224" s="1224"/>
      <c r="IA224" s="1224"/>
      <c r="IB224" s="1224"/>
      <c r="IC224" s="1224"/>
      <c r="ID224" s="1224"/>
      <c r="IE224" s="1224"/>
      <c r="IF224" s="1224"/>
      <c r="IG224" s="1224"/>
      <c r="IH224" s="1224"/>
      <c r="II224" s="1224"/>
      <c r="IJ224" s="1224"/>
      <c r="IK224" s="1224"/>
      <c r="IL224" s="1224"/>
      <c r="IM224" s="1224"/>
      <c r="IN224" s="1224"/>
      <c r="IO224" s="1224"/>
      <c r="IP224" s="1224"/>
      <c r="IQ224" s="1224"/>
      <c r="IR224" s="1224"/>
      <c r="IS224" s="1224"/>
      <c r="IT224" s="1224"/>
      <c r="IU224" s="1224"/>
      <c r="IV224" s="1224"/>
      <c r="IW224" s="1224"/>
      <c r="IX224" s="1224"/>
      <c r="IY224" s="1224"/>
      <c r="IZ224" s="1224"/>
      <c r="JA224" s="1224"/>
      <c r="JB224" s="1224"/>
      <c r="JC224" s="1224"/>
      <c r="JD224" s="1224"/>
      <c r="JE224" s="1224"/>
      <c r="JF224" s="1224"/>
      <c r="JG224" s="1224"/>
    </row>
    <row r="225" s="1224" customFormat="1" ht="19" x14ac:dyDescent="0.4"/>
    <row r="226" s="1224" customFormat="1" ht="19" x14ac:dyDescent="0.4"/>
    <row r="227" s="1224" customFormat="1" ht="19" x14ac:dyDescent="0.4"/>
    <row r="228" s="1224" customFormat="1" ht="19" x14ac:dyDescent="0.4"/>
    <row r="229" s="1224" customFormat="1" ht="19" x14ac:dyDescent="0.4"/>
    <row r="230" s="1224" customFormat="1" ht="19" x14ac:dyDescent="0.4"/>
    <row r="231" s="1224" customFormat="1" ht="19" x14ac:dyDescent="0.4"/>
    <row r="232" s="1224" customFormat="1" ht="19" x14ac:dyDescent="0.4"/>
    <row r="233" s="1224" customFormat="1" ht="19" x14ac:dyDescent="0.4"/>
    <row r="234" s="1224" customFormat="1" ht="19" x14ac:dyDescent="0.4"/>
    <row r="235" s="1224" customFormat="1" ht="19" x14ac:dyDescent="0.4"/>
    <row r="236" s="1224" customFormat="1" ht="19" x14ac:dyDescent="0.4"/>
    <row r="237" s="1224" customFormat="1" ht="19" x14ac:dyDescent="0.4"/>
    <row r="238" s="1224" customFormat="1" ht="19" x14ac:dyDescent="0.4"/>
    <row r="239" s="1224" customFormat="1" ht="19" x14ac:dyDescent="0.4"/>
    <row r="240" s="1224" customFormat="1" ht="19" x14ac:dyDescent="0.4"/>
    <row r="241" s="1224" customFormat="1" ht="19" x14ac:dyDescent="0.4"/>
    <row r="242" s="1224" customFormat="1" ht="19" x14ac:dyDescent="0.4"/>
    <row r="243" s="1224" customFormat="1" ht="19" x14ac:dyDescent="0.4"/>
    <row r="244" s="1224" customFormat="1" ht="19" x14ac:dyDescent="0.4"/>
  </sheetData>
  <mergeCells count="26">
    <mergeCell ref="K2:K3"/>
    <mergeCell ref="B2:B3"/>
    <mergeCell ref="C2:C3"/>
    <mergeCell ref="D2:D3"/>
    <mergeCell ref="E2:E3"/>
    <mergeCell ref="F2:F3"/>
    <mergeCell ref="DK2:EA2"/>
    <mergeCell ref="L2:L3"/>
    <mergeCell ref="M2:M3"/>
    <mergeCell ref="N2:N3"/>
    <mergeCell ref="O2:O3"/>
    <mergeCell ref="P2:P3"/>
    <mergeCell ref="S2:S3"/>
    <mergeCell ref="W2:AG2"/>
    <mergeCell ref="AI2:AX2"/>
    <mergeCell ref="AZ2:BR2"/>
    <mergeCell ref="CE2:CT2"/>
    <mergeCell ref="CU2:DJ2"/>
    <mergeCell ref="HZ2:IP2"/>
    <mergeCell ref="IQ2:JG2"/>
    <mergeCell ref="EB2:ER2"/>
    <mergeCell ref="ES2:FI2"/>
    <mergeCell ref="FJ2:FZ2"/>
    <mergeCell ref="GA2:GQ2"/>
    <mergeCell ref="GR2:HH2"/>
    <mergeCell ref="HI2:HY2"/>
  </mergeCells>
  <printOptions horizontalCentered="1"/>
  <pageMargins left="0" right="0" top="0.51181102362204722" bottom="0.74803149606299213" header="0.31496062992125984" footer="0.31496062992125984"/>
  <pageSetup paperSize="9" scale="41" orientation="landscape" r:id="rId1"/>
  <headerFooter alignWithMargins="0">
    <oddHeader>&amp;C&amp;"Aptos"&amp;10&amp;K000000 PUBLIC&amp;1#_x000D_&amp;"Arialri"&amp;10&amp;K000000&amp;"Calibri"&amp;11&amp;K000000&amp;G</oddHeader>
    <oddFooter>&amp;C&amp;12 18&amp;10_x000D_&amp;1#&amp;"Aptos"&amp;10&amp;K000000 PUBLIC</oddFooter>
  </headerFooter>
  <ignoredErrors>
    <ignoredError sqref="JB17 IX17 JB30:JB31 IX30:IX31 IT30:IT31 IT17 IT4 JB4" formula="1"/>
  </ignoredErrors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7411A-65BB-4E75-9041-E471654331DD}">
  <dimension ref="A1:JK204"/>
  <sheetViews>
    <sheetView showGridLines="0" zoomScale="70" zoomScaleNormal="70" zoomScaleSheetLayoutView="40" workbookViewId="0">
      <pane xSplit="1" ySplit="3" topLeftCell="IN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15.5" x14ac:dyDescent="0.35"/>
  <cols>
    <col min="1" max="1" width="50.6328125" style="902" customWidth="1"/>
    <col min="2" max="2" width="10.1796875" style="902" hidden="1" customWidth="1"/>
    <col min="3" max="3" width="9.81640625" style="902" hidden="1" customWidth="1"/>
    <col min="4" max="4" width="11.453125" style="902" hidden="1" customWidth="1"/>
    <col min="5" max="5" width="11" style="902" hidden="1" customWidth="1"/>
    <col min="6" max="6" width="11.81640625" style="902" hidden="1" customWidth="1"/>
    <col min="7" max="8" width="10.1796875" style="902" hidden="1" customWidth="1"/>
    <col min="9" max="9" width="11" style="902" hidden="1" customWidth="1"/>
    <col min="10" max="11" width="10.1796875" style="902" hidden="1" customWidth="1"/>
    <col min="12" max="12" width="11" style="902" hidden="1" customWidth="1"/>
    <col min="13" max="14" width="10.1796875" style="902" hidden="1" customWidth="1"/>
    <col min="15" max="15" width="11" style="902" hidden="1" customWidth="1"/>
    <col min="16" max="16" width="10.1796875" style="902" hidden="1" customWidth="1"/>
    <col min="17" max="17" width="1.81640625" style="902" hidden="1" customWidth="1"/>
    <col min="18" max="18" width="12.1796875" style="902" hidden="1" customWidth="1"/>
    <col min="19" max="19" width="0.1796875" style="902" hidden="1" customWidth="1"/>
    <col min="20" max="20" width="6.54296875" style="902" hidden="1" customWidth="1"/>
    <col min="21" max="21" width="8.1796875" style="902" hidden="1" customWidth="1"/>
    <col min="22" max="22" width="1.54296875" style="902" hidden="1" customWidth="1"/>
    <col min="23" max="23" width="13.81640625" style="902" hidden="1" customWidth="1"/>
    <col min="24" max="25" width="0.1796875" style="902" hidden="1" customWidth="1"/>
    <col min="26" max="26" width="15.1796875" style="902" hidden="1" customWidth="1"/>
    <col min="27" max="27" width="0.1796875" style="902" hidden="1" customWidth="1"/>
    <col min="28" max="28" width="0.453125" style="902" hidden="1" customWidth="1"/>
    <col min="29" max="29" width="15.54296875" style="902" hidden="1" customWidth="1"/>
    <col min="30" max="30" width="0.453125" style="902" hidden="1" customWidth="1"/>
    <col min="31" max="31" width="2.54296875" style="902" hidden="1" customWidth="1"/>
    <col min="32" max="32" width="12.1796875" style="902" hidden="1" customWidth="1"/>
    <col min="33" max="33" width="16" style="902" hidden="1" customWidth="1"/>
    <col min="34" max="34" width="3.1796875" style="902" hidden="1" customWidth="1"/>
    <col min="35" max="35" width="11.453125" style="902" hidden="1" customWidth="1"/>
    <col min="36" max="36" width="13.54296875" style="902" hidden="1" customWidth="1"/>
    <col min="37" max="37" width="13.81640625" style="902" hidden="1" customWidth="1"/>
    <col min="38" max="38" width="14.453125" style="902" hidden="1" customWidth="1"/>
    <col min="39" max="39" width="0.1796875" style="902" hidden="1" customWidth="1"/>
    <col min="40" max="40" width="5.453125" style="902" hidden="1" customWidth="1"/>
    <col min="41" max="41" width="14" style="902" hidden="1" customWidth="1"/>
    <col min="42" max="42" width="15.54296875" style="902" hidden="1" customWidth="1"/>
    <col min="43" max="43" width="11.54296875" style="902" hidden="1" customWidth="1"/>
    <col min="44" max="44" width="16.1796875" style="902" hidden="1" customWidth="1"/>
    <col min="45" max="45" width="15.1796875" style="902" hidden="1" customWidth="1"/>
    <col min="46" max="46" width="15.81640625" style="902" hidden="1" customWidth="1"/>
    <col min="47" max="47" width="14" style="902" hidden="1" customWidth="1"/>
    <col min="48" max="48" width="15.453125" style="902" hidden="1" customWidth="1"/>
    <col min="49" max="49" width="2.81640625" style="902" hidden="1" customWidth="1"/>
    <col min="50" max="50" width="15.54296875" style="902" hidden="1" customWidth="1"/>
    <col min="51" max="51" width="4.1796875" style="902" hidden="1" customWidth="1"/>
    <col min="52" max="52" width="10.1796875" style="902" hidden="1" customWidth="1"/>
    <col min="53" max="53" width="13.1796875" style="902" hidden="1" customWidth="1"/>
    <col min="54" max="54" width="13.54296875" style="902" hidden="1" customWidth="1"/>
    <col min="55" max="55" width="11" style="902" hidden="1" customWidth="1"/>
    <col min="56" max="56" width="15.453125" style="902" hidden="1" customWidth="1"/>
    <col min="57" max="57" width="15.1796875" style="902" hidden="1" customWidth="1"/>
    <col min="58" max="58" width="16.1796875" style="902" hidden="1" customWidth="1"/>
    <col min="59" max="59" width="13.81640625" style="902" hidden="1" customWidth="1"/>
    <col min="60" max="60" width="14.453125" style="902" hidden="1" customWidth="1"/>
    <col min="61" max="63" width="12.54296875" style="902" hidden="1" customWidth="1"/>
    <col min="64" max="64" width="13" style="902" hidden="1" customWidth="1"/>
    <col min="65" max="65" width="12.81640625" style="902" hidden="1" customWidth="1"/>
    <col min="66" max="66" width="11.81640625" style="902" hidden="1" customWidth="1"/>
    <col min="67" max="67" width="11.1796875" style="902" hidden="1" customWidth="1"/>
    <col min="68" max="68" width="11.54296875" style="902" hidden="1" customWidth="1"/>
    <col min="69" max="69" width="12.1796875" style="902" hidden="1" customWidth="1"/>
    <col min="70" max="70" width="13.81640625" style="902" hidden="1" customWidth="1"/>
    <col min="71" max="71" width="1.81640625" style="902" hidden="1" customWidth="1"/>
    <col min="72" max="72" width="12.1796875" style="902" hidden="1" customWidth="1"/>
    <col min="73" max="73" width="13.1796875" style="902" hidden="1" customWidth="1"/>
    <col min="74" max="74" width="13.453125" style="902" hidden="1" customWidth="1"/>
    <col min="75" max="75" width="14.1796875" style="902" hidden="1" customWidth="1"/>
    <col min="76" max="76" width="12.1796875" style="902" hidden="1" customWidth="1"/>
    <col min="77" max="77" width="12.453125" style="902" hidden="1" customWidth="1"/>
    <col min="78" max="78" width="12.81640625" style="902" hidden="1" customWidth="1"/>
    <col min="79" max="79" width="13" style="902" hidden="1" customWidth="1"/>
    <col min="80" max="81" width="12.1796875" style="902" hidden="1" customWidth="1"/>
    <col min="82" max="82" width="4.453125" style="902" hidden="1" customWidth="1"/>
    <col min="83" max="86" width="12.1796875" style="902" hidden="1" customWidth="1"/>
    <col min="87" max="87" width="14.453125" style="902" hidden="1" customWidth="1"/>
    <col min="88" max="94" width="13.1796875" style="902" hidden="1" customWidth="1"/>
    <col min="95" max="98" width="13.1796875" style="901" hidden="1" customWidth="1"/>
    <col min="99" max="102" width="13.1796875" style="1071" hidden="1" customWidth="1"/>
    <col min="103" max="104" width="13.1796875" style="1566" hidden="1" customWidth="1"/>
    <col min="105" max="105" width="13.1796875" style="1071" hidden="1" customWidth="1"/>
    <col min="106" max="106" width="12.453125" style="901" hidden="1" customWidth="1"/>
    <col min="107" max="108" width="13.1796875" style="1566" hidden="1" customWidth="1"/>
    <col min="109" max="109" width="13.1796875" style="1071" hidden="1" customWidth="1"/>
    <col min="110" max="153" width="13.1796875" style="1566" hidden="1" customWidth="1"/>
    <col min="154" max="154" width="15" style="1566" hidden="1" customWidth="1"/>
    <col min="155" max="157" width="13.1796875" style="1566" hidden="1" customWidth="1"/>
    <col min="158" max="165" width="12.81640625" style="1566" hidden="1" customWidth="1"/>
    <col min="166" max="168" width="12.81640625" style="1071" hidden="1" customWidth="1"/>
    <col min="169" max="169" width="12.81640625" style="901" hidden="1" customWidth="1"/>
    <col min="170" max="176" width="13.453125" style="901" hidden="1" customWidth="1"/>
    <col min="177" max="177" width="13.81640625" style="901" hidden="1" customWidth="1"/>
    <col min="178" max="193" width="13.453125" style="901" hidden="1" customWidth="1"/>
    <col min="194" max="196" width="15.54296875" style="901" hidden="1" customWidth="1"/>
    <col min="197" max="202" width="14.81640625" style="901" hidden="1" customWidth="1"/>
    <col min="203" max="209" width="12.81640625" style="901" hidden="1" customWidth="1"/>
    <col min="210" max="216" width="14.81640625" style="901" hidden="1" customWidth="1"/>
    <col min="217" max="218" width="14.453125" style="901" hidden="1" customWidth="1"/>
    <col min="219" max="222" width="14.81640625" style="901" hidden="1" customWidth="1"/>
    <col min="223" max="233" width="15.7265625" style="901" hidden="1" customWidth="1"/>
    <col min="234" max="247" width="16.1796875" style="901" hidden="1" customWidth="1"/>
    <col min="248" max="250" width="16.1796875" style="901" customWidth="1"/>
    <col min="251" max="251" width="18.6328125" style="901" customWidth="1"/>
    <col min="252" max="252" width="17.453125" style="901" customWidth="1"/>
    <col min="253" max="253" width="15.81640625" style="901" customWidth="1"/>
    <col min="254" max="254" width="16.1796875" style="901" customWidth="1"/>
    <col min="255" max="255" width="17.81640625" style="901" customWidth="1"/>
    <col min="256" max="256" width="16.7265625" style="901" customWidth="1"/>
    <col min="257" max="257" width="16" style="901" customWidth="1"/>
    <col min="258" max="258" width="16.81640625" style="901" customWidth="1"/>
    <col min="259" max="259" width="16.90625" style="901" customWidth="1"/>
    <col min="260" max="260" width="16" style="901" customWidth="1"/>
    <col min="261" max="261" width="17.26953125" style="901" customWidth="1"/>
    <col min="262" max="262" width="16.54296875" style="901" customWidth="1"/>
    <col min="263" max="263" width="18" style="901" customWidth="1"/>
    <col min="264" max="264" width="16.54296875" style="901" customWidth="1"/>
    <col min="265" max="265" width="16.1796875" style="901" customWidth="1"/>
    <col min="266" max="266" width="18" style="901" customWidth="1"/>
    <col min="267" max="267" width="16.90625" style="901" customWidth="1"/>
    <col min="268" max="268" width="7" style="902" customWidth="1"/>
    <col min="269" max="269" width="14.453125" style="902" bestFit="1" customWidth="1"/>
    <col min="270" max="270" width="12.1796875" style="902" bestFit="1" customWidth="1"/>
    <col min="271" max="16384" width="9.1796875" style="902"/>
  </cols>
  <sheetData>
    <row r="1" spans="1:269" ht="34.5" customHeight="1" thickBot="1" x14ac:dyDescent="0.5">
      <c r="A1" s="1420" t="s">
        <v>978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1220"/>
      <c r="M1" s="1220"/>
      <c r="N1" s="1220"/>
      <c r="O1" s="1220"/>
      <c r="P1" s="1220"/>
      <c r="Q1" s="1220"/>
      <c r="R1" s="1220"/>
      <c r="S1" s="1220"/>
      <c r="T1" s="1220"/>
      <c r="U1" s="1220"/>
      <c r="V1" s="1220"/>
      <c r="W1" s="1220"/>
      <c r="X1" s="1220"/>
      <c r="Y1" s="1220"/>
      <c r="Z1" s="1220"/>
      <c r="AA1" s="1220"/>
      <c r="AB1" s="1220"/>
      <c r="AC1" s="1220"/>
      <c r="AD1" s="1220"/>
      <c r="AE1" s="1220"/>
      <c r="AF1" s="1220"/>
      <c r="AG1" s="1220"/>
      <c r="AH1" s="1220"/>
      <c r="AI1" s="1220"/>
      <c r="AJ1" s="1220"/>
      <c r="AK1" s="1220"/>
      <c r="AL1" s="1220"/>
      <c r="AM1" s="1220"/>
      <c r="AN1" s="1220"/>
      <c r="AO1" s="1220"/>
      <c r="AP1" s="1220"/>
      <c r="AQ1" s="1220"/>
      <c r="AR1" s="1220"/>
      <c r="AS1" s="1220"/>
      <c r="AT1" s="1220"/>
      <c r="AU1" s="1220"/>
      <c r="AV1" s="1220"/>
      <c r="AW1" s="1220"/>
      <c r="AX1" s="1220"/>
      <c r="AY1" s="1220"/>
      <c r="AZ1" s="1220"/>
      <c r="BA1" s="1220"/>
      <c r="BB1" s="1220"/>
      <c r="BC1" s="1220"/>
      <c r="BD1" s="1220"/>
      <c r="BE1" s="1220"/>
      <c r="BF1" s="1220"/>
      <c r="BG1" s="1220"/>
      <c r="BH1" s="1220"/>
      <c r="BI1" s="1220"/>
      <c r="BJ1" s="1220"/>
      <c r="BK1" s="1220"/>
      <c r="BL1" s="1220"/>
      <c r="BM1" s="1220"/>
      <c r="BN1" s="1220"/>
      <c r="BO1" s="1220"/>
      <c r="BP1" s="1220"/>
      <c r="BQ1" s="1220"/>
      <c r="BR1" s="1220"/>
      <c r="BS1" s="1220"/>
      <c r="BT1" s="1220"/>
      <c r="BU1" s="1220"/>
      <c r="BV1" s="1220"/>
      <c r="BW1" s="1220"/>
      <c r="BX1" s="1220"/>
      <c r="BY1" s="1220"/>
      <c r="BZ1" s="1220"/>
      <c r="CA1" s="1220"/>
      <c r="CB1" s="1220"/>
      <c r="CC1" s="1220"/>
      <c r="CD1" s="1220"/>
      <c r="CE1" s="1220"/>
      <c r="CF1" s="1220"/>
      <c r="CG1" s="1220"/>
      <c r="CH1" s="1220"/>
      <c r="CI1" s="1220"/>
      <c r="CJ1" s="1220"/>
      <c r="CK1" s="1220"/>
      <c r="CL1" s="1220"/>
      <c r="CM1" s="1220"/>
      <c r="CN1" s="1220"/>
      <c r="CO1" s="1220"/>
      <c r="CP1" s="1220"/>
      <c r="CQ1" s="1221"/>
      <c r="CR1" s="1221"/>
      <c r="CS1" s="1221"/>
      <c r="CT1" s="1221"/>
      <c r="CU1" s="1222"/>
      <c r="CV1" s="1222"/>
      <c r="CW1" s="1222"/>
      <c r="CX1" s="1222"/>
      <c r="CY1" s="1223"/>
      <c r="CZ1" s="1223"/>
      <c r="DA1" s="1222"/>
      <c r="DB1" s="1221"/>
      <c r="DC1" s="1223"/>
      <c r="DD1" s="1223"/>
      <c r="DE1" s="1222"/>
      <c r="DF1" s="1223"/>
      <c r="DG1" s="1223"/>
      <c r="DH1" s="1223"/>
      <c r="DI1" s="1223"/>
      <c r="DJ1" s="1223"/>
      <c r="DK1" s="1223"/>
      <c r="DL1" s="1223"/>
      <c r="DM1" s="1223"/>
      <c r="DN1" s="1223"/>
      <c r="DO1" s="1223"/>
      <c r="DP1" s="1223"/>
      <c r="DQ1" s="1223"/>
      <c r="DR1" s="1223"/>
      <c r="DS1" s="1223"/>
      <c r="DT1" s="1223"/>
      <c r="DU1" s="1223"/>
      <c r="DV1" s="1223"/>
      <c r="DW1" s="1223"/>
      <c r="DX1" s="1223"/>
      <c r="DY1" s="1223"/>
      <c r="DZ1" s="1223"/>
      <c r="EA1" s="1223"/>
      <c r="EB1" s="1223"/>
      <c r="EC1" s="1223"/>
      <c r="ED1" s="1223"/>
      <c r="EE1" s="1223"/>
      <c r="EF1" s="1223"/>
      <c r="EG1" s="1223"/>
      <c r="EH1" s="1223"/>
      <c r="EI1" s="1223"/>
      <c r="EJ1" s="1223"/>
      <c r="EK1" s="1223"/>
      <c r="EL1" s="1223"/>
      <c r="EM1" s="1223"/>
      <c r="EN1" s="1223"/>
      <c r="EO1" s="1223"/>
      <c r="EP1" s="1223"/>
      <c r="EQ1" s="1223"/>
      <c r="ER1" s="1223"/>
      <c r="ES1" s="1223"/>
      <c r="ET1" s="1223"/>
      <c r="EU1" s="1223"/>
      <c r="EV1" s="1223"/>
      <c r="EW1" s="1223"/>
      <c r="EX1" s="1223"/>
      <c r="EY1" s="1223"/>
      <c r="EZ1" s="1223"/>
      <c r="FA1" s="1223"/>
      <c r="FB1" s="1223"/>
      <c r="FC1" s="1223"/>
      <c r="FD1" s="1223"/>
      <c r="FE1" s="1223"/>
      <c r="FF1" s="1223"/>
      <c r="FG1" s="1223"/>
      <c r="FH1" s="1223"/>
      <c r="FI1" s="1223"/>
      <c r="FJ1" s="1222"/>
      <c r="FK1" s="1222"/>
      <c r="FL1" s="1222"/>
      <c r="FM1" s="1221"/>
      <c r="FN1" s="1221"/>
      <c r="FO1" s="1221"/>
      <c r="FP1" s="1221"/>
      <c r="FQ1" s="1221"/>
      <c r="FR1" s="1221"/>
      <c r="FS1" s="1221"/>
      <c r="FT1" s="1221"/>
      <c r="FU1" s="1221"/>
      <c r="FV1" s="1221"/>
      <c r="FW1" s="1221"/>
      <c r="FX1" s="1221"/>
      <c r="FY1" s="1221"/>
      <c r="FZ1" s="1221"/>
      <c r="GA1" s="1221"/>
      <c r="GB1" s="1221"/>
      <c r="GC1" s="1221"/>
      <c r="GD1" s="1221"/>
      <c r="GE1" s="1221"/>
      <c r="GF1" s="1221"/>
      <c r="GG1" s="1221"/>
      <c r="GH1" s="1221"/>
      <c r="GI1" s="1221"/>
      <c r="GJ1" s="1221"/>
      <c r="GK1" s="1221"/>
      <c r="GL1" s="1221"/>
      <c r="GM1" s="1221"/>
      <c r="GN1" s="1221"/>
      <c r="GO1" s="1221"/>
      <c r="GP1" s="1221"/>
      <c r="GQ1" s="1221"/>
      <c r="GR1" s="1221"/>
      <c r="GS1" s="1221"/>
      <c r="GT1" s="1221"/>
      <c r="GU1" s="1221"/>
      <c r="GV1" s="1221"/>
      <c r="GW1" s="1221"/>
      <c r="GX1" s="1221"/>
      <c r="GY1" s="1221"/>
      <c r="GZ1" s="1221"/>
      <c r="HA1" s="1221"/>
      <c r="HB1" s="1221"/>
      <c r="HC1" s="1221"/>
      <c r="HD1" s="1221"/>
      <c r="HE1" s="1221"/>
      <c r="HF1" s="1221"/>
      <c r="HG1" s="1221"/>
      <c r="HH1" s="1221"/>
      <c r="HI1" s="1221"/>
      <c r="HJ1" s="1221"/>
      <c r="HK1" s="1221"/>
      <c r="HL1" s="1221"/>
      <c r="HM1" s="1221"/>
      <c r="HN1" s="1221"/>
      <c r="HO1" s="1221"/>
      <c r="HP1" s="1221"/>
      <c r="HQ1" s="1221"/>
      <c r="HR1" s="1221"/>
      <c r="HS1" s="1221"/>
      <c r="HT1" s="1221"/>
      <c r="HU1" s="1221"/>
      <c r="HV1" s="1221"/>
      <c r="HW1" s="1221"/>
      <c r="HX1" s="1221"/>
      <c r="HY1" s="1221"/>
      <c r="HZ1" s="1221"/>
      <c r="IA1" s="1221"/>
      <c r="IB1" s="1221"/>
      <c r="IC1" s="1221"/>
      <c r="ID1" s="1221"/>
      <c r="IE1" s="1221"/>
      <c r="IF1" s="1221"/>
      <c r="IG1" s="1221"/>
      <c r="IH1" s="1221"/>
      <c r="II1" s="1221"/>
      <c r="IJ1" s="1221"/>
      <c r="IK1" s="1221"/>
      <c r="IL1" s="1221"/>
      <c r="IM1" s="1221"/>
      <c r="IN1" s="1221"/>
      <c r="IO1" s="1221"/>
      <c r="IP1" s="1221"/>
      <c r="IQ1" s="1221"/>
      <c r="IR1" s="1221"/>
      <c r="IS1" s="1221"/>
      <c r="IT1" s="1221"/>
      <c r="IU1" s="1221"/>
      <c r="IV1" s="1221"/>
      <c r="IW1" s="1221"/>
      <c r="IX1" s="1221"/>
      <c r="IY1" s="1221"/>
      <c r="IZ1" s="1221"/>
      <c r="JA1" s="1318"/>
      <c r="JB1" s="1318"/>
      <c r="JC1" s="1318"/>
      <c r="JD1" s="1318"/>
      <c r="JE1" s="1318"/>
      <c r="JF1" s="1318"/>
      <c r="JG1" s="1318"/>
    </row>
    <row r="2" spans="1:269" ht="26.25" customHeight="1" thickTop="1" thickBot="1" x14ac:dyDescent="0.5">
      <c r="A2" s="1421"/>
      <c r="B2" s="2990" t="s">
        <v>944</v>
      </c>
      <c r="C2" s="2990" t="s">
        <v>945</v>
      </c>
      <c r="D2" s="2990" t="s">
        <v>946</v>
      </c>
      <c r="E2" s="2990" t="s">
        <v>947</v>
      </c>
      <c r="F2" s="2990" t="s">
        <v>948</v>
      </c>
      <c r="G2" s="1422">
        <v>2010</v>
      </c>
      <c r="H2" s="1422"/>
      <c r="I2" s="1422"/>
      <c r="J2" s="1422"/>
      <c r="K2" s="2990"/>
      <c r="L2" s="2990"/>
      <c r="M2" s="2990"/>
      <c r="N2" s="2990"/>
      <c r="O2" s="2990"/>
      <c r="P2" s="2990"/>
      <c r="Q2" s="1422"/>
      <c r="R2" s="1423">
        <v>2010</v>
      </c>
      <c r="S2" s="2992"/>
      <c r="T2" s="1424" t="s">
        <v>949</v>
      </c>
      <c r="U2" s="1424"/>
      <c r="V2" s="1424"/>
      <c r="W2" s="2993">
        <v>2011</v>
      </c>
      <c r="X2" s="2993"/>
      <c r="Y2" s="2993"/>
      <c r="Z2" s="2993"/>
      <c r="AA2" s="2993"/>
      <c r="AB2" s="2993"/>
      <c r="AC2" s="2993"/>
      <c r="AD2" s="2993"/>
      <c r="AE2" s="2993"/>
      <c r="AF2" s="2993"/>
      <c r="AG2" s="2993"/>
      <c r="AH2" s="1426"/>
      <c r="AI2" s="2994">
        <v>2012</v>
      </c>
      <c r="AJ2" s="2994"/>
      <c r="AK2" s="2994"/>
      <c r="AL2" s="2994"/>
      <c r="AM2" s="2994"/>
      <c r="AN2" s="2994"/>
      <c r="AO2" s="2994"/>
      <c r="AP2" s="2994"/>
      <c r="AQ2" s="2994"/>
      <c r="AR2" s="2994"/>
      <c r="AS2" s="2994"/>
      <c r="AT2" s="2994"/>
      <c r="AU2" s="2994"/>
      <c r="AV2" s="2994"/>
      <c r="AW2" s="2994"/>
      <c r="AX2" s="2994"/>
      <c r="AY2" s="1427"/>
      <c r="AZ2" s="2995">
        <v>2013</v>
      </c>
      <c r="BA2" s="2995"/>
      <c r="BB2" s="2995"/>
      <c r="BC2" s="2995"/>
      <c r="BD2" s="2995"/>
      <c r="BE2" s="2995"/>
      <c r="BF2" s="2995"/>
      <c r="BG2" s="2995"/>
      <c r="BH2" s="2995"/>
      <c r="BI2" s="2995"/>
      <c r="BJ2" s="2995"/>
      <c r="BK2" s="2995"/>
      <c r="BL2" s="2995"/>
      <c r="BM2" s="2995"/>
      <c r="BN2" s="2995"/>
      <c r="BO2" s="2995"/>
      <c r="BP2" s="2995"/>
      <c r="BQ2" s="2995"/>
      <c r="BR2" s="2995"/>
      <c r="BS2" s="1428"/>
      <c r="BT2" s="1425">
        <v>2014</v>
      </c>
      <c r="BU2" s="1425"/>
      <c r="BV2" s="1425"/>
      <c r="BW2" s="1425"/>
      <c r="BX2" s="1425"/>
      <c r="BY2" s="1425"/>
      <c r="BZ2" s="1425"/>
      <c r="CA2" s="1425"/>
      <c r="CB2" s="1425">
        <v>2014</v>
      </c>
      <c r="CC2" s="1429"/>
      <c r="CD2" s="1428"/>
      <c r="CE2" s="2995">
        <v>2015</v>
      </c>
      <c r="CF2" s="2995"/>
      <c r="CG2" s="2995"/>
      <c r="CH2" s="2995"/>
      <c r="CI2" s="2995"/>
      <c r="CJ2" s="2995"/>
      <c r="CK2" s="2995"/>
      <c r="CL2" s="2995"/>
      <c r="CM2" s="2995"/>
      <c r="CN2" s="2995"/>
      <c r="CO2" s="2995"/>
      <c r="CP2" s="2995"/>
      <c r="CQ2" s="2995"/>
      <c r="CR2" s="2995"/>
      <c r="CS2" s="2995"/>
      <c r="CT2" s="2996"/>
      <c r="CU2" s="2987">
        <v>2016</v>
      </c>
      <c r="CV2" s="2988"/>
      <c r="CW2" s="2988"/>
      <c r="CX2" s="2988"/>
      <c r="CY2" s="2988"/>
      <c r="CZ2" s="2988"/>
      <c r="DA2" s="2988"/>
      <c r="DB2" s="2988"/>
      <c r="DC2" s="2988"/>
      <c r="DD2" s="2988"/>
      <c r="DE2" s="2988"/>
      <c r="DF2" s="2988"/>
      <c r="DG2" s="2988"/>
      <c r="DH2" s="2988"/>
      <c r="DI2" s="2988"/>
      <c r="DJ2" s="2989"/>
      <c r="DK2" s="2987">
        <v>2017</v>
      </c>
      <c r="DL2" s="2988"/>
      <c r="DM2" s="2988"/>
      <c r="DN2" s="2988"/>
      <c r="DO2" s="2988"/>
      <c r="DP2" s="2988"/>
      <c r="DQ2" s="2988"/>
      <c r="DR2" s="2988"/>
      <c r="DS2" s="2988"/>
      <c r="DT2" s="2988"/>
      <c r="DU2" s="2988"/>
      <c r="DV2" s="2988"/>
      <c r="DW2" s="2988"/>
      <c r="DX2" s="2988"/>
      <c r="DY2" s="2988"/>
      <c r="DZ2" s="2988"/>
      <c r="EA2" s="2988"/>
      <c r="EB2" s="2987">
        <v>2018</v>
      </c>
      <c r="EC2" s="2988"/>
      <c r="ED2" s="2988"/>
      <c r="EE2" s="2988"/>
      <c r="EF2" s="2988"/>
      <c r="EG2" s="2988"/>
      <c r="EH2" s="2988"/>
      <c r="EI2" s="2988"/>
      <c r="EJ2" s="2988"/>
      <c r="EK2" s="2988"/>
      <c r="EL2" s="2988"/>
      <c r="EM2" s="2988"/>
      <c r="EN2" s="2988"/>
      <c r="EO2" s="2988"/>
      <c r="EP2" s="2988"/>
      <c r="EQ2" s="2988"/>
      <c r="ER2" s="2989"/>
      <c r="ES2" s="2987">
        <v>2019</v>
      </c>
      <c r="ET2" s="2988"/>
      <c r="EU2" s="2988"/>
      <c r="EV2" s="2988"/>
      <c r="EW2" s="2988"/>
      <c r="EX2" s="2988"/>
      <c r="EY2" s="2988"/>
      <c r="EZ2" s="2988"/>
      <c r="FA2" s="2988"/>
      <c r="FB2" s="2988"/>
      <c r="FC2" s="2988"/>
      <c r="FD2" s="2988"/>
      <c r="FE2" s="2988"/>
      <c r="FF2" s="2988"/>
      <c r="FG2" s="2988"/>
      <c r="FH2" s="2988"/>
      <c r="FI2" s="2989"/>
      <c r="FJ2" s="2987">
        <v>2020</v>
      </c>
      <c r="FK2" s="2988"/>
      <c r="FL2" s="2988"/>
      <c r="FM2" s="2988"/>
      <c r="FN2" s="2988"/>
      <c r="FO2" s="2988"/>
      <c r="FP2" s="2988"/>
      <c r="FQ2" s="2988"/>
      <c r="FR2" s="2988"/>
      <c r="FS2" s="2988"/>
      <c r="FT2" s="2988"/>
      <c r="FU2" s="2988"/>
      <c r="FV2" s="2988"/>
      <c r="FW2" s="2988"/>
      <c r="FX2" s="2988"/>
      <c r="FY2" s="2988"/>
      <c r="FZ2" s="2989"/>
      <c r="GA2" s="2987">
        <v>2021</v>
      </c>
      <c r="GB2" s="2988"/>
      <c r="GC2" s="2988"/>
      <c r="GD2" s="2988"/>
      <c r="GE2" s="2988"/>
      <c r="GF2" s="2988"/>
      <c r="GG2" s="2988"/>
      <c r="GH2" s="2988"/>
      <c r="GI2" s="2988"/>
      <c r="GJ2" s="2988"/>
      <c r="GK2" s="2988"/>
      <c r="GL2" s="2988"/>
      <c r="GM2" s="2988"/>
      <c r="GN2" s="2988"/>
      <c r="GO2" s="2988"/>
      <c r="GP2" s="2988"/>
      <c r="GQ2" s="2989"/>
      <c r="GR2" s="2987">
        <v>2022</v>
      </c>
      <c r="GS2" s="2988"/>
      <c r="GT2" s="2988"/>
      <c r="GU2" s="2988"/>
      <c r="GV2" s="2988"/>
      <c r="GW2" s="2988"/>
      <c r="GX2" s="2988"/>
      <c r="GY2" s="2988"/>
      <c r="GZ2" s="2988"/>
      <c r="HA2" s="2988"/>
      <c r="HB2" s="2988"/>
      <c r="HC2" s="2988"/>
      <c r="HD2" s="2988"/>
      <c r="HE2" s="2988"/>
      <c r="HF2" s="2988"/>
      <c r="HG2" s="2988"/>
      <c r="HH2" s="2989"/>
      <c r="HI2" s="2987">
        <v>2023</v>
      </c>
      <c r="HJ2" s="2988"/>
      <c r="HK2" s="2988"/>
      <c r="HL2" s="2988"/>
      <c r="HM2" s="2988"/>
      <c r="HN2" s="2988"/>
      <c r="HO2" s="2988"/>
      <c r="HP2" s="2988"/>
      <c r="HQ2" s="2988"/>
      <c r="HR2" s="2988"/>
      <c r="HS2" s="2988"/>
      <c r="HT2" s="2988"/>
      <c r="HU2" s="2988"/>
      <c r="HV2" s="2988"/>
      <c r="HW2" s="2988"/>
      <c r="HX2" s="2988"/>
      <c r="HY2" s="2989"/>
      <c r="HZ2" s="2987">
        <v>2024</v>
      </c>
      <c r="IA2" s="2988"/>
      <c r="IB2" s="2988"/>
      <c r="IC2" s="2988"/>
      <c r="ID2" s="2988"/>
      <c r="IE2" s="2988"/>
      <c r="IF2" s="2988"/>
      <c r="IG2" s="2988"/>
      <c r="IH2" s="2988"/>
      <c r="II2" s="2988"/>
      <c r="IJ2" s="2988"/>
      <c r="IK2" s="2988"/>
      <c r="IL2" s="2988"/>
      <c r="IM2" s="2988"/>
      <c r="IN2" s="2988"/>
      <c r="IO2" s="2988"/>
      <c r="IP2" s="2989"/>
      <c r="IQ2" s="2987">
        <v>2025</v>
      </c>
      <c r="IR2" s="2988"/>
      <c r="IS2" s="2988"/>
      <c r="IT2" s="2988"/>
      <c r="IU2" s="2988"/>
      <c r="IV2" s="2988"/>
      <c r="IW2" s="2988"/>
      <c r="IX2" s="2988"/>
      <c r="IY2" s="2988"/>
      <c r="IZ2" s="2988"/>
      <c r="JA2" s="2988"/>
      <c r="JB2" s="2988"/>
      <c r="JC2" s="2988"/>
      <c r="JD2" s="2988"/>
      <c r="JE2" s="2988"/>
      <c r="JF2" s="2988"/>
      <c r="JG2" s="2989"/>
    </row>
    <row r="3" spans="1:269" ht="26.15" customHeight="1" thickTop="1" thickBot="1" x14ac:dyDescent="0.5">
      <c r="A3" s="1430"/>
      <c r="B3" s="2991"/>
      <c r="C3" s="2991"/>
      <c r="D3" s="2991"/>
      <c r="E3" s="2991"/>
      <c r="F3" s="2991"/>
      <c r="G3" s="1431" t="s">
        <v>126</v>
      </c>
      <c r="H3" s="1431" t="s">
        <v>127</v>
      </c>
      <c r="I3" s="1431" t="s">
        <v>128</v>
      </c>
      <c r="J3" s="1431" t="s">
        <v>129</v>
      </c>
      <c r="K3" s="2991"/>
      <c r="L3" s="2991"/>
      <c r="M3" s="2991"/>
      <c r="N3" s="2991"/>
      <c r="O3" s="2991"/>
      <c r="P3" s="2991"/>
      <c r="Q3" s="1431" t="s">
        <v>136</v>
      </c>
      <c r="R3" s="1423" t="s">
        <v>137</v>
      </c>
      <c r="S3" s="2992" t="s">
        <v>182</v>
      </c>
      <c r="T3" s="1425" t="s">
        <v>126</v>
      </c>
      <c r="U3" s="1425" t="s">
        <v>127</v>
      </c>
      <c r="V3" s="1425"/>
      <c r="W3" s="1425" t="s">
        <v>128</v>
      </c>
      <c r="X3" s="1425" t="s">
        <v>129</v>
      </c>
      <c r="Y3" s="1425" t="s">
        <v>130</v>
      </c>
      <c r="Z3" s="1425" t="s">
        <v>131</v>
      </c>
      <c r="AA3" s="1425" t="s">
        <v>132</v>
      </c>
      <c r="AB3" s="1425" t="s">
        <v>133</v>
      </c>
      <c r="AC3" s="1425" t="s">
        <v>134</v>
      </c>
      <c r="AD3" s="1425" t="s">
        <v>135</v>
      </c>
      <c r="AE3" s="1425" t="s">
        <v>136</v>
      </c>
      <c r="AF3" s="1428" t="s">
        <v>137</v>
      </c>
      <c r="AG3" s="1425" t="s">
        <v>950</v>
      </c>
      <c r="AH3" s="1432"/>
      <c r="AI3" s="1425" t="s">
        <v>126</v>
      </c>
      <c r="AJ3" s="1425" t="s">
        <v>127</v>
      </c>
      <c r="AK3" s="1425" t="s">
        <v>128</v>
      </c>
      <c r="AL3" s="1425" t="s">
        <v>951</v>
      </c>
      <c r="AM3" s="1425" t="s">
        <v>129</v>
      </c>
      <c r="AN3" s="1425" t="s">
        <v>130</v>
      </c>
      <c r="AO3" s="1425" t="s">
        <v>131</v>
      </c>
      <c r="AP3" s="1425" t="s">
        <v>952</v>
      </c>
      <c r="AQ3" s="1425" t="s">
        <v>132</v>
      </c>
      <c r="AR3" s="1425" t="s">
        <v>133</v>
      </c>
      <c r="AS3" s="1425" t="s">
        <v>134</v>
      </c>
      <c r="AT3" s="1425" t="s">
        <v>953</v>
      </c>
      <c r="AU3" s="1425" t="s">
        <v>135</v>
      </c>
      <c r="AV3" s="1425" t="s">
        <v>136</v>
      </c>
      <c r="AW3" s="1425" t="s">
        <v>137</v>
      </c>
      <c r="AX3" s="1432" t="s">
        <v>724</v>
      </c>
      <c r="AY3" s="1432"/>
      <c r="AZ3" s="1432" t="s">
        <v>126</v>
      </c>
      <c r="BA3" s="1425" t="s">
        <v>127</v>
      </c>
      <c r="BB3" s="1425" t="s">
        <v>128</v>
      </c>
      <c r="BC3" s="1432" t="s">
        <v>178</v>
      </c>
      <c r="BD3" s="1425" t="s">
        <v>185</v>
      </c>
      <c r="BE3" s="1425" t="s">
        <v>130</v>
      </c>
      <c r="BF3" s="1425" t="s">
        <v>140</v>
      </c>
      <c r="BG3" s="1432" t="s">
        <v>179</v>
      </c>
      <c r="BH3" s="1425" t="s">
        <v>954</v>
      </c>
      <c r="BI3" s="1425" t="s">
        <v>132</v>
      </c>
      <c r="BJ3" s="1425" t="s">
        <v>133</v>
      </c>
      <c r="BK3" s="1425" t="s">
        <v>134</v>
      </c>
      <c r="BL3" s="1432" t="s">
        <v>180</v>
      </c>
      <c r="BM3" s="1425" t="s">
        <v>953</v>
      </c>
      <c r="BN3" s="1425" t="s">
        <v>135</v>
      </c>
      <c r="BO3" s="1425" t="s">
        <v>136</v>
      </c>
      <c r="BP3" s="1425" t="s">
        <v>137</v>
      </c>
      <c r="BQ3" s="1432" t="s">
        <v>181</v>
      </c>
      <c r="BR3" s="1432" t="s">
        <v>724</v>
      </c>
      <c r="BS3" s="1432"/>
      <c r="BT3" s="1433" t="s">
        <v>126</v>
      </c>
      <c r="BU3" s="1433" t="s">
        <v>127</v>
      </c>
      <c r="BV3" s="1433" t="s">
        <v>128</v>
      </c>
      <c r="BW3" s="1433" t="s">
        <v>178</v>
      </c>
      <c r="BX3" s="1425" t="s">
        <v>185</v>
      </c>
      <c r="BY3" s="1425" t="s">
        <v>130</v>
      </c>
      <c r="BZ3" s="1425" t="s">
        <v>140</v>
      </c>
      <c r="CA3" s="1432" t="s">
        <v>179</v>
      </c>
      <c r="CB3" s="1425" t="s">
        <v>137</v>
      </c>
      <c r="CC3" s="1429" t="s">
        <v>181</v>
      </c>
      <c r="CD3" s="1432"/>
      <c r="CE3" s="1425" t="s">
        <v>126</v>
      </c>
      <c r="CF3" s="1425" t="s">
        <v>127</v>
      </c>
      <c r="CG3" s="1425" t="s">
        <v>128</v>
      </c>
      <c r="CH3" s="1425" t="s">
        <v>178</v>
      </c>
      <c r="CI3" s="1425" t="s">
        <v>129</v>
      </c>
      <c r="CJ3" s="1425" t="s">
        <v>130</v>
      </c>
      <c r="CK3" s="1425" t="s">
        <v>131</v>
      </c>
      <c r="CL3" s="1425" t="s">
        <v>179</v>
      </c>
      <c r="CM3" s="1425" t="s">
        <v>726</v>
      </c>
      <c r="CN3" s="1425" t="s">
        <v>133</v>
      </c>
      <c r="CO3" s="1425" t="s">
        <v>134</v>
      </c>
      <c r="CP3" s="1425" t="s">
        <v>180</v>
      </c>
      <c r="CQ3" s="1434" t="s">
        <v>135</v>
      </c>
      <c r="CR3" s="1434" t="s">
        <v>136</v>
      </c>
      <c r="CS3" s="1434" t="s">
        <v>137</v>
      </c>
      <c r="CT3" s="1435" t="s">
        <v>181</v>
      </c>
      <c r="CU3" s="1436" t="s">
        <v>126</v>
      </c>
      <c r="CV3" s="1436" t="s">
        <v>127</v>
      </c>
      <c r="CW3" s="1436" t="s">
        <v>128</v>
      </c>
      <c r="CX3" s="1436" t="s">
        <v>178</v>
      </c>
      <c r="CY3" s="1437" t="s">
        <v>129</v>
      </c>
      <c r="CZ3" s="1437" t="s">
        <v>130</v>
      </c>
      <c r="DA3" s="1436" t="s">
        <v>131</v>
      </c>
      <c r="DB3" s="1434" t="s">
        <v>179</v>
      </c>
      <c r="DC3" s="1437" t="s">
        <v>132</v>
      </c>
      <c r="DD3" s="1437" t="s">
        <v>133</v>
      </c>
      <c r="DE3" s="1436" t="s">
        <v>134</v>
      </c>
      <c r="DF3" s="1437" t="s">
        <v>180</v>
      </c>
      <c r="DG3" s="1437" t="s">
        <v>135</v>
      </c>
      <c r="DH3" s="1437" t="s">
        <v>136</v>
      </c>
      <c r="DI3" s="1437" t="s">
        <v>137</v>
      </c>
      <c r="DJ3" s="1438" t="s">
        <v>181</v>
      </c>
      <c r="DK3" s="1439" t="s">
        <v>126</v>
      </c>
      <c r="DL3" s="1437" t="s">
        <v>127</v>
      </c>
      <c r="DM3" s="1437" t="s">
        <v>128</v>
      </c>
      <c r="DN3" s="1437" t="s">
        <v>178</v>
      </c>
      <c r="DO3" s="1437" t="s">
        <v>129</v>
      </c>
      <c r="DP3" s="1437" t="s">
        <v>130</v>
      </c>
      <c r="DQ3" s="1437" t="s">
        <v>131</v>
      </c>
      <c r="DR3" s="1437" t="s">
        <v>179</v>
      </c>
      <c r="DS3" s="1437" t="s">
        <v>132</v>
      </c>
      <c r="DT3" s="1437" t="s">
        <v>133</v>
      </c>
      <c r="DU3" s="1437" t="s">
        <v>134</v>
      </c>
      <c r="DV3" s="1437" t="s">
        <v>180</v>
      </c>
      <c r="DW3" s="1437" t="s">
        <v>135</v>
      </c>
      <c r="DX3" s="1437" t="s">
        <v>136</v>
      </c>
      <c r="DY3" s="1437" t="s">
        <v>137</v>
      </c>
      <c r="DZ3" s="1437" t="s">
        <v>181</v>
      </c>
      <c r="EA3" s="1437" t="s">
        <v>182</v>
      </c>
      <c r="EB3" s="1439" t="s">
        <v>126</v>
      </c>
      <c r="EC3" s="1437" t="s">
        <v>127</v>
      </c>
      <c r="ED3" s="1437" t="s">
        <v>128</v>
      </c>
      <c r="EE3" s="1437" t="s">
        <v>178</v>
      </c>
      <c r="EF3" s="1437" t="s">
        <v>129</v>
      </c>
      <c r="EG3" s="1437" t="s">
        <v>130</v>
      </c>
      <c r="EH3" s="1437" t="s">
        <v>131</v>
      </c>
      <c r="EI3" s="1437" t="s">
        <v>179</v>
      </c>
      <c r="EJ3" s="1437" t="s">
        <v>132</v>
      </c>
      <c r="EK3" s="1437" t="s">
        <v>133</v>
      </c>
      <c r="EL3" s="1437" t="s">
        <v>134</v>
      </c>
      <c r="EM3" s="1437" t="s">
        <v>180</v>
      </c>
      <c r="EN3" s="1437" t="s">
        <v>135</v>
      </c>
      <c r="EO3" s="1437" t="s">
        <v>136</v>
      </c>
      <c r="EP3" s="1437" t="s">
        <v>137</v>
      </c>
      <c r="EQ3" s="1437" t="s">
        <v>181</v>
      </c>
      <c r="ER3" s="1438" t="s">
        <v>182</v>
      </c>
      <c r="ES3" s="1439" t="s">
        <v>126</v>
      </c>
      <c r="ET3" s="1437" t="s">
        <v>127</v>
      </c>
      <c r="EU3" s="1437" t="s">
        <v>128</v>
      </c>
      <c r="EV3" s="1437" t="s">
        <v>178</v>
      </c>
      <c r="EW3" s="1437" t="s">
        <v>129</v>
      </c>
      <c r="EX3" s="1437" t="s">
        <v>130</v>
      </c>
      <c r="EY3" s="1437" t="s">
        <v>131</v>
      </c>
      <c r="EZ3" s="1437" t="s">
        <v>179</v>
      </c>
      <c r="FA3" s="1437" t="s">
        <v>132</v>
      </c>
      <c r="FB3" s="1437" t="s">
        <v>133</v>
      </c>
      <c r="FC3" s="1437" t="s">
        <v>134</v>
      </c>
      <c r="FD3" s="1437" t="s">
        <v>180</v>
      </c>
      <c r="FE3" s="1437" t="s">
        <v>135</v>
      </c>
      <c r="FF3" s="1437" t="s">
        <v>136</v>
      </c>
      <c r="FG3" s="1437" t="s">
        <v>137</v>
      </c>
      <c r="FH3" s="1437" t="s">
        <v>181</v>
      </c>
      <c r="FI3" s="1438" t="s">
        <v>182</v>
      </c>
      <c r="FJ3" s="1440" t="s">
        <v>126</v>
      </c>
      <c r="FK3" s="1436" t="s">
        <v>127</v>
      </c>
      <c r="FL3" s="1436" t="s">
        <v>128</v>
      </c>
      <c r="FM3" s="1436" t="s">
        <v>178</v>
      </c>
      <c r="FN3" s="1436" t="s">
        <v>129</v>
      </c>
      <c r="FO3" s="1436" t="s">
        <v>130</v>
      </c>
      <c r="FP3" s="1436" t="s">
        <v>131</v>
      </c>
      <c r="FQ3" s="1436" t="s">
        <v>179</v>
      </c>
      <c r="FR3" s="1436" t="s">
        <v>132</v>
      </c>
      <c r="FS3" s="1436" t="s">
        <v>133</v>
      </c>
      <c r="FT3" s="1436" t="s">
        <v>134</v>
      </c>
      <c r="FU3" s="1436" t="s">
        <v>180</v>
      </c>
      <c r="FV3" s="1436" t="s">
        <v>135</v>
      </c>
      <c r="FW3" s="1436" t="s">
        <v>136</v>
      </c>
      <c r="FX3" s="1436" t="s">
        <v>137</v>
      </c>
      <c r="FY3" s="1436" t="s">
        <v>181</v>
      </c>
      <c r="FZ3" s="1441" t="s">
        <v>182</v>
      </c>
      <c r="GA3" s="1440" t="s">
        <v>126</v>
      </c>
      <c r="GB3" s="1436" t="s">
        <v>127</v>
      </c>
      <c r="GC3" s="1436" t="s">
        <v>128</v>
      </c>
      <c r="GD3" s="1436" t="s">
        <v>178</v>
      </c>
      <c r="GE3" s="1436" t="s">
        <v>129</v>
      </c>
      <c r="GF3" s="1436" t="s">
        <v>130</v>
      </c>
      <c r="GG3" s="1436" t="s">
        <v>131</v>
      </c>
      <c r="GH3" s="1436" t="s">
        <v>179</v>
      </c>
      <c r="GI3" s="1436" t="s">
        <v>132</v>
      </c>
      <c r="GJ3" s="1436" t="s">
        <v>133</v>
      </c>
      <c r="GK3" s="1436" t="s">
        <v>134</v>
      </c>
      <c r="GL3" s="1436" t="s">
        <v>180</v>
      </c>
      <c r="GM3" s="1436" t="s">
        <v>135</v>
      </c>
      <c r="GN3" s="1436" t="s">
        <v>136</v>
      </c>
      <c r="GO3" s="1436" t="s">
        <v>137</v>
      </c>
      <c r="GP3" s="1436" t="s">
        <v>181</v>
      </c>
      <c r="GQ3" s="1441" t="s">
        <v>182</v>
      </c>
      <c r="GR3" s="1440" t="s">
        <v>126</v>
      </c>
      <c r="GS3" s="1436" t="s">
        <v>127</v>
      </c>
      <c r="GT3" s="1436" t="s">
        <v>128</v>
      </c>
      <c r="GU3" s="1436" t="s">
        <v>178</v>
      </c>
      <c r="GV3" s="1436" t="s">
        <v>129</v>
      </c>
      <c r="GW3" s="1436" t="s">
        <v>130</v>
      </c>
      <c r="GX3" s="1436" t="s">
        <v>131</v>
      </c>
      <c r="GY3" s="1436" t="s">
        <v>179</v>
      </c>
      <c r="GZ3" s="1436" t="s">
        <v>132</v>
      </c>
      <c r="HA3" s="1436" t="s">
        <v>133</v>
      </c>
      <c r="HB3" s="1436" t="s">
        <v>134</v>
      </c>
      <c r="HC3" s="1436" t="s">
        <v>180</v>
      </c>
      <c r="HD3" s="1436" t="s">
        <v>135</v>
      </c>
      <c r="HE3" s="1436" t="s">
        <v>136</v>
      </c>
      <c r="HF3" s="1436" t="s">
        <v>137</v>
      </c>
      <c r="HG3" s="1436" t="s">
        <v>181</v>
      </c>
      <c r="HH3" s="1441" t="s">
        <v>182</v>
      </c>
      <c r="HI3" s="1440" t="s">
        <v>126</v>
      </c>
      <c r="HJ3" s="1436" t="s">
        <v>127</v>
      </c>
      <c r="HK3" s="1436" t="s">
        <v>128</v>
      </c>
      <c r="HL3" s="1436" t="s">
        <v>178</v>
      </c>
      <c r="HM3" s="1436" t="s">
        <v>129</v>
      </c>
      <c r="HN3" s="1436" t="s">
        <v>130</v>
      </c>
      <c r="HO3" s="1436" t="s">
        <v>131</v>
      </c>
      <c r="HP3" s="1436" t="s">
        <v>179</v>
      </c>
      <c r="HQ3" s="1436" t="s">
        <v>132</v>
      </c>
      <c r="HR3" s="1436" t="s">
        <v>133</v>
      </c>
      <c r="HS3" s="1436" t="s">
        <v>134</v>
      </c>
      <c r="HT3" s="1436" t="s">
        <v>180</v>
      </c>
      <c r="HU3" s="1436" t="s">
        <v>135</v>
      </c>
      <c r="HV3" s="1436" t="s">
        <v>136</v>
      </c>
      <c r="HW3" s="1436" t="s">
        <v>137</v>
      </c>
      <c r="HX3" s="1436" t="s">
        <v>181</v>
      </c>
      <c r="HY3" s="1441" t="s">
        <v>182</v>
      </c>
      <c r="HZ3" s="1440" t="s">
        <v>126</v>
      </c>
      <c r="IA3" s="1436" t="s">
        <v>127</v>
      </c>
      <c r="IB3" s="1436" t="s">
        <v>128</v>
      </c>
      <c r="IC3" s="1436" t="s">
        <v>178</v>
      </c>
      <c r="ID3" s="1436" t="s">
        <v>129</v>
      </c>
      <c r="IE3" s="1436" t="s">
        <v>130</v>
      </c>
      <c r="IF3" s="1436" t="s">
        <v>131</v>
      </c>
      <c r="IG3" s="1436" t="s">
        <v>179</v>
      </c>
      <c r="IH3" s="1436" t="s">
        <v>132</v>
      </c>
      <c r="II3" s="1436" t="s">
        <v>133</v>
      </c>
      <c r="IJ3" s="1436" t="s">
        <v>134</v>
      </c>
      <c r="IK3" s="1436" t="s">
        <v>180</v>
      </c>
      <c r="IL3" s="1436" t="s">
        <v>135</v>
      </c>
      <c r="IM3" s="1436" t="s">
        <v>136</v>
      </c>
      <c r="IN3" s="1436" t="s">
        <v>137</v>
      </c>
      <c r="IO3" s="1436" t="s">
        <v>181</v>
      </c>
      <c r="IP3" s="1441" t="s">
        <v>182</v>
      </c>
      <c r="IQ3" s="1440" t="s">
        <v>126</v>
      </c>
      <c r="IR3" s="1436" t="s">
        <v>127</v>
      </c>
      <c r="IS3" s="1436" t="s">
        <v>128</v>
      </c>
      <c r="IT3" s="1436" t="s">
        <v>178</v>
      </c>
      <c r="IU3" s="1436" t="s">
        <v>129</v>
      </c>
      <c r="IV3" s="1436" t="s">
        <v>130</v>
      </c>
      <c r="IW3" s="1436" t="s">
        <v>131</v>
      </c>
      <c r="IX3" s="1436" t="s">
        <v>179</v>
      </c>
      <c r="IY3" s="1436" t="s">
        <v>132</v>
      </c>
      <c r="IZ3" s="1436" t="s">
        <v>133</v>
      </c>
      <c r="JA3" s="1436" t="s">
        <v>134</v>
      </c>
      <c r="JB3" s="1436" t="s">
        <v>180</v>
      </c>
      <c r="JC3" s="1436" t="s">
        <v>135</v>
      </c>
      <c r="JD3" s="1436" t="s">
        <v>136</v>
      </c>
      <c r="JE3" s="1436" t="s">
        <v>137</v>
      </c>
      <c r="JF3" s="1436" t="s">
        <v>181</v>
      </c>
      <c r="JG3" s="1441" t="s">
        <v>182</v>
      </c>
    </row>
    <row r="4" spans="1:269" s="940" customFormat="1" ht="35.15" customHeight="1" thickTop="1" x14ac:dyDescent="0.45">
      <c r="A4" s="1442" t="s">
        <v>979</v>
      </c>
      <c r="B4" s="1403">
        <v>-278.36799999999999</v>
      </c>
      <c r="C4" s="1403">
        <v>121.02</v>
      </c>
      <c r="D4" s="1403" t="e">
        <f>-#REF!</f>
        <v>#REF!</v>
      </c>
      <c r="E4" s="1403">
        <v>284.78899999999999</v>
      </c>
      <c r="F4" s="1403">
        <v>136.50460000000001</v>
      </c>
      <c r="G4" s="1403">
        <v>338.92809999999997</v>
      </c>
      <c r="H4" s="1443">
        <v>159.08260000000001</v>
      </c>
      <c r="I4" s="1403">
        <v>112.5844</v>
      </c>
      <c r="J4" s="1403">
        <v>159.57820000000001</v>
      </c>
      <c r="K4" s="1403">
        <v>72.070400000000006</v>
      </c>
      <c r="L4" s="1403">
        <v>-17.234100000000002</v>
      </c>
      <c r="M4" s="1403">
        <v>240.61760000000001</v>
      </c>
      <c r="N4" s="1403">
        <v>207.661</v>
      </c>
      <c r="O4" s="1403">
        <v>150.93039999999999</v>
      </c>
      <c r="P4" s="1403">
        <v>469.64249999999998</v>
      </c>
      <c r="Q4" s="1403">
        <v>-73.818399999999997</v>
      </c>
      <c r="R4" s="1444" t="e">
        <f>-#REF!</f>
        <v>#REF!</v>
      </c>
      <c r="S4" s="1404" t="e">
        <f>-#REF!</f>
        <v>#REF!</v>
      </c>
      <c r="T4" s="1404" t="e">
        <f>-#REF!</f>
        <v>#REF!</v>
      </c>
      <c r="U4" s="1404" t="e">
        <f>-#REF!</f>
        <v>#REF!</v>
      </c>
      <c r="V4" s="1404"/>
      <c r="W4" s="1404" t="e">
        <f>-#REF!</f>
        <v>#REF!</v>
      </c>
      <c r="X4" s="1404" t="e">
        <f>-#REF!</f>
        <v>#REF!</v>
      </c>
      <c r="Y4" s="1404" t="e">
        <f>-#REF!</f>
        <v>#REF!</v>
      </c>
      <c r="Z4" s="1404" t="e">
        <f>-#REF!</f>
        <v>#REF!</v>
      </c>
      <c r="AA4" s="1404" t="e">
        <f>-#REF!</f>
        <v>#REF!</v>
      </c>
      <c r="AB4" s="1404" t="e">
        <f>-#REF!</f>
        <v>#REF!</v>
      </c>
      <c r="AC4" s="1405" t="e">
        <f>-#REF!</f>
        <v>#REF!</v>
      </c>
      <c r="AD4" s="1405" t="e">
        <f>-#REF!</f>
        <v>#REF!</v>
      </c>
      <c r="AE4" s="1405" t="e">
        <f>-#REF!</f>
        <v>#REF!</v>
      </c>
      <c r="AF4" s="1405" t="e">
        <f>-#REF!</f>
        <v>#REF!</v>
      </c>
      <c r="AG4" s="1405" t="e">
        <f>-#REF!</f>
        <v>#REF!</v>
      </c>
      <c r="AH4" s="1405"/>
      <c r="AI4" s="1405">
        <v>826.92801160001034</v>
      </c>
      <c r="AJ4" s="1405">
        <v>54.881898999999969</v>
      </c>
      <c r="AK4" s="1405">
        <v>-164.19007432002056</v>
      </c>
      <c r="AL4" s="1405">
        <f t="shared" ref="AL4:AL15" si="0">AK4+AJ4+AI4</f>
        <v>717.61983627998973</v>
      </c>
      <c r="AM4" s="1405">
        <v>994.40377513002306</v>
      </c>
      <c r="AN4" s="1405">
        <v>753.05701856000678</v>
      </c>
      <c r="AO4" s="1405">
        <v>776.17584478998856</v>
      </c>
      <c r="AP4" s="1405">
        <f t="shared" ref="AP4:AP15" si="1">AO4+AL4+AM4+AN4</f>
        <v>3241.2564747600081</v>
      </c>
      <c r="AQ4" s="1405">
        <v>680.08715710001536</v>
      </c>
      <c r="AR4" s="1405">
        <v>154.93290318997558</v>
      </c>
      <c r="AS4" s="1405">
        <v>435.54621558001043</v>
      </c>
      <c r="AT4" s="1405">
        <f t="shared" ref="AT4:AT15" si="2">AP4+AQ4+AR4+AS4</f>
        <v>4511.8227506300091</v>
      </c>
      <c r="AU4" s="1405">
        <v>305.86088267999736</v>
      </c>
      <c r="AV4" s="1405">
        <v>1596.7776005600069</v>
      </c>
      <c r="AW4" s="1405">
        <v>71.448873650006831</v>
      </c>
      <c r="AX4" s="1405">
        <f t="shared" ref="AX4:AX15" si="3">AW4+AV4+AU4+AT4</f>
        <v>6485.9101075200197</v>
      </c>
      <c r="AY4" s="1405"/>
      <c r="AZ4" s="1405">
        <v>1422.9553826099991</v>
      </c>
      <c r="BA4" s="1405">
        <v>917.91756533999933</v>
      </c>
      <c r="BB4" s="1405">
        <v>-441.43137491999789</v>
      </c>
      <c r="BC4" s="1405">
        <f t="shared" ref="BC4:BC15" si="4">BB4+BA4+AZ4</f>
        <v>1899.4415730300007</v>
      </c>
      <c r="BD4" s="1405">
        <v>839.86263428999928</v>
      </c>
      <c r="BE4" s="1405">
        <v>493.97012427000061</v>
      </c>
      <c r="BF4" s="1405">
        <v>-154.75616917000002</v>
      </c>
      <c r="BG4" s="1405">
        <f t="shared" ref="BG4:BG15" si="5">BD4+BE4+BF4</f>
        <v>1179.07658939</v>
      </c>
      <c r="BH4" s="1405">
        <f t="shared" ref="BH4:BH15" si="6">BC4+BD4+BE4+BF4</f>
        <v>3078.5181624200004</v>
      </c>
      <c r="BI4" s="1405">
        <v>880.21129356000245</v>
      </c>
      <c r="BJ4" s="1405">
        <v>904.36901716000307</v>
      </c>
      <c r="BK4" s="1405">
        <v>1273.2548927200003</v>
      </c>
      <c r="BL4" s="1405">
        <f t="shared" ref="BL4:BL15" si="7">BI4+BJ4+BK4</f>
        <v>3057.8352034400059</v>
      </c>
      <c r="BM4" s="1405">
        <f t="shared" ref="BM4:BM15" si="8">BH4+BI4+BJ4+BK4</f>
        <v>6136.3533658600063</v>
      </c>
      <c r="BN4" s="1405">
        <v>1116.6883070200026</v>
      </c>
      <c r="BO4" s="1405">
        <v>458.40926820000857</v>
      </c>
      <c r="BP4" s="1405">
        <v>134.34240663000739</v>
      </c>
      <c r="BQ4" s="1405">
        <f t="shared" ref="BQ4:BQ15" si="9">BN4+BO4+BP4</f>
        <v>1709.4399818500185</v>
      </c>
      <c r="BR4" s="1405">
        <f t="shared" ref="BR4:BR26" si="10">BC4+BG4+BL4+BQ4</f>
        <v>7845.793347710025</v>
      </c>
      <c r="BS4" s="1405"/>
      <c r="BT4" s="1405">
        <v>1406.9600833599766</v>
      </c>
      <c r="BU4" s="1405">
        <v>533.20018896001238</v>
      </c>
      <c r="BV4" s="1405">
        <v>85.205147169988152</v>
      </c>
      <c r="BW4" s="1405">
        <f t="shared" ref="BW4:BW15" si="11">BT4+BU4+BV4</f>
        <v>2025.3654194899771</v>
      </c>
      <c r="BX4" s="1405">
        <v>319.35147992998662</v>
      </c>
      <c r="BY4" s="1405">
        <v>1000.8321046399867</v>
      </c>
      <c r="BZ4" s="1405">
        <v>319.15189942000563</v>
      </c>
      <c r="CA4" s="1405">
        <f t="shared" ref="CA4:CA15" si="12">BX4+BY4+BZ4</f>
        <v>1639.3354839899789</v>
      </c>
      <c r="CB4" s="1405">
        <v>1356.3743189000104</v>
      </c>
      <c r="CC4" s="1405">
        <v>2532.457451556887</v>
      </c>
      <c r="CD4" s="1405"/>
      <c r="CE4" s="1405">
        <v>506.10404815000163</v>
      </c>
      <c r="CF4" s="1405">
        <v>422.31094997000503</v>
      </c>
      <c r="CG4" s="1405">
        <v>-863.18816832999539</v>
      </c>
      <c r="CH4" s="1405">
        <f t="shared" ref="CH4:CH15" si="13">CE4+CF4+CG4</f>
        <v>65.226829790011266</v>
      </c>
      <c r="CI4" s="1405">
        <v>991.87939822999908</v>
      </c>
      <c r="CJ4" s="1405">
        <v>-223.58358768000403</v>
      </c>
      <c r="CK4" s="1405">
        <v>-58.149907350002351</v>
      </c>
      <c r="CL4" s="1405">
        <f t="shared" ref="CL4:CL15" si="14">CI4+CJ4+CK4</f>
        <v>710.14590319999274</v>
      </c>
      <c r="CM4" s="1405">
        <v>900.37619423999547</v>
      </c>
      <c r="CN4" s="1405">
        <v>1323.0111391900075</v>
      </c>
      <c r="CO4" s="1405">
        <v>569.73394272998109</v>
      </c>
      <c r="CP4" s="1405">
        <f t="shared" ref="CP4:CP15" si="15">CM4+CN4+CO4</f>
        <v>2793.1212761599841</v>
      </c>
      <c r="CQ4" s="1405">
        <v>807.02708522999524</v>
      </c>
      <c r="CR4" s="1405">
        <v>141.5107944100051</v>
      </c>
      <c r="CS4" s="1445">
        <v>1147.6672169800313</v>
      </c>
      <c r="CT4" s="1405">
        <f t="shared" ref="CT4:CT15" si="16">SUM(CQ4:CS4)</f>
        <v>2096.2050966200318</v>
      </c>
      <c r="CU4" s="1446">
        <v>1062.5093789399691</v>
      </c>
      <c r="CV4" s="1446">
        <v>1576.56327207</v>
      </c>
      <c r="CW4" s="1446">
        <v>407.56534315998476</v>
      </c>
      <c r="CX4" s="1446">
        <v>3046.6379941699538</v>
      </c>
      <c r="CY4" s="1447">
        <v>-274.76600640002647</v>
      </c>
      <c r="CZ4" s="1447">
        <v>956.69689904003121</v>
      </c>
      <c r="DA4" s="1447">
        <v>919.56473950997008</v>
      </c>
      <c r="DB4" s="1446">
        <v>1601.4956321499749</v>
      </c>
      <c r="DC4" s="1447">
        <v>1709.3595876799698</v>
      </c>
      <c r="DD4" s="1447">
        <v>1183.7076938399714</v>
      </c>
      <c r="DE4" s="1447">
        <v>271.69817897003247</v>
      </c>
      <c r="DF4" s="1446">
        <v>3164.765460489974</v>
      </c>
      <c r="DG4" s="1447">
        <v>-413.08558436768686</v>
      </c>
      <c r="DH4" s="1447">
        <v>1362.1057219600493</v>
      </c>
      <c r="DI4" s="1447">
        <v>1425.22134920999</v>
      </c>
      <c r="DJ4" s="1447">
        <v>2374.2414868023525</v>
      </c>
      <c r="DK4" s="1447">
        <v>2315.5285755499763</v>
      </c>
      <c r="DL4" s="1447">
        <v>318.46803562999617</v>
      </c>
      <c r="DM4" s="1447">
        <v>-432.51076223002786</v>
      </c>
      <c r="DN4" s="1447">
        <v>2201.4858489499447</v>
      </c>
      <c r="DO4" s="1447">
        <v>558.6452021300862</v>
      </c>
      <c r="DP4" s="1447">
        <v>814.50798743999542</v>
      </c>
      <c r="DQ4" s="1447">
        <v>1714.894540309893</v>
      </c>
      <c r="DR4" s="1447">
        <v>3088.0477298799742</v>
      </c>
      <c r="DS4" s="1447">
        <v>1471.3806718200776</v>
      </c>
      <c r="DT4" s="1447">
        <v>133.35932642000489</v>
      </c>
      <c r="DU4" s="1447">
        <v>171.79805060002033</v>
      </c>
      <c r="DV4" s="1447">
        <v>1776.5380488401029</v>
      </c>
      <c r="DW4" s="1447">
        <v>1360.296498679955</v>
      </c>
      <c r="DX4" s="1447">
        <v>460.80771754004428</v>
      </c>
      <c r="DY4" s="1447">
        <v>139.58869902999675</v>
      </c>
      <c r="DZ4" s="1447">
        <v>1960.6929152499961</v>
      </c>
      <c r="EA4" s="1447">
        <v>9026.7625429200198</v>
      </c>
      <c r="EB4" s="1448">
        <v>2270.2076655899964</v>
      </c>
      <c r="EC4" s="1447">
        <v>-629.76818908999633</v>
      </c>
      <c r="ED4" s="1447">
        <v>760.43349340000088</v>
      </c>
      <c r="EE4" s="1447">
        <v>2400.872969900001</v>
      </c>
      <c r="EF4" s="1447">
        <v>2733.1248475047591</v>
      </c>
      <c r="EG4" s="1447">
        <v>1324.6183808729677</v>
      </c>
      <c r="EH4" s="1447">
        <v>-83.452847609995402</v>
      </c>
      <c r="EI4" s="1447">
        <v>3974.2903807677312</v>
      </c>
      <c r="EJ4" s="1447">
        <v>1456.8447903666845</v>
      </c>
      <c r="EK4" s="1447">
        <v>190.63639939228969</v>
      </c>
      <c r="EL4" s="1447">
        <v>367.40687182001363</v>
      </c>
      <c r="EM4" s="1447">
        <v>2014.8880615789878</v>
      </c>
      <c r="EN4" s="1447">
        <v>2191.0119159099918</v>
      </c>
      <c r="EO4" s="1447">
        <v>1473.8928013299794</v>
      </c>
      <c r="EP4" s="1447">
        <v>-921.7037163899912</v>
      </c>
      <c r="EQ4" s="1447">
        <v>2743.2010008499806</v>
      </c>
      <c r="ER4" s="1449">
        <v>11133.252413096699</v>
      </c>
      <c r="ES4" s="1448">
        <v>1642.3401327300428</v>
      </c>
      <c r="ET4" s="1447">
        <v>1256.9036076699986</v>
      </c>
      <c r="EU4" s="1447">
        <v>1246.0086541210544</v>
      </c>
      <c r="EV4" s="1447">
        <v>4145.2523945210969</v>
      </c>
      <c r="EW4" s="1447">
        <v>2320.8728404300323</v>
      </c>
      <c r="EX4" s="1447">
        <v>3544.6184707000061</v>
      </c>
      <c r="EY4" s="1447">
        <v>956.55660743998476</v>
      </c>
      <c r="EZ4" s="1447">
        <v>6022.0479185700242</v>
      </c>
      <c r="FA4" s="1447">
        <v>2113.0525696003542</v>
      </c>
      <c r="FB4" s="1447">
        <v>713.52984390006338</v>
      </c>
      <c r="FC4" s="1447">
        <v>3526.6791688200292</v>
      </c>
      <c r="FD4" s="1447">
        <v>6353.2615823204478</v>
      </c>
      <c r="FE4" s="1447">
        <v>1460.4251305300356</v>
      </c>
      <c r="FF4" s="1447">
        <v>2296.6452923200177</v>
      </c>
      <c r="FG4" s="1447">
        <v>-1375.600205160039</v>
      </c>
      <c r="FH4" s="1447">
        <v>2381.4702176900137</v>
      </c>
      <c r="FI4" s="1449">
        <v>16487.032113101581</v>
      </c>
      <c r="FJ4" s="1448">
        <v>3230.8144071400184</v>
      </c>
      <c r="FK4" s="1447">
        <v>4881.5175751300103</v>
      </c>
      <c r="FL4" s="1447">
        <v>6895.5358787099913</v>
      </c>
      <c r="FM4" s="1443">
        <v>15007.867860980019</v>
      </c>
      <c r="FN4" s="1443">
        <v>1440.5913695944018</v>
      </c>
      <c r="FO4" s="1443">
        <v>4763.248962419776</v>
      </c>
      <c r="FP4" s="1443">
        <v>4462.4684534999751</v>
      </c>
      <c r="FQ4" s="1443">
        <v>10666.308785514153</v>
      </c>
      <c r="FR4" s="1443">
        <v>4266.3738533199848</v>
      </c>
      <c r="FS4" s="1443">
        <v>5106.0346094660263</v>
      </c>
      <c r="FT4" s="1443">
        <v>351.73107356997929</v>
      </c>
      <c r="FU4" s="1443">
        <v>9724.1395363559895</v>
      </c>
      <c r="FV4" s="1443">
        <v>5038.6792676199639</v>
      </c>
      <c r="FW4" s="1443">
        <v>4127.4531603299938</v>
      </c>
      <c r="FX4" s="1443">
        <v>2517.7909422600587</v>
      </c>
      <c r="FY4" s="1443">
        <v>11683.923370210015</v>
      </c>
      <c r="FZ4" s="1450">
        <v>47082.238553060182</v>
      </c>
      <c r="GA4" s="1451">
        <v>4397.3658001599688</v>
      </c>
      <c r="GB4" s="1443">
        <v>1749.8501066399974</v>
      </c>
      <c r="GC4" s="1443">
        <v>2947.8534711100324</v>
      </c>
      <c r="GD4" s="1443">
        <f>GA4+GB4+GC4</f>
        <v>9095.0693779099984</v>
      </c>
      <c r="GE4" s="1443">
        <v>2584.2726515500749</v>
      </c>
      <c r="GF4" s="1443">
        <v>5010.328897700002</v>
      </c>
      <c r="GG4" s="1443">
        <v>1386.0575355999524</v>
      </c>
      <c r="GH4" s="1443">
        <f>GE4+GF4+GG4</f>
        <v>8980.6590848500291</v>
      </c>
      <c r="GI4" s="1443">
        <v>4113.1114022099709</v>
      </c>
      <c r="GJ4" s="1443">
        <v>3868.6841342299963</v>
      </c>
      <c r="GK4" s="1443">
        <v>4366.1593756400562</v>
      </c>
      <c r="GL4" s="1452">
        <f>GI4+GJ4+GK4</f>
        <v>12347.954912080024</v>
      </c>
      <c r="GM4" s="1452">
        <v>576.1996792899223</v>
      </c>
      <c r="GN4" s="1452">
        <v>5333.6747215699634</v>
      </c>
      <c r="GO4" s="1452">
        <v>-385.33918257007747</v>
      </c>
      <c r="GP4" s="1452">
        <f>GM4+GN4+GO4</f>
        <v>5524.5352182898087</v>
      </c>
      <c r="GQ4" s="1453">
        <f>GD4+GH4+GL4+GP4</f>
        <v>35948.218593129859</v>
      </c>
      <c r="GR4" s="1451">
        <v>7291.2424213200011</v>
      </c>
      <c r="GS4" s="1443">
        <v>1616.2783201700329</v>
      </c>
      <c r="GT4" s="1443">
        <v>4485.305321559973</v>
      </c>
      <c r="GU4" s="1443">
        <f>GR4+GS4+GT4</f>
        <v>13392.826063050008</v>
      </c>
      <c r="GV4" s="1443">
        <v>2095.3015480899985</v>
      </c>
      <c r="GW4" s="1443">
        <v>4944.8265527199919</v>
      </c>
      <c r="GX4" s="1443">
        <v>1431.7868787799662</v>
      </c>
      <c r="GY4" s="1443">
        <f>GV4+GW4+GX4</f>
        <v>8471.9149795899575</v>
      </c>
      <c r="GZ4" s="1443">
        <v>4912.512966239965</v>
      </c>
      <c r="HA4" s="1443">
        <v>6401.5144075700264</v>
      </c>
      <c r="HB4" s="1443">
        <v>2436.1264843899899</v>
      </c>
      <c r="HC4" s="1443">
        <f>GZ4+HA4+HB4</f>
        <v>13750.153858199981</v>
      </c>
      <c r="HD4" s="1443">
        <v>2370.4316299900038</v>
      </c>
      <c r="HE4" s="1443">
        <v>5315.429854579982</v>
      </c>
      <c r="HF4" s="1443">
        <v>-1074.2431722399947</v>
      </c>
      <c r="HG4" s="1443">
        <f>HD4+HE4+HF4</f>
        <v>6611.6183123299907</v>
      </c>
      <c r="HH4" s="1450">
        <v>42226.513213169936</v>
      </c>
      <c r="HI4" s="1451">
        <v>6131.7724853899826</v>
      </c>
      <c r="HJ4" s="1443">
        <v>3935.9351045400335</v>
      </c>
      <c r="HK4" s="1443">
        <v>-3774.6340521900297</v>
      </c>
      <c r="HL4" s="1443">
        <f>HI4+HJ4+HK4</f>
        <v>6293.0735377399869</v>
      </c>
      <c r="HM4" s="1443">
        <v>2085.0474991099622</v>
      </c>
      <c r="HN4" s="1443">
        <v>653.92599163091461</v>
      </c>
      <c r="HO4" s="1443">
        <v>-6282.6314277008614</v>
      </c>
      <c r="HP4" s="1443">
        <f>HM4+HN4+HO4</f>
        <v>-3543.6579369599845</v>
      </c>
      <c r="HQ4" s="1443">
        <v>8563.8980200860369</v>
      </c>
      <c r="HR4" s="1443">
        <v>4884.6448271800336</v>
      </c>
      <c r="HS4" s="1443">
        <v>3731.8394028551525</v>
      </c>
      <c r="HT4" s="1443">
        <f>HQ4+HR4+HS4</f>
        <v>17180.382250121223</v>
      </c>
      <c r="HU4" s="1443">
        <v>3472.3869961142186</v>
      </c>
      <c r="HV4" s="1443">
        <v>2638.522563660033</v>
      </c>
      <c r="HW4" s="1443">
        <v>-1083.6385786300366</v>
      </c>
      <c r="HX4" s="1443">
        <f>HU4+HV4+HW4</f>
        <v>5027.2709811442146</v>
      </c>
      <c r="HY4" s="1450">
        <f>HX4+HT4+HP4+HL4</f>
        <v>24957.068832045439</v>
      </c>
      <c r="HZ4" s="1451">
        <v>7930.9562037549813</v>
      </c>
      <c r="IA4" s="1443">
        <v>14775.382433810029</v>
      </c>
      <c r="IB4" s="1443">
        <v>2701.7557278499839</v>
      </c>
      <c r="IC4" s="1443">
        <v>25408.094365414992</v>
      </c>
      <c r="ID4" s="1443">
        <v>6545.6732203900137</v>
      </c>
      <c r="IE4" s="1443">
        <v>3185.3337697400357</v>
      </c>
      <c r="IF4" s="1443">
        <v>-2033.0185606299988</v>
      </c>
      <c r="IG4" s="1443">
        <v>7697.9884295000502</v>
      </c>
      <c r="IH4" s="1443">
        <v>3212.2551521760029</v>
      </c>
      <c r="II4" s="1443">
        <v>17926.139912634979</v>
      </c>
      <c r="IJ4" s="1443">
        <v>6607.6101453419597</v>
      </c>
      <c r="IK4" s="1443">
        <v>27746.005210152944</v>
      </c>
      <c r="IL4" s="1443">
        <v>3798.0224667370053</v>
      </c>
      <c r="IM4" s="1443">
        <v>3288.628796920003</v>
      </c>
      <c r="IN4" s="1443">
        <v>-20535.893234859152</v>
      </c>
      <c r="IO4" s="1443">
        <v>-13449.2419712021</v>
      </c>
      <c r="IP4" s="1443">
        <v>47402.846033865841</v>
      </c>
      <c r="IQ4" s="2748">
        <f>'15a'!IQ32</f>
        <v>-11847.88907526828</v>
      </c>
      <c r="IR4" s="1452">
        <f>'15a'!IR32</f>
        <v>-10729.473236114216</v>
      </c>
      <c r="IS4" s="1452">
        <f>'15a'!IS32</f>
        <v>6122.4711997607119</v>
      </c>
      <c r="IT4" s="1452">
        <f>IQ4+IR4+IS4</f>
        <v>-16454.891111621782</v>
      </c>
      <c r="IU4" s="1452">
        <f>'15a'!IU32</f>
        <v>2421.285768058764</v>
      </c>
      <c r="IV4" s="1452">
        <f>'15a'!IV32</f>
        <v>-4642.4781323506468</v>
      </c>
      <c r="IW4" s="1452">
        <f>'15a'!IW32</f>
        <v>-2684.839602007045</v>
      </c>
      <c r="IX4" s="1452">
        <f>IU4+IV4+IW4</f>
        <v>-4906.0319662989277</v>
      </c>
      <c r="IY4" s="1452">
        <f>'15a'!IY32</f>
        <v>3536.2058099795104</v>
      </c>
      <c r="IZ4" s="1452">
        <f>'15a'!IZ32</f>
        <v>668.19924155000626</v>
      </c>
      <c r="JA4" s="1452">
        <f>'15a'!JA32</f>
        <v>8182.8938391225092</v>
      </c>
      <c r="JB4" s="1452">
        <f>IY4+IZ4+JA4</f>
        <v>12387.298890652026</v>
      </c>
      <c r="JC4" s="1452">
        <f>'15a'!JC32</f>
        <v>-1404.3409050724476</v>
      </c>
      <c r="JD4" s="1452">
        <f>'15a'!JD32</f>
        <v>-5495.4481133678528</v>
      </c>
      <c r="JE4" s="1452">
        <f>'15a'!JE32</f>
        <v>-25086.63901371407</v>
      </c>
      <c r="JF4" s="1452">
        <f>JC4+JD4+JE4</f>
        <v>-31986.42803215437</v>
      </c>
      <c r="JG4" s="1453">
        <f>IT4+IX4+JB4+JF4</f>
        <v>-40960.052219423058</v>
      </c>
      <c r="JH4" s="938"/>
      <c r="JI4" s="1454"/>
    </row>
    <row r="5" spans="1:269" s="940" customFormat="1" ht="35.15" customHeight="1" x14ac:dyDescent="0.45">
      <c r="A5" s="1455" t="s">
        <v>980</v>
      </c>
      <c r="B5" s="1403">
        <v>-334.61500000000001</v>
      </c>
      <c r="C5" s="1403">
        <v>101.23</v>
      </c>
      <c r="D5" s="1403">
        <v>87.1</v>
      </c>
      <c r="E5" s="1403">
        <v>249.696</v>
      </c>
      <c r="F5" s="1403">
        <v>90.006299999999996</v>
      </c>
      <c r="G5" s="1403">
        <v>310.5727</v>
      </c>
      <c r="H5" s="1403">
        <v>176.4941</v>
      </c>
      <c r="I5" s="1403">
        <v>577.01610000000005</v>
      </c>
      <c r="J5" s="1403">
        <v>192.03960000000001</v>
      </c>
      <c r="K5" s="1403">
        <v>93.729100000000003</v>
      </c>
      <c r="L5" s="1403">
        <v>-199.43049999999999</v>
      </c>
      <c r="M5" s="1403">
        <v>254.1129</v>
      </c>
      <c r="N5" s="1403">
        <v>227.14099999999999</v>
      </c>
      <c r="O5" s="1403">
        <v>167.16149999999999</v>
      </c>
      <c r="P5" s="1403">
        <v>527.48209999999995</v>
      </c>
      <c r="Q5" s="1403">
        <v>-46.4602</v>
      </c>
      <c r="R5" s="1444">
        <v>-141.8212</v>
      </c>
      <c r="S5" s="1456">
        <v>2142.5504999999998</v>
      </c>
      <c r="T5" s="1404">
        <v>-91.594800000000006</v>
      </c>
      <c r="U5" s="1457">
        <v>2.5224000000000002</v>
      </c>
      <c r="V5" s="1457"/>
      <c r="W5" s="1404">
        <v>629.44000000000005</v>
      </c>
      <c r="X5" s="1404">
        <v>348.27769999999998</v>
      </c>
      <c r="Y5" s="1404">
        <v>322.47219999999999</v>
      </c>
      <c r="Z5" s="1404">
        <v>-610.65319999999997</v>
      </c>
      <c r="AA5" s="1404">
        <v>445.47140000000002</v>
      </c>
      <c r="AB5" s="1458">
        <v>179.58619999999999</v>
      </c>
      <c r="AC5" s="1405">
        <v>67.745199999999997</v>
      </c>
      <c r="AD5" s="1405">
        <v>461.85910000000001</v>
      </c>
      <c r="AE5" s="1405">
        <v>598.66110000000003</v>
      </c>
      <c r="AF5" s="1405">
        <v>-261.84190000000001</v>
      </c>
      <c r="AG5" s="1405">
        <v>2091.9454000000001</v>
      </c>
      <c r="AH5" s="1405"/>
      <c r="AI5" s="1405">
        <v>761.89682300001039</v>
      </c>
      <c r="AJ5" s="1405">
        <v>95.785388999999967</v>
      </c>
      <c r="AK5" s="1405">
        <v>-117.04625600002053</v>
      </c>
      <c r="AL5" s="1405">
        <f t="shared" si="0"/>
        <v>740.63595599998985</v>
      </c>
      <c r="AM5" s="1405">
        <v>1027.507065000023</v>
      </c>
      <c r="AN5" s="1405">
        <v>816.6778710000068</v>
      </c>
      <c r="AO5" s="1405">
        <v>827.06811897998864</v>
      </c>
      <c r="AP5" s="1405">
        <f t="shared" si="1"/>
        <v>3411.8890109800082</v>
      </c>
      <c r="AQ5" s="1405">
        <v>731.53662365001537</v>
      </c>
      <c r="AR5" s="1405">
        <v>179.98850632997556</v>
      </c>
      <c r="AS5" s="1405">
        <v>506.28342267001045</v>
      </c>
      <c r="AT5" s="1405">
        <f t="shared" si="2"/>
        <v>4829.6975636300094</v>
      </c>
      <c r="AU5" s="1405">
        <v>355.65117705999734</v>
      </c>
      <c r="AV5" s="1405">
        <v>1579.848810410007</v>
      </c>
      <c r="AW5" s="1405">
        <v>156.66988501000685</v>
      </c>
      <c r="AX5" s="1405">
        <f t="shared" si="3"/>
        <v>6921.8674361100202</v>
      </c>
      <c r="AY5" s="1405"/>
      <c r="AZ5" s="1405">
        <v>1433.9913009299989</v>
      </c>
      <c r="BA5" s="1405">
        <v>956.48001868999927</v>
      </c>
      <c r="BB5" s="1405">
        <v>-407.14334893999791</v>
      </c>
      <c r="BC5" s="1405">
        <f t="shared" si="4"/>
        <v>1983.3279706800004</v>
      </c>
      <c r="BD5" s="1405">
        <v>931.9859343499993</v>
      </c>
      <c r="BE5" s="1405">
        <v>560.7274608200006</v>
      </c>
      <c r="BF5" s="1405">
        <v>-134.78449121</v>
      </c>
      <c r="BG5" s="1405">
        <f t="shared" si="5"/>
        <v>1357.9289039599998</v>
      </c>
      <c r="BH5" s="1405">
        <f t="shared" si="6"/>
        <v>3341.2568746400002</v>
      </c>
      <c r="BI5" s="1405">
        <v>964.20774651000249</v>
      </c>
      <c r="BJ5" s="1405">
        <v>-513.58422353999686</v>
      </c>
      <c r="BK5" s="1405">
        <v>1314.1050391700003</v>
      </c>
      <c r="BL5" s="1405">
        <f t="shared" si="7"/>
        <v>1764.728562140006</v>
      </c>
      <c r="BM5" s="1405">
        <f t="shared" si="8"/>
        <v>5105.9854367800062</v>
      </c>
      <c r="BN5" s="1405">
        <v>1154.5644288100027</v>
      </c>
      <c r="BO5" s="1405">
        <v>605.03611530000853</v>
      </c>
      <c r="BP5" s="1405">
        <v>84.976091480007398</v>
      </c>
      <c r="BQ5" s="1405">
        <f t="shared" si="9"/>
        <v>1844.5766355900187</v>
      </c>
      <c r="BR5" s="1405">
        <f t="shared" si="10"/>
        <v>6950.5620723700249</v>
      </c>
      <c r="BS5" s="1405"/>
      <c r="BT5" s="1405">
        <v>1460.7261737699764</v>
      </c>
      <c r="BU5" s="1405">
        <v>585.5409780200124</v>
      </c>
      <c r="BV5" s="1405">
        <v>122.06578482998815</v>
      </c>
      <c r="BW5" s="1405">
        <f t="shared" si="11"/>
        <v>2168.3329366199769</v>
      </c>
      <c r="BX5" s="1405">
        <v>464.79286230998673</v>
      </c>
      <c r="BY5" s="1405">
        <v>674.9671826899862</v>
      </c>
      <c r="BZ5" s="1405">
        <v>460.10201535000562</v>
      </c>
      <c r="CA5" s="1405">
        <f t="shared" si="12"/>
        <v>1599.8620603499785</v>
      </c>
      <c r="CB5" s="1405">
        <v>1484.7222649500102</v>
      </c>
      <c r="CC5" s="1405">
        <v>2662.591817526014</v>
      </c>
      <c r="CD5" s="1405"/>
      <c r="CE5" s="1405">
        <v>548.06053042000156</v>
      </c>
      <c r="CF5" s="1405">
        <v>468.44337566000502</v>
      </c>
      <c r="CG5" s="1405">
        <v>-590.53583831999549</v>
      </c>
      <c r="CH5" s="1405">
        <f t="shared" si="13"/>
        <v>425.96806776001108</v>
      </c>
      <c r="CI5" s="1405">
        <v>1191.362830909999</v>
      </c>
      <c r="CJ5" s="1405">
        <v>21.848130959996023</v>
      </c>
      <c r="CK5" s="1405">
        <v>134.77307558999769</v>
      </c>
      <c r="CL5" s="1405">
        <f t="shared" si="14"/>
        <v>1347.9840374599928</v>
      </c>
      <c r="CM5" s="1405">
        <v>1249.2105437699956</v>
      </c>
      <c r="CN5" s="1405">
        <v>291.12674570000729</v>
      </c>
      <c r="CO5" s="1459">
        <v>875.48532878998105</v>
      </c>
      <c r="CP5" s="1405">
        <f>CM5+CN5+CO5</f>
        <v>2415.8226182599838</v>
      </c>
      <c r="CQ5" s="1405">
        <v>-2536.5061704200048</v>
      </c>
      <c r="CR5" s="1405">
        <v>345.02819942000508</v>
      </c>
      <c r="CS5" s="1445">
        <v>1370.026921710031</v>
      </c>
      <c r="CT5" s="1405">
        <f t="shared" si="16"/>
        <v>-821.45104928996875</v>
      </c>
      <c r="CU5" s="1446">
        <v>1259.672308969969</v>
      </c>
      <c r="CV5" s="1446">
        <v>1653.1403136700001</v>
      </c>
      <c r="CW5" s="1446">
        <v>659.28307876998463</v>
      </c>
      <c r="CX5" s="1446">
        <v>3572.0957014099536</v>
      </c>
      <c r="CY5" s="1447">
        <v>-108.01953858002648</v>
      </c>
      <c r="CZ5" s="1447">
        <v>1178.4179198900313</v>
      </c>
      <c r="DA5" s="1447">
        <v>1339.6583552299701</v>
      </c>
      <c r="DB5" s="1446">
        <v>2410.0567365399747</v>
      </c>
      <c r="DC5" s="1447">
        <v>2053.9436259399699</v>
      </c>
      <c r="DD5" s="1447">
        <v>1281.0161841299716</v>
      </c>
      <c r="DE5" s="1447">
        <v>558.52831542003253</v>
      </c>
      <c r="DF5" s="1446">
        <v>3893.4881254899738</v>
      </c>
      <c r="DG5" s="1447">
        <v>-2358.4302740100034</v>
      </c>
      <c r="DH5" s="1447">
        <v>1671.4941832900495</v>
      </c>
      <c r="DI5" s="1447">
        <v>2127.5413206299895</v>
      </c>
      <c r="DJ5" s="1447">
        <v>1440.6052299100356</v>
      </c>
      <c r="DK5" s="1447">
        <v>2698.9810929299765</v>
      </c>
      <c r="DL5" s="1447">
        <v>375.93730755999616</v>
      </c>
      <c r="DM5" s="1447">
        <v>-146.49348851002787</v>
      </c>
      <c r="DN5" s="1447">
        <v>2928.4249119799442</v>
      </c>
      <c r="DO5" s="1447">
        <v>826.82777442008626</v>
      </c>
      <c r="DP5" s="1447">
        <v>983.62550183999542</v>
      </c>
      <c r="DQ5" s="1447">
        <v>2139.998711289893</v>
      </c>
      <c r="DR5" s="1447">
        <v>3950.4519875499745</v>
      </c>
      <c r="DS5" s="1447">
        <v>1853.2875599100776</v>
      </c>
      <c r="DT5" s="1447">
        <v>396.8816169300049</v>
      </c>
      <c r="DU5" s="1447">
        <v>-555.99645709997958</v>
      </c>
      <c r="DV5" s="1447">
        <v>1694.172719740103</v>
      </c>
      <c r="DW5" s="1447">
        <v>2635.3676458299551</v>
      </c>
      <c r="DX5" s="1447">
        <v>733.64922975004413</v>
      </c>
      <c r="DY5" s="1447">
        <v>27.764480779996607</v>
      </c>
      <c r="DZ5" s="1447">
        <v>3396.7813563599957</v>
      </c>
      <c r="EA5" s="1447">
        <v>11969.828975630018</v>
      </c>
      <c r="EB5" s="1448">
        <v>2548.3188997099969</v>
      </c>
      <c r="EC5" s="1447">
        <v>-459.67016431999627</v>
      </c>
      <c r="ED5" s="1447">
        <v>1026.9725777800008</v>
      </c>
      <c r="EE5" s="1447">
        <v>3115.621313170001</v>
      </c>
      <c r="EF5" s="1447">
        <v>2633.5458401899991</v>
      </c>
      <c r="EG5" s="1447">
        <v>-2970.4589166800006</v>
      </c>
      <c r="EH5" s="1447">
        <v>651.32692287000452</v>
      </c>
      <c r="EI5" s="1447">
        <v>314.41384638000278</v>
      </c>
      <c r="EJ5" s="1447">
        <v>1935.6536097900137</v>
      </c>
      <c r="EK5" s="1447">
        <v>-1044.1170378200104</v>
      </c>
      <c r="EL5" s="1447">
        <v>620.61469406001368</v>
      </c>
      <c r="EM5" s="1447">
        <v>1512.1512660300168</v>
      </c>
      <c r="EN5" s="1447">
        <v>2467.8981980899916</v>
      </c>
      <c r="EO5" s="1447">
        <v>2083.9011728699793</v>
      </c>
      <c r="EP5" s="1447">
        <v>-97.737904069991203</v>
      </c>
      <c r="EQ5" s="1447">
        <v>4454.0614668899807</v>
      </c>
      <c r="ER5" s="1449">
        <v>9396.2478924700008</v>
      </c>
      <c r="ES5" s="1448">
        <v>2492.3044108200429</v>
      </c>
      <c r="ET5" s="1447">
        <v>1943.5777756199986</v>
      </c>
      <c r="EU5" s="1447">
        <v>-11801.384368080046</v>
      </c>
      <c r="EV5" s="1447">
        <v>-7365.5021816400049</v>
      </c>
      <c r="EW5" s="1447">
        <v>3591.9536097700325</v>
      </c>
      <c r="EX5" s="1447">
        <v>4615.5414034200057</v>
      </c>
      <c r="EY5" s="1447">
        <v>1760.7035900499848</v>
      </c>
      <c r="EZ5" s="1447">
        <v>9168.1986032400237</v>
      </c>
      <c r="FA5" s="1447">
        <v>3226.9891212200027</v>
      </c>
      <c r="FB5" s="1447">
        <v>1548.6213179000636</v>
      </c>
      <c r="FC5" s="1447">
        <v>4607.7183921300293</v>
      </c>
      <c r="FD5" s="1447">
        <v>9383.3288312500954</v>
      </c>
      <c r="FE5" s="1447">
        <v>1831.2494230300356</v>
      </c>
      <c r="FF5" s="1447">
        <v>2889.1654957400178</v>
      </c>
      <c r="FG5" s="1447">
        <v>-404.28522269003884</v>
      </c>
      <c r="FH5" s="1447">
        <v>4316.1296960800137</v>
      </c>
      <c r="FI5" s="1449">
        <v>13087.154948930127</v>
      </c>
      <c r="FJ5" s="1448">
        <v>1736.4143454500231</v>
      </c>
      <c r="FK5" s="1447">
        <v>-2177.6519430899916</v>
      </c>
      <c r="FL5" s="1447">
        <v>7601.3500246299918</v>
      </c>
      <c r="FM5" s="1443">
        <v>7160.1124269900229</v>
      </c>
      <c r="FN5" s="1443">
        <v>1277.1000297844018</v>
      </c>
      <c r="FO5" s="1443">
        <v>5812.4895216097766</v>
      </c>
      <c r="FP5" s="1443">
        <v>5330.5578483099753</v>
      </c>
      <c r="FQ5" s="1443">
        <v>12420.147399704154</v>
      </c>
      <c r="FR5" s="1443">
        <v>4796.7329957999846</v>
      </c>
      <c r="FS5" s="1443">
        <v>5296.6210693660269</v>
      </c>
      <c r="FT5" s="1443">
        <v>2126.0846342099794</v>
      </c>
      <c r="FU5" s="1443">
        <v>12219.438699375991</v>
      </c>
      <c r="FV5" s="1443">
        <v>5989.6176210499589</v>
      </c>
      <c r="FW5" s="1443">
        <v>5231.1916823799938</v>
      </c>
      <c r="FX5" s="1443">
        <v>3823.6756143200582</v>
      </c>
      <c r="FY5" s="1443">
        <v>15044.484917750011</v>
      </c>
      <c r="FZ5" s="1450">
        <v>46844.18244382018</v>
      </c>
      <c r="GA5" s="1451">
        <v>4480.9929601599688</v>
      </c>
      <c r="GB5" s="1443">
        <v>2994.3887104499972</v>
      </c>
      <c r="GC5" s="1443">
        <v>4043.8765711100323</v>
      </c>
      <c r="GD5" s="1443">
        <f>GA5+GB5+GC5</f>
        <v>11519.258241719999</v>
      </c>
      <c r="GE5" s="1443">
        <v>-11916.158975119924</v>
      </c>
      <c r="GF5" s="1443">
        <v>5204.7966503400021</v>
      </c>
      <c r="GG5" s="1443">
        <v>2597.7527790799522</v>
      </c>
      <c r="GH5" s="1443">
        <f>GE5+GF5+GG5</f>
        <v>-4113.6095456999701</v>
      </c>
      <c r="GI5" s="1443">
        <v>4921.7127363399704</v>
      </c>
      <c r="GJ5" s="1443">
        <v>5232.9920042299964</v>
      </c>
      <c r="GK5" s="1443">
        <v>5314.8906385900564</v>
      </c>
      <c r="GL5" s="1443">
        <f t="shared" ref="GL5:GL18" si="17">GI5+GJ5+GK5</f>
        <v>15469.595379160022</v>
      </c>
      <c r="GM5" s="1443">
        <v>1924.7177450599224</v>
      </c>
      <c r="GN5" s="1443">
        <v>6664.4055902299642</v>
      </c>
      <c r="GO5" s="1443">
        <v>-6653.6846687600782</v>
      </c>
      <c r="GP5" s="1443">
        <f t="shared" ref="GP5:GP18" si="18">GM5+GN5+GO5</f>
        <v>1935.4386665298089</v>
      </c>
      <c r="GQ5" s="1450">
        <f t="shared" ref="GQ5:GQ18" si="19">GD5+GH5+GL5+GP5</f>
        <v>24810.682741709861</v>
      </c>
      <c r="GR5" s="1451">
        <v>7742.9754348300003</v>
      </c>
      <c r="GS5" s="1443">
        <v>2602.5363048900331</v>
      </c>
      <c r="GT5" s="1443">
        <v>6113.6195968099728</v>
      </c>
      <c r="GU5" s="1443">
        <f t="shared" ref="GU5:GU18" si="20">GR5+GS5+GT5</f>
        <v>16459.131336530008</v>
      </c>
      <c r="GV5" s="1443">
        <v>2892.5297978999984</v>
      </c>
      <c r="GW5" s="1443">
        <v>5833.3142109799919</v>
      </c>
      <c r="GX5" s="1443">
        <v>2939.3953799599662</v>
      </c>
      <c r="GY5" s="1443">
        <f t="shared" ref="GY5:GY18" si="21">GV5+GW5+GX5</f>
        <v>11665.239388839957</v>
      </c>
      <c r="GZ5" s="1443">
        <v>3445.0354465399646</v>
      </c>
      <c r="HA5" s="1443">
        <v>7495.6865726300275</v>
      </c>
      <c r="HB5" s="1443">
        <v>-2263.6995558800099</v>
      </c>
      <c r="HC5" s="1443">
        <f t="shared" ref="HC5:HC18" si="22">GZ5+HA5+HB5</f>
        <v>8677.0224632899826</v>
      </c>
      <c r="HD5" s="1443">
        <v>13420.682158430025</v>
      </c>
      <c r="HE5" s="1443">
        <v>7895.5784972699821</v>
      </c>
      <c r="HF5" s="1443">
        <v>-12577.329314599994</v>
      </c>
      <c r="HG5" s="1443">
        <f t="shared" ref="HG5:HG18" si="23">HD5+HE5+HF5</f>
        <v>8738.931341100013</v>
      </c>
      <c r="HH5" s="1450">
        <v>45540.324529759957</v>
      </c>
      <c r="HI5" s="1451">
        <v>6800.5305317299826</v>
      </c>
      <c r="HJ5" s="1443">
        <v>4765.8318629000332</v>
      </c>
      <c r="HK5" s="1443">
        <v>-2944.8220920600297</v>
      </c>
      <c r="HL5" s="1443">
        <f t="shared" ref="HL5:HL18" si="24">HI5+HJ5+HK5</f>
        <v>8621.5403025699852</v>
      </c>
      <c r="HM5" s="1443">
        <v>3107.5548492199619</v>
      </c>
      <c r="HN5" s="1443">
        <v>1133.7484466209146</v>
      </c>
      <c r="HO5" s="1443">
        <v>-7292.0026708408614</v>
      </c>
      <c r="HP5" s="1443">
        <f t="shared" ref="HP5:HP18" si="25">HM5+HN5+HO5</f>
        <v>-3050.6993749999847</v>
      </c>
      <c r="HQ5" s="1443">
        <v>9386.6844282299771</v>
      </c>
      <c r="HR5" s="1443">
        <v>2288.2977560900331</v>
      </c>
      <c r="HS5" s="1443">
        <v>-11736.003012029647</v>
      </c>
      <c r="HT5" s="1443">
        <f t="shared" ref="HT5:HT15" si="26">HQ5+HR5+HS5</f>
        <v>-61.02082770963716</v>
      </c>
      <c r="HU5" s="1443">
        <v>3004.8718125742184</v>
      </c>
      <c r="HV5" s="1443">
        <v>2878.089582020033</v>
      </c>
      <c r="HW5" s="1443">
        <v>-1436.3746151900366</v>
      </c>
      <c r="HX5" s="1443">
        <f t="shared" ref="HX5:HX18" si="27">HU5+HV5+HW5</f>
        <v>4446.5867794042142</v>
      </c>
      <c r="HY5" s="1450">
        <f t="shared" ref="HY5:HY26" si="28">HX5+HT5+HP5+HL5</f>
        <v>9956.4068792645776</v>
      </c>
      <c r="HZ5" s="1451">
        <f>HZ6+HZ9</f>
        <v>7096.3365397099815</v>
      </c>
      <c r="IA5" s="1443">
        <f>IA6+IA9</f>
        <v>7238.2908295500292</v>
      </c>
      <c r="IB5" s="1443">
        <f>IB6+IB9</f>
        <v>-1030.0654676500162</v>
      </c>
      <c r="IC5" s="1443">
        <f>HZ5+IA5+IB5</f>
        <v>13304.561901609995</v>
      </c>
      <c r="ID5" s="1443">
        <f>ID6+ID9</f>
        <v>6836.3914139400131</v>
      </c>
      <c r="IE5" s="1443">
        <f t="shared" ref="IE5:IH5" si="29">IE6+IE9</f>
        <v>3445.8904826100356</v>
      </c>
      <c r="IF5" s="1443">
        <f t="shared" si="29"/>
        <v>-1983.5517771699988</v>
      </c>
      <c r="IG5" s="1443">
        <f>ID5+IE5+IF5</f>
        <v>8298.7301193800486</v>
      </c>
      <c r="IH5" s="1443">
        <f t="shared" si="29"/>
        <v>3505.4694314960025</v>
      </c>
      <c r="II5" s="1443">
        <f t="shared" ref="II5" si="30">II6+II9</f>
        <v>14264.039189044979</v>
      </c>
      <c r="IJ5" s="1443">
        <f t="shared" ref="IJ5" si="31">IJ6+IJ9</f>
        <v>5776.6026469419603</v>
      </c>
      <c r="IK5" s="1443">
        <f>IH5+II5+IJ5</f>
        <v>23546.111267482942</v>
      </c>
      <c r="IL5" s="1443">
        <f>IL6+IL9</f>
        <v>2837.3204114470054</v>
      </c>
      <c r="IM5" s="1443">
        <f t="shared" ref="IM5:IN5" si="32">IM6+IM9</f>
        <v>3700.6046626300031</v>
      </c>
      <c r="IN5" s="1443">
        <f t="shared" si="32"/>
        <v>-10150.59</v>
      </c>
      <c r="IO5" s="1443">
        <f>IL5+IM5+IN5</f>
        <v>-3612.6649259229916</v>
      </c>
      <c r="IP5" s="1443">
        <f>IC5+IG5+IK5+IO5</f>
        <v>41536.738362549993</v>
      </c>
      <c r="IQ5" s="1451">
        <f>IQ6+IQ9</f>
        <v>10303.314792781139</v>
      </c>
      <c r="IR5" s="1443">
        <f t="shared" ref="IR5:JE5" si="33">IR6+IR9</f>
        <v>10868.712536684227</v>
      </c>
      <c r="IS5" s="1443">
        <f t="shared" si="33"/>
        <v>-5828.5519678306464</v>
      </c>
      <c r="IT5" s="1443">
        <f>IQ5+IR5+IS5</f>
        <v>15343.475361634721</v>
      </c>
      <c r="IU5" s="1443">
        <f t="shared" si="33"/>
        <v>-1987.703907908766</v>
      </c>
      <c r="IV5" s="1443">
        <f t="shared" si="33"/>
        <v>3893.1391279714594</v>
      </c>
      <c r="IW5" s="1443">
        <f t="shared" si="33"/>
        <v>2793.1570132170436</v>
      </c>
      <c r="IX5" s="1443">
        <f>IU5+IV5+IW5</f>
        <v>4698.5922332797372</v>
      </c>
      <c r="IY5" s="1443">
        <f t="shared" si="33"/>
        <v>-5391.5908871796109</v>
      </c>
      <c r="IZ5" s="1443">
        <f t="shared" si="33"/>
        <v>1147.9827328587371</v>
      </c>
      <c r="JA5" s="1443">
        <f t="shared" si="33"/>
        <v>-8207.1576395225075</v>
      </c>
      <c r="JB5" s="1443">
        <f>IY5+IZ5+JA5</f>
        <v>-12450.76579384338</v>
      </c>
      <c r="JC5" s="1443">
        <f t="shared" si="33"/>
        <v>-1626.4801927052704</v>
      </c>
      <c r="JD5" s="1443">
        <f t="shared" si="33"/>
        <v>5792.6939335278566</v>
      </c>
      <c r="JE5" s="1443">
        <f t="shared" si="33"/>
        <v>26793.34629818075</v>
      </c>
      <c r="JF5" s="1443">
        <f>JC5+JD5+JE5</f>
        <v>30959.560039003336</v>
      </c>
      <c r="JG5" s="1450">
        <f>IT5+IX5+JB5+JF5</f>
        <v>38550.861840074416</v>
      </c>
      <c r="JH5" s="938"/>
      <c r="JI5" s="1454"/>
    </row>
    <row r="6" spans="1:269" ht="35.15" customHeight="1" x14ac:dyDescent="0.45">
      <c r="A6" s="1460" t="s">
        <v>900</v>
      </c>
      <c r="B6" s="1461">
        <v>-369.88200000000001</v>
      </c>
      <c r="C6" s="1461">
        <v>3.25</v>
      </c>
      <c r="D6" s="1461">
        <v>-5.7</v>
      </c>
      <c r="E6" s="1461">
        <v>245.20480000000001</v>
      </c>
      <c r="F6" s="1461">
        <v>94.280299999999997</v>
      </c>
      <c r="G6" s="1461">
        <v>234.39490000000001</v>
      </c>
      <c r="H6" s="1461">
        <v>7.5382999999999996</v>
      </c>
      <c r="I6" s="1461">
        <v>176.15809999999999</v>
      </c>
      <c r="J6" s="1461">
        <v>137.39330000000001</v>
      </c>
      <c r="K6" s="1461">
        <v>67.700199999999995</v>
      </c>
      <c r="L6" s="1461">
        <v>-316.37119999999999</v>
      </c>
      <c r="M6" s="1461">
        <v>172.18469999999999</v>
      </c>
      <c r="N6" s="1461">
        <v>289.06209999999999</v>
      </c>
      <c r="O6" s="1461">
        <v>106.161</v>
      </c>
      <c r="P6" s="1461">
        <v>325.41520000000003</v>
      </c>
      <c r="Q6" s="1461">
        <v>-182.97219999999999</v>
      </c>
      <c r="R6" s="1462">
        <v>-43.7241</v>
      </c>
      <c r="S6" s="1463">
        <v>972.94039999999995</v>
      </c>
      <c r="T6" s="1412">
        <v>-300.37450000000001</v>
      </c>
      <c r="U6" s="1464">
        <v>-481.84969999999998</v>
      </c>
      <c r="V6" s="1464"/>
      <c r="W6" s="1412">
        <v>465.67239999999998</v>
      </c>
      <c r="X6" s="1412">
        <v>347.1936</v>
      </c>
      <c r="Y6" s="1412">
        <v>100.6837</v>
      </c>
      <c r="Z6" s="1412">
        <v>-772.94060000000002</v>
      </c>
      <c r="AA6" s="1412">
        <v>224.0762</v>
      </c>
      <c r="AB6" s="1465">
        <v>-134.71250000000001</v>
      </c>
      <c r="AC6" s="1406">
        <v>185.08680000000001</v>
      </c>
      <c r="AD6" s="1406">
        <v>385.18630000000002</v>
      </c>
      <c r="AE6" s="1406">
        <v>592.74120000000005</v>
      </c>
      <c r="AF6" s="1406">
        <v>-191.39619999999999</v>
      </c>
      <c r="AG6" s="1406">
        <v>419.36669999999998</v>
      </c>
      <c r="AH6" s="1406"/>
      <c r="AI6" s="1406">
        <v>694.29506900001013</v>
      </c>
      <c r="AJ6" s="1406">
        <v>-45.760879999999425</v>
      </c>
      <c r="AK6" s="1406">
        <v>-440.19903200002153</v>
      </c>
      <c r="AL6" s="1406">
        <f t="shared" si="0"/>
        <v>208.33515699998918</v>
      </c>
      <c r="AM6" s="1406">
        <v>1006.5578790000237</v>
      </c>
      <c r="AN6" s="1406">
        <v>326.94380400000608</v>
      </c>
      <c r="AO6" s="1406">
        <v>569.96641797998916</v>
      </c>
      <c r="AP6" s="1406">
        <f t="shared" si="1"/>
        <v>2111.8032579800079</v>
      </c>
      <c r="AQ6" s="1406">
        <v>26.269235650015993</v>
      </c>
      <c r="AR6" s="1406">
        <v>-774.25636682002528</v>
      </c>
      <c r="AS6" s="1406">
        <v>371.09352082001044</v>
      </c>
      <c r="AT6" s="1406">
        <f t="shared" si="2"/>
        <v>1734.9096476300092</v>
      </c>
      <c r="AU6" s="1406">
        <v>-915.50722106000319</v>
      </c>
      <c r="AV6" s="1406">
        <v>1322.9137620100075</v>
      </c>
      <c r="AW6" s="1406">
        <v>393.5852525700065</v>
      </c>
      <c r="AX6" s="1406">
        <f t="shared" si="3"/>
        <v>2535.9014411500202</v>
      </c>
      <c r="AY6" s="1406"/>
      <c r="AZ6" s="1406">
        <v>1019.1888127900002</v>
      </c>
      <c r="BA6" s="1406">
        <v>412.29038508999906</v>
      </c>
      <c r="BB6" s="1406">
        <v>-295.69750626999775</v>
      </c>
      <c r="BC6" s="1406">
        <f t="shared" si="4"/>
        <v>1135.7816916100014</v>
      </c>
      <c r="BD6" s="1406">
        <v>668.38552427999912</v>
      </c>
      <c r="BE6" s="1406">
        <v>255.22998462000118</v>
      </c>
      <c r="BF6" s="1406">
        <v>-649.43384584</v>
      </c>
      <c r="BG6" s="1406">
        <f t="shared" si="5"/>
        <v>274.18166306000035</v>
      </c>
      <c r="BH6" s="1406">
        <f t="shared" si="6"/>
        <v>1409.9633546700018</v>
      </c>
      <c r="BI6" s="1406">
        <v>1196.6729450900023</v>
      </c>
      <c r="BJ6" s="1406">
        <v>-616.9939108599965</v>
      </c>
      <c r="BK6" s="1406">
        <v>859.08616745999973</v>
      </c>
      <c r="BL6" s="1406">
        <f t="shared" si="7"/>
        <v>1438.7652016900056</v>
      </c>
      <c r="BM6" s="1406">
        <f t="shared" si="8"/>
        <v>2848.7285563600071</v>
      </c>
      <c r="BN6" s="1406">
        <v>1065.167316210003</v>
      </c>
      <c r="BO6" s="1406">
        <v>-128.42760857999278</v>
      </c>
      <c r="BP6" s="1406">
        <v>-175.16424569999148</v>
      </c>
      <c r="BQ6" s="1406">
        <f t="shared" si="9"/>
        <v>761.57546193001872</v>
      </c>
      <c r="BR6" s="1406">
        <f t="shared" si="10"/>
        <v>3610.3040182900259</v>
      </c>
      <c r="BS6" s="1406"/>
      <c r="BT6" s="1406">
        <v>1354.0196320199766</v>
      </c>
      <c r="BU6" s="1406">
        <v>915.49098317001199</v>
      </c>
      <c r="BV6" s="1406">
        <v>71.874705019987189</v>
      </c>
      <c r="BW6" s="1406">
        <f t="shared" si="11"/>
        <v>2341.3853202099758</v>
      </c>
      <c r="BX6" s="1406">
        <v>39.652148279989142</v>
      </c>
      <c r="BY6" s="1406">
        <v>492.92030159998501</v>
      </c>
      <c r="BZ6" s="1406">
        <v>236.32324575000723</v>
      </c>
      <c r="CA6" s="1406">
        <f t="shared" si="12"/>
        <v>768.89569562998133</v>
      </c>
      <c r="CB6" s="1406">
        <v>684.25758361001033</v>
      </c>
      <c r="CC6" s="1406">
        <v>1241.5201602360157</v>
      </c>
      <c r="CD6" s="1406"/>
      <c r="CE6" s="1406">
        <v>374.24642189000082</v>
      </c>
      <c r="CF6" s="1406">
        <v>318.17603954000305</v>
      </c>
      <c r="CG6" s="1406">
        <v>-1320.929405709996</v>
      </c>
      <c r="CH6" s="1406">
        <f t="shared" si="13"/>
        <v>-628.50694427999213</v>
      </c>
      <c r="CI6" s="1406">
        <v>1151.8189042099993</v>
      </c>
      <c r="CJ6" s="1406">
        <v>-207.51701326000691</v>
      </c>
      <c r="CK6" s="1406">
        <v>-248.06419579999988</v>
      </c>
      <c r="CL6" s="1406">
        <f t="shared" si="14"/>
        <v>696.23769514999253</v>
      </c>
      <c r="CM6" s="1406">
        <v>1278.7344200799948</v>
      </c>
      <c r="CN6" s="1406">
        <v>-82.262323599994176</v>
      </c>
      <c r="CO6" s="1406">
        <v>732.0956307999827</v>
      </c>
      <c r="CP6" s="1406">
        <f t="shared" si="15"/>
        <v>1928.5677272799833</v>
      </c>
      <c r="CQ6" s="1406">
        <v>-2803.7726351000042</v>
      </c>
      <c r="CR6" s="1406">
        <v>-378.03434599999713</v>
      </c>
      <c r="CS6" s="1466">
        <v>1069.8727130100317</v>
      </c>
      <c r="CT6" s="1406">
        <f t="shared" si="16"/>
        <v>-2111.9342680899699</v>
      </c>
      <c r="CU6" s="1408">
        <v>896.05025210996905</v>
      </c>
      <c r="CV6" s="1408">
        <v>440.40837198000213</v>
      </c>
      <c r="CW6" s="1408">
        <v>104.90778216998372</v>
      </c>
      <c r="CX6" s="1408">
        <v>1441.3664062599548</v>
      </c>
      <c r="CY6" s="1409">
        <v>-1641.9752233100292</v>
      </c>
      <c r="CZ6" s="1409">
        <v>1255.6936739400346</v>
      </c>
      <c r="DA6" s="1409">
        <v>436.75183576996812</v>
      </c>
      <c r="DB6" s="1408">
        <v>50.47028639997356</v>
      </c>
      <c r="DC6" s="1409">
        <v>3616.7970213799708</v>
      </c>
      <c r="DD6" s="1409">
        <v>-3154.6650758400283</v>
      </c>
      <c r="DE6" s="1409">
        <v>2478.2562637500346</v>
      </c>
      <c r="DF6" s="1408">
        <v>2940.3882092899767</v>
      </c>
      <c r="DG6" s="1409">
        <v>-2963.2942892200062</v>
      </c>
      <c r="DH6" s="1409">
        <v>1831.5606365200485</v>
      </c>
      <c r="DI6" s="1409">
        <v>2297.6925077499932</v>
      </c>
      <c r="DJ6" s="1409">
        <v>1165.9588550500357</v>
      </c>
      <c r="DK6" s="1409">
        <v>-4122.2275251400242</v>
      </c>
      <c r="DL6" s="1409">
        <v>1153.4241846799973</v>
      </c>
      <c r="DM6" s="1409">
        <v>-360.77861402003128</v>
      </c>
      <c r="DN6" s="1409">
        <v>-3329.5819544800584</v>
      </c>
      <c r="DO6" s="1409">
        <v>-7571.8825995899124</v>
      </c>
      <c r="DP6" s="1409">
        <v>1134.612195679998</v>
      </c>
      <c r="DQ6" s="1409">
        <v>1750.4756036398924</v>
      </c>
      <c r="DR6" s="1409">
        <v>-4686.7948002700223</v>
      </c>
      <c r="DS6" s="1409">
        <v>2964.0754841800817</v>
      </c>
      <c r="DT6" s="1409">
        <v>-1373.9279164700017</v>
      </c>
      <c r="DU6" s="1409">
        <v>-914.91963913998177</v>
      </c>
      <c r="DV6" s="1409">
        <v>675.22792857009824</v>
      </c>
      <c r="DW6" s="1409">
        <v>2321.8572040499544</v>
      </c>
      <c r="DX6" s="1409">
        <v>1302.6456165200429</v>
      </c>
      <c r="DY6" s="1409">
        <v>-2721.2040484000013</v>
      </c>
      <c r="DZ6" s="1409">
        <v>903.29877216999603</v>
      </c>
      <c r="EA6" s="1409">
        <v>-6437.8520540099862</v>
      </c>
      <c r="EB6" s="1467">
        <v>2486.2306435100036</v>
      </c>
      <c r="EC6" s="1409">
        <v>-1459.0236956200008</v>
      </c>
      <c r="ED6" s="1409">
        <v>93.850669200003153</v>
      </c>
      <c r="EE6" s="1409">
        <v>1121.0576170900054</v>
      </c>
      <c r="EF6" s="1409">
        <v>2121.4846530299988</v>
      </c>
      <c r="EG6" s="1409">
        <v>-3502.7184161700011</v>
      </c>
      <c r="EH6" s="1409">
        <v>444.45317533000372</v>
      </c>
      <c r="EI6" s="1409">
        <v>-936.78058780999856</v>
      </c>
      <c r="EJ6" s="1409">
        <v>1513.2567097900135</v>
      </c>
      <c r="EK6" s="1409">
        <v>-1035.4302458500144</v>
      </c>
      <c r="EL6" s="1409">
        <v>928.61055234001299</v>
      </c>
      <c r="EM6" s="1409">
        <v>1406.4370162800119</v>
      </c>
      <c r="EN6" s="1409">
        <v>2292.6935441499959</v>
      </c>
      <c r="EO6" s="1409">
        <v>1030.9975259999735</v>
      </c>
      <c r="EP6" s="1409">
        <v>487.02764794000683</v>
      </c>
      <c r="EQ6" s="1409">
        <v>3810.7187180899764</v>
      </c>
      <c r="ER6" s="1468">
        <v>5401.4327636499956</v>
      </c>
      <c r="ES6" s="1467">
        <v>2498.697710400043</v>
      </c>
      <c r="ET6" s="1409">
        <v>1428.2474081699997</v>
      </c>
      <c r="EU6" s="1409">
        <v>-14940.164913640045</v>
      </c>
      <c r="EV6" s="1409">
        <v>-11013.219795070001</v>
      </c>
      <c r="EW6" s="1409">
        <v>2304.4679107000334</v>
      </c>
      <c r="EX6" s="1409">
        <v>3985.6306444900047</v>
      </c>
      <c r="EY6" s="1409">
        <v>1869.4040212199791</v>
      </c>
      <c r="EZ6" s="1409">
        <v>7359.5025764100174</v>
      </c>
      <c r="FA6" s="1409">
        <v>2690.0603035700087</v>
      </c>
      <c r="FB6" s="1409">
        <v>885.34740461005833</v>
      </c>
      <c r="FC6" s="1409">
        <v>4238.81359213003</v>
      </c>
      <c r="FD6" s="1409">
        <v>7814.2213003100969</v>
      </c>
      <c r="FE6" s="1409">
        <v>1327.0399378000368</v>
      </c>
      <c r="FF6" s="1409">
        <v>2367.5161957400182</v>
      </c>
      <c r="FG6" s="1409">
        <v>-2652.3332226900388</v>
      </c>
      <c r="FH6" s="1409">
        <v>1042.222910850016</v>
      </c>
      <c r="FI6" s="1468">
        <v>2787.7269925001265</v>
      </c>
      <c r="FJ6" s="1467">
        <v>31.251183230014519</v>
      </c>
      <c r="FK6" s="1409">
        <v>-3145.6204804099912</v>
      </c>
      <c r="FL6" s="1409">
        <v>7096.4937852299881</v>
      </c>
      <c r="FM6" s="1469">
        <v>3982.1244880500121</v>
      </c>
      <c r="FN6" s="1469">
        <v>1235.0077035742011</v>
      </c>
      <c r="FO6" s="1469">
        <v>6180.3909710299904</v>
      </c>
      <c r="FP6" s="1469">
        <v>4174.321586159971</v>
      </c>
      <c r="FQ6" s="1469">
        <v>11589.720260764163</v>
      </c>
      <c r="FR6" s="1469">
        <v>2469.696650689978</v>
      </c>
      <c r="FS6" s="1469">
        <v>3534.933630206026</v>
      </c>
      <c r="FT6" s="1469">
        <v>1464.1312899399736</v>
      </c>
      <c r="FU6" s="1469">
        <v>7468.7615708359781</v>
      </c>
      <c r="FV6" s="1469">
        <v>2959.2664560599624</v>
      </c>
      <c r="FW6" s="1469">
        <v>4625.3351874499904</v>
      </c>
      <c r="FX6" s="1469">
        <v>293.11122861006112</v>
      </c>
      <c r="FY6" s="1469">
        <v>7877.7128721200143</v>
      </c>
      <c r="FZ6" s="1470">
        <v>30918.31819177017</v>
      </c>
      <c r="GA6" s="1471">
        <v>-883.89305258002878</v>
      </c>
      <c r="GB6" s="1469">
        <v>1605.9395065400004</v>
      </c>
      <c r="GC6" s="1469">
        <v>2949.9468700900225</v>
      </c>
      <c r="GD6" s="1469">
        <f>GA6+GB6+GC6</f>
        <v>3671.993324049994</v>
      </c>
      <c r="GE6" s="1469">
        <v>-14015.593093639909</v>
      </c>
      <c r="GF6" s="1469">
        <v>3325.5278853799996</v>
      </c>
      <c r="GG6" s="1469">
        <v>1334.3179075599544</v>
      </c>
      <c r="GH6" s="1469">
        <f>GE6+GF6+GG6</f>
        <v>-9355.7473006999553</v>
      </c>
      <c r="GI6" s="1469">
        <v>4083.6244553099673</v>
      </c>
      <c r="GJ6" s="1469">
        <v>3752.5696059200018</v>
      </c>
      <c r="GK6" s="1469">
        <v>6530.2631137300468</v>
      </c>
      <c r="GL6" s="1469">
        <f t="shared" si="17"/>
        <v>14366.457174960016</v>
      </c>
      <c r="GM6" s="1469">
        <v>1408.4132974999211</v>
      </c>
      <c r="GN6" s="1469">
        <v>5166.5525527999607</v>
      </c>
      <c r="GO6" s="1469">
        <v>-7278.2722373300658</v>
      </c>
      <c r="GP6" s="1469">
        <f t="shared" si="18"/>
        <v>-703.30638703018394</v>
      </c>
      <c r="GQ6" s="1470">
        <f t="shared" si="19"/>
        <v>7979.3968112798711</v>
      </c>
      <c r="GR6" s="1471">
        <v>7898.0874191999937</v>
      </c>
      <c r="GS6" s="1469">
        <v>1905.4840326800197</v>
      </c>
      <c r="GT6" s="1469">
        <v>2669.8613081699841</v>
      </c>
      <c r="GU6" s="1469">
        <f t="shared" si="20"/>
        <v>12473.432760049998</v>
      </c>
      <c r="GV6" s="1469">
        <v>3304.1883323199968</v>
      </c>
      <c r="GW6" s="1469">
        <v>3760.8279376099827</v>
      </c>
      <c r="GX6" s="1469">
        <v>1588.4723329499691</v>
      </c>
      <c r="GY6" s="1469">
        <f t="shared" si="21"/>
        <v>8653.4886028799483</v>
      </c>
      <c r="GZ6" s="1469">
        <v>4983.566697979998</v>
      </c>
      <c r="HA6" s="1469">
        <v>10079.959861399999</v>
      </c>
      <c r="HB6" s="1469">
        <v>-2555.8011490800081</v>
      </c>
      <c r="HC6" s="1469">
        <f t="shared" si="22"/>
        <v>12507.725410299987</v>
      </c>
      <c r="HD6" s="1469">
        <v>12220.323803360008</v>
      </c>
      <c r="HE6" s="1469">
        <v>12546.715059720005</v>
      </c>
      <c r="HF6" s="1469">
        <v>-11161.619679789999</v>
      </c>
      <c r="HG6" s="1469">
        <f t="shared" si="23"/>
        <v>13605.419183290016</v>
      </c>
      <c r="HH6" s="1470">
        <v>47240.065956519946</v>
      </c>
      <c r="HI6" s="1471">
        <v>7572.207927499966</v>
      </c>
      <c r="HJ6" s="1469">
        <v>6089.4469953200369</v>
      </c>
      <c r="HK6" s="1469">
        <v>-1835.3134167000262</v>
      </c>
      <c r="HL6" s="1469">
        <f t="shared" si="24"/>
        <v>11826.341506119976</v>
      </c>
      <c r="HM6" s="1469">
        <v>1572.257571459982</v>
      </c>
      <c r="HN6" s="1469">
        <v>-1283.4392658766458</v>
      </c>
      <c r="HO6" s="1469">
        <v>-7324.9417362433278</v>
      </c>
      <c r="HP6" s="1469">
        <f t="shared" si="25"/>
        <v>-7036.1234306599918</v>
      </c>
      <c r="HQ6" s="1469">
        <v>5283.4271158400052</v>
      </c>
      <c r="HR6" s="1469">
        <v>1928.306616410016</v>
      </c>
      <c r="HS6" s="1469">
        <v>-26694.8706866586</v>
      </c>
      <c r="HT6" s="1469">
        <f t="shared" si="26"/>
        <v>-19483.136954408579</v>
      </c>
      <c r="HU6" s="1469">
        <v>70.297925273192575</v>
      </c>
      <c r="HV6" s="1469">
        <v>2021.8622399399951</v>
      </c>
      <c r="HW6" s="1469">
        <v>-6166.617176729992</v>
      </c>
      <c r="HX6" s="1469">
        <f t="shared" si="27"/>
        <v>-4074.4570115168044</v>
      </c>
      <c r="HY6" s="1470">
        <f t="shared" si="28"/>
        <v>-18767.375890465402</v>
      </c>
      <c r="HZ6" s="1471">
        <v>2593.2003421499803</v>
      </c>
      <c r="IA6" s="1469">
        <v>4162.0189708700209</v>
      </c>
      <c r="IB6" s="1469">
        <v>-5774.7660954900039</v>
      </c>
      <c r="IC6" s="1469">
        <v>980.45321752999735</v>
      </c>
      <c r="ID6" s="1469">
        <v>2379.2429437100209</v>
      </c>
      <c r="IE6" s="1469">
        <v>-335.26151749999451</v>
      </c>
      <c r="IF6" s="1469">
        <v>-6171.2637057099937</v>
      </c>
      <c r="IG6" s="1469">
        <v>-4127.2822794999674</v>
      </c>
      <c r="IH6" s="1469">
        <v>270.0643266759671</v>
      </c>
      <c r="II6" s="1469">
        <v>8304.7957665950071</v>
      </c>
      <c r="IJ6" s="1469">
        <v>695.99243924198902</v>
      </c>
      <c r="IK6" s="1469">
        <v>9270.8525325129631</v>
      </c>
      <c r="IL6" s="1469">
        <v>1950.2755917470108</v>
      </c>
      <c r="IM6" s="1469">
        <v>1116.5126840399946</v>
      </c>
      <c r="IN6" s="1469">
        <v>-15848.18</v>
      </c>
      <c r="IO6" s="1469">
        <v>-12781.39</v>
      </c>
      <c r="IP6" s="1469">
        <f>IC6+IG6+IK6+IO6</f>
        <v>-6657.3665294570064</v>
      </c>
      <c r="IQ6" s="1472">
        <f>IQ7+IQ8</f>
        <v>3680.1259361137209</v>
      </c>
      <c r="IR6" s="2745">
        <f t="shared" ref="IR6:JE6" si="34">IR7+IR8</f>
        <v>5520.647030373736</v>
      </c>
      <c r="IS6" s="1469">
        <f t="shared" si="34"/>
        <v>-10632.222988609723</v>
      </c>
      <c r="IT6" s="1469">
        <f>IQ6+IR6+IS6</f>
        <v>-1431.4500221222661</v>
      </c>
      <c r="IU6" s="1469">
        <f t="shared" si="34"/>
        <v>-468.42006783721826</v>
      </c>
      <c r="IV6" s="2745">
        <v>4119.8100000000004</v>
      </c>
      <c r="IW6" s="2745">
        <f t="shared" si="34"/>
        <v>15.554610222181964</v>
      </c>
      <c r="IX6" s="1469">
        <f>IU6+IV6+IW6</f>
        <v>3666.9445423849643</v>
      </c>
      <c r="IY6" s="2745">
        <f t="shared" si="34"/>
        <v>10614.056953721261</v>
      </c>
      <c r="IZ6" s="2745">
        <f t="shared" si="34"/>
        <v>1417.0227328587371</v>
      </c>
      <c r="JA6" s="1469">
        <f>JA7+JA8</f>
        <v>-8758.5436445425476</v>
      </c>
      <c r="JB6" s="1469">
        <f>IY6+IZ6+JA6</f>
        <v>3272.5360420374509</v>
      </c>
      <c r="JC6" s="2745">
        <f t="shared" si="34"/>
        <v>2490.32980729473</v>
      </c>
      <c r="JD6" s="1469">
        <f t="shared" si="34"/>
        <v>-7701.1161893233275</v>
      </c>
      <c r="JE6" s="2745">
        <f t="shared" si="34"/>
        <v>20146.359664709846</v>
      </c>
      <c r="JF6" s="1469">
        <f>JC6+JD6+JE6</f>
        <v>14935.573282681249</v>
      </c>
      <c r="JG6" s="1470">
        <f t="shared" ref="JG6:JG18" si="35">IT6+IX6+JB6+JF6</f>
        <v>20443.6038449814</v>
      </c>
      <c r="JH6" s="938"/>
      <c r="JI6" s="1473"/>
    </row>
    <row r="7" spans="1:269" ht="35.15" customHeight="1" x14ac:dyDescent="0.45">
      <c r="A7" s="1474" t="s">
        <v>901</v>
      </c>
      <c r="B7" s="1461">
        <v>-338.98086147999987</v>
      </c>
      <c r="C7" s="1461">
        <v>-46.79</v>
      </c>
      <c r="D7" s="1461">
        <v>-9.9</v>
      </c>
      <c r="E7" s="1461">
        <v>149.02979999999999</v>
      </c>
      <c r="F7" s="1461">
        <v>-176.3272</v>
      </c>
      <c r="G7" s="1461">
        <v>-179.346</v>
      </c>
      <c r="H7" s="1461">
        <v>56.509799999999998</v>
      </c>
      <c r="I7" s="1461">
        <v>-27.0776</v>
      </c>
      <c r="J7" s="1461">
        <v>107.1309</v>
      </c>
      <c r="K7" s="1461" t="s">
        <v>336</v>
      </c>
      <c r="L7" s="1461">
        <v>-256.56450000000001</v>
      </c>
      <c r="M7" s="1461">
        <v>148.23910000000001</v>
      </c>
      <c r="N7" s="1461">
        <v>83.663399999999996</v>
      </c>
      <c r="O7" s="1461">
        <v>5.9253999999999998</v>
      </c>
      <c r="P7" s="1461">
        <v>38.9754</v>
      </c>
      <c r="Q7" s="1461">
        <v>-200.46199999999999</v>
      </c>
      <c r="R7" s="1462">
        <v>-51.049100000000003</v>
      </c>
      <c r="S7" s="1412">
        <v>-182.61070000000001</v>
      </c>
      <c r="T7" s="1412">
        <v>-200.46340000000001</v>
      </c>
      <c r="U7" s="1464">
        <v>-470.47539999999998</v>
      </c>
      <c r="V7" s="1464"/>
      <c r="W7" s="1412">
        <v>602.94770000000005</v>
      </c>
      <c r="X7" s="1412">
        <v>286.63810000000001</v>
      </c>
      <c r="Y7" s="1412">
        <v>-50.462800000000001</v>
      </c>
      <c r="Z7" s="1412">
        <v>-861.0924</v>
      </c>
      <c r="AA7" s="1412">
        <v>402.52519999999998</v>
      </c>
      <c r="AB7" s="1465">
        <v>-67.371600000000001</v>
      </c>
      <c r="AC7" s="1406">
        <v>236.68090000000001</v>
      </c>
      <c r="AD7" s="1406">
        <v>597.57460000000003</v>
      </c>
      <c r="AE7" s="1406">
        <v>513.27909999999997</v>
      </c>
      <c r="AF7" s="1406">
        <v>-328.58019999999999</v>
      </c>
      <c r="AG7" s="1406">
        <v>661.19979999999998</v>
      </c>
      <c r="AH7" s="1406"/>
      <c r="AI7" s="1406">
        <v>491.19111900001042</v>
      </c>
      <c r="AJ7" s="1406">
        <v>-156.15193999999994</v>
      </c>
      <c r="AK7" s="1406">
        <v>-357.84602500002177</v>
      </c>
      <c r="AL7" s="1406">
        <f t="shared" si="0"/>
        <v>-22.806846000011319</v>
      </c>
      <c r="AM7" s="1406">
        <v>1256.964525000024</v>
      </c>
      <c r="AN7" s="1406">
        <v>187.95783400000539</v>
      </c>
      <c r="AO7" s="1406">
        <v>689.00086997998972</v>
      </c>
      <c r="AP7" s="1406">
        <f t="shared" si="1"/>
        <v>2111.1163829800075</v>
      </c>
      <c r="AQ7" s="1406">
        <v>452.47793665001632</v>
      </c>
      <c r="AR7" s="1406">
        <v>-709.88164400002552</v>
      </c>
      <c r="AS7" s="1406">
        <v>549.9566530000111</v>
      </c>
      <c r="AT7" s="1406">
        <f t="shared" si="2"/>
        <v>2403.6693286300097</v>
      </c>
      <c r="AU7" s="1406">
        <v>-1118.7762250000033</v>
      </c>
      <c r="AV7" s="1406">
        <v>1130.7442510000076</v>
      </c>
      <c r="AW7" s="1406">
        <v>-218.85130899999385</v>
      </c>
      <c r="AX7" s="1406">
        <f t="shared" si="3"/>
        <v>2196.78604563002</v>
      </c>
      <c r="AY7" s="1406"/>
      <c r="AZ7" s="1406">
        <v>411.67210331000013</v>
      </c>
      <c r="BA7" s="1406">
        <v>215.82099474</v>
      </c>
      <c r="BB7" s="1406">
        <v>-325.01231182999891</v>
      </c>
      <c r="BC7" s="1406">
        <f t="shared" si="4"/>
        <v>302.48078622000122</v>
      </c>
      <c r="BD7" s="1406">
        <v>522.60153618999891</v>
      </c>
      <c r="BE7" s="1406">
        <v>341.81639820000248</v>
      </c>
      <c r="BF7" s="1406">
        <v>-655.40621223000096</v>
      </c>
      <c r="BG7" s="1406">
        <f t="shared" si="5"/>
        <v>209.01172216000043</v>
      </c>
      <c r="BH7" s="1406">
        <f t="shared" si="6"/>
        <v>511.49250838000182</v>
      </c>
      <c r="BI7" s="1406">
        <v>523.89516895000145</v>
      </c>
      <c r="BJ7" s="1406">
        <v>-739.80583240999465</v>
      </c>
      <c r="BK7" s="1406">
        <v>653.5523065599981</v>
      </c>
      <c r="BL7" s="1406">
        <f t="shared" si="7"/>
        <v>437.6416431000049</v>
      </c>
      <c r="BM7" s="1406">
        <f t="shared" si="8"/>
        <v>949.13415148000672</v>
      </c>
      <c r="BN7" s="1406">
        <v>1281.8138530500041</v>
      </c>
      <c r="BO7" s="1406">
        <v>-477.65851604999182</v>
      </c>
      <c r="BP7" s="1406">
        <v>-586.94070228999203</v>
      </c>
      <c r="BQ7" s="1406">
        <f t="shared" si="9"/>
        <v>217.21463471002028</v>
      </c>
      <c r="BR7" s="1406">
        <f t="shared" si="10"/>
        <v>1166.3487861900267</v>
      </c>
      <c r="BS7" s="1406"/>
      <c r="BT7" s="1406">
        <v>1361.8218387599768</v>
      </c>
      <c r="BU7" s="1406">
        <v>1087.2909241300104</v>
      </c>
      <c r="BV7" s="1406">
        <v>272.30015160998795</v>
      </c>
      <c r="BW7" s="1406">
        <f t="shared" si="11"/>
        <v>2721.4129144999752</v>
      </c>
      <c r="BX7" s="1406">
        <v>118.4595648199888</v>
      </c>
      <c r="BY7" s="1406">
        <v>670.59430897998618</v>
      </c>
      <c r="BZ7" s="1406">
        <v>-159.49610280999354</v>
      </c>
      <c r="CA7" s="1406">
        <f t="shared" si="12"/>
        <v>629.55777098998146</v>
      </c>
      <c r="CB7" s="1406">
        <v>-630.56021606998797</v>
      </c>
      <c r="CC7" s="1406">
        <v>-768.96570394398179</v>
      </c>
      <c r="CD7" s="1406"/>
      <c r="CE7" s="1406">
        <v>423.21640761000009</v>
      </c>
      <c r="CF7" s="1406">
        <v>312.05122631000262</v>
      </c>
      <c r="CG7" s="1406">
        <v>-2363.6839961699966</v>
      </c>
      <c r="CH7" s="1406">
        <f t="shared" si="13"/>
        <v>-1628.4163622499939</v>
      </c>
      <c r="CI7" s="1406">
        <v>1265.6034934999998</v>
      </c>
      <c r="CJ7" s="1406">
        <v>677.76392324999347</v>
      </c>
      <c r="CK7" s="1406">
        <v>84.812832740002307</v>
      </c>
      <c r="CL7" s="1406">
        <f t="shared" si="14"/>
        <v>2028.1802494899955</v>
      </c>
      <c r="CM7" s="1406">
        <v>1246.1018907599944</v>
      </c>
      <c r="CN7" s="1406">
        <v>-983.51478384999564</v>
      </c>
      <c r="CO7" s="1406">
        <v>1197.944825299983</v>
      </c>
      <c r="CP7" s="1406">
        <f t="shared" si="15"/>
        <v>1460.5319322099817</v>
      </c>
      <c r="CQ7" s="1406">
        <v>-3168.9562896500051</v>
      </c>
      <c r="CR7" s="1406">
        <v>308.28663807000407</v>
      </c>
      <c r="CS7" s="1466">
        <v>531.40668751003034</v>
      </c>
      <c r="CT7" s="1406">
        <f t="shared" si="16"/>
        <v>-2329.2629640699711</v>
      </c>
      <c r="CU7" s="1408">
        <v>1375.7126348499694</v>
      </c>
      <c r="CV7" s="1408">
        <v>481.60565872000439</v>
      </c>
      <c r="CW7" s="1408">
        <v>-428.74935006001778</v>
      </c>
      <c r="CX7" s="1408">
        <v>1428.5689435099559</v>
      </c>
      <c r="CY7" s="1409">
        <v>-1299.5555170300277</v>
      </c>
      <c r="CZ7" s="1409">
        <v>1618.7726912900321</v>
      </c>
      <c r="DA7" s="1409">
        <v>-431.25699912003057</v>
      </c>
      <c r="DB7" s="1408">
        <v>-112.03982486002613</v>
      </c>
      <c r="DC7" s="1409">
        <v>653.73731303996965</v>
      </c>
      <c r="DD7" s="1409">
        <v>748.93216111997287</v>
      </c>
      <c r="DE7" s="1409">
        <v>242.21933627003432</v>
      </c>
      <c r="DF7" s="1408">
        <v>1644.8888104299767</v>
      </c>
      <c r="DG7" s="1409">
        <v>-2378.9581436000076</v>
      </c>
      <c r="DH7" s="1409">
        <v>184.70080588004924</v>
      </c>
      <c r="DI7" s="1409">
        <v>1676.5219765199927</v>
      </c>
      <c r="DJ7" s="1409">
        <v>-517.73536119996572</v>
      </c>
      <c r="DK7" s="1409">
        <v>192.17958755997603</v>
      </c>
      <c r="DL7" s="1409">
        <v>120.70155633999704</v>
      </c>
      <c r="DM7" s="1409">
        <v>-235.926889370032</v>
      </c>
      <c r="DN7" s="1409">
        <v>76.954254529941068</v>
      </c>
      <c r="DO7" s="1409">
        <v>-7738.6668955499117</v>
      </c>
      <c r="DP7" s="1409">
        <v>580.8961686699987</v>
      </c>
      <c r="DQ7" s="1409">
        <v>1312.3386163498899</v>
      </c>
      <c r="DR7" s="1409">
        <v>-5845.4321105300232</v>
      </c>
      <c r="DS7" s="1409">
        <v>1485.7451013700831</v>
      </c>
      <c r="DT7" s="1409">
        <v>929.21450520999804</v>
      </c>
      <c r="DU7" s="1409">
        <v>-909.78844553998101</v>
      </c>
      <c r="DV7" s="1409">
        <v>1505.1711610401003</v>
      </c>
      <c r="DW7" s="1409">
        <v>2199.749149849953</v>
      </c>
      <c r="DX7" s="1409">
        <v>789.28187572004492</v>
      </c>
      <c r="DY7" s="1409">
        <v>-2289.3817706200002</v>
      </c>
      <c r="DZ7" s="1409">
        <v>699.64925494999807</v>
      </c>
      <c r="EA7" s="1409">
        <v>-3563.6574400099844</v>
      </c>
      <c r="EB7" s="1467">
        <v>1974.72414106</v>
      </c>
      <c r="EC7" s="1409">
        <v>-675.69537224000101</v>
      </c>
      <c r="ED7" s="1409">
        <v>-848.20869067999536</v>
      </c>
      <c r="EE7" s="1409">
        <v>450.8200781400036</v>
      </c>
      <c r="EF7" s="1409">
        <v>1748.2987795899976</v>
      </c>
      <c r="EG7" s="1409">
        <v>-3720.4322410500013</v>
      </c>
      <c r="EH7" s="1409">
        <v>455.25215109000823</v>
      </c>
      <c r="EI7" s="1409">
        <v>-1516.8813103699954</v>
      </c>
      <c r="EJ7" s="1409">
        <v>2129.1395097900136</v>
      </c>
      <c r="EK7" s="1409">
        <v>-1322.2599156800127</v>
      </c>
      <c r="EL7" s="1409">
        <v>-1259.4939028699873</v>
      </c>
      <c r="EM7" s="1409">
        <v>-452.61430875998644</v>
      </c>
      <c r="EN7" s="1409">
        <v>1732.2764292699965</v>
      </c>
      <c r="EO7" s="1409">
        <v>2.3057806399716063</v>
      </c>
      <c r="EP7" s="1409">
        <v>668.38275203000455</v>
      </c>
      <c r="EQ7" s="1409">
        <v>2402.9649619399729</v>
      </c>
      <c r="ER7" s="1468">
        <v>884.28942094999456</v>
      </c>
      <c r="ES7" s="1467">
        <v>811.86305156004994</v>
      </c>
      <c r="ET7" s="1409">
        <v>32.20654279000312</v>
      </c>
      <c r="EU7" s="1409">
        <v>-14694.169509120051</v>
      </c>
      <c r="EV7" s="1409">
        <v>-13850.099914769999</v>
      </c>
      <c r="EW7" s="1409">
        <v>2435.8236973600306</v>
      </c>
      <c r="EX7" s="1409">
        <v>3220.1119762400099</v>
      </c>
      <c r="EY7" s="1409">
        <v>1126.1478397399737</v>
      </c>
      <c r="EZ7" s="1409">
        <v>5982.0835133400142</v>
      </c>
      <c r="FA7" s="1409">
        <v>2014.8282569400062</v>
      </c>
      <c r="FB7" s="1409">
        <v>-315.73420393993894</v>
      </c>
      <c r="FC7" s="1409">
        <v>3321.7692370100299</v>
      </c>
      <c r="FD7" s="1409">
        <v>5020.8632900100974</v>
      </c>
      <c r="FE7" s="1409">
        <v>1492.8977130800392</v>
      </c>
      <c r="FF7" s="1409">
        <v>1480.2535641500131</v>
      </c>
      <c r="FG7" s="1409">
        <v>-3600.6713841200403</v>
      </c>
      <c r="FH7" s="1409">
        <v>-627.5201068899878</v>
      </c>
      <c r="FI7" s="1468">
        <v>-5889.6732183098757</v>
      </c>
      <c r="FJ7" s="1467">
        <v>291.58268323001454</v>
      </c>
      <c r="FK7" s="1409">
        <v>-2483.7324351099951</v>
      </c>
      <c r="FL7" s="1409">
        <v>6603.0635541399888</v>
      </c>
      <c r="FM7" s="1469">
        <v>4410.9138022600073</v>
      </c>
      <c r="FN7" s="1469">
        <v>-30.404739200005302</v>
      </c>
      <c r="FO7" s="1469">
        <v>5204.2627710299903</v>
      </c>
      <c r="FP7" s="1469">
        <v>3660.6144419299699</v>
      </c>
      <c r="FQ7" s="1469">
        <v>8834.4724737599554</v>
      </c>
      <c r="FR7" s="1469">
        <v>2737.8533671099881</v>
      </c>
      <c r="FS7" s="1469">
        <v>903.8972382860261</v>
      </c>
      <c r="FT7" s="1469">
        <v>4513.7789388499632</v>
      </c>
      <c r="FU7" s="1469">
        <v>8155.5295442459774</v>
      </c>
      <c r="FV7" s="1469">
        <v>-389.66245401003584</v>
      </c>
      <c r="FW7" s="1469">
        <v>2205.41052110999</v>
      </c>
      <c r="FX7" s="1469">
        <v>45.718946610063313</v>
      </c>
      <c r="FY7" s="1469">
        <v>1861.4670137100175</v>
      </c>
      <c r="FZ7" s="1470">
        <v>23262.38283397596</v>
      </c>
      <c r="GA7" s="1471">
        <v>-804.20635199002925</v>
      </c>
      <c r="GB7" s="1469">
        <v>1231.1444913000091</v>
      </c>
      <c r="GC7" s="1469">
        <v>344.51660446000847</v>
      </c>
      <c r="GD7" s="1469">
        <f t="shared" ref="GD7:GD18" si="36">GA7+GB7+GC7</f>
        <v>771.45474376998834</v>
      </c>
      <c r="GE7" s="1469">
        <v>-15964.7304214299</v>
      </c>
      <c r="GF7" s="1469">
        <v>1303.0833267299902</v>
      </c>
      <c r="GG7" s="1469">
        <v>1499.8794344599701</v>
      </c>
      <c r="GH7" s="1469">
        <f t="shared" ref="GH7:GH18" si="37">GE7+GF7+GG7</f>
        <v>-13161.767660239941</v>
      </c>
      <c r="GI7" s="1469">
        <v>4796.4518714099704</v>
      </c>
      <c r="GJ7" s="1469">
        <v>1991.1054550099968</v>
      </c>
      <c r="GK7" s="1469">
        <v>5051.0498834700402</v>
      </c>
      <c r="GL7" s="1469">
        <f t="shared" si="17"/>
        <v>11838.607209890008</v>
      </c>
      <c r="GM7" s="1469">
        <v>2629.5768704799302</v>
      </c>
      <c r="GN7" s="1469">
        <v>3986.9479523999598</v>
      </c>
      <c r="GO7" s="1469">
        <v>-8406.3955988199214</v>
      </c>
      <c r="GP7" s="1469">
        <f t="shared" si="18"/>
        <v>-1789.8707759400313</v>
      </c>
      <c r="GQ7" s="1470">
        <f t="shared" si="19"/>
        <v>-2341.5764825199767</v>
      </c>
      <c r="GR7" s="1471">
        <v>6866.2355984199994</v>
      </c>
      <c r="GS7" s="1469">
        <v>-295.67384413000201</v>
      </c>
      <c r="GT7" s="1469">
        <v>3536.5843849900002</v>
      </c>
      <c r="GU7" s="1469">
        <f t="shared" si="20"/>
        <v>10107.146139279997</v>
      </c>
      <c r="GV7" s="1469">
        <v>3688.6507301200104</v>
      </c>
      <c r="GW7" s="1469">
        <v>5720.8038489599794</v>
      </c>
      <c r="GX7" s="1469">
        <v>2531.6756198899698</v>
      </c>
      <c r="GY7" s="1469">
        <f t="shared" si="21"/>
        <v>11941.130198969959</v>
      </c>
      <c r="GZ7" s="1469">
        <v>2841.86995716</v>
      </c>
      <c r="HA7" s="1469">
        <v>9353.7038071499901</v>
      </c>
      <c r="HB7" s="1469">
        <v>-1212.9027567100002</v>
      </c>
      <c r="HC7" s="1469">
        <f t="shared" si="22"/>
        <v>10982.671007599989</v>
      </c>
      <c r="HD7" s="1469">
        <v>11681.109020020001</v>
      </c>
      <c r="HE7" s="1469">
        <v>12603.297779869999</v>
      </c>
      <c r="HF7" s="1469">
        <v>-12794.734230890001</v>
      </c>
      <c r="HG7" s="1469">
        <f t="shared" si="23"/>
        <v>11489.672568999998</v>
      </c>
      <c r="HH7" s="1470">
        <v>44520.619914849944</v>
      </c>
      <c r="HI7" s="1471">
        <v>6111.3428708499832</v>
      </c>
      <c r="HJ7" s="1469">
        <v>-1002.2303170099854</v>
      </c>
      <c r="HK7" s="1469">
        <v>-1697.1686368200017</v>
      </c>
      <c r="HL7" s="1469">
        <f t="shared" si="24"/>
        <v>3411.9439170199958</v>
      </c>
      <c r="HM7" s="1469">
        <v>1103.2552498599919</v>
      </c>
      <c r="HN7" s="1469">
        <v>-862.76037021999309</v>
      </c>
      <c r="HO7" s="1469">
        <v>-4427.3311332200001</v>
      </c>
      <c r="HP7" s="1469">
        <f t="shared" si="25"/>
        <v>-4186.8362535800015</v>
      </c>
      <c r="HQ7" s="1469">
        <v>3791.4572320700004</v>
      </c>
      <c r="HR7" s="1469">
        <v>870.30512272999351</v>
      </c>
      <c r="HS7" s="1469">
        <v>-25463.017613549993</v>
      </c>
      <c r="HT7" s="1469">
        <f t="shared" si="26"/>
        <v>-20801.255258749999</v>
      </c>
      <c r="HU7" s="1469">
        <v>-1606.5466569000059</v>
      </c>
      <c r="HV7" s="1469">
        <v>-823.19747545000166</v>
      </c>
      <c r="HW7" s="1469">
        <v>-7442.6819495899899</v>
      </c>
      <c r="HX7" s="1469">
        <f t="shared" si="27"/>
        <v>-9872.4260819399969</v>
      </c>
      <c r="HY7" s="1470">
        <f t="shared" si="28"/>
        <v>-31448.573677250006</v>
      </c>
      <c r="HZ7" s="1471">
        <v>291.62769064999372</v>
      </c>
      <c r="IA7" s="1469">
        <v>-343.25865244000113</v>
      </c>
      <c r="IB7" s="1469">
        <v>-5900.9274744299901</v>
      </c>
      <c r="IC7" s="1469">
        <v>-5952.5584362199979</v>
      </c>
      <c r="ID7" s="1469">
        <v>3818.1834737299969</v>
      </c>
      <c r="IE7" s="1469">
        <v>746.27221705999602</v>
      </c>
      <c r="IF7" s="1469">
        <v>-2686.9273503499926</v>
      </c>
      <c r="IG7" s="1469">
        <v>1877.5283404400002</v>
      </c>
      <c r="IH7" s="1469">
        <v>887.83790399999987</v>
      </c>
      <c r="II7" s="1469">
        <v>6952.5284331499952</v>
      </c>
      <c r="IJ7" s="1469">
        <v>3074.4932625000015</v>
      </c>
      <c r="IK7" s="1469">
        <v>10914.859599649997</v>
      </c>
      <c r="IL7" s="1469">
        <v>1103.1565652299996</v>
      </c>
      <c r="IM7" s="1469">
        <v>185.24888462000294</v>
      </c>
      <c r="IN7" s="1469">
        <v>-15848.179971590009</v>
      </c>
      <c r="IO7" s="1469">
        <v>-14559.774521740006</v>
      </c>
      <c r="IP7" s="1469">
        <f>IC7+IG7+IK7+IO7</f>
        <v>-7719.9450178700063</v>
      </c>
      <c r="IQ7" s="1471">
        <v>-1621.3073400200101</v>
      </c>
      <c r="IR7" s="1469">
        <v>4550.9053498300154</v>
      </c>
      <c r="IS7" s="1469">
        <v>-4413.8681132200136</v>
      </c>
      <c r="IT7" s="1469">
        <f>IQ7+IR7+IS7</f>
        <v>-1484.2701034100082</v>
      </c>
      <c r="IU7" s="1469">
        <v>380.39319448000703</v>
      </c>
      <c r="IV7" s="1469">
        <v>9500.6618200101875</v>
      </c>
      <c r="IW7" s="1469">
        <v>-3814.091254609817</v>
      </c>
      <c r="IX7" s="1469">
        <f t="shared" ref="IX7:IX15" si="38">IU7+IV7+IW7</f>
        <v>6066.9637598803783</v>
      </c>
      <c r="IY7" s="1469">
        <v>-3501.7366023200079</v>
      </c>
      <c r="IZ7" s="1469">
        <v>6685.3001402300051</v>
      </c>
      <c r="JA7" s="1469">
        <v>-6528.9619939100021</v>
      </c>
      <c r="JB7" s="1469">
        <f t="shared" ref="JB7:JB15" si="39">IY7+IZ7+JA7</f>
        <v>-3345.3984560000049</v>
      </c>
      <c r="JC7" s="1469">
        <v>6976.3293584100047</v>
      </c>
      <c r="JD7" s="1469">
        <v>1340.174517020017</v>
      </c>
      <c r="JE7" s="1469">
        <v>9253.0396647098441</v>
      </c>
      <c r="JF7" s="1469">
        <f t="shared" ref="JF7:JF18" si="40">JC7+JD7+JE7</f>
        <v>17569.543540139864</v>
      </c>
      <c r="JG7" s="1470">
        <f t="shared" si="35"/>
        <v>18806.83874061023</v>
      </c>
      <c r="JH7" s="938"/>
      <c r="JI7" s="1473"/>
    </row>
    <row r="8" spans="1:269" ht="35.15" customHeight="1" x14ac:dyDescent="0.45">
      <c r="A8" s="1474" t="s">
        <v>981</v>
      </c>
      <c r="B8" s="1461">
        <v>-30.901</v>
      </c>
      <c r="C8" s="1461">
        <v>50.04</v>
      </c>
      <c r="D8" s="1461">
        <v>4.2</v>
      </c>
      <c r="E8" s="1461">
        <v>96.174999999999997</v>
      </c>
      <c r="F8" s="1461">
        <v>270.60750000000002</v>
      </c>
      <c r="G8" s="1461">
        <v>413.74090000000001</v>
      </c>
      <c r="H8" s="1461">
        <v>-48.971600000000002</v>
      </c>
      <c r="I8" s="1461">
        <v>203.23570000000001</v>
      </c>
      <c r="J8" s="1461">
        <v>30.2624</v>
      </c>
      <c r="K8" s="1461">
        <v>-23.744299999999999</v>
      </c>
      <c r="L8" s="1461">
        <v>-59.806699999999999</v>
      </c>
      <c r="M8" s="1461">
        <v>23.945699999999999</v>
      </c>
      <c r="N8" s="1461">
        <v>205.39879999999999</v>
      </c>
      <c r="O8" s="1461">
        <v>100.2355</v>
      </c>
      <c r="P8" s="1461">
        <v>286.43979999999999</v>
      </c>
      <c r="Q8" s="1461">
        <v>17.489799999999999</v>
      </c>
      <c r="R8" s="1462">
        <v>7.3250000000000002</v>
      </c>
      <c r="S8" s="1463">
        <v>1155.5510999999999</v>
      </c>
      <c r="T8" s="1412">
        <v>-99.911000000000001</v>
      </c>
      <c r="U8" s="1464">
        <v>-11.3743</v>
      </c>
      <c r="V8" s="1464"/>
      <c r="W8" s="1412">
        <v>-137.27529999999999</v>
      </c>
      <c r="X8" s="1412">
        <v>60.555500000000002</v>
      </c>
      <c r="Y8" s="1412">
        <v>151.1464</v>
      </c>
      <c r="Z8" s="1463">
        <v>88.151799999999994</v>
      </c>
      <c r="AA8" s="1412">
        <v>-178.44900000000001</v>
      </c>
      <c r="AB8" s="1465">
        <v>-67.340900000000005</v>
      </c>
      <c r="AC8" s="1406">
        <v>-51.594099999999997</v>
      </c>
      <c r="AD8" s="1406">
        <v>-212.38829999999999</v>
      </c>
      <c r="AE8" s="1406">
        <v>79.462100000000007</v>
      </c>
      <c r="AF8" s="1406">
        <v>137.18389999999999</v>
      </c>
      <c r="AG8" s="1406">
        <v>-241.8331</v>
      </c>
      <c r="AH8" s="1406"/>
      <c r="AI8" s="1406">
        <v>203.10394999999971</v>
      </c>
      <c r="AJ8" s="1406">
        <v>110.39106000000052</v>
      </c>
      <c r="AK8" s="1406">
        <v>-82.353006999999749</v>
      </c>
      <c r="AL8" s="1406">
        <f t="shared" si="0"/>
        <v>231.1420030000005</v>
      </c>
      <c r="AM8" s="1406">
        <v>-250.40664600000019</v>
      </c>
      <c r="AN8" s="1406">
        <v>138.98597000000066</v>
      </c>
      <c r="AO8" s="1406">
        <v>-119.03445200000051</v>
      </c>
      <c r="AP8" s="1406">
        <f t="shared" si="1"/>
        <v>0.68687500000046953</v>
      </c>
      <c r="AQ8" s="1406">
        <v>-426.20870100000036</v>
      </c>
      <c r="AR8" s="1406">
        <v>-64.374722819999789</v>
      </c>
      <c r="AS8" s="1406">
        <v>-178.86313218000066</v>
      </c>
      <c r="AT8" s="1406">
        <f t="shared" si="2"/>
        <v>-668.75968100000034</v>
      </c>
      <c r="AU8" s="1406">
        <v>203.2690039400002</v>
      </c>
      <c r="AV8" s="1406">
        <v>192.16951101000001</v>
      </c>
      <c r="AW8" s="1406">
        <v>612.43656157000032</v>
      </c>
      <c r="AX8" s="1406">
        <f t="shared" si="3"/>
        <v>339.11539552000011</v>
      </c>
      <c r="AY8" s="1406"/>
      <c r="AZ8" s="1406">
        <v>607.51670947999992</v>
      </c>
      <c r="BA8" s="1406">
        <v>196.46939034999906</v>
      </c>
      <c r="BB8" s="1406">
        <v>29.314805560001172</v>
      </c>
      <c r="BC8" s="1406">
        <f t="shared" si="4"/>
        <v>833.30090539000014</v>
      </c>
      <c r="BD8" s="1406">
        <v>145.78398809000012</v>
      </c>
      <c r="BE8" s="1406">
        <v>-86.586413580001334</v>
      </c>
      <c r="BF8" s="1406">
        <v>5.9723663900010289</v>
      </c>
      <c r="BG8" s="1406">
        <f t="shared" si="5"/>
        <v>65.169940899999816</v>
      </c>
      <c r="BH8" s="1406">
        <f t="shared" si="6"/>
        <v>898.47084628999994</v>
      </c>
      <c r="BI8" s="1406">
        <v>672.7777761400007</v>
      </c>
      <c r="BJ8" s="1406">
        <v>122.81192154999822</v>
      </c>
      <c r="BK8" s="1406">
        <v>205.5338609000016</v>
      </c>
      <c r="BL8" s="1406">
        <f t="shared" si="7"/>
        <v>1001.1235585900006</v>
      </c>
      <c r="BM8" s="1406">
        <f t="shared" si="8"/>
        <v>1899.5944048800004</v>
      </c>
      <c r="BN8" s="1406">
        <v>-216.64653684000112</v>
      </c>
      <c r="BO8" s="1406">
        <v>349.23090746999907</v>
      </c>
      <c r="BP8" s="1406">
        <v>411.77645659000052</v>
      </c>
      <c r="BQ8" s="1406">
        <f t="shared" si="9"/>
        <v>544.36082721999844</v>
      </c>
      <c r="BR8" s="1406">
        <f t="shared" si="10"/>
        <v>2443.9552320999992</v>
      </c>
      <c r="BS8" s="1406"/>
      <c r="BT8" s="1406">
        <v>-7.802206740000285</v>
      </c>
      <c r="BU8" s="1406">
        <v>-171.79994095999839</v>
      </c>
      <c r="BV8" s="1406">
        <v>-200.42544659000077</v>
      </c>
      <c r="BW8" s="1406">
        <f t="shared" si="11"/>
        <v>-380.02759428999946</v>
      </c>
      <c r="BX8" s="1406">
        <v>-78.80741653999965</v>
      </c>
      <c r="BY8" s="1406">
        <v>-177.67400738000126</v>
      </c>
      <c r="BZ8" s="1406">
        <v>395.81934856000078</v>
      </c>
      <c r="CA8" s="1406">
        <f t="shared" si="12"/>
        <v>139.33792463999987</v>
      </c>
      <c r="CB8" s="1406">
        <v>1314.8177996799984</v>
      </c>
      <c r="CC8" s="1406">
        <v>2010.4858641799979</v>
      </c>
      <c r="CD8" s="1406"/>
      <c r="CE8" s="1406">
        <v>-48.9699857199993</v>
      </c>
      <c r="CF8" s="1406">
        <v>6.1248132300004361</v>
      </c>
      <c r="CG8" s="1406">
        <v>1042.7545904600006</v>
      </c>
      <c r="CH8" s="1406">
        <f t="shared" si="13"/>
        <v>999.90941797000175</v>
      </c>
      <c r="CI8" s="1406">
        <v>-113.7845892900005</v>
      </c>
      <c r="CJ8" s="1406">
        <v>-885.2809365100004</v>
      </c>
      <c r="CK8" s="1406">
        <v>-332.87702854000219</v>
      </c>
      <c r="CL8" s="1406">
        <f t="shared" si="14"/>
        <v>-1331.942554340003</v>
      </c>
      <c r="CM8" s="1406">
        <v>32.632529320000671</v>
      </c>
      <c r="CN8" s="1406">
        <v>901.25246025000138</v>
      </c>
      <c r="CO8" s="1406">
        <v>-465.84919450000024</v>
      </c>
      <c r="CP8" s="1406">
        <f t="shared" si="15"/>
        <v>468.03579507000183</v>
      </c>
      <c r="CQ8" s="1406">
        <v>365.18365455000105</v>
      </c>
      <c r="CR8" s="1406">
        <v>-686.32098407000115</v>
      </c>
      <c r="CS8" s="1466">
        <v>538.46602550000136</v>
      </c>
      <c r="CT8" s="1406">
        <f t="shared" si="16"/>
        <v>217.32869598000127</v>
      </c>
      <c r="CU8" s="1408">
        <v>-479.66238274000028</v>
      </c>
      <c r="CV8" s="1408">
        <v>-41.19728674000222</v>
      </c>
      <c r="CW8" s="1408">
        <v>533.65713223000148</v>
      </c>
      <c r="CX8" s="1408">
        <v>12.797462749999017</v>
      </c>
      <c r="CY8" s="1409">
        <v>-342.41970628000144</v>
      </c>
      <c r="CZ8" s="1409">
        <v>-363.07901734999751</v>
      </c>
      <c r="DA8" s="1409">
        <v>868.00883488999864</v>
      </c>
      <c r="DB8" s="1408">
        <v>162.51011125999969</v>
      </c>
      <c r="DC8" s="1409">
        <v>2963.0597083400012</v>
      </c>
      <c r="DD8" s="1409">
        <v>-3903.5972369600013</v>
      </c>
      <c r="DE8" s="1409">
        <v>2236.03692748</v>
      </c>
      <c r="DF8" s="1408">
        <v>1295.4993988600002</v>
      </c>
      <c r="DG8" s="1409">
        <v>-584.33614561999866</v>
      </c>
      <c r="DH8" s="1409">
        <v>1646.8598306399995</v>
      </c>
      <c r="DI8" s="1409">
        <v>621.17053123000073</v>
      </c>
      <c r="DJ8" s="1409">
        <v>1683.6942162500015</v>
      </c>
      <c r="DK8" s="1409">
        <v>-4314.4071127000007</v>
      </c>
      <c r="DL8" s="1409">
        <v>1032.7226283400003</v>
      </c>
      <c r="DM8" s="1409">
        <v>-124.85172464999928</v>
      </c>
      <c r="DN8" s="1409">
        <v>-3406.5362090099993</v>
      </c>
      <c r="DO8" s="1409">
        <v>166.78429595999978</v>
      </c>
      <c r="DP8" s="1409">
        <v>553.71602700999938</v>
      </c>
      <c r="DQ8" s="1409">
        <v>438.13698729000242</v>
      </c>
      <c r="DR8" s="1409">
        <v>1158.6373102600016</v>
      </c>
      <c r="DS8" s="1409">
        <v>1478.3303828099984</v>
      </c>
      <c r="DT8" s="1409">
        <v>-2303.1424216799996</v>
      </c>
      <c r="DU8" s="1409">
        <v>-5.131193600000814</v>
      </c>
      <c r="DV8" s="1409">
        <v>-829.94323247000204</v>
      </c>
      <c r="DW8" s="1409">
        <v>122.10805420000106</v>
      </c>
      <c r="DX8" s="1409">
        <v>513.36374079999791</v>
      </c>
      <c r="DY8" s="1409">
        <v>-431.82227778000106</v>
      </c>
      <c r="DZ8" s="1409">
        <v>203.64951721999793</v>
      </c>
      <c r="EA8" s="1409">
        <v>-2874.1946140000018</v>
      </c>
      <c r="EB8" s="1467">
        <v>511.50650245000327</v>
      </c>
      <c r="EC8" s="1409">
        <v>-783.32832337999992</v>
      </c>
      <c r="ED8" s="1409">
        <v>942.05935987999851</v>
      </c>
      <c r="EE8" s="1409">
        <v>670.23753895000186</v>
      </c>
      <c r="EF8" s="1409">
        <v>373.18587344000116</v>
      </c>
      <c r="EG8" s="1409">
        <v>217.7138248800002</v>
      </c>
      <c r="EH8" s="1409">
        <v>-10.798975760004483</v>
      </c>
      <c r="EI8" s="1409">
        <v>580.10072255999683</v>
      </c>
      <c r="EJ8" s="1409">
        <v>-615.88280000000009</v>
      </c>
      <c r="EK8" s="1409">
        <v>286.82966982999818</v>
      </c>
      <c r="EL8" s="1409">
        <v>2188.1044552100002</v>
      </c>
      <c r="EM8" s="1409">
        <v>1859.0513250399983</v>
      </c>
      <c r="EN8" s="1409">
        <v>560.4171148799993</v>
      </c>
      <c r="EO8" s="1409">
        <v>1028.691745360002</v>
      </c>
      <c r="EP8" s="1409">
        <v>-181.3551040899977</v>
      </c>
      <c r="EQ8" s="1409">
        <v>1407.7537561500035</v>
      </c>
      <c r="ER8" s="1468">
        <v>4517.1433427000011</v>
      </c>
      <c r="ES8" s="1467">
        <v>1686.8346588399932</v>
      </c>
      <c r="ET8" s="1409">
        <v>1396.0408653799966</v>
      </c>
      <c r="EU8" s="1409">
        <v>-245.9954045199938</v>
      </c>
      <c r="EV8" s="1409">
        <v>2836.8801196999962</v>
      </c>
      <c r="EW8" s="1409">
        <v>-131.35578665999697</v>
      </c>
      <c r="EX8" s="1409">
        <v>765.51866824999456</v>
      </c>
      <c r="EY8" s="1409">
        <v>743.25618148000535</v>
      </c>
      <c r="EZ8" s="1409">
        <v>1377.4190630700029</v>
      </c>
      <c r="FA8" s="1409">
        <v>675.23204663000251</v>
      </c>
      <c r="FB8" s="1409">
        <v>1201.0816085499971</v>
      </c>
      <c r="FC8" s="1409">
        <v>917.04435511999952</v>
      </c>
      <c r="FD8" s="1409">
        <v>2793.3580102999995</v>
      </c>
      <c r="FE8" s="1409">
        <v>-165.8577752800025</v>
      </c>
      <c r="FF8" s="1409">
        <v>887.26263159000496</v>
      </c>
      <c r="FG8" s="1409">
        <v>948.33816143000126</v>
      </c>
      <c r="FH8" s="1409">
        <v>1669.7430177400038</v>
      </c>
      <c r="FI8" s="1468">
        <v>8677.4002108100012</v>
      </c>
      <c r="FJ8" s="1467">
        <v>-260.33150000000001</v>
      </c>
      <c r="FK8" s="1409">
        <v>-661.88804529999572</v>
      </c>
      <c r="FL8" s="1409">
        <v>493.43023108999989</v>
      </c>
      <c r="FM8" s="1469">
        <v>-428.78931420999578</v>
      </c>
      <c r="FN8" s="1469">
        <v>1265.4124427742065</v>
      </c>
      <c r="FO8" s="1469">
        <v>976.12819999999999</v>
      </c>
      <c r="FP8" s="1469">
        <v>513.70714423000106</v>
      </c>
      <c r="FQ8" s="1469">
        <v>2755.2477870042076</v>
      </c>
      <c r="FR8" s="1469">
        <v>-268.15671642000973</v>
      </c>
      <c r="FS8" s="1469">
        <v>2631.0363919200004</v>
      </c>
      <c r="FT8" s="1469">
        <v>-3049.6476489099896</v>
      </c>
      <c r="FU8" s="1469">
        <v>-686.76797340999883</v>
      </c>
      <c r="FV8" s="1469">
        <v>3348.9289100699984</v>
      </c>
      <c r="FW8" s="1469">
        <v>2419.9246663400008</v>
      </c>
      <c r="FX8" s="1469">
        <v>247.39228199999781</v>
      </c>
      <c r="FY8" s="1469">
        <v>6016.2458584099977</v>
      </c>
      <c r="FZ8" s="1470">
        <v>7655.9353577942093</v>
      </c>
      <c r="GA8" s="1471">
        <v>-79.68670058999956</v>
      </c>
      <c r="GB8" s="1469">
        <v>374.79501523999124</v>
      </c>
      <c r="GC8" s="1469">
        <v>2605.4302656300142</v>
      </c>
      <c r="GD8" s="1469">
        <f t="shared" si="36"/>
        <v>2900.538580280006</v>
      </c>
      <c r="GE8" s="1469">
        <v>1949.137327789992</v>
      </c>
      <c r="GF8" s="1469">
        <v>2022.4445586500094</v>
      </c>
      <c r="GG8" s="1469">
        <v>-165.56152690001576</v>
      </c>
      <c r="GH8" s="1469">
        <f t="shared" si="37"/>
        <v>3806.0203595399857</v>
      </c>
      <c r="GI8" s="1469">
        <v>-712.82741610000278</v>
      </c>
      <c r="GJ8" s="1469">
        <v>1761.4641509100049</v>
      </c>
      <c r="GK8" s="1469">
        <v>1479.2132302600071</v>
      </c>
      <c r="GL8" s="1469">
        <f t="shared" si="17"/>
        <v>2527.8499650700091</v>
      </c>
      <c r="GM8" s="1469">
        <v>-1221.1635729800091</v>
      </c>
      <c r="GN8" s="1469">
        <v>1179.6046004000009</v>
      </c>
      <c r="GO8" s="1469">
        <v>1128.1233614898549</v>
      </c>
      <c r="GP8" s="1469">
        <f t="shared" si="18"/>
        <v>1086.5643889098467</v>
      </c>
      <c r="GQ8" s="1470">
        <f t="shared" si="19"/>
        <v>10320.973293799847</v>
      </c>
      <c r="GR8" s="1471">
        <v>1031.8518207799941</v>
      </c>
      <c r="GS8" s="1469">
        <v>2201.1578768100217</v>
      </c>
      <c r="GT8" s="1469">
        <v>-866.72307682001588</v>
      </c>
      <c r="GU8" s="1469">
        <f t="shared" si="20"/>
        <v>2366.2866207699999</v>
      </c>
      <c r="GV8" s="1469">
        <v>-384.46239780001343</v>
      </c>
      <c r="GW8" s="1469">
        <v>-1959.975911349997</v>
      </c>
      <c r="GX8" s="1469">
        <v>-943.20328694000091</v>
      </c>
      <c r="GY8" s="1469">
        <f t="shared" si="21"/>
        <v>-3287.6415960900113</v>
      </c>
      <c r="GZ8" s="1469">
        <v>2141.696740819998</v>
      </c>
      <c r="HA8" s="1469">
        <v>726.25605425000936</v>
      </c>
      <c r="HB8" s="1469">
        <v>-1342.898392370008</v>
      </c>
      <c r="HC8" s="1469">
        <f t="shared" si="22"/>
        <v>1525.0544026999996</v>
      </c>
      <c r="HD8" s="1469">
        <v>539.2147833400071</v>
      </c>
      <c r="HE8" s="1469">
        <v>-56.582720149993897</v>
      </c>
      <c r="HF8" s="1469">
        <v>1633.1145511000007</v>
      </c>
      <c r="HG8" s="1469">
        <f t="shared" si="23"/>
        <v>2115.7466142900139</v>
      </c>
      <c r="HH8" s="1470">
        <v>2719.4460416700022</v>
      </c>
      <c r="HI8" s="1471">
        <v>1460.865056649983</v>
      </c>
      <c r="HJ8" s="1469">
        <v>7091.6773123300227</v>
      </c>
      <c r="HK8" s="1469">
        <v>-138.14477988002449</v>
      </c>
      <c r="HL8" s="1469">
        <f t="shared" si="24"/>
        <v>8414.3975890999827</v>
      </c>
      <c r="HM8" s="1469">
        <v>469.00232159999013</v>
      </c>
      <c r="HN8" s="1469">
        <v>-420.67889565665274</v>
      </c>
      <c r="HO8" s="1469">
        <v>-2897.6106030233277</v>
      </c>
      <c r="HP8" s="1469">
        <f t="shared" si="25"/>
        <v>-2849.2871770799902</v>
      </c>
      <c r="HQ8" s="1469">
        <v>1491.9698837700039</v>
      </c>
      <c r="HR8" s="1469">
        <v>1058.0014936800226</v>
      </c>
      <c r="HS8" s="1469">
        <v>-1231.8530731086059</v>
      </c>
      <c r="HT8" s="1469">
        <f t="shared" si="26"/>
        <v>1318.1183043414205</v>
      </c>
      <c r="HU8" s="1469">
        <v>1676.8445821731984</v>
      </c>
      <c r="HV8" s="1469">
        <v>2845.0597153899967</v>
      </c>
      <c r="HW8" s="1469">
        <v>1276.0647728599981</v>
      </c>
      <c r="HX8" s="1469">
        <f t="shared" si="27"/>
        <v>5797.9690704231925</v>
      </c>
      <c r="HY8" s="1470">
        <f t="shared" si="28"/>
        <v>12681.197786784605</v>
      </c>
      <c r="HZ8" s="1471">
        <v>2301.5726514999865</v>
      </c>
      <c r="IA8" s="1469">
        <v>4505.2776233100221</v>
      </c>
      <c r="IB8" s="1469">
        <v>126.16137893998624</v>
      </c>
      <c r="IC8" s="1469">
        <v>6933.0116537499944</v>
      </c>
      <c r="ID8" s="1469">
        <v>-1438.9405300199762</v>
      </c>
      <c r="IE8" s="1469">
        <v>-1081.5337345599905</v>
      </c>
      <c r="IF8" s="1469">
        <v>-3484.3363553600011</v>
      </c>
      <c r="IG8" s="1469">
        <v>-6004.8106199399681</v>
      </c>
      <c r="IH8" s="1469">
        <v>-617.77357732403277</v>
      </c>
      <c r="II8" s="1469">
        <v>1352.2673334450126</v>
      </c>
      <c r="IJ8" s="1469">
        <v>-2378.5008232580126</v>
      </c>
      <c r="IK8" s="1469">
        <v>-1644.0070671370327</v>
      </c>
      <c r="IL8" s="1469">
        <v>847.11902651701121</v>
      </c>
      <c r="IM8" s="1469">
        <v>931.26379941999164</v>
      </c>
      <c r="IN8" s="1469">
        <v>0</v>
      </c>
      <c r="IO8" s="1469">
        <v>1778.73</v>
      </c>
      <c r="IP8" s="1469">
        <f>IC8+IG8+IK8+IO8</f>
        <v>1062.9239666729936</v>
      </c>
      <c r="IQ8" s="1471">
        <v>5301.4332761337309</v>
      </c>
      <c r="IR8" s="1469">
        <v>969.74168054372092</v>
      </c>
      <c r="IS8" s="1469">
        <v>-6218.3548753897103</v>
      </c>
      <c r="IT8" s="1469">
        <f>IQ8+IR8+IS8</f>
        <v>52.820081287741232</v>
      </c>
      <c r="IU8" s="1469">
        <v>-848.81326231722528</v>
      </c>
      <c r="IV8" s="1469">
        <v>-5380.85</v>
      </c>
      <c r="IW8" s="1469">
        <v>3829.645864831999</v>
      </c>
      <c r="IX8" s="1469">
        <f t="shared" si="38"/>
        <v>-2400.0173974852264</v>
      </c>
      <c r="IY8" s="1469">
        <v>14115.79355604127</v>
      </c>
      <c r="IZ8" s="1469">
        <v>-5268.2774073712681</v>
      </c>
      <c r="JA8" s="1469">
        <v>-2229.5816506325455</v>
      </c>
      <c r="JB8" s="1469">
        <f t="shared" si="39"/>
        <v>6617.9344980374563</v>
      </c>
      <c r="JC8" s="1469">
        <v>-4485.9995511152747</v>
      </c>
      <c r="JD8" s="1469">
        <v>-9041.2907063433449</v>
      </c>
      <c r="JE8" s="1469">
        <v>10893.32</v>
      </c>
      <c r="JF8" s="1469">
        <f t="shared" si="40"/>
        <v>-2633.970257458619</v>
      </c>
      <c r="JG8" s="1470">
        <f t="shared" si="35"/>
        <v>1636.7669243813525</v>
      </c>
      <c r="JH8" s="938"/>
      <c r="JI8" s="1473"/>
    </row>
    <row r="9" spans="1:269" ht="35.15" customHeight="1" x14ac:dyDescent="0.45">
      <c r="A9" s="1460" t="s">
        <v>982</v>
      </c>
      <c r="B9" s="1461">
        <v>35.266329999999996</v>
      </c>
      <c r="C9" s="1461">
        <v>97.99</v>
      </c>
      <c r="D9" s="1461">
        <v>92.8</v>
      </c>
      <c r="E9" s="1461">
        <v>4.4912000000000001</v>
      </c>
      <c r="F9" s="1461">
        <v>-4.2737999999999996</v>
      </c>
      <c r="G9" s="1461">
        <v>76.177800000000005</v>
      </c>
      <c r="H9" s="1461">
        <v>168.95580000000001</v>
      </c>
      <c r="I9" s="1461">
        <v>400.858</v>
      </c>
      <c r="J9" s="1461">
        <v>54.6464</v>
      </c>
      <c r="K9" s="1461">
        <v>26.0288</v>
      </c>
      <c r="L9" s="1461">
        <v>116.94070000000001</v>
      </c>
      <c r="M9" s="1461">
        <v>81.928200000000004</v>
      </c>
      <c r="N9" s="1461">
        <v>-61.921100000000003</v>
      </c>
      <c r="O9" s="1461">
        <v>61.500500000000002</v>
      </c>
      <c r="P9" s="1461">
        <v>202.0669</v>
      </c>
      <c r="Q9" s="1461">
        <v>136.5119</v>
      </c>
      <c r="R9" s="1462">
        <v>-98.097099999999998</v>
      </c>
      <c r="S9" s="1463">
        <v>1169.6101000000001</v>
      </c>
      <c r="T9" s="1412">
        <v>208.77969999999999</v>
      </c>
      <c r="U9" s="1464">
        <v>484.37209999999999</v>
      </c>
      <c r="V9" s="1464"/>
      <c r="W9" s="1412">
        <v>163.76759999999999</v>
      </c>
      <c r="X9" s="1412">
        <v>1.0841000000000001</v>
      </c>
      <c r="Y9" s="1412">
        <v>221.7885</v>
      </c>
      <c r="Z9" s="1463">
        <v>162.28739999999999</v>
      </c>
      <c r="AA9" s="1412">
        <v>221.39519999999999</v>
      </c>
      <c r="AB9" s="1465">
        <v>314.2987</v>
      </c>
      <c r="AC9" s="1406">
        <v>-117.3416</v>
      </c>
      <c r="AD9" s="1406">
        <v>76.672799999999995</v>
      </c>
      <c r="AE9" s="1406">
        <v>5.9199000000000002</v>
      </c>
      <c r="AF9" s="1406">
        <v>-70.445700000000002</v>
      </c>
      <c r="AG9" s="1406">
        <v>1672.5787</v>
      </c>
      <c r="AH9" s="1406"/>
      <c r="AI9" s="1406">
        <v>67.601754000000184</v>
      </c>
      <c r="AJ9" s="1406">
        <v>141.5462689999994</v>
      </c>
      <c r="AK9" s="1406">
        <v>323.15277600000098</v>
      </c>
      <c r="AL9" s="1406">
        <f t="shared" si="0"/>
        <v>532.30079900000055</v>
      </c>
      <c r="AM9" s="1406">
        <v>20.949185999999287</v>
      </c>
      <c r="AN9" s="1406">
        <v>489.73406700000072</v>
      </c>
      <c r="AO9" s="1406">
        <v>257.10170099999942</v>
      </c>
      <c r="AP9" s="1406">
        <f t="shared" si="1"/>
        <v>1300.0857529999998</v>
      </c>
      <c r="AQ9" s="1406">
        <v>705.2673879999993</v>
      </c>
      <c r="AR9" s="1406">
        <v>954.24487315000079</v>
      </c>
      <c r="AS9" s="1406">
        <v>135.18990184999998</v>
      </c>
      <c r="AT9" s="1406">
        <f t="shared" si="2"/>
        <v>3094.7879159999998</v>
      </c>
      <c r="AU9" s="1406">
        <v>1271.1583981200006</v>
      </c>
      <c r="AV9" s="1406">
        <v>256.93504839999929</v>
      </c>
      <c r="AW9" s="1406">
        <v>-236.91536755999968</v>
      </c>
      <c r="AX9" s="1406">
        <f t="shared" si="3"/>
        <v>4385.96599496</v>
      </c>
      <c r="AY9" s="1406"/>
      <c r="AZ9" s="1406">
        <v>414.80248813999896</v>
      </c>
      <c r="BA9" s="1406">
        <v>544.18963360000021</v>
      </c>
      <c r="BB9" s="1406">
        <v>-111.44584267000016</v>
      </c>
      <c r="BC9" s="1406">
        <f t="shared" si="4"/>
        <v>847.54627906999895</v>
      </c>
      <c r="BD9" s="1406">
        <v>263.60041007000024</v>
      </c>
      <c r="BE9" s="1406">
        <v>305.49747619999943</v>
      </c>
      <c r="BF9" s="1406">
        <v>514.64935462999995</v>
      </c>
      <c r="BG9" s="1406">
        <f t="shared" si="5"/>
        <v>1083.7472408999997</v>
      </c>
      <c r="BH9" s="1406">
        <f t="shared" si="6"/>
        <v>1931.2935199699987</v>
      </c>
      <c r="BI9" s="1406">
        <v>-232.46519857999962</v>
      </c>
      <c r="BJ9" s="1406">
        <v>103.40968731999956</v>
      </c>
      <c r="BK9" s="1406">
        <v>455.01887171000055</v>
      </c>
      <c r="BL9" s="1406">
        <f t="shared" si="7"/>
        <v>325.96336045000049</v>
      </c>
      <c r="BM9" s="1406">
        <f t="shared" si="8"/>
        <v>2257.2568804199991</v>
      </c>
      <c r="BN9" s="1406">
        <v>89.397112599999645</v>
      </c>
      <c r="BO9" s="1406">
        <v>733.46372388000134</v>
      </c>
      <c r="BP9" s="1406">
        <v>260.14033717999888</v>
      </c>
      <c r="BQ9" s="1406">
        <f t="shared" si="9"/>
        <v>1083.0011736599999</v>
      </c>
      <c r="BR9" s="1406">
        <f t="shared" si="10"/>
        <v>3340.2580540799991</v>
      </c>
      <c r="BS9" s="1406"/>
      <c r="BT9" s="1406">
        <v>106.70654174999986</v>
      </c>
      <c r="BU9" s="1406">
        <v>-329.95000514999964</v>
      </c>
      <c r="BV9" s="1406">
        <v>50.191079810000957</v>
      </c>
      <c r="BW9" s="1406">
        <f t="shared" si="11"/>
        <v>-173.05238358999881</v>
      </c>
      <c r="BX9" s="1406">
        <v>425.14071402999758</v>
      </c>
      <c r="BY9" s="1406">
        <v>182.04688109000119</v>
      </c>
      <c r="BZ9" s="1406">
        <v>223.77876959999838</v>
      </c>
      <c r="CA9" s="1406">
        <f t="shared" si="12"/>
        <v>830.96636471999727</v>
      </c>
      <c r="CB9" s="1406">
        <v>800.46468133999986</v>
      </c>
      <c r="CC9" s="1406">
        <v>1421.0716572899978</v>
      </c>
      <c r="CD9" s="1406"/>
      <c r="CE9" s="1406">
        <v>173.81410853000079</v>
      </c>
      <c r="CF9" s="1406">
        <v>150.26733612000197</v>
      </c>
      <c r="CG9" s="1406">
        <v>730.3935673900005</v>
      </c>
      <c r="CH9" s="1406">
        <f t="shared" si="13"/>
        <v>1054.4750120400033</v>
      </c>
      <c r="CI9" s="1406">
        <v>39.543926699999723</v>
      </c>
      <c r="CJ9" s="1406">
        <v>229.36514422000292</v>
      </c>
      <c r="CK9" s="1406">
        <v>382.83727138999757</v>
      </c>
      <c r="CL9" s="1406">
        <f t="shared" si="14"/>
        <v>651.74634231000027</v>
      </c>
      <c r="CM9" s="1406">
        <v>-29.523876309999263</v>
      </c>
      <c r="CN9" s="1406">
        <v>373.38906930000149</v>
      </c>
      <c r="CO9" s="1406">
        <v>143.38969798999838</v>
      </c>
      <c r="CP9" s="1406">
        <f t="shared" si="15"/>
        <v>487.2548909800006</v>
      </c>
      <c r="CQ9" s="1406">
        <v>267.26646467999927</v>
      </c>
      <c r="CR9" s="1406">
        <v>723.06254542000215</v>
      </c>
      <c r="CS9" s="1466">
        <v>300.1542086999994</v>
      </c>
      <c r="CT9" s="1406">
        <f t="shared" si="16"/>
        <v>1290.4832188000007</v>
      </c>
      <c r="CU9" s="1408">
        <v>363.62205685999987</v>
      </c>
      <c r="CV9" s="1408">
        <v>1212.7319416899979</v>
      </c>
      <c r="CW9" s="1408">
        <v>554.37529660000098</v>
      </c>
      <c r="CX9" s="1408">
        <v>2130.729295149999</v>
      </c>
      <c r="CY9" s="1409">
        <v>1533.9556847300028</v>
      </c>
      <c r="CZ9" s="1409">
        <v>-77.275754050003371</v>
      </c>
      <c r="DA9" s="1409">
        <v>902.90651946000196</v>
      </c>
      <c r="DB9" s="1408">
        <v>2359.586450140001</v>
      </c>
      <c r="DC9" s="1409">
        <v>-1562.8533954400011</v>
      </c>
      <c r="DD9" s="1409">
        <v>4435.6812599699997</v>
      </c>
      <c r="DE9" s="1409">
        <v>-1919.7279483300019</v>
      </c>
      <c r="DF9" s="1408">
        <v>953.0999161999971</v>
      </c>
      <c r="DG9" s="1409">
        <v>604.86401521000266</v>
      </c>
      <c r="DH9" s="1409">
        <v>-160.06645322999918</v>
      </c>
      <c r="DI9" s="1409">
        <v>-170.15118712000361</v>
      </c>
      <c r="DJ9" s="1409">
        <v>274.64637485999987</v>
      </c>
      <c r="DK9" s="1409">
        <v>6821.2086180700007</v>
      </c>
      <c r="DL9" s="1409">
        <v>-777.48687712000128</v>
      </c>
      <c r="DM9" s="1409">
        <v>214.28512551000341</v>
      </c>
      <c r="DN9" s="1409">
        <v>6258.006866460003</v>
      </c>
      <c r="DO9" s="1409">
        <v>8398.7103740099992</v>
      </c>
      <c r="DP9" s="1409">
        <v>-150.98669384000263</v>
      </c>
      <c r="DQ9" s="1409">
        <v>389.52310765000061</v>
      </c>
      <c r="DR9" s="1409">
        <v>8637.2467878199968</v>
      </c>
      <c r="DS9" s="1409">
        <v>-1110.7879242700039</v>
      </c>
      <c r="DT9" s="1409">
        <v>1770.8095334000066</v>
      </c>
      <c r="DU9" s="1409">
        <v>358.92318204000219</v>
      </c>
      <c r="DV9" s="1409">
        <v>1018.9447911700048</v>
      </c>
      <c r="DW9" s="1409">
        <v>313.51044178000092</v>
      </c>
      <c r="DX9" s="1409">
        <v>-568.99638676999882</v>
      </c>
      <c r="DY9" s="1409">
        <v>2748.9685291799979</v>
      </c>
      <c r="DZ9" s="1409">
        <v>2493.4825841899997</v>
      </c>
      <c r="EA9" s="1409">
        <v>18407.681029640004</v>
      </c>
      <c r="EB9" s="1467">
        <v>62.088256199993197</v>
      </c>
      <c r="EC9" s="1409">
        <v>999.35353130000453</v>
      </c>
      <c r="ED9" s="1409">
        <v>933.12190857999769</v>
      </c>
      <c r="EE9" s="1409">
        <v>1994.5636960799955</v>
      </c>
      <c r="EF9" s="1409">
        <v>512.06118716000026</v>
      </c>
      <c r="EG9" s="1409">
        <v>532.25949949000028</v>
      </c>
      <c r="EH9" s="1409">
        <v>206.87374754000083</v>
      </c>
      <c r="EI9" s="1409">
        <v>1251.1944341900014</v>
      </c>
      <c r="EJ9" s="1409">
        <v>422.39690000000002</v>
      </c>
      <c r="EK9" s="1409">
        <v>-8.6867919699959462</v>
      </c>
      <c r="EL9" s="1409">
        <v>-307.99585827999937</v>
      </c>
      <c r="EM9" s="1409">
        <v>105.71424975000473</v>
      </c>
      <c r="EN9" s="1409">
        <v>175.20465393999592</v>
      </c>
      <c r="EO9" s="1409">
        <v>1052.9036468700058</v>
      </c>
      <c r="EP9" s="1409">
        <v>-584.76555200999803</v>
      </c>
      <c r="EQ9" s="1409">
        <v>643.34274880000373</v>
      </c>
      <c r="ER9" s="1468">
        <v>3994.8151288200052</v>
      </c>
      <c r="ES9" s="1467">
        <v>-6.3932995800003409</v>
      </c>
      <c r="ET9" s="1409">
        <v>515.33036744999902</v>
      </c>
      <c r="EU9" s="1409">
        <v>3138.7805455599987</v>
      </c>
      <c r="EV9" s="1409">
        <v>3647.7176134299971</v>
      </c>
      <c r="EW9" s="1409">
        <v>1287.4856990699991</v>
      </c>
      <c r="EX9" s="1409">
        <v>629.91075893000141</v>
      </c>
      <c r="EY9" s="1409">
        <v>-108.70043116999418</v>
      </c>
      <c r="EZ9" s="1409">
        <v>1808.6960268300063</v>
      </c>
      <c r="FA9" s="1409">
        <v>536.92881764999402</v>
      </c>
      <c r="FB9" s="1409">
        <v>663.27391329000523</v>
      </c>
      <c r="FC9" s="1409">
        <v>368.90479999999997</v>
      </c>
      <c r="FD9" s="1409">
        <v>1569.1075309399994</v>
      </c>
      <c r="FE9" s="1409">
        <v>504.20948522999885</v>
      </c>
      <c r="FF9" s="1409">
        <v>521.64930000000004</v>
      </c>
      <c r="FG9" s="1409">
        <v>2248.0479999999998</v>
      </c>
      <c r="FH9" s="1409">
        <v>3273.9067852299986</v>
      </c>
      <c r="FI9" s="1468">
        <v>10299.427956430001</v>
      </c>
      <c r="FJ9" s="1467">
        <v>1705.1631622200086</v>
      </c>
      <c r="FK9" s="1409">
        <v>967.9685373199992</v>
      </c>
      <c r="FL9" s="1409">
        <v>504.85623940000312</v>
      </c>
      <c r="FM9" s="1469">
        <v>3177.9879389400112</v>
      </c>
      <c r="FN9" s="1469">
        <v>42.092326210200788</v>
      </c>
      <c r="FO9" s="1469">
        <v>-367.90144942021368</v>
      </c>
      <c r="FP9" s="1469">
        <v>1156.2362621500044</v>
      </c>
      <c r="FQ9" s="1469">
        <v>830.42713893999155</v>
      </c>
      <c r="FR9" s="1469">
        <v>2327.0363451100066</v>
      </c>
      <c r="FS9" s="1469">
        <v>1761.6874391600002</v>
      </c>
      <c r="FT9" s="1469">
        <v>661.9533442700058</v>
      </c>
      <c r="FU9" s="1469">
        <v>4750.6771285400127</v>
      </c>
      <c r="FV9" s="1469">
        <v>3030.3511649899965</v>
      </c>
      <c r="FW9" s="1469">
        <v>605.85649493000278</v>
      </c>
      <c r="FX9" s="1469">
        <v>3530.5643857099972</v>
      </c>
      <c r="FY9" s="1469">
        <v>7166.7720456299958</v>
      </c>
      <c r="FZ9" s="1470">
        <v>15925.864252050013</v>
      </c>
      <c r="GA9" s="1471">
        <v>5364.8860127399976</v>
      </c>
      <c r="GB9" s="1469">
        <v>1388.4492039099969</v>
      </c>
      <c r="GC9" s="1469">
        <v>1093.9297010200098</v>
      </c>
      <c r="GD9" s="1469">
        <f t="shared" si="36"/>
        <v>7847.2649176700043</v>
      </c>
      <c r="GE9" s="1469">
        <v>2099.4341185199842</v>
      </c>
      <c r="GF9" s="1469">
        <v>1879.268764960002</v>
      </c>
      <c r="GG9" s="1469">
        <v>1263.4348715199976</v>
      </c>
      <c r="GH9" s="1469">
        <f t="shared" si="37"/>
        <v>5242.1377549999834</v>
      </c>
      <c r="GI9" s="1469">
        <v>838.08828103000303</v>
      </c>
      <c r="GJ9" s="1469">
        <v>1480.4223983099944</v>
      </c>
      <c r="GK9" s="1469">
        <v>-1215.3724751399905</v>
      </c>
      <c r="GL9" s="1469">
        <f t="shared" si="17"/>
        <v>1103.1382042000068</v>
      </c>
      <c r="GM9" s="1469">
        <v>516.30444756000111</v>
      </c>
      <c r="GN9" s="1469">
        <v>1497.8530374300033</v>
      </c>
      <c r="GO9" s="1469">
        <v>624.58756856998798</v>
      </c>
      <c r="GP9" s="1469">
        <f t="shared" si="18"/>
        <v>2638.7450535599924</v>
      </c>
      <c r="GQ9" s="1470">
        <f t="shared" si="19"/>
        <v>16831.285930429989</v>
      </c>
      <c r="GR9" s="1471">
        <v>-155.11198436999322</v>
      </c>
      <c r="GS9" s="1469">
        <v>697.05227221001314</v>
      </c>
      <c r="GT9" s="1469">
        <v>3443.7582886399887</v>
      </c>
      <c r="GU9" s="1469">
        <f t="shared" si="20"/>
        <v>3985.6985764800083</v>
      </c>
      <c r="GV9" s="1469">
        <v>-411.65853441999855</v>
      </c>
      <c r="GW9" s="1469">
        <v>2072.4862733700088</v>
      </c>
      <c r="GX9" s="1469">
        <v>1350.9230470099972</v>
      </c>
      <c r="GY9" s="1469">
        <f t="shared" si="21"/>
        <v>3011.7507859600073</v>
      </c>
      <c r="GZ9" s="1469">
        <v>-1538.5312514400334</v>
      </c>
      <c r="HA9" s="1469">
        <v>-2584.2732887699717</v>
      </c>
      <c r="HB9" s="1469">
        <v>292.10159319999815</v>
      </c>
      <c r="HC9" s="1469">
        <f t="shared" si="22"/>
        <v>-3830.7029470100069</v>
      </c>
      <c r="HD9" s="1469">
        <v>1200.3583550700173</v>
      </c>
      <c r="HE9" s="1469">
        <v>-4651.1365624500231</v>
      </c>
      <c r="HF9" s="1469">
        <v>-1415.7096348099951</v>
      </c>
      <c r="HG9" s="1469">
        <f t="shared" si="23"/>
        <v>-4866.4878421900012</v>
      </c>
      <c r="HH9" s="1470">
        <v>-1699.7414267599918</v>
      </c>
      <c r="HI9" s="1471">
        <v>-771.67739576998349</v>
      </c>
      <c r="HJ9" s="1469">
        <v>-1323.6151324200034</v>
      </c>
      <c r="HK9" s="1469">
        <v>-1109.5086753600035</v>
      </c>
      <c r="HL9" s="1469">
        <f t="shared" si="24"/>
        <v>-3204.8012035499905</v>
      </c>
      <c r="HM9" s="1469">
        <v>1535.29727775998</v>
      </c>
      <c r="HN9" s="1469">
        <v>2417.1877124975604</v>
      </c>
      <c r="HO9" s="1469">
        <v>32.939065402466802</v>
      </c>
      <c r="HP9" s="1469">
        <f t="shared" si="25"/>
        <v>3985.4240556600075</v>
      </c>
      <c r="HQ9" s="1469">
        <v>4103.257312389972</v>
      </c>
      <c r="HR9" s="1469">
        <v>359.99113968001677</v>
      </c>
      <c r="HS9" s="1469">
        <v>14958.867674628951</v>
      </c>
      <c r="HT9" s="1469">
        <f t="shared" si="26"/>
        <v>19422.11612669894</v>
      </c>
      <c r="HU9" s="1469">
        <v>2934.5738873010259</v>
      </c>
      <c r="HV9" s="1469">
        <v>856.22734208003806</v>
      </c>
      <c r="HW9" s="1469">
        <v>4730.2425615399552</v>
      </c>
      <c r="HX9" s="1469">
        <f t="shared" si="27"/>
        <v>8521.0437909210195</v>
      </c>
      <c r="HY9" s="1470">
        <f t="shared" si="28"/>
        <v>28723.78276972998</v>
      </c>
      <c r="HZ9" s="1471">
        <v>4503.1361975600012</v>
      </c>
      <c r="IA9" s="1469">
        <v>3076.2718586800079</v>
      </c>
      <c r="IB9" s="1469">
        <v>4744.7006278399876</v>
      </c>
      <c r="IC9" s="1469">
        <v>12324.108684079996</v>
      </c>
      <c r="ID9" s="1469">
        <v>4457.1484702299922</v>
      </c>
      <c r="IE9" s="1469">
        <v>3781.1520001100303</v>
      </c>
      <c r="IF9" s="1469">
        <v>4187.7119285399949</v>
      </c>
      <c r="IG9" s="1469">
        <v>12426.012398880019</v>
      </c>
      <c r="IH9" s="1469">
        <v>3235.4051048200354</v>
      </c>
      <c r="II9" s="1469">
        <v>5959.2434224499721</v>
      </c>
      <c r="IJ9" s="1469">
        <v>5080.6102076999714</v>
      </c>
      <c r="IK9" s="1469">
        <v>14275.258734969979</v>
      </c>
      <c r="IL9" s="1469">
        <v>887.04481969999472</v>
      </c>
      <c r="IM9" s="1469">
        <v>2584.0919785900082</v>
      </c>
      <c r="IN9" s="1469">
        <v>5697.59</v>
      </c>
      <c r="IO9" s="1469">
        <v>9168.73</v>
      </c>
      <c r="IP9" s="1469">
        <f>IC9+IG9+IK9+IO9</f>
        <v>48194.109817929988</v>
      </c>
      <c r="IQ9" s="1471">
        <v>6623.1888566674179</v>
      </c>
      <c r="IR9" s="1469">
        <v>5348.0655063104905</v>
      </c>
      <c r="IS9" s="1469">
        <v>4803.6710207790766</v>
      </c>
      <c r="IT9" s="1469">
        <f t="shared" ref="IT9:IT10" si="41">IQ9+IR9+IS9</f>
        <v>16774.925383756985</v>
      </c>
      <c r="IU9" s="1469">
        <v>-1519.2838400715477</v>
      </c>
      <c r="IV9" s="1469">
        <v>-226.67087202854083</v>
      </c>
      <c r="IW9" s="1469">
        <v>2777.6024029948617</v>
      </c>
      <c r="IX9" s="1469">
        <f t="shared" si="38"/>
        <v>1031.6476908947732</v>
      </c>
      <c r="IY9" s="1469">
        <v>-16005.647840900872</v>
      </c>
      <c r="IZ9" s="1469">
        <v>-269.04000000000002</v>
      </c>
      <c r="JA9" s="1469">
        <v>551.3860050200401</v>
      </c>
      <c r="JB9" s="1469">
        <f t="shared" si="39"/>
        <v>-15723.301835880833</v>
      </c>
      <c r="JC9" s="1469">
        <v>-4116.8100000000004</v>
      </c>
      <c r="JD9" s="1469">
        <v>13493.810122851184</v>
      </c>
      <c r="JE9" s="1469">
        <v>6646.9866334709041</v>
      </c>
      <c r="JF9" s="1469">
        <v>16023.99</v>
      </c>
      <c r="JG9" s="1470">
        <f t="shared" si="35"/>
        <v>18107.261238770923</v>
      </c>
      <c r="JH9" s="938"/>
      <c r="JI9" s="1473"/>
    </row>
    <row r="10" spans="1:269" s="969" customFormat="1" ht="35.15" customHeight="1" x14ac:dyDescent="0.45">
      <c r="A10" s="1475" t="s">
        <v>983</v>
      </c>
      <c r="B10" s="1476"/>
      <c r="C10" s="1476"/>
      <c r="D10" s="1476"/>
      <c r="E10" s="1476">
        <v>0</v>
      </c>
      <c r="F10" s="1476">
        <v>0</v>
      </c>
      <c r="G10" s="1476"/>
      <c r="H10" s="1476"/>
      <c r="I10" s="1476"/>
      <c r="J10" s="1476"/>
      <c r="K10" s="1476"/>
      <c r="L10" s="1476"/>
      <c r="M10" s="1476"/>
      <c r="N10" s="1476"/>
      <c r="O10" s="1476"/>
      <c r="P10" s="1476"/>
      <c r="Q10" s="1476"/>
      <c r="R10" s="1477">
        <v>0</v>
      </c>
      <c r="S10" s="1478"/>
      <c r="T10" s="1478">
        <v>34.8812</v>
      </c>
      <c r="U10" s="1479">
        <v>417.20170000000002</v>
      </c>
      <c r="V10" s="1479"/>
      <c r="W10" s="1478">
        <v>0</v>
      </c>
      <c r="X10" s="1478">
        <v>0</v>
      </c>
      <c r="Y10" s="1478">
        <v>276.49</v>
      </c>
      <c r="Z10" s="1480">
        <v>185.22499999999999</v>
      </c>
      <c r="AA10" s="1478">
        <v>64.268299999999996</v>
      </c>
      <c r="AB10" s="1481">
        <v>56.161299999999997</v>
      </c>
      <c r="AC10" s="1482">
        <v>-65.384299999999996</v>
      </c>
      <c r="AD10" s="1482">
        <v>-79.443299999999994</v>
      </c>
      <c r="AE10" s="1482">
        <v>0</v>
      </c>
      <c r="AF10" s="1482">
        <v>-76.837100000000007</v>
      </c>
      <c r="AG10" s="1482">
        <v>812.56269999999995</v>
      </c>
      <c r="AH10" s="1482"/>
      <c r="AI10" s="1482">
        <v>15.822658999999986</v>
      </c>
      <c r="AJ10" s="1482">
        <v>-0.5085469999997877</v>
      </c>
      <c r="AK10" s="1482">
        <v>195.42120899999981</v>
      </c>
      <c r="AL10" s="1482">
        <f t="shared" si="0"/>
        <v>210.735321</v>
      </c>
      <c r="AM10" s="1482">
        <v>-68.132263999999964</v>
      </c>
      <c r="AN10" s="1482">
        <v>434.86700600000006</v>
      </c>
      <c r="AO10" s="1482">
        <v>9.718297999999951</v>
      </c>
      <c r="AP10" s="1482">
        <f t="shared" si="1"/>
        <v>587.18836099999999</v>
      </c>
      <c r="AQ10" s="1482">
        <v>428.65859699999959</v>
      </c>
      <c r="AR10" s="1482">
        <v>822.20255580000025</v>
      </c>
      <c r="AS10" s="1482">
        <v>70.778419200000357</v>
      </c>
      <c r="AT10" s="1482">
        <f t="shared" si="2"/>
        <v>1908.8279330000003</v>
      </c>
      <c r="AU10" s="1482">
        <v>1188.2002822099998</v>
      </c>
      <c r="AV10" s="1482">
        <v>38.951304219999351</v>
      </c>
      <c r="AW10" s="1482">
        <v>-464.66208566999995</v>
      </c>
      <c r="AX10" s="1482">
        <f t="shared" si="3"/>
        <v>2671.3174337599994</v>
      </c>
      <c r="AY10" s="1482"/>
      <c r="AZ10" s="1482">
        <v>351.08920023999997</v>
      </c>
      <c r="BA10" s="1482">
        <v>79.816427000000104</v>
      </c>
      <c r="BB10" s="1482">
        <v>34.182699219999797</v>
      </c>
      <c r="BC10" s="1482">
        <f t="shared" si="4"/>
        <v>465.08832645999985</v>
      </c>
      <c r="BD10" s="1482">
        <v>-42.881439220000061</v>
      </c>
      <c r="BE10" s="1482">
        <v>57.656144000000317</v>
      </c>
      <c r="BF10" s="1482">
        <v>316.74969133999946</v>
      </c>
      <c r="BG10" s="1482">
        <f t="shared" si="5"/>
        <v>331.52439611999972</v>
      </c>
      <c r="BH10" s="1482">
        <f t="shared" si="6"/>
        <v>796.61272257999963</v>
      </c>
      <c r="BI10" s="1482">
        <v>-77.165704339999706</v>
      </c>
      <c r="BJ10" s="1482">
        <v>-27.5</v>
      </c>
      <c r="BK10" s="1482">
        <v>204.42225999999977</v>
      </c>
      <c r="BL10" s="1482">
        <f t="shared" si="7"/>
        <v>99.75655566000006</v>
      </c>
      <c r="BM10" s="1482">
        <f t="shared" si="8"/>
        <v>896.36927823999963</v>
      </c>
      <c r="BN10" s="1482">
        <v>0</v>
      </c>
      <c r="BO10" s="1482">
        <v>-44.173000000000002</v>
      </c>
      <c r="BP10" s="1482">
        <v>-33.78</v>
      </c>
      <c r="BQ10" s="1482">
        <f t="shared" si="9"/>
        <v>-77.953000000000003</v>
      </c>
      <c r="BR10" s="1482">
        <f t="shared" si="10"/>
        <v>818.41627823999966</v>
      </c>
      <c r="BS10" s="1482"/>
      <c r="BT10" s="1482">
        <v>-8.85</v>
      </c>
      <c r="BU10" s="1482">
        <v>-449.05342100000007</v>
      </c>
      <c r="BV10" s="1482">
        <v>-137.79464499999955</v>
      </c>
      <c r="BW10" s="1482">
        <f t="shared" si="11"/>
        <v>-595.6980659999997</v>
      </c>
      <c r="BX10" s="1482">
        <v>350.6712379999999</v>
      </c>
      <c r="BY10" s="1482">
        <v>-119.99415899999998</v>
      </c>
      <c r="BZ10" s="1482">
        <v>0</v>
      </c>
      <c r="CA10" s="1482">
        <f t="shared" si="12"/>
        <v>230.67707899999994</v>
      </c>
      <c r="CB10" s="1482">
        <v>-96.126509000000539</v>
      </c>
      <c r="CC10" s="1482">
        <v>7.9738929999992365</v>
      </c>
      <c r="CD10" s="1482"/>
      <c r="CE10" s="1482">
        <v>-81.224627999999555</v>
      </c>
      <c r="CF10" s="1482">
        <v>70.900000000000006</v>
      </c>
      <c r="CG10" s="1482">
        <v>162.12915899999999</v>
      </c>
      <c r="CH10" s="1482">
        <f t="shared" si="13"/>
        <v>151.80453100000045</v>
      </c>
      <c r="CI10" s="1482">
        <v>73.158466000000018</v>
      </c>
      <c r="CJ10" s="1482">
        <v>151.36206600000057</v>
      </c>
      <c r="CK10" s="1482">
        <v>33.670038999999875</v>
      </c>
      <c r="CL10" s="1482">
        <f t="shared" si="14"/>
        <v>258.19057100000043</v>
      </c>
      <c r="CM10" s="1482">
        <v>-141.69108900000063</v>
      </c>
      <c r="CN10" s="1482">
        <v>189.23618500000052</v>
      </c>
      <c r="CO10" s="1482">
        <v>2</v>
      </c>
      <c r="CP10" s="1482">
        <f t="shared" si="15"/>
        <v>49.545095999999887</v>
      </c>
      <c r="CQ10" s="1482">
        <v>-397.21792300000044</v>
      </c>
      <c r="CR10" s="1482">
        <v>608.12</v>
      </c>
      <c r="CS10" s="1483">
        <v>72.319999999999993</v>
      </c>
      <c r="CT10" s="1482">
        <f t="shared" si="16"/>
        <v>283.22207699999956</v>
      </c>
      <c r="CU10" s="1484">
        <v>-135.9</v>
      </c>
      <c r="CV10" s="1484">
        <v>769.86747800000012</v>
      </c>
      <c r="CW10" s="1484">
        <v>392.8144210000001</v>
      </c>
      <c r="CX10" s="1484">
        <v>1026.7818990000003</v>
      </c>
      <c r="CY10" s="1485">
        <v>1383.818</v>
      </c>
      <c r="CZ10" s="1485">
        <v>-309.32299999999998</v>
      </c>
      <c r="DA10" s="1485">
        <v>670.21240000000034</v>
      </c>
      <c r="DB10" s="1484">
        <v>1744.7074000000005</v>
      </c>
      <c r="DC10" s="1485">
        <v>857.28346099999919</v>
      </c>
      <c r="DD10" s="1485">
        <v>735.7966999999993</v>
      </c>
      <c r="DE10" s="1485">
        <v>86.265000000000001</v>
      </c>
      <c r="DF10" s="1484">
        <v>1679.3451609999984</v>
      </c>
      <c r="DG10" s="1485">
        <v>219.74100000000001</v>
      </c>
      <c r="DH10" s="1485">
        <v>189.87043300000207</v>
      </c>
      <c r="DI10" s="1485">
        <v>16.529750999998303</v>
      </c>
      <c r="DJ10" s="1485">
        <v>426.14118400000035</v>
      </c>
      <c r="DK10" s="1485">
        <v>2091.7981019999997</v>
      </c>
      <c r="DL10" s="1485">
        <v>-345.23230000000001</v>
      </c>
      <c r="DM10" s="1485">
        <v>615.65896499999985</v>
      </c>
      <c r="DN10" s="1485">
        <v>2362.2247670000002</v>
      </c>
      <c r="DO10" s="1485">
        <v>8692.9322109999994</v>
      </c>
      <c r="DP10" s="1485">
        <v>-424.01780000000076</v>
      </c>
      <c r="DQ10" s="1485">
        <v>-79.39</v>
      </c>
      <c r="DR10" s="1485">
        <v>8189.5244109999985</v>
      </c>
      <c r="DS10" s="1485">
        <v>-530.66800000000001</v>
      </c>
      <c r="DT10" s="1485">
        <v>1166.375627000004</v>
      </c>
      <c r="DU10" s="1485">
        <v>491.62060799999909</v>
      </c>
      <c r="DV10" s="1485">
        <v>1127.3282350000031</v>
      </c>
      <c r="DW10" s="1485">
        <v>499.7258849999979</v>
      </c>
      <c r="DX10" s="1485">
        <v>16.044320000000297</v>
      </c>
      <c r="DY10" s="1485">
        <v>1876.3488560000026</v>
      </c>
      <c r="DZ10" s="1485">
        <v>2392.1190610000008</v>
      </c>
      <c r="EA10" s="1485">
        <v>14071.196474000004</v>
      </c>
      <c r="EB10" s="1486">
        <v>372.97321099999544</v>
      </c>
      <c r="EC10" s="1485">
        <v>1122.5840820000024</v>
      </c>
      <c r="ED10" s="1485">
        <v>803.7867</v>
      </c>
      <c r="EE10" s="1485">
        <v>2299.3439929999981</v>
      </c>
      <c r="EF10" s="1485">
        <v>240.89673799999804</v>
      </c>
      <c r="EG10" s="1485">
        <v>-49.97338799999654</v>
      </c>
      <c r="EH10" s="1485">
        <v>-263.35720199999957</v>
      </c>
      <c r="EI10" s="1485">
        <v>-72.433851999998097</v>
      </c>
      <c r="EJ10" s="1485">
        <v>43.623026999995112</v>
      </c>
      <c r="EK10" s="1485">
        <v>-176.49115399999917</v>
      </c>
      <c r="EL10" s="1485">
        <v>-562.05184099999815</v>
      </c>
      <c r="EM10" s="1485">
        <v>-694.9199680000022</v>
      </c>
      <c r="EN10" s="1485">
        <v>-549.11134700000287</v>
      </c>
      <c r="EO10" s="1485">
        <v>-200.95120799999685</v>
      </c>
      <c r="EP10" s="1485">
        <v>-371.35791899999975</v>
      </c>
      <c r="EQ10" s="1485">
        <v>-1121.4204739999996</v>
      </c>
      <c r="ER10" s="1487">
        <v>410.56969899999814</v>
      </c>
      <c r="ES10" s="1486">
        <v>-761.16582505999872</v>
      </c>
      <c r="ET10" s="1485">
        <v>-138.69211711000278</v>
      </c>
      <c r="EU10" s="1485">
        <v>1163.0744675500021</v>
      </c>
      <c r="EV10" s="1485">
        <v>263.21652538000046</v>
      </c>
      <c r="EW10" s="1485">
        <v>-641.78330739999933</v>
      </c>
      <c r="EX10" s="1485">
        <v>-413.3677144800015</v>
      </c>
      <c r="EY10" s="1485">
        <v>-99.839030959997331</v>
      </c>
      <c r="EZ10" s="1485">
        <v>-1154.990052839998</v>
      </c>
      <c r="FA10" s="1485">
        <v>677.31695496999851</v>
      </c>
      <c r="FB10" s="1485">
        <v>-224.49072910000012</v>
      </c>
      <c r="FC10" s="1485">
        <v>22.955724620003252</v>
      </c>
      <c r="FD10" s="1485">
        <v>475.78195049000158</v>
      </c>
      <c r="FE10" s="1485">
        <v>39.602079399999234</v>
      </c>
      <c r="FF10" s="1485">
        <v>-397.48909098999945</v>
      </c>
      <c r="FG10" s="1485">
        <v>989.95752173999699</v>
      </c>
      <c r="FH10" s="1485">
        <v>632.07051014999672</v>
      </c>
      <c r="FI10" s="1487">
        <v>216.07893318000063</v>
      </c>
      <c r="FJ10" s="1486">
        <v>1285.3870639100001</v>
      </c>
      <c r="FK10" s="1485">
        <v>-519.88416626999901</v>
      </c>
      <c r="FL10" s="1485">
        <v>63.099407009996476</v>
      </c>
      <c r="FM10" s="1488">
        <v>828.60230464999745</v>
      </c>
      <c r="FN10" s="1488">
        <v>-1298.1299276800007</v>
      </c>
      <c r="FO10" s="1488">
        <v>-979.92589561999591</v>
      </c>
      <c r="FP10" s="1488">
        <v>-74.801878389999274</v>
      </c>
      <c r="FQ10" s="1488">
        <v>-2352.8577016899958</v>
      </c>
      <c r="FR10" s="1488">
        <v>748.30028052999819</v>
      </c>
      <c r="FS10" s="1488">
        <v>34.423115380000006</v>
      </c>
      <c r="FT10" s="1488">
        <v>13.882901319995522</v>
      </c>
      <c r="FU10" s="1488">
        <v>796.60629722999374</v>
      </c>
      <c r="FV10" s="1488">
        <v>921.34550813000271</v>
      </c>
      <c r="FW10" s="1488">
        <v>-129.21959349999949</v>
      </c>
      <c r="FX10" s="1488">
        <v>1330.4479459999986</v>
      </c>
      <c r="FY10" s="1488">
        <v>2122.5738606300019</v>
      </c>
      <c r="FZ10" s="1489">
        <v>1394.9247608199971</v>
      </c>
      <c r="GA10" s="1490">
        <v>3244.7765610000006</v>
      </c>
      <c r="GB10" s="1488">
        <v>1013.2855029999949</v>
      </c>
      <c r="GC10" s="1488">
        <v>-175.34943799999357</v>
      </c>
      <c r="GD10" s="1488">
        <f t="shared" si="36"/>
        <v>4082.7126260000018</v>
      </c>
      <c r="GE10" s="1488">
        <v>1008.88940899999</v>
      </c>
      <c r="GF10" s="1488">
        <v>864.692587369997</v>
      </c>
      <c r="GG10" s="1488">
        <v>150.34835113000869</v>
      </c>
      <c r="GH10" s="1488">
        <f t="shared" si="37"/>
        <v>2023.9303474999956</v>
      </c>
      <c r="GI10" s="1488">
        <v>-316.01684136000648</v>
      </c>
      <c r="GJ10" s="1488">
        <v>635.03468256000053</v>
      </c>
      <c r="GK10" s="1488">
        <v>-1776.5367033099978</v>
      </c>
      <c r="GL10" s="1488">
        <f t="shared" si="17"/>
        <v>-1457.5188621100037</v>
      </c>
      <c r="GM10" s="1488">
        <v>-2340.2420510100014</v>
      </c>
      <c r="GN10" s="1488">
        <v>-325.4359978099987</v>
      </c>
      <c r="GO10" s="1488">
        <v>-503.56248397000132</v>
      </c>
      <c r="GP10" s="1488">
        <f t="shared" si="18"/>
        <v>-3169.2405327900015</v>
      </c>
      <c r="GQ10" s="1489">
        <f t="shared" si="19"/>
        <v>1479.8835785999927</v>
      </c>
      <c r="GR10" s="1490">
        <v>-1865.9849289200008</v>
      </c>
      <c r="GS10" s="1488">
        <v>-94.358035979997368</v>
      </c>
      <c r="GT10" s="1488">
        <v>1912.2332222999967</v>
      </c>
      <c r="GU10" s="1488">
        <f t="shared" si="20"/>
        <v>-48.109742600001482</v>
      </c>
      <c r="GV10" s="1488">
        <v>-481.33983699999749</v>
      </c>
      <c r="GW10" s="1488">
        <v>-369.88888399999962</v>
      </c>
      <c r="GX10" s="1488">
        <v>-727.1518758400008</v>
      </c>
      <c r="GY10" s="1488">
        <f t="shared" si="21"/>
        <v>-1578.3805968399979</v>
      </c>
      <c r="GZ10" s="1488">
        <v>-3948.8522119500039</v>
      </c>
      <c r="HA10" s="1488">
        <v>-4926.0921116799973</v>
      </c>
      <c r="HB10" s="1488">
        <v>-1187.1708830199987</v>
      </c>
      <c r="HC10" s="1488">
        <f t="shared" si="22"/>
        <v>-10062.11520665</v>
      </c>
      <c r="HD10" s="1488">
        <v>-175.01709898000212</v>
      </c>
      <c r="HE10" s="1488">
        <v>-3232.3213666799979</v>
      </c>
      <c r="HF10" s="1488">
        <v>-251.75477590999938</v>
      </c>
      <c r="HG10" s="1488">
        <f t="shared" si="23"/>
        <v>-3659.0932415699995</v>
      </c>
      <c r="HH10" s="1489">
        <v>-15347.69878766</v>
      </c>
      <c r="HI10" s="1490">
        <v>-489.26580347000061</v>
      </c>
      <c r="HJ10" s="1488">
        <v>-1035.3903535899967</v>
      </c>
      <c r="HK10" s="1488">
        <v>-70.246909670004626</v>
      </c>
      <c r="HL10" s="1488">
        <f t="shared" si="24"/>
        <v>-1594.9030667300021</v>
      </c>
      <c r="HM10" s="1488">
        <v>144.47718078999966</v>
      </c>
      <c r="HN10" s="1488">
        <v>-12.348889000000431</v>
      </c>
      <c r="HO10" s="1488">
        <v>147.76300769999995</v>
      </c>
      <c r="HP10" s="1488">
        <f t="shared" si="25"/>
        <v>279.89129948999914</v>
      </c>
      <c r="HQ10" s="1488">
        <v>-44.148563959999009</v>
      </c>
      <c r="HR10" s="1488">
        <v>154.5836148400046</v>
      </c>
      <c r="HS10" s="1488">
        <v>-701.61759559620168</v>
      </c>
      <c r="HT10" s="1488">
        <f t="shared" si="26"/>
        <v>-591.18254471619605</v>
      </c>
      <c r="HU10" s="1488">
        <v>-539.93810042379982</v>
      </c>
      <c r="HV10" s="1488">
        <v>12.170399560000748</v>
      </c>
      <c r="HW10" s="1488">
        <v>382.55011343999951</v>
      </c>
      <c r="HX10" s="1488">
        <f t="shared" si="27"/>
        <v>-145.21758742379956</v>
      </c>
      <c r="HY10" s="1489">
        <f t="shared" si="28"/>
        <v>-2051.4118993799984</v>
      </c>
      <c r="HZ10" s="1490">
        <v>8.5436166799999782</v>
      </c>
      <c r="IA10" s="1488">
        <v>215.77071275999955</v>
      </c>
      <c r="IB10" s="1488">
        <v>-82.231578240001568</v>
      </c>
      <c r="IC10" s="1488">
        <v>142.08275119999797</v>
      </c>
      <c r="ID10" s="1488">
        <v>2.0554546000007541</v>
      </c>
      <c r="IE10" s="1488">
        <v>-5.9722738199979064</v>
      </c>
      <c r="IF10" s="1488">
        <v>7.9623032799996434</v>
      </c>
      <c r="IG10" s="1488">
        <v>4.0454840600024911</v>
      </c>
      <c r="IH10" s="1488">
        <v>365.06079394000022</v>
      </c>
      <c r="II10" s="1488">
        <v>167.77666243999823</v>
      </c>
      <c r="IJ10" s="1488">
        <v>-208.15167519999855</v>
      </c>
      <c r="IK10" s="1488">
        <v>324.68578117999994</v>
      </c>
      <c r="IL10" s="1488">
        <v>398.40507208000122</v>
      </c>
      <c r="IM10" s="1488">
        <v>-322.89417556999996</v>
      </c>
      <c r="IN10" s="1488">
        <v>-204.15154795460032</v>
      </c>
      <c r="IO10" s="1488">
        <v>-128.64065144459903</v>
      </c>
      <c r="IP10" s="1488">
        <v>342.17336499540136</v>
      </c>
      <c r="IQ10" s="1490">
        <v>177.6959692563</v>
      </c>
      <c r="IR10" s="1488">
        <v>550.90602538209998</v>
      </c>
      <c r="IS10" s="1488">
        <v>-187.39690700000153</v>
      </c>
      <c r="IT10" s="1469">
        <f t="shared" si="41"/>
        <v>541.20508763839848</v>
      </c>
      <c r="IU10" s="1488">
        <v>173.06399415529893</v>
      </c>
      <c r="IV10" s="1488">
        <v>-654.03837631199883</v>
      </c>
      <c r="IW10" s="1488">
        <v>-419.79674181790091</v>
      </c>
      <c r="IX10" s="1469">
        <f t="shared" si="38"/>
        <v>-900.77112397460087</v>
      </c>
      <c r="IY10" s="1488">
        <v>343.73608854210005</v>
      </c>
      <c r="IZ10" s="1488">
        <v>97.412715572899202</v>
      </c>
      <c r="JA10" s="1488">
        <v>3688.8796807882245</v>
      </c>
      <c r="JB10" s="1469">
        <f t="shared" si="39"/>
        <v>4130.0284849032241</v>
      </c>
      <c r="JC10" s="1488">
        <v>98.087111296499145</v>
      </c>
      <c r="JD10" s="1488">
        <v>-649.23005384750104</v>
      </c>
      <c r="JE10" s="1488">
        <v>1302.2768019800001</v>
      </c>
      <c r="JF10" s="1469">
        <f t="shared" si="40"/>
        <v>751.13385942899822</v>
      </c>
      <c r="JG10" s="1470">
        <f t="shared" si="35"/>
        <v>4521.5963079960202</v>
      </c>
      <c r="JH10" s="1491"/>
      <c r="JI10" s="1492"/>
    </row>
    <row r="11" spans="1:269" s="940" customFormat="1" ht="35.15" customHeight="1" x14ac:dyDescent="0.45">
      <c r="A11" s="1455" t="s">
        <v>984</v>
      </c>
      <c r="B11" s="1403">
        <v>8.8811331000000013</v>
      </c>
      <c r="C11" s="1403">
        <v>-23.13</v>
      </c>
      <c r="D11" s="1403">
        <v>-16.8</v>
      </c>
      <c r="E11" s="1403">
        <v>35.093000000000004</v>
      </c>
      <c r="F11" s="1403">
        <v>46.498100000000001</v>
      </c>
      <c r="G11" s="1403">
        <v>28.3553</v>
      </c>
      <c r="H11" s="1403">
        <v>-17.4116</v>
      </c>
      <c r="I11" s="1403">
        <v>-19.4316</v>
      </c>
      <c r="J11" s="1403">
        <v>-32.461399999999998</v>
      </c>
      <c r="K11" s="1403">
        <v>-21.6587</v>
      </c>
      <c r="L11" s="1403">
        <v>182.19630000000001</v>
      </c>
      <c r="M11" s="1403">
        <v>-13.4953</v>
      </c>
      <c r="N11" s="1403">
        <v>-19.48</v>
      </c>
      <c r="O11" s="1403">
        <v>-16.231100000000001</v>
      </c>
      <c r="P11" s="1403">
        <v>-57.839700000000001</v>
      </c>
      <c r="Q11" s="1403">
        <v>-27.3581</v>
      </c>
      <c r="R11" s="1444">
        <v>-17.3019</v>
      </c>
      <c r="S11" s="1404">
        <v>-31.15</v>
      </c>
      <c r="T11" s="1404">
        <v>-16.123000000000001</v>
      </c>
      <c r="U11" s="1457">
        <v>304.17959999999999</v>
      </c>
      <c r="V11" s="1457"/>
      <c r="W11" s="1404">
        <v>-30.484000000000002</v>
      </c>
      <c r="X11" s="1404">
        <v>-39.5139</v>
      </c>
      <c r="Y11" s="1404">
        <v>-34.029800000000002</v>
      </c>
      <c r="Z11" s="1457">
        <v>-33.013800000000003</v>
      </c>
      <c r="AA11" s="1404">
        <v>-16.1829</v>
      </c>
      <c r="AB11" s="1458">
        <v>-40.391199999999998</v>
      </c>
      <c r="AC11" s="1405">
        <v>-26.381</v>
      </c>
      <c r="AD11" s="1405">
        <v>-23.930099999999999</v>
      </c>
      <c r="AE11" s="1405">
        <v>-59.142000000000003</v>
      </c>
      <c r="AF11" s="1405">
        <v>-11.860900000000001</v>
      </c>
      <c r="AG11" s="1405">
        <v>-26.873000000000001</v>
      </c>
      <c r="AH11" s="1405"/>
      <c r="AI11" s="1405">
        <v>65.031188600000007</v>
      </c>
      <c r="AJ11" s="1405">
        <v>-40.903489999999998</v>
      </c>
      <c r="AK11" s="1405">
        <v>-47.143818320000008</v>
      </c>
      <c r="AL11" s="1405">
        <f t="shared" si="0"/>
        <v>-23.016119720000006</v>
      </c>
      <c r="AM11" s="1405">
        <v>-33.103289869999998</v>
      </c>
      <c r="AN11" s="1405">
        <v>-63.620852439999993</v>
      </c>
      <c r="AO11" s="1405">
        <v>-50.892274189999995</v>
      </c>
      <c r="AP11" s="1405">
        <f t="shared" si="1"/>
        <v>-170.63253621999999</v>
      </c>
      <c r="AQ11" s="1405">
        <v>-51.449466549999997</v>
      </c>
      <c r="AR11" s="1405">
        <v>-25.055603139999999</v>
      </c>
      <c r="AS11" s="1405">
        <v>-70.737207090000012</v>
      </c>
      <c r="AT11" s="1405">
        <f t="shared" si="2"/>
        <v>-317.87481299999996</v>
      </c>
      <c r="AU11" s="1405">
        <v>-49.790294379999992</v>
      </c>
      <c r="AV11" s="1405">
        <v>16.928790150000001</v>
      </c>
      <c r="AW11" s="1405">
        <v>-85.221011360000006</v>
      </c>
      <c r="AX11" s="1405">
        <f t="shared" si="3"/>
        <v>-435.95732858999997</v>
      </c>
      <c r="AY11" s="1405"/>
      <c r="AZ11" s="1405">
        <v>-11.035918319999993</v>
      </c>
      <c r="BA11" s="1405">
        <v>-38.562453350000006</v>
      </c>
      <c r="BB11" s="1405">
        <v>-34.28802598</v>
      </c>
      <c r="BC11" s="1405">
        <f t="shared" si="4"/>
        <v>-83.886397650000006</v>
      </c>
      <c r="BD11" s="1405">
        <v>-92.123300060000034</v>
      </c>
      <c r="BE11" s="1405">
        <v>-66.757336550000005</v>
      </c>
      <c r="BF11" s="1405">
        <v>-19.971677960000001</v>
      </c>
      <c r="BG11" s="1405">
        <f t="shared" si="5"/>
        <v>-178.85231457000003</v>
      </c>
      <c r="BH11" s="1405">
        <f t="shared" si="6"/>
        <v>-262.73871222000008</v>
      </c>
      <c r="BI11" s="1405">
        <v>-83.996452950000005</v>
      </c>
      <c r="BJ11" s="1405">
        <v>1417.9532406999999</v>
      </c>
      <c r="BK11" s="1405">
        <v>-40.850146449999997</v>
      </c>
      <c r="BL11" s="1405">
        <f t="shared" si="7"/>
        <v>1293.1066412999999</v>
      </c>
      <c r="BM11" s="1405">
        <f t="shared" si="8"/>
        <v>1030.3679290799998</v>
      </c>
      <c r="BN11" s="1405">
        <v>-37.876121789999999</v>
      </c>
      <c r="BO11" s="1405">
        <v>-146.62684710000002</v>
      </c>
      <c r="BP11" s="1405">
        <v>-57.993684850000015</v>
      </c>
      <c r="BQ11" s="1405">
        <f t="shared" si="9"/>
        <v>-242.49665374000006</v>
      </c>
      <c r="BR11" s="1405">
        <f t="shared" si="10"/>
        <v>787.87127533999978</v>
      </c>
      <c r="BS11" s="1405"/>
      <c r="BT11" s="1405">
        <v>-53.766090409999983</v>
      </c>
      <c r="BU11" s="1405">
        <v>-52.340789059999999</v>
      </c>
      <c r="BV11" s="1405">
        <v>-36.860637659999995</v>
      </c>
      <c r="BW11" s="1405">
        <f t="shared" si="11"/>
        <v>-142.96751712999998</v>
      </c>
      <c r="BX11" s="1405">
        <v>-145.44138238000005</v>
      </c>
      <c r="BY11" s="1405">
        <v>-168.70272742999953</v>
      </c>
      <c r="BZ11" s="1405">
        <v>-140.95011592999998</v>
      </c>
      <c r="CA11" s="1405">
        <f t="shared" si="12"/>
        <v>-455.09422573999956</v>
      </c>
      <c r="CB11" s="1405">
        <v>-128.34794604999996</v>
      </c>
      <c r="CC11" s="1405">
        <v>-496.37452590999993</v>
      </c>
      <c r="CD11" s="1405"/>
      <c r="CE11" s="1405">
        <v>0</v>
      </c>
      <c r="CF11" s="1405">
        <v>0</v>
      </c>
      <c r="CG11" s="1405">
        <v>0</v>
      </c>
      <c r="CH11" s="1405">
        <f t="shared" si="13"/>
        <v>0</v>
      </c>
      <c r="CI11" s="1405">
        <v>0</v>
      </c>
      <c r="CJ11" s="1405">
        <v>0</v>
      </c>
      <c r="CK11" s="1405">
        <v>0</v>
      </c>
      <c r="CL11" s="1405">
        <f t="shared" si="14"/>
        <v>0</v>
      </c>
      <c r="CM11" s="1405">
        <v>0</v>
      </c>
      <c r="CN11" s="1405">
        <v>0</v>
      </c>
      <c r="CO11" s="1405">
        <v>0</v>
      </c>
      <c r="CP11" s="1405">
        <f t="shared" si="15"/>
        <v>0</v>
      </c>
      <c r="CQ11" s="1405">
        <v>3343.5332556500002</v>
      </c>
      <c r="CR11" s="1405">
        <v>-203.51740500999998</v>
      </c>
      <c r="CS11" s="1445">
        <v>-222.35970472999998</v>
      </c>
      <c r="CT11" s="1405">
        <f t="shared" si="16"/>
        <v>2917.6561459100003</v>
      </c>
      <c r="CU11" s="1459">
        <v>-197.16293003000001</v>
      </c>
      <c r="CV11" s="1459">
        <v>-76.577041600000015</v>
      </c>
      <c r="CW11" s="1459">
        <v>-251.71773560999992</v>
      </c>
      <c r="CX11" s="1446">
        <v>-525.45770723999988</v>
      </c>
      <c r="CY11" s="1493">
        <v>-166.74646782000002</v>
      </c>
      <c r="CZ11" s="1493">
        <v>-221.72102085</v>
      </c>
      <c r="DA11" s="1493">
        <v>-420.09361572</v>
      </c>
      <c r="DB11" s="1446">
        <v>-808.56110438999997</v>
      </c>
      <c r="DC11" s="1493">
        <v>-344.58403826</v>
      </c>
      <c r="DD11" s="1493">
        <v>-97.308490289999995</v>
      </c>
      <c r="DE11" s="1493">
        <v>-286.83013645</v>
      </c>
      <c r="DF11" s="1446">
        <v>-728.72266500000001</v>
      </c>
      <c r="DG11" s="1447">
        <v>1945.3446896423166</v>
      </c>
      <c r="DH11" s="1493">
        <v>-309.38846133000004</v>
      </c>
      <c r="DI11" s="1493">
        <v>-702.31997142</v>
      </c>
      <c r="DJ11" s="1493">
        <v>933.63625689231696</v>
      </c>
      <c r="DK11" s="1493">
        <v>-383.45251737999996</v>
      </c>
      <c r="DL11" s="1493">
        <v>-57.469271930000005</v>
      </c>
      <c r="DM11" s="1493">
        <v>-286.01727371999999</v>
      </c>
      <c r="DN11" s="1493">
        <v>-726.93906302999994</v>
      </c>
      <c r="DO11" s="1493">
        <v>-268.18257229</v>
      </c>
      <c r="DP11" s="1493">
        <v>-169.11751439999998</v>
      </c>
      <c r="DQ11" s="1493">
        <v>-425.10417097999999</v>
      </c>
      <c r="DR11" s="1493">
        <v>-862.40425766999999</v>
      </c>
      <c r="DS11" s="1493">
        <v>-381.90688809</v>
      </c>
      <c r="DT11" s="1493">
        <v>-263.52229051</v>
      </c>
      <c r="DU11" s="1493">
        <v>-152.12549230000002</v>
      </c>
      <c r="DV11" s="1493">
        <v>-797.55467090000002</v>
      </c>
      <c r="DW11" s="1493">
        <v>-1275.0711471500001</v>
      </c>
      <c r="DX11" s="1493">
        <v>-272.84151220999991</v>
      </c>
      <c r="DY11" s="1493">
        <v>111.82421825000016</v>
      </c>
      <c r="DZ11" s="1447">
        <v>-1436.0884411099998</v>
      </c>
      <c r="EA11" s="1447">
        <v>-3822.9864327100004</v>
      </c>
      <c r="EB11" s="1448">
        <v>-278.11123412000001</v>
      </c>
      <c r="EC11" s="1447">
        <v>-170.09802476999999</v>
      </c>
      <c r="ED11" s="1447">
        <v>-266.53908438000002</v>
      </c>
      <c r="EE11" s="1447">
        <v>-714.74834326999996</v>
      </c>
      <c r="EF11" s="1447">
        <v>-242.79557025</v>
      </c>
      <c r="EG11" s="1447">
        <v>4295.077297552968</v>
      </c>
      <c r="EH11" s="1447">
        <v>-734.77977047999991</v>
      </c>
      <c r="EI11" s="1447">
        <v>3317.5019568229682</v>
      </c>
      <c r="EJ11" s="1447">
        <v>-478.80881942332906</v>
      </c>
      <c r="EK11" s="1447">
        <v>630.04201343030002</v>
      </c>
      <c r="EL11" s="1447">
        <v>-253.20782224000001</v>
      </c>
      <c r="EM11" s="1447">
        <v>-101.97462823302904</v>
      </c>
      <c r="EN11" s="1447">
        <v>-276.88628217999997</v>
      </c>
      <c r="EO11" s="1447">
        <v>-610.00837153999998</v>
      </c>
      <c r="EP11" s="1447">
        <v>-823.96581232000005</v>
      </c>
      <c r="EQ11" s="1447">
        <v>-1710.8604660399999</v>
      </c>
      <c r="ER11" s="1449">
        <v>789.91851927993912</v>
      </c>
      <c r="ES11" s="1448">
        <v>-849.96427808999988</v>
      </c>
      <c r="ET11" s="1447">
        <v>-686.67416794999997</v>
      </c>
      <c r="EU11" s="1447">
        <v>13047.3930222011</v>
      </c>
      <c r="EV11" s="1447">
        <v>11510.754576161102</v>
      </c>
      <c r="EW11" s="1447">
        <v>-1271.0807693400002</v>
      </c>
      <c r="EX11" s="1447">
        <v>-1070.9229327199998</v>
      </c>
      <c r="EY11" s="1447">
        <v>-804.14698261000001</v>
      </c>
      <c r="EZ11" s="1447">
        <v>-3146.1506846700004</v>
      </c>
      <c r="FA11" s="1447">
        <v>-1930.9587296500001</v>
      </c>
      <c r="FB11" s="1447">
        <v>-835.09147400000006</v>
      </c>
      <c r="FC11" s="1447">
        <v>-1081.0392233100001</v>
      </c>
      <c r="FD11" s="1447">
        <v>-3847.0894269599999</v>
      </c>
      <c r="FE11" s="1447">
        <v>-549.80710152000006</v>
      </c>
      <c r="FF11" s="1447">
        <v>-592.52020342000003</v>
      </c>
      <c r="FG11" s="1447">
        <v>-971.31498247000002</v>
      </c>
      <c r="FH11" s="1447">
        <v>-2113.6422874100003</v>
      </c>
      <c r="FI11" s="1449">
        <v>2403.8721771211008</v>
      </c>
      <c r="FJ11" s="1448">
        <v>-781.05888556000002</v>
      </c>
      <c r="FK11" s="1447">
        <v>7059.1695182200019</v>
      </c>
      <c r="FL11" s="1447">
        <v>-705.81414591999999</v>
      </c>
      <c r="FM11" s="1443">
        <v>5572.2964867400015</v>
      </c>
      <c r="FN11" s="1443">
        <v>-1040.2237459599999</v>
      </c>
      <c r="FO11" s="1443">
        <v>-1049.2405591899999</v>
      </c>
      <c r="FP11" s="1443">
        <v>-868.08939480999993</v>
      </c>
      <c r="FQ11" s="1443">
        <v>-2957.5536999599999</v>
      </c>
      <c r="FR11" s="1443">
        <v>-530.35914248000006</v>
      </c>
      <c r="FS11" s="1443">
        <v>-190.58645989999999</v>
      </c>
      <c r="FT11" s="1443">
        <v>-1774.3535606400001</v>
      </c>
      <c r="FU11" s="1443">
        <v>-2495.2991630200004</v>
      </c>
      <c r="FV11" s="1443">
        <v>-950.93835342999591</v>
      </c>
      <c r="FW11" s="1443">
        <v>-1103.73852205</v>
      </c>
      <c r="FX11" s="1443">
        <v>-1305.88467206</v>
      </c>
      <c r="FY11" s="1443">
        <v>-3360.5615475399959</v>
      </c>
      <c r="FZ11" s="1450">
        <v>-3241.1179237799952</v>
      </c>
      <c r="GA11" s="1451">
        <v>-83.627160000000003</v>
      </c>
      <c r="GB11" s="1443">
        <v>-1244.53860381</v>
      </c>
      <c r="GC11" s="1443">
        <v>-1096.0231000000001</v>
      </c>
      <c r="GD11" s="1443">
        <f t="shared" si="36"/>
        <v>-2424.1888638099999</v>
      </c>
      <c r="GE11" s="1443">
        <v>14500.431626669999</v>
      </c>
      <c r="GF11" s="1443">
        <v>-853.23650999999995</v>
      </c>
      <c r="GG11" s="1443">
        <v>-1211.69524348</v>
      </c>
      <c r="GH11" s="1443">
        <f t="shared" si="37"/>
        <v>12435.499873189998</v>
      </c>
      <c r="GI11" s="1443">
        <v>-808.60133412999994</v>
      </c>
      <c r="GJ11" s="1443">
        <v>-1364.3078700000001</v>
      </c>
      <c r="GK11" s="1443">
        <v>-948.73126294999997</v>
      </c>
      <c r="GL11" s="1443">
        <f t="shared" si="17"/>
        <v>-3121.6404670800002</v>
      </c>
      <c r="GM11" s="1443">
        <v>-1348.51806577</v>
      </c>
      <c r="GN11" s="1443">
        <v>-1330.7308686599999</v>
      </c>
      <c r="GO11" s="1443">
        <v>-1449.21451381</v>
      </c>
      <c r="GP11" s="1443">
        <f t="shared" si="18"/>
        <v>-4128.4634482399997</v>
      </c>
      <c r="GQ11" s="1450">
        <f t="shared" si="19"/>
        <v>2761.2070940599988</v>
      </c>
      <c r="GR11" s="1451">
        <v>-451.73301351000003</v>
      </c>
      <c r="GS11" s="1443">
        <v>-986.25798471999997</v>
      </c>
      <c r="GT11" s="1443">
        <v>-1628.31427525</v>
      </c>
      <c r="GU11" s="1443">
        <f t="shared" si="20"/>
        <v>-3066.3052734800003</v>
      </c>
      <c r="GV11" s="1443">
        <v>-797.22824980999997</v>
      </c>
      <c r="GW11" s="1443">
        <v>-888.4876582600001</v>
      </c>
      <c r="GX11" s="1443">
        <v>-1507.6085011799998</v>
      </c>
      <c r="GY11" s="1443">
        <f t="shared" si="21"/>
        <v>-3193.3244092499999</v>
      </c>
      <c r="GZ11" s="1443">
        <v>-834.78233030000001</v>
      </c>
      <c r="HA11" s="1443">
        <v>-1094.17216506</v>
      </c>
      <c r="HB11" s="1443">
        <v>4699.8260402699998</v>
      </c>
      <c r="HC11" s="1443">
        <f t="shared" si="22"/>
        <v>2770.87154491</v>
      </c>
      <c r="HD11" s="1443">
        <v>-2270.39137067</v>
      </c>
      <c r="HE11" s="1443">
        <v>-2580.1486426900001</v>
      </c>
      <c r="HF11" s="1443">
        <v>-945.34259539999994</v>
      </c>
      <c r="HG11" s="1443">
        <f t="shared" si="23"/>
        <v>-5795.8826087599991</v>
      </c>
      <c r="HH11" s="1450">
        <v>-9284.6407465800003</v>
      </c>
      <c r="HI11" s="1451">
        <v>-668.75804633999996</v>
      </c>
      <c r="HJ11" s="1443">
        <v>-829.89675835999992</v>
      </c>
      <c r="HK11" s="1443">
        <v>-829.81196012999999</v>
      </c>
      <c r="HL11" s="1443">
        <f t="shared" si="24"/>
        <v>-2328.4667648300001</v>
      </c>
      <c r="HM11" s="1443">
        <v>-1022.5073501099999</v>
      </c>
      <c r="HN11" s="1443">
        <v>-479.82245498999998</v>
      </c>
      <c r="HO11" s="1443">
        <v>1009.3712431399999</v>
      </c>
      <c r="HP11" s="1443">
        <f t="shared" si="25"/>
        <v>-492.95856196</v>
      </c>
      <c r="HQ11" s="1443">
        <v>-1200.3727876299999</v>
      </c>
      <c r="HR11" s="1443">
        <v>2596.3470710900001</v>
      </c>
      <c r="HS11" s="1443">
        <v>961.03107012999999</v>
      </c>
      <c r="HT11" s="1443">
        <f t="shared" si="26"/>
        <v>2357.0053535900001</v>
      </c>
      <c r="HU11" s="1443">
        <v>-354.76024161999999</v>
      </c>
      <c r="HV11" s="1443">
        <v>-239.56701835999999</v>
      </c>
      <c r="HW11" s="1443">
        <v>352.73603656000006</v>
      </c>
      <c r="HX11" s="1443">
        <f t="shared" si="27"/>
        <v>-241.59122341999995</v>
      </c>
      <c r="HY11" s="1450">
        <f t="shared" si="28"/>
        <v>-706.01119661999996</v>
      </c>
      <c r="HZ11" s="1451">
        <v>-247.33660986000001</v>
      </c>
      <c r="IA11" s="1443">
        <v>7537.0916042599993</v>
      </c>
      <c r="IB11" s="1443">
        <v>3731.8211954999997</v>
      </c>
      <c r="IC11" s="1443">
        <v>11021.576189899999</v>
      </c>
      <c r="ID11" s="1443">
        <v>-290.71819355000002</v>
      </c>
      <c r="IE11" s="1443">
        <v>-260.55671287000001</v>
      </c>
      <c r="IF11" s="1443">
        <v>-49.466783460000002</v>
      </c>
      <c r="IG11" s="1443">
        <v>-600.74168987999997</v>
      </c>
      <c r="IH11" s="1443">
        <v>-293.21427931999995</v>
      </c>
      <c r="II11" s="1443">
        <v>3662.1024665100003</v>
      </c>
      <c r="IJ11" s="1443">
        <v>831.00924132</v>
      </c>
      <c r="IK11" s="1443">
        <v>4199.8974285100003</v>
      </c>
      <c r="IL11" s="1443">
        <v>-2606.4612384299999</v>
      </c>
      <c r="IM11" s="1443">
        <v>-411.97412278999997</v>
      </c>
      <c r="IN11" s="1443">
        <v>449.31635922999999</v>
      </c>
      <c r="IO11" s="1443">
        <v>-2569.11900199</v>
      </c>
      <c r="IP11" s="1443">
        <v>12051.61292654</v>
      </c>
      <c r="IQ11" s="1451">
        <f>IQ12+IQ15</f>
        <v>1545.3762093199998</v>
      </c>
      <c r="IR11" s="1443">
        <f t="shared" ref="IR11:JE11" si="42">IR12+IR15</f>
        <v>-139.23930056999998</v>
      </c>
      <c r="IS11" s="1443">
        <f t="shared" si="42"/>
        <v>-293.91923680000002</v>
      </c>
      <c r="IT11" s="1443">
        <f>IQ11+IR11+IS11</f>
        <v>1112.2176719499998</v>
      </c>
      <c r="IU11" s="1443">
        <f t="shared" si="42"/>
        <v>-433.58186015000001</v>
      </c>
      <c r="IV11" s="1443">
        <f t="shared" si="42"/>
        <v>-276.62560449</v>
      </c>
      <c r="IW11" s="1443">
        <f t="shared" si="42"/>
        <v>-108.31741121</v>
      </c>
      <c r="IX11" s="1443">
        <f t="shared" si="38"/>
        <v>-818.52487585000006</v>
      </c>
      <c r="IY11" s="1443">
        <f t="shared" si="42"/>
        <v>1855.3850777600001</v>
      </c>
      <c r="IZ11" s="1443">
        <f t="shared" si="42"/>
        <v>-130.67724520000002</v>
      </c>
      <c r="JA11" s="1443">
        <f t="shared" si="42"/>
        <v>24.26380039999998</v>
      </c>
      <c r="JB11" s="1443">
        <f t="shared" si="39"/>
        <v>1748.9716329600001</v>
      </c>
      <c r="JC11" s="1443">
        <f t="shared" si="42"/>
        <v>-552.77211222000005</v>
      </c>
      <c r="JD11" s="1443">
        <f t="shared" si="42"/>
        <v>-297.24582015999999</v>
      </c>
      <c r="JE11" s="1443">
        <f t="shared" si="42"/>
        <v>-2756.7065899700001</v>
      </c>
      <c r="JF11" s="1443">
        <f t="shared" si="40"/>
        <v>-3606.7245223500004</v>
      </c>
      <c r="JG11" s="1450">
        <f t="shared" si="35"/>
        <v>-1564.0600932900006</v>
      </c>
      <c r="JH11" s="938"/>
      <c r="JI11" s="1454"/>
    </row>
    <row r="12" spans="1:269" ht="35.15" customHeight="1" x14ac:dyDescent="0.45">
      <c r="A12" s="1460" t="s">
        <v>985</v>
      </c>
      <c r="B12" s="1461">
        <v>28.601172900000002</v>
      </c>
      <c r="C12" s="1461">
        <v>0</v>
      </c>
      <c r="D12" s="1461">
        <v>0</v>
      </c>
      <c r="E12" s="1461">
        <v>54.597900000000003</v>
      </c>
      <c r="F12" s="1461">
        <v>68.915300000000002</v>
      </c>
      <c r="G12" s="1461">
        <v>44.354399999999998</v>
      </c>
      <c r="H12" s="1461">
        <v>0</v>
      </c>
      <c r="I12" s="1461">
        <v>0</v>
      </c>
      <c r="J12" s="1461">
        <v>0</v>
      </c>
      <c r="K12" s="1461">
        <v>0</v>
      </c>
      <c r="L12" s="1461">
        <v>203.18860000000001</v>
      </c>
      <c r="M12" s="1461">
        <v>0</v>
      </c>
      <c r="N12" s="1461">
        <v>0</v>
      </c>
      <c r="O12" s="1461">
        <v>0</v>
      </c>
      <c r="P12" s="1461">
        <v>0</v>
      </c>
      <c r="Q12" s="1461">
        <v>22.312799999999999</v>
      </c>
      <c r="R12" s="1462">
        <v>0</v>
      </c>
      <c r="S12" s="1463">
        <v>269.85579999999999</v>
      </c>
      <c r="T12" s="1412">
        <v>0</v>
      </c>
      <c r="U12" s="1464">
        <v>326.9914</v>
      </c>
      <c r="V12" s="1464"/>
      <c r="W12" s="1412">
        <v>0</v>
      </c>
      <c r="X12" s="1412">
        <v>0</v>
      </c>
      <c r="Y12" s="1412">
        <v>0</v>
      </c>
      <c r="Z12" s="1412">
        <v>0</v>
      </c>
      <c r="AA12" s="1412">
        <v>0</v>
      </c>
      <c r="AB12" s="1465">
        <v>0</v>
      </c>
      <c r="AC12" s="1406">
        <v>0</v>
      </c>
      <c r="AD12" s="1406">
        <v>0</v>
      </c>
      <c r="AE12" s="1406">
        <v>0</v>
      </c>
      <c r="AF12" s="1406">
        <v>0</v>
      </c>
      <c r="AG12" s="1406">
        <v>326.9914</v>
      </c>
      <c r="AH12" s="1406"/>
      <c r="AI12" s="1406">
        <v>87.551286590000004</v>
      </c>
      <c r="AJ12" s="1406">
        <v>0</v>
      </c>
      <c r="AK12" s="1406">
        <v>0</v>
      </c>
      <c r="AL12" s="1406">
        <f t="shared" si="0"/>
        <v>87.551286590000004</v>
      </c>
      <c r="AM12" s="1406">
        <v>0</v>
      </c>
      <c r="AN12" s="1406">
        <v>0</v>
      </c>
      <c r="AO12" s="1406">
        <v>0</v>
      </c>
      <c r="AP12" s="1406">
        <f t="shared" si="1"/>
        <v>87.551286590000004</v>
      </c>
      <c r="AQ12" s="1406">
        <v>0</v>
      </c>
      <c r="AR12" s="1406">
        <v>0</v>
      </c>
      <c r="AS12" s="1406">
        <v>0</v>
      </c>
      <c r="AT12" s="1406">
        <f t="shared" si="2"/>
        <v>87.551286590000004</v>
      </c>
      <c r="AU12" s="1406">
        <v>0</v>
      </c>
      <c r="AV12" s="1406">
        <v>100.09532601999999</v>
      </c>
      <c r="AW12" s="1406">
        <v>0</v>
      </c>
      <c r="AX12" s="1406">
        <f t="shared" si="3"/>
        <v>187.64661260999998</v>
      </c>
      <c r="AY12" s="1406"/>
      <c r="AZ12" s="1406">
        <v>0</v>
      </c>
      <c r="BA12" s="1406">
        <v>0</v>
      </c>
      <c r="BB12" s="1406">
        <v>0</v>
      </c>
      <c r="BC12" s="1406">
        <f t="shared" si="4"/>
        <v>0</v>
      </c>
      <c r="BD12" s="1406">
        <v>0</v>
      </c>
      <c r="BE12" s="1406">
        <v>0</v>
      </c>
      <c r="BF12" s="1406">
        <v>0</v>
      </c>
      <c r="BG12" s="1406">
        <f t="shared" si="5"/>
        <v>0</v>
      </c>
      <c r="BH12" s="1406">
        <f t="shared" si="6"/>
        <v>0</v>
      </c>
      <c r="BI12" s="1406">
        <v>0</v>
      </c>
      <c r="BJ12" s="1406">
        <v>1448.93090366</v>
      </c>
      <c r="BK12" s="1406">
        <v>0</v>
      </c>
      <c r="BL12" s="1406">
        <f t="shared" si="7"/>
        <v>1448.93090366</v>
      </c>
      <c r="BM12" s="1406">
        <f t="shared" si="8"/>
        <v>1448.93090366</v>
      </c>
      <c r="BN12" s="1406">
        <v>0</v>
      </c>
      <c r="BO12" s="1406">
        <v>0</v>
      </c>
      <c r="BP12" s="1406">
        <v>0</v>
      </c>
      <c r="BQ12" s="1406">
        <f t="shared" si="9"/>
        <v>0</v>
      </c>
      <c r="BR12" s="1406">
        <f t="shared" si="10"/>
        <v>1448.93090366</v>
      </c>
      <c r="BS12" s="1406"/>
      <c r="BT12" s="1406">
        <v>0</v>
      </c>
      <c r="BU12" s="1406">
        <v>0</v>
      </c>
      <c r="BV12" s="1406">
        <v>0</v>
      </c>
      <c r="BW12" s="1406">
        <f t="shared" si="11"/>
        <v>0</v>
      </c>
      <c r="BX12" s="1406">
        <f>SUM(BU12:BW12)</f>
        <v>0</v>
      </c>
      <c r="BY12" s="1406">
        <f>SUM(BV12:BX12)</f>
        <v>0</v>
      </c>
      <c r="BZ12" s="1406">
        <f>SUM(BW12:BY12)</f>
        <v>0</v>
      </c>
      <c r="CA12" s="1406">
        <f t="shared" si="12"/>
        <v>0</v>
      </c>
      <c r="CB12" s="1406">
        <v>0</v>
      </c>
      <c r="CC12" s="1406">
        <v>0</v>
      </c>
      <c r="CD12" s="1406"/>
      <c r="CE12" s="1406">
        <v>-41.956482269999981</v>
      </c>
      <c r="CF12" s="1406">
        <v>-46.132425690000005</v>
      </c>
      <c r="CG12" s="1406">
        <v>-272.65233000999996</v>
      </c>
      <c r="CH12" s="1406">
        <f t="shared" si="13"/>
        <v>-360.74123796999993</v>
      </c>
      <c r="CI12" s="1406">
        <v>-199.48343267999999</v>
      </c>
      <c r="CJ12" s="1406">
        <v>-245.43171864000007</v>
      </c>
      <c r="CK12" s="1406">
        <v>-192.92298294000005</v>
      </c>
      <c r="CL12" s="1406">
        <f t="shared" si="14"/>
        <v>-637.83813426000006</v>
      </c>
      <c r="CM12" s="1406">
        <v>-348.83434953000017</v>
      </c>
      <c r="CN12" s="1406">
        <v>1031.8843934900001</v>
      </c>
      <c r="CO12" s="1406">
        <v>-305.75138606000002</v>
      </c>
      <c r="CP12" s="1406">
        <f t="shared" si="15"/>
        <v>377.29865789999991</v>
      </c>
      <c r="CQ12" s="1406">
        <v>3615.0492377700002</v>
      </c>
      <c r="CR12" s="1406">
        <v>0</v>
      </c>
      <c r="CS12" s="1466">
        <v>209.98159620000001</v>
      </c>
      <c r="CT12" s="1406">
        <f t="shared" si="16"/>
        <v>3825.0308339700005</v>
      </c>
      <c r="CU12" s="1494">
        <v>0</v>
      </c>
      <c r="CV12" s="1494">
        <v>0</v>
      </c>
      <c r="CW12" s="1494">
        <v>0</v>
      </c>
      <c r="CX12" s="1408">
        <v>0</v>
      </c>
      <c r="CY12" s="1409">
        <v>0</v>
      </c>
      <c r="CZ12" s="1409">
        <v>0</v>
      </c>
      <c r="DA12" s="1409">
        <v>0</v>
      </c>
      <c r="DB12" s="1408">
        <v>0</v>
      </c>
      <c r="DC12" s="1409">
        <v>0</v>
      </c>
      <c r="DD12" s="1409">
        <v>0</v>
      </c>
      <c r="DE12" s="1409">
        <v>0</v>
      </c>
      <c r="DF12" s="1408">
        <v>0</v>
      </c>
      <c r="DG12" s="1409">
        <v>2943.1848219824919</v>
      </c>
      <c r="DH12" s="1409">
        <v>0</v>
      </c>
      <c r="DI12" s="1409">
        <v>0</v>
      </c>
      <c r="DJ12" s="1409">
        <v>2943.1848219824919</v>
      </c>
      <c r="DK12" s="1409">
        <v>0</v>
      </c>
      <c r="DL12" s="1409">
        <v>0</v>
      </c>
      <c r="DM12" s="1409">
        <v>0</v>
      </c>
      <c r="DN12" s="1409">
        <v>0</v>
      </c>
      <c r="DO12" s="1409">
        <v>0</v>
      </c>
      <c r="DP12" s="1409">
        <v>200.79621576</v>
      </c>
      <c r="DQ12" s="1409">
        <v>0</v>
      </c>
      <c r="DR12" s="1409">
        <v>200.79621576</v>
      </c>
      <c r="DS12" s="1409">
        <v>0</v>
      </c>
      <c r="DT12" s="1409">
        <v>0</v>
      </c>
      <c r="DU12" s="1409">
        <v>0</v>
      </c>
      <c r="DV12" s="1409">
        <v>0</v>
      </c>
      <c r="DW12" s="1409">
        <v>0</v>
      </c>
      <c r="DX12" s="1409">
        <v>0</v>
      </c>
      <c r="DY12" s="1409">
        <v>888.92855421000002</v>
      </c>
      <c r="DZ12" s="1409">
        <v>888.92855421000002</v>
      </c>
      <c r="EA12" s="1409">
        <v>1089.7247699700001</v>
      </c>
      <c r="EB12" s="1467">
        <v>0</v>
      </c>
      <c r="EC12" s="1409">
        <v>0</v>
      </c>
      <c r="ED12" s="1409">
        <v>0</v>
      </c>
      <c r="EE12" s="1409">
        <v>0</v>
      </c>
      <c r="EF12" s="1409">
        <v>0</v>
      </c>
      <c r="EG12" s="1409">
        <v>5169.3795057629686</v>
      </c>
      <c r="EH12" s="1409">
        <v>0</v>
      </c>
      <c r="EI12" s="1409">
        <v>5169.3795057629686</v>
      </c>
      <c r="EJ12" s="1409">
        <v>0</v>
      </c>
      <c r="EK12" s="1409">
        <v>889.10460137030009</v>
      </c>
      <c r="EL12" s="1409">
        <v>0</v>
      </c>
      <c r="EM12" s="1409">
        <v>889.10460137030009</v>
      </c>
      <c r="EN12" s="1409">
        <v>0</v>
      </c>
      <c r="EO12" s="1409">
        <v>0</v>
      </c>
      <c r="EP12" s="1409">
        <v>0</v>
      </c>
      <c r="EQ12" s="1409">
        <v>0</v>
      </c>
      <c r="ER12" s="1468">
        <v>6058.4841071332685</v>
      </c>
      <c r="ES12" s="1467">
        <v>0</v>
      </c>
      <c r="ET12" s="1409">
        <v>0</v>
      </c>
      <c r="EU12" s="1409">
        <v>13646.557251031101</v>
      </c>
      <c r="EV12" s="1409">
        <v>13646.557251031101</v>
      </c>
      <c r="EW12" s="1409">
        <v>0</v>
      </c>
      <c r="EX12" s="1409">
        <v>0</v>
      </c>
      <c r="EY12" s="1409">
        <v>0</v>
      </c>
      <c r="EZ12" s="1409">
        <v>0</v>
      </c>
      <c r="FA12" s="1409">
        <v>0</v>
      </c>
      <c r="FB12" s="1409">
        <v>0</v>
      </c>
      <c r="FC12" s="1409">
        <v>0</v>
      </c>
      <c r="FD12" s="1409">
        <v>0</v>
      </c>
      <c r="FE12" s="1409">
        <v>0</v>
      </c>
      <c r="FF12" s="1409">
        <v>0</v>
      </c>
      <c r="FG12" s="1409">
        <v>0</v>
      </c>
      <c r="FH12" s="1409">
        <v>0</v>
      </c>
      <c r="FI12" s="1468">
        <v>13646.557251031101</v>
      </c>
      <c r="FJ12" s="1467">
        <v>0</v>
      </c>
      <c r="FK12" s="1409">
        <v>7656.4350000000022</v>
      </c>
      <c r="FL12" s="1409">
        <v>0</v>
      </c>
      <c r="FM12" s="1469">
        <v>7656.4350000000022</v>
      </c>
      <c r="FN12" s="1469">
        <v>0</v>
      </c>
      <c r="FO12" s="1469">
        <v>0</v>
      </c>
      <c r="FP12" s="1469">
        <v>0</v>
      </c>
      <c r="FQ12" s="1469">
        <v>0</v>
      </c>
      <c r="FR12" s="1469">
        <v>0</v>
      </c>
      <c r="FS12" s="1469">
        <v>0</v>
      </c>
      <c r="FT12" s="1469">
        <v>0</v>
      </c>
      <c r="FU12" s="1469">
        <v>0</v>
      </c>
      <c r="FV12" s="1469">
        <v>398.745781930004</v>
      </c>
      <c r="FW12" s="1469">
        <v>0</v>
      </c>
      <c r="FX12" s="1469">
        <v>0</v>
      </c>
      <c r="FY12" s="1469">
        <v>398.745781930004</v>
      </c>
      <c r="FZ12" s="1470">
        <v>8055.1807819300066</v>
      </c>
      <c r="GA12" s="1471">
        <v>0</v>
      </c>
      <c r="GB12" s="1469">
        <v>0</v>
      </c>
      <c r="GC12" s="1469">
        <v>0</v>
      </c>
      <c r="GD12" s="1469">
        <f t="shared" si="36"/>
        <v>0</v>
      </c>
      <c r="GE12" s="1469">
        <v>15795.991876669999</v>
      </c>
      <c r="GF12" s="1469">
        <v>0</v>
      </c>
      <c r="GG12" s="1469">
        <v>0</v>
      </c>
      <c r="GH12" s="1469">
        <f t="shared" si="37"/>
        <v>15795.991876669999</v>
      </c>
      <c r="GI12" s="1469">
        <v>0</v>
      </c>
      <c r="GJ12" s="1469">
        <v>0</v>
      </c>
      <c r="GK12" s="1469">
        <v>0</v>
      </c>
      <c r="GL12" s="1469">
        <f t="shared" si="17"/>
        <v>0</v>
      </c>
      <c r="GM12" s="1469">
        <v>0</v>
      </c>
      <c r="GN12" s="1469">
        <v>0</v>
      </c>
      <c r="GO12" s="1469">
        <v>0</v>
      </c>
      <c r="GP12" s="1469">
        <f t="shared" si="18"/>
        <v>0</v>
      </c>
      <c r="GQ12" s="1470">
        <f t="shared" si="19"/>
        <v>15795.991876669999</v>
      </c>
      <c r="GR12" s="1471">
        <v>0</v>
      </c>
      <c r="GS12" s="1469">
        <v>0</v>
      </c>
      <c r="GT12" s="1469">
        <v>0</v>
      </c>
      <c r="GU12" s="1469">
        <f t="shared" si="20"/>
        <v>0</v>
      </c>
      <c r="GV12" s="1469">
        <v>0</v>
      </c>
      <c r="GW12" s="1469">
        <v>0</v>
      </c>
      <c r="GX12" s="1469">
        <v>0</v>
      </c>
      <c r="GY12" s="1469">
        <f t="shared" si="21"/>
        <v>0</v>
      </c>
      <c r="GZ12" s="1469">
        <v>0</v>
      </c>
      <c r="HA12" s="1469">
        <v>0</v>
      </c>
      <c r="HB12" s="1469">
        <v>5861.0155825600004</v>
      </c>
      <c r="HC12" s="1469">
        <f t="shared" si="22"/>
        <v>5861.0155825600004</v>
      </c>
      <c r="HD12" s="1469">
        <v>0</v>
      </c>
      <c r="HE12" s="1469">
        <v>0</v>
      </c>
      <c r="HF12" s="1469">
        <v>0</v>
      </c>
      <c r="HG12" s="1469">
        <f t="shared" si="23"/>
        <v>0</v>
      </c>
      <c r="HH12" s="1470">
        <v>5861.0155825600004</v>
      </c>
      <c r="HI12" s="1471">
        <v>0</v>
      </c>
      <c r="HJ12" s="1469">
        <v>0</v>
      </c>
      <c r="HK12" s="1469">
        <v>0</v>
      </c>
      <c r="HL12" s="1469">
        <f t="shared" si="24"/>
        <v>0</v>
      </c>
      <c r="HM12" s="1469">
        <v>0</v>
      </c>
      <c r="HN12" s="1469">
        <v>0</v>
      </c>
      <c r="HO12" s="1469">
        <v>1500</v>
      </c>
      <c r="HP12" s="1469">
        <f t="shared" si="25"/>
        <v>1500</v>
      </c>
      <c r="HQ12" s="1469">
        <v>0</v>
      </c>
      <c r="HR12" s="1469">
        <v>2612.4047394200002</v>
      </c>
      <c r="HS12" s="1469">
        <v>1500</v>
      </c>
      <c r="HT12" s="1469">
        <f t="shared" si="26"/>
        <v>4112.4047394200006</v>
      </c>
      <c r="HU12" s="1469">
        <v>0</v>
      </c>
      <c r="HV12" s="1469">
        <v>0</v>
      </c>
      <c r="HW12" s="1469">
        <v>560</v>
      </c>
      <c r="HX12" s="1469">
        <f t="shared" si="27"/>
        <v>560</v>
      </c>
      <c r="HY12" s="1470">
        <f t="shared" si="28"/>
        <v>6172.4047394200006</v>
      </c>
      <c r="HZ12" s="1471">
        <v>0</v>
      </c>
      <c r="IA12" s="1469">
        <v>7640.5445130899998</v>
      </c>
      <c r="IB12" s="1469">
        <v>3858.72</v>
      </c>
      <c r="IC12" s="1469">
        <v>11499.26451309</v>
      </c>
      <c r="ID12" s="1469">
        <v>0</v>
      </c>
      <c r="IE12" s="1469">
        <v>0</v>
      </c>
      <c r="IF12" s="1469">
        <v>0</v>
      </c>
      <c r="IG12" s="1469">
        <v>0</v>
      </c>
      <c r="IH12" s="1469">
        <v>0</v>
      </c>
      <c r="II12" s="1469">
        <v>3737.58</v>
      </c>
      <c r="IJ12" s="1469">
        <v>1240.5832230000001</v>
      </c>
      <c r="IK12" s="1469">
        <v>4978.1632229999996</v>
      </c>
      <c r="IL12" s="1469">
        <v>220</v>
      </c>
      <c r="IM12" s="1469">
        <v>0</v>
      </c>
      <c r="IN12" s="1469">
        <v>841</v>
      </c>
      <c r="IO12" s="1469">
        <v>1061</v>
      </c>
      <c r="IP12" s="1469">
        <v>17538.427736090001</v>
      </c>
      <c r="IQ12" s="1471">
        <f>(IQ13+IQ14)</f>
        <v>4505</v>
      </c>
      <c r="IR12" s="1469">
        <f t="shared" ref="IR12:IS12" si="43">IR13+IR14</f>
        <v>0</v>
      </c>
      <c r="IS12" s="1469">
        <f t="shared" si="43"/>
        <v>0</v>
      </c>
      <c r="IT12" s="1469">
        <f t="shared" ref="IT12:IT15" si="44">IQ12+IR12+IS12</f>
        <v>4505</v>
      </c>
      <c r="IU12" s="1469">
        <f t="shared" ref="IU12:IW12" si="45">IU13+IU14</f>
        <v>0</v>
      </c>
      <c r="IV12" s="1469">
        <f t="shared" si="45"/>
        <v>0</v>
      </c>
      <c r="IW12" s="1469">
        <f t="shared" si="45"/>
        <v>0</v>
      </c>
      <c r="IX12" s="1469">
        <f t="shared" si="38"/>
        <v>0</v>
      </c>
      <c r="IY12" s="1469">
        <f t="shared" ref="IY12:JA12" si="46">IY13+IY14</f>
        <v>3798.0130820700001</v>
      </c>
      <c r="IZ12" s="1469">
        <f t="shared" si="46"/>
        <v>0</v>
      </c>
      <c r="JA12" s="1469">
        <f t="shared" si="46"/>
        <v>440</v>
      </c>
      <c r="JB12" s="1469">
        <f t="shared" si="39"/>
        <v>4238.0130820699997</v>
      </c>
      <c r="JC12" s="1469">
        <f t="shared" ref="JC12:JE12" si="47">JC13+JC14</f>
        <v>0</v>
      </c>
      <c r="JD12" s="1469">
        <f t="shared" si="47"/>
        <v>0</v>
      </c>
      <c r="JE12" s="1469">
        <f t="shared" si="47"/>
        <v>4134.348</v>
      </c>
      <c r="JF12" s="1469">
        <f t="shared" si="40"/>
        <v>4134.348</v>
      </c>
      <c r="JG12" s="1470">
        <f t="shared" si="35"/>
        <v>12877.36108207</v>
      </c>
      <c r="JH12" s="938"/>
      <c r="JI12" s="1473"/>
    </row>
    <row r="13" spans="1:269" ht="35.15" customHeight="1" x14ac:dyDescent="0.45">
      <c r="A13" s="1474" t="s">
        <v>986</v>
      </c>
      <c r="B13" s="1461"/>
      <c r="C13" s="1461"/>
      <c r="D13" s="1461"/>
      <c r="E13" s="1461"/>
      <c r="F13" s="1461"/>
      <c r="G13" s="1461"/>
      <c r="H13" s="1461"/>
      <c r="I13" s="1461"/>
      <c r="J13" s="1461"/>
      <c r="K13" s="1461"/>
      <c r="L13" s="1461"/>
      <c r="M13" s="1461"/>
      <c r="N13" s="1461"/>
      <c r="O13" s="1461"/>
      <c r="P13" s="1461"/>
      <c r="Q13" s="1461"/>
      <c r="R13" s="1462"/>
      <c r="S13" s="1463"/>
      <c r="T13" s="1412"/>
      <c r="U13" s="1464"/>
      <c r="V13" s="1464"/>
      <c r="W13" s="1412"/>
      <c r="X13" s="1412"/>
      <c r="Y13" s="1412"/>
      <c r="Z13" s="1412"/>
      <c r="AA13" s="1412"/>
      <c r="AB13" s="1465"/>
      <c r="AC13" s="1406"/>
      <c r="AD13" s="1406"/>
      <c r="AE13" s="1406"/>
      <c r="AF13" s="1406"/>
      <c r="AG13" s="1406"/>
      <c r="AH13" s="1406"/>
      <c r="AI13" s="1406"/>
      <c r="AJ13" s="1406"/>
      <c r="AK13" s="1406"/>
      <c r="AL13" s="1406"/>
      <c r="AM13" s="1406"/>
      <c r="AN13" s="1406"/>
      <c r="AO13" s="1406"/>
      <c r="AP13" s="1406"/>
      <c r="AQ13" s="1406"/>
      <c r="AR13" s="1406"/>
      <c r="AS13" s="1406"/>
      <c r="AT13" s="1406"/>
      <c r="AU13" s="1406"/>
      <c r="AV13" s="1406"/>
      <c r="AW13" s="1406"/>
      <c r="AX13" s="1406"/>
      <c r="AY13" s="1406"/>
      <c r="AZ13" s="1406"/>
      <c r="BA13" s="1406"/>
      <c r="BB13" s="1406"/>
      <c r="BC13" s="1406"/>
      <c r="BD13" s="1406"/>
      <c r="BE13" s="1406"/>
      <c r="BF13" s="1406"/>
      <c r="BG13" s="1406"/>
      <c r="BH13" s="1406"/>
      <c r="BI13" s="1406"/>
      <c r="BJ13" s="1406"/>
      <c r="BK13" s="1406"/>
      <c r="BL13" s="1406"/>
      <c r="BM13" s="1406"/>
      <c r="BN13" s="1406"/>
      <c r="BO13" s="1406"/>
      <c r="BP13" s="1406"/>
      <c r="BQ13" s="1406"/>
      <c r="BR13" s="1406"/>
      <c r="BS13" s="1406"/>
      <c r="BT13" s="1406"/>
      <c r="BU13" s="1406"/>
      <c r="BV13" s="1406"/>
      <c r="BW13" s="1406"/>
      <c r="BX13" s="1406"/>
      <c r="BY13" s="1406"/>
      <c r="BZ13" s="1406"/>
      <c r="CA13" s="1406"/>
      <c r="CB13" s="1406"/>
      <c r="CC13" s="1406"/>
      <c r="CD13" s="1406"/>
      <c r="CE13" s="1406">
        <v>463.75384711999999</v>
      </c>
      <c r="CF13" s="1406">
        <v>0</v>
      </c>
      <c r="CG13" s="1406">
        <v>0</v>
      </c>
      <c r="CH13" s="1406">
        <f t="shared" si="13"/>
        <v>463.75384711999999</v>
      </c>
      <c r="CI13" s="1406">
        <v>0</v>
      </c>
      <c r="CJ13" s="1406">
        <v>0</v>
      </c>
      <c r="CK13" s="1406">
        <v>0</v>
      </c>
      <c r="CL13" s="1406">
        <f t="shared" si="14"/>
        <v>0</v>
      </c>
      <c r="CM13" s="1406">
        <v>0</v>
      </c>
      <c r="CN13" s="1406">
        <v>1090.2758170700001</v>
      </c>
      <c r="CO13" s="1406">
        <v>0</v>
      </c>
      <c r="CP13" s="1406">
        <f t="shared" si="15"/>
        <v>1090.2758170700001</v>
      </c>
      <c r="CQ13" s="1406">
        <v>0</v>
      </c>
      <c r="CR13" s="1406">
        <v>0</v>
      </c>
      <c r="CS13" s="1466">
        <v>209.98159620000001</v>
      </c>
      <c r="CT13" s="1406">
        <f t="shared" si="16"/>
        <v>209.98159620000001</v>
      </c>
      <c r="CU13" s="1494">
        <v>0</v>
      </c>
      <c r="CV13" s="1494">
        <v>0</v>
      </c>
      <c r="CW13" s="1494">
        <v>0</v>
      </c>
      <c r="CX13" s="1408">
        <v>0</v>
      </c>
      <c r="CY13" s="1409">
        <v>0</v>
      </c>
      <c r="CZ13" s="1409">
        <v>0</v>
      </c>
      <c r="DA13" s="1418">
        <v>0</v>
      </c>
      <c r="DB13" s="1408">
        <v>0</v>
      </c>
      <c r="DC13" s="1409">
        <v>0</v>
      </c>
      <c r="DD13" s="1409">
        <v>0</v>
      </c>
      <c r="DE13" s="1418">
        <v>0</v>
      </c>
      <c r="DF13" s="1408">
        <v>0</v>
      </c>
      <c r="DG13" s="1409"/>
      <c r="DH13" s="1409"/>
      <c r="DI13" s="1409"/>
      <c r="DJ13" s="1409"/>
      <c r="DK13" s="1409"/>
      <c r="DL13" s="1409">
        <v>0</v>
      </c>
      <c r="DM13" s="1409"/>
      <c r="DN13" s="1409">
        <v>0</v>
      </c>
      <c r="DO13" s="1409">
        <v>0</v>
      </c>
      <c r="DP13" s="1409">
        <v>0</v>
      </c>
      <c r="DQ13" s="1409">
        <v>0</v>
      </c>
      <c r="DR13" s="1409">
        <v>0</v>
      </c>
      <c r="DS13" s="1409">
        <v>0</v>
      </c>
      <c r="DT13" s="1409">
        <v>0</v>
      </c>
      <c r="DU13" s="1409">
        <v>0</v>
      </c>
      <c r="DV13" s="1409">
        <v>0</v>
      </c>
      <c r="DW13" s="1409">
        <v>0</v>
      </c>
      <c r="DX13" s="1409">
        <v>0</v>
      </c>
      <c r="DY13" s="1409">
        <v>0</v>
      </c>
      <c r="DZ13" s="1409">
        <v>0</v>
      </c>
      <c r="EA13" s="1409">
        <v>0</v>
      </c>
      <c r="EB13" s="1467">
        <v>0</v>
      </c>
      <c r="EC13" s="1409">
        <v>0</v>
      </c>
      <c r="ED13" s="1409">
        <v>0</v>
      </c>
      <c r="EE13" s="1409">
        <v>0</v>
      </c>
      <c r="EF13" s="1409">
        <v>0</v>
      </c>
      <c r="EG13" s="1409">
        <v>0</v>
      </c>
      <c r="EH13" s="1409">
        <v>0</v>
      </c>
      <c r="EI13" s="1409">
        <v>0</v>
      </c>
      <c r="EJ13" s="1409">
        <v>0</v>
      </c>
      <c r="EK13" s="1409">
        <v>889.10460137030009</v>
      </c>
      <c r="EL13" s="1409">
        <v>0</v>
      </c>
      <c r="EM13" s="1409">
        <v>889.10460137030009</v>
      </c>
      <c r="EN13" s="1409">
        <v>0</v>
      </c>
      <c r="EO13" s="1409">
        <v>0</v>
      </c>
      <c r="EP13" s="1409">
        <v>0</v>
      </c>
      <c r="EQ13" s="1409">
        <v>0</v>
      </c>
      <c r="ER13" s="1468">
        <v>889.10460137030009</v>
      </c>
      <c r="ES13" s="1467">
        <v>0</v>
      </c>
      <c r="ET13" s="1409">
        <v>0</v>
      </c>
      <c r="EU13" s="1409">
        <v>0</v>
      </c>
      <c r="EV13" s="1409">
        <v>0</v>
      </c>
      <c r="EW13" s="1409">
        <v>0</v>
      </c>
      <c r="EX13" s="1409">
        <v>0</v>
      </c>
      <c r="EY13" s="1409">
        <v>0</v>
      </c>
      <c r="EZ13" s="1409">
        <v>0</v>
      </c>
      <c r="FA13" s="1409">
        <v>0</v>
      </c>
      <c r="FB13" s="1409">
        <v>0</v>
      </c>
      <c r="FC13" s="1409">
        <v>0</v>
      </c>
      <c r="FD13" s="1409">
        <v>0</v>
      </c>
      <c r="FE13" s="1409">
        <v>0</v>
      </c>
      <c r="FF13" s="1409">
        <v>0</v>
      </c>
      <c r="FG13" s="1409">
        <v>0</v>
      </c>
      <c r="FH13" s="1409">
        <v>0</v>
      </c>
      <c r="FI13" s="1468">
        <v>0</v>
      </c>
      <c r="FJ13" s="1467">
        <v>0</v>
      </c>
      <c r="FK13" s="1409">
        <v>0</v>
      </c>
      <c r="FL13" s="1409">
        <v>0</v>
      </c>
      <c r="FM13" s="1469">
        <v>0</v>
      </c>
      <c r="FN13" s="1469">
        <v>0</v>
      </c>
      <c r="FO13" s="1469">
        <v>0</v>
      </c>
      <c r="FP13" s="1469">
        <v>0</v>
      </c>
      <c r="FQ13" s="1469">
        <v>0</v>
      </c>
      <c r="FR13" s="1469">
        <v>0</v>
      </c>
      <c r="FS13" s="1469">
        <v>0</v>
      </c>
      <c r="FT13" s="1469">
        <v>0</v>
      </c>
      <c r="FU13" s="1469">
        <v>0</v>
      </c>
      <c r="FV13" s="1469">
        <v>398.745781930004</v>
      </c>
      <c r="FW13" s="1469">
        <v>0</v>
      </c>
      <c r="FX13" s="1469">
        <v>0</v>
      </c>
      <c r="FY13" s="1469">
        <v>398.745781930004</v>
      </c>
      <c r="FZ13" s="1470">
        <v>398.745781930004</v>
      </c>
      <c r="GA13" s="1471">
        <v>0</v>
      </c>
      <c r="GB13" s="1469">
        <v>0</v>
      </c>
      <c r="GC13" s="1469">
        <v>0</v>
      </c>
      <c r="GD13" s="1469">
        <f t="shared" si="36"/>
        <v>0</v>
      </c>
      <c r="GE13" s="1469">
        <v>0</v>
      </c>
      <c r="GF13" s="1469">
        <v>0</v>
      </c>
      <c r="GG13" s="1469">
        <v>0</v>
      </c>
      <c r="GH13" s="1469">
        <f t="shared" si="37"/>
        <v>0</v>
      </c>
      <c r="GI13" s="1469">
        <v>0</v>
      </c>
      <c r="GJ13" s="1469">
        <v>0</v>
      </c>
      <c r="GK13" s="1469">
        <v>0</v>
      </c>
      <c r="GL13" s="1469">
        <f t="shared" si="17"/>
        <v>0</v>
      </c>
      <c r="GM13" s="1469">
        <v>0</v>
      </c>
      <c r="GN13" s="1469">
        <v>0</v>
      </c>
      <c r="GO13" s="1469">
        <v>0</v>
      </c>
      <c r="GP13" s="1469">
        <f t="shared" si="18"/>
        <v>0</v>
      </c>
      <c r="GQ13" s="1470">
        <f t="shared" si="19"/>
        <v>0</v>
      </c>
      <c r="GR13" s="1471">
        <v>0</v>
      </c>
      <c r="GS13" s="1469">
        <v>0</v>
      </c>
      <c r="GT13" s="1469">
        <v>0</v>
      </c>
      <c r="GU13" s="1469">
        <f t="shared" si="20"/>
        <v>0</v>
      </c>
      <c r="GV13" s="1469">
        <v>0</v>
      </c>
      <c r="GW13" s="1469">
        <v>0</v>
      </c>
      <c r="GX13" s="1469">
        <v>0</v>
      </c>
      <c r="GY13" s="1469">
        <f t="shared" si="21"/>
        <v>0</v>
      </c>
      <c r="GZ13" s="1469">
        <v>0</v>
      </c>
      <c r="HA13" s="1469">
        <v>0</v>
      </c>
      <c r="HB13" s="1469">
        <v>0</v>
      </c>
      <c r="HC13" s="1469">
        <f t="shared" si="22"/>
        <v>0</v>
      </c>
      <c r="HD13" s="1469">
        <v>0</v>
      </c>
      <c r="HE13" s="1469">
        <v>0</v>
      </c>
      <c r="HF13" s="1469">
        <v>0</v>
      </c>
      <c r="HG13" s="1469">
        <f t="shared" si="23"/>
        <v>0</v>
      </c>
      <c r="HH13" s="1470">
        <v>0</v>
      </c>
      <c r="HI13" s="1471">
        <v>0</v>
      </c>
      <c r="HJ13" s="1469">
        <v>0</v>
      </c>
      <c r="HK13" s="1469">
        <v>0</v>
      </c>
      <c r="HL13" s="1469">
        <f t="shared" si="24"/>
        <v>0</v>
      </c>
      <c r="HM13" s="1469">
        <v>0</v>
      </c>
      <c r="HN13" s="1469">
        <v>0</v>
      </c>
      <c r="HO13" s="1469">
        <v>1500</v>
      </c>
      <c r="HP13" s="1469">
        <f t="shared" si="25"/>
        <v>1500</v>
      </c>
      <c r="HQ13" s="1469">
        <v>0</v>
      </c>
      <c r="HR13" s="1469">
        <v>2612.4047394200002</v>
      </c>
      <c r="HS13" s="1469">
        <v>1500</v>
      </c>
      <c r="HT13" s="1469">
        <f t="shared" si="26"/>
        <v>4112.4047394200006</v>
      </c>
      <c r="HU13" s="1469">
        <v>0</v>
      </c>
      <c r="HV13" s="1469">
        <v>0</v>
      </c>
      <c r="HW13" s="1469">
        <v>560</v>
      </c>
      <c r="HX13" s="1469">
        <f t="shared" si="27"/>
        <v>560</v>
      </c>
      <c r="HY13" s="1470">
        <f t="shared" si="28"/>
        <v>6172.4047394200006</v>
      </c>
      <c r="HZ13" s="1471">
        <v>0</v>
      </c>
      <c r="IA13" s="1469">
        <v>7640.5445130899998</v>
      </c>
      <c r="IB13" s="1469">
        <v>3858.72</v>
      </c>
      <c r="IC13" s="1469">
        <v>11499.26451309</v>
      </c>
      <c r="ID13" s="1469">
        <v>0</v>
      </c>
      <c r="IE13" s="1469">
        <v>0</v>
      </c>
      <c r="IF13" s="1469">
        <v>0</v>
      </c>
      <c r="IG13" s="1469">
        <v>0</v>
      </c>
      <c r="IH13" s="1469">
        <v>0</v>
      </c>
      <c r="II13" s="1469">
        <v>3737.58</v>
      </c>
      <c r="IJ13" s="1469">
        <v>1240.5832230000001</v>
      </c>
      <c r="IK13" s="1469">
        <v>4978.1632229999996</v>
      </c>
      <c r="IL13" s="1469">
        <v>220</v>
      </c>
      <c r="IM13" s="1469">
        <v>0</v>
      </c>
      <c r="IN13" s="1469">
        <v>841</v>
      </c>
      <c r="IO13" s="1469">
        <v>1061</v>
      </c>
      <c r="IP13" s="1469">
        <v>17538.427736090001</v>
      </c>
      <c r="IQ13" s="1471">
        <v>4505</v>
      </c>
      <c r="IR13" s="1469">
        <v>0</v>
      </c>
      <c r="IS13" s="1469">
        <v>0</v>
      </c>
      <c r="IT13" s="1469">
        <f t="shared" si="44"/>
        <v>4505</v>
      </c>
      <c r="IU13" s="1469">
        <v>0</v>
      </c>
      <c r="IV13" s="1469">
        <v>0</v>
      </c>
      <c r="IW13" s="1469">
        <v>0</v>
      </c>
      <c r="IX13" s="1469">
        <f t="shared" si="38"/>
        <v>0</v>
      </c>
      <c r="IY13" s="1469">
        <v>3798.0130820700001</v>
      </c>
      <c r="IZ13" s="1469">
        <v>0</v>
      </c>
      <c r="JA13" s="1469">
        <v>440</v>
      </c>
      <c r="JB13" s="1469">
        <f t="shared" si="39"/>
        <v>4238.0130820699997</v>
      </c>
      <c r="JC13" s="1469">
        <v>0</v>
      </c>
      <c r="JD13" s="1469">
        <v>0</v>
      </c>
      <c r="JE13" s="1469">
        <v>4134.348</v>
      </c>
      <c r="JF13" s="1469">
        <f t="shared" si="40"/>
        <v>4134.348</v>
      </c>
      <c r="JG13" s="1470">
        <f t="shared" si="35"/>
        <v>12877.36108207</v>
      </c>
      <c r="JH13" s="938"/>
      <c r="JI13" s="1473"/>
    </row>
    <row r="14" spans="1:269" ht="35.15" customHeight="1" x14ac:dyDescent="0.45">
      <c r="A14" s="1474" t="s">
        <v>987</v>
      </c>
      <c r="B14" s="1461"/>
      <c r="C14" s="1461"/>
      <c r="D14" s="1461"/>
      <c r="E14" s="1461"/>
      <c r="F14" s="1461"/>
      <c r="G14" s="1461"/>
      <c r="H14" s="1461"/>
      <c r="I14" s="1461"/>
      <c r="J14" s="1461"/>
      <c r="K14" s="1461"/>
      <c r="L14" s="1461"/>
      <c r="M14" s="1461"/>
      <c r="N14" s="1461"/>
      <c r="O14" s="1461"/>
      <c r="P14" s="1461"/>
      <c r="Q14" s="1461"/>
      <c r="R14" s="1462"/>
      <c r="S14" s="1463"/>
      <c r="T14" s="1412"/>
      <c r="U14" s="1464"/>
      <c r="V14" s="1464"/>
      <c r="W14" s="1412"/>
      <c r="X14" s="1412"/>
      <c r="Y14" s="1412"/>
      <c r="Z14" s="1412"/>
      <c r="AA14" s="1412"/>
      <c r="AB14" s="1465"/>
      <c r="AC14" s="1406"/>
      <c r="AD14" s="1406"/>
      <c r="AE14" s="1406"/>
      <c r="AF14" s="1406"/>
      <c r="AG14" s="1406"/>
      <c r="AH14" s="1406"/>
      <c r="AI14" s="1406"/>
      <c r="AJ14" s="1406"/>
      <c r="AK14" s="1406"/>
      <c r="AL14" s="1406"/>
      <c r="AM14" s="1406"/>
      <c r="AN14" s="1406"/>
      <c r="AO14" s="1406"/>
      <c r="AP14" s="1406"/>
      <c r="AQ14" s="1406"/>
      <c r="AR14" s="1406"/>
      <c r="AS14" s="1406"/>
      <c r="AT14" s="1406"/>
      <c r="AU14" s="1406"/>
      <c r="AV14" s="1406"/>
      <c r="AW14" s="1406"/>
      <c r="AX14" s="1406"/>
      <c r="AY14" s="1406"/>
      <c r="AZ14" s="1406"/>
      <c r="BA14" s="1406"/>
      <c r="BB14" s="1406"/>
      <c r="BC14" s="1406"/>
      <c r="BD14" s="1406"/>
      <c r="BE14" s="1406"/>
      <c r="BF14" s="1406"/>
      <c r="BG14" s="1406"/>
      <c r="BH14" s="1406"/>
      <c r="BI14" s="1406"/>
      <c r="BJ14" s="1406"/>
      <c r="BK14" s="1406"/>
      <c r="BL14" s="1406"/>
      <c r="BM14" s="1406"/>
      <c r="BN14" s="1406"/>
      <c r="BO14" s="1406"/>
      <c r="BP14" s="1406"/>
      <c r="BQ14" s="1406"/>
      <c r="BR14" s="1406"/>
      <c r="BS14" s="1406"/>
      <c r="BT14" s="1406"/>
      <c r="BU14" s="1406"/>
      <c r="BV14" s="1406"/>
      <c r="BW14" s="1406"/>
      <c r="BX14" s="1406"/>
      <c r="BY14" s="1406"/>
      <c r="BZ14" s="1406"/>
      <c r="CA14" s="1406"/>
      <c r="CB14" s="1406"/>
      <c r="CC14" s="1406"/>
      <c r="CD14" s="1406"/>
      <c r="CE14" s="1406">
        <v>463.75384711999999</v>
      </c>
      <c r="CF14" s="1406">
        <v>0</v>
      </c>
      <c r="CG14" s="1406">
        <v>0</v>
      </c>
      <c r="CH14" s="1406">
        <f t="shared" si="13"/>
        <v>463.75384711999999</v>
      </c>
      <c r="CI14" s="1406">
        <v>0</v>
      </c>
      <c r="CJ14" s="1406">
        <v>0</v>
      </c>
      <c r="CK14" s="1406">
        <v>0</v>
      </c>
      <c r="CL14" s="1406">
        <f t="shared" si="14"/>
        <v>0</v>
      </c>
      <c r="CM14" s="1406">
        <v>0</v>
      </c>
      <c r="CN14" s="1406">
        <v>1090.2758170700001</v>
      </c>
      <c r="CO14" s="1406">
        <v>0</v>
      </c>
      <c r="CP14" s="1406">
        <f t="shared" si="15"/>
        <v>1090.2758170700001</v>
      </c>
      <c r="CQ14" s="1406">
        <v>3615.0492377700002</v>
      </c>
      <c r="CR14" s="1406">
        <v>0</v>
      </c>
      <c r="CS14" s="1466">
        <v>0</v>
      </c>
      <c r="CT14" s="1406">
        <f t="shared" si="16"/>
        <v>3615.0492377700002</v>
      </c>
      <c r="CU14" s="1494">
        <v>0</v>
      </c>
      <c r="CV14" s="1494">
        <v>0</v>
      </c>
      <c r="CW14" s="1494">
        <v>0</v>
      </c>
      <c r="CX14" s="1408">
        <v>0</v>
      </c>
      <c r="CY14" s="1409">
        <v>0</v>
      </c>
      <c r="CZ14" s="1409">
        <v>0</v>
      </c>
      <c r="DA14" s="1418">
        <v>0</v>
      </c>
      <c r="DB14" s="1408">
        <v>0</v>
      </c>
      <c r="DC14" s="1409">
        <v>0</v>
      </c>
      <c r="DD14" s="1409">
        <v>0</v>
      </c>
      <c r="DE14" s="1418">
        <v>0</v>
      </c>
      <c r="DF14" s="1408">
        <v>0</v>
      </c>
      <c r="DG14" s="1409"/>
      <c r="DH14" s="1409"/>
      <c r="DI14" s="1409"/>
      <c r="DJ14" s="1409"/>
      <c r="DK14" s="1409"/>
      <c r="DL14" s="1409">
        <v>0</v>
      </c>
      <c r="DM14" s="1409"/>
      <c r="DN14" s="1409">
        <v>0</v>
      </c>
      <c r="DO14" s="1409">
        <v>0</v>
      </c>
      <c r="DP14" s="1409">
        <v>0</v>
      </c>
      <c r="DQ14" s="1409">
        <v>0</v>
      </c>
      <c r="DR14" s="1409">
        <v>0</v>
      </c>
      <c r="DS14" s="1409">
        <v>0</v>
      </c>
      <c r="DT14" s="1409">
        <v>0</v>
      </c>
      <c r="DU14" s="1409">
        <v>0</v>
      </c>
      <c r="DV14" s="1409">
        <v>0</v>
      </c>
      <c r="DW14" s="1409">
        <v>0</v>
      </c>
      <c r="DX14" s="1409">
        <v>0</v>
      </c>
      <c r="DY14" s="1409">
        <v>0</v>
      </c>
      <c r="DZ14" s="1409">
        <v>0</v>
      </c>
      <c r="EA14" s="1409">
        <v>0</v>
      </c>
      <c r="EB14" s="1467">
        <v>0</v>
      </c>
      <c r="EC14" s="1409">
        <v>0</v>
      </c>
      <c r="ED14" s="1409">
        <v>0</v>
      </c>
      <c r="EE14" s="1409">
        <v>0</v>
      </c>
      <c r="EF14" s="1409">
        <v>0</v>
      </c>
      <c r="EG14" s="1409">
        <v>5169.3795057629686</v>
      </c>
      <c r="EH14" s="1409">
        <v>0</v>
      </c>
      <c r="EI14" s="1409">
        <v>5169.3795057629686</v>
      </c>
      <c r="EJ14" s="1409">
        <v>0</v>
      </c>
      <c r="EK14" s="1409">
        <v>0</v>
      </c>
      <c r="EL14" s="1409">
        <v>0</v>
      </c>
      <c r="EM14" s="1409">
        <v>0</v>
      </c>
      <c r="EN14" s="1409">
        <v>0</v>
      </c>
      <c r="EO14" s="1409">
        <v>0</v>
      </c>
      <c r="EP14" s="1409">
        <v>0</v>
      </c>
      <c r="EQ14" s="1409">
        <v>0</v>
      </c>
      <c r="ER14" s="1468">
        <v>5169.3795057629686</v>
      </c>
      <c r="ES14" s="1467">
        <v>0</v>
      </c>
      <c r="ET14" s="1409">
        <v>0</v>
      </c>
      <c r="EU14" s="1409">
        <v>13646.557251031101</v>
      </c>
      <c r="EV14" s="1409">
        <v>13646.557251031101</v>
      </c>
      <c r="EW14" s="1409">
        <v>0</v>
      </c>
      <c r="EX14" s="1409">
        <v>0</v>
      </c>
      <c r="EY14" s="1409">
        <v>0</v>
      </c>
      <c r="EZ14" s="1409">
        <v>0</v>
      </c>
      <c r="FA14" s="1409">
        <v>0</v>
      </c>
      <c r="FB14" s="1409">
        <v>0</v>
      </c>
      <c r="FC14" s="1409">
        <v>0</v>
      </c>
      <c r="FD14" s="1409">
        <v>0</v>
      </c>
      <c r="FE14" s="1409">
        <v>0</v>
      </c>
      <c r="FF14" s="1409">
        <v>0</v>
      </c>
      <c r="FG14" s="1409">
        <v>0</v>
      </c>
      <c r="FH14" s="1409">
        <v>0</v>
      </c>
      <c r="FI14" s="1468">
        <v>13646.557251031101</v>
      </c>
      <c r="FJ14" s="1467">
        <v>0</v>
      </c>
      <c r="FK14" s="1409">
        <v>7656.4350000000022</v>
      </c>
      <c r="FL14" s="1409">
        <v>0</v>
      </c>
      <c r="FM14" s="1469">
        <v>7656.4350000000022</v>
      </c>
      <c r="FN14" s="1469">
        <v>0</v>
      </c>
      <c r="FO14" s="1469">
        <v>0</v>
      </c>
      <c r="FP14" s="1469">
        <v>0</v>
      </c>
      <c r="FQ14" s="1469">
        <v>0</v>
      </c>
      <c r="FR14" s="1469">
        <v>0</v>
      </c>
      <c r="FS14" s="1469">
        <v>0</v>
      </c>
      <c r="FT14" s="1469">
        <v>0</v>
      </c>
      <c r="FU14" s="1469">
        <v>0</v>
      </c>
      <c r="FV14" s="1469">
        <v>0</v>
      </c>
      <c r="FW14" s="1469">
        <v>0</v>
      </c>
      <c r="FX14" s="1469">
        <v>0</v>
      </c>
      <c r="FY14" s="1469">
        <v>0</v>
      </c>
      <c r="FZ14" s="1470">
        <v>7656.4350000000022</v>
      </c>
      <c r="GA14" s="1471">
        <v>0</v>
      </c>
      <c r="GB14" s="1469">
        <v>0</v>
      </c>
      <c r="GC14" s="1469">
        <v>0</v>
      </c>
      <c r="GD14" s="1469">
        <f t="shared" si="36"/>
        <v>0</v>
      </c>
      <c r="GE14" s="1469">
        <v>15795.991876669999</v>
      </c>
      <c r="GF14" s="1469">
        <v>0</v>
      </c>
      <c r="GG14" s="1469">
        <v>0</v>
      </c>
      <c r="GH14" s="1469">
        <f t="shared" si="37"/>
        <v>15795.991876669999</v>
      </c>
      <c r="GI14" s="1469">
        <v>0</v>
      </c>
      <c r="GJ14" s="1469">
        <v>0</v>
      </c>
      <c r="GK14" s="1469">
        <v>0</v>
      </c>
      <c r="GL14" s="1469">
        <f t="shared" si="17"/>
        <v>0</v>
      </c>
      <c r="GM14" s="1469">
        <v>0</v>
      </c>
      <c r="GN14" s="1469">
        <v>0</v>
      </c>
      <c r="GO14" s="1469">
        <v>0</v>
      </c>
      <c r="GP14" s="1469">
        <f t="shared" si="18"/>
        <v>0</v>
      </c>
      <c r="GQ14" s="1470">
        <f t="shared" si="19"/>
        <v>15795.991876669999</v>
      </c>
      <c r="GR14" s="1471">
        <v>0</v>
      </c>
      <c r="GS14" s="1469">
        <v>0</v>
      </c>
      <c r="GT14" s="1469">
        <v>0</v>
      </c>
      <c r="GU14" s="1469">
        <f t="shared" si="20"/>
        <v>0</v>
      </c>
      <c r="GV14" s="1469">
        <v>0</v>
      </c>
      <c r="GW14" s="1469">
        <v>0</v>
      </c>
      <c r="GX14" s="1469">
        <v>0</v>
      </c>
      <c r="GY14" s="1469">
        <f t="shared" si="21"/>
        <v>0</v>
      </c>
      <c r="GZ14" s="1469">
        <v>0</v>
      </c>
      <c r="HA14" s="1469">
        <v>0</v>
      </c>
      <c r="HB14" s="1469">
        <v>5861.0155825600004</v>
      </c>
      <c r="HC14" s="1469">
        <f t="shared" si="22"/>
        <v>5861.0155825600004</v>
      </c>
      <c r="HD14" s="1469">
        <v>0</v>
      </c>
      <c r="HE14" s="1469">
        <v>0</v>
      </c>
      <c r="HF14" s="1469">
        <v>0</v>
      </c>
      <c r="HG14" s="1469">
        <f t="shared" si="23"/>
        <v>0</v>
      </c>
      <c r="HH14" s="1470">
        <v>5861.0155825600004</v>
      </c>
      <c r="HI14" s="1471">
        <v>0</v>
      </c>
      <c r="HJ14" s="1469">
        <v>0</v>
      </c>
      <c r="HK14" s="1469">
        <v>0</v>
      </c>
      <c r="HL14" s="1469">
        <f t="shared" si="24"/>
        <v>0</v>
      </c>
      <c r="HM14" s="1469">
        <v>0</v>
      </c>
      <c r="HN14" s="1469">
        <v>0</v>
      </c>
      <c r="HO14" s="1469">
        <v>0</v>
      </c>
      <c r="HP14" s="1469">
        <f t="shared" si="25"/>
        <v>0</v>
      </c>
      <c r="HQ14" s="1469">
        <v>0</v>
      </c>
      <c r="HR14" s="1469">
        <v>0</v>
      </c>
      <c r="HS14" s="1469">
        <v>0</v>
      </c>
      <c r="HT14" s="1469">
        <f t="shared" si="26"/>
        <v>0</v>
      </c>
      <c r="HU14" s="1469">
        <v>0</v>
      </c>
      <c r="HV14" s="1469">
        <v>0</v>
      </c>
      <c r="HW14" s="1469">
        <v>0</v>
      </c>
      <c r="HX14" s="1469">
        <f t="shared" si="27"/>
        <v>0</v>
      </c>
      <c r="HY14" s="1470">
        <f t="shared" si="28"/>
        <v>0</v>
      </c>
      <c r="HZ14" s="1471">
        <v>0</v>
      </c>
      <c r="IA14" s="1469">
        <v>0</v>
      </c>
      <c r="IB14" s="1469">
        <v>0</v>
      </c>
      <c r="IC14" s="1469">
        <v>0</v>
      </c>
      <c r="ID14" s="1469">
        <v>0</v>
      </c>
      <c r="IE14" s="1469">
        <v>0</v>
      </c>
      <c r="IF14" s="1469">
        <v>0</v>
      </c>
      <c r="IG14" s="1469">
        <v>0</v>
      </c>
      <c r="IH14" s="1469">
        <v>0</v>
      </c>
      <c r="II14" s="1469">
        <v>0</v>
      </c>
      <c r="IJ14" s="1469">
        <v>0</v>
      </c>
      <c r="IK14" s="1469">
        <v>0</v>
      </c>
      <c r="IL14" s="1469">
        <v>0</v>
      </c>
      <c r="IM14" s="1469">
        <v>0</v>
      </c>
      <c r="IN14" s="1469">
        <v>0</v>
      </c>
      <c r="IO14" s="1469">
        <v>0</v>
      </c>
      <c r="IP14" s="1469">
        <v>0</v>
      </c>
      <c r="IQ14" s="1471">
        <v>0</v>
      </c>
      <c r="IR14" s="1469">
        <v>0</v>
      </c>
      <c r="IS14" s="1469">
        <v>0</v>
      </c>
      <c r="IT14" s="1469">
        <f t="shared" si="44"/>
        <v>0</v>
      </c>
      <c r="IU14" s="1469">
        <v>0</v>
      </c>
      <c r="IV14" s="1469">
        <v>0</v>
      </c>
      <c r="IW14" s="1469">
        <v>0</v>
      </c>
      <c r="IX14" s="1469">
        <f t="shared" si="38"/>
        <v>0</v>
      </c>
      <c r="IY14" s="1469">
        <v>0</v>
      </c>
      <c r="IZ14" s="1469">
        <v>0</v>
      </c>
      <c r="JA14" s="1469">
        <v>0</v>
      </c>
      <c r="JB14" s="1469">
        <f t="shared" si="39"/>
        <v>0</v>
      </c>
      <c r="JC14" s="1469">
        <v>0</v>
      </c>
      <c r="JD14" s="1469">
        <v>0</v>
      </c>
      <c r="JE14" s="1469">
        <v>0</v>
      </c>
      <c r="JF14" s="1469">
        <f t="shared" si="40"/>
        <v>0</v>
      </c>
      <c r="JG14" s="1470">
        <f t="shared" si="35"/>
        <v>0</v>
      </c>
      <c r="JH14" s="938"/>
      <c r="JI14" s="1473"/>
    </row>
    <row r="15" spans="1:269" ht="35.15" customHeight="1" x14ac:dyDescent="0.45">
      <c r="A15" s="1460" t="s">
        <v>988</v>
      </c>
      <c r="B15" s="1461">
        <v>-19.720039799999999</v>
      </c>
      <c r="C15" s="1461">
        <v>-23.13</v>
      </c>
      <c r="D15" s="1461">
        <v>-16.8</v>
      </c>
      <c r="E15" s="1461">
        <v>-19.504999999999999</v>
      </c>
      <c r="F15" s="1461">
        <v>-22.417300000000001</v>
      </c>
      <c r="G15" s="1461">
        <v>-15.9991</v>
      </c>
      <c r="H15" s="1461">
        <v>-17.4116</v>
      </c>
      <c r="I15" s="1461">
        <v>-19.4316</v>
      </c>
      <c r="J15" s="1461">
        <v>-32.461399999999998</v>
      </c>
      <c r="K15" s="1461">
        <v>-21.6587</v>
      </c>
      <c r="L15" s="1461">
        <v>-20.9922</v>
      </c>
      <c r="M15" s="1461">
        <v>-13.4953</v>
      </c>
      <c r="N15" s="1461">
        <v>-19.48</v>
      </c>
      <c r="O15" s="1461">
        <v>-16.231100000000001</v>
      </c>
      <c r="P15" s="1461">
        <v>-57.839700000000001</v>
      </c>
      <c r="Q15" s="1461">
        <v>-49.670999999999999</v>
      </c>
      <c r="R15" s="1462">
        <v>-17.3019</v>
      </c>
      <c r="S15" s="1412">
        <v>-301.0059</v>
      </c>
      <c r="T15" s="1412">
        <v>-16.123000000000001</v>
      </c>
      <c r="U15" s="1464">
        <v>-22.811800000000002</v>
      </c>
      <c r="V15" s="1464"/>
      <c r="W15" s="1412">
        <v>-30.484000000000002</v>
      </c>
      <c r="X15" s="1412">
        <v>-39.5139</v>
      </c>
      <c r="Y15" s="1412">
        <v>-34.029800000000002</v>
      </c>
      <c r="Z15" s="1464">
        <v>-33.013800000000003</v>
      </c>
      <c r="AA15" s="1412">
        <v>-16.1829</v>
      </c>
      <c r="AB15" s="1465">
        <v>-40.391199999999998</v>
      </c>
      <c r="AC15" s="1406">
        <v>-26.381</v>
      </c>
      <c r="AD15" s="1406">
        <v>-23.930099999999999</v>
      </c>
      <c r="AE15" s="1406">
        <v>-59.142000000000003</v>
      </c>
      <c r="AF15" s="1406">
        <v>-11.860900000000001</v>
      </c>
      <c r="AG15" s="1406">
        <v>-353.86430000000001</v>
      </c>
      <c r="AH15" s="1406"/>
      <c r="AI15" s="1406">
        <v>-22.520097990000004</v>
      </c>
      <c r="AJ15" s="1406">
        <v>-40.903489999999998</v>
      </c>
      <c r="AK15" s="1406">
        <v>-47.143818320000008</v>
      </c>
      <c r="AL15" s="1406">
        <f t="shared" si="0"/>
        <v>-110.56740631000002</v>
      </c>
      <c r="AM15" s="1406">
        <v>-33.103289869999998</v>
      </c>
      <c r="AN15" s="1406">
        <v>-63.620852439999993</v>
      </c>
      <c r="AO15" s="1406">
        <v>-50.892274189999995</v>
      </c>
      <c r="AP15" s="1406">
        <f t="shared" si="1"/>
        <v>-258.18382281000004</v>
      </c>
      <c r="AQ15" s="1406">
        <v>-51.449466549999997</v>
      </c>
      <c r="AR15" s="1406">
        <v>-25.055603139999999</v>
      </c>
      <c r="AS15" s="1406">
        <v>-70.737207090000012</v>
      </c>
      <c r="AT15" s="1406">
        <f t="shared" si="2"/>
        <v>-405.42609959000009</v>
      </c>
      <c r="AU15" s="1406">
        <v>-49.790294379999992</v>
      </c>
      <c r="AV15" s="1406">
        <v>-83.16653586999999</v>
      </c>
      <c r="AW15" s="1406">
        <v>-85.221011360000006</v>
      </c>
      <c r="AX15" s="1406">
        <f t="shared" si="3"/>
        <v>-623.60394120000001</v>
      </c>
      <c r="AY15" s="1406"/>
      <c r="AZ15" s="1406">
        <v>-11.035918319999993</v>
      </c>
      <c r="BA15" s="1406">
        <v>-38.562453350000006</v>
      </c>
      <c r="BB15" s="1406">
        <v>-34.28802598</v>
      </c>
      <c r="BC15" s="1406">
        <f t="shared" si="4"/>
        <v>-83.886397650000006</v>
      </c>
      <c r="BD15" s="1406">
        <v>-92.123300060000034</v>
      </c>
      <c r="BE15" s="1406">
        <v>-176.00969771000004</v>
      </c>
      <c r="BF15" s="1406">
        <v>-66.757336550000005</v>
      </c>
      <c r="BG15" s="1406">
        <f t="shared" si="5"/>
        <v>-334.89033432000008</v>
      </c>
      <c r="BH15" s="1406">
        <f t="shared" si="6"/>
        <v>-418.77673197000007</v>
      </c>
      <c r="BI15" s="1406">
        <v>-83.996452950000005</v>
      </c>
      <c r="BJ15" s="1406">
        <v>-30.97766296</v>
      </c>
      <c r="BK15" s="1406">
        <v>-40.850146449999997</v>
      </c>
      <c r="BL15" s="1406">
        <f t="shared" si="7"/>
        <v>-155.82426236000001</v>
      </c>
      <c r="BM15" s="1406">
        <f t="shared" si="8"/>
        <v>-574.60099433000005</v>
      </c>
      <c r="BN15" s="1406">
        <v>-37.876121789999999</v>
      </c>
      <c r="BO15" s="1406">
        <v>-146.62684710000002</v>
      </c>
      <c r="BP15" s="1406">
        <v>-57.993684850000015</v>
      </c>
      <c r="BQ15" s="1406">
        <f t="shared" si="9"/>
        <v>-242.49665374000006</v>
      </c>
      <c r="BR15" s="1406">
        <f t="shared" si="10"/>
        <v>-817.0976480700001</v>
      </c>
      <c r="BS15" s="1406"/>
      <c r="BT15" s="1406">
        <v>-53.766090409999983</v>
      </c>
      <c r="BU15" s="1406">
        <v>-52.340789059999999</v>
      </c>
      <c r="BV15" s="1406">
        <v>-36.860637659999995</v>
      </c>
      <c r="BW15" s="1406">
        <f t="shared" si="11"/>
        <v>-142.96751712999998</v>
      </c>
      <c r="BX15" s="1406">
        <v>-145.44138238000005</v>
      </c>
      <c r="BY15" s="1406">
        <v>-168.70272742999953</v>
      </c>
      <c r="BZ15" s="1406">
        <v>-140.95011592999998</v>
      </c>
      <c r="CA15" s="1406">
        <f t="shared" si="12"/>
        <v>-455.09422573999956</v>
      </c>
      <c r="CB15" s="1406">
        <v>-128.34794604999996</v>
      </c>
      <c r="CC15" s="1406">
        <v>-496.37452590999993</v>
      </c>
      <c r="CD15" s="1406"/>
      <c r="CE15" s="1406">
        <v>0</v>
      </c>
      <c r="CF15" s="1406">
        <v>0</v>
      </c>
      <c r="CG15" s="1406">
        <v>0</v>
      </c>
      <c r="CH15" s="1406">
        <f t="shared" si="13"/>
        <v>0</v>
      </c>
      <c r="CI15" s="1406">
        <v>0</v>
      </c>
      <c r="CJ15" s="1406">
        <v>0</v>
      </c>
      <c r="CK15" s="1406">
        <v>0</v>
      </c>
      <c r="CL15" s="1406">
        <f t="shared" si="14"/>
        <v>0</v>
      </c>
      <c r="CM15" s="1406">
        <v>0</v>
      </c>
      <c r="CN15" s="1406">
        <v>0</v>
      </c>
      <c r="CO15" s="1406">
        <v>0</v>
      </c>
      <c r="CP15" s="1406">
        <f t="shared" si="15"/>
        <v>0</v>
      </c>
      <c r="CQ15" s="1406">
        <v>-271.51598211999999</v>
      </c>
      <c r="CR15" s="1406">
        <v>-203.51740500999998</v>
      </c>
      <c r="CS15" s="1466">
        <v>-432.34130092999999</v>
      </c>
      <c r="CT15" s="1406">
        <f t="shared" si="16"/>
        <v>-907.37468805999993</v>
      </c>
      <c r="CU15" s="1494">
        <v>-197.16293003000001</v>
      </c>
      <c r="CV15" s="1494">
        <v>-76.577041600000015</v>
      </c>
      <c r="CW15" s="1494">
        <v>-251.71773560999992</v>
      </c>
      <c r="CX15" s="1408">
        <v>-525.45770723999988</v>
      </c>
      <c r="CY15" s="1409">
        <v>-166.74646782000002</v>
      </c>
      <c r="CZ15" s="1409">
        <v>-221.72102085</v>
      </c>
      <c r="DA15" s="1495">
        <v>-420.09361572</v>
      </c>
      <c r="DB15" s="1408">
        <v>-808.56110438999997</v>
      </c>
      <c r="DC15" s="1409">
        <v>-344.58403826</v>
      </c>
      <c r="DD15" s="1409">
        <v>-97.308490289999995</v>
      </c>
      <c r="DE15" s="1495">
        <v>-286.83013645</v>
      </c>
      <c r="DF15" s="1408">
        <v>-728.72266500000001</v>
      </c>
      <c r="DG15" s="1409">
        <v>-997.84013234017493</v>
      </c>
      <c r="DH15" s="1409">
        <v>-309.38846133000004</v>
      </c>
      <c r="DI15" s="1409">
        <v>-702.31997142</v>
      </c>
      <c r="DJ15" s="1409">
        <v>-2009.5485650901749</v>
      </c>
      <c r="DK15" s="1409">
        <v>-383.45251737999996</v>
      </c>
      <c r="DL15" s="1409">
        <v>-57.469271930000005</v>
      </c>
      <c r="DM15" s="1409">
        <v>-286.01727371999999</v>
      </c>
      <c r="DN15" s="1409">
        <v>-726.93906302999994</v>
      </c>
      <c r="DO15" s="1409">
        <v>-268.18257229</v>
      </c>
      <c r="DP15" s="1409">
        <v>-369.91373016</v>
      </c>
      <c r="DQ15" s="1409">
        <v>-425.10417097999999</v>
      </c>
      <c r="DR15" s="1409">
        <v>-1063.2004734300001</v>
      </c>
      <c r="DS15" s="1409">
        <v>-381.90688809</v>
      </c>
      <c r="DT15" s="1409">
        <v>-263.52229051</v>
      </c>
      <c r="DU15" s="1409">
        <v>-152.12549230000002</v>
      </c>
      <c r="DV15" s="1409">
        <v>-797.55467090000002</v>
      </c>
      <c r="DW15" s="1409">
        <v>-1275.0711471500001</v>
      </c>
      <c r="DX15" s="1409">
        <v>-272.84151220999991</v>
      </c>
      <c r="DY15" s="1409">
        <v>-777.10433595999984</v>
      </c>
      <c r="DZ15" s="1409">
        <v>-2325.0169953199998</v>
      </c>
      <c r="EA15" s="1409">
        <v>-4912.7112026800005</v>
      </c>
      <c r="EB15" s="1467">
        <v>-278.11123412000001</v>
      </c>
      <c r="EC15" s="1409">
        <v>-170.09802476999999</v>
      </c>
      <c r="ED15" s="1409">
        <v>-266.53908438000002</v>
      </c>
      <c r="EE15" s="1409">
        <v>-714.74834326999996</v>
      </c>
      <c r="EF15" s="1409">
        <v>-242.79557025</v>
      </c>
      <c r="EG15" s="1409">
        <v>-874.30220821</v>
      </c>
      <c r="EH15" s="1409">
        <v>-734.77977047999991</v>
      </c>
      <c r="EI15" s="1409">
        <v>-1851.87754894</v>
      </c>
      <c r="EJ15" s="1409">
        <v>-478.80881942332906</v>
      </c>
      <c r="EK15" s="1409">
        <v>-259.06258794000001</v>
      </c>
      <c r="EL15" s="1409">
        <v>-253.20782224000001</v>
      </c>
      <c r="EM15" s="1409">
        <v>-991.07922960332905</v>
      </c>
      <c r="EN15" s="1409">
        <v>-276.88628217999997</v>
      </c>
      <c r="EO15" s="1409">
        <v>-610.00837153999998</v>
      </c>
      <c r="EP15" s="1409">
        <v>-823.96581232000005</v>
      </c>
      <c r="EQ15" s="1409">
        <v>-1710.8604660399999</v>
      </c>
      <c r="ER15" s="1468">
        <v>-5268.5655878533289</v>
      </c>
      <c r="ES15" s="1467">
        <v>-849.96427808999988</v>
      </c>
      <c r="ET15" s="1409">
        <v>-686.67416794999997</v>
      </c>
      <c r="EU15" s="1409">
        <v>-599.16422883000007</v>
      </c>
      <c r="EV15" s="1409">
        <v>-2135.8026748699999</v>
      </c>
      <c r="EW15" s="1409">
        <v>-1271.0807693400002</v>
      </c>
      <c r="EX15" s="1409">
        <v>-1070.9229327199998</v>
      </c>
      <c r="EY15" s="1409">
        <v>-804.14698261000001</v>
      </c>
      <c r="EZ15" s="1409">
        <v>-3146.1506846700004</v>
      </c>
      <c r="FA15" s="1409">
        <v>-1930.9587296500001</v>
      </c>
      <c r="FB15" s="1409">
        <v>-835.09147400000006</v>
      </c>
      <c r="FC15" s="1409">
        <v>-1081.0392233100001</v>
      </c>
      <c r="FD15" s="1409">
        <v>-3847.0894269599999</v>
      </c>
      <c r="FE15" s="1409">
        <v>-549.80710152000006</v>
      </c>
      <c r="FF15" s="1409">
        <v>-592.52020342000003</v>
      </c>
      <c r="FG15" s="1409">
        <v>-971.31498247000002</v>
      </c>
      <c r="FH15" s="1409">
        <v>-2113.6422874100003</v>
      </c>
      <c r="FI15" s="1468">
        <v>-11242.685073909999</v>
      </c>
      <c r="FJ15" s="1467">
        <v>-781.05888556000002</v>
      </c>
      <c r="FK15" s="1409">
        <v>-597.26548178000007</v>
      </c>
      <c r="FL15" s="1409">
        <v>-705.81414591999999</v>
      </c>
      <c r="FM15" s="1409">
        <v>-2084.1385132599999</v>
      </c>
      <c r="FN15" s="1409">
        <v>-1040.2237459599999</v>
      </c>
      <c r="FO15" s="1409">
        <v>-1049.2405591899999</v>
      </c>
      <c r="FP15" s="1409">
        <v>-868.08939480999993</v>
      </c>
      <c r="FQ15" s="1409">
        <v>-2957.5536999599999</v>
      </c>
      <c r="FR15" s="1409">
        <v>-530.35914248000006</v>
      </c>
      <c r="FS15" s="1409">
        <v>-190.58645989999999</v>
      </c>
      <c r="FT15" s="1409">
        <v>-1774.3535606400001</v>
      </c>
      <c r="FU15" s="1409">
        <v>-2495.2991630200004</v>
      </c>
      <c r="FV15" s="1409">
        <v>-1349.68413536</v>
      </c>
      <c r="FW15" s="1409">
        <v>-1103.73852205</v>
      </c>
      <c r="FX15" s="1409">
        <v>-1305.88467206</v>
      </c>
      <c r="FY15" s="1409">
        <v>-3759.3073294700002</v>
      </c>
      <c r="FZ15" s="1468">
        <v>-11296.298705710002</v>
      </c>
      <c r="GA15" s="1467">
        <v>-83.627160000000003</v>
      </c>
      <c r="GB15" s="1409">
        <v>-1244.53860381</v>
      </c>
      <c r="GC15" s="1409">
        <v>-1096.0231000000001</v>
      </c>
      <c r="GD15" s="1469">
        <f t="shared" si="36"/>
        <v>-2424.1888638099999</v>
      </c>
      <c r="GE15" s="1409">
        <v>-1295.56025</v>
      </c>
      <c r="GF15" s="1409">
        <v>-853.23650999999995</v>
      </c>
      <c r="GG15" s="1409">
        <v>-1211.69524348</v>
      </c>
      <c r="GH15" s="1469">
        <f t="shared" si="37"/>
        <v>-3360.4920034800002</v>
      </c>
      <c r="GI15" s="1469">
        <v>-808.60133412999994</v>
      </c>
      <c r="GJ15" s="1469">
        <v>-1364.3078700000001</v>
      </c>
      <c r="GK15" s="1469">
        <v>-948.73126294999997</v>
      </c>
      <c r="GL15" s="1469">
        <f t="shared" si="17"/>
        <v>-3121.6404670800002</v>
      </c>
      <c r="GM15" s="1469">
        <v>-1348.51806577</v>
      </c>
      <c r="GN15" s="1469">
        <v>-1330.7308686599999</v>
      </c>
      <c r="GO15" s="1469">
        <v>-1449.21451381</v>
      </c>
      <c r="GP15" s="1469">
        <f t="shared" si="18"/>
        <v>-4128.4634482399997</v>
      </c>
      <c r="GQ15" s="1470">
        <f t="shared" si="19"/>
        <v>-13034.784782610001</v>
      </c>
      <c r="GR15" s="1471">
        <v>-451.73301351000003</v>
      </c>
      <c r="GS15" s="1469">
        <v>-986.25798471999997</v>
      </c>
      <c r="GT15" s="1469">
        <v>-1628.31427525</v>
      </c>
      <c r="GU15" s="1469">
        <f t="shared" si="20"/>
        <v>-3066.3052734800003</v>
      </c>
      <c r="GV15" s="1469">
        <v>-797.22824980999997</v>
      </c>
      <c r="GW15" s="1469">
        <v>-888.4876582600001</v>
      </c>
      <c r="GX15" s="1469">
        <v>-1507.6085011799998</v>
      </c>
      <c r="GY15" s="1469">
        <f t="shared" si="21"/>
        <v>-3193.3244092499999</v>
      </c>
      <c r="GZ15" s="1469">
        <v>-834.78233030000001</v>
      </c>
      <c r="HA15" s="1469">
        <v>-1094.17216506</v>
      </c>
      <c r="HB15" s="1469">
        <v>-1161.18954229</v>
      </c>
      <c r="HC15" s="1469">
        <f t="shared" si="22"/>
        <v>-3090.14403765</v>
      </c>
      <c r="HD15" s="1469">
        <v>-2270.39137067</v>
      </c>
      <c r="HE15" s="1469">
        <v>-2580.1486426900001</v>
      </c>
      <c r="HF15" s="1469">
        <v>-945.34259539999994</v>
      </c>
      <c r="HG15" s="1469">
        <f t="shared" si="23"/>
        <v>-5795.8826087599991</v>
      </c>
      <c r="HH15" s="1470">
        <v>-15145.656329140002</v>
      </c>
      <c r="HI15" s="1471">
        <v>-668.75804633999996</v>
      </c>
      <c r="HJ15" s="1469">
        <v>-829.89675835999992</v>
      </c>
      <c r="HK15" s="1469">
        <v>-829.81196012999999</v>
      </c>
      <c r="HL15" s="1469">
        <f t="shared" si="24"/>
        <v>-2328.4667648300001</v>
      </c>
      <c r="HM15" s="1469">
        <v>-1022.5073501099999</v>
      </c>
      <c r="HN15" s="1469">
        <v>-479.82245498999998</v>
      </c>
      <c r="HO15" s="1469">
        <v>-490.62875686000001</v>
      </c>
      <c r="HP15" s="1469">
        <f t="shared" si="25"/>
        <v>-1992.95856196</v>
      </c>
      <c r="HQ15" s="1469">
        <v>-1200.3727876299999</v>
      </c>
      <c r="HR15" s="1469">
        <v>-16.057668330000002</v>
      </c>
      <c r="HS15" s="1469">
        <v>-538.96892987000001</v>
      </c>
      <c r="HT15" s="1469">
        <f t="shared" si="26"/>
        <v>-1755.39938583</v>
      </c>
      <c r="HU15" s="1469">
        <v>-354.76024161999999</v>
      </c>
      <c r="HV15" s="1469">
        <v>-239.56701835999999</v>
      </c>
      <c r="HW15" s="1469">
        <v>-207.26396344</v>
      </c>
      <c r="HX15" s="1469">
        <f t="shared" si="27"/>
        <v>-801.59122342000001</v>
      </c>
      <c r="HY15" s="1470">
        <f t="shared" si="28"/>
        <v>-6878.4159360399999</v>
      </c>
      <c r="HZ15" s="1471">
        <v>-247.33660986000001</v>
      </c>
      <c r="IA15" s="1469">
        <v>-103.45290883</v>
      </c>
      <c r="IB15" s="1469">
        <v>-126.8988045</v>
      </c>
      <c r="IC15" s="1469">
        <v>-477.68832319000001</v>
      </c>
      <c r="ID15" s="1469">
        <v>-290.71819355000002</v>
      </c>
      <c r="IE15" s="1469">
        <v>-260.55671287000001</v>
      </c>
      <c r="IF15" s="1469">
        <v>-49.466783460000002</v>
      </c>
      <c r="IG15" s="1469">
        <v>-600.74168987999997</v>
      </c>
      <c r="IH15" s="1469">
        <v>-293.21427931999995</v>
      </c>
      <c r="II15" s="1469">
        <v>-75.477533489999999</v>
      </c>
      <c r="IJ15" s="1469">
        <v>-409.57398168000003</v>
      </c>
      <c r="IK15" s="1469">
        <v>-778.26579448999996</v>
      </c>
      <c r="IL15" s="1469">
        <v>-2826.4612384299999</v>
      </c>
      <c r="IM15" s="1469">
        <v>-411.97412278999997</v>
      </c>
      <c r="IN15" s="1469">
        <v>-391.68364077000001</v>
      </c>
      <c r="IO15" s="1469">
        <v>-3630.1190019899996</v>
      </c>
      <c r="IP15" s="1469">
        <v>-5486.8148095499992</v>
      </c>
      <c r="IQ15" s="1471">
        <v>-2959.6237906800002</v>
      </c>
      <c r="IR15" s="1469">
        <v>-139.23930056999998</v>
      </c>
      <c r="IS15" s="1469">
        <v>-293.91923680000002</v>
      </c>
      <c r="IT15" s="1469">
        <f t="shared" si="44"/>
        <v>-3392.7823280500002</v>
      </c>
      <c r="IU15" s="1469">
        <v>-433.58186015000001</v>
      </c>
      <c r="IV15" s="1469">
        <v>-276.62560449</v>
      </c>
      <c r="IW15" s="1469">
        <v>-108.31741121</v>
      </c>
      <c r="IX15" s="1469">
        <f t="shared" si="38"/>
        <v>-818.52487585000006</v>
      </c>
      <c r="IY15" s="1469">
        <v>-1942.6280043100001</v>
      </c>
      <c r="IZ15" s="1469">
        <v>-130.67724520000002</v>
      </c>
      <c r="JA15" s="1469">
        <v>-415.73619960000002</v>
      </c>
      <c r="JB15" s="1469">
        <f t="shared" si="39"/>
        <v>-2489.04144911</v>
      </c>
      <c r="JC15" s="1469">
        <v>-552.77211222000005</v>
      </c>
      <c r="JD15" s="1469">
        <v>-297.24582015999999</v>
      </c>
      <c r="JE15" s="1469">
        <v>-6891.0545899700001</v>
      </c>
      <c r="JF15" s="1469">
        <f t="shared" si="40"/>
        <v>-7741.0725223500003</v>
      </c>
      <c r="JG15" s="1470">
        <f t="shared" si="35"/>
        <v>-14441.421175359999</v>
      </c>
      <c r="JH15" s="938"/>
      <c r="JI15" s="1473"/>
    </row>
    <row r="16" spans="1:269" s="940" customFormat="1" ht="35.15" customHeight="1" x14ac:dyDescent="0.45">
      <c r="A16" s="1455" t="s">
        <v>989</v>
      </c>
      <c r="B16" s="1403"/>
      <c r="C16" s="1403"/>
      <c r="D16" s="1403"/>
      <c r="E16" s="1403"/>
      <c r="F16" s="1403"/>
      <c r="G16" s="1403"/>
      <c r="H16" s="1403"/>
      <c r="I16" s="1403"/>
      <c r="J16" s="1403"/>
      <c r="K16" s="1403"/>
      <c r="L16" s="1403"/>
      <c r="M16" s="1403"/>
      <c r="N16" s="1403"/>
      <c r="O16" s="1403"/>
      <c r="P16" s="1403"/>
      <c r="Q16" s="1403"/>
      <c r="R16" s="1444"/>
      <c r="S16" s="1404"/>
      <c r="T16" s="1404"/>
      <c r="U16" s="1404"/>
      <c r="V16" s="1404"/>
      <c r="W16" s="1404"/>
      <c r="X16" s="1404"/>
      <c r="Y16" s="1404"/>
      <c r="Z16" s="1404"/>
      <c r="AA16" s="1404"/>
      <c r="AB16" s="1458"/>
      <c r="AC16" s="1405"/>
      <c r="AD16" s="1405"/>
      <c r="AE16" s="1405"/>
      <c r="AF16" s="1405"/>
      <c r="AG16" s="1405"/>
      <c r="AH16" s="1405"/>
      <c r="AI16" s="1405"/>
      <c r="AJ16" s="1405"/>
      <c r="AK16" s="1405"/>
      <c r="AL16" s="1405"/>
      <c r="AM16" s="1405"/>
      <c r="AN16" s="1405"/>
      <c r="AO16" s="1405"/>
      <c r="AP16" s="1405"/>
      <c r="AQ16" s="1405"/>
      <c r="AR16" s="1405"/>
      <c r="AS16" s="1405"/>
      <c r="AT16" s="1405"/>
      <c r="AU16" s="1405"/>
      <c r="AV16" s="1405"/>
      <c r="AW16" s="1405"/>
      <c r="AX16" s="1405"/>
      <c r="AY16" s="1405"/>
      <c r="AZ16" s="1405"/>
      <c r="BA16" s="1405"/>
      <c r="BB16" s="1405"/>
      <c r="BC16" s="1405"/>
      <c r="BD16" s="1405"/>
      <c r="BE16" s="1405"/>
      <c r="BF16" s="1405"/>
      <c r="BG16" s="1405"/>
      <c r="BH16" s="1405"/>
      <c r="BI16" s="1405"/>
      <c r="BJ16" s="1405"/>
      <c r="BK16" s="1405"/>
      <c r="BL16" s="1405"/>
      <c r="BM16" s="1405"/>
      <c r="BN16" s="1405"/>
      <c r="BO16" s="1405"/>
      <c r="BP16" s="1405"/>
      <c r="BQ16" s="1405"/>
      <c r="BR16" s="1405"/>
      <c r="BS16" s="1405"/>
      <c r="BT16" s="1405"/>
      <c r="BU16" s="1405"/>
      <c r="BV16" s="1405"/>
      <c r="BW16" s="1405"/>
      <c r="BX16" s="1405"/>
      <c r="BY16" s="1405"/>
      <c r="BZ16" s="1405"/>
      <c r="CA16" s="1405"/>
      <c r="CB16" s="1405"/>
      <c r="CC16" s="1405"/>
      <c r="CD16" s="1405"/>
      <c r="CE16" s="1405"/>
      <c r="CF16" s="1405"/>
      <c r="CG16" s="1405"/>
      <c r="CH16" s="1405"/>
      <c r="CI16" s="1405"/>
      <c r="CJ16" s="1405"/>
      <c r="CK16" s="1405"/>
      <c r="CL16" s="1405"/>
      <c r="CM16" s="1405"/>
      <c r="CN16" s="1405"/>
      <c r="CO16" s="1405"/>
      <c r="CP16" s="1405"/>
      <c r="CQ16" s="1405"/>
      <c r="CR16" s="1405"/>
      <c r="CS16" s="1405"/>
      <c r="CT16" s="1405"/>
      <c r="CU16" s="1405"/>
      <c r="CV16" s="1405"/>
      <c r="CW16" s="1405"/>
      <c r="CX16" s="1496"/>
      <c r="CY16" s="1443"/>
      <c r="CZ16" s="1443"/>
      <c r="DA16" s="1443"/>
      <c r="DB16" s="1496"/>
      <c r="DC16" s="1443"/>
      <c r="DD16" s="1443"/>
      <c r="DE16" s="1443"/>
      <c r="DF16" s="1496">
        <v>0</v>
      </c>
      <c r="DG16" s="1497">
        <v>0</v>
      </c>
      <c r="DH16" s="1497">
        <v>0</v>
      </c>
      <c r="DI16" s="1497">
        <v>0</v>
      </c>
      <c r="DJ16" s="1497">
        <v>0</v>
      </c>
      <c r="DK16" s="1497">
        <v>0</v>
      </c>
      <c r="DL16" s="1497">
        <v>0</v>
      </c>
      <c r="DM16" s="1497">
        <v>0</v>
      </c>
      <c r="DN16" s="1497">
        <v>0</v>
      </c>
      <c r="DO16" s="1497">
        <v>0</v>
      </c>
      <c r="DP16" s="1497">
        <v>0</v>
      </c>
      <c r="DQ16" s="1497">
        <v>0</v>
      </c>
      <c r="DR16" s="1497">
        <v>0</v>
      </c>
      <c r="DS16" s="1497">
        <v>0</v>
      </c>
      <c r="DT16" s="1497">
        <v>0</v>
      </c>
      <c r="DU16" s="1497">
        <v>879.92</v>
      </c>
      <c r="DV16" s="1497">
        <v>879.92</v>
      </c>
      <c r="DW16" s="1497">
        <v>0</v>
      </c>
      <c r="DX16" s="1497">
        <v>0</v>
      </c>
      <c r="DY16" s="1497">
        <v>0</v>
      </c>
      <c r="DZ16" s="1497">
        <v>0</v>
      </c>
      <c r="EA16" s="1497">
        <v>879.92</v>
      </c>
      <c r="EB16" s="1498">
        <v>0</v>
      </c>
      <c r="EC16" s="1497">
        <v>0</v>
      </c>
      <c r="ED16" s="1497">
        <v>0</v>
      </c>
      <c r="EE16" s="1497">
        <v>0</v>
      </c>
      <c r="EF16" s="1497">
        <v>0</v>
      </c>
      <c r="EG16" s="1497">
        <v>0</v>
      </c>
      <c r="EH16" s="1497">
        <v>0</v>
      </c>
      <c r="EI16" s="1497">
        <v>0</v>
      </c>
      <c r="EJ16" s="1497">
        <v>0</v>
      </c>
      <c r="EK16" s="1497">
        <v>0</v>
      </c>
      <c r="EL16" s="1497">
        <v>0</v>
      </c>
      <c r="EM16" s="1497">
        <v>0</v>
      </c>
      <c r="EN16" s="1497">
        <v>0</v>
      </c>
      <c r="EO16" s="1497">
        <v>0</v>
      </c>
      <c r="EP16" s="1497">
        <v>0</v>
      </c>
      <c r="EQ16" s="1497">
        <v>0</v>
      </c>
      <c r="ER16" s="1499">
        <v>0</v>
      </c>
      <c r="ES16" s="1498">
        <v>0</v>
      </c>
      <c r="ET16" s="1497">
        <v>0</v>
      </c>
      <c r="EU16" s="1497">
        <v>0</v>
      </c>
      <c r="EV16" s="1497">
        <v>0</v>
      </c>
      <c r="EW16" s="1497">
        <v>0</v>
      </c>
      <c r="EX16" s="1497">
        <v>0</v>
      </c>
      <c r="EY16" s="1497">
        <v>0</v>
      </c>
      <c r="EZ16" s="1497">
        <v>0</v>
      </c>
      <c r="FA16" s="1497">
        <v>0</v>
      </c>
      <c r="FB16" s="1497">
        <v>0</v>
      </c>
      <c r="FC16" s="1497">
        <v>0</v>
      </c>
      <c r="FD16" s="1497">
        <v>0</v>
      </c>
      <c r="FE16" s="1497">
        <v>0</v>
      </c>
      <c r="FF16" s="1497">
        <v>0</v>
      </c>
      <c r="FG16" s="1497">
        <v>0</v>
      </c>
      <c r="FH16" s="1497">
        <v>0</v>
      </c>
      <c r="FI16" s="1499">
        <v>0</v>
      </c>
      <c r="FJ16" s="1500">
        <v>0</v>
      </c>
      <c r="FK16" s="1497">
        <v>0</v>
      </c>
      <c r="FL16" s="1497">
        <v>0</v>
      </c>
      <c r="FM16" s="1496">
        <v>0</v>
      </c>
      <c r="FN16" s="1496">
        <v>0</v>
      </c>
      <c r="FO16" s="1496">
        <v>0</v>
      </c>
      <c r="FP16" s="1496">
        <v>0</v>
      </c>
      <c r="FQ16" s="1496">
        <v>0</v>
      </c>
      <c r="FR16" s="1496">
        <v>0</v>
      </c>
      <c r="FS16" s="1496">
        <v>0</v>
      </c>
      <c r="FT16" s="1496">
        <v>0</v>
      </c>
      <c r="FU16" s="1496">
        <v>0</v>
      </c>
      <c r="FV16" s="1496">
        <v>0</v>
      </c>
      <c r="FW16" s="1496">
        <v>0</v>
      </c>
      <c r="FX16" s="1496">
        <v>0</v>
      </c>
      <c r="FY16" s="1496">
        <v>0</v>
      </c>
      <c r="FZ16" s="1501">
        <v>0</v>
      </c>
      <c r="GA16" s="1502">
        <v>0</v>
      </c>
      <c r="GB16" s="1496">
        <v>0</v>
      </c>
      <c r="GC16" s="1496">
        <v>0</v>
      </c>
      <c r="GD16" s="1443">
        <v>0</v>
      </c>
      <c r="GE16" s="1496">
        <v>0</v>
      </c>
      <c r="GF16" s="1496">
        <v>0</v>
      </c>
      <c r="GG16" s="1496">
        <v>0</v>
      </c>
      <c r="GH16" s="1443">
        <v>0</v>
      </c>
      <c r="GI16" s="1443">
        <v>0</v>
      </c>
      <c r="GJ16" s="1443">
        <v>0</v>
      </c>
      <c r="GK16" s="1443">
        <v>0</v>
      </c>
      <c r="GL16" s="1443">
        <v>0</v>
      </c>
      <c r="GM16" s="1443">
        <v>0</v>
      </c>
      <c r="GN16" s="1443">
        <v>0</v>
      </c>
      <c r="GO16" s="1443">
        <v>5938.08</v>
      </c>
      <c r="GP16" s="1443">
        <v>5938.08</v>
      </c>
      <c r="GQ16" s="1450">
        <v>5938.08</v>
      </c>
      <c r="GR16" s="1451">
        <v>0</v>
      </c>
      <c r="GS16" s="1443">
        <v>0</v>
      </c>
      <c r="GT16" s="1443">
        <v>0</v>
      </c>
      <c r="GU16" s="1443">
        <v>0</v>
      </c>
      <c r="GV16" s="1443">
        <v>0</v>
      </c>
      <c r="GW16" s="1443">
        <v>0</v>
      </c>
      <c r="GX16" s="1443">
        <v>0</v>
      </c>
      <c r="GY16" s="1443">
        <v>0</v>
      </c>
      <c r="GZ16" s="1443">
        <v>0</v>
      </c>
      <c r="HA16" s="1443">
        <v>0</v>
      </c>
      <c r="HB16" s="1443">
        <v>0</v>
      </c>
      <c r="HC16" s="1443">
        <v>0</v>
      </c>
      <c r="HD16" s="1443">
        <v>0</v>
      </c>
      <c r="HE16" s="1443">
        <v>0</v>
      </c>
      <c r="HF16" s="1443">
        <v>0</v>
      </c>
      <c r="HG16" s="1443">
        <v>0</v>
      </c>
      <c r="HH16" s="1450">
        <v>0</v>
      </c>
      <c r="HI16" s="1451">
        <v>0</v>
      </c>
      <c r="HJ16" s="1443">
        <v>0</v>
      </c>
      <c r="HK16" s="1443">
        <v>0</v>
      </c>
      <c r="HL16" s="1443">
        <v>0</v>
      </c>
      <c r="HM16" s="1443">
        <v>0</v>
      </c>
      <c r="HN16" s="1443">
        <v>0</v>
      </c>
      <c r="HO16" s="1443">
        <v>0</v>
      </c>
      <c r="HP16" s="1443">
        <v>0</v>
      </c>
      <c r="HQ16" s="1443">
        <v>0</v>
      </c>
      <c r="HR16" s="1443">
        <v>0</v>
      </c>
      <c r="HS16" s="1443">
        <v>0</v>
      </c>
      <c r="HT16" s="1443">
        <v>0</v>
      </c>
      <c r="HU16" s="1443">
        <v>0</v>
      </c>
      <c r="HV16" s="1443">
        <v>0</v>
      </c>
      <c r="HW16" s="1443">
        <v>0</v>
      </c>
      <c r="HX16" s="1443">
        <v>0</v>
      </c>
      <c r="HY16" s="1450">
        <f t="shared" si="28"/>
        <v>0</v>
      </c>
      <c r="HZ16" s="1451">
        <v>0</v>
      </c>
      <c r="IA16" s="1443">
        <v>0</v>
      </c>
      <c r="IB16" s="1443">
        <v>0</v>
      </c>
      <c r="IC16" s="1443">
        <v>0</v>
      </c>
      <c r="ID16" s="1443">
        <v>0</v>
      </c>
      <c r="IE16" s="1443">
        <v>0</v>
      </c>
      <c r="IF16" s="1443">
        <v>0</v>
      </c>
      <c r="IG16" s="1443">
        <v>0</v>
      </c>
      <c r="IH16" s="1443">
        <v>0</v>
      </c>
      <c r="II16" s="1443">
        <v>0</v>
      </c>
      <c r="IJ16" s="1443">
        <v>0</v>
      </c>
      <c r="IK16" s="1443">
        <v>0</v>
      </c>
      <c r="IL16" s="1443">
        <v>0</v>
      </c>
      <c r="IM16" s="1443">
        <v>0</v>
      </c>
      <c r="IN16" s="1443">
        <v>0</v>
      </c>
      <c r="IO16" s="1443">
        <v>0</v>
      </c>
      <c r="IP16" s="1443">
        <v>0</v>
      </c>
      <c r="IQ16" s="1451">
        <v>0</v>
      </c>
      <c r="IR16" s="1443">
        <v>0</v>
      </c>
      <c r="IS16" s="1443">
        <v>0</v>
      </c>
      <c r="IT16" s="1443">
        <v>0</v>
      </c>
      <c r="IU16" s="1443">
        <v>0</v>
      </c>
      <c r="IV16" s="1443">
        <v>0</v>
      </c>
      <c r="IW16" s="1443">
        <v>0</v>
      </c>
      <c r="IX16" s="1443">
        <v>0</v>
      </c>
      <c r="IY16" s="1443">
        <v>0</v>
      </c>
      <c r="IZ16" s="1443">
        <v>0</v>
      </c>
      <c r="JA16" s="1443">
        <v>0</v>
      </c>
      <c r="JB16" s="1443">
        <v>0</v>
      </c>
      <c r="JC16" s="1443">
        <v>0</v>
      </c>
      <c r="JD16" s="1443">
        <v>0</v>
      </c>
      <c r="JE16" s="1443">
        <v>0</v>
      </c>
      <c r="JF16" s="1443">
        <f t="shared" si="40"/>
        <v>0</v>
      </c>
      <c r="JG16" s="1450">
        <f t="shared" si="35"/>
        <v>0</v>
      </c>
      <c r="JH16" s="938"/>
    </row>
    <row r="17" spans="1:271" s="940" customFormat="1" ht="35.15" customHeight="1" x14ac:dyDescent="0.45">
      <c r="A17" s="1455" t="s">
        <v>990</v>
      </c>
      <c r="B17" s="1403">
        <v>47.366</v>
      </c>
      <c r="C17" s="1403">
        <v>42.91</v>
      </c>
      <c r="D17" s="1403">
        <v>0</v>
      </c>
      <c r="E17" s="1403">
        <v>0</v>
      </c>
      <c r="F17" s="1403">
        <v>0</v>
      </c>
      <c r="G17" s="1403">
        <v>0</v>
      </c>
      <c r="H17" s="1403">
        <v>0</v>
      </c>
      <c r="I17" s="1403">
        <v>-445</v>
      </c>
      <c r="J17" s="1403">
        <v>0</v>
      </c>
      <c r="K17" s="1403">
        <v>0</v>
      </c>
      <c r="L17" s="1403">
        <v>0</v>
      </c>
      <c r="M17" s="1403">
        <v>0</v>
      </c>
      <c r="N17" s="1403">
        <v>0</v>
      </c>
      <c r="O17" s="1403">
        <v>0</v>
      </c>
      <c r="P17" s="1403">
        <v>0</v>
      </c>
      <c r="Q17" s="1403">
        <v>0</v>
      </c>
      <c r="R17" s="1444">
        <v>0</v>
      </c>
      <c r="S17" s="1404">
        <v>-445</v>
      </c>
      <c r="T17" s="1404">
        <v>0</v>
      </c>
      <c r="U17" s="1404">
        <v>0</v>
      </c>
      <c r="V17" s="1404"/>
      <c r="W17" s="1404">
        <v>0</v>
      </c>
      <c r="X17" s="1404">
        <v>0</v>
      </c>
      <c r="Y17" s="1404">
        <v>0</v>
      </c>
      <c r="Z17" s="1404">
        <v>0</v>
      </c>
      <c r="AA17" s="1404">
        <v>0</v>
      </c>
      <c r="AB17" s="1458">
        <v>0</v>
      </c>
      <c r="AC17" s="1405">
        <v>0</v>
      </c>
      <c r="AD17" s="1405">
        <v>0</v>
      </c>
      <c r="AE17" s="1405">
        <v>0</v>
      </c>
      <c r="AF17" s="1405">
        <v>0</v>
      </c>
      <c r="AG17" s="1405">
        <v>0</v>
      </c>
      <c r="AH17" s="1405"/>
      <c r="AI17" s="1405">
        <v>0</v>
      </c>
      <c r="AJ17" s="1405">
        <v>0</v>
      </c>
      <c r="AK17" s="1405">
        <v>0</v>
      </c>
      <c r="AL17" s="1405">
        <v>0</v>
      </c>
      <c r="AM17" s="1405">
        <v>0</v>
      </c>
      <c r="AN17" s="1405">
        <v>0</v>
      </c>
      <c r="AO17" s="1405">
        <v>0</v>
      </c>
      <c r="AP17" s="1405">
        <v>0</v>
      </c>
      <c r="AQ17" s="1405">
        <v>0</v>
      </c>
      <c r="AR17" s="1405">
        <v>0</v>
      </c>
      <c r="AS17" s="1405">
        <v>0</v>
      </c>
      <c r="AT17" s="1405">
        <v>0</v>
      </c>
      <c r="AU17" s="1405">
        <v>0</v>
      </c>
      <c r="AV17" s="1405">
        <v>0</v>
      </c>
      <c r="AW17" s="1405">
        <v>0</v>
      </c>
      <c r="AX17" s="1405">
        <v>0</v>
      </c>
      <c r="AY17" s="1405"/>
      <c r="AZ17" s="1405">
        <v>0</v>
      </c>
      <c r="BA17" s="1405">
        <v>0</v>
      </c>
      <c r="BB17" s="1405">
        <v>0</v>
      </c>
      <c r="BC17" s="1405">
        <v>0</v>
      </c>
      <c r="BD17" s="1405">
        <v>0</v>
      </c>
      <c r="BE17" s="1405">
        <v>0</v>
      </c>
      <c r="BF17" s="1405">
        <v>0</v>
      </c>
      <c r="BG17" s="1405">
        <v>0</v>
      </c>
      <c r="BH17" s="1405">
        <v>0</v>
      </c>
      <c r="BI17" s="1405">
        <v>0</v>
      </c>
      <c r="BJ17" s="1405">
        <v>0</v>
      </c>
      <c r="BK17" s="1405">
        <v>0</v>
      </c>
      <c r="BL17" s="1405">
        <v>0</v>
      </c>
      <c r="BM17" s="1405">
        <v>0</v>
      </c>
      <c r="BN17" s="1405">
        <v>0</v>
      </c>
      <c r="BO17" s="1405">
        <v>0</v>
      </c>
      <c r="BP17" s="1405">
        <v>0</v>
      </c>
      <c r="BQ17" s="1405">
        <v>0</v>
      </c>
      <c r="BR17" s="1405">
        <v>0</v>
      </c>
      <c r="BS17" s="1405">
        <v>0</v>
      </c>
      <c r="BT17" s="1405">
        <v>0</v>
      </c>
      <c r="BU17" s="1405">
        <v>0</v>
      </c>
      <c r="BV17" s="1405">
        <v>0</v>
      </c>
      <c r="BW17" s="1405">
        <v>0</v>
      </c>
      <c r="BX17" s="1405">
        <v>0</v>
      </c>
      <c r="BY17" s="1405">
        <v>0</v>
      </c>
      <c r="BZ17" s="1405">
        <v>0</v>
      </c>
      <c r="CA17" s="1405">
        <v>0</v>
      </c>
      <c r="CB17" s="1405">
        <v>0</v>
      </c>
      <c r="CC17" s="1405">
        <v>366.24015994087296</v>
      </c>
      <c r="CD17" s="1405"/>
      <c r="CE17" s="1405">
        <v>0</v>
      </c>
      <c r="CF17" s="1405">
        <v>0</v>
      </c>
      <c r="CG17" s="1405">
        <v>0</v>
      </c>
      <c r="CH17" s="1405">
        <v>0</v>
      </c>
      <c r="CI17" s="1405">
        <v>0</v>
      </c>
      <c r="CJ17" s="1405">
        <v>0</v>
      </c>
      <c r="CK17" s="1405">
        <v>0</v>
      </c>
      <c r="CL17" s="1405">
        <v>0</v>
      </c>
      <c r="CM17" s="1405">
        <v>0</v>
      </c>
      <c r="CN17" s="1405">
        <v>0</v>
      </c>
      <c r="CO17" s="1405">
        <v>0</v>
      </c>
      <c r="CP17" s="1405">
        <v>0</v>
      </c>
      <c r="CQ17" s="1405">
        <v>0</v>
      </c>
      <c r="CR17" s="1405">
        <v>0</v>
      </c>
      <c r="CS17" s="1405">
        <v>0</v>
      </c>
      <c r="CT17" s="1405">
        <v>0</v>
      </c>
      <c r="CU17" s="1405">
        <v>0</v>
      </c>
      <c r="CV17" s="1405">
        <v>0</v>
      </c>
      <c r="CW17" s="1405">
        <v>0</v>
      </c>
      <c r="CX17" s="1496">
        <v>0</v>
      </c>
      <c r="CY17" s="1443">
        <v>0</v>
      </c>
      <c r="CZ17" s="1443">
        <v>0</v>
      </c>
      <c r="DA17" s="1443">
        <v>0</v>
      </c>
      <c r="DB17" s="1496">
        <v>0</v>
      </c>
      <c r="DC17" s="1443">
        <v>0</v>
      </c>
      <c r="DD17" s="1443">
        <v>0</v>
      </c>
      <c r="DE17" s="1443">
        <v>0</v>
      </c>
      <c r="DF17" s="1496">
        <v>0</v>
      </c>
      <c r="DG17" s="1497">
        <v>0</v>
      </c>
      <c r="DH17" s="1497">
        <v>0</v>
      </c>
      <c r="DI17" s="1497">
        <v>0</v>
      </c>
      <c r="DJ17" s="1497">
        <v>0</v>
      </c>
      <c r="DK17" s="1497">
        <v>0</v>
      </c>
      <c r="DL17" s="1497">
        <v>0</v>
      </c>
      <c r="DM17" s="1497">
        <v>0</v>
      </c>
      <c r="DN17" s="1497">
        <v>0</v>
      </c>
      <c r="DO17" s="1497">
        <v>0</v>
      </c>
      <c r="DP17" s="1497">
        <v>0</v>
      </c>
      <c r="DQ17" s="1497">
        <v>0</v>
      </c>
      <c r="DR17" s="1497">
        <v>0</v>
      </c>
      <c r="DS17" s="1497">
        <v>0</v>
      </c>
      <c r="DT17" s="1497">
        <v>0</v>
      </c>
      <c r="DU17" s="1497">
        <v>0</v>
      </c>
      <c r="DV17" s="1497">
        <v>0</v>
      </c>
      <c r="DW17" s="1497">
        <v>0</v>
      </c>
      <c r="DX17" s="1497">
        <v>0</v>
      </c>
      <c r="DY17" s="1497">
        <v>0</v>
      </c>
      <c r="DZ17" s="1497">
        <v>0</v>
      </c>
      <c r="EA17" s="1497">
        <v>0</v>
      </c>
      <c r="EB17" s="1498">
        <v>0</v>
      </c>
      <c r="EC17" s="1497">
        <v>0</v>
      </c>
      <c r="ED17" s="1497">
        <v>0</v>
      </c>
      <c r="EE17" s="1497">
        <v>0</v>
      </c>
      <c r="EF17" s="1497">
        <v>0</v>
      </c>
      <c r="EG17" s="1497">
        <v>0</v>
      </c>
      <c r="EH17" s="1497">
        <v>0</v>
      </c>
      <c r="EI17" s="1497">
        <v>0</v>
      </c>
      <c r="EJ17" s="1497">
        <v>0</v>
      </c>
      <c r="EK17" s="1497">
        <v>0</v>
      </c>
      <c r="EL17" s="1497">
        <v>0</v>
      </c>
      <c r="EM17" s="1497">
        <v>0</v>
      </c>
      <c r="EN17" s="1497">
        <v>0</v>
      </c>
      <c r="EO17" s="1497">
        <v>0</v>
      </c>
      <c r="EP17" s="1497">
        <v>0</v>
      </c>
      <c r="EQ17" s="1497">
        <v>0</v>
      </c>
      <c r="ER17" s="1499">
        <v>0</v>
      </c>
      <c r="ES17" s="1498">
        <v>0</v>
      </c>
      <c r="ET17" s="1497">
        <v>0</v>
      </c>
      <c r="EU17" s="1497">
        <v>0</v>
      </c>
      <c r="EV17" s="1497">
        <v>0</v>
      </c>
      <c r="EW17" s="1497">
        <v>0</v>
      </c>
      <c r="EX17" s="1497">
        <v>0</v>
      </c>
      <c r="EY17" s="1497">
        <v>0</v>
      </c>
      <c r="EZ17" s="1497">
        <v>0</v>
      </c>
      <c r="FA17" s="1497">
        <v>0</v>
      </c>
      <c r="FB17" s="1497">
        <v>0</v>
      </c>
      <c r="FC17" s="1497">
        <v>0</v>
      </c>
      <c r="FD17" s="1497">
        <v>0</v>
      </c>
      <c r="FE17" s="1497">
        <v>0</v>
      </c>
      <c r="FF17" s="1497">
        <v>0</v>
      </c>
      <c r="FG17" s="1497">
        <v>0</v>
      </c>
      <c r="FH17" s="1497">
        <v>0</v>
      </c>
      <c r="FI17" s="1499">
        <v>0</v>
      </c>
      <c r="FJ17" s="1496">
        <v>1786.5465821399953</v>
      </c>
      <c r="FK17" s="1496">
        <v>0</v>
      </c>
      <c r="FL17" s="1496">
        <v>0</v>
      </c>
      <c r="FM17" s="1496">
        <v>1786.5465821399953</v>
      </c>
      <c r="FN17" s="1496">
        <v>0</v>
      </c>
      <c r="FO17" s="1496">
        <v>0</v>
      </c>
      <c r="FP17" s="1496">
        <v>0</v>
      </c>
      <c r="FQ17" s="1496">
        <v>0</v>
      </c>
      <c r="FR17" s="1496">
        <v>0</v>
      </c>
      <c r="FS17" s="1496">
        <v>0</v>
      </c>
      <c r="FT17" s="1496">
        <v>0</v>
      </c>
      <c r="FU17" s="1496">
        <v>0</v>
      </c>
      <c r="FV17" s="1496">
        <v>0</v>
      </c>
      <c r="FW17" s="1496">
        <v>0</v>
      </c>
      <c r="FX17" s="1496">
        <v>0</v>
      </c>
      <c r="FY17" s="1496">
        <v>0</v>
      </c>
      <c r="FZ17" s="1501">
        <v>1786.5465821399953</v>
      </c>
      <c r="GA17" s="1502">
        <v>0</v>
      </c>
      <c r="GB17" s="1496">
        <v>0</v>
      </c>
      <c r="GC17" s="1496">
        <v>0</v>
      </c>
      <c r="GD17" s="1443">
        <v>0</v>
      </c>
      <c r="GE17" s="1496">
        <v>0</v>
      </c>
      <c r="GF17" s="1496">
        <v>0</v>
      </c>
      <c r="GG17" s="1496">
        <v>0</v>
      </c>
      <c r="GH17" s="1443">
        <v>0</v>
      </c>
      <c r="GI17" s="1443">
        <v>0</v>
      </c>
      <c r="GJ17" s="1443">
        <v>0</v>
      </c>
      <c r="GK17" s="1443">
        <v>0</v>
      </c>
      <c r="GL17" s="1443">
        <v>0</v>
      </c>
      <c r="GM17" s="1443">
        <v>0</v>
      </c>
      <c r="GN17" s="1443">
        <v>0</v>
      </c>
      <c r="GO17" s="1443">
        <v>1779.48</v>
      </c>
      <c r="GP17" s="1443">
        <v>1779.48</v>
      </c>
      <c r="GQ17" s="1450">
        <v>1779.48</v>
      </c>
      <c r="GR17" s="1451">
        <v>0</v>
      </c>
      <c r="GS17" s="1443">
        <v>0</v>
      </c>
      <c r="GT17" s="1443">
        <v>0</v>
      </c>
      <c r="GU17" s="1443">
        <v>0</v>
      </c>
      <c r="GV17" s="1443">
        <v>0</v>
      </c>
      <c r="GW17" s="1443">
        <v>0</v>
      </c>
      <c r="GX17" s="1443">
        <v>0</v>
      </c>
      <c r="GY17" s="1443">
        <v>0</v>
      </c>
      <c r="GZ17" s="1443">
        <v>0</v>
      </c>
      <c r="HA17" s="1443">
        <v>0</v>
      </c>
      <c r="HB17" s="1443">
        <v>0</v>
      </c>
      <c r="HC17" s="1443">
        <v>0</v>
      </c>
      <c r="HD17" s="1443">
        <v>-8779.8591577700208</v>
      </c>
      <c r="HE17" s="1443">
        <v>0</v>
      </c>
      <c r="HF17" s="1443">
        <v>12448.428737759999</v>
      </c>
      <c r="HG17" s="1443">
        <f>HF17+HE17+HD17</f>
        <v>3668.5695799899786</v>
      </c>
      <c r="HH17" s="1450">
        <v>3668.5695799899786</v>
      </c>
      <c r="HI17" s="1451">
        <v>0</v>
      </c>
      <c r="HJ17" s="1443">
        <v>0</v>
      </c>
      <c r="HK17" s="1443">
        <v>0</v>
      </c>
      <c r="HL17" s="1443">
        <v>-6570.2</v>
      </c>
      <c r="HM17" s="1443">
        <v>0</v>
      </c>
      <c r="HN17" s="1443">
        <v>0</v>
      </c>
      <c r="HO17" s="1443">
        <v>0</v>
      </c>
      <c r="HP17" s="1443">
        <v>0</v>
      </c>
      <c r="HQ17" s="1443">
        <v>0</v>
      </c>
      <c r="HR17" s="1443">
        <v>0</v>
      </c>
      <c r="HS17" s="1443">
        <v>14506.8113447548</v>
      </c>
      <c r="HT17" s="1443">
        <v>0</v>
      </c>
      <c r="HU17" s="1443">
        <v>0</v>
      </c>
      <c r="HV17" s="1443">
        <v>0</v>
      </c>
      <c r="HW17" s="1443">
        <v>0</v>
      </c>
      <c r="HX17" s="1443">
        <v>0</v>
      </c>
      <c r="HY17" s="1450">
        <f t="shared" si="28"/>
        <v>-6570.2</v>
      </c>
      <c r="HZ17" s="1451">
        <v>0</v>
      </c>
      <c r="IA17" s="1443">
        <v>0</v>
      </c>
      <c r="IB17" s="1443">
        <v>0</v>
      </c>
      <c r="IC17" s="1443">
        <v>0</v>
      </c>
      <c r="ID17" s="1443">
        <v>0</v>
      </c>
      <c r="IE17" s="1443">
        <v>0</v>
      </c>
      <c r="IF17" s="1443">
        <v>0</v>
      </c>
      <c r="IG17" s="1443">
        <v>0</v>
      </c>
      <c r="IH17" s="1443">
        <v>0</v>
      </c>
      <c r="II17" s="1443">
        <v>0</v>
      </c>
      <c r="IJ17" s="1443">
        <v>0</v>
      </c>
      <c r="IK17" s="1443">
        <v>0</v>
      </c>
      <c r="IL17" s="1443">
        <v>0</v>
      </c>
      <c r="IM17" s="1443">
        <v>0</v>
      </c>
      <c r="IN17" s="1443">
        <v>0</v>
      </c>
      <c r="IO17" s="1443">
        <v>0</v>
      </c>
      <c r="IP17" s="1443">
        <v>0</v>
      </c>
      <c r="IQ17" s="1451">
        <v>0</v>
      </c>
      <c r="IR17" s="1443">
        <v>0</v>
      </c>
      <c r="IS17" s="1443">
        <v>0</v>
      </c>
      <c r="IT17" s="1443">
        <v>0</v>
      </c>
      <c r="IU17" s="1443">
        <v>0</v>
      </c>
      <c r="IV17" s="1443">
        <v>0</v>
      </c>
      <c r="IW17" s="1443">
        <v>0</v>
      </c>
      <c r="IX17" s="1443">
        <v>0</v>
      </c>
      <c r="IY17" s="1443">
        <v>0</v>
      </c>
      <c r="IZ17" s="1443">
        <v>0</v>
      </c>
      <c r="JA17" s="1443">
        <v>0</v>
      </c>
      <c r="JB17" s="1443">
        <v>0</v>
      </c>
      <c r="JC17" s="1443">
        <v>0</v>
      </c>
      <c r="JD17" s="1443">
        <v>0</v>
      </c>
      <c r="JE17" s="1443">
        <v>0</v>
      </c>
      <c r="JF17" s="1443">
        <f t="shared" si="40"/>
        <v>0</v>
      </c>
      <c r="JG17" s="1450">
        <f t="shared" si="35"/>
        <v>0</v>
      </c>
      <c r="JH17" s="938"/>
    </row>
    <row r="18" spans="1:271" s="940" customFormat="1" ht="35.15" customHeight="1" x14ac:dyDescent="0.45">
      <c r="A18" s="1455" t="s">
        <v>991</v>
      </c>
      <c r="B18" s="1403"/>
      <c r="C18" s="1403"/>
      <c r="D18" s="1403"/>
      <c r="E18" s="1403"/>
      <c r="F18" s="1403"/>
      <c r="G18" s="1403"/>
      <c r="H18" s="1403"/>
      <c r="I18" s="1403"/>
      <c r="J18" s="1403"/>
      <c r="K18" s="1403"/>
      <c r="L18" s="1403"/>
      <c r="M18" s="1403"/>
      <c r="N18" s="1403"/>
      <c r="O18" s="1403"/>
      <c r="P18" s="1403"/>
      <c r="Q18" s="1403"/>
      <c r="R18" s="1444"/>
      <c r="S18" s="1404"/>
      <c r="T18" s="1404"/>
      <c r="U18" s="1404"/>
      <c r="V18" s="1404"/>
      <c r="W18" s="1404"/>
      <c r="X18" s="1404"/>
      <c r="Y18" s="1404"/>
      <c r="Z18" s="1404"/>
      <c r="AA18" s="1404"/>
      <c r="AB18" s="1458"/>
      <c r="AC18" s="1405"/>
      <c r="AD18" s="1405"/>
      <c r="AE18" s="1405"/>
      <c r="AF18" s="1405"/>
      <c r="AG18" s="1405"/>
      <c r="AH18" s="1405"/>
      <c r="AI18" s="1405"/>
      <c r="AJ18" s="1405"/>
      <c r="AK18" s="1405"/>
      <c r="AL18" s="1405"/>
      <c r="AM18" s="1405"/>
      <c r="AN18" s="1405"/>
      <c r="AO18" s="1405"/>
      <c r="AP18" s="1405"/>
      <c r="AQ18" s="1405"/>
      <c r="AR18" s="1405"/>
      <c r="AS18" s="1405"/>
      <c r="AT18" s="1405"/>
      <c r="AU18" s="1405"/>
      <c r="AV18" s="1405"/>
      <c r="AW18" s="1405"/>
      <c r="AX18" s="1405"/>
      <c r="AY18" s="1405"/>
      <c r="AZ18" s="1405"/>
      <c r="BA18" s="1405"/>
      <c r="BB18" s="1405"/>
      <c r="BC18" s="1405"/>
      <c r="BD18" s="1405"/>
      <c r="BE18" s="1405"/>
      <c r="BF18" s="1405"/>
      <c r="BG18" s="1405"/>
      <c r="BH18" s="1405"/>
      <c r="BI18" s="1405"/>
      <c r="BJ18" s="1405"/>
      <c r="BK18" s="1405"/>
      <c r="BL18" s="1405"/>
      <c r="BM18" s="1405"/>
      <c r="BN18" s="1405"/>
      <c r="BO18" s="1405"/>
      <c r="BP18" s="1405"/>
      <c r="BQ18" s="1405"/>
      <c r="BR18" s="1405"/>
      <c r="BS18" s="1405"/>
      <c r="BT18" s="1405"/>
      <c r="BU18" s="1405"/>
      <c r="BV18" s="1405"/>
      <c r="BW18" s="1405"/>
      <c r="BX18" s="1405"/>
      <c r="BY18" s="1405"/>
      <c r="BZ18" s="1405"/>
      <c r="CA18" s="1405"/>
      <c r="CB18" s="1405"/>
      <c r="CC18" s="1405"/>
      <c r="CD18" s="1405"/>
      <c r="CE18" s="1405"/>
      <c r="CF18" s="1405"/>
      <c r="CG18" s="1405"/>
      <c r="CH18" s="1405"/>
      <c r="CI18" s="1405"/>
      <c r="CJ18" s="1405"/>
      <c r="CK18" s="1405"/>
      <c r="CL18" s="1405"/>
      <c r="CM18" s="1405"/>
      <c r="CN18" s="1405"/>
      <c r="CO18" s="1405"/>
      <c r="CP18" s="1405"/>
      <c r="CQ18" s="1405"/>
      <c r="CR18" s="1405"/>
      <c r="CS18" s="1405"/>
      <c r="CT18" s="1405"/>
      <c r="CU18" s="1405"/>
      <c r="CV18" s="1405"/>
      <c r="CW18" s="1405"/>
      <c r="CX18" s="1496"/>
      <c r="CY18" s="1443"/>
      <c r="CZ18" s="1443"/>
      <c r="DA18" s="1443"/>
      <c r="DB18" s="1496"/>
      <c r="DC18" s="1443"/>
      <c r="DD18" s="1443"/>
      <c r="DE18" s="1443"/>
      <c r="DF18" s="1496"/>
      <c r="DG18" s="1497"/>
      <c r="DH18" s="1497"/>
      <c r="DI18" s="1497"/>
      <c r="DJ18" s="1497"/>
      <c r="DK18" s="1497"/>
      <c r="DL18" s="1497"/>
      <c r="DM18" s="1497"/>
      <c r="DN18" s="1497"/>
      <c r="DO18" s="1497"/>
      <c r="DP18" s="1497"/>
      <c r="DQ18" s="1497"/>
      <c r="DR18" s="1497">
        <v>0</v>
      </c>
      <c r="DS18" s="1497">
        <v>0</v>
      </c>
      <c r="DT18" s="1497">
        <v>0</v>
      </c>
      <c r="DU18" s="1497">
        <v>0</v>
      </c>
      <c r="DV18" s="1497">
        <v>0</v>
      </c>
      <c r="DW18" s="1497">
        <v>0</v>
      </c>
      <c r="DX18" s="1497">
        <v>0</v>
      </c>
      <c r="DY18" s="1497">
        <v>0</v>
      </c>
      <c r="DZ18" s="1497">
        <v>0</v>
      </c>
      <c r="EA18" s="1497">
        <v>0</v>
      </c>
      <c r="EB18" s="1498">
        <v>0</v>
      </c>
      <c r="EC18" s="1503">
        <v>0</v>
      </c>
      <c r="ED18" s="1497">
        <v>0</v>
      </c>
      <c r="EE18" s="1497">
        <v>0</v>
      </c>
      <c r="EF18" s="1497">
        <v>342.37457756476005</v>
      </c>
      <c r="EG18" s="1497">
        <v>0</v>
      </c>
      <c r="EH18" s="1497">
        <v>0</v>
      </c>
      <c r="EI18" s="1497">
        <v>342.37457756476005</v>
      </c>
      <c r="EJ18" s="1497">
        <v>0</v>
      </c>
      <c r="EK18" s="1497">
        <v>604.71142378200011</v>
      </c>
      <c r="EL18" s="1497">
        <v>0</v>
      </c>
      <c r="EM18" s="1497">
        <v>604.71142378200011</v>
      </c>
      <c r="EN18" s="1497">
        <v>0</v>
      </c>
      <c r="EO18" s="1497">
        <v>0</v>
      </c>
      <c r="EP18" s="1497">
        <v>0</v>
      </c>
      <c r="EQ18" s="1497">
        <v>0</v>
      </c>
      <c r="ER18" s="1499">
        <v>947.08600134676021</v>
      </c>
      <c r="ES18" s="1498">
        <v>0</v>
      </c>
      <c r="ET18" s="1497">
        <v>0</v>
      </c>
      <c r="EU18" s="1497">
        <v>0</v>
      </c>
      <c r="EV18" s="1497">
        <v>0</v>
      </c>
      <c r="EW18" s="1497">
        <v>0</v>
      </c>
      <c r="EX18" s="1497">
        <v>0</v>
      </c>
      <c r="EY18" s="1497">
        <v>0</v>
      </c>
      <c r="EZ18" s="1497">
        <v>0</v>
      </c>
      <c r="FA18" s="1497">
        <v>817.0221780303516</v>
      </c>
      <c r="FB18" s="1497">
        <v>0</v>
      </c>
      <c r="FC18" s="1497">
        <v>0</v>
      </c>
      <c r="FD18" s="1497">
        <v>817.0221780303516</v>
      </c>
      <c r="FE18" s="1497">
        <v>178.98280901999999</v>
      </c>
      <c r="FF18" s="1497">
        <v>0</v>
      </c>
      <c r="FG18" s="1497">
        <v>0</v>
      </c>
      <c r="FH18" s="1497">
        <v>178.98280901999999</v>
      </c>
      <c r="FI18" s="1499">
        <v>996.0049870503517</v>
      </c>
      <c r="FJ18" s="1504">
        <v>488.91236511</v>
      </c>
      <c r="FK18" s="1497">
        <v>0</v>
      </c>
      <c r="FL18" s="1497">
        <v>0</v>
      </c>
      <c r="FM18" s="1496">
        <v>488.91236511</v>
      </c>
      <c r="FN18" s="1496">
        <v>1203.7150857700001</v>
      </c>
      <c r="FO18" s="1496">
        <v>0</v>
      </c>
      <c r="FP18" s="1496">
        <v>0</v>
      </c>
      <c r="FQ18" s="1496">
        <v>1203.7150857700001</v>
      </c>
      <c r="FR18" s="1496">
        <v>0</v>
      </c>
      <c r="FS18" s="1496">
        <v>0</v>
      </c>
      <c r="FT18" s="1496">
        <v>0</v>
      </c>
      <c r="FU18" s="1496">
        <v>0</v>
      </c>
      <c r="FV18" s="1496">
        <v>0</v>
      </c>
      <c r="FW18" s="1496">
        <v>0</v>
      </c>
      <c r="FX18" s="1496">
        <v>0</v>
      </c>
      <c r="FY18" s="1496">
        <v>0</v>
      </c>
      <c r="FZ18" s="1501">
        <v>1692.62745088</v>
      </c>
      <c r="GA18" s="1502">
        <v>0</v>
      </c>
      <c r="GB18" s="1496">
        <v>0</v>
      </c>
      <c r="GC18" s="1496">
        <v>0</v>
      </c>
      <c r="GD18" s="1443">
        <f t="shared" si="36"/>
        <v>0</v>
      </c>
      <c r="GE18" s="1496">
        <v>0</v>
      </c>
      <c r="GF18" s="1496">
        <v>658.76875736</v>
      </c>
      <c r="GG18" s="1496">
        <v>0</v>
      </c>
      <c r="GH18" s="1443">
        <f t="shared" si="37"/>
        <v>658.76875736</v>
      </c>
      <c r="GI18" s="1443">
        <v>0</v>
      </c>
      <c r="GJ18" s="1443">
        <v>0</v>
      </c>
      <c r="GK18" s="1443">
        <v>0</v>
      </c>
      <c r="GL18" s="1443">
        <f t="shared" si="17"/>
        <v>0</v>
      </c>
      <c r="GM18" s="1443">
        <v>0</v>
      </c>
      <c r="GN18" s="1443">
        <v>0</v>
      </c>
      <c r="GO18" s="1443">
        <v>0</v>
      </c>
      <c r="GP18" s="1443">
        <f t="shared" si="18"/>
        <v>0</v>
      </c>
      <c r="GQ18" s="1450">
        <f t="shared" si="19"/>
        <v>658.76875736</v>
      </c>
      <c r="GR18" s="1451">
        <v>0</v>
      </c>
      <c r="GS18" s="1443">
        <v>0</v>
      </c>
      <c r="GT18" s="1443">
        <v>0</v>
      </c>
      <c r="GU18" s="1443">
        <f t="shared" si="20"/>
        <v>0</v>
      </c>
      <c r="GV18" s="1443">
        <v>0</v>
      </c>
      <c r="GW18" s="1443">
        <v>0</v>
      </c>
      <c r="GX18" s="1443">
        <v>0</v>
      </c>
      <c r="GY18" s="1443">
        <f t="shared" si="21"/>
        <v>0</v>
      </c>
      <c r="GZ18" s="1443">
        <v>2302.2598499999999</v>
      </c>
      <c r="HA18" s="1443">
        <v>0</v>
      </c>
      <c r="HB18" s="1443">
        <v>0</v>
      </c>
      <c r="HC18" s="1443">
        <f t="shared" si="22"/>
        <v>2302.2598499999999</v>
      </c>
      <c r="HD18" s="1443">
        <v>0</v>
      </c>
      <c r="HE18" s="1443">
        <v>0</v>
      </c>
      <c r="HF18" s="1443">
        <v>0</v>
      </c>
      <c r="HG18" s="1443">
        <f t="shared" si="23"/>
        <v>0</v>
      </c>
      <c r="HH18" s="1450">
        <v>2302.2598499999999</v>
      </c>
      <c r="HI18" s="1451">
        <v>0</v>
      </c>
      <c r="HJ18" s="1443">
        <v>0</v>
      </c>
      <c r="HK18" s="1443">
        <v>0</v>
      </c>
      <c r="HL18" s="1443">
        <f t="shared" si="24"/>
        <v>0</v>
      </c>
      <c r="HM18" s="1443">
        <v>0</v>
      </c>
      <c r="HN18" s="1443">
        <v>0</v>
      </c>
      <c r="HO18" s="1443">
        <v>0</v>
      </c>
      <c r="HP18" s="1443">
        <f t="shared" si="25"/>
        <v>0</v>
      </c>
      <c r="HQ18" s="1443">
        <v>377.58637948606003</v>
      </c>
      <c r="HR18" s="1443">
        <v>0</v>
      </c>
      <c r="HS18" s="1443">
        <v>0</v>
      </c>
      <c r="HT18" s="1443">
        <f t="shared" ref="HT18" si="48">HQ18+HR18+HS18</f>
        <v>377.58637948606003</v>
      </c>
      <c r="HU18" s="1443">
        <v>822.27542516000005</v>
      </c>
      <c r="HV18" s="1443">
        <v>0</v>
      </c>
      <c r="HW18" s="1443">
        <v>0</v>
      </c>
      <c r="HX18" s="1443">
        <f t="shared" si="27"/>
        <v>822.27542516000005</v>
      </c>
      <c r="HY18" s="1450">
        <f t="shared" si="28"/>
        <v>1199.8618046460601</v>
      </c>
      <c r="HZ18" s="1451">
        <v>1081.956273905</v>
      </c>
      <c r="IA18" s="1443">
        <v>0</v>
      </c>
      <c r="IB18" s="1443">
        <v>0</v>
      </c>
      <c r="IC18" s="1443">
        <v>1081.956273905</v>
      </c>
      <c r="ID18" s="1443">
        <v>0</v>
      </c>
      <c r="IE18" s="1443">
        <v>0</v>
      </c>
      <c r="IF18" s="1443">
        <v>0</v>
      </c>
      <c r="IG18" s="1443">
        <v>0</v>
      </c>
      <c r="IH18" s="1443">
        <v>0</v>
      </c>
      <c r="II18" s="1443">
        <v>0</v>
      </c>
      <c r="IJ18" s="1443">
        <v>0</v>
      </c>
      <c r="IK18" s="1443">
        <v>0</v>
      </c>
      <c r="IL18" s="1443">
        <v>3567.1650366399999</v>
      </c>
      <c r="IM18" s="1443">
        <v>0</v>
      </c>
      <c r="IN18" s="1443">
        <v>0</v>
      </c>
      <c r="IO18" s="1443">
        <v>3567.1650366399999</v>
      </c>
      <c r="IP18" s="1443">
        <v>4649.1213105449997</v>
      </c>
      <c r="IQ18" s="1451">
        <v>0</v>
      </c>
      <c r="IR18" s="1443">
        <v>0</v>
      </c>
      <c r="IS18" s="1443">
        <v>0</v>
      </c>
      <c r="IT18" s="1443">
        <v>0</v>
      </c>
      <c r="IU18" s="1443">
        <v>0</v>
      </c>
      <c r="IV18" s="1443">
        <v>0</v>
      </c>
      <c r="IW18" s="1443">
        <v>0</v>
      </c>
      <c r="IX18" s="1443">
        <v>0</v>
      </c>
      <c r="IY18" s="1443">
        <v>0</v>
      </c>
      <c r="IZ18" s="1443">
        <v>0</v>
      </c>
      <c r="JA18" s="1443">
        <v>0</v>
      </c>
      <c r="JB18" s="1443">
        <v>0</v>
      </c>
      <c r="JC18" s="1443">
        <v>0</v>
      </c>
      <c r="JD18" s="1443">
        <v>0</v>
      </c>
      <c r="JE18" s="1443">
        <v>0</v>
      </c>
      <c r="JF18" s="1443">
        <f t="shared" si="40"/>
        <v>0</v>
      </c>
      <c r="JG18" s="1450">
        <f t="shared" si="35"/>
        <v>0</v>
      </c>
      <c r="JH18" s="938"/>
    </row>
    <row r="19" spans="1:271" ht="35.15" customHeight="1" x14ac:dyDescent="0.45">
      <c r="A19" s="1442" t="s">
        <v>992</v>
      </c>
      <c r="B19" s="1403"/>
      <c r="C19" s="1403"/>
      <c r="D19" s="1403"/>
      <c r="E19" s="1403"/>
      <c r="F19" s="1403"/>
      <c r="G19" s="1403"/>
      <c r="H19" s="1403"/>
      <c r="I19" s="1403"/>
      <c r="J19" s="1403"/>
      <c r="K19" s="1403"/>
      <c r="L19" s="1403"/>
      <c r="M19" s="1403"/>
      <c r="N19" s="1403"/>
      <c r="O19" s="1403"/>
      <c r="P19" s="1403"/>
      <c r="Q19" s="1505"/>
      <c r="R19" s="1506"/>
      <c r="S19" s="1507"/>
      <c r="T19" s="1507"/>
      <c r="U19" s="1463"/>
      <c r="V19" s="1463"/>
      <c r="W19" s="1507"/>
      <c r="X19" s="1507"/>
      <c r="Y19" s="1463"/>
      <c r="Z19" s="1463"/>
      <c r="AA19" s="1463"/>
      <c r="AB19" s="1465"/>
      <c r="AC19" s="1406"/>
      <c r="AD19" s="1406"/>
      <c r="AE19" s="1406"/>
      <c r="AF19" s="1406"/>
      <c r="AG19" s="1406"/>
      <c r="AH19" s="1406"/>
      <c r="AI19" s="1406"/>
      <c r="AJ19" s="1406"/>
      <c r="AK19" s="1406"/>
      <c r="AL19" s="1406"/>
      <c r="AM19" s="1508"/>
      <c r="AN19" s="1411"/>
      <c r="AO19" s="1411"/>
      <c r="AP19" s="1411"/>
      <c r="AQ19" s="1411"/>
      <c r="AR19" s="1413"/>
      <c r="AS19" s="1224"/>
      <c r="AT19" s="1224"/>
      <c r="AU19" s="1406"/>
      <c r="AV19" s="1406"/>
      <c r="AW19" s="1406"/>
      <c r="AX19" s="1224"/>
      <c r="AY19" s="1224"/>
      <c r="AZ19" s="1224"/>
      <c r="BA19" s="1224"/>
      <c r="BB19" s="1224"/>
      <c r="BC19" s="1224"/>
      <c r="BD19" s="1224"/>
      <c r="BE19" s="1224"/>
      <c r="BF19" s="1224"/>
      <c r="BG19" s="1224"/>
      <c r="BH19" s="1224"/>
      <c r="BI19" s="1413"/>
      <c r="BJ19" s="1224"/>
      <c r="BK19" s="1224"/>
      <c r="BL19" s="1224"/>
      <c r="BM19" s="1224"/>
      <c r="BN19" s="1224"/>
      <c r="BO19" s="1224"/>
      <c r="BP19" s="1224"/>
      <c r="BQ19" s="1224"/>
      <c r="BR19" s="1406"/>
      <c r="BS19" s="1406"/>
      <c r="BT19" s="1224"/>
      <c r="BU19" s="1224"/>
      <c r="BV19" s="1224"/>
      <c r="BW19" s="1224"/>
      <c r="BX19" s="1224"/>
      <c r="BY19" s="1224"/>
      <c r="BZ19" s="1224"/>
      <c r="CA19" s="1405"/>
      <c r="CB19" s="1224"/>
      <c r="CC19" s="1224"/>
      <c r="CD19" s="1224"/>
      <c r="CE19" s="1509"/>
      <c r="CF19" s="1509"/>
      <c r="CG19" s="1510"/>
      <c r="CH19" s="1405"/>
      <c r="CI19" s="1510"/>
      <c r="CJ19" s="1510"/>
      <c r="CK19" s="1510"/>
      <c r="CL19" s="1405"/>
      <c r="CM19" s="1510"/>
      <c r="CN19" s="1510"/>
      <c r="CO19" s="1510"/>
      <c r="CP19" s="1510"/>
      <c r="CQ19" s="1406"/>
      <c r="CR19" s="1406"/>
      <c r="CS19" s="1406"/>
      <c r="CT19" s="1406"/>
      <c r="CU19" s="1511" t="s">
        <v>150</v>
      </c>
      <c r="CV19" s="1511"/>
      <c r="CW19" s="1511"/>
      <c r="CX19" s="1511"/>
      <c r="CY19" s="1409"/>
      <c r="CZ19" s="1409"/>
      <c r="DA19" s="1418"/>
      <c r="DB19" s="1443"/>
      <c r="DC19" s="1409"/>
      <c r="DD19" s="1409"/>
      <c r="DE19" s="1418"/>
      <c r="DF19" s="1409"/>
      <c r="DG19" s="1418"/>
      <c r="DH19" s="1418"/>
      <c r="DI19" s="1418"/>
      <c r="DJ19" s="1418"/>
      <c r="DK19" s="1418"/>
      <c r="DL19" s="1418"/>
      <c r="DM19" s="1418"/>
      <c r="DN19" s="1418"/>
      <c r="DO19" s="1418"/>
      <c r="DP19" s="1418"/>
      <c r="DQ19" s="1418"/>
      <c r="DR19" s="1418"/>
      <c r="DS19" s="1418"/>
      <c r="DT19" s="1418"/>
      <c r="DU19" s="1418"/>
      <c r="DV19" s="1418"/>
      <c r="DW19" s="1418"/>
      <c r="DX19" s="1418"/>
      <c r="DY19" s="1418"/>
      <c r="DZ19" s="1418"/>
      <c r="EA19" s="1418"/>
      <c r="EB19" s="1512"/>
      <c r="EC19" s="1418"/>
      <c r="ED19" s="1418"/>
      <c r="EE19" s="1418"/>
      <c r="EF19" s="1418"/>
      <c r="EG19" s="1418"/>
      <c r="EH19" s="1418"/>
      <c r="EI19" s="1418"/>
      <c r="EJ19" s="1418"/>
      <c r="EK19" s="1418"/>
      <c r="EL19" s="1418"/>
      <c r="EM19" s="1418"/>
      <c r="EN19" s="1418"/>
      <c r="EO19" s="1418"/>
      <c r="EP19" s="1418"/>
      <c r="EQ19" s="1418"/>
      <c r="ER19" s="1513"/>
      <c r="ES19" s="1512"/>
      <c r="ET19" s="1418"/>
      <c r="EU19" s="1418"/>
      <c r="EV19" s="1418"/>
      <c r="EW19" s="1418"/>
      <c r="EX19" s="1418"/>
      <c r="EY19" s="1418"/>
      <c r="EZ19" s="1418"/>
      <c r="FA19" s="1418"/>
      <c r="FB19" s="1418"/>
      <c r="FC19" s="1418"/>
      <c r="FD19" s="1418"/>
      <c r="FE19" s="1418"/>
      <c r="FF19" s="1418"/>
      <c r="FG19" s="1418"/>
      <c r="FH19" s="1418"/>
      <c r="FI19" s="1513"/>
      <c r="FJ19" s="1514"/>
      <c r="FK19" s="1418"/>
      <c r="FL19" s="1418"/>
      <c r="FM19" s="1469"/>
      <c r="FN19" s="1469"/>
      <c r="FO19" s="1469"/>
      <c r="FP19" s="1469"/>
      <c r="FQ19" s="1469"/>
      <c r="FR19" s="1469"/>
      <c r="FS19" s="1469"/>
      <c r="FT19" s="1469"/>
      <c r="FU19" s="1469"/>
      <c r="FV19" s="1469"/>
      <c r="FW19" s="1469"/>
      <c r="FX19" s="1469"/>
      <c r="FY19" s="1469"/>
      <c r="FZ19" s="1470"/>
      <c r="GA19" s="1471"/>
      <c r="GB19" s="1469"/>
      <c r="GC19" s="1469"/>
      <c r="GD19" s="1469"/>
      <c r="GE19" s="1469"/>
      <c r="GF19" s="1469"/>
      <c r="GG19" s="1469"/>
      <c r="GH19" s="1469"/>
      <c r="GI19" s="1469"/>
      <c r="GJ19" s="1469"/>
      <c r="GK19" s="1469"/>
      <c r="GL19" s="1443"/>
      <c r="GM19" s="1443"/>
      <c r="GN19" s="1443"/>
      <c r="GO19" s="1443"/>
      <c r="GP19" s="1443"/>
      <c r="GQ19" s="1450"/>
      <c r="GR19" s="1515"/>
      <c r="GS19" s="1516"/>
      <c r="GT19" s="1516"/>
      <c r="GU19" s="1516"/>
      <c r="GV19" s="1516"/>
      <c r="GW19" s="1516"/>
      <c r="GX19" s="1516"/>
      <c r="GY19" s="1516"/>
      <c r="GZ19" s="1516"/>
      <c r="HA19" s="1516"/>
      <c r="HB19" s="1516"/>
      <c r="HC19" s="1516"/>
      <c r="HD19" s="1516"/>
      <c r="HE19" s="1516"/>
      <c r="HF19" s="1516"/>
      <c r="HG19" s="1516"/>
      <c r="HH19" s="1517"/>
      <c r="HI19" s="1515"/>
      <c r="HJ19" s="1516"/>
      <c r="HK19" s="1516"/>
      <c r="HL19" s="1516"/>
      <c r="HM19" s="1516"/>
      <c r="HN19" s="1516"/>
      <c r="HO19" s="1516"/>
      <c r="HP19" s="1516"/>
      <c r="HQ19" s="1516"/>
      <c r="HR19" s="1516"/>
      <c r="HS19" s="1516"/>
      <c r="HT19" s="1516"/>
      <c r="HU19" s="1516"/>
      <c r="HV19" s="1516"/>
      <c r="HW19" s="1516"/>
      <c r="HX19" s="1516"/>
      <c r="HY19" s="1517"/>
      <c r="HZ19" s="1515"/>
      <c r="IA19" s="1516"/>
      <c r="IB19" s="1516"/>
      <c r="IC19" s="1516"/>
      <c r="ID19" s="1516"/>
      <c r="IE19" s="1516"/>
      <c r="IF19" s="1516"/>
      <c r="IG19" s="1516"/>
      <c r="IH19" s="1516"/>
      <c r="II19" s="1516"/>
      <c r="IJ19" s="1516"/>
      <c r="IK19" s="1516"/>
      <c r="IL19" s="1516"/>
      <c r="IM19" s="1516"/>
      <c r="IN19" s="1516"/>
      <c r="IO19" s="1516"/>
      <c r="IP19" s="1516"/>
      <c r="IQ19" s="1515"/>
      <c r="IR19" s="1516"/>
      <c r="IS19" s="1516"/>
      <c r="IT19" s="1516"/>
      <c r="IU19" s="1516"/>
      <c r="IV19" s="1516"/>
      <c r="IW19" s="1516"/>
      <c r="IX19" s="1516"/>
      <c r="IY19" s="1516"/>
      <c r="IZ19" s="1516"/>
      <c r="JA19" s="1516"/>
      <c r="JB19" s="1516"/>
      <c r="JC19" s="1516"/>
      <c r="JD19" s="1516"/>
      <c r="JE19" s="1516"/>
      <c r="JF19" s="1516"/>
      <c r="JG19" s="1517"/>
      <c r="JH19" s="938"/>
    </row>
    <row r="20" spans="1:271" ht="35.15" customHeight="1" x14ac:dyDescent="0.45">
      <c r="A20" s="1518" t="s">
        <v>993</v>
      </c>
      <c r="B20" s="1461"/>
      <c r="C20" s="1461"/>
      <c r="D20" s="1461"/>
      <c r="E20" s="1461"/>
      <c r="F20" s="1461"/>
      <c r="G20" s="1461"/>
      <c r="H20" s="1461"/>
      <c r="I20" s="1461"/>
      <c r="J20" s="1461"/>
      <c r="K20" s="1461"/>
      <c r="L20" s="1461"/>
      <c r="M20" s="1461"/>
      <c r="N20" s="1461"/>
      <c r="O20" s="1461"/>
      <c r="P20" s="1461"/>
      <c r="Q20" s="1461"/>
      <c r="R20" s="1462">
        <v>46042</v>
      </c>
      <c r="S20" s="1412"/>
      <c r="T20" s="1412">
        <v>56828</v>
      </c>
      <c r="U20" s="1412">
        <v>56828</v>
      </c>
      <c r="V20" s="1412"/>
      <c r="W20" s="1412">
        <v>56828</v>
      </c>
      <c r="X20" s="1412">
        <v>56828</v>
      </c>
      <c r="Y20" s="1412">
        <v>56828</v>
      </c>
      <c r="Z20" s="1412">
        <v>56828</v>
      </c>
      <c r="AA20" s="1412">
        <v>56828</v>
      </c>
      <c r="AB20" s="1412">
        <v>56828</v>
      </c>
      <c r="AC20" s="1406">
        <v>56828</v>
      </c>
      <c r="AD20" s="1406">
        <v>56828</v>
      </c>
      <c r="AE20" s="1406">
        <v>56828</v>
      </c>
      <c r="AF20" s="1406">
        <v>56828</v>
      </c>
      <c r="AG20" s="1406">
        <v>59816</v>
      </c>
      <c r="AH20" s="1406"/>
      <c r="AI20" s="1406">
        <v>73109</v>
      </c>
      <c r="AJ20" s="1406">
        <v>73109</v>
      </c>
      <c r="AK20" s="1406">
        <v>73109</v>
      </c>
      <c r="AL20" s="1406">
        <v>73109</v>
      </c>
      <c r="AM20" s="1406">
        <v>73109</v>
      </c>
      <c r="AN20" s="1406">
        <v>73109</v>
      </c>
      <c r="AO20" s="1406">
        <v>73109</v>
      </c>
      <c r="AP20" s="1406">
        <v>73109</v>
      </c>
      <c r="AQ20" s="1406">
        <v>73109</v>
      </c>
      <c r="AR20" s="1406">
        <v>73109</v>
      </c>
      <c r="AS20" s="1406">
        <v>73109</v>
      </c>
      <c r="AT20" s="1406">
        <v>73109</v>
      </c>
      <c r="AU20" s="1406">
        <v>73109</v>
      </c>
      <c r="AV20" s="1406">
        <v>73109</v>
      </c>
      <c r="AW20" s="1406">
        <v>73109</v>
      </c>
      <c r="AX20" s="1519">
        <v>74959</v>
      </c>
      <c r="AY20" s="1406"/>
      <c r="AZ20" s="1406">
        <v>88764</v>
      </c>
      <c r="BA20" s="1406">
        <v>88764</v>
      </c>
      <c r="BB20" s="1406">
        <v>88764</v>
      </c>
      <c r="BC20" s="1519">
        <v>93461</v>
      </c>
      <c r="BD20" s="1519">
        <v>93461</v>
      </c>
      <c r="BE20" s="1519">
        <v>93461</v>
      </c>
      <c r="BF20" s="1519">
        <v>93461</v>
      </c>
      <c r="BG20" s="1519">
        <v>93461</v>
      </c>
      <c r="BH20" s="1519">
        <v>93461</v>
      </c>
      <c r="BI20" s="1519">
        <v>93461</v>
      </c>
      <c r="BJ20" s="1519">
        <v>93461</v>
      </c>
      <c r="BK20" s="1519">
        <v>93461</v>
      </c>
      <c r="BL20" s="1519">
        <v>93461</v>
      </c>
      <c r="BM20" s="1519">
        <v>93461</v>
      </c>
      <c r="BN20" s="1519">
        <v>93461</v>
      </c>
      <c r="BO20" s="1519">
        <v>93461</v>
      </c>
      <c r="BP20" s="1519">
        <v>93461</v>
      </c>
      <c r="BQ20" s="1519">
        <v>93461</v>
      </c>
      <c r="BR20" s="1519">
        <v>93461</v>
      </c>
      <c r="BS20" s="1519">
        <v>105503.600003</v>
      </c>
      <c r="BT20" s="1519">
        <v>112611</v>
      </c>
      <c r="BU20" s="1519">
        <v>112611</v>
      </c>
      <c r="BV20" s="1519">
        <v>112611</v>
      </c>
      <c r="BW20" s="1519">
        <v>112611</v>
      </c>
      <c r="BX20" s="1519">
        <v>112611</v>
      </c>
      <c r="BY20" s="1519">
        <v>112611</v>
      </c>
      <c r="BZ20" s="1519">
        <v>112611</v>
      </c>
      <c r="CA20" s="1519">
        <v>112611</v>
      </c>
      <c r="CB20" s="1519">
        <v>112611</v>
      </c>
      <c r="CC20" s="1519">
        <v>112611</v>
      </c>
      <c r="CD20" s="1519"/>
      <c r="CE20" s="1519">
        <v>133344.08012723501</v>
      </c>
      <c r="CF20" s="1519">
        <v>133344.08012723501</v>
      </c>
      <c r="CG20" s="1520">
        <v>133344.08012723501</v>
      </c>
      <c r="CH20" s="1520">
        <v>133344.08012723501</v>
      </c>
      <c r="CI20" s="1520">
        <v>133344.08012723501</v>
      </c>
      <c r="CJ20" s="1520">
        <v>133344.08012723501</v>
      </c>
      <c r="CK20" s="1520">
        <v>133344.08012723501</v>
      </c>
      <c r="CL20" s="1520">
        <v>139936</v>
      </c>
      <c r="CM20" s="1520">
        <v>139936</v>
      </c>
      <c r="CN20" s="1520">
        <v>139936</v>
      </c>
      <c r="CO20" s="1520">
        <v>139936</v>
      </c>
      <c r="CP20" s="1520">
        <v>139936</v>
      </c>
      <c r="CQ20" s="1520">
        <v>139936</v>
      </c>
      <c r="CR20" s="1520">
        <v>139936</v>
      </c>
      <c r="CS20" s="1520">
        <v>139936</v>
      </c>
      <c r="CT20" s="1520">
        <v>139936</v>
      </c>
      <c r="CU20" s="1408">
        <v>166768.473</v>
      </c>
      <c r="CV20" s="1408">
        <v>166768.473</v>
      </c>
      <c r="CW20" s="1408">
        <v>166768.473</v>
      </c>
      <c r="CX20" s="1408">
        <v>166768.473</v>
      </c>
      <c r="CY20" s="1408">
        <v>166768.473</v>
      </c>
      <c r="CZ20" s="1408">
        <v>166768.473</v>
      </c>
      <c r="DA20" s="1408">
        <v>166768.473</v>
      </c>
      <c r="DB20" s="1408">
        <v>166768.473</v>
      </c>
      <c r="DC20" s="1408">
        <v>166768.473</v>
      </c>
      <c r="DD20" s="1408">
        <v>166768.473</v>
      </c>
      <c r="DE20" s="1408">
        <v>166768.473</v>
      </c>
      <c r="DF20" s="1408">
        <v>166768.473</v>
      </c>
      <c r="DG20" s="1408">
        <v>166768.473</v>
      </c>
      <c r="DH20" s="1408">
        <v>166768.473</v>
      </c>
      <c r="DI20" s="1408">
        <v>166768.473</v>
      </c>
      <c r="DJ20" s="1408">
        <v>166768.473</v>
      </c>
      <c r="DK20" s="1408">
        <v>202010</v>
      </c>
      <c r="DL20" s="1408">
        <v>202010</v>
      </c>
      <c r="DM20" s="1408">
        <v>202010</v>
      </c>
      <c r="DN20" s="1408">
        <v>202010</v>
      </c>
      <c r="DO20" s="1408">
        <v>202010</v>
      </c>
      <c r="DP20" s="1408">
        <v>202010</v>
      </c>
      <c r="DQ20" s="1408">
        <v>202010</v>
      </c>
      <c r="DR20" s="1408">
        <v>202010</v>
      </c>
      <c r="DS20" s="1408">
        <v>202010</v>
      </c>
      <c r="DT20" s="1408">
        <v>202010</v>
      </c>
      <c r="DU20" s="1408">
        <v>202010</v>
      </c>
      <c r="DV20" s="1408">
        <v>202010</v>
      </c>
      <c r="DW20" s="1408">
        <v>202010</v>
      </c>
      <c r="DX20" s="1408">
        <v>202010</v>
      </c>
      <c r="DY20" s="1408">
        <v>202010</v>
      </c>
      <c r="DZ20" s="1408">
        <v>202010</v>
      </c>
      <c r="EA20" s="1408">
        <v>202010</v>
      </c>
      <c r="EB20" s="1521">
        <v>298699.4798977591</v>
      </c>
      <c r="EC20" s="1408">
        <v>298699.4798977591</v>
      </c>
      <c r="ED20" s="1408">
        <v>298699.47989775898</v>
      </c>
      <c r="EE20" s="1408">
        <v>298699.4798977591</v>
      </c>
      <c r="EF20" s="1408">
        <v>298699.4798977591</v>
      </c>
      <c r="EG20" s="1408">
        <v>298699.4798977591</v>
      </c>
      <c r="EH20" s="1408">
        <v>298699.4798977591</v>
      </c>
      <c r="EI20" s="1408">
        <v>298699.4798977591</v>
      </c>
      <c r="EJ20" s="1408">
        <v>298699.4798977591</v>
      </c>
      <c r="EK20" s="1408">
        <v>298699.4798977591</v>
      </c>
      <c r="EL20" s="1408">
        <v>298699.4798977591</v>
      </c>
      <c r="EM20" s="1408">
        <v>298699.4798977591</v>
      </c>
      <c r="EN20" s="1408">
        <v>298699.4798977591</v>
      </c>
      <c r="EO20" s="1408">
        <v>298699.4798977591</v>
      </c>
      <c r="EP20" s="1408">
        <v>298699.4798977591</v>
      </c>
      <c r="EQ20" s="1408">
        <v>298699.4798977591</v>
      </c>
      <c r="ER20" s="1522">
        <v>298699.4798977591</v>
      </c>
      <c r="ES20" s="1408">
        <v>345946.25495195843</v>
      </c>
      <c r="ET20" s="1408">
        <v>345946.25495195843</v>
      </c>
      <c r="EU20" s="1408">
        <v>345946.25495195843</v>
      </c>
      <c r="EV20" s="1408">
        <v>345946.25495195843</v>
      </c>
      <c r="EW20" s="1408">
        <v>345946.25495195843</v>
      </c>
      <c r="EX20" s="1408">
        <v>345946.25495195843</v>
      </c>
      <c r="EY20" s="1408">
        <v>345946.25495195843</v>
      </c>
      <c r="EZ20" s="1408">
        <v>345946.25495195843</v>
      </c>
      <c r="FA20" s="1408">
        <v>345946.25495195843</v>
      </c>
      <c r="FB20" s="1408">
        <v>345946.25495195843</v>
      </c>
      <c r="FC20" s="1408">
        <v>345946.25495195843</v>
      </c>
      <c r="FD20" s="1408">
        <v>345946.25495195843</v>
      </c>
      <c r="FE20" s="1408">
        <v>345946.25495195843</v>
      </c>
      <c r="FF20" s="1408">
        <v>345946.25495195843</v>
      </c>
      <c r="FG20" s="1408">
        <v>345946.25495195843</v>
      </c>
      <c r="FH20" s="1408">
        <v>345946.25495195843</v>
      </c>
      <c r="FI20" s="1522">
        <v>345946.25495195843</v>
      </c>
      <c r="FJ20" s="1521">
        <v>385378.02921800001</v>
      </c>
      <c r="FK20" s="1408">
        <v>385378.02921800001</v>
      </c>
      <c r="FL20" s="1408">
        <v>385378.02921800001</v>
      </c>
      <c r="FM20" s="1469">
        <v>385378.02921800001</v>
      </c>
      <c r="FN20" s="1469">
        <v>385378.02921800001</v>
      </c>
      <c r="FO20" s="1469">
        <v>385378.02921800001</v>
      </c>
      <c r="FP20" s="1469">
        <v>385378.02921800001</v>
      </c>
      <c r="FQ20" s="1409">
        <v>385378.02921800001</v>
      </c>
      <c r="FR20" s="1409">
        <v>385378.02921800001</v>
      </c>
      <c r="FS20" s="1409">
        <v>385378.02921800001</v>
      </c>
      <c r="FT20" s="1409">
        <v>385378.02921800001</v>
      </c>
      <c r="FU20" s="1409">
        <v>385378.02921800001</v>
      </c>
      <c r="FV20" s="1409">
        <v>385378.02921800001</v>
      </c>
      <c r="FW20" s="1409">
        <v>385378.02921800001</v>
      </c>
      <c r="FX20" s="1409">
        <v>385378.02921800001</v>
      </c>
      <c r="FY20" s="1409">
        <v>385378.02921800001</v>
      </c>
      <c r="FZ20" s="1468">
        <v>385378.02921800001</v>
      </c>
      <c r="GA20" s="1467">
        <v>459130.92153951299</v>
      </c>
      <c r="GB20" s="1409">
        <v>459130.92153951299</v>
      </c>
      <c r="GC20" s="1409">
        <v>459130.92153951299</v>
      </c>
      <c r="GD20" s="1409">
        <v>459130.92153951299</v>
      </c>
      <c r="GE20" s="1409">
        <v>459130.92153951299</v>
      </c>
      <c r="GF20" s="1409">
        <v>459130.92153951299</v>
      </c>
      <c r="GG20" s="1409">
        <v>459130.92153951299</v>
      </c>
      <c r="GH20" s="1409">
        <v>459130.92153951299</v>
      </c>
      <c r="GI20" s="1409">
        <v>459130.92153951299</v>
      </c>
      <c r="GJ20" s="1409">
        <v>459130.92153951299</v>
      </c>
      <c r="GK20" s="1409">
        <v>459130.92153951299</v>
      </c>
      <c r="GL20" s="1469">
        <v>459130.92153951299</v>
      </c>
      <c r="GM20" s="1469">
        <v>459130.92153951299</v>
      </c>
      <c r="GN20" s="1469">
        <v>459130.92153951299</v>
      </c>
      <c r="GO20" s="1469">
        <v>459130.92153951299</v>
      </c>
      <c r="GP20" s="1469">
        <v>459130.92153951299</v>
      </c>
      <c r="GQ20" s="1469">
        <v>459130.92153951299</v>
      </c>
      <c r="GR20" s="1471">
        <v>610222.29231138306</v>
      </c>
      <c r="GS20" s="1469">
        <v>610222.29231138306</v>
      </c>
      <c r="GT20" s="1469">
        <v>610222.29231138306</v>
      </c>
      <c r="GU20" s="1469">
        <v>610222.29231138306</v>
      </c>
      <c r="GV20" s="1469">
        <v>610222.29231138306</v>
      </c>
      <c r="GW20" s="1469">
        <v>610222.29231138306</v>
      </c>
      <c r="GX20" s="1469">
        <v>610222.29231138306</v>
      </c>
      <c r="GY20" s="1469">
        <v>610222.29231138306</v>
      </c>
      <c r="GZ20" s="1469">
        <v>610222.29231138306</v>
      </c>
      <c r="HA20" s="1469">
        <v>610222.29231138306</v>
      </c>
      <c r="HB20" s="1469">
        <v>610222.29231138306</v>
      </c>
      <c r="HC20" s="1469">
        <v>610222.29231138306</v>
      </c>
      <c r="HD20" s="1469">
        <v>610222.29231138306</v>
      </c>
      <c r="HE20" s="1469">
        <v>610222.29231138306</v>
      </c>
      <c r="HF20" s="1469">
        <v>610222.29231138306</v>
      </c>
      <c r="HG20" s="1469">
        <v>610222.29231138306</v>
      </c>
      <c r="HH20" s="1470">
        <v>610222.29231138306</v>
      </c>
      <c r="HI20" s="1471">
        <v>854834.48510637297</v>
      </c>
      <c r="HJ20" s="1469">
        <v>854834.48510637297</v>
      </c>
      <c r="HK20" s="1469">
        <v>854834.48510637297</v>
      </c>
      <c r="HL20" s="1469">
        <v>854834.48510637297</v>
      </c>
      <c r="HM20" s="1469">
        <v>854834.48510637297</v>
      </c>
      <c r="HN20" s="1469">
        <v>854834.48510637297</v>
      </c>
      <c r="HO20" s="1469">
        <v>854834.48510637297</v>
      </c>
      <c r="HP20" s="1469">
        <v>854834.48510637297</v>
      </c>
      <c r="HQ20" s="1469">
        <v>854834.48510637297</v>
      </c>
      <c r="HR20" s="1469">
        <v>854834.48510637297</v>
      </c>
      <c r="HS20" s="1469">
        <v>854834.48510637297</v>
      </c>
      <c r="HT20" s="1469">
        <v>854834.48510637297</v>
      </c>
      <c r="HU20" s="1469">
        <v>854834.48510637297</v>
      </c>
      <c r="HV20" s="1469">
        <v>854834.48510637297</v>
      </c>
      <c r="HW20" s="1469">
        <v>854834.48510637297</v>
      </c>
      <c r="HX20" s="1469">
        <v>854834.48510637297</v>
      </c>
      <c r="HY20" s="1470">
        <v>854834.48510637297</v>
      </c>
      <c r="HZ20" s="1471">
        <v>1050978.2635573</v>
      </c>
      <c r="IA20" s="1469">
        <v>1050978.2635573</v>
      </c>
      <c r="IB20" s="1469">
        <v>1050978.2635573</v>
      </c>
      <c r="IC20" s="1469">
        <v>1050978.2635573</v>
      </c>
      <c r="ID20" s="1469">
        <v>1050978.2635573</v>
      </c>
      <c r="IE20" s="1469">
        <v>1050978.2635573</v>
      </c>
      <c r="IF20" s="1469">
        <v>1050978.2635573</v>
      </c>
      <c r="IG20" s="1469">
        <v>3152934.7906718999</v>
      </c>
      <c r="IH20" s="1469">
        <v>1176219.9005669998</v>
      </c>
      <c r="II20" s="1469">
        <v>1176219.9005669998</v>
      </c>
      <c r="IJ20" s="1469">
        <v>1176219.9005669998</v>
      </c>
      <c r="IK20" s="1469">
        <v>3528659.7017009994</v>
      </c>
      <c r="IL20" s="1469">
        <v>1176219.9005669998</v>
      </c>
      <c r="IM20" s="1469">
        <v>1176219.9005669998</v>
      </c>
      <c r="IN20" s="1469">
        <v>1176219.9005669998</v>
      </c>
      <c r="IO20" s="1469">
        <v>1176219.9005669998</v>
      </c>
      <c r="IP20" s="1469">
        <v>1176219.900567</v>
      </c>
      <c r="IQ20" s="1471">
        <v>1400006.0856349999</v>
      </c>
      <c r="IR20" s="1469">
        <v>1400006.0856349999</v>
      </c>
      <c r="IS20" s="1469">
        <v>1400006.0856349999</v>
      </c>
      <c r="IT20" s="1469">
        <v>1400006.0856349999</v>
      </c>
      <c r="IU20" s="1469">
        <v>1400006.0856349999</v>
      </c>
      <c r="IV20" s="1469">
        <v>1400006.0856349999</v>
      </c>
      <c r="IW20" s="1469">
        <v>1400006.0856349999</v>
      </c>
      <c r="IX20" s="1469">
        <v>1400006.0856349999</v>
      </c>
      <c r="IY20" s="1469">
        <v>1400006.0856349999</v>
      </c>
      <c r="IZ20" s="1469">
        <v>1400006.0856349999</v>
      </c>
      <c r="JA20" s="1469">
        <v>1400006.0856349999</v>
      </c>
      <c r="JB20" s="1469">
        <v>1400006.0856349999</v>
      </c>
      <c r="JC20" s="1469">
        <v>1400006.0856349999</v>
      </c>
      <c r="JD20" s="1469">
        <v>1400006.0856349999</v>
      </c>
      <c r="JE20" s="1469">
        <v>1400006.0856349999</v>
      </c>
      <c r="JF20" s="1469">
        <v>1400006.0856349999</v>
      </c>
      <c r="JG20" s="1470">
        <v>1400006.0856349999</v>
      </c>
      <c r="JH20" s="938"/>
      <c r="JI20" s="1473"/>
    </row>
    <row r="21" spans="1:271" ht="35.15" customHeight="1" x14ac:dyDescent="0.45">
      <c r="A21" s="1518" t="s">
        <v>994</v>
      </c>
      <c r="B21" s="1461">
        <v>9631.9</v>
      </c>
      <c r="C21" s="1461">
        <v>11232.03</v>
      </c>
      <c r="D21" s="1461">
        <v>13976.7</v>
      </c>
      <c r="E21" s="1461">
        <v>16295.839</v>
      </c>
      <c r="F21" s="1461">
        <v>21630</v>
      </c>
      <c r="G21" s="1461">
        <v>25934</v>
      </c>
      <c r="H21" s="1461">
        <v>25934</v>
      </c>
      <c r="I21" s="1461">
        <v>25934</v>
      </c>
      <c r="J21" s="1461">
        <v>25934</v>
      </c>
      <c r="K21" s="1461">
        <v>25934</v>
      </c>
      <c r="L21" s="1461">
        <v>25934</v>
      </c>
      <c r="M21" s="1461">
        <v>25934</v>
      </c>
      <c r="N21" s="1461">
        <v>25934</v>
      </c>
      <c r="O21" s="1461">
        <v>25934</v>
      </c>
      <c r="P21" s="1461">
        <v>25934</v>
      </c>
      <c r="Q21" s="1461">
        <v>25934</v>
      </c>
      <c r="R21" s="1462">
        <v>25934</v>
      </c>
      <c r="S21" s="1412">
        <v>25934</v>
      </c>
      <c r="T21" s="1412">
        <v>53411</v>
      </c>
      <c r="U21" s="1412">
        <v>53411</v>
      </c>
      <c r="V21" s="1412"/>
      <c r="W21" s="1412">
        <v>53411</v>
      </c>
      <c r="X21" s="1412">
        <v>53411</v>
      </c>
      <c r="Y21" s="1412">
        <v>53411</v>
      </c>
      <c r="Z21" s="1412">
        <v>53411</v>
      </c>
      <c r="AA21" s="1412">
        <v>53411</v>
      </c>
      <c r="AB21" s="1406">
        <v>53411</v>
      </c>
      <c r="AC21" s="1406">
        <v>53411</v>
      </c>
      <c r="AD21" s="1406">
        <v>53411</v>
      </c>
      <c r="AE21" s="1406">
        <v>53411</v>
      </c>
      <c r="AF21" s="1406">
        <v>53411</v>
      </c>
      <c r="AG21" s="1406">
        <v>53411</v>
      </c>
      <c r="AH21" s="1406"/>
      <c r="AI21" s="1406">
        <v>71847</v>
      </c>
      <c r="AJ21" s="1406">
        <v>71847</v>
      </c>
      <c r="AK21" s="1406">
        <v>71847</v>
      </c>
      <c r="AL21" s="1406">
        <v>73109</v>
      </c>
      <c r="AM21" s="1406">
        <v>73109</v>
      </c>
      <c r="AN21" s="1406">
        <v>73109</v>
      </c>
      <c r="AO21" s="1406">
        <v>73109</v>
      </c>
      <c r="AP21" s="1406">
        <v>73109</v>
      </c>
      <c r="AQ21" s="1406">
        <v>73109</v>
      </c>
      <c r="AR21" s="1406">
        <v>73109</v>
      </c>
      <c r="AS21" s="1406">
        <v>73109</v>
      </c>
      <c r="AT21" s="1406">
        <v>73109</v>
      </c>
      <c r="AU21" s="1406">
        <v>73109</v>
      </c>
      <c r="AV21" s="1406">
        <v>73109</v>
      </c>
      <c r="AW21" s="1406">
        <v>73109</v>
      </c>
      <c r="AX21" s="1519">
        <v>71627</v>
      </c>
      <c r="AY21" s="1406"/>
      <c r="AZ21" s="1406">
        <v>81464</v>
      </c>
      <c r="BA21" s="1406">
        <v>81464</v>
      </c>
      <c r="BB21" s="1406">
        <v>81464</v>
      </c>
      <c r="BC21" s="1519">
        <v>89545</v>
      </c>
      <c r="BD21" s="1519">
        <v>89545</v>
      </c>
      <c r="BE21" s="1519">
        <v>89545</v>
      </c>
      <c r="BF21" s="1519">
        <v>89545</v>
      </c>
      <c r="BG21" s="1519">
        <v>89545</v>
      </c>
      <c r="BH21" s="1519">
        <v>89545</v>
      </c>
      <c r="BI21" s="1519">
        <v>89545</v>
      </c>
      <c r="BJ21" s="1519">
        <v>89545</v>
      </c>
      <c r="BK21" s="1519">
        <v>89545</v>
      </c>
      <c r="BL21" s="1519">
        <v>89545</v>
      </c>
      <c r="BM21" s="1519">
        <v>89545</v>
      </c>
      <c r="BN21" s="1519">
        <v>89545</v>
      </c>
      <c r="BO21" s="1519">
        <v>89545</v>
      </c>
      <c r="BP21" s="1519">
        <v>89545</v>
      </c>
      <c r="BQ21" s="1519">
        <v>89545</v>
      </c>
      <c r="BR21" s="1519">
        <v>89545</v>
      </c>
      <c r="BS21" s="1519">
        <v>97270.700003000005</v>
      </c>
      <c r="BT21" s="1519">
        <v>104818</v>
      </c>
      <c r="BU21" s="1519">
        <v>104818</v>
      </c>
      <c r="BV21" s="1519">
        <v>104818</v>
      </c>
      <c r="BW21" s="1519">
        <v>104818</v>
      </c>
      <c r="BX21" s="1519">
        <v>104818</v>
      </c>
      <c r="BY21" s="1519">
        <v>104818</v>
      </c>
      <c r="BZ21" s="1519">
        <v>104818</v>
      </c>
      <c r="CA21" s="1519">
        <v>104818</v>
      </c>
      <c r="CB21" s="1519">
        <v>104818</v>
      </c>
      <c r="CC21" s="1519">
        <v>104818</v>
      </c>
      <c r="CD21" s="1519"/>
      <c r="CE21" s="1519">
        <v>123098.634578</v>
      </c>
      <c r="CF21" s="1519">
        <v>123098.634578</v>
      </c>
      <c r="CG21" s="1520">
        <v>123098.634578</v>
      </c>
      <c r="CH21" s="1520">
        <v>123098.634578</v>
      </c>
      <c r="CI21" s="1520">
        <v>123098.634578</v>
      </c>
      <c r="CJ21" s="1520">
        <v>123098.634578</v>
      </c>
      <c r="CK21" s="1520">
        <v>123098.634578</v>
      </c>
      <c r="CL21" s="1520">
        <v>132538</v>
      </c>
      <c r="CM21" s="1520">
        <v>132538</v>
      </c>
      <c r="CN21" s="1520">
        <v>132538</v>
      </c>
      <c r="CO21" s="1520">
        <v>132538</v>
      </c>
      <c r="CP21" s="1520">
        <v>132538</v>
      </c>
      <c r="CQ21" s="1520">
        <v>132538</v>
      </c>
      <c r="CR21" s="1520">
        <v>132538</v>
      </c>
      <c r="CS21" s="1520">
        <v>132538</v>
      </c>
      <c r="CT21" s="1520">
        <v>132538</v>
      </c>
      <c r="CU21" s="1408">
        <v>162527.84830000001</v>
      </c>
      <c r="CV21" s="1408">
        <v>162527.84830000001</v>
      </c>
      <c r="CW21" s="1408">
        <v>162527.84830000001</v>
      </c>
      <c r="CX21" s="1408">
        <v>162527.84830000001</v>
      </c>
      <c r="CY21" s="1408">
        <v>162527.84830000001</v>
      </c>
      <c r="CZ21" s="1408">
        <v>162527.84830000001</v>
      </c>
      <c r="DA21" s="1408">
        <v>162527.84830000001</v>
      </c>
      <c r="DB21" s="1408">
        <v>162527.84830000001</v>
      </c>
      <c r="DC21" s="1408">
        <v>162527.84830000001</v>
      </c>
      <c r="DD21" s="1408">
        <v>162527.84830000001</v>
      </c>
      <c r="DE21" s="1408">
        <v>162527.84830000001</v>
      </c>
      <c r="DF21" s="1408">
        <v>162527.84830000001</v>
      </c>
      <c r="DG21" s="1408">
        <v>162527.84830000001</v>
      </c>
      <c r="DH21" s="1408">
        <v>162527.84830000001</v>
      </c>
      <c r="DI21" s="1408">
        <v>162527.84830000001</v>
      </c>
      <c r="DJ21" s="1408">
        <v>162527.84830000001</v>
      </c>
      <c r="DK21" s="1408">
        <v>195062</v>
      </c>
      <c r="DL21" s="1408">
        <v>195062</v>
      </c>
      <c r="DM21" s="1408">
        <v>195062</v>
      </c>
      <c r="DN21" s="1408">
        <v>195062</v>
      </c>
      <c r="DO21" s="1408">
        <v>195062</v>
      </c>
      <c r="DP21" s="1408">
        <v>195062</v>
      </c>
      <c r="DQ21" s="1408">
        <v>195062</v>
      </c>
      <c r="DR21" s="1408">
        <v>195062</v>
      </c>
      <c r="DS21" s="1408">
        <v>195062</v>
      </c>
      <c r="DT21" s="1408">
        <v>195062</v>
      </c>
      <c r="DU21" s="1408">
        <v>195062</v>
      </c>
      <c r="DV21" s="1408">
        <v>195062</v>
      </c>
      <c r="DW21" s="1408">
        <v>195062</v>
      </c>
      <c r="DX21" s="1408">
        <v>195062</v>
      </c>
      <c r="DY21" s="1408">
        <v>195062</v>
      </c>
      <c r="DZ21" s="1408">
        <v>195062</v>
      </c>
      <c r="EA21" s="1408">
        <v>195062</v>
      </c>
      <c r="EB21" s="1521">
        <v>285921.00610834261</v>
      </c>
      <c r="EC21" s="1408">
        <v>285921.00610834261</v>
      </c>
      <c r="ED21" s="1408">
        <v>285921.00610834261</v>
      </c>
      <c r="EE21" s="1408">
        <v>285921.00610834261</v>
      </c>
      <c r="EF21" s="1408">
        <v>285921.00610834261</v>
      </c>
      <c r="EG21" s="1408">
        <v>285921.00610834261</v>
      </c>
      <c r="EH21" s="1408">
        <v>285921.00610834261</v>
      </c>
      <c r="EI21" s="1408">
        <v>285921.00610834261</v>
      </c>
      <c r="EJ21" s="1408">
        <v>285921.00610834261</v>
      </c>
      <c r="EK21" s="1408">
        <v>285921.00610834261</v>
      </c>
      <c r="EL21" s="1408">
        <v>285921.00610834261</v>
      </c>
      <c r="EM21" s="1408">
        <v>285921.00610834261</v>
      </c>
      <c r="EN21" s="1408">
        <v>285921.00610834261</v>
      </c>
      <c r="EO21" s="1408">
        <v>285921.00610834261</v>
      </c>
      <c r="EP21" s="1408">
        <v>285921.00610834261</v>
      </c>
      <c r="EQ21" s="1408">
        <v>285921.00610834261</v>
      </c>
      <c r="ER21" s="1522">
        <v>285921.00610834261</v>
      </c>
      <c r="ES21" s="1523">
        <v>332228.55979104008</v>
      </c>
      <c r="ET21" s="1523">
        <v>332228.55979104008</v>
      </c>
      <c r="EU21" s="1523">
        <v>332228.55979104008</v>
      </c>
      <c r="EV21" s="1523">
        <v>332228.55979104008</v>
      </c>
      <c r="EW21" s="1523">
        <v>332228.55979104008</v>
      </c>
      <c r="EX21" s="1523">
        <v>332228.55979104008</v>
      </c>
      <c r="EY21" s="1523">
        <v>332228.55979104008</v>
      </c>
      <c r="EZ21" s="1523">
        <v>332228.55979104008</v>
      </c>
      <c r="FA21" s="1523">
        <v>332228.55979104008</v>
      </c>
      <c r="FB21" s="1523">
        <v>332228.55979104008</v>
      </c>
      <c r="FC21" s="1408">
        <v>332228.55979104008</v>
      </c>
      <c r="FD21" s="1408">
        <v>332228.55979104008</v>
      </c>
      <c r="FE21" s="1408">
        <v>332228.55979104008</v>
      </c>
      <c r="FF21" s="1408">
        <v>332228.55979104008</v>
      </c>
      <c r="FG21" s="1408">
        <v>332228.55979104008</v>
      </c>
      <c r="FH21" s="1408">
        <v>332228.55979104008</v>
      </c>
      <c r="FI21" s="1522">
        <v>332228.55979104008</v>
      </c>
      <c r="FJ21" s="1521">
        <v>376332.82076800003</v>
      </c>
      <c r="FK21" s="1408">
        <v>376332.82076800003</v>
      </c>
      <c r="FL21" s="1408">
        <v>376332.82076800003</v>
      </c>
      <c r="FM21" s="1469">
        <v>376332.82076800003</v>
      </c>
      <c r="FN21" s="1469">
        <v>376332.82076800003</v>
      </c>
      <c r="FO21" s="1469">
        <v>376332.82076800003</v>
      </c>
      <c r="FP21" s="1469">
        <v>376332.82076800003</v>
      </c>
      <c r="FQ21" s="1409">
        <v>376332.82076800003</v>
      </c>
      <c r="FR21" s="1409">
        <v>376332.82076800003</v>
      </c>
      <c r="FS21" s="1409">
        <v>376332.82076800003</v>
      </c>
      <c r="FT21" s="1409">
        <v>376332.82076800003</v>
      </c>
      <c r="FU21" s="1409">
        <v>376332.82076800003</v>
      </c>
      <c r="FV21" s="1409">
        <v>376332.82076800003</v>
      </c>
      <c r="FW21" s="1409">
        <v>376332.82076800003</v>
      </c>
      <c r="FX21" s="1409">
        <v>376332.82076800003</v>
      </c>
      <c r="FY21" s="1409">
        <v>376332.82076800003</v>
      </c>
      <c r="FZ21" s="1468">
        <v>376332.82076800003</v>
      </c>
      <c r="GA21" s="1467">
        <v>426704.81854046299</v>
      </c>
      <c r="GB21" s="1409">
        <v>426704.81854046299</v>
      </c>
      <c r="GC21" s="1409">
        <v>426704.81854046299</v>
      </c>
      <c r="GD21" s="1409">
        <v>426704.81854046299</v>
      </c>
      <c r="GE21" s="1409">
        <v>426704.81854046299</v>
      </c>
      <c r="GF21" s="1409">
        <v>426704.81854046299</v>
      </c>
      <c r="GG21" s="1409">
        <v>426704.81854046299</v>
      </c>
      <c r="GH21" s="1409">
        <v>426704.81854046299</v>
      </c>
      <c r="GI21" s="1409">
        <v>426704.81854046299</v>
      </c>
      <c r="GJ21" s="1409">
        <v>426704.81854046299</v>
      </c>
      <c r="GK21" s="1409">
        <v>426704.81854046299</v>
      </c>
      <c r="GL21" s="1469">
        <v>426704.81854046299</v>
      </c>
      <c r="GM21" s="1469">
        <v>426704.81854046299</v>
      </c>
      <c r="GN21" s="1469">
        <v>426704.81854046299</v>
      </c>
      <c r="GO21" s="1469">
        <v>426704.81854046299</v>
      </c>
      <c r="GP21" s="1469">
        <v>426704.81854046299</v>
      </c>
      <c r="GQ21" s="1469">
        <v>426704.81854046299</v>
      </c>
      <c r="GR21" s="1471">
        <v>577282.96184570482</v>
      </c>
      <c r="GS21" s="1469">
        <v>577282.96184570482</v>
      </c>
      <c r="GT21" s="1469">
        <v>577282.96184570482</v>
      </c>
      <c r="GU21" s="1469">
        <v>577282.96184570482</v>
      </c>
      <c r="GV21" s="1469">
        <v>577282.96184570482</v>
      </c>
      <c r="GW21" s="1469">
        <v>577282.96184570482</v>
      </c>
      <c r="GX21" s="1469">
        <v>577282.96184570482</v>
      </c>
      <c r="GY21" s="1469">
        <v>577282.96184570482</v>
      </c>
      <c r="GZ21" s="1469">
        <v>577282.96184570482</v>
      </c>
      <c r="HA21" s="1469">
        <v>577282.96184570482</v>
      </c>
      <c r="HB21" s="1469">
        <v>577282.96184570482</v>
      </c>
      <c r="HC21" s="1469">
        <v>577282.96184570482</v>
      </c>
      <c r="HD21" s="1469">
        <v>577282.96184570482</v>
      </c>
      <c r="HE21" s="1469">
        <v>577282.96184570482</v>
      </c>
      <c r="HF21" s="1469">
        <v>577282.96184570482</v>
      </c>
      <c r="HG21" s="1469">
        <v>577282.96184570482</v>
      </c>
      <c r="HH21" s="1470">
        <v>577282.96184570482</v>
      </c>
      <c r="HI21" s="1471">
        <v>803093.33599203709</v>
      </c>
      <c r="HJ21" s="1469">
        <v>803093.33599203709</v>
      </c>
      <c r="HK21" s="1469">
        <v>803093.33599203709</v>
      </c>
      <c r="HL21" s="1469">
        <v>803093.33599203709</v>
      </c>
      <c r="HM21" s="1469">
        <v>803093.33599203709</v>
      </c>
      <c r="HN21" s="1469">
        <v>803093.33599203709</v>
      </c>
      <c r="HO21" s="1469">
        <v>803093.33599203709</v>
      </c>
      <c r="HP21" s="1469">
        <v>803093.33599203709</v>
      </c>
      <c r="HQ21" s="1469">
        <v>803093.33599203709</v>
      </c>
      <c r="HR21" s="1469">
        <v>803093.33599203709</v>
      </c>
      <c r="HS21" s="1469">
        <v>803093.33599203709</v>
      </c>
      <c r="HT21" s="1469">
        <v>803093.33599203709</v>
      </c>
      <c r="HU21" s="1469">
        <v>803093.33599203709</v>
      </c>
      <c r="HV21" s="1469">
        <v>803093.33599203709</v>
      </c>
      <c r="HW21" s="1469">
        <v>803093.33599203709</v>
      </c>
      <c r="HX21" s="1469">
        <v>803093.33599203709</v>
      </c>
      <c r="HY21" s="1470">
        <v>803093.33599203709</v>
      </c>
      <c r="HZ21" s="1471">
        <v>979407.74111028539</v>
      </c>
      <c r="IA21" s="1469">
        <v>979407.74111028539</v>
      </c>
      <c r="IB21" s="1469">
        <v>979407.74111028539</v>
      </c>
      <c r="IC21" s="1469">
        <v>979407.74111028539</v>
      </c>
      <c r="ID21" s="1469">
        <v>979407.74111028539</v>
      </c>
      <c r="IE21" s="1469">
        <v>979407.74111028539</v>
      </c>
      <c r="IF21" s="1469">
        <v>979407.74111028539</v>
      </c>
      <c r="IG21" s="1469">
        <v>2938223.2233308563</v>
      </c>
      <c r="IH21" s="1469">
        <v>904452.9028535746</v>
      </c>
      <c r="II21" s="1469">
        <v>904452.9028535746</v>
      </c>
      <c r="IJ21" s="1469">
        <v>904452.9028535746</v>
      </c>
      <c r="IK21" s="1469">
        <v>2713358.7085607238</v>
      </c>
      <c r="IL21" s="1469">
        <v>904452.9028535746</v>
      </c>
      <c r="IM21" s="1469">
        <v>904452.9028535746</v>
      </c>
      <c r="IN21" s="1469">
        <v>904452.9028535746</v>
      </c>
      <c r="IO21" s="1469">
        <v>904452.9028535746</v>
      </c>
      <c r="IP21" s="1469">
        <v>904452.90285357495</v>
      </c>
      <c r="IQ21" s="1471">
        <v>1350563.81039</v>
      </c>
      <c r="IR21" s="1469">
        <v>1350563.81039</v>
      </c>
      <c r="IS21" s="1469">
        <v>1350563.81039</v>
      </c>
      <c r="IT21" s="1469">
        <v>1350563.81039</v>
      </c>
      <c r="IU21" s="1469">
        <v>1350563.81039</v>
      </c>
      <c r="IV21" s="1469">
        <v>1350563.81039</v>
      </c>
      <c r="IW21" s="1469">
        <v>1350563.81039</v>
      </c>
      <c r="IX21" s="1469">
        <v>1350563.81039</v>
      </c>
      <c r="IY21" s="1469">
        <v>1350563.81039</v>
      </c>
      <c r="IZ21" s="1469">
        <v>1350563.81039</v>
      </c>
      <c r="JA21" s="1469">
        <v>1350563.81039</v>
      </c>
      <c r="JB21" s="1469">
        <v>1350563.81039</v>
      </c>
      <c r="JC21" s="1469">
        <v>1350563.81039</v>
      </c>
      <c r="JD21" s="1469">
        <v>1350563.81039</v>
      </c>
      <c r="JE21" s="1469">
        <v>1350563.81039</v>
      </c>
      <c r="JF21" s="1469">
        <v>1350563.81039</v>
      </c>
      <c r="JG21" s="1470">
        <v>1350563.81039</v>
      </c>
      <c r="JH21" s="938"/>
      <c r="JI21" s="1473"/>
    </row>
    <row r="22" spans="1:271" ht="35.15" customHeight="1" x14ac:dyDescent="0.45">
      <c r="A22" s="1524" t="s">
        <v>995</v>
      </c>
      <c r="B22" s="1461">
        <v>278.37</v>
      </c>
      <c r="C22" s="1461">
        <v>-121.02</v>
      </c>
      <c r="D22" s="1461">
        <v>-70.400000000000006</v>
      </c>
      <c r="E22" s="1461">
        <v>-284.78899999999999</v>
      </c>
      <c r="F22" s="1461">
        <v>136.50460000000001</v>
      </c>
      <c r="G22" s="1461">
        <v>-338.92809999999997</v>
      </c>
      <c r="H22" s="1461">
        <v>-159.08260000000001</v>
      </c>
      <c r="I22" s="1461">
        <v>-112.5844</v>
      </c>
      <c r="J22" s="1461">
        <v>-159.57820000000001</v>
      </c>
      <c r="K22" s="1461">
        <v>-72.070400000000006</v>
      </c>
      <c r="L22" s="1461">
        <v>17.234100000000002</v>
      </c>
      <c r="M22" s="1461">
        <v>-240.61760000000001</v>
      </c>
      <c r="N22" s="1461">
        <v>-207.661</v>
      </c>
      <c r="O22" s="1461">
        <v>-150.93039999999999</v>
      </c>
      <c r="P22" s="1461">
        <v>-469.64249999999998</v>
      </c>
      <c r="Q22" s="1461">
        <v>73.818399999999997</v>
      </c>
      <c r="R22" s="1462">
        <v>159.12309999999999</v>
      </c>
      <c r="S22" s="1412">
        <v>-1666.4004</v>
      </c>
      <c r="T22" s="1412">
        <v>107.7178</v>
      </c>
      <c r="U22" s="1464">
        <v>-306.702</v>
      </c>
      <c r="V22" s="1464"/>
      <c r="W22" s="1412">
        <v>-598.95600000000002</v>
      </c>
      <c r="X22" s="1412">
        <v>-308.7638</v>
      </c>
      <c r="Y22" s="1412">
        <v>-288.44240000000002</v>
      </c>
      <c r="Z22" s="1412">
        <v>643.66700000000003</v>
      </c>
      <c r="AA22" s="1412">
        <v>-429.2885</v>
      </c>
      <c r="AB22" s="1465">
        <v>-139.19499999999999</v>
      </c>
      <c r="AC22" s="1406">
        <v>-41.364199999999997</v>
      </c>
      <c r="AD22" s="1406">
        <v>-437.92899999999997</v>
      </c>
      <c r="AE22" s="1406">
        <v>-539.51909999999998</v>
      </c>
      <c r="AF22" s="1406">
        <v>273.70280000000002</v>
      </c>
      <c r="AG22" s="1406">
        <v>-2065.0724</v>
      </c>
      <c r="AH22" s="1406"/>
      <c r="AI22" s="1406">
        <v>-826.92801160001022</v>
      </c>
      <c r="AJ22" s="1406">
        <v>-54.881898999999976</v>
      </c>
      <c r="AK22" s="1406">
        <v>164.19007333002006</v>
      </c>
      <c r="AL22" s="1406">
        <v>-717.61983726999017</v>
      </c>
      <c r="AM22" s="1406">
        <v>-994.40377513002306</v>
      </c>
      <c r="AN22" s="1406">
        <v>-753.05701856000678</v>
      </c>
      <c r="AO22" s="1406">
        <v>-776.17584478998833</v>
      </c>
      <c r="AP22" s="1406">
        <f>AO22+AL22+AM22+AN22</f>
        <v>-3241.2564757500081</v>
      </c>
      <c r="AQ22" s="1406">
        <v>-680.08715710001547</v>
      </c>
      <c r="AR22" s="1406">
        <v>-154.9329031899774</v>
      </c>
      <c r="AS22" s="1406">
        <v>-435.54621558001031</v>
      </c>
      <c r="AT22" s="1406">
        <f>AP22+AQ22+AR22+AS22</f>
        <v>-4511.8227516200113</v>
      </c>
      <c r="AU22" s="1406">
        <v>-305.86088267999747</v>
      </c>
      <c r="AV22" s="1406">
        <v>-1596.7776005600069</v>
      </c>
      <c r="AW22" s="1406">
        <v>-71.448873650006718</v>
      </c>
      <c r="AX22" s="1406">
        <f>AW22+AV22+AU22+AT22</f>
        <v>-6485.9101085100228</v>
      </c>
      <c r="AY22" s="1406"/>
      <c r="AZ22" s="1406">
        <v>-1422.9553826099989</v>
      </c>
      <c r="BA22" s="1406">
        <v>-917.91756533999956</v>
      </c>
      <c r="BB22" s="1406">
        <v>441.43137491999755</v>
      </c>
      <c r="BC22" s="1406">
        <v>-1899.4415730300002</v>
      </c>
      <c r="BD22" s="1406">
        <v>-839.86263428999951</v>
      </c>
      <c r="BE22" s="1406">
        <v>-493.97012427000061</v>
      </c>
      <c r="BF22" s="1406">
        <v>154.75616916999988</v>
      </c>
      <c r="BG22" s="1406">
        <f>BD22+BE22+BF22</f>
        <v>-1179.0765893900002</v>
      </c>
      <c r="BH22" s="1406">
        <v>-3078.5181624200018</v>
      </c>
      <c r="BI22" s="1406">
        <v>-880.21129356000199</v>
      </c>
      <c r="BJ22" s="1406">
        <v>-904.36901716000284</v>
      </c>
      <c r="BK22" s="1406">
        <v>-1273.254892720001</v>
      </c>
      <c r="BL22" s="1406">
        <f>BI22+BJ22+BK22</f>
        <v>-3057.8352034400059</v>
      </c>
      <c r="BM22" s="1406">
        <v>-6136.3533658600054</v>
      </c>
      <c r="BN22" s="1406">
        <f>-1116688.30702/1000</f>
        <v>-1116.6883070199999</v>
      </c>
      <c r="BO22" s="1406">
        <f>-458409.268200008/1000</f>
        <v>-458.409268200008</v>
      </c>
      <c r="BP22" s="1406">
        <f>-134342.406630007/1000</f>
        <v>-134.34240663000699</v>
      </c>
      <c r="BQ22" s="1406">
        <f>BN22+BO22+BP22</f>
        <v>-1709.4399818500149</v>
      </c>
      <c r="BR22" s="1406">
        <f>BC22+BG22+BL22+BQ22</f>
        <v>-7845.7933477100214</v>
      </c>
      <c r="BS22" s="1406">
        <f>BD22+BH22+BM22+BR22</f>
        <v>-17900.52751028003</v>
      </c>
      <c r="BT22" s="1406">
        <v>-1406.9600833599766</v>
      </c>
      <c r="BU22" s="1406">
        <v>-533.20018896001227</v>
      </c>
      <c r="BV22" s="1406">
        <v>-85.205147169988138</v>
      </c>
      <c r="BW22" s="1406">
        <f>BT22+BU22+BV22</f>
        <v>-2025.3654194899771</v>
      </c>
      <c r="BX22" s="1406">
        <v>-319.35147992998662</v>
      </c>
      <c r="BY22" s="1406">
        <v>-970.90810463998696</v>
      </c>
      <c r="BZ22" s="1406">
        <v>-319.15189942000552</v>
      </c>
      <c r="CA22" s="1406">
        <f>BX22+BY22+BZ22</f>
        <v>-1609.4114839899792</v>
      </c>
      <c r="CB22" s="1406">
        <v>-1356.3743189000106</v>
      </c>
      <c r="CC22" s="1406">
        <v>-2532.4574515568875</v>
      </c>
      <c r="CD22" s="1406"/>
      <c r="CE22" s="1406">
        <v>-506.10404815000157</v>
      </c>
      <c r="CF22" s="1406">
        <v>-422.31094997000508</v>
      </c>
      <c r="CG22" s="1406">
        <v>863.18816832999516</v>
      </c>
      <c r="CH22" s="1406">
        <f>CE22+CF22+CG22</f>
        <v>-65.226829790011493</v>
      </c>
      <c r="CI22" s="1406">
        <v>-991.87939823000022</v>
      </c>
      <c r="CJ22" s="1406">
        <v>223.58358768000406</v>
      </c>
      <c r="CK22" s="1406">
        <v>58.149907350002323</v>
      </c>
      <c r="CL22" s="1406">
        <f>CI22+CJ22+CK22</f>
        <v>-710.14590319999388</v>
      </c>
      <c r="CM22" s="1406">
        <v>-900.37619423999593</v>
      </c>
      <c r="CN22" s="1406">
        <v>-1323.011139190007</v>
      </c>
      <c r="CO22" s="1406">
        <v>-569.73394272998019</v>
      </c>
      <c r="CP22" s="1406">
        <f>CM22+CN22+CO22</f>
        <v>-2793.1212761599832</v>
      </c>
      <c r="CQ22" s="1406">
        <v>-807.02708522999569</v>
      </c>
      <c r="CR22" s="1406">
        <v>-141.51079441000522</v>
      </c>
      <c r="CS22" s="1466">
        <v>-1147.6672169800313</v>
      </c>
      <c r="CT22" s="1406">
        <f>SUM(CQ22:CS22)</f>
        <v>-2096.2050966200322</v>
      </c>
      <c r="CU22" s="1408">
        <v>-1062.5093789399696</v>
      </c>
      <c r="CV22" s="1408">
        <v>-1576.56327207</v>
      </c>
      <c r="CW22" s="1408">
        <v>-407.56534315998528</v>
      </c>
      <c r="CX22" s="1408">
        <v>-3046.6379941699543</v>
      </c>
      <c r="CY22" s="1495">
        <v>274.76600640002687</v>
      </c>
      <c r="CZ22" s="1495">
        <v>-956.69689904003121</v>
      </c>
      <c r="DA22" s="1495">
        <v>-919.56473950996997</v>
      </c>
      <c r="DB22" s="1469">
        <v>-1601.4956321499749</v>
      </c>
      <c r="DC22" s="1495">
        <v>-1709.3595876799704</v>
      </c>
      <c r="DD22" s="1495">
        <v>-1183.7076938399698</v>
      </c>
      <c r="DE22" s="1495">
        <v>-271.69817897003236</v>
      </c>
      <c r="DF22" s="1495">
        <v>-3164.7654604899744</v>
      </c>
      <c r="DG22" s="1408">
        <v>413.08558436768686</v>
      </c>
      <c r="DH22" s="1408">
        <v>-1362.1057220600485</v>
      </c>
      <c r="DI22" s="1408">
        <v>-1425.2213491099892</v>
      </c>
      <c r="DJ22" s="1408">
        <v>-2374.2414868023507</v>
      </c>
      <c r="DK22" s="1408">
        <v>-2315.5285755499767</v>
      </c>
      <c r="DL22" s="1408">
        <v>-318.46803562999656</v>
      </c>
      <c r="DM22" s="1408">
        <v>432.51076223002792</v>
      </c>
      <c r="DN22" s="1408">
        <v>-2201.4858489499466</v>
      </c>
      <c r="DO22" s="1408">
        <v>-558.64520213008723</v>
      </c>
      <c r="DP22" s="1408">
        <v>-814.50798743999565</v>
      </c>
      <c r="DQ22" s="1408">
        <v>-1714.894540309893</v>
      </c>
      <c r="DR22" s="1408">
        <v>-3088.0477298799751</v>
      </c>
      <c r="DS22" s="1408">
        <v>-1471.3806718200767</v>
      </c>
      <c r="DT22" s="1408">
        <v>-133.35931642000517</v>
      </c>
      <c r="DU22" s="1408">
        <v>-171.79805060001974</v>
      </c>
      <c r="DV22" s="1408">
        <v>-1776.5380388401011</v>
      </c>
      <c r="DW22" s="1408">
        <v>-1360.2964986799545</v>
      </c>
      <c r="DX22" s="1408">
        <v>-460.80771754004667</v>
      </c>
      <c r="DY22" s="1408">
        <v>-139.58869902999513</v>
      </c>
      <c r="DZ22" s="1408">
        <v>-1960.6929152499977</v>
      </c>
      <c r="EA22" s="1408">
        <v>-9026.7625329200182</v>
      </c>
      <c r="EB22" s="1521">
        <v>-2270.2076655899964</v>
      </c>
      <c r="EC22" s="1408">
        <v>629.76818908999633</v>
      </c>
      <c r="ED22" s="1408">
        <v>-760.433493400001</v>
      </c>
      <c r="EE22" s="1408">
        <v>-2400.8729698999991</v>
      </c>
      <c r="EF22" s="1408">
        <v>-2733.1248475047591</v>
      </c>
      <c r="EG22" s="1408">
        <v>-1324.6183808729677</v>
      </c>
      <c r="EH22" s="1408">
        <v>83.452847609995402</v>
      </c>
      <c r="EI22" s="1408">
        <v>-3974.2903807677312</v>
      </c>
      <c r="EJ22" s="1408">
        <v>-1456.8447903666845</v>
      </c>
      <c r="EK22" s="1408">
        <v>-190.63639939229003</v>
      </c>
      <c r="EL22" s="1408">
        <v>-367.40687182001352</v>
      </c>
      <c r="EM22" s="1408">
        <v>-2014.8880615789872</v>
      </c>
      <c r="EN22" s="1408">
        <v>-2191.0119159099918</v>
      </c>
      <c r="EO22" s="1408">
        <v>-1473.8928013299774</v>
      </c>
      <c r="EP22" s="1408">
        <v>921.70371638999222</v>
      </c>
      <c r="EQ22" s="1408">
        <v>-2743.2010008499792</v>
      </c>
      <c r="ER22" s="1522">
        <v>-11133.252413096696</v>
      </c>
      <c r="ES22" s="1521">
        <v>-1642.3401327300394</v>
      </c>
      <c r="ET22" s="1408">
        <v>-1256.9036076699988</v>
      </c>
      <c r="EU22" s="1408">
        <v>-1246.0086541210544</v>
      </c>
      <c r="EV22" s="1408">
        <v>-4145.2523945210933</v>
      </c>
      <c r="EW22" s="1408">
        <v>-2320.8728404300323</v>
      </c>
      <c r="EX22" s="1408">
        <v>-3544.6184707000057</v>
      </c>
      <c r="EY22" s="1408">
        <v>-956.55660743998408</v>
      </c>
      <c r="EZ22" s="1408">
        <v>-6022.0479185700215</v>
      </c>
      <c r="FA22" s="1408">
        <v>-2113.0525696003165</v>
      </c>
      <c r="FB22" s="1408">
        <v>-713.52984390006213</v>
      </c>
      <c r="FC22" s="1408">
        <v>-3526.6791688200296</v>
      </c>
      <c r="FD22" s="1408">
        <v>-6353.2615823204105</v>
      </c>
      <c r="FE22" s="1408">
        <v>-1460.4251302300352</v>
      </c>
      <c r="FF22" s="1408">
        <v>-2296.6452923200177</v>
      </c>
      <c r="FG22" s="1408">
        <v>1375.6002051600385</v>
      </c>
      <c r="FH22" s="1408">
        <v>-2381.4702173900137</v>
      </c>
      <c r="FI22" s="1522">
        <v>-16487.032112801546</v>
      </c>
      <c r="FJ22" s="1521">
        <v>-3230.8144071400184</v>
      </c>
      <c r="FK22" s="1408">
        <v>-4881.5175751300103</v>
      </c>
      <c r="FL22" s="1408">
        <v>-6895.5358787099922</v>
      </c>
      <c r="FM22" s="1409">
        <v>-15007.867860980021</v>
      </c>
      <c r="FN22" s="1409">
        <v>-1440.5913695944007</v>
      </c>
      <c r="FO22" s="1409">
        <v>-4763.2489624197706</v>
      </c>
      <c r="FP22" s="1409">
        <v>-4462.4684913499714</v>
      </c>
      <c r="FQ22" s="1409">
        <v>-10666.308823364143</v>
      </c>
      <c r="FR22" s="1409">
        <v>-4266.3738533199848</v>
      </c>
      <c r="FS22" s="1409">
        <v>-5106.0346094660263</v>
      </c>
      <c r="FT22" s="1409">
        <v>-351.73107356997951</v>
      </c>
      <c r="FU22" s="1409">
        <v>-9724.1395363559895</v>
      </c>
      <c r="FV22" s="1409">
        <v>-5038.679267619963</v>
      </c>
      <c r="FW22" s="1409">
        <v>-4127.453150129978</v>
      </c>
      <c r="FX22" s="1409">
        <v>-2517.7909422600587</v>
      </c>
      <c r="FY22" s="1409">
        <v>-11683.92336001</v>
      </c>
      <c r="FZ22" s="1468">
        <v>-47082.238580710167</v>
      </c>
      <c r="GA22" s="1467">
        <v>-4397.3658237099698</v>
      </c>
      <c r="GB22" s="1409">
        <v>-1749.8501066399976</v>
      </c>
      <c r="GC22" s="1409">
        <v>-2947.8534711100328</v>
      </c>
      <c r="GD22" s="1409">
        <f>GA22+GB22+GC22</f>
        <v>-9095.0694014600012</v>
      </c>
      <c r="GE22" s="1409">
        <v>-2584.2726515500749</v>
      </c>
      <c r="GF22" s="1409">
        <v>-5010.3288976999984</v>
      </c>
      <c r="GG22" s="1409">
        <v>-1386.0575355999506</v>
      </c>
      <c r="GH22" s="1409">
        <f>GE22+GF22+GG22</f>
        <v>-8980.6590848500236</v>
      </c>
      <c r="GI22" s="1409">
        <v>-4113.1114020199702</v>
      </c>
      <c r="GJ22" s="1409">
        <v>-3868.6841342299986</v>
      </c>
      <c r="GK22" s="1409">
        <v>-4366.159375640058</v>
      </c>
      <c r="GL22" s="1409">
        <f>GI22+GJ22+GK22</f>
        <v>-12347.954911890027</v>
      </c>
      <c r="GM22" s="1469">
        <v>-576.19967878992202</v>
      </c>
      <c r="GN22" s="1469">
        <v>-5333.6747215699634</v>
      </c>
      <c r="GO22" s="1469">
        <v>385.33918257007747</v>
      </c>
      <c r="GP22" s="1409">
        <f>GM22+GN22+GO22</f>
        <v>-5524.5352177898085</v>
      </c>
      <c r="GQ22" s="1470">
        <f>GD22+GH22+GL22+GP22</f>
        <v>-35948.218615989863</v>
      </c>
      <c r="GR22" s="1471">
        <v>-7291.2424213200011</v>
      </c>
      <c r="GS22" s="1469">
        <v>-1616.2783201700329</v>
      </c>
      <c r="GT22" s="1469">
        <v>-4485.305321559973</v>
      </c>
      <c r="GU22" s="1409">
        <f>GR22+GS22+GT22</f>
        <v>-13392.826063050008</v>
      </c>
      <c r="GV22" s="1409">
        <v>-2095.301548089999</v>
      </c>
      <c r="GW22" s="1409">
        <v>-4944.8265527199919</v>
      </c>
      <c r="GX22" s="1409">
        <v>-1431.7868787799655</v>
      </c>
      <c r="GY22" s="1409">
        <f>GV22+GW22+GX22</f>
        <v>-8471.9149795899557</v>
      </c>
      <c r="GZ22" s="1409">
        <v>-4912.512966239965</v>
      </c>
      <c r="HA22" s="1409">
        <v>-6401.5144075700264</v>
      </c>
      <c r="HB22" s="1409">
        <v>-2436.1264843899908</v>
      </c>
      <c r="HC22" s="1409">
        <f>GZ22+HA22+HB22</f>
        <v>-13750.153858199981</v>
      </c>
      <c r="HD22" s="1409">
        <v>-2370.4316299900038</v>
      </c>
      <c r="HE22" s="1409">
        <v>-5315.429854579982</v>
      </c>
      <c r="HF22" s="1409">
        <v>1074.2431722399947</v>
      </c>
      <c r="HG22" s="1409">
        <f>HD22+HE22+HF22</f>
        <v>-6611.6183123299907</v>
      </c>
      <c r="HH22" s="1468">
        <v>-42226.513213169936</v>
      </c>
      <c r="HI22" s="1471">
        <v>-6131.7724853899945</v>
      </c>
      <c r="HJ22" s="1469">
        <v>-3935.9351045400331</v>
      </c>
      <c r="HK22" s="1469">
        <v>3774.6340521900283</v>
      </c>
      <c r="HL22" s="1409">
        <f>HI22+HJ22+HK22</f>
        <v>-6293.0735377399988</v>
      </c>
      <c r="HM22" s="1409">
        <v>-2085.0474991099622</v>
      </c>
      <c r="HN22" s="1409">
        <v>-653.92599163091552</v>
      </c>
      <c r="HO22" s="1409">
        <v>6282.6314277008514</v>
      </c>
      <c r="HP22" s="1409">
        <f>HM22+HN22+HO22</f>
        <v>3543.6579369599735</v>
      </c>
      <c r="HQ22" s="1409">
        <v>-8563.8980201260201</v>
      </c>
      <c r="HR22" s="1409">
        <v>-4884.6448271800346</v>
      </c>
      <c r="HS22" s="1409">
        <v>-3731.8394028551525</v>
      </c>
      <c r="HT22" s="1409">
        <f>HQ22+HR22+HS22</f>
        <v>-17180.382250161209</v>
      </c>
      <c r="HU22" s="1409">
        <v>-3472.3869961142168</v>
      </c>
      <c r="HV22" s="1409">
        <v>-2638.5225636600107</v>
      </c>
      <c r="HW22" s="1409">
        <v>1083.6385587500743</v>
      </c>
      <c r="HX22" s="1409">
        <f>HU22+HV22+HW22</f>
        <v>-5027.2710010241526</v>
      </c>
      <c r="HY22" s="1468">
        <f t="shared" si="28"/>
        <v>-24957.068851965385</v>
      </c>
      <c r="HZ22" s="1471">
        <v>-7930.9562037549704</v>
      </c>
      <c r="IA22" s="1469">
        <v>-14775.382433810028</v>
      </c>
      <c r="IB22" s="1469">
        <v>-2701.7557278499362</v>
      </c>
      <c r="IC22" s="1409">
        <v>-25408.094365414934</v>
      </c>
      <c r="ID22" s="1409">
        <v>-6545.673220390011</v>
      </c>
      <c r="IE22" s="1409">
        <v>-3185.3337697400357</v>
      </c>
      <c r="IF22" s="1409">
        <v>2033.0185606299731</v>
      </c>
      <c r="IG22" s="1409">
        <v>-7697.9884295000738</v>
      </c>
      <c r="IH22" s="1409">
        <v>-3212.2551521760001</v>
      </c>
      <c r="II22" s="1409">
        <v>-17926.139912634939</v>
      </c>
      <c r="IJ22" s="1409">
        <v>-6607.6101507444882</v>
      </c>
      <c r="IK22" s="1409">
        <v>-27746.005215555426</v>
      </c>
      <c r="IL22" s="1409">
        <v>-3798.0224668069909</v>
      </c>
      <c r="IM22" s="1409">
        <v>-3288.6287967700382</v>
      </c>
      <c r="IN22" s="1409">
        <v>20535.893234889209</v>
      </c>
      <c r="IO22" s="1409">
        <v>13449.24197131218</v>
      </c>
      <c r="IP22" s="1409">
        <v>-47402.846039158263</v>
      </c>
      <c r="IQ22" s="1467">
        <v>-11848.691002101146</v>
      </c>
      <c r="IR22" s="1409">
        <v>-10729.473236114218</v>
      </c>
      <c r="IS22" s="1409">
        <v>6122.4711997607092</v>
      </c>
      <c r="IT22" s="1409">
        <f>IQ22+IR22+IS22</f>
        <v>-16455.693038454658</v>
      </c>
      <c r="IU22" s="1409">
        <v>2421.2857680587658</v>
      </c>
      <c r="IV22" s="1409">
        <v>-4642.4781323506459</v>
      </c>
      <c r="IW22" s="1409">
        <v>-2684.8396020070481</v>
      </c>
      <c r="IX22" s="1409">
        <f>IU22+IV22+IW22</f>
        <v>-4906.0319662989277</v>
      </c>
      <c r="IY22" s="1409">
        <f>IY4</f>
        <v>3536.2058099795104</v>
      </c>
      <c r="IZ22" s="1409">
        <f>IZ4</f>
        <v>668.19924155000626</v>
      </c>
      <c r="JA22" s="1409">
        <v>8182.8937999999998</v>
      </c>
      <c r="JB22" s="1409">
        <f>IY22+IZ22++JA22</f>
        <v>12387.298851529516</v>
      </c>
      <c r="JC22" s="1409">
        <v>-1404.3408999999999</v>
      </c>
      <c r="JD22" s="1409">
        <v>-5495.4481133678537</v>
      </c>
      <c r="JE22" s="1409">
        <v>-25086.639013714066</v>
      </c>
      <c r="JF22" s="1409">
        <f>JC22+JD22+JE22</f>
        <v>-31986.428027081922</v>
      </c>
      <c r="JG22" s="1470">
        <f t="shared" ref="JG22" si="49">IT22+IX22+JB22+JF22</f>
        <v>-40960.854180305992</v>
      </c>
      <c r="JH22" s="938"/>
      <c r="JI22" s="1473"/>
    </row>
    <row r="23" spans="1:271" s="969" customFormat="1" ht="35.15" customHeight="1" x14ac:dyDescent="0.45">
      <c r="A23" s="1525" t="s">
        <v>996</v>
      </c>
      <c r="B23" s="1476">
        <v>2.9</v>
      </c>
      <c r="C23" s="1476">
        <v>-1.08</v>
      </c>
      <c r="D23" s="1476">
        <v>-0.5</v>
      </c>
      <c r="E23" s="1476">
        <v>-1.75</v>
      </c>
      <c r="F23" s="1476">
        <v>-0.62</v>
      </c>
      <c r="G23" s="1476">
        <v>-1.31</v>
      </c>
      <c r="H23" s="1476">
        <v>-0.61</v>
      </c>
      <c r="I23" s="1476">
        <v>-0.43</v>
      </c>
      <c r="J23" s="1476">
        <v>-0.62</v>
      </c>
      <c r="K23" s="1476">
        <v>-0.28000000000000003</v>
      </c>
      <c r="L23" s="1476">
        <v>7.0000000000000007E-2</v>
      </c>
      <c r="M23" s="1476">
        <v>-0.93</v>
      </c>
      <c r="N23" s="1476">
        <v>-0.79</v>
      </c>
      <c r="O23" s="1476">
        <v>-0.57999999999999996</v>
      </c>
      <c r="P23" s="1476">
        <v>-1.81</v>
      </c>
      <c r="Q23" s="1476">
        <v>0.3</v>
      </c>
      <c r="R23" s="1477">
        <v>0.6</v>
      </c>
      <c r="S23" s="1526">
        <v>-6.43</v>
      </c>
      <c r="T23" s="1478">
        <v>0.2</v>
      </c>
      <c r="U23" s="1478">
        <v>-0.5</v>
      </c>
      <c r="V23" s="1478"/>
      <c r="W23" s="1478">
        <v>-1.0539804321813191</v>
      </c>
      <c r="X23" s="1478">
        <v>-0.54333040050679238</v>
      </c>
      <c r="Y23" s="1478">
        <v>-0.50757091574575919</v>
      </c>
      <c r="Z23" s="1478">
        <v>1.1326581966636167</v>
      </c>
      <c r="AA23" s="1478">
        <v>-0.75541722390370947</v>
      </c>
      <c r="AB23" s="1478">
        <v>-0.24494087421693531</v>
      </c>
      <c r="AC23" s="1478">
        <v>-7.2788414162032786E-2</v>
      </c>
      <c r="AD23" s="1478">
        <v>-0.77062187653973391</v>
      </c>
      <c r="AE23" s="1478">
        <v>-0.94938956148377562</v>
      </c>
      <c r="AF23" s="1478">
        <v>0.48163370169634689</v>
      </c>
      <c r="AG23" s="1478">
        <v>-3.4523746154874946</v>
      </c>
      <c r="AH23" s="1482"/>
      <c r="AI23" s="1482">
        <v>-1.1310892114514086</v>
      </c>
      <c r="AJ23" s="1482">
        <v>-7.5068594837844838E-2</v>
      </c>
      <c r="AK23" s="1482">
        <v>0.22458257304848933</v>
      </c>
      <c r="AL23" s="1482">
        <v>-0.98157523324076401</v>
      </c>
      <c r="AM23" s="1482">
        <v>-1.3601660194094065</v>
      </c>
      <c r="AN23" s="1482">
        <v>-1.0300469416351021</v>
      </c>
      <c r="AO23" s="1482">
        <v>-1.0616693495875862</v>
      </c>
      <c r="AP23" s="1482">
        <v>-4.4334575438728585</v>
      </c>
      <c r="AQ23" s="1482">
        <v>-0.93023725820352543</v>
      </c>
      <c r="AR23" s="1482">
        <v>-0.21192042455782106</v>
      </c>
      <c r="AS23" s="1482">
        <v>-0.59574910829037508</v>
      </c>
      <c r="AT23" s="1482">
        <v>-6.1713643349245801</v>
      </c>
      <c r="AU23" s="1482">
        <v>-0.41836283177173461</v>
      </c>
      <c r="AV23" s="1482">
        <v>-2.1841053776689696</v>
      </c>
      <c r="AW23" s="1482">
        <v>-9.7729244894618608E-2</v>
      </c>
      <c r="AX23" s="1482">
        <f>AX22/AX20*100</f>
        <v>-8.6526102382769547</v>
      </c>
      <c r="AY23" s="1482"/>
      <c r="AZ23" s="1482">
        <f t="shared" ref="AZ23:CA23" si="50">AZ22/AZ20*100</f>
        <v>-1.6030771288022156</v>
      </c>
      <c r="BA23" s="1482">
        <f t="shared" si="50"/>
        <v>-1.0341101858185746</v>
      </c>
      <c r="BB23" s="1482">
        <f t="shared" si="50"/>
        <v>0.49730901595241034</v>
      </c>
      <c r="BC23" s="1482">
        <f t="shared" si="50"/>
        <v>-2.0323360257540579</v>
      </c>
      <c r="BD23" s="1482">
        <f t="shared" si="50"/>
        <v>-0.89862363369747755</v>
      </c>
      <c r="BE23" s="1482">
        <f t="shared" si="50"/>
        <v>-0.52853075001337524</v>
      </c>
      <c r="BF23" s="1482">
        <f t="shared" si="50"/>
        <v>0.16558368642535376</v>
      </c>
      <c r="BG23" s="1482">
        <f t="shared" si="50"/>
        <v>-1.261570697285499</v>
      </c>
      <c r="BH23" s="1482">
        <f t="shared" si="50"/>
        <v>-3.2939067230395587</v>
      </c>
      <c r="BI23" s="1482">
        <f t="shared" si="50"/>
        <v>-0.94179528740330409</v>
      </c>
      <c r="BJ23" s="1482">
        <f t="shared" si="50"/>
        <v>-0.96764320642835289</v>
      </c>
      <c r="BK23" s="1482">
        <f t="shared" si="50"/>
        <v>-1.3623381867516942</v>
      </c>
      <c r="BL23" s="1482">
        <f t="shared" si="50"/>
        <v>-3.2717766805833515</v>
      </c>
      <c r="BM23" s="1482">
        <f t="shared" si="50"/>
        <v>-6.5656834036229075</v>
      </c>
      <c r="BN23" s="1482">
        <f t="shared" si="50"/>
        <v>-1.1948174179818318</v>
      </c>
      <c r="BO23" s="1482">
        <f t="shared" si="50"/>
        <v>-0.49048187821659084</v>
      </c>
      <c r="BP23" s="1482">
        <f t="shared" si="50"/>
        <v>-0.14374167474134344</v>
      </c>
      <c r="BQ23" s="1482">
        <f t="shared" si="50"/>
        <v>-1.8290409709397664</v>
      </c>
      <c r="BR23" s="1482">
        <f t="shared" si="50"/>
        <v>-8.3947243745626743</v>
      </c>
      <c r="BS23" s="1482">
        <f t="shared" si="50"/>
        <v>-16.966745693768772</v>
      </c>
      <c r="BT23" s="1527">
        <f t="shared" si="50"/>
        <v>-1.2493984454093974</v>
      </c>
      <c r="BU23" s="1527">
        <f t="shared" si="50"/>
        <v>-0.47348854815250041</v>
      </c>
      <c r="BV23" s="1527">
        <f t="shared" si="50"/>
        <v>-7.5663254184749382E-2</v>
      </c>
      <c r="BW23" s="1527">
        <f t="shared" si="50"/>
        <v>-1.7985502477466473</v>
      </c>
      <c r="BX23" s="1527">
        <f t="shared" si="50"/>
        <v>-0.28358817516049639</v>
      </c>
      <c r="BY23" s="1527">
        <f t="shared" si="50"/>
        <v>-0.86217874331991284</v>
      </c>
      <c r="BZ23" s="1527">
        <f t="shared" si="50"/>
        <v>-0.28341094512969917</v>
      </c>
      <c r="CA23" s="1527">
        <f t="shared" si="50"/>
        <v>-1.4291778636101085</v>
      </c>
      <c r="CB23" s="1527">
        <v>-1.2044776433030615</v>
      </c>
      <c r="CC23" s="1527">
        <v>-2.2488544205778189</v>
      </c>
      <c r="CD23" s="1527"/>
      <c r="CE23" s="1527">
        <f t="shared" ref="CE23:CT23" si="51">CE22/CE20*100</f>
        <v>-0.37954744422630865</v>
      </c>
      <c r="CF23" s="1527">
        <f t="shared" si="51"/>
        <v>-0.31670768553582734</v>
      </c>
      <c r="CG23" s="1482">
        <f t="shared" si="51"/>
        <v>0.64733895011038622</v>
      </c>
      <c r="CH23" s="1482">
        <f t="shared" si="51"/>
        <v>-4.8916179651749811E-2</v>
      </c>
      <c r="CI23" s="1482">
        <f t="shared" si="51"/>
        <v>-0.74384959368542125</v>
      </c>
      <c r="CJ23" s="1482">
        <f t="shared" si="51"/>
        <v>0.1676741760614073</v>
      </c>
      <c r="CK23" s="1482">
        <f t="shared" si="51"/>
        <v>4.3608915592290652E-2</v>
      </c>
      <c r="CL23" s="1528">
        <f t="shared" si="51"/>
        <v>-0.50747906414360411</v>
      </c>
      <c r="CM23" s="1528">
        <f t="shared" si="51"/>
        <v>-0.64341998788017096</v>
      </c>
      <c r="CN23" s="1528">
        <f t="shared" si="51"/>
        <v>-0.94544015777927559</v>
      </c>
      <c r="CO23" s="1528">
        <f t="shared" si="51"/>
        <v>-0.40713893689256531</v>
      </c>
      <c r="CP23" s="1528">
        <f t="shared" si="51"/>
        <v>-1.9959990825520117</v>
      </c>
      <c r="CQ23" s="1528">
        <f t="shared" si="51"/>
        <v>-0.57671155759060977</v>
      </c>
      <c r="CR23" s="1528">
        <f t="shared" si="51"/>
        <v>-0.10112536760376543</v>
      </c>
      <c r="CS23" s="1528">
        <f t="shared" si="51"/>
        <v>-0.82013721771383441</v>
      </c>
      <c r="CT23" s="1528">
        <f t="shared" si="51"/>
        <v>-1.4979741429082096</v>
      </c>
      <c r="CU23" s="1528">
        <v>-0.63711645242441561</v>
      </c>
      <c r="CV23" s="1528">
        <v>-0.94536050112421433</v>
      </c>
      <c r="CW23" s="1528">
        <v>-0.24438992324405662</v>
      </c>
      <c r="CX23" s="1528">
        <v>-1.8268668767926863</v>
      </c>
      <c r="CY23" s="1528">
        <v>0.16475896280469443</v>
      </c>
      <c r="CZ23" s="1528">
        <v>-0.57366772138042621</v>
      </c>
      <c r="DA23" s="1528">
        <v>-0.55140202639498281</v>
      </c>
      <c r="DB23" s="1528">
        <v>-0.96031078497071498</v>
      </c>
      <c r="DC23" s="1528">
        <v>-1.0249896499801676</v>
      </c>
      <c r="DD23" s="1528">
        <v>-0.70979104895921774</v>
      </c>
      <c r="DE23" s="1528">
        <v>-0.16291939002765371</v>
      </c>
      <c r="DF23" s="1528">
        <v>-1.8977000889670401</v>
      </c>
      <c r="DG23" s="1484">
        <v>0.24770004601990142</v>
      </c>
      <c r="DH23" s="1484">
        <v>-0.81676452242867781</v>
      </c>
      <c r="DI23" s="1484">
        <f>DI22/DI20*100</f>
        <v>-0.85461078072591645</v>
      </c>
      <c r="DJ23" s="1484">
        <f>DJ22/DJ20*100</f>
        <v>-1.4236752571346929</v>
      </c>
      <c r="DK23" s="1484">
        <f>DK22/DK20*100</f>
        <v>-1.146244530246016</v>
      </c>
      <c r="DL23" s="1484">
        <f>DL22/DL20*100</f>
        <v>-0.15764963894361494</v>
      </c>
      <c r="DM23" s="1484">
        <f t="shared" ref="DM23:DZ23" si="52">DM22/DM20*100</f>
        <v>0.21410363953766046</v>
      </c>
      <c r="DN23" s="1484">
        <f t="shared" si="52"/>
        <v>-1.089790529651971</v>
      </c>
      <c r="DO23" s="1484">
        <f>DO22/DO20*100</f>
        <v>-0.2765433404930881</v>
      </c>
      <c r="DP23" s="1484">
        <f t="shared" si="52"/>
        <v>-0.40320181547447936</v>
      </c>
      <c r="DQ23" s="1484">
        <f t="shared" si="52"/>
        <v>-0.84891566769461568</v>
      </c>
      <c r="DR23" s="1484">
        <f t="shared" si="52"/>
        <v>-1.5286608236621826</v>
      </c>
      <c r="DS23" s="1484">
        <f t="shared" si="52"/>
        <v>-0.72837021524680789</v>
      </c>
      <c r="DT23" s="1484">
        <f t="shared" si="52"/>
        <v>-6.6016195445772571E-2</v>
      </c>
      <c r="DU23" s="1484">
        <f t="shared" si="52"/>
        <v>-8.5044329785663939E-2</v>
      </c>
      <c r="DV23" s="1484">
        <f t="shared" si="52"/>
        <v>-0.8794307404782441</v>
      </c>
      <c r="DW23" s="1484">
        <f t="shared" si="52"/>
        <v>-0.67338077257559259</v>
      </c>
      <c r="DX23" s="1484">
        <f t="shared" si="52"/>
        <v>-0.22811133980498327</v>
      </c>
      <c r="DY23" s="1484">
        <f t="shared" si="52"/>
        <v>-6.9099895564573605E-2</v>
      </c>
      <c r="DZ23" s="1484">
        <f t="shared" si="52"/>
        <v>-0.9705920079451501</v>
      </c>
      <c r="EA23" s="1484">
        <f>EA22/EA20*100</f>
        <v>-4.4684731116875493</v>
      </c>
      <c r="EB23" s="1529">
        <f t="shared" ref="EB23:FI23" si="53">EB22/EB20*100</f>
        <v>-0.7600306724226833</v>
      </c>
      <c r="EC23" s="1484">
        <f t="shared" si="53"/>
        <v>0.21083672100987846</v>
      </c>
      <c r="ED23" s="1484">
        <f t="shared" si="53"/>
        <v>-0.25458145881616118</v>
      </c>
      <c r="EE23" s="1484">
        <f t="shared" si="53"/>
        <v>-0.80377541022896537</v>
      </c>
      <c r="EF23" s="1484">
        <f t="shared" si="53"/>
        <v>-0.91500823785842267</v>
      </c>
      <c r="EG23" s="1484">
        <f t="shared" si="53"/>
        <v>-0.44346189733117952</v>
      </c>
      <c r="EH23" s="1484">
        <f t="shared" si="53"/>
        <v>2.7938732145954926E-2</v>
      </c>
      <c r="EI23" s="1484">
        <f>EI22/EI20*100</f>
        <v>-1.3305314030436473</v>
      </c>
      <c r="EJ23" s="1484">
        <f t="shared" si="53"/>
        <v>-0.48772926918565218</v>
      </c>
      <c r="EK23" s="1484">
        <f t="shared" si="53"/>
        <v>-6.3822139716327053E-2</v>
      </c>
      <c r="EL23" s="1484">
        <f t="shared" si="53"/>
        <v>-0.12300217996555336</v>
      </c>
      <c r="EM23" s="1484">
        <f t="shared" si="53"/>
        <v>-0.67455358886753225</v>
      </c>
      <c r="EN23" s="1484">
        <f t="shared" si="53"/>
        <v>-0.73351715130536765</v>
      </c>
      <c r="EO23" s="1484">
        <f t="shared" si="53"/>
        <v>-0.4934366815216657</v>
      </c>
      <c r="EP23" s="1484">
        <f t="shared" si="53"/>
        <v>0.30857225352567713</v>
      </c>
      <c r="EQ23" s="1484">
        <f t="shared" si="53"/>
        <v>-0.918381579301357</v>
      </c>
      <c r="ER23" s="1530">
        <f t="shared" si="53"/>
        <v>-3.7272419814415017</v>
      </c>
      <c r="ES23" s="1529">
        <f t="shared" si="53"/>
        <v>-0.474738520571096</v>
      </c>
      <c r="ET23" s="1484">
        <f t="shared" si="53"/>
        <v>-0.36332337456422098</v>
      </c>
      <c r="EU23" s="1484">
        <f t="shared" si="53"/>
        <v>-0.3601740548670162</v>
      </c>
      <c r="EV23" s="1484">
        <f t="shared" si="53"/>
        <v>-1.1982359500023334</v>
      </c>
      <c r="EW23" s="1484">
        <f t="shared" si="53"/>
        <v>-0.67087670619597606</v>
      </c>
      <c r="EX23" s="1484">
        <f t="shared" si="53"/>
        <v>-1.0246153614792701</v>
      </c>
      <c r="EY23" s="1484">
        <f t="shared" si="53"/>
        <v>-0.27650439735872301</v>
      </c>
      <c r="EZ23" s="1484">
        <f t="shared" si="53"/>
        <v>-1.7407466715910263</v>
      </c>
      <c r="FA23" s="1484">
        <f t="shared" si="53"/>
        <v>-0.61080371281769075</v>
      </c>
      <c r="FB23" s="1484">
        <f t="shared" si="53"/>
        <v>-0.20625453627158069</v>
      </c>
      <c r="FC23" s="1484">
        <f t="shared" si="53"/>
        <v>-1.019429786661451</v>
      </c>
      <c r="FD23" s="1484">
        <f t="shared" si="53"/>
        <v>-1.8364880357507232</v>
      </c>
      <c r="FE23" s="1484">
        <f t="shared" si="53"/>
        <v>-0.42215376213072303</v>
      </c>
      <c r="FF23" s="1484">
        <f t="shared" si="53"/>
        <v>-0.66387343682588873</v>
      </c>
      <c r="FG23" s="1484">
        <f t="shared" si="53"/>
        <v>0.39763407912916071</v>
      </c>
      <c r="FH23" s="1484">
        <f t="shared" si="53"/>
        <v>-0.68839311982745077</v>
      </c>
      <c r="FI23" s="1530">
        <f t="shared" si="53"/>
        <v>-4.7657784632156526</v>
      </c>
      <c r="FJ23" s="1529">
        <v>-0.83834940297346749</v>
      </c>
      <c r="FK23" s="1484">
        <v>-1.2666828944648116</v>
      </c>
      <c r="FL23" s="1484">
        <v>-1.7892913855785322</v>
      </c>
      <c r="FM23" s="1485">
        <v>-3.8943236830168115</v>
      </c>
      <c r="FN23" s="1485">
        <v>-0.3738125322083396</v>
      </c>
      <c r="FO23" s="1485">
        <v>-1.23599390761462</v>
      </c>
      <c r="FP23" s="1485">
        <v>-1.1532750064575765</v>
      </c>
      <c r="FQ23" s="1485">
        <v>-2.7630814462805362</v>
      </c>
      <c r="FR23" s="1485">
        <v>-1.1070620351599201</v>
      </c>
      <c r="FS23" s="1485">
        <v>-1.32494180320219</v>
      </c>
      <c r="FT23" s="1485">
        <v>-9.1269103815727101E-2</v>
      </c>
      <c r="FU23" s="1485">
        <v>-2.5232729421778375</v>
      </c>
      <c r="FV23" s="1485">
        <v>-1.3145357495648067</v>
      </c>
      <c r="FW23" s="1485">
        <v>-1.0768069234663895</v>
      </c>
      <c r="FX23" s="1485">
        <v>-0.65686383826821104</v>
      </c>
      <c r="FY23" s="1485">
        <v>-3.0482065112994068</v>
      </c>
      <c r="FZ23" s="1487">
        <v>-12.283235843490681</v>
      </c>
      <c r="GA23" s="1486">
        <v>-0.9577585863668584</v>
      </c>
      <c r="GB23" s="1485">
        <v>-0.38112225174740377</v>
      </c>
      <c r="GC23" s="1485">
        <v>-0.6420507382133136</v>
      </c>
      <c r="GD23" s="1485">
        <f t="shared" ref="GD23:GD25" si="54">GA23+GB23+GC23</f>
        <v>-1.9809315763275757</v>
      </c>
      <c r="GE23" s="1485">
        <v>-0.56286181790691514</v>
      </c>
      <c r="GF23" s="1485">
        <v>-1.0912636598075016</v>
      </c>
      <c r="GG23" s="1485">
        <v>-0.30188721137586594</v>
      </c>
      <c r="GH23" s="1485">
        <f t="shared" ref="GH23:GH25" si="55">GE23+GF23+GG23</f>
        <v>-1.9560126890902827</v>
      </c>
      <c r="GI23" s="1485">
        <v>-0.89584717758243915</v>
      </c>
      <c r="GJ23" s="1485">
        <v>-0.84261023440937166</v>
      </c>
      <c r="GK23" s="1485">
        <v>-0.95096173461806466</v>
      </c>
      <c r="GL23" s="1485">
        <f t="shared" ref="GL23:GL25" si="56">GI23+GJ23+GK23</f>
        <v>-2.6894191466098754</v>
      </c>
      <c r="GM23" s="1488">
        <v>-0.12549790305080424</v>
      </c>
      <c r="GN23" s="1488">
        <v>-1.161689285418984</v>
      </c>
      <c r="GO23" s="1488">
        <v>8.3927952680249843E-2</v>
      </c>
      <c r="GP23" s="1485">
        <f t="shared" ref="GP23:GP25" si="57">GM23+GN23+GO23</f>
        <v>-1.2032592357895384</v>
      </c>
      <c r="GQ23" s="1489">
        <f t="shared" ref="GQ23:GQ25" si="58">GD23+GH23+GL23+GP23</f>
        <v>-7.8296226478172724</v>
      </c>
      <c r="GR23" s="1490">
        <v>-1.1948502231379381</v>
      </c>
      <c r="GS23" s="1488">
        <v>-0.26486713785036248</v>
      </c>
      <c r="GT23" s="1488">
        <v>-0.73502810009949959</v>
      </c>
      <c r="GU23" s="1485">
        <f t="shared" ref="GU23:GU25" si="59">GR23+GS23+GT23</f>
        <v>-2.1947454610878001</v>
      </c>
      <c r="GV23" s="1485">
        <v>-0.34336692947638375</v>
      </c>
      <c r="GW23" s="1485">
        <v>-0.81033200770003266</v>
      </c>
      <c r="GX23" s="1485">
        <v>-0.23463365675427608</v>
      </c>
      <c r="GY23" s="1485">
        <f t="shared" ref="GY23:GY25" si="60">GV23+GW23+GX23</f>
        <v>-1.3883325939306925</v>
      </c>
      <c r="GZ23" s="1485">
        <v>-0.80503662814947075</v>
      </c>
      <c r="HA23" s="1485">
        <v>-1.0490463046380276</v>
      </c>
      <c r="HB23" s="1485">
        <v>-0.3992195164097494</v>
      </c>
      <c r="HC23" s="1485">
        <f t="shared" ref="HC23:HC25" si="61">GZ23+HA23+HB23</f>
        <v>-2.253302449197248</v>
      </c>
      <c r="HD23" s="1485">
        <v>-0.38845379132436297</v>
      </c>
      <c r="HE23" s="1485">
        <v>-0.87106451559584053</v>
      </c>
      <c r="HF23" s="1485">
        <v>0.17604128622882759</v>
      </c>
      <c r="HG23" s="1485">
        <f t="shared" ref="HG23:HG25" si="62">HD23+HE23+HF23</f>
        <v>-1.0834770206913757</v>
      </c>
      <c r="HH23" s="1487">
        <v>-6.9198575249071155</v>
      </c>
      <c r="HI23" s="1490">
        <v>-0.71730523185748363</v>
      </c>
      <c r="HJ23" s="1488">
        <v>-0.46043241973915655</v>
      </c>
      <c r="HK23" s="1488">
        <v>0.44156314677926506</v>
      </c>
      <c r="HL23" s="1485">
        <f t="shared" ref="HL23:HL25" si="63">HI23+HJ23+HK23</f>
        <v>-0.73617450481737512</v>
      </c>
      <c r="HM23" s="1485">
        <v>-0.24391242228026228</v>
      </c>
      <c r="HN23" s="1485">
        <v>-7.6497380840870391E-2</v>
      </c>
      <c r="HO23" s="1485">
        <v>0.73495296892696838</v>
      </c>
      <c r="HP23" s="1485">
        <f t="shared" ref="HP23:HP25" si="64">HM23+HN23+HO23</f>
        <v>0.41454316580583572</v>
      </c>
      <c r="HQ23" s="1485">
        <v>-1.0018194363158333</v>
      </c>
      <c r="HR23" s="1485">
        <v>-0.57141410557064787</v>
      </c>
      <c r="HS23" s="1485">
        <v>-0.43655695551294627</v>
      </c>
      <c r="HT23" s="1485">
        <f t="shared" ref="HT23:HT25" si="65">HQ23+HR23+HS23</f>
        <v>-2.0097904973994272</v>
      </c>
      <c r="HU23" s="1485">
        <v>-0.40620576925860963</v>
      </c>
      <c r="HV23" s="1485">
        <v>-0.30865888188070484</v>
      </c>
      <c r="HW23" s="1485">
        <v>0.12676589183404666</v>
      </c>
      <c r="HX23" s="1485">
        <f t="shared" ref="HX23:HX25" si="66">HU23+HV23+HW23</f>
        <v>-0.58809875930526778</v>
      </c>
      <c r="HY23" s="1487">
        <f t="shared" si="28"/>
        <v>-2.9195205957162345</v>
      </c>
      <c r="HZ23" s="1490">
        <v>-0.75462609254264279</v>
      </c>
      <c r="IA23" s="1488">
        <v>-1.4058694595451511</v>
      </c>
      <c r="IB23" s="1488">
        <v>-0.25707056192629191</v>
      </c>
      <c r="IC23" s="1485">
        <v>-2.4175661140140856</v>
      </c>
      <c r="ID23" s="1485">
        <v>-0.62281718351001236</v>
      </c>
      <c r="IE23" s="1485">
        <v>-0.30308274492361748</v>
      </c>
      <c r="IF23" s="1485">
        <v>0.19344059065015401</v>
      </c>
      <c r="IG23" s="1485">
        <v>-0.73245933778347583</v>
      </c>
      <c r="IH23" s="1485">
        <v>-2.7309988129154454E-6</v>
      </c>
      <c r="II23" s="1485">
        <v>-1.5240466433184472E-5</v>
      </c>
      <c r="IJ23" s="1485">
        <v>-5.6176656657137598E-6</v>
      </c>
      <c r="IK23" s="1485">
        <v>-2.3589130911813678E-5</v>
      </c>
      <c r="IL23" s="1485">
        <v>-3.2290071482179005E-6</v>
      </c>
      <c r="IM23" s="1485">
        <v>-2.7959302467036532E-6</v>
      </c>
      <c r="IN23" s="1485">
        <v>1.7459229541168133E-5</v>
      </c>
      <c r="IO23" s="1485">
        <v>1.1434292146246579E-5</v>
      </c>
      <c r="IP23" s="1485">
        <v>-3.1500376066363267</v>
      </c>
      <c r="IQ23" s="1486">
        <v>-0.84633139267583557</v>
      </c>
      <c r="IR23" s="1485">
        <v>-0.76638761404009581</v>
      </c>
      <c r="IS23" s="1485">
        <v>0.43731747044397623</v>
      </c>
      <c r="IT23" s="1485">
        <v>-1.1754015362719552</v>
      </c>
      <c r="IU23" s="1485">
        <v>0.1729482316471892</v>
      </c>
      <c r="IV23" s="1485">
        <v>-0.33160413943807676</v>
      </c>
      <c r="IW23" s="1485">
        <v>-0.1917734236697469</v>
      </c>
      <c r="IX23" s="1485">
        <v>-0.35042933146063449</v>
      </c>
      <c r="IY23" s="1485">
        <f>IY22/IY20*100</f>
        <v>0.25258503132688853</v>
      </c>
      <c r="IZ23" s="1485">
        <f t="shared" ref="IZ23:JG23" si="67">IZ22/IZ20*100</f>
        <v>4.7728309784234368E-2</v>
      </c>
      <c r="JA23" s="1485">
        <f t="shared" si="67"/>
        <v>0.58448987357712023</v>
      </c>
      <c r="JB23" s="1485">
        <f t="shared" si="67"/>
        <v>0.88480321468824308</v>
      </c>
      <c r="JC23" s="1485">
        <f t="shared" si="67"/>
        <v>-0.10030962825158247</v>
      </c>
      <c r="JD23" s="1485">
        <f t="shared" si="67"/>
        <v>-0.39253030181474435</v>
      </c>
      <c r="JE23" s="1485">
        <f t="shared" si="67"/>
        <v>-1.7918949975374954</v>
      </c>
      <c r="JF23" s="1485">
        <f t="shared" si="67"/>
        <v>-2.2847349276038225</v>
      </c>
      <c r="JG23" s="1487">
        <f t="shared" si="67"/>
        <v>-2.9257625806481693</v>
      </c>
      <c r="JH23" s="1491"/>
      <c r="JI23" s="1531"/>
    </row>
    <row r="24" spans="1:271" ht="35.15" customHeight="1" thickBot="1" x14ac:dyDescent="0.5">
      <c r="A24" s="1524" t="s">
        <v>997</v>
      </c>
      <c r="B24" s="1461">
        <v>542.35799999999995</v>
      </c>
      <c r="C24" s="1461">
        <v>387.19</v>
      </c>
      <c r="D24" s="1461">
        <v>336.4</v>
      </c>
      <c r="E24" s="1461">
        <v>483.43419999999998</v>
      </c>
      <c r="F24" s="1461">
        <v>693.4384</v>
      </c>
      <c r="G24" s="1461">
        <v>396.47629999999998</v>
      </c>
      <c r="H24" s="1461">
        <v>459.48899999999998</v>
      </c>
      <c r="I24" s="1461">
        <v>437.8913</v>
      </c>
      <c r="J24" s="1461">
        <v>566.50070000000005</v>
      </c>
      <c r="K24" s="1461">
        <v>502.83030000000002</v>
      </c>
      <c r="L24" s="1461">
        <v>582.22900000000004</v>
      </c>
      <c r="M24" s="1461">
        <v>448.75229999999999</v>
      </c>
      <c r="N24" s="1461">
        <v>519.82330000000002</v>
      </c>
      <c r="O24" s="1461">
        <v>649.30409999999995</v>
      </c>
      <c r="P24" s="1461">
        <v>549.75729999999999</v>
      </c>
      <c r="Q24" s="1461">
        <v>752.65740000000005</v>
      </c>
      <c r="R24" s="1462">
        <v>1115.6045999999999</v>
      </c>
      <c r="S24" s="1463">
        <v>6973.5428000000002</v>
      </c>
      <c r="T24" s="1412">
        <v>627.80849999999998</v>
      </c>
      <c r="U24" s="1464">
        <v>782.96659999999997</v>
      </c>
      <c r="V24" s="1464"/>
      <c r="W24" s="1412">
        <v>701.36749999999995</v>
      </c>
      <c r="X24" s="1412">
        <v>672.25660000000005</v>
      </c>
      <c r="Y24" s="1412">
        <v>879.19500000000005</v>
      </c>
      <c r="Z24" s="1412">
        <v>1257.7669000000001</v>
      </c>
      <c r="AA24" s="1412">
        <v>689.4828</v>
      </c>
      <c r="AB24" s="1465">
        <v>645.76099999999997</v>
      </c>
      <c r="AC24" s="1406">
        <v>907.78200000000004</v>
      </c>
      <c r="AD24" s="1406">
        <v>980.88109999999995</v>
      </c>
      <c r="AE24" s="1406">
        <v>730.74760000000003</v>
      </c>
      <c r="AF24" s="1532">
        <v>1376.4070999999999</v>
      </c>
      <c r="AG24" s="1406">
        <v>10207.433000000001</v>
      </c>
      <c r="AH24" s="1406"/>
      <c r="AI24" s="1406">
        <v>651.26509431999818</v>
      </c>
      <c r="AJ24" s="1406">
        <v>1014.4335305099993</v>
      </c>
      <c r="AK24" s="1406">
        <v>1251.5389147100211</v>
      </c>
      <c r="AL24" s="1406">
        <v>2917.237539540019</v>
      </c>
      <c r="AM24" s="1406">
        <v>741.44875190999949</v>
      </c>
      <c r="AN24" s="1406">
        <v>1132.0775241399988</v>
      </c>
      <c r="AO24" s="1406">
        <v>1287.3193470099998</v>
      </c>
      <c r="AP24" s="1406">
        <f>AO24+AL24+AM24+AN24</f>
        <v>6078.0831626000172</v>
      </c>
      <c r="AQ24" s="1406">
        <v>825.6837427399978</v>
      </c>
      <c r="AR24" s="1406">
        <v>936.50195410999936</v>
      </c>
      <c r="AS24" s="1406">
        <v>997.00656459999846</v>
      </c>
      <c r="AT24" s="1406">
        <f>AP24+AQ24+AR24+AS24</f>
        <v>8837.2754240500126</v>
      </c>
      <c r="AU24" s="1406">
        <v>1056.5889233300011</v>
      </c>
      <c r="AV24" s="1406">
        <v>1079.5451645299995</v>
      </c>
      <c r="AW24" s="1406">
        <v>1793.2171522199997</v>
      </c>
      <c r="AX24" s="1406">
        <f>AW24+AV24+AU24+AT24</f>
        <v>12766.626664130014</v>
      </c>
      <c r="AY24" s="1406"/>
      <c r="AZ24" s="1406">
        <v>861.53347976800001</v>
      </c>
      <c r="BA24" s="1406">
        <v>969.52825951</v>
      </c>
      <c r="BB24" s="1406">
        <v>1350.11001876</v>
      </c>
      <c r="BC24" s="1406">
        <v>3181.171758038</v>
      </c>
      <c r="BD24" s="1406">
        <v>1209.5086469999999</v>
      </c>
      <c r="BE24" s="1406">
        <v>1021.6136864600002</v>
      </c>
      <c r="BF24" s="1406">
        <v>1402.5073185200001</v>
      </c>
      <c r="BG24" s="1406">
        <f>BD24+BE24+BF24</f>
        <v>3633.6296519799998</v>
      </c>
      <c r="BH24" s="1406">
        <v>6814.8014100179998</v>
      </c>
      <c r="BI24" s="1406">
        <v>939.21647432000009</v>
      </c>
      <c r="BJ24" s="1406">
        <v>983.22102872999972</v>
      </c>
      <c r="BK24" s="1406">
        <v>1022.2734119999989</v>
      </c>
      <c r="BL24" s="1406">
        <f>BI24+BJ24+BK24</f>
        <v>2944.7109150499987</v>
      </c>
      <c r="BM24" s="1406">
        <v>9759.512325067999</v>
      </c>
      <c r="BN24" s="1406">
        <v>1421.7211248100007</v>
      </c>
      <c r="BO24" s="1406">
        <v>1066.0640699099988</v>
      </c>
      <c r="BP24" s="1406">
        <v>1605.1379586100002</v>
      </c>
      <c r="BQ24" s="1406">
        <f>BN24+BO24+BP24</f>
        <v>4092.9231533299999</v>
      </c>
      <c r="BR24" s="1406">
        <f t="shared" si="10"/>
        <v>13852.435478397998</v>
      </c>
      <c r="BS24" s="1406">
        <f>BD24+BH24+BM24+BR24</f>
        <v>31636.257860483998</v>
      </c>
      <c r="BT24" s="1406">
        <v>1214.0920257300002</v>
      </c>
      <c r="BU24" s="1406">
        <v>1205.1173558800015</v>
      </c>
      <c r="BV24" s="1406">
        <v>1572.444385870001</v>
      </c>
      <c r="BW24" s="1406">
        <f>BT24+BU24+BV24</f>
        <v>3991.6537674800024</v>
      </c>
      <c r="BX24" s="1406">
        <v>1557.504507209999</v>
      </c>
      <c r="BY24" s="1406">
        <v>1421.0951735570418</v>
      </c>
      <c r="BZ24" s="1406">
        <v>1509.7013236543623</v>
      </c>
      <c r="CA24" s="1406">
        <f>BX24+BY24+BZ24</f>
        <v>4488.3010044214034</v>
      </c>
      <c r="CB24" s="1406">
        <v>2248.3373202099988</v>
      </c>
      <c r="CC24" s="1406">
        <v>5567.0462659839895</v>
      </c>
      <c r="CD24" s="1406"/>
      <c r="CE24" s="1406">
        <v>1525.0415406800005</v>
      </c>
      <c r="CF24" s="1406">
        <v>1916.2545874699945</v>
      </c>
      <c r="CG24" s="1406">
        <v>2917.7120690100014</v>
      </c>
      <c r="CH24" s="1406">
        <f>CE24+CF24+CG24</f>
        <v>6359.0081971599957</v>
      </c>
      <c r="CI24" s="1406">
        <v>1866.2813803028382</v>
      </c>
      <c r="CJ24" s="1406">
        <v>2058.7258992200036</v>
      </c>
      <c r="CK24" s="1406">
        <v>2275.1000345700027</v>
      </c>
      <c r="CL24" s="1406">
        <f>CI24+CJ24+CK24</f>
        <v>6200.1073140928438</v>
      </c>
      <c r="CM24" s="1406">
        <v>1826.4064493341025</v>
      </c>
      <c r="CN24" s="1406">
        <v>1915.2849136754405</v>
      </c>
      <c r="CO24" s="1406">
        <v>1607.7213642099998</v>
      </c>
      <c r="CP24" s="1406">
        <f>CM24+CN24+CO24</f>
        <v>5349.4127272195428</v>
      </c>
      <c r="CQ24" s="1406">
        <v>2103.4761663799995</v>
      </c>
      <c r="CR24" s="1406">
        <v>1984.9568512195558</v>
      </c>
      <c r="CS24" s="1466">
        <v>2549.3704072800015</v>
      </c>
      <c r="CT24" s="1406">
        <f>CQ24+CR24+CS24</f>
        <v>6637.8034248795575</v>
      </c>
      <c r="CU24" s="1408">
        <v>1693.3839080199973</v>
      </c>
      <c r="CV24" s="1408">
        <v>1937.2295629530051</v>
      </c>
      <c r="CW24" s="1408">
        <v>2269.6744108000148</v>
      </c>
      <c r="CX24" s="1408">
        <v>5900.287881773017</v>
      </c>
      <c r="CY24" s="1409">
        <v>3466.4248183300265</v>
      </c>
      <c r="CZ24" s="1409">
        <v>2040.3135152999666</v>
      </c>
      <c r="DA24" s="1409">
        <v>2114.5362505700023</v>
      </c>
      <c r="DB24" s="1469">
        <v>7621.2745841999958</v>
      </c>
      <c r="DC24" s="1409">
        <v>2406.8088051</v>
      </c>
      <c r="DD24" s="1409">
        <v>1910.6390614520974</v>
      </c>
      <c r="DE24" s="1409">
        <v>2226.5152011299579</v>
      </c>
      <c r="DF24" s="1409">
        <v>6543.9630676820561</v>
      </c>
      <c r="DG24" s="1409">
        <v>3703.6069634998589</v>
      </c>
      <c r="DH24" s="1408">
        <v>2040.5893302000029</v>
      </c>
      <c r="DI24" s="1408">
        <v>2730.4401741352394</v>
      </c>
      <c r="DJ24" s="1408">
        <v>8474.6364678351019</v>
      </c>
      <c r="DK24" s="1408">
        <v>2118.3362333949135</v>
      </c>
      <c r="DL24" s="1408">
        <v>2027.4982530199993</v>
      </c>
      <c r="DM24" s="1408">
        <v>2607.6304175987329</v>
      </c>
      <c r="DN24" s="1408">
        <v>6753.4649040136446</v>
      </c>
      <c r="DO24" s="1408">
        <v>2320.320041519913</v>
      </c>
      <c r="DP24" s="1408">
        <v>2576.189729430002</v>
      </c>
      <c r="DQ24" s="1408">
        <v>2468.2140412299941</v>
      </c>
      <c r="DR24" s="1408">
        <v>7364.7238121799101</v>
      </c>
      <c r="DS24" s="1408">
        <v>2537.4553350199221</v>
      </c>
      <c r="DT24" s="1408">
        <v>3087.054728299996</v>
      </c>
      <c r="DU24" s="1408">
        <v>2597.8271687214983</v>
      </c>
      <c r="DV24" s="1408">
        <v>8222.3372320414182</v>
      </c>
      <c r="DW24" s="1408">
        <v>2980.7344210500464</v>
      </c>
      <c r="DX24" s="1408">
        <v>3189.2494752899956</v>
      </c>
      <c r="DY24" s="1408">
        <v>4258.6377974087745</v>
      </c>
      <c r="DZ24" s="1408">
        <v>10428.621693748815</v>
      </c>
      <c r="EA24" s="1408">
        <v>32769.147641983793</v>
      </c>
      <c r="EB24" s="1521">
        <v>2391.0588438499999</v>
      </c>
      <c r="EC24" s="1408">
        <v>3623.2608594099966</v>
      </c>
      <c r="ED24" s="1408">
        <v>2805.2286861099992</v>
      </c>
      <c r="EE24" s="1408">
        <v>8819.5483893699966</v>
      </c>
      <c r="EF24" s="1408">
        <v>2814.6973064199992</v>
      </c>
      <c r="EG24" s="1408">
        <v>3087.9254373770341</v>
      </c>
      <c r="EH24" s="1408">
        <v>3883.4198881600005</v>
      </c>
      <c r="EI24" s="1408">
        <v>9786.0426319570342</v>
      </c>
      <c r="EJ24" s="1408">
        <v>3743.0195420833161</v>
      </c>
      <c r="EK24" s="1408">
        <v>3654.5463621589288</v>
      </c>
      <c r="EL24" s="1408">
        <v>3810.3102968899866</v>
      </c>
      <c r="EM24" s="1408">
        <v>11207.876201132232</v>
      </c>
      <c r="EN24" s="1408">
        <v>3136.7062111399991</v>
      </c>
      <c r="EO24" s="1408">
        <v>3514.9942965099985</v>
      </c>
      <c r="EP24" s="1408">
        <v>5803.3293499099909</v>
      </c>
      <c r="EQ24" s="1408">
        <v>12455.029857559988</v>
      </c>
      <c r="ER24" s="1522">
        <v>42268.497080019253</v>
      </c>
      <c r="ES24" s="1521">
        <v>2991.9410882599955</v>
      </c>
      <c r="ET24" s="1408">
        <v>2822.4406706299978</v>
      </c>
      <c r="EU24" s="1408">
        <v>3180.7669435499979</v>
      </c>
      <c r="EV24" s="1408">
        <v>8995.1487024399921</v>
      </c>
      <c r="EW24" s="1408">
        <v>3489.5932895999981</v>
      </c>
      <c r="EX24" s="1408">
        <v>3155.217946050001</v>
      </c>
      <c r="EY24" s="1408">
        <v>3351.7666694923987</v>
      </c>
      <c r="EZ24" s="1408">
        <v>9996.5779051423979</v>
      </c>
      <c r="FA24" s="1408">
        <v>4825.0586000000358</v>
      </c>
      <c r="FB24" s="1408">
        <v>3863.1205666035694</v>
      </c>
      <c r="FC24" s="1408">
        <v>3965.4732609520865</v>
      </c>
      <c r="FD24" s="1408">
        <v>12653.652427555691</v>
      </c>
      <c r="FE24" s="1408">
        <v>3713.0729656000012</v>
      </c>
      <c r="FF24" s="1408">
        <v>3313.357808960001</v>
      </c>
      <c r="FG24" s="1408">
        <v>7495.5489384577977</v>
      </c>
      <c r="FH24" s="1408">
        <v>14521.979713017803</v>
      </c>
      <c r="FI24" s="1522">
        <v>46167.358748155879</v>
      </c>
      <c r="FJ24" s="1521">
        <v>3582.455582409993</v>
      </c>
      <c r="FK24" s="1408">
        <v>2511.3319241200002</v>
      </c>
      <c r="FL24" s="1408">
        <v>3167.9041599799989</v>
      </c>
      <c r="FM24" s="1469">
        <v>9261.6916665099907</v>
      </c>
      <c r="FN24" s="1469">
        <v>5366.3754236855957</v>
      </c>
      <c r="FO24" s="1469">
        <v>2733.5035049800008</v>
      </c>
      <c r="FP24" s="1469">
        <v>3615.1553727099999</v>
      </c>
      <c r="FQ24" s="1469">
        <v>11715.034301375596</v>
      </c>
      <c r="FR24" s="1469">
        <v>4459.3019066899988</v>
      </c>
      <c r="FS24" s="1469">
        <v>3304.996695186951</v>
      </c>
      <c r="FT24" s="1469">
        <v>6234.5946423700207</v>
      </c>
      <c r="FU24" s="1469">
        <v>13998.89324424697</v>
      </c>
      <c r="FV24" s="1469">
        <v>4614.1949523799985</v>
      </c>
      <c r="FW24" s="1469">
        <v>3929.0296959399966</v>
      </c>
      <c r="FX24" s="1469">
        <v>7104.2581024607325</v>
      </c>
      <c r="FY24" s="1469">
        <v>15647.482750780728</v>
      </c>
      <c r="FZ24" s="1470">
        <v>50623.101962913279</v>
      </c>
      <c r="GA24" s="1471">
        <v>4447.1136307946472</v>
      </c>
      <c r="GB24" s="1469">
        <v>3780.9579376000011</v>
      </c>
      <c r="GC24" s="1469">
        <v>5351.6774650599937</v>
      </c>
      <c r="GD24" s="1409">
        <f t="shared" si="54"/>
        <v>13579.749033454642</v>
      </c>
      <c r="GE24" s="1469">
        <v>4765.2819203800018</v>
      </c>
      <c r="GF24" s="1469">
        <v>3586.5159603999987</v>
      </c>
      <c r="GG24" s="1469">
        <v>5711.9701294425049</v>
      </c>
      <c r="GH24" s="1409">
        <f t="shared" si="55"/>
        <v>14063.768010222506</v>
      </c>
      <c r="GI24" s="1409">
        <v>5290.1371957300007</v>
      </c>
      <c r="GJ24" s="1409">
        <v>4088.7875416200018</v>
      </c>
      <c r="GK24" s="1409">
        <v>5896.9852479200017</v>
      </c>
      <c r="GL24" s="1409">
        <f t="shared" si="56"/>
        <v>15275.909985270004</v>
      </c>
      <c r="GM24" s="1469">
        <v>6630.0450915200026</v>
      </c>
      <c r="GN24" s="1469">
        <v>4269.1043928799991</v>
      </c>
      <c r="GO24" s="1469">
        <v>8524.0813218700005</v>
      </c>
      <c r="GP24" s="1409">
        <f t="shared" si="57"/>
        <v>19423.230806270003</v>
      </c>
      <c r="GQ24" s="1470">
        <f t="shared" si="58"/>
        <v>62342.657835217156</v>
      </c>
      <c r="GR24" s="1471">
        <v>4186.8536878700079</v>
      </c>
      <c r="GS24" s="1469">
        <v>3919.8328745199674</v>
      </c>
      <c r="GT24" s="1469">
        <v>5898.2593036600001</v>
      </c>
      <c r="GU24" s="1409">
        <f t="shared" si="59"/>
        <v>14004.945866049977</v>
      </c>
      <c r="GV24" s="1409">
        <v>7028.279160640006</v>
      </c>
      <c r="GW24" s="1409">
        <v>4892.1702450300008</v>
      </c>
      <c r="GX24" s="1409">
        <v>6281.0748797199976</v>
      </c>
      <c r="GY24" s="1409">
        <f t="shared" si="60"/>
        <v>18201.524285390005</v>
      </c>
      <c r="GZ24" s="1409">
        <v>6146.8481922699993</v>
      </c>
      <c r="HA24" s="1409">
        <v>5980.6904458599984</v>
      </c>
      <c r="HB24" s="1409">
        <v>9669.6958267300088</v>
      </c>
      <c r="HC24" s="1409">
        <f t="shared" si="61"/>
        <v>21797.234464860005</v>
      </c>
      <c r="HD24" s="1409">
        <v>7231.9471153999975</v>
      </c>
      <c r="HE24" s="1409">
        <v>7562.2794576600181</v>
      </c>
      <c r="HF24" s="1409">
        <v>12069.29447458</v>
      </c>
      <c r="HG24" s="1409">
        <f t="shared" si="62"/>
        <v>26863.521047640017</v>
      </c>
      <c r="HH24" s="1468">
        <v>80867.22566394</v>
      </c>
      <c r="HI24" s="1471">
        <v>3906.6405825899983</v>
      </c>
      <c r="HJ24" s="1469">
        <v>4605.8501915000024</v>
      </c>
      <c r="HK24" s="1469">
        <v>10241.53348707001</v>
      </c>
      <c r="HL24" s="1409">
        <f t="shared" si="63"/>
        <v>18754.024261160012</v>
      </c>
      <c r="HM24" s="1409">
        <v>5263.6641012699884</v>
      </c>
      <c r="HN24" s="1409">
        <v>6185.0758868499997</v>
      </c>
      <c r="HO24" s="1409">
        <v>9103.9534549258515</v>
      </c>
      <c r="HP24" s="1409">
        <f t="shared" si="64"/>
        <v>20552.693443045842</v>
      </c>
      <c r="HQ24" s="1409">
        <v>7281.9483255499999</v>
      </c>
      <c r="HR24" s="1409">
        <v>5613.6912736700006</v>
      </c>
      <c r="HS24" s="1409">
        <v>6776.0110044099238</v>
      </c>
      <c r="HT24" s="1409">
        <f t="shared" si="65"/>
        <v>19671.650603629925</v>
      </c>
      <c r="HU24" s="1409">
        <v>7034.9123461399931</v>
      </c>
      <c r="HV24" s="1409">
        <v>5536.8036117500033</v>
      </c>
      <c r="HW24" s="1409">
        <v>13570.358660880007</v>
      </c>
      <c r="HX24" s="1409">
        <f t="shared" si="66"/>
        <v>26142.074618770002</v>
      </c>
      <c r="HY24" s="1468">
        <f t="shared" si="28"/>
        <v>85120.44292660577</v>
      </c>
      <c r="HZ24" s="1471">
        <v>4414.4582725950295</v>
      </c>
      <c r="IA24" s="1469">
        <v>5421.2502365829032</v>
      </c>
      <c r="IB24" s="1469">
        <v>6360.2816732739566</v>
      </c>
      <c r="IC24" s="1409">
        <v>16195.990182451889</v>
      </c>
      <c r="ID24" s="1409">
        <v>9786.406034890002</v>
      </c>
      <c r="IE24" s="1409">
        <v>7704.5115262499621</v>
      </c>
      <c r="IF24" s="1409">
        <v>11090.153843801087</v>
      </c>
      <c r="IG24" s="1409">
        <v>28581.071404941053</v>
      </c>
      <c r="IH24" s="1409">
        <v>10498.348282182482</v>
      </c>
      <c r="II24" s="1409">
        <v>6049.3072081199798</v>
      </c>
      <c r="IJ24" s="1409">
        <v>6677.7759625000563</v>
      </c>
      <c r="IK24" s="1409">
        <v>23225.431452802521</v>
      </c>
      <c r="IL24" s="1409">
        <v>12369.913779589937</v>
      </c>
      <c r="IM24" s="1409">
        <v>8339.0222303578939</v>
      </c>
      <c r="IN24" s="1409">
        <v>33714.188103638662</v>
      </c>
      <c r="IO24" s="1409">
        <v>54423.124113586491</v>
      </c>
      <c r="IP24" s="1409">
        <v>122425.61715378196</v>
      </c>
      <c r="IQ24" s="1467">
        <v>6111.8140000000003</v>
      </c>
      <c r="IR24" s="1409">
        <v>6380.5352000000003</v>
      </c>
      <c r="IS24" s="1409">
        <v>15564.127899999999</v>
      </c>
      <c r="IT24" s="1409">
        <f>IQ24+IR24+IS24</f>
        <v>28056.4771</v>
      </c>
      <c r="IU24" s="1409">
        <v>13536.571599999999</v>
      </c>
      <c r="IV24" s="1409">
        <v>8634.6725000000006</v>
      </c>
      <c r="IW24" s="1409">
        <v>11792.1582</v>
      </c>
      <c r="IX24" s="1409">
        <f>IU24+IV24+IW24</f>
        <v>33963.402300000002</v>
      </c>
      <c r="IY24" s="1409">
        <v>8475.3305999999993</v>
      </c>
      <c r="IZ24" s="1409">
        <v>16556.27</v>
      </c>
      <c r="JA24" s="1409">
        <v>13651.7006</v>
      </c>
      <c r="JB24" s="1409">
        <f>IY24+IZ24+JA24</f>
        <v>38683.301200000002</v>
      </c>
      <c r="JC24" s="1409">
        <v>13141.0321</v>
      </c>
      <c r="JD24" s="1409">
        <v>10246.5728</v>
      </c>
      <c r="JE24" s="1409">
        <v>28327.168399999999</v>
      </c>
      <c r="JF24" s="1409">
        <f>JC24+JD24+JE24</f>
        <v>51714.773300000001</v>
      </c>
      <c r="JG24" s="1470">
        <f t="shared" ref="JG24" si="68">IT24+IX24+JB24+JF24</f>
        <v>152417.95390000002</v>
      </c>
      <c r="JH24" s="938"/>
      <c r="JI24" s="1473"/>
    </row>
    <row r="25" spans="1:271" ht="35.15" customHeight="1" thickTop="1" x14ac:dyDescent="0.45">
      <c r="A25" s="1524" t="s">
        <v>939</v>
      </c>
      <c r="B25" s="1461">
        <v>266.17</v>
      </c>
      <c r="C25" s="1461">
        <v>462.42</v>
      </c>
      <c r="D25" s="1461">
        <v>463.4</v>
      </c>
      <c r="E25" s="1461">
        <v>701.6902</v>
      </c>
      <c r="F25" s="1461">
        <v>783.05880000000002</v>
      </c>
      <c r="G25" s="1461">
        <v>-961.35310000000004</v>
      </c>
      <c r="H25" s="1461">
        <v>460.22680000000003</v>
      </c>
      <c r="I25" s="1461">
        <v>543.4588</v>
      </c>
      <c r="J25" s="1461">
        <v>603.71320000000003</v>
      </c>
      <c r="K25" s="1461">
        <v>467.70479999999998</v>
      </c>
      <c r="L25" s="1461">
        <v>452.94189999999998</v>
      </c>
      <c r="M25" s="1461">
        <v>655.27120000000002</v>
      </c>
      <c r="N25" s="1461">
        <v>653.3972</v>
      </c>
      <c r="O25" s="1461">
        <v>706.25519999999995</v>
      </c>
      <c r="P25" s="1461">
        <v>880.95950000000005</v>
      </c>
      <c r="Q25" s="1461">
        <v>620.6454</v>
      </c>
      <c r="R25" s="1462">
        <v>805.40359999999998</v>
      </c>
      <c r="S25" s="1533">
        <v>7458.7446</v>
      </c>
      <c r="T25" s="1534">
        <v>491.87180000000001</v>
      </c>
      <c r="U25" s="1535">
        <v>1023.1575</v>
      </c>
      <c r="V25" s="1535"/>
      <c r="W25" s="1534">
        <v>960.04740000000004</v>
      </c>
      <c r="X25" s="1534">
        <v>806.24530000000004</v>
      </c>
      <c r="Y25" s="1534">
        <v>1061.7230999999999</v>
      </c>
      <c r="Z25" s="1534">
        <v>564.49220000000003</v>
      </c>
      <c r="AA25" s="1534">
        <v>974.29250000000002</v>
      </c>
      <c r="AB25" s="1536">
        <v>646.81899999999996</v>
      </c>
      <c r="AC25" s="1537">
        <v>867.12559999999996</v>
      </c>
      <c r="AD25" s="1537">
        <v>1155.1558</v>
      </c>
      <c r="AE25" s="1537">
        <v>1062.2511</v>
      </c>
      <c r="AF25" s="1538">
        <v>943.54750000000001</v>
      </c>
      <c r="AG25" s="1406">
        <v>10556.7294</v>
      </c>
      <c r="AH25" s="1406"/>
      <c r="AI25" s="1406">
        <v>1364.1956854900086</v>
      </c>
      <c r="AJ25" s="1406">
        <v>1175.0900025099995</v>
      </c>
      <c r="AK25" s="1406">
        <v>991.40826202000017</v>
      </c>
      <c r="AL25" s="1406">
        <v>3530.6939500200087</v>
      </c>
      <c r="AM25" s="1406">
        <v>1540.3630809500225</v>
      </c>
      <c r="AN25" s="1406">
        <v>1729.2662391700053</v>
      </c>
      <c r="AO25" s="1406">
        <v>1940.7960217999882</v>
      </c>
      <c r="AP25" s="1406">
        <f>AO25+AL25+AM25+AN25</f>
        <v>8741.1192919400255</v>
      </c>
      <c r="AQ25" s="1406">
        <v>1381.5756522500128</v>
      </c>
      <c r="AR25" s="1406">
        <v>961.42025039997668</v>
      </c>
      <c r="AS25" s="1406">
        <v>1254.3491790400087</v>
      </c>
      <c r="AT25" s="1406">
        <f>AP25+AQ25+AR25+AS25</f>
        <v>12338.464373630024</v>
      </c>
      <c r="AU25" s="1406">
        <v>1030.0153705199984</v>
      </c>
      <c r="AV25" s="1406">
        <v>2459.5397907200067</v>
      </c>
      <c r="AW25" s="1406">
        <v>1602.3563575900057</v>
      </c>
      <c r="AX25" s="1406">
        <f>AW25+AV25+AU25+AT25</f>
        <v>17430.375892460033</v>
      </c>
      <c r="AY25" s="1406"/>
      <c r="AZ25" s="1406">
        <v>1908.4716154679986</v>
      </c>
      <c r="BA25" s="1406">
        <v>1760.6566787299996</v>
      </c>
      <c r="BB25" s="1406">
        <v>728.1699569600022</v>
      </c>
      <c r="BC25" s="1406">
        <v>4397.2982511580003</v>
      </c>
      <c r="BD25" s="1406">
        <v>1497.2850295599994</v>
      </c>
      <c r="BE25" s="1406">
        <v>1213.4851873300008</v>
      </c>
      <c r="BF25" s="1406">
        <v>1038.2532656600006</v>
      </c>
      <c r="BG25" s="1406">
        <f>BD25+BE25+BF25</f>
        <v>3749.0234825500011</v>
      </c>
      <c r="BH25" s="1406">
        <v>8158.925789148002</v>
      </c>
      <c r="BI25" s="1406">
        <v>1426.4432141800023</v>
      </c>
      <c r="BJ25" s="1406">
        <v>1498.171093310003</v>
      </c>
      <c r="BK25" s="1406">
        <v>1926.8556636299998</v>
      </c>
      <c r="BL25" s="1406">
        <f>BI25+BJ25+BK25</f>
        <v>4851.4699711200055</v>
      </c>
      <c r="BM25" s="1406">
        <v>13010.617321688005</v>
      </c>
      <c r="BN25" s="1406">
        <v>2191.7025490000028</v>
      </c>
      <c r="BO25" s="1406">
        <v>1260.6732115700072</v>
      </c>
      <c r="BP25" s="1406">
        <v>1403.6742481300071</v>
      </c>
      <c r="BQ25" s="1406">
        <f>BN25+BO25+BP25</f>
        <v>4856.0500087000173</v>
      </c>
      <c r="BR25" s="1406">
        <f t="shared" si="10"/>
        <v>17853.841713528025</v>
      </c>
      <c r="BS25" s="1406">
        <f>BD25+BH25+BM25+BR25</f>
        <v>40520.669853924031</v>
      </c>
      <c r="BT25" s="1406">
        <v>2222.8867110899764</v>
      </c>
      <c r="BU25" s="1406">
        <v>1230.6522105800134</v>
      </c>
      <c r="BV25" s="1406">
        <v>1193.6477774499897</v>
      </c>
      <c r="BW25" s="1406">
        <f>BT25+BU25+BV25</f>
        <v>4647.1866991199795</v>
      </c>
      <c r="BX25" s="1406">
        <v>1342.5819823099866</v>
      </c>
      <c r="BY25" s="1406">
        <v>1547.4002461770278</v>
      </c>
      <c r="BZ25" s="1406">
        <v>1439.4857114343677</v>
      </c>
      <c r="CA25" s="1406">
        <f>BX25+BY25+BZ25</f>
        <v>4329.4679399213819</v>
      </c>
      <c r="CB25" s="1406">
        <v>2407.4728869400087</v>
      </c>
      <c r="CC25" s="1406">
        <v>5930.2130600508754</v>
      </c>
      <c r="CD25" s="1406"/>
      <c r="CE25" s="1406">
        <v>1400.9179353700022</v>
      </c>
      <c r="CF25" s="1406">
        <v>1607.0791394399996</v>
      </c>
      <c r="CG25" s="1406">
        <v>1469.9932166100068</v>
      </c>
      <c r="CH25" s="1406">
        <f>CE25+CF25+CG25</f>
        <v>4477.9902914200084</v>
      </c>
      <c r="CI25" s="1406">
        <v>2084.8125531528385</v>
      </c>
      <c r="CJ25" s="1406">
        <v>1320.7655199300002</v>
      </c>
      <c r="CK25" s="1406">
        <v>2145.2264973000001</v>
      </c>
      <c r="CL25" s="1406">
        <f>CI25+CJ25+CK25</f>
        <v>5550.8045703828393</v>
      </c>
      <c r="CM25" s="1406">
        <v>2014.1112893840977</v>
      </c>
      <c r="CN25" s="1406">
        <v>2254.1795498354486</v>
      </c>
      <c r="CO25" s="1406">
        <v>1690.1827456499793</v>
      </c>
      <c r="CP25" s="1406">
        <f>CM25+CN25+CO25</f>
        <v>5958.4735848695254</v>
      </c>
      <c r="CQ25" s="1406">
        <v>1838.9864025899954</v>
      </c>
      <c r="CR25" s="1406">
        <v>1518.7701814095606</v>
      </c>
      <c r="CS25" s="1466">
        <v>2978.585129070033</v>
      </c>
      <c r="CT25" s="1406">
        <f>CQ25+CR25+CS25</f>
        <v>6336.3417130695889</v>
      </c>
      <c r="CU25" s="1408">
        <v>2147.9544128199668</v>
      </c>
      <c r="CV25" s="1408">
        <v>2455.5984811930052</v>
      </c>
      <c r="CW25" s="1408">
        <v>1981.1196206700006</v>
      </c>
      <c r="CX25" s="1408">
        <v>6584.6725146829731</v>
      </c>
      <c r="CY25" s="1409">
        <v>2316.8030070500008</v>
      </c>
      <c r="CZ25" s="1409">
        <v>2277.3897999899996</v>
      </c>
      <c r="DA25" s="1409">
        <v>2498.7003173799721</v>
      </c>
      <c r="DB25" s="1469">
        <v>7092.8931244199721</v>
      </c>
      <c r="DC25" s="1409">
        <v>2838.94044862997</v>
      </c>
      <c r="DD25" s="1409">
        <v>1884.6340249220673</v>
      </c>
      <c r="DE25" s="1409">
        <v>1680.5525274499903</v>
      </c>
      <c r="DF25" s="1409">
        <v>6404.1270010020298</v>
      </c>
      <c r="DG25" s="1409">
        <v>2189.0825632321726</v>
      </c>
      <c r="DH25" s="1408">
        <v>2681.0324838300526</v>
      </c>
      <c r="DI25" s="1408">
        <v>3296.743104515228</v>
      </c>
      <c r="DJ25" s="1408">
        <v>8166.858151577454</v>
      </c>
      <c r="DK25" s="1408">
        <v>3226.5638396848899</v>
      </c>
      <c r="DL25" s="1408">
        <v>1471.4732357999958</v>
      </c>
      <c r="DM25" s="1408">
        <v>1241.6000544287031</v>
      </c>
      <c r="DN25" s="1408">
        <v>5939.6371299135899</v>
      </c>
      <c r="DO25" s="1408">
        <v>1839.9235978400004</v>
      </c>
      <c r="DP25" s="1408">
        <v>2213.62599662</v>
      </c>
      <c r="DQ25" s="1408">
        <v>2771.5220264698874</v>
      </c>
      <c r="DR25" s="1408">
        <v>6825.0716209298871</v>
      </c>
      <c r="DS25" s="1408">
        <v>2604.1222434500005</v>
      </c>
      <c r="DT25" s="1408">
        <v>2443.8009622900008</v>
      </c>
      <c r="DU25" s="1408">
        <v>2006.568387351517</v>
      </c>
      <c r="DV25" s="1408">
        <v>7054.4915930915195</v>
      </c>
      <c r="DW25" s="1408">
        <v>2977.2305143499989</v>
      </c>
      <c r="DX25" s="1408">
        <v>2621.3932906700406</v>
      </c>
      <c r="DY25" s="1408">
        <v>2921.6874217487693</v>
      </c>
      <c r="DZ25" s="1408">
        <v>8520.383320808809</v>
      </c>
      <c r="EA25" s="1408">
        <v>28339.581664743808</v>
      </c>
      <c r="EB25" s="1521">
        <v>3247.1796584899962</v>
      </c>
      <c r="EC25" s="1408">
        <v>2484.1686063300003</v>
      </c>
      <c r="ED25" s="1408">
        <v>2786.7887916</v>
      </c>
      <c r="EE25" s="1408">
        <v>8518.137056419997</v>
      </c>
      <c r="EF25" s="1408">
        <v>3903.0452657247588</v>
      </c>
      <c r="EG25" s="1408">
        <v>2993.9211702400016</v>
      </c>
      <c r="EH25" s="1408">
        <v>3081.6364137700052</v>
      </c>
      <c r="EI25" s="1408">
        <v>9978.602849734767</v>
      </c>
      <c r="EJ25" s="1408">
        <v>3307.9442877300003</v>
      </c>
      <c r="EK25" s="1408">
        <v>2970.50877447122</v>
      </c>
      <c r="EL25" s="1408">
        <v>2986.0495120099995</v>
      </c>
      <c r="EM25" s="1408">
        <v>9264.5025742112193</v>
      </c>
      <c r="EN25" s="1408">
        <v>3472.1313239699925</v>
      </c>
      <c r="EO25" s="1408">
        <v>3513.5510625500019</v>
      </c>
      <c r="EP25" s="1408">
        <v>2958.2773551599998</v>
      </c>
      <c r="EQ25" s="1408">
        <v>9943.9597416799952</v>
      </c>
      <c r="ER25" s="1522">
        <v>37705.202222045984</v>
      </c>
      <c r="ES25" s="1521">
        <v>2825.1333089500345</v>
      </c>
      <c r="ET25" s="1408">
        <v>2563.9183265699958</v>
      </c>
      <c r="EU25" s="1408">
        <v>2827.1612021110523</v>
      </c>
      <c r="EV25" s="1408">
        <v>8216.2128376310829</v>
      </c>
      <c r="EW25" s="1408">
        <v>3348.7532038400304</v>
      </c>
      <c r="EX25" s="1408">
        <v>3086.2807752900067</v>
      </c>
      <c r="EY25" s="1408">
        <v>27.905640952381539</v>
      </c>
      <c r="EZ25" s="1408">
        <v>9970.1371577224199</v>
      </c>
      <c r="FA25" s="1408">
        <v>3916.4125426703527</v>
      </c>
      <c r="FB25" s="1408">
        <v>3196.9300669036284</v>
      </c>
      <c r="FC25" s="1408">
        <v>4912.8419195621145</v>
      </c>
      <c r="FD25" s="1408">
        <v>12026.184529136097</v>
      </c>
      <c r="FE25" s="1408">
        <v>3540.5038536300394</v>
      </c>
      <c r="FF25" s="1408">
        <v>3420.0161647000177</v>
      </c>
      <c r="FG25" s="1408">
        <v>4402.704619707757</v>
      </c>
      <c r="FH25" s="1408">
        <v>11363.224638037816</v>
      </c>
      <c r="FI25" s="1522">
        <v>39160.759162527407</v>
      </c>
      <c r="FJ25" s="1521">
        <v>3940.6691618300115</v>
      </c>
      <c r="FK25" s="1408">
        <v>5280.8787782500103</v>
      </c>
      <c r="FL25" s="1408">
        <v>7343.8305142499912</v>
      </c>
      <c r="FM25" s="1469">
        <v>16565.378454330013</v>
      </c>
      <c r="FN25" s="1469">
        <v>3825.5949611499959</v>
      </c>
      <c r="FO25" s="1469">
        <v>4922.1129942997713</v>
      </c>
      <c r="FP25" s="1469">
        <v>5753.4774406199695</v>
      </c>
      <c r="FQ25" s="1469">
        <v>14501.185396069737</v>
      </c>
      <c r="FR25" s="1469">
        <v>6110.4008902199821</v>
      </c>
      <c r="FS25" s="1469">
        <v>5927.0105415329772</v>
      </c>
      <c r="FT25" s="1469">
        <v>3524.6835438299995</v>
      </c>
      <c r="FU25" s="1469">
        <v>15562.094975582961</v>
      </c>
      <c r="FV25" s="1469">
        <v>7212.3031462999616</v>
      </c>
      <c r="FW25" s="1469">
        <v>5181.7212073599749</v>
      </c>
      <c r="FX25" s="1469">
        <v>7319.1813153407929</v>
      </c>
      <c r="FY25" s="1469">
        <v>19713.20566900073</v>
      </c>
      <c r="FZ25" s="1470">
        <v>66341.863494983452</v>
      </c>
      <c r="GA25" s="1471">
        <v>6494.0284656746153</v>
      </c>
      <c r="GB25" s="1469">
        <v>3189.1735838600002</v>
      </c>
      <c r="GC25" s="1469">
        <v>4725.1403065000222</v>
      </c>
      <c r="GD25" s="1409">
        <f t="shared" si="54"/>
        <v>14408.342356034638</v>
      </c>
      <c r="GE25" s="1469">
        <v>5122.2221429300771</v>
      </c>
      <c r="GF25" s="1469">
        <v>6023.6859771999971</v>
      </c>
      <c r="GG25" s="1469">
        <v>5143.9351562124557</v>
      </c>
      <c r="GH25" s="1409">
        <f t="shared" si="55"/>
        <v>16289.84327634253</v>
      </c>
      <c r="GI25" s="1409">
        <v>5833.0223712099696</v>
      </c>
      <c r="GJ25" s="1409">
        <v>5050.2891592999995</v>
      </c>
      <c r="GK25" s="1409">
        <v>6396.4241761800595</v>
      </c>
      <c r="GL25" s="1409">
        <f t="shared" si="56"/>
        <v>17279.735706690029</v>
      </c>
      <c r="GM25" s="1469">
        <v>4598.4166838099245</v>
      </c>
      <c r="GN25" s="1469">
        <v>6306.8091728799618</v>
      </c>
      <c r="GO25" s="1469">
        <v>5885.1435347999277</v>
      </c>
      <c r="GP25" s="1409">
        <f t="shared" si="57"/>
        <v>16790.369391489814</v>
      </c>
      <c r="GQ25" s="1470">
        <f t="shared" si="58"/>
        <v>64768.290730557012</v>
      </c>
      <c r="GR25" s="1471">
        <v>7671.7619299800081</v>
      </c>
      <c r="GS25" s="1469">
        <v>2476.0006912600002</v>
      </c>
      <c r="GT25" s="1469">
        <v>6323.5100396099733</v>
      </c>
      <c r="GU25" s="1409">
        <f t="shared" si="59"/>
        <v>16471.27266084998</v>
      </c>
      <c r="GV25" s="1409">
        <v>6140.721763000005</v>
      </c>
      <c r="GW25" s="1409">
        <v>5900.9149934899924</v>
      </c>
      <c r="GX25" s="1409">
        <v>5085.6476510899638</v>
      </c>
      <c r="GY25" s="1409">
        <f t="shared" si="60"/>
        <v>17127.284407579962</v>
      </c>
      <c r="GZ25" s="1409">
        <v>7980.8135816599633</v>
      </c>
      <c r="HA25" s="1409">
        <v>8457.535526190024</v>
      </c>
      <c r="HB25" s="1409">
        <v>7544.9826162599993</v>
      </c>
      <c r="HC25" s="1409">
        <f t="shared" si="61"/>
        <v>23983.331724109987</v>
      </c>
      <c r="HD25" s="1409">
        <v>5597.6700148000018</v>
      </c>
      <c r="HE25" s="1409">
        <v>7340.786411099999</v>
      </c>
      <c r="HF25" s="1409">
        <v>7112.4221813000049</v>
      </c>
      <c r="HG25" s="1409">
        <f t="shared" si="62"/>
        <v>20050.878607200004</v>
      </c>
      <c r="HH25" s="1468">
        <v>77632.76739973994</v>
      </c>
      <c r="HI25" s="1471">
        <v>7062.1429925199955</v>
      </c>
      <c r="HJ25" s="1469">
        <v>8995.936511970549</v>
      </c>
      <c r="HK25" s="1469">
        <v>5773.7400379439114</v>
      </c>
      <c r="HL25" s="1409">
        <f t="shared" si="63"/>
        <v>21831.819542434456</v>
      </c>
      <c r="HM25" s="1409">
        <v>7311.0356205299413</v>
      </c>
      <c r="HN25" s="1409">
        <v>6450.8943248684527</v>
      </c>
      <c r="HO25" s="1409">
        <v>6338.3628248199993</v>
      </c>
      <c r="HP25" s="1409">
        <f t="shared" si="64"/>
        <v>20100.292770218395</v>
      </c>
      <c r="HQ25" s="1409">
        <v>15059.882036736019</v>
      </c>
      <c r="HR25" s="1409">
        <v>7763.6604213343107</v>
      </c>
      <c r="HS25" s="1409">
        <v>7729.1362947534953</v>
      </c>
      <c r="HT25" s="1409">
        <f t="shared" si="65"/>
        <v>30552.678752823824</v>
      </c>
      <c r="HU25" s="1409">
        <v>10255.123028304217</v>
      </c>
      <c r="HV25" s="1409">
        <v>7227.9859701092855</v>
      </c>
      <c r="HW25" s="1409">
        <v>10685.110451881017</v>
      </c>
      <c r="HX25" s="1409">
        <f t="shared" si="66"/>
        <v>28168.21945029452</v>
      </c>
      <c r="HY25" s="1468">
        <f t="shared" si="28"/>
        <v>100653.0105157712</v>
      </c>
      <c r="HZ25" s="1471">
        <v>10537.4238592</v>
      </c>
      <c r="IA25" s="1469">
        <v>11721.230760592933</v>
      </c>
      <c r="IB25" s="1469">
        <v>7254.6339820039002</v>
      </c>
      <c r="IC25" s="1409">
        <v>29513.288601796834</v>
      </c>
      <c r="ID25" s="1409">
        <v>12873.286137330013</v>
      </c>
      <c r="IE25" s="1409">
        <v>10554.41267833</v>
      </c>
      <c r="IF25" s="1409">
        <v>8950.5823237799996</v>
      </c>
      <c r="IG25" s="1409">
        <v>32378.281139440012</v>
      </c>
      <c r="IH25" s="1409">
        <v>12353.877115386011</v>
      </c>
      <c r="II25" s="1409">
        <v>13670.075939764918</v>
      </c>
      <c r="IJ25" s="1409">
        <v>12234.693580534547</v>
      </c>
      <c r="IK25" s="1409">
        <v>38258.64663568548</v>
      </c>
      <c r="IL25" s="1409">
        <v>13280.784751836927</v>
      </c>
      <c r="IM25" s="1409">
        <v>11112.885464250061</v>
      </c>
      <c r="IN25" s="1409">
        <v>11058.509262979998</v>
      </c>
      <c r="IO25" s="1409">
        <v>35452.179479066981</v>
      </c>
      <c r="IP25" s="1409">
        <v>135602.39585598931</v>
      </c>
      <c r="IQ25" s="1467">
        <v>13586.1258</v>
      </c>
      <c r="IR25" s="1409">
        <v>10430.987300000001</v>
      </c>
      <c r="IS25" s="1409">
        <v>10274.549800000001</v>
      </c>
      <c r="IT25" s="1409">
        <f>IQ25+IR25+IS25</f>
        <v>34291.662900000003</v>
      </c>
      <c r="IU25" s="1409">
        <v>12477.2086</v>
      </c>
      <c r="IV25" s="1409">
        <v>14299.885944340002</v>
      </c>
      <c r="IW25" s="1409">
        <v>16204.64023986515</v>
      </c>
      <c r="IX25" s="1409">
        <f>IU25+IV25+IW25</f>
        <v>42981.734784205153</v>
      </c>
      <c r="IY25" s="1409">
        <v>3042.4639761405056</v>
      </c>
      <c r="IZ25" s="1409">
        <v>8567.1392108899981</v>
      </c>
      <c r="JA25" s="1409">
        <v>8483.6679780900158</v>
      </c>
      <c r="JB25" s="1409">
        <f>IY25+IZ25+JA25</f>
        <v>20093.271165120517</v>
      </c>
      <c r="JC25" s="1409">
        <v>13747.054886109801</v>
      </c>
      <c r="JD25" s="1409">
        <v>17934.117502593966</v>
      </c>
      <c r="JE25" s="1409">
        <v>45498.807276814063</v>
      </c>
      <c r="JF25" s="1409">
        <f t="shared" ref="JF25" si="69">JC25+JD25+JE25</f>
        <v>77179.979665517836</v>
      </c>
      <c r="JG25" s="1470">
        <f>IT25+IX25+JB25+JF25</f>
        <v>174546.64851484349</v>
      </c>
      <c r="JH25" s="938"/>
      <c r="JI25" s="1473"/>
    </row>
    <row r="26" spans="1:271" ht="35.15" customHeight="1" thickBot="1" x14ac:dyDescent="0.5">
      <c r="A26" s="1539" t="s">
        <v>998</v>
      </c>
      <c r="B26" s="1540">
        <v>-334.62</v>
      </c>
      <c r="C26" s="1540">
        <v>101.23</v>
      </c>
      <c r="D26" s="1540">
        <v>87.1</v>
      </c>
      <c r="E26" s="1540">
        <v>249.696</v>
      </c>
      <c r="F26" s="1540">
        <v>90.006500000000003</v>
      </c>
      <c r="G26" s="1540">
        <v>310.5727</v>
      </c>
      <c r="H26" s="1540">
        <v>176.4941</v>
      </c>
      <c r="I26" s="1540">
        <v>577.01610000000005</v>
      </c>
      <c r="J26" s="1540">
        <v>192.03960000000001</v>
      </c>
      <c r="K26" s="1540">
        <v>93.729100000000003</v>
      </c>
      <c r="L26" s="1540">
        <v>-199.43049999999999</v>
      </c>
      <c r="M26" s="1540">
        <v>254.1129</v>
      </c>
      <c r="N26" s="1540">
        <v>227.14099999999999</v>
      </c>
      <c r="O26" s="1540">
        <v>167.16149999999999</v>
      </c>
      <c r="P26" s="1540">
        <v>527.48209999999995</v>
      </c>
      <c r="Q26" s="1540">
        <v>-46.4602</v>
      </c>
      <c r="R26" s="1541">
        <v>-141.8212</v>
      </c>
      <c r="S26" s="1542">
        <v>2142.5504999999998</v>
      </c>
      <c r="T26" s="1543">
        <v>-91.594800000000006</v>
      </c>
      <c r="U26" s="1544">
        <v>2.5224000000000002</v>
      </c>
      <c r="V26" s="1544"/>
      <c r="W26" s="1543">
        <v>629.44000000000005</v>
      </c>
      <c r="X26" s="1543">
        <v>348.27769999999998</v>
      </c>
      <c r="Y26" s="1543">
        <v>322.47219999999999</v>
      </c>
      <c r="Z26" s="1543">
        <v>-610.65319999999997</v>
      </c>
      <c r="AA26" s="1543">
        <v>445.47140000000002</v>
      </c>
      <c r="AB26" s="1545">
        <v>179.58619999999999</v>
      </c>
      <c r="AC26" s="1546">
        <v>67.745199999999997</v>
      </c>
      <c r="AD26" s="1546">
        <v>461.85910000000001</v>
      </c>
      <c r="AE26" s="1546">
        <v>598.66110000000003</v>
      </c>
      <c r="AF26" s="1547">
        <v>-261.84190000000001</v>
      </c>
      <c r="AG26" s="1546">
        <v>2091.9454000000001</v>
      </c>
      <c r="AH26" s="1546"/>
      <c r="AI26" s="1546">
        <v>761.89682300001039</v>
      </c>
      <c r="AJ26" s="1546">
        <v>95.785388999999967</v>
      </c>
      <c r="AK26" s="1546">
        <v>-117.04625600002053</v>
      </c>
      <c r="AL26" s="1546">
        <v>740.63595599998973</v>
      </c>
      <c r="AM26" s="1546">
        <v>1027.507065000023</v>
      </c>
      <c r="AN26" s="1546">
        <v>816.6778710000068</v>
      </c>
      <c r="AO26" s="1546">
        <v>827.06811897998864</v>
      </c>
      <c r="AP26" s="1546">
        <f>AO26+AL26+AM26+AN26</f>
        <v>3411.8890109800082</v>
      </c>
      <c r="AQ26" s="1546">
        <v>731.53662365001537</v>
      </c>
      <c r="AR26" s="1546">
        <v>179.98850632997556</v>
      </c>
      <c r="AS26" s="1546">
        <v>506.28342267001045</v>
      </c>
      <c r="AT26" s="1546">
        <f>AP26+AQ26+AR26+AS26</f>
        <v>4829.6975636300094</v>
      </c>
      <c r="AU26" s="1546">
        <v>355.65117705999734</v>
      </c>
      <c r="AV26" s="1546">
        <v>1579.848810410007</v>
      </c>
      <c r="AW26" s="1546">
        <v>156.66988501000685</v>
      </c>
      <c r="AX26" s="1546">
        <f>AW26+AV26+AU26+AT26</f>
        <v>6921.8674361100202</v>
      </c>
      <c r="AY26" s="1546"/>
      <c r="AZ26" s="1546">
        <v>1433.9913009299989</v>
      </c>
      <c r="BA26" s="1546">
        <v>956.48001868999927</v>
      </c>
      <c r="BB26" s="1546">
        <v>-407.14334893999791</v>
      </c>
      <c r="BC26" s="1546">
        <v>1983.3279706800001</v>
      </c>
      <c r="BD26" s="1546">
        <v>931.9859343499993</v>
      </c>
      <c r="BE26" s="1546">
        <v>560.7274608200006</v>
      </c>
      <c r="BF26" s="1546">
        <v>-134.78449121</v>
      </c>
      <c r="BG26" s="1546">
        <f>BD26+BE26+BF26</f>
        <v>1357.9289039599998</v>
      </c>
      <c r="BH26" s="1546">
        <v>3341.2568746400002</v>
      </c>
      <c r="BI26" s="1546">
        <v>964.20774651000249</v>
      </c>
      <c r="BJ26" s="1546">
        <v>-513.58422353999686</v>
      </c>
      <c r="BK26" s="1546">
        <v>1314.1050391700003</v>
      </c>
      <c r="BL26" s="1546">
        <f>BI26+BJ26+BK26</f>
        <v>1764.728562140006</v>
      </c>
      <c r="BM26" s="1546">
        <v>5105.9854367800062</v>
      </c>
      <c r="BN26" s="1546">
        <v>1154.5644288100027</v>
      </c>
      <c r="BO26" s="1546">
        <v>605.03611530000853</v>
      </c>
      <c r="BP26" s="1546">
        <v>84.976091480007398</v>
      </c>
      <c r="BQ26" s="1546">
        <f>BN26+BO26+BP26</f>
        <v>1844.5766355900187</v>
      </c>
      <c r="BR26" s="1546">
        <f t="shared" si="10"/>
        <v>6950.5620723700249</v>
      </c>
      <c r="BS26" s="1546"/>
      <c r="BT26" s="1546">
        <v>1460.7261737699764</v>
      </c>
      <c r="BU26" s="1546">
        <v>585.5409780200124</v>
      </c>
      <c r="BV26" s="1546">
        <v>122.06578482998815</v>
      </c>
      <c r="BW26" s="1546">
        <f>BT26+BU26+BV26</f>
        <v>2168.3329366199769</v>
      </c>
      <c r="BX26" s="1546">
        <v>464.79286230998673</v>
      </c>
      <c r="BY26" s="1546">
        <v>674.9671826899862</v>
      </c>
      <c r="BZ26" s="1546">
        <v>460.10201535000562</v>
      </c>
      <c r="CA26" s="1546">
        <f>BX26+BY26+BZ26</f>
        <v>1599.8620603499785</v>
      </c>
      <c r="CB26" s="1546">
        <v>1484.7222649500102</v>
      </c>
      <c r="CC26" s="1546">
        <v>2662.591817526014</v>
      </c>
      <c r="CD26" s="1546"/>
      <c r="CE26" s="1546">
        <v>0</v>
      </c>
      <c r="CF26" s="1546">
        <v>0</v>
      </c>
      <c r="CG26" s="1546">
        <v>0</v>
      </c>
      <c r="CH26" s="1546">
        <f>CE26+CF26+CG26</f>
        <v>0</v>
      </c>
      <c r="CI26" s="1546">
        <v>0</v>
      </c>
      <c r="CJ26" s="1546">
        <v>0</v>
      </c>
      <c r="CK26" s="1546">
        <v>0</v>
      </c>
      <c r="CL26" s="1546">
        <f>CI26+CJ26+CK26</f>
        <v>0</v>
      </c>
      <c r="CM26" s="1546">
        <v>0</v>
      </c>
      <c r="CN26" s="1546">
        <v>0</v>
      </c>
      <c r="CO26" s="1546">
        <v>0</v>
      </c>
      <c r="CP26" s="1546">
        <f>CM26+CN26+CO26</f>
        <v>0</v>
      </c>
      <c r="CQ26" s="1546">
        <v>-2536.5061704200048</v>
      </c>
      <c r="CR26" s="1546">
        <v>345.02819942000508</v>
      </c>
      <c r="CS26" s="1548">
        <v>1370.026921710031</v>
      </c>
      <c r="CT26" s="1546">
        <v>-821.45104928996875</v>
      </c>
      <c r="CU26" s="1549">
        <v>1259.672308969969</v>
      </c>
      <c r="CV26" s="1549">
        <v>1653.1403136700001</v>
      </c>
      <c r="CW26" s="1549">
        <v>659.28307876998463</v>
      </c>
      <c r="CX26" s="1549">
        <v>3572.0957014099536</v>
      </c>
      <c r="CY26" s="1550">
        <v>-108.01953858002648</v>
      </c>
      <c r="CZ26" s="1550">
        <v>1178.4179198900313</v>
      </c>
      <c r="DA26" s="1551">
        <v>1339.6583552299701</v>
      </c>
      <c r="DB26" s="1552">
        <v>2410.0567365399747</v>
      </c>
      <c r="DC26" s="1550">
        <v>2053.9436259399699</v>
      </c>
      <c r="DD26" s="1550">
        <v>1281.0161841299716</v>
      </c>
      <c r="DE26" s="1551">
        <v>558.52831542003253</v>
      </c>
      <c r="DF26" s="1550">
        <v>3893.4881254899738</v>
      </c>
      <c r="DG26" s="1550">
        <v>-2358.4302740100034</v>
      </c>
      <c r="DH26" s="1549">
        <v>1671.4941832900495</v>
      </c>
      <c r="DI26" s="1549">
        <v>2127.5413206299895</v>
      </c>
      <c r="DJ26" s="1549">
        <v>1440.6052299100356</v>
      </c>
      <c r="DK26" s="1549">
        <v>2698.9810929299765</v>
      </c>
      <c r="DL26" s="1549">
        <v>375.93730755999616</v>
      </c>
      <c r="DM26" s="1549">
        <v>-146.49348851002787</v>
      </c>
      <c r="DN26" s="1549">
        <v>2928.4249119799442</v>
      </c>
      <c r="DO26" s="1549">
        <v>826.82777442008626</v>
      </c>
      <c r="DP26" s="1549">
        <v>983.62550183999542</v>
      </c>
      <c r="DQ26" s="1549">
        <v>2139.998711289893</v>
      </c>
      <c r="DR26" s="1549">
        <v>3950.4519875499745</v>
      </c>
      <c r="DS26" s="1549">
        <v>1853.2875599100776</v>
      </c>
      <c r="DT26" s="1549">
        <v>396.8816169300049</v>
      </c>
      <c r="DU26" s="1549">
        <v>-555.99645709997958</v>
      </c>
      <c r="DV26" s="1549">
        <v>1694.172719740103</v>
      </c>
      <c r="DW26" s="1549">
        <v>2635.3676458299551</v>
      </c>
      <c r="DX26" s="1549">
        <v>733.64922975004413</v>
      </c>
      <c r="DY26" s="1549">
        <v>27.764480779996607</v>
      </c>
      <c r="DZ26" s="1549">
        <v>3396.7813563599957</v>
      </c>
      <c r="EA26" s="1549">
        <v>11969.828975630018</v>
      </c>
      <c r="EB26" s="1553">
        <v>2548.3188997099969</v>
      </c>
      <c r="EC26" s="1549">
        <v>-459.67016431999627</v>
      </c>
      <c r="ED26" s="1549">
        <v>1026.9725777800008</v>
      </c>
      <c r="EE26" s="1549">
        <v>3115.621313170001</v>
      </c>
      <c r="EF26" s="1549">
        <v>2633.5458401899991</v>
      </c>
      <c r="EG26" s="1549">
        <v>-2970.4589166800006</v>
      </c>
      <c r="EH26" s="1549">
        <v>651.32692287000452</v>
      </c>
      <c r="EI26" s="1549">
        <v>314.41384638000278</v>
      </c>
      <c r="EJ26" s="1549">
        <v>1935.6536097900137</v>
      </c>
      <c r="EK26" s="1549">
        <v>-1044.1170378200104</v>
      </c>
      <c r="EL26" s="1549">
        <v>620.61469406001368</v>
      </c>
      <c r="EM26" s="1549">
        <v>1512.1512660300168</v>
      </c>
      <c r="EN26" s="1549">
        <v>2467.8981980899916</v>
      </c>
      <c r="EO26" s="1549">
        <v>2083.9011728699793</v>
      </c>
      <c r="EP26" s="1549">
        <v>-97.737904069991203</v>
      </c>
      <c r="EQ26" s="1549">
        <v>4454.0614668899807</v>
      </c>
      <c r="ER26" s="1554">
        <v>9396.2478924700008</v>
      </c>
      <c r="ES26" s="1553">
        <v>2492.3044108200429</v>
      </c>
      <c r="ET26" s="1549">
        <v>1943.5777756199986</v>
      </c>
      <c r="EU26" s="1549">
        <v>-11801.384368080046</v>
      </c>
      <c r="EV26" s="1549">
        <v>-7365.5021816400049</v>
      </c>
      <c r="EW26" s="1549">
        <v>3591.9536097700325</v>
      </c>
      <c r="EX26" s="1549">
        <v>4615.5414034200057</v>
      </c>
      <c r="EY26" s="1549">
        <v>1760.7035900499848</v>
      </c>
      <c r="EZ26" s="1549">
        <v>9168.1986032400237</v>
      </c>
      <c r="FA26" s="1549">
        <v>3226.9891212200027</v>
      </c>
      <c r="FB26" s="1549">
        <v>1548.6213179000636</v>
      </c>
      <c r="FC26" s="1549">
        <v>4607.7183921300293</v>
      </c>
      <c r="FD26" s="1549">
        <v>9383.3288312500954</v>
      </c>
      <c r="FE26" s="1549">
        <v>1831.2494230300356</v>
      </c>
      <c r="FF26" s="1549">
        <v>2889.1654957400178</v>
      </c>
      <c r="FG26" s="1549">
        <v>-404.28522269003884</v>
      </c>
      <c r="FH26" s="1549">
        <v>4316.1296960800137</v>
      </c>
      <c r="FI26" s="1554">
        <v>13087.154948930127</v>
      </c>
      <c r="FJ26" s="1553">
        <v>1736.4143454500231</v>
      </c>
      <c r="FK26" s="1549">
        <v>-2177.6519430899916</v>
      </c>
      <c r="FL26" s="1549">
        <v>7601.3500246299918</v>
      </c>
      <c r="FM26" s="1552">
        <v>7160.1124269900229</v>
      </c>
      <c r="FN26" s="1552">
        <v>1277.1000297844018</v>
      </c>
      <c r="FO26" s="1552">
        <v>5812.4895216097766</v>
      </c>
      <c r="FP26" s="1552">
        <v>5330.5578483099753</v>
      </c>
      <c r="FQ26" s="1552">
        <v>12420.147399704154</v>
      </c>
      <c r="FR26" s="1552">
        <v>4796.7329957999846</v>
      </c>
      <c r="FS26" s="1552">
        <v>5296.6210693660269</v>
      </c>
      <c r="FT26" s="1552">
        <v>2126.0846342099794</v>
      </c>
      <c r="FU26" s="1552">
        <v>12219.438699375991</v>
      </c>
      <c r="FV26" s="1552">
        <v>5989.6176210499589</v>
      </c>
      <c r="FW26" s="1552">
        <v>5231.1916823799938</v>
      </c>
      <c r="FX26" s="1552">
        <v>3823.6756143200582</v>
      </c>
      <c r="FY26" s="1552">
        <v>15044.484917750011</v>
      </c>
      <c r="FZ26" s="1555">
        <v>46844.18244382018</v>
      </c>
      <c r="GA26" s="1556">
        <v>4480.9929601599688</v>
      </c>
      <c r="GB26" s="1552">
        <v>2994.3887104499972</v>
      </c>
      <c r="GC26" s="1552">
        <v>4043.8765711100323</v>
      </c>
      <c r="GD26" s="1552">
        <f>GA26+GB26+GC26</f>
        <v>11519.258241719999</v>
      </c>
      <c r="GE26" s="1552">
        <v>-11916.158975119924</v>
      </c>
      <c r="GF26" s="1552">
        <v>5204.7966503400021</v>
      </c>
      <c r="GG26" s="1552">
        <v>2597.7527790799522</v>
      </c>
      <c r="GH26" s="1552">
        <f>GE26+GF26+GG26</f>
        <v>-4113.6095456999701</v>
      </c>
      <c r="GI26" s="1552">
        <v>4921.7127363399704</v>
      </c>
      <c r="GJ26" s="1552">
        <v>5232.9920042299964</v>
      </c>
      <c r="GK26" s="1552">
        <v>5314.8906385900564</v>
      </c>
      <c r="GL26" s="1552">
        <f>GI26+GJ26+GK26</f>
        <v>15469.595379160022</v>
      </c>
      <c r="GM26" s="1552">
        <v>1924.7177450599224</v>
      </c>
      <c r="GN26" s="1552">
        <v>6664.4055902299642</v>
      </c>
      <c r="GO26" s="1552">
        <v>-6653.6846687600782</v>
      </c>
      <c r="GP26" s="1552">
        <f>GM26+GN26+GO26</f>
        <v>1935.4386665298089</v>
      </c>
      <c r="GQ26" s="1555">
        <f>GD26+GH26+GL26+GP26</f>
        <v>24810.682741709861</v>
      </c>
      <c r="GR26" s="1556">
        <v>7742.9754348300003</v>
      </c>
      <c r="GS26" s="1552">
        <v>2602.5363048900331</v>
      </c>
      <c r="GT26" s="1552">
        <v>6113.6195968099728</v>
      </c>
      <c r="GU26" s="1552">
        <f>GR26+GS26+GT26</f>
        <v>16459.131336530008</v>
      </c>
      <c r="GV26" s="1552">
        <v>2892.5297978999984</v>
      </c>
      <c r="GW26" s="1552">
        <v>5833.3142109799919</v>
      </c>
      <c r="GX26" s="1552">
        <v>2939.3953799599662</v>
      </c>
      <c r="GY26" s="1552">
        <f>GV26+GW26+GX26</f>
        <v>11665.239388839957</v>
      </c>
      <c r="GZ26" s="1552">
        <v>3445.0354465399646</v>
      </c>
      <c r="HA26" s="1552">
        <v>7495.6865726300275</v>
      </c>
      <c r="HB26" s="1552">
        <v>-2263.6995558800099</v>
      </c>
      <c r="HC26" s="1552">
        <f>GZ26+HA26+HB26</f>
        <v>8677.0224632899826</v>
      </c>
      <c r="HD26" s="1552">
        <v>13420.682158430025</v>
      </c>
      <c r="HE26" s="1552">
        <v>7895.5784972699821</v>
      </c>
      <c r="HF26" s="1552">
        <v>-12577.329314599994</v>
      </c>
      <c r="HG26" s="1552">
        <f>HD26+HE26+HF26</f>
        <v>8738.931341100013</v>
      </c>
      <c r="HH26" s="1555">
        <v>45540.324529759957</v>
      </c>
      <c r="HI26" s="1556">
        <v>6800.5305317299826</v>
      </c>
      <c r="HJ26" s="1552">
        <v>4765.8318629000332</v>
      </c>
      <c r="HK26" s="1552">
        <v>-2944.8220920600297</v>
      </c>
      <c r="HL26" s="1552">
        <f>HI26+HJ26+HK26</f>
        <v>8621.5403025699852</v>
      </c>
      <c r="HM26" s="1552">
        <v>3107.5548492199619</v>
      </c>
      <c r="HN26" s="1552">
        <v>1133.7484466209146</v>
      </c>
      <c r="HO26" s="1552">
        <v>-7292.0026708408614</v>
      </c>
      <c r="HP26" s="1552">
        <f>HM26+HN26+HO26</f>
        <v>-3050.6993749999847</v>
      </c>
      <c r="HQ26" s="1552">
        <v>9386.6844282299771</v>
      </c>
      <c r="HR26" s="1552">
        <v>2288.2977560900331</v>
      </c>
      <c r="HS26" s="1552">
        <v>-11736.003012029647</v>
      </c>
      <c r="HT26" s="1552">
        <f>HQ26+HR26+HS26</f>
        <v>-61.02082770963716</v>
      </c>
      <c r="HU26" s="1552">
        <v>3004.8718125742184</v>
      </c>
      <c r="HV26" s="1552">
        <v>2878.089582020033</v>
      </c>
      <c r="HW26" s="1552">
        <v>-1436.3746151900366</v>
      </c>
      <c r="HX26" s="1552">
        <f>HU26+HV26+HW26</f>
        <v>4446.5867794042142</v>
      </c>
      <c r="HY26" s="1555">
        <f t="shared" si="28"/>
        <v>9956.4068792645776</v>
      </c>
      <c r="HZ26" s="1556">
        <v>7096.3365397099815</v>
      </c>
      <c r="IA26" s="1552">
        <v>7238.2908295500292</v>
      </c>
      <c r="IB26" s="1552">
        <v>-1030.0654676500158</v>
      </c>
      <c r="IC26" s="1552">
        <v>13304.561901609995</v>
      </c>
      <c r="ID26" s="1552">
        <v>6836.3914139400131</v>
      </c>
      <c r="IE26" s="1552">
        <v>3445.8904826100356</v>
      </c>
      <c r="IF26" s="1552">
        <v>-1983.5517771699988</v>
      </c>
      <c r="IG26" s="1552">
        <v>8298.7301193800504</v>
      </c>
      <c r="IH26" s="1552">
        <v>3505.4694314960029</v>
      </c>
      <c r="II26" s="1552">
        <v>14264.039189044981</v>
      </c>
      <c r="IJ26" s="1552">
        <v>5776.6026469419603</v>
      </c>
      <c r="IK26" s="1552">
        <v>23546.111267482946</v>
      </c>
      <c r="IL26" s="1552">
        <v>2837.3204114470054</v>
      </c>
      <c r="IM26" s="1552">
        <v>3700.6046626300031</v>
      </c>
      <c r="IN26" s="1552">
        <v>-20985.209594089152</v>
      </c>
      <c r="IO26" s="1552">
        <v>-14447.284520012145</v>
      </c>
      <c r="IP26" s="1552">
        <v>30702.118768460852</v>
      </c>
      <c r="IQ26" s="2746">
        <f>IQ5</f>
        <v>10303.314792781139</v>
      </c>
      <c r="IR26" s="1550">
        <f t="shared" ref="IR26:JG26" si="70">IR5</f>
        <v>10868.712536684227</v>
      </c>
      <c r="IS26" s="1550">
        <f>IS5</f>
        <v>-5828.5519678306464</v>
      </c>
      <c r="IT26" s="1550">
        <f t="shared" si="70"/>
        <v>15343.475361634721</v>
      </c>
      <c r="IU26" s="1550">
        <f t="shared" si="70"/>
        <v>-1987.703907908766</v>
      </c>
      <c r="IV26" s="1550">
        <f t="shared" si="70"/>
        <v>3893.1391279714594</v>
      </c>
      <c r="IW26" s="1550">
        <f t="shared" si="70"/>
        <v>2793.1570132170436</v>
      </c>
      <c r="IX26" s="1550">
        <f t="shared" si="70"/>
        <v>4698.5922332797372</v>
      </c>
      <c r="IY26" s="1550">
        <f t="shared" si="70"/>
        <v>-5391.5908871796109</v>
      </c>
      <c r="IZ26" s="1550">
        <f t="shared" si="70"/>
        <v>1147.9827328587371</v>
      </c>
      <c r="JA26" s="1550">
        <f t="shared" si="70"/>
        <v>-8207.1576395225075</v>
      </c>
      <c r="JB26" s="1550">
        <f t="shared" si="70"/>
        <v>-12450.76579384338</v>
      </c>
      <c r="JC26" s="1550">
        <f t="shared" si="70"/>
        <v>-1626.4801927052704</v>
      </c>
      <c r="JD26" s="1550">
        <f t="shared" si="70"/>
        <v>5792.6939335278566</v>
      </c>
      <c r="JE26" s="1550">
        <f t="shared" si="70"/>
        <v>26793.34629818075</v>
      </c>
      <c r="JF26" s="1550">
        <f t="shared" si="70"/>
        <v>30959.560039003336</v>
      </c>
      <c r="JG26" s="2747">
        <f t="shared" si="70"/>
        <v>38550.861840074416</v>
      </c>
      <c r="JH26" s="938"/>
      <c r="JI26" s="1473"/>
    </row>
    <row r="27" spans="1:271" ht="37.5" customHeight="1" thickTop="1" x14ac:dyDescent="0.45">
      <c r="A27" s="1557"/>
      <c r="B27" s="1558"/>
      <c r="C27" s="1558"/>
      <c r="D27" s="1558"/>
      <c r="E27" s="1558"/>
      <c r="F27" s="1558"/>
      <c r="G27" s="1558"/>
      <c r="H27" s="1558"/>
      <c r="I27" s="1558"/>
      <c r="J27" s="1558"/>
      <c r="K27" s="1558"/>
      <c r="L27" s="1558"/>
      <c r="M27" s="1558"/>
      <c r="N27" s="1558"/>
      <c r="O27" s="1558"/>
      <c r="P27" s="1558"/>
      <c r="Q27" s="1558"/>
      <c r="R27" s="1559"/>
      <c r="S27" s="1559"/>
      <c r="T27" s="1559"/>
      <c r="U27" s="1559"/>
      <c r="V27" s="1559"/>
      <c r="W27" s="1560"/>
      <c r="X27" s="1560"/>
      <c r="Y27" s="1560"/>
      <c r="Z27" s="1560"/>
      <c r="AA27" s="1560"/>
      <c r="AB27" s="1560"/>
      <c r="AC27" s="1560"/>
      <c r="AD27" s="1560"/>
      <c r="AE27" s="1560"/>
      <c r="AF27" s="1560"/>
      <c r="AG27" s="1560"/>
      <c r="AH27" s="1559"/>
      <c r="AI27" s="1559"/>
      <c r="AJ27" s="1559"/>
      <c r="AK27" s="1559"/>
      <c r="AL27" s="1559"/>
      <c r="AM27" s="1559"/>
      <c r="AN27" s="1559"/>
      <c r="AO27" s="1559"/>
      <c r="AP27" s="1559"/>
      <c r="AQ27" s="1559"/>
      <c r="AR27" s="1559"/>
      <c r="AS27" s="1559"/>
      <c r="AT27" s="1559"/>
      <c r="CG27" s="954"/>
      <c r="CH27" s="954"/>
      <c r="CI27" s="954"/>
      <c r="CJ27" s="954"/>
      <c r="CK27" s="954"/>
      <c r="CL27" s="954"/>
      <c r="CM27" s="954"/>
      <c r="CN27" s="954"/>
      <c r="CO27" s="954"/>
      <c r="CP27" s="954"/>
      <c r="CQ27" s="954"/>
      <c r="CR27" s="954"/>
      <c r="CS27" s="954"/>
      <c r="CT27" s="954"/>
      <c r="CU27" s="1561"/>
      <c r="CV27" s="1561"/>
      <c r="CW27" s="1561"/>
      <c r="CX27" s="1561"/>
      <c r="CY27" s="1561"/>
      <c r="CZ27" s="1561"/>
      <c r="DA27" s="1561"/>
      <c r="DB27" s="1561"/>
      <c r="DC27" s="1561"/>
      <c r="DD27" s="1561"/>
      <c r="DE27" s="1561"/>
      <c r="DF27" s="1561"/>
      <c r="DG27" s="1561"/>
      <c r="DH27" s="1561"/>
      <c r="DI27" s="1561"/>
      <c r="DJ27" s="1561"/>
      <c r="DK27" s="1561"/>
      <c r="DL27" s="1561"/>
      <c r="DM27" s="1561"/>
      <c r="DN27" s="1561"/>
      <c r="DO27" s="1561"/>
      <c r="DP27" s="1561"/>
      <c r="DQ27" s="1561"/>
      <c r="DR27" s="1561"/>
      <c r="DS27" s="1561"/>
      <c r="DT27" s="1561"/>
      <c r="DU27" s="1561"/>
      <c r="DV27" s="1561"/>
      <c r="DW27" s="1561"/>
      <c r="DX27" s="1561"/>
      <c r="DY27" s="1561"/>
      <c r="DZ27" s="1561"/>
      <c r="EA27" s="1561"/>
      <c r="EB27" s="1561"/>
      <c r="EC27" s="1561"/>
      <c r="ED27" s="1561"/>
      <c r="EE27" s="1561"/>
      <c r="EF27" s="1561"/>
      <c r="EG27" s="1561"/>
      <c r="EH27" s="1561"/>
      <c r="EI27" s="1561"/>
      <c r="EJ27" s="1561"/>
      <c r="EK27" s="1561"/>
      <c r="EL27" s="1561"/>
      <c r="EM27" s="1561"/>
      <c r="EN27" s="1561"/>
      <c r="EO27" s="1561"/>
      <c r="EP27" s="1561"/>
      <c r="EQ27" s="1561"/>
      <c r="ER27" s="1561"/>
      <c r="ES27" s="1561"/>
      <c r="ET27" s="1561"/>
      <c r="EU27" s="1561"/>
      <c r="EV27" s="1561"/>
      <c r="EW27" s="1561"/>
      <c r="EX27" s="1561"/>
      <c r="EY27" s="1561"/>
      <c r="EZ27" s="1561"/>
      <c r="FA27" s="1561"/>
      <c r="FB27" s="1561"/>
      <c r="FC27" s="1561"/>
      <c r="FD27" s="1561"/>
      <c r="FE27" s="1561"/>
      <c r="FF27" s="1561"/>
      <c r="FG27" s="1561"/>
      <c r="FH27" s="1561"/>
      <c r="FI27" s="1561"/>
      <c r="FJ27" s="1072"/>
      <c r="FK27" s="1072"/>
      <c r="FL27" s="1072"/>
    </row>
    <row r="28" spans="1:271" x14ac:dyDescent="0.35">
      <c r="CQ28" s="902"/>
      <c r="CR28" s="902"/>
      <c r="CS28" s="902"/>
      <c r="CT28" s="902"/>
      <c r="CU28" s="902"/>
      <c r="CV28" s="902"/>
      <c r="CW28" s="902"/>
      <c r="CX28" s="902"/>
      <c r="CY28" s="902"/>
      <c r="CZ28" s="902"/>
      <c r="DA28" s="902"/>
      <c r="DB28" s="902"/>
      <c r="DC28" s="902"/>
      <c r="DD28" s="902"/>
      <c r="DE28" s="902"/>
      <c r="DF28" s="902"/>
      <c r="DG28" s="902"/>
      <c r="DH28" s="902"/>
      <c r="DI28" s="902"/>
      <c r="DJ28" s="902"/>
      <c r="DK28" s="902"/>
      <c r="DL28" s="902"/>
      <c r="DM28" s="902"/>
      <c r="DN28" s="902"/>
      <c r="DO28" s="902"/>
      <c r="DP28" s="902"/>
      <c r="DQ28" s="902"/>
      <c r="DR28" s="902"/>
      <c r="DS28" s="902"/>
      <c r="DT28" s="902"/>
      <c r="DU28" s="902"/>
      <c r="DV28" s="902"/>
      <c r="DW28" s="902"/>
      <c r="DX28" s="902"/>
      <c r="DY28" s="902"/>
      <c r="DZ28" s="902"/>
      <c r="EA28" s="902"/>
      <c r="EB28" s="902"/>
      <c r="EC28" s="902"/>
      <c r="ED28" s="902"/>
      <c r="EE28" s="902"/>
      <c r="EF28" s="902"/>
      <c r="EG28" s="902"/>
      <c r="EH28" s="902"/>
      <c r="EI28" s="902"/>
      <c r="EJ28" s="902"/>
      <c r="EK28" s="902"/>
      <c r="EL28" s="902"/>
      <c r="EM28" s="902"/>
      <c r="EN28" s="902"/>
      <c r="EO28" s="902"/>
      <c r="EP28" s="902"/>
      <c r="EQ28" s="902"/>
      <c r="ER28" s="902"/>
      <c r="ES28" s="902"/>
      <c r="ET28" s="902"/>
      <c r="EU28" s="902"/>
      <c r="EV28" s="902"/>
      <c r="EW28" s="902"/>
      <c r="EX28" s="902"/>
      <c r="EY28" s="902"/>
      <c r="EZ28" s="902"/>
      <c r="FA28" s="902"/>
      <c r="FB28" s="902"/>
      <c r="FC28" s="902"/>
      <c r="FD28" s="902"/>
      <c r="FE28" s="902"/>
      <c r="FF28" s="902"/>
      <c r="FG28" s="902"/>
      <c r="FH28" s="902"/>
      <c r="FI28" s="902"/>
      <c r="FJ28" s="901"/>
      <c r="FK28" s="901"/>
      <c r="FL28" s="901"/>
      <c r="GA28" s="679"/>
      <c r="GB28" s="679"/>
      <c r="GC28" s="679"/>
      <c r="GD28" s="679"/>
      <c r="GE28" s="679"/>
      <c r="GF28" s="679"/>
      <c r="GG28" s="679"/>
      <c r="GH28" s="679"/>
      <c r="GI28" s="679"/>
      <c r="GJ28" s="679"/>
      <c r="GK28" s="679"/>
      <c r="GL28" s="679"/>
      <c r="GM28" s="679"/>
      <c r="GN28" s="679"/>
      <c r="GO28" s="679"/>
      <c r="GP28" s="679"/>
      <c r="GQ28" s="679"/>
      <c r="GR28" s="679"/>
      <c r="GS28" s="679"/>
      <c r="GT28" s="679"/>
      <c r="GU28" s="679"/>
      <c r="GV28" s="679"/>
      <c r="GW28" s="679"/>
      <c r="GX28" s="679"/>
      <c r="GY28" s="679"/>
      <c r="GZ28" s="679"/>
      <c r="HA28" s="679"/>
      <c r="HB28" s="679"/>
      <c r="HC28" s="679"/>
      <c r="HD28" s="679"/>
      <c r="HE28" s="679"/>
      <c r="HF28" s="679"/>
      <c r="HG28" s="679"/>
      <c r="HH28" s="679"/>
      <c r="HI28" s="679"/>
      <c r="HJ28" s="679"/>
      <c r="HK28" s="679"/>
      <c r="HL28" s="679"/>
      <c r="HM28" s="679"/>
      <c r="HN28" s="679"/>
      <c r="HO28" s="679"/>
      <c r="HP28" s="679"/>
      <c r="HQ28" s="679"/>
      <c r="HR28" s="679"/>
      <c r="HS28" s="679"/>
      <c r="HT28" s="679"/>
      <c r="HU28" s="679"/>
      <c r="HV28" s="679"/>
      <c r="HW28" s="679"/>
      <c r="HX28" s="679"/>
      <c r="HY28" s="679"/>
      <c r="HZ28" s="679"/>
      <c r="IA28" s="679"/>
      <c r="IB28" s="679"/>
      <c r="IC28" s="679"/>
      <c r="ID28" s="679"/>
      <c r="IE28" s="679"/>
      <c r="IF28" s="679"/>
      <c r="IG28" s="679"/>
      <c r="IH28" s="679"/>
      <c r="II28" s="679"/>
      <c r="IJ28" s="679"/>
      <c r="IK28" s="679"/>
      <c r="IL28" s="679"/>
      <c r="IM28" s="679"/>
      <c r="IN28" s="679"/>
      <c r="IO28" s="679"/>
      <c r="IP28" s="679"/>
      <c r="IQ28" s="679"/>
      <c r="IR28" s="679"/>
      <c r="IS28" s="679"/>
      <c r="IT28" s="679"/>
      <c r="IU28" s="679"/>
      <c r="IV28" s="679"/>
      <c r="IW28" s="679"/>
      <c r="IX28" s="679"/>
      <c r="IY28" s="679"/>
      <c r="IZ28" s="679"/>
      <c r="JA28" s="679"/>
      <c r="JB28" s="679"/>
      <c r="JC28" s="679"/>
      <c r="JD28" s="679"/>
      <c r="JE28" s="679"/>
      <c r="JF28" s="679"/>
      <c r="JG28" s="679"/>
    </row>
    <row r="29" spans="1:271" ht="20" x14ac:dyDescent="0.4">
      <c r="N29" s="1562"/>
      <c r="O29" s="1562"/>
      <c r="P29" s="1562"/>
      <c r="Q29" s="1562"/>
      <c r="R29" s="1563"/>
      <c r="S29" s="1563"/>
      <c r="CQ29" s="902"/>
      <c r="CR29" s="902"/>
      <c r="CS29" s="902"/>
      <c r="CT29" s="902"/>
      <c r="CU29" s="902"/>
      <c r="CV29" s="902"/>
      <c r="CW29" s="902"/>
      <c r="CX29" s="902"/>
      <c r="CY29" s="902"/>
      <c r="CZ29" s="902"/>
      <c r="DA29" s="902"/>
      <c r="DB29" s="902"/>
      <c r="DC29" s="902"/>
      <c r="DD29" s="902"/>
      <c r="DE29" s="902"/>
      <c r="DF29" s="902"/>
      <c r="DG29" s="902"/>
      <c r="DH29" s="902"/>
      <c r="DI29" s="902"/>
      <c r="DJ29" s="902"/>
      <c r="DK29" s="902"/>
      <c r="DL29" s="902"/>
      <c r="DM29" s="902"/>
      <c r="DN29" s="902"/>
      <c r="DO29" s="902"/>
      <c r="DP29" s="902"/>
      <c r="DQ29" s="902"/>
      <c r="DR29" s="902"/>
      <c r="DS29" s="902"/>
      <c r="DT29" s="902"/>
      <c r="DU29" s="902"/>
      <c r="DV29" s="902"/>
      <c r="DW29" s="902"/>
      <c r="DX29" s="902"/>
      <c r="DY29" s="902"/>
      <c r="DZ29" s="902"/>
      <c r="EA29" s="902"/>
      <c r="EB29" s="902"/>
      <c r="EC29" s="902"/>
      <c r="ED29" s="902"/>
      <c r="EE29" s="902"/>
      <c r="EF29" s="902"/>
      <c r="EG29" s="902"/>
      <c r="EH29" s="902"/>
      <c r="EI29" s="902"/>
      <c r="EJ29" s="902"/>
      <c r="EK29" s="902"/>
      <c r="EL29" s="902"/>
      <c r="EM29" s="902"/>
      <c r="EN29" s="902"/>
      <c r="EO29" s="902"/>
      <c r="EP29" s="902"/>
      <c r="EQ29" s="902"/>
      <c r="ER29" s="902"/>
      <c r="ES29" s="902"/>
      <c r="ET29" s="902"/>
      <c r="EU29" s="902"/>
      <c r="EV29" s="902"/>
      <c r="EW29" s="902"/>
      <c r="EX29" s="902"/>
      <c r="EY29" s="902"/>
      <c r="EZ29" s="902"/>
      <c r="FA29" s="902"/>
      <c r="FB29" s="902"/>
      <c r="FC29" s="902"/>
      <c r="FD29" s="902"/>
      <c r="FE29" s="902"/>
      <c r="FF29" s="902"/>
      <c r="FG29" s="902"/>
      <c r="FH29" s="902"/>
      <c r="FI29" s="902"/>
      <c r="FJ29" s="901"/>
      <c r="FK29" s="901"/>
      <c r="FL29" s="901"/>
      <c r="GO29" s="947"/>
    </row>
    <row r="30" spans="1:271" ht="17.5" x14ac:dyDescent="0.35">
      <c r="CQ30" s="902"/>
      <c r="CR30" s="902"/>
      <c r="CS30" s="902"/>
      <c r="CT30" s="902"/>
      <c r="CU30" s="902"/>
      <c r="CV30" s="902"/>
      <c r="CW30" s="902"/>
      <c r="CX30" s="902"/>
      <c r="CY30" s="902"/>
      <c r="CZ30" s="902"/>
      <c r="DA30" s="902"/>
      <c r="DB30" s="902"/>
      <c r="DC30" s="902"/>
      <c r="DD30" s="902"/>
      <c r="DE30" s="902"/>
      <c r="DF30" s="902"/>
      <c r="DG30" s="902"/>
      <c r="DH30" s="902"/>
      <c r="DI30" s="902"/>
      <c r="DJ30" s="902"/>
      <c r="DK30" s="902"/>
      <c r="DL30" s="902"/>
      <c r="DM30" s="902"/>
      <c r="DN30" s="902"/>
      <c r="DO30" s="902"/>
      <c r="DP30" s="902"/>
      <c r="DQ30" s="902"/>
      <c r="DR30" s="902"/>
      <c r="DS30" s="902"/>
      <c r="DT30" s="902"/>
      <c r="DU30" s="902"/>
      <c r="DV30" s="902"/>
      <c r="DW30" s="902"/>
      <c r="DX30" s="902"/>
      <c r="DY30" s="902"/>
      <c r="DZ30" s="902"/>
      <c r="EA30" s="902"/>
      <c r="EB30" s="902"/>
      <c r="EC30" s="902"/>
      <c r="ED30" s="902"/>
      <c r="EE30" s="902"/>
      <c r="EF30" s="902"/>
      <c r="EG30" s="902"/>
      <c r="EH30" s="902"/>
      <c r="EI30" s="902"/>
      <c r="EJ30" s="902"/>
      <c r="EK30" s="902"/>
      <c r="EL30" s="902"/>
      <c r="EM30" s="902"/>
      <c r="EN30" s="902"/>
      <c r="EO30" s="902"/>
      <c r="EP30" s="902"/>
      <c r="EQ30" s="902"/>
      <c r="ER30" s="902"/>
      <c r="ES30" s="902"/>
      <c r="ET30" s="902"/>
      <c r="EU30" s="902"/>
      <c r="EV30" s="902"/>
      <c r="EW30" s="902"/>
      <c r="EX30" s="902"/>
      <c r="EY30" s="902"/>
      <c r="EZ30" s="902"/>
      <c r="FA30" s="902"/>
      <c r="FB30" s="902"/>
      <c r="FC30" s="902"/>
      <c r="FD30" s="902"/>
      <c r="FE30" s="902"/>
      <c r="FF30" s="902"/>
      <c r="FG30" s="902"/>
      <c r="FH30" s="902"/>
      <c r="FI30" s="902"/>
      <c r="FJ30" s="901"/>
      <c r="FK30" s="901"/>
      <c r="FL30" s="901"/>
      <c r="FO30" s="1564"/>
      <c r="FP30" s="1564"/>
      <c r="GA30" s="1106"/>
      <c r="GB30" s="1106"/>
      <c r="GC30" s="1106"/>
      <c r="GD30" s="1106"/>
      <c r="GE30" s="1106"/>
      <c r="GF30" s="1106"/>
      <c r="GG30" s="1106"/>
      <c r="GH30" s="1106"/>
      <c r="GI30" s="1106"/>
      <c r="GJ30" s="1106"/>
      <c r="GK30" s="1106"/>
      <c r="GL30" s="1106"/>
      <c r="GM30" s="1106"/>
      <c r="GN30" s="1106"/>
      <c r="GO30" s="1106"/>
      <c r="GP30" s="1106"/>
      <c r="GQ30" s="1106"/>
      <c r="GR30" s="1106"/>
      <c r="GS30" s="1106"/>
      <c r="GT30" s="1106"/>
      <c r="GU30" s="1106"/>
      <c r="GV30" s="1106"/>
      <c r="GW30" s="1106"/>
      <c r="GX30" s="1106"/>
      <c r="GY30" s="1106"/>
      <c r="GZ30" s="1106"/>
      <c r="HA30" s="1106"/>
      <c r="HB30" s="1106"/>
      <c r="HC30" s="1106"/>
      <c r="HD30" s="1106"/>
      <c r="HE30" s="1106"/>
      <c r="HF30" s="1106"/>
      <c r="HG30" s="1106"/>
      <c r="HH30" s="1106"/>
      <c r="HI30" s="1106"/>
      <c r="HJ30" s="1106"/>
      <c r="HK30" s="1106"/>
      <c r="HL30" s="1106"/>
      <c r="HM30" s="1106"/>
      <c r="HN30" s="1106"/>
      <c r="HO30" s="1106"/>
      <c r="HP30" s="1106"/>
      <c r="HQ30" s="1106"/>
      <c r="HR30" s="1106"/>
      <c r="HS30" s="1106"/>
      <c r="HT30" s="1106"/>
      <c r="HU30" s="1106"/>
      <c r="HV30" s="1106"/>
      <c r="HW30" s="1106"/>
      <c r="HX30" s="1106"/>
      <c r="HY30" s="1106"/>
      <c r="HZ30" s="1106"/>
      <c r="IA30" s="1106"/>
      <c r="IB30" s="1106"/>
      <c r="IC30" s="1106"/>
      <c r="ID30" s="1106"/>
      <c r="IE30" s="1106"/>
      <c r="IF30" s="1106"/>
      <c r="IG30" s="1106"/>
      <c r="IH30" s="1106"/>
      <c r="II30" s="1106"/>
      <c r="IJ30" s="1106"/>
      <c r="IK30" s="1106"/>
      <c r="IL30" s="1106"/>
      <c r="IM30" s="1106"/>
      <c r="IN30" s="1106"/>
      <c r="IO30" s="1106"/>
      <c r="IP30" s="1106"/>
      <c r="IQ30" s="1106"/>
      <c r="IR30" s="1106"/>
      <c r="IS30" s="1106"/>
      <c r="IT30" s="1106"/>
      <c r="IU30" s="1106"/>
      <c r="IV30" s="1106"/>
      <c r="IW30" s="1106"/>
      <c r="IX30" s="1106"/>
      <c r="IY30" s="1106"/>
      <c r="IZ30" s="1106"/>
      <c r="JA30" s="1106"/>
      <c r="JB30" s="1106"/>
      <c r="JC30" s="1106"/>
      <c r="JD30" s="1106"/>
      <c r="JE30" s="1106"/>
      <c r="JF30" s="1106"/>
      <c r="JG30" s="1106"/>
    </row>
    <row r="31" spans="1:271" ht="18" thickBot="1" x14ac:dyDescent="0.4">
      <c r="CQ31" s="902"/>
      <c r="CR31" s="902"/>
      <c r="CS31" s="902"/>
      <c r="CT31" s="902"/>
      <c r="CU31" s="902"/>
      <c r="CV31" s="902"/>
      <c r="CW31" s="902"/>
      <c r="CX31" s="902"/>
      <c r="CY31" s="902"/>
      <c r="CZ31" s="902"/>
      <c r="DA31" s="902"/>
      <c r="DB31" s="902"/>
      <c r="DC31" s="902"/>
      <c r="DD31" s="902"/>
      <c r="DE31" s="902"/>
      <c r="DF31" s="902"/>
      <c r="DG31" s="902"/>
      <c r="DH31" s="902"/>
      <c r="DI31" s="902"/>
      <c r="DJ31" s="902"/>
      <c r="DK31" s="902"/>
      <c r="DL31" s="902"/>
      <c r="DM31" s="902"/>
      <c r="DN31" s="902"/>
      <c r="DO31" s="902"/>
      <c r="DP31" s="902"/>
      <c r="DQ31" s="902"/>
      <c r="DR31" s="902"/>
      <c r="DS31" s="902"/>
      <c r="DT31" s="902"/>
      <c r="DU31" s="902"/>
      <c r="DV31" s="902"/>
      <c r="DW31" s="902"/>
      <c r="DX31" s="902"/>
      <c r="DY31" s="902"/>
      <c r="DZ31" s="902"/>
      <c r="EA31" s="902"/>
      <c r="EB31" s="902"/>
      <c r="EC31" s="902"/>
      <c r="ED31" s="902"/>
      <c r="EE31" s="902"/>
      <c r="EF31" s="902"/>
      <c r="EG31" s="902"/>
      <c r="EH31" s="902"/>
      <c r="EI31" s="902"/>
      <c r="EJ31" s="902"/>
      <c r="EK31" s="902"/>
      <c r="EL31" s="902"/>
      <c r="EM31" s="902"/>
      <c r="EN31" s="902"/>
      <c r="EO31" s="902"/>
      <c r="EP31" s="902"/>
      <c r="EQ31" s="902"/>
      <c r="ER31" s="902"/>
      <c r="ES31" s="902"/>
      <c r="ET31" s="902"/>
      <c r="EU31" s="902"/>
      <c r="EV31" s="902"/>
      <c r="EW31" s="902"/>
      <c r="EX31" s="902"/>
      <c r="EY31" s="902"/>
      <c r="EZ31" s="902"/>
      <c r="FA31" s="902"/>
      <c r="FB31" s="902"/>
      <c r="FC31" s="902"/>
      <c r="FD31" s="902"/>
      <c r="FE31" s="902"/>
      <c r="FF31" s="902"/>
      <c r="FG31" s="902"/>
      <c r="FH31" s="902"/>
      <c r="FI31" s="902"/>
      <c r="FJ31" s="901"/>
      <c r="FK31" s="901"/>
      <c r="FL31" s="901"/>
      <c r="FO31" s="1564"/>
      <c r="FP31" s="1564"/>
    </row>
    <row r="32" spans="1:271" s="901" customFormat="1" ht="18" thickTop="1" x14ac:dyDescent="0.35">
      <c r="A32" s="902"/>
      <c r="B32" s="902"/>
      <c r="C32" s="902"/>
      <c r="D32" s="902"/>
      <c r="E32" s="902"/>
      <c r="F32" s="902"/>
      <c r="G32" s="902"/>
      <c r="H32" s="902"/>
      <c r="I32" s="902"/>
      <c r="J32" s="902"/>
      <c r="K32" s="902"/>
      <c r="L32" s="902"/>
      <c r="M32" s="902"/>
      <c r="N32" s="902"/>
      <c r="O32" s="902"/>
      <c r="P32" s="902"/>
      <c r="Q32" s="902"/>
      <c r="R32" s="902"/>
      <c r="S32" s="902"/>
      <c r="T32" s="902"/>
      <c r="U32" s="902"/>
      <c r="V32" s="902"/>
      <c r="W32" s="902"/>
      <c r="X32" s="902"/>
      <c r="Y32" s="902"/>
      <c r="Z32" s="902"/>
      <c r="AA32" s="902"/>
      <c r="AB32" s="902"/>
      <c r="AC32" s="902"/>
      <c r="AD32" s="902"/>
      <c r="AE32" s="902"/>
      <c r="AF32" s="902"/>
      <c r="AG32" s="902"/>
      <c r="AH32" s="902"/>
      <c r="AI32" s="902"/>
      <c r="AJ32" s="902"/>
      <c r="AK32" s="902"/>
      <c r="AL32" s="902"/>
      <c r="AM32" s="902"/>
      <c r="AN32" s="902"/>
      <c r="AO32" s="902"/>
      <c r="AP32" s="902"/>
      <c r="AQ32" s="902"/>
      <c r="AR32" s="902"/>
      <c r="AS32" s="902"/>
      <c r="AT32" s="902"/>
      <c r="AU32" s="902"/>
      <c r="AV32" s="902"/>
      <c r="AW32" s="902"/>
      <c r="AX32" s="902"/>
      <c r="AY32" s="902"/>
      <c r="AZ32" s="902"/>
      <c r="BA32" s="902"/>
      <c r="BB32" s="902"/>
      <c r="BC32" s="902"/>
      <c r="BD32" s="902"/>
      <c r="BE32" s="902"/>
      <c r="BF32" s="902"/>
      <c r="BG32" s="902"/>
      <c r="BH32" s="902"/>
      <c r="BI32" s="902"/>
      <c r="BJ32" s="902"/>
      <c r="BK32" s="902"/>
      <c r="BL32" s="902"/>
      <c r="BM32" s="902"/>
      <c r="BN32" s="902"/>
      <c r="BO32" s="902"/>
      <c r="BP32" s="902"/>
      <c r="BQ32" s="902"/>
      <c r="BR32" s="902"/>
      <c r="BS32" s="902"/>
      <c r="BT32" s="902"/>
      <c r="BU32" s="902"/>
      <c r="BV32" s="902"/>
      <c r="BW32" s="902"/>
      <c r="BX32" s="902"/>
      <c r="BY32" s="902"/>
      <c r="BZ32" s="902"/>
      <c r="CA32" s="902"/>
      <c r="CB32" s="902"/>
      <c r="CC32" s="902"/>
      <c r="CD32" s="902"/>
      <c r="CE32" s="1565"/>
      <c r="CF32" s="902"/>
      <c r="CG32" s="902"/>
      <c r="CH32" s="902"/>
      <c r="CI32" s="902"/>
      <c r="CJ32" s="902"/>
      <c r="CK32" s="902"/>
      <c r="CL32" s="902"/>
      <c r="CM32" s="902"/>
      <c r="CN32" s="902"/>
      <c r="CO32" s="902"/>
      <c r="CP32" s="902"/>
      <c r="CQ32" s="902"/>
      <c r="CR32" s="902"/>
      <c r="CS32" s="902"/>
      <c r="CT32" s="902"/>
      <c r="CU32" s="902"/>
      <c r="CV32" s="902"/>
      <c r="CW32" s="902"/>
      <c r="CX32" s="902"/>
      <c r="CY32" s="902"/>
      <c r="CZ32" s="902"/>
      <c r="DA32" s="902"/>
      <c r="DB32" s="902"/>
      <c r="DC32" s="902"/>
      <c r="DD32" s="902"/>
      <c r="DE32" s="902"/>
      <c r="DF32" s="902"/>
      <c r="DG32" s="902"/>
      <c r="DH32" s="902"/>
      <c r="DI32" s="902"/>
      <c r="DJ32" s="902"/>
      <c r="DK32" s="902"/>
      <c r="DL32" s="902"/>
      <c r="DM32" s="902"/>
      <c r="DN32" s="902"/>
      <c r="DO32" s="902"/>
      <c r="DP32" s="902"/>
      <c r="DQ32" s="902"/>
      <c r="DR32" s="902"/>
      <c r="DS32" s="902"/>
      <c r="DT32" s="902"/>
      <c r="DU32" s="902"/>
      <c r="DV32" s="902"/>
      <c r="DW32" s="902"/>
      <c r="DX32" s="902"/>
      <c r="DY32" s="902"/>
      <c r="DZ32" s="902"/>
      <c r="EA32" s="902"/>
      <c r="EB32" s="902"/>
      <c r="EC32" s="902"/>
      <c r="ED32" s="902"/>
      <c r="EE32" s="902"/>
      <c r="EF32" s="902"/>
      <c r="EG32" s="902"/>
      <c r="EH32" s="902"/>
      <c r="EI32" s="902"/>
      <c r="EJ32" s="902"/>
      <c r="EK32" s="902"/>
      <c r="EL32" s="902"/>
      <c r="EM32" s="902"/>
      <c r="EN32" s="902"/>
      <c r="EO32" s="902"/>
      <c r="EP32" s="902"/>
      <c r="EQ32" s="902"/>
      <c r="ER32" s="902"/>
      <c r="ES32" s="902"/>
      <c r="ET32" s="902"/>
      <c r="EU32" s="902"/>
      <c r="EV32" s="902"/>
      <c r="EW32" s="902"/>
      <c r="EX32" s="902"/>
      <c r="EY32" s="902"/>
      <c r="EZ32" s="902"/>
      <c r="FA32" s="902"/>
      <c r="FB32" s="902"/>
      <c r="FC32" s="902"/>
      <c r="FD32" s="902"/>
      <c r="FE32" s="902"/>
      <c r="FF32" s="902"/>
      <c r="FG32" s="902"/>
      <c r="FH32" s="902"/>
      <c r="FI32" s="902"/>
      <c r="FO32" s="1564"/>
      <c r="FP32" s="1564"/>
      <c r="JH32" s="902"/>
      <c r="JI32" s="902"/>
      <c r="JJ32" s="902"/>
      <c r="JK32" s="902"/>
    </row>
    <row r="33" spans="1:271" s="901" customFormat="1" ht="17.5" x14ac:dyDescent="0.35">
      <c r="A33" s="902"/>
      <c r="B33" s="902"/>
      <c r="C33" s="902"/>
      <c r="D33" s="902"/>
      <c r="E33" s="902"/>
      <c r="F33" s="902"/>
      <c r="G33" s="902"/>
      <c r="H33" s="902"/>
      <c r="I33" s="902"/>
      <c r="J33" s="902"/>
      <c r="K33" s="902"/>
      <c r="L33" s="902"/>
      <c r="M33" s="902"/>
      <c r="N33" s="902"/>
      <c r="O33" s="902"/>
      <c r="P33" s="902"/>
      <c r="Q33" s="902"/>
      <c r="R33" s="902"/>
      <c r="S33" s="902"/>
      <c r="T33" s="902"/>
      <c r="U33" s="902"/>
      <c r="V33" s="902"/>
      <c r="W33" s="902"/>
      <c r="X33" s="902"/>
      <c r="Y33" s="902"/>
      <c r="Z33" s="902"/>
      <c r="AA33" s="902"/>
      <c r="AB33" s="902"/>
      <c r="AC33" s="902"/>
      <c r="AD33" s="902"/>
      <c r="AE33" s="902"/>
      <c r="AF33" s="902"/>
      <c r="AG33" s="902"/>
      <c r="AH33" s="902"/>
      <c r="AI33" s="902"/>
      <c r="AJ33" s="902"/>
      <c r="AK33" s="902"/>
      <c r="AL33" s="902"/>
      <c r="AM33" s="902"/>
      <c r="AN33" s="902"/>
      <c r="AO33" s="902"/>
      <c r="AP33" s="902"/>
      <c r="AQ33" s="902"/>
      <c r="AR33" s="902"/>
      <c r="AS33" s="902"/>
      <c r="AT33" s="902"/>
      <c r="AU33" s="902"/>
      <c r="AV33" s="902"/>
      <c r="AW33" s="902"/>
      <c r="AX33" s="902"/>
      <c r="AY33" s="902"/>
      <c r="AZ33" s="902"/>
      <c r="BA33" s="902"/>
      <c r="BB33" s="902"/>
      <c r="BC33" s="902"/>
      <c r="BD33" s="902"/>
      <c r="BE33" s="902"/>
      <c r="BF33" s="902"/>
      <c r="BG33" s="902"/>
      <c r="BH33" s="902"/>
      <c r="BI33" s="902"/>
      <c r="BJ33" s="902"/>
      <c r="BK33" s="902"/>
      <c r="BL33" s="902"/>
      <c r="BM33" s="902"/>
      <c r="BN33" s="902"/>
      <c r="BO33" s="902"/>
      <c r="BP33" s="902"/>
      <c r="BQ33" s="902"/>
      <c r="BR33" s="902"/>
      <c r="BS33" s="902"/>
      <c r="BT33" s="902"/>
      <c r="BU33" s="902"/>
      <c r="BV33" s="902"/>
      <c r="BW33" s="902"/>
      <c r="BX33" s="902"/>
      <c r="BY33" s="902"/>
      <c r="BZ33" s="902"/>
      <c r="CA33" s="902"/>
      <c r="CB33" s="902"/>
      <c r="CC33" s="902"/>
      <c r="CD33" s="902"/>
      <c r="CE33" s="902"/>
      <c r="CF33" s="902"/>
      <c r="CG33" s="902"/>
      <c r="CH33" s="902"/>
      <c r="CI33" s="902"/>
      <c r="CJ33" s="902"/>
      <c r="CK33" s="902"/>
      <c r="CL33" s="902"/>
      <c r="CM33" s="902"/>
      <c r="CN33" s="902"/>
      <c r="CO33" s="902"/>
      <c r="CP33" s="902"/>
      <c r="CQ33" s="902"/>
      <c r="CR33" s="902"/>
      <c r="CS33" s="902"/>
      <c r="CT33" s="902"/>
      <c r="CU33" s="902"/>
      <c r="CV33" s="902"/>
      <c r="CW33" s="902"/>
      <c r="CX33" s="902"/>
      <c r="CY33" s="902"/>
      <c r="CZ33" s="902"/>
      <c r="DA33" s="902"/>
      <c r="DB33" s="902"/>
      <c r="DC33" s="902"/>
      <c r="DD33" s="902"/>
      <c r="DE33" s="902"/>
      <c r="DF33" s="902"/>
      <c r="DG33" s="902"/>
      <c r="DH33" s="902"/>
      <c r="DI33" s="902"/>
      <c r="DJ33" s="902"/>
      <c r="DK33" s="902"/>
      <c r="DL33" s="902"/>
      <c r="DM33" s="902"/>
      <c r="DN33" s="902"/>
      <c r="DO33" s="902"/>
      <c r="DP33" s="902"/>
      <c r="DQ33" s="902"/>
      <c r="DR33" s="902"/>
      <c r="DS33" s="902"/>
      <c r="DT33" s="902"/>
      <c r="DU33" s="902"/>
      <c r="DV33" s="902"/>
      <c r="DW33" s="902"/>
      <c r="DX33" s="902"/>
      <c r="DY33" s="902"/>
      <c r="DZ33" s="902"/>
      <c r="EA33" s="902"/>
      <c r="EB33" s="902"/>
      <c r="EC33" s="902"/>
      <c r="ED33" s="902"/>
      <c r="EE33" s="902"/>
      <c r="EF33" s="902"/>
      <c r="EG33" s="902"/>
      <c r="EH33" s="902"/>
      <c r="EI33" s="902"/>
      <c r="EJ33" s="902"/>
      <c r="EK33" s="902"/>
      <c r="EL33" s="902"/>
      <c r="EM33" s="902"/>
      <c r="EN33" s="902"/>
      <c r="EO33" s="902"/>
      <c r="EP33" s="902"/>
      <c r="EQ33" s="902"/>
      <c r="ER33" s="902"/>
      <c r="ES33" s="902"/>
      <c r="ET33" s="902"/>
      <c r="EU33" s="902"/>
      <c r="EV33" s="902"/>
      <c r="EW33" s="902"/>
      <c r="EX33" s="902"/>
      <c r="EY33" s="902"/>
      <c r="EZ33" s="902"/>
      <c r="FA33" s="902"/>
      <c r="FB33" s="902"/>
      <c r="FC33" s="902"/>
      <c r="FD33" s="902"/>
      <c r="FE33" s="902"/>
      <c r="FF33" s="902"/>
      <c r="FG33" s="902"/>
      <c r="FH33" s="902"/>
      <c r="FI33" s="902"/>
      <c r="FO33" s="1564"/>
      <c r="FP33" s="1564"/>
      <c r="JH33" s="902"/>
      <c r="JI33" s="902"/>
      <c r="JJ33" s="902"/>
      <c r="JK33" s="902"/>
    </row>
    <row r="34" spans="1:271" s="901" customFormat="1" ht="17.5" x14ac:dyDescent="0.35">
      <c r="A34" s="902"/>
      <c r="B34" s="902"/>
      <c r="C34" s="902"/>
      <c r="D34" s="902"/>
      <c r="E34" s="902"/>
      <c r="F34" s="902"/>
      <c r="G34" s="902"/>
      <c r="H34" s="902"/>
      <c r="I34" s="902"/>
      <c r="J34" s="902"/>
      <c r="K34" s="902"/>
      <c r="L34" s="902"/>
      <c r="M34" s="902"/>
      <c r="N34" s="902"/>
      <c r="O34" s="902"/>
      <c r="P34" s="902"/>
      <c r="Q34" s="902"/>
      <c r="R34" s="902"/>
      <c r="S34" s="902"/>
      <c r="T34" s="902"/>
      <c r="U34" s="902"/>
      <c r="V34" s="902"/>
      <c r="W34" s="902"/>
      <c r="X34" s="902"/>
      <c r="Y34" s="902"/>
      <c r="Z34" s="902"/>
      <c r="AA34" s="902"/>
      <c r="AB34" s="902"/>
      <c r="AC34" s="902"/>
      <c r="AD34" s="902"/>
      <c r="AE34" s="902"/>
      <c r="AF34" s="902"/>
      <c r="AG34" s="902"/>
      <c r="AH34" s="902"/>
      <c r="AI34" s="902"/>
      <c r="AJ34" s="902"/>
      <c r="AK34" s="902"/>
      <c r="AL34" s="902"/>
      <c r="AM34" s="902"/>
      <c r="AN34" s="902"/>
      <c r="AO34" s="902"/>
      <c r="AP34" s="902"/>
      <c r="AQ34" s="902"/>
      <c r="AR34" s="902"/>
      <c r="AS34" s="902"/>
      <c r="AT34" s="902"/>
      <c r="AU34" s="902"/>
      <c r="AV34" s="902"/>
      <c r="AW34" s="902"/>
      <c r="AX34" s="902"/>
      <c r="AY34" s="902"/>
      <c r="AZ34" s="902"/>
      <c r="BA34" s="902"/>
      <c r="BB34" s="902"/>
      <c r="BC34" s="902"/>
      <c r="BD34" s="902"/>
      <c r="BE34" s="902"/>
      <c r="BF34" s="902"/>
      <c r="BG34" s="902"/>
      <c r="BH34" s="902"/>
      <c r="BI34" s="902"/>
      <c r="BJ34" s="902"/>
      <c r="BK34" s="902"/>
      <c r="BL34" s="902"/>
      <c r="BM34" s="902"/>
      <c r="BN34" s="902"/>
      <c r="BO34" s="902"/>
      <c r="BP34" s="902"/>
      <c r="BQ34" s="902"/>
      <c r="BR34" s="902"/>
      <c r="BS34" s="902"/>
      <c r="BT34" s="902"/>
      <c r="BU34" s="902"/>
      <c r="BV34" s="902"/>
      <c r="BW34" s="902"/>
      <c r="BX34" s="902"/>
      <c r="BY34" s="902"/>
      <c r="BZ34" s="902"/>
      <c r="CA34" s="902"/>
      <c r="CB34" s="902"/>
      <c r="CC34" s="902"/>
      <c r="CD34" s="902"/>
      <c r="CE34" s="902"/>
      <c r="CF34" s="902"/>
      <c r="CG34" s="902"/>
      <c r="CH34" s="902"/>
      <c r="CI34" s="902"/>
      <c r="CJ34" s="902"/>
      <c r="CK34" s="902"/>
      <c r="CL34" s="902"/>
      <c r="CM34" s="902"/>
      <c r="CN34" s="902"/>
      <c r="CO34" s="902"/>
      <c r="CP34" s="902"/>
      <c r="CQ34" s="902"/>
      <c r="CR34" s="902"/>
      <c r="CS34" s="902"/>
      <c r="CT34" s="902"/>
      <c r="CU34" s="902"/>
      <c r="CV34" s="902"/>
      <c r="CW34" s="902"/>
      <c r="CX34" s="902"/>
      <c r="CY34" s="902"/>
      <c r="CZ34" s="902"/>
      <c r="DA34" s="902"/>
      <c r="DB34" s="902"/>
      <c r="DC34" s="902"/>
      <c r="DD34" s="902"/>
      <c r="DE34" s="902"/>
      <c r="DF34" s="902"/>
      <c r="DG34" s="902"/>
      <c r="DH34" s="902"/>
      <c r="DI34" s="902"/>
      <c r="DJ34" s="902"/>
      <c r="DK34" s="902"/>
      <c r="DL34" s="902"/>
      <c r="DM34" s="902"/>
      <c r="DN34" s="902"/>
      <c r="DO34" s="902"/>
      <c r="DP34" s="902"/>
      <c r="DQ34" s="902"/>
      <c r="DR34" s="902"/>
      <c r="DS34" s="902"/>
      <c r="DT34" s="902"/>
      <c r="DU34" s="902"/>
      <c r="DV34" s="902"/>
      <c r="DW34" s="902"/>
      <c r="DX34" s="902"/>
      <c r="DY34" s="902"/>
      <c r="DZ34" s="902"/>
      <c r="EA34" s="902"/>
      <c r="EB34" s="902"/>
      <c r="EC34" s="902"/>
      <c r="ED34" s="902"/>
      <c r="EE34" s="902"/>
      <c r="EF34" s="902"/>
      <c r="EG34" s="902"/>
      <c r="EH34" s="902"/>
      <c r="EI34" s="902"/>
      <c r="EJ34" s="902"/>
      <c r="EK34" s="902"/>
      <c r="EL34" s="902"/>
      <c r="EM34" s="902"/>
      <c r="EN34" s="902"/>
      <c r="EO34" s="902"/>
      <c r="EP34" s="902"/>
      <c r="EQ34" s="902"/>
      <c r="ER34" s="902"/>
      <c r="ES34" s="902"/>
      <c r="ET34" s="902"/>
      <c r="EU34" s="902"/>
      <c r="EV34" s="902"/>
      <c r="EW34" s="902"/>
      <c r="EX34" s="902"/>
      <c r="EY34" s="902"/>
      <c r="EZ34" s="902"/>
      <c r="FA34" s="902"/>
      <c r="FB34" s="902"/>
      <c r="FC34" s="902"/>
      <c r="FD34" s="902"/>
      <c r="FE34" s="902"/>
      <c r="FF34" s="902"/>
      <c r="FG34" s="902"/>
      <c r="FH34" s="902"/>
      <c r="FI34" s="902"/>
      <c r="FO34" s="1564"/>
      <c r="FP34" s="1564"/>
      <c r="JH34" s="902"/>
      <c r="JI34" s="902"/>
      <c r="JJ34" s="902"/>
      <c r="JK34" s="902"/>
    </row>
    <row r="35" spans="1:271" s="901" customFormat="1" x14ac:dyDescent="0.35">
      <c r="A35" s="902"/>
      <c r="B35" s="902"/>
      <c r="C35" s="902"/>
      <c r="D35" s="902"/>
      <c r="E35" s="902"/>
      <c r="F35" s="902"/>
      <c r="G35" s="902"/>
      <c r="H35" s="902"/>
      <c r="I35" s="902"/>
      <c r="J35" s="902"/>
      <c r="K35" s="902"/>
      <c r="L35" s="902"/>
      <c r="M35" s="902"/>
      <c r="N35" s="902"/>
      <c r="O35" s="902"/>
      <c r="P35" s="902"/>
      <c r="Q35" s="902"/>
      <c r="R35" s="902"/>
      <c r="S35" s="902"/>
      <c r="T35" s="902"/>
      <c r="U35" s="902"/>
      <c r="V35" s="902"/>
      <c r="W35" s="902"/>
      <c r="X35" s="902"/>
      <c r="Y35" s="902"/>
      <c r="Z35" s="902"/>
      <c r="AA35" s="902"/>
      <c r="AB35" s="902"/>
      <c r="AC35" s="902"/>
      <c r="AD35" s="902"/>
      <c r="AE35" s="902"/>
      <c r="AF35" s="902"/>
      <c r="AG35" s="902"/>
      <c r="AH35" s="902"/>
      <c r="AI35" s="902"/>
      <c r="AJ35" s="902"/>
      <c r="AK35" s="902"/>
      <c r="AL35" s="902"/>
      <c r="AM35" s="902"/>
      <c r="AN35" s="902"/>
      <c r="AO35" s="902"/>
      <c r="AP35" s="902"/>
      <c r="AQ35" s="902"/>
      <c r="AR35" s="902"/>
      <c r="AS35" s="902"/>
      <c r="AT35" s="902"/>
      <c r="AU35" s="902"/>
      <c r="AV35" s="902"/>
      <c r="AW35" s="902"/>
      <c r="AX35" s="902"/>
      <c r="AY35" s="902"/>
      <c r="AZ35" s="902"/>
      <c r="BA35" s="902"/>
      <c r="BB35" s="902"/>
      <c r="BC35" s="902"/>
      <c r="BD35" s="902"/>
      <c r="BE35" s="902"/>
      <c r="BF35" s="902"/>
      <c r="BG35" s="902"/>
      <c r="BH35" s="902"/>
      <c r="BI35" s="902"/>
      <c r="BJ35" s="902"/>
      <c r="BK35" s="902"/>
      <c r="BL35" s="902"/>
      <c r="BM35" s="902"/>
      <c r="BN35" s="902"/>
      <c r="BO35" s="902"/>
      <c r="BP35" s="902"/>
      <c r="BQ35" s="902"/>
      <c r="BR35" s="902"/>
      <c r="BS35" s="902"/>
      <c r="BT35" s="902"/>
      <c r="BU35" s="902"/>
      <c r="BV35" s="902"/>
      <c r="BW35" s="902"/>
      <c r="BX35" s="902"/>
      <c r="BY35" s="902"/>
      <c r="BZ35" s="902"/>
      <c r="CA35" s="902"/>
      <c r="CB35" s="902"/>
      <c r="CC35" s="902"/>
      <c r="CD35" s="902"/>
      <c r="CE35" s="902"/>
      <c r="CF35" s="902"/>
      <c r="CG35" s="902"/>
      <c r="CH35" s="902"/>
      <c r="CI35" s="902"/>
      <c r="CJ35" s="902"/>
      <c r="CK35" s="902"/>
      <c r="CL35" s="902"/>
      <c r="CM35" s="902"/>
      <c r="CN35" s="902"/>
      <c r="CO35" s="902"/>
      <c r="CP35" s="902"/>
      <c r="CQ35" s="902"/>
      <c r="CR35" s="902"/>
      <c r="CS35" s="902"/>
      <c r="CT35" s="902"/>
      <c r="CU35" s="902"/>
      <c r="CV35" s="902"/>
      <c r="CW35" s="902"/>
      <c r="CX35" s="902"/>
      <c r="CY35" s="902"/>
      <c r="CZ35" s="902"/>
      <c r="DA35" s="902"/>
      <c r="DB35" s="902"/>
      <c r="DC35" s="902"/>
      <c r="DD35" s="902"/>
      <c r="DE35" s="902"/>
      <c r="DF35" s="902"/>
      <c r="DG35" s="902"/>
      <c r="DH35" s="902"/>
      <c r="DI35" s="902"/>
      <c r="DJ35" s="902"/>
      <c r="DK35" s="902"/>
      <c r="DL35" s="902"/>
      <c r="DM35" s="902"/>
      <c r="DN35" s="902"/>
      <c r="DO35" s="902"/>
      <c r="DP35" s="902"/>
      <c r="DQ35" s="902"/>
      <c r="DR35" s="902"/>
      <c r="DS35" s="902"/>
      <c r="DT35" s="902"/>
      <c r="DU35" s="902"/>
      <c r="DV35" s="902"/>
      <c r="DW35" s="902"/>
      <c r="DX35" s="902"/>
      <c r="DY35" s="902"/>
      <c r="DZ35" s="902"/>
      <c r="EA35" s="902"/>
      <c r="EB35" s="902"/>
      <c r="EC35" s="902"/>
      <c r="ED35" s="902"/>
      <c r="EE35" s="902"/>
      <c r="EF35" s="902"/>
      <c r="EG35" s="902"/>
      <c r="EH35" s="902"/>
      <c r="EI35" s="902"/>
      <c r="EJ35" s="902"/>
      <c r="EK35" s="902"/>
      <c r="EL35" s="902"/>
      <c r="EM35" s="902"/>
      <c r="EN35" s="902"/>
      <c r="EO35" s="902"/>
      <c r="EP35" s="902"/>
      <c r="EQ35" s="902"/>
      <c r="ER35" s="902"/>
      <c r="ES35" s="902"/>
      <c r="ET35" s="902"/>
      <c r="EU35" s="902"/>
      <c r="EV35" s="902"/>
      <c r="EW35" s="902"/>
      <c r="EX35" s="902"/>
      <c r="EY35" s="902"/>
      <c r="EZ35" s="902"/>
      <c r="FA35" s="902"/>
      <c r="FB35" s="902"/>
      <c r="FC35" s="902"/>
      <c r="FD35" s="902"/>
      <c r="FE35" s="902"/>
      <c r="FF35" s="902"/>
      <c r="FG35" s="902"/>
      <c r="FH35" s="902"/>
      <c r="FI35" s="902"/>
      <c r="JH35" s="902"/>
      <c r="JI35" s="902"/>
      <c r="JJ35" s="902"/>
      <c r="JK35" s="902"/>
    </row>
    <row r="36" spans="1:271" s="901" customFormat="1" ht="17.5" x14ac:dyDescent="0.35">
      <c r="A36" s="902"/>
      <c r="B36" s="902"/>
      <c r="C36" s="902"/>
      <c r="D36" s="902"/>
      <c r="E36" s="902"/>
      <c r="F36" s="902"/>
      <c r="G36" s="902"/>
      <c r="H36" s="902"/>
      <c r="I36" s="902"/>
      <c r="J36" s="902"/>
      <c r="K36" s="902"/>
      <c r="L36" s="902"/>
      <c r="M36" s="902"/>
      <c r="N36" s="902"/>
      <c r="O36" s="902"/>
      <c r="P36" s="902"/>
      <c r="Q36" s="902"/>
      <c r="R36" s="902"/>
      <c r="S36" s="902"/>
      <c r="T36" s="902"/>
      <c r="U36" s="902"/>
      <c r="V36" s="902"/>
      <c r="W36" s="902"/>
      <c r="X36" s="902"/>
      <c r="Y36" s="902"/>
      <c r="Z36" s="902"/>
      <c r="AA36" s="902"/>
      <c r="AB36" s="902"/>
      <c r="AC36" s="902"/>
      <c r="AD36" s="902"/>
      <c r="AE36" s="902"/>
      <c r="AF36" s="902"/>
      <c r="AG36" s="902"/>
      <c r="AH36" s="902"/>
      <c r="AI36" s="902"/>
      <c r="AJ36" s="902"/>
      <c r="AK36" s="902"/>
      <c r="AL36" s="902"/>
      <c r="AM36" s="902"/>
      <c r="AN36" s="902"/>
      <c r="AO36" s="902"/>
      <c r="AP36" s="902"/>
      <c r="AQ36" s="902"/>
      <c r="AR36" s="902"/>
      <c r="AS36" s="902"/>
      <c r="AT36" s="902"/>
      <c r="AU36" s="902"/>
      <c r="AV36" s="902"/>
      <c r="AW36" s="902"/>
      <c r="AX36" s="902"/>
      <c r="AY36" s="902"/>
      <c r="AZ36" s="902"/>
      <c r="BA36" s="902"/>
      <c r="BB36" s="902"/>
      <c r="BC36" s="902"/>
      <c r="BD36" s="902"/>
      <c r="BE36" s="902"/>
      <c r="BF36" s="902"/>
      <c r="BG36" s="902"/>
      <c r="BH36" s="902"/>
      <c r="BI36" s="902"/>
      <c r="BJ36" s="902"/>
      <c r="BK36" s="902"/>
      <c r="BL36" s="902"/>
      <c r="BM36" s="902"/>
      <c r="BN36" s="902"/>
      <c r="BO36" s="902"/>
      <c r="BP36" s="902"/>
      <c r="BQ36" s="902"/>
      <c r="BR36" s="902"/>
      <c r="BS36" s="902"/>
      <c r="BT36" s="902"/>
      <c r="BU36" s="902"/>
      <c r="BV36" s="902"/>
      <c r="BW36" s="902"/>
      <c r="BX36" s="902"/>
      <c r="BY36" s="902"/>
      <c r="BZ36" s="902"/>
      <c r="CA36" s="902"/>
      <c r="CB36" s="902"/>
      <c r="CC36" s="902"/>
      <c r="CD36" s="902"/>
      <c r="CE36" s="902"/>
      <c r="CF36" s="902"/>
      <c r="CG36" s="902"/>
      <c r="CH36" s="902"/>
      <c r="CI36" s="902"/>
      <c r="CJ36" s="902"/>
      <c r="CK36" s="902"/>
      <c r="CL36" s="902"/>
      <c r="CM36" s="902"/>
      <c r="CN36" s="902"/>
      <c r="CO36" s="902"/>
      <c r="CP36" s="902"/>
      <c r="CQ36" s="902"/>
      <c r="CR36" s="902"/>
      <c r="CS36" s="902"/>
      <c r="CT36" s="902"/>
      <c r="CU36" s="902"/>
      <c r="CV36" s="902"/>
      <c r="CW36" s="902"/>
      <c r="CX36" s="902"/>
      <c r="CY36" s="902"/>
      <c r="CZ36" s="902"/>
      <c r="DA36" s="902"/>
      <c r="DB36" s="902"/>
      <c r="DC36" s="902"/>
      <c r="DD36" s="902"/>
      <c r="DE36" s="902"/>
      <c r="DF36" s="902"/>
      <c r="DG36" s="902"/>
      <c r="DH36" s="902"/>
      <c r="DI36" s="902"/>
      <c r="DJ36" s="902"/>
      <c r="DK36" s="902"/>
      <c r="DL36" s="902"/>
      <c r="DM36" s="902"/>
      <c r="DN36" s="902"/>
      <c r="DO36" s="902"/>
      <c r="DP36" s="902"/>
      <c r="DQ36" s="902"/>
      <c r="DR36" s="902"/>
      <c r="DS36" s="902"/>
      <c r="DT36" s="902"/>
      <c r="DU36" s="902"/>
      <c r="DV36" s="902"/>
      <c r="DW36" s="902"/>
      <c r="DX36" s="902"/>
      <c r="DY36" s="902"/>
      <c r="DZ36" s="902"/>
      <c r="EA36" s="902"/>
      <c r="EB36" s="902"/>
      <c r="EC36" s="902"/>
      <c r="ED36" s="902"/>
      <c r="EE36" s="902"/>
      <c r="EF36" s="902"/>
      <c r="EG36" s="902"/>
      <c r="EH36" s="902"/>
      <c r="EI36" s="902"/>
      <c r="EJ36" s="902"/>
      <c r="EK36" s="902"/>
      <c r="EL36" s="902"/>
      <c r="EM36" s="902"/>
      <c r="EN36" s="902"/>
      <c r="EO36" s="902"/>
      <c r="EP36" s="902"/>
      <c r="EQ36" s="902"/>
      <c r="ER36" s="902"/>
      <c r="ES36" s="902"/>
      <c r="ET36" s="902"/>
      <c r="EU36" s="902"/>
      <c r="EV36" s="902"/>
      <c r="EW36" s="902"/>
      <c r="EX36" s="902"/>
      <c r="EY36" s="902"/>
      <c r="EZ36" s="902"/>
      <c r="FA36" s="902"/>
      <c r="FB36" s="902"/>
      <c r="FC36" s="902"/>
      <c r="FD36" s="902"/>
      <c r="FE36" s="902"/>
      <c r="FF36" s="902"/>
      <c r="FG36" s="902"/>
      <c r="FH36" s="902"/>
      <c r="FI36" s="902"/>
      <c r="FO36" s="1564"/>
      <c r="FP36" s="1564"/>
      <c r="JH36" s="902"/>
      <c r="JI36" s="902"/>
      <c r="JJ36" s="902"/>
      <c r="JK36" s="902"/>
    </row>
    <row r="37" spans="1:271" s="901" customFormat="1" x14ac:dyDescent="0.35">
      <c r="A37" s="902"/>
      <c r="B37" s="902"/>
      <c r="C37" s="902"/>
      <c r="D37" s="902"/>
      <c r="E37" s="902"/>
      <c r="F37" s="902"/>
      <c r="G37" s="902"/>
      <c r="H37" s="902"/>
      <c r="I37" s="902"/>
      <c r="J37" s="902"/>
      <c r="K37" s="902"/>
      <c r="L37" s="902"/>
      <c r="M37" s="902"/>
      <c r="N37" s="902"/>
      <c r="O37" s="902"/>
      <c r="P37" s="902"/>
      <c r="Q37" s="902"/>
      <c r="R37" s="902"/>
      <c r="S37" s="902"/>
      <c r="T37" s="902"/>
      <c r="U37" s="902"/>
      <c r="V37" s="902"/>
      <c r="W37" s="902"/>
      <c r="X37" s="902"/>
      <c r="Y37" s="902"/>
      <c r="Z37" s="902"/>
      <c r="AA37" s="902"/>
      <c r="AB37" s="902"/>
      <c r="AC37" s="902"/>
      <c r="AD37" s="902"/>
      <c r="AE37" s="902"/>
      <c r="AF37" s="902"/>
      <c r="AG37" s="902"/>
      <c r="AH37" s="902"/>
      <c r="AI37" s="902"/>
      <c r="AJ37" s="902"/>
      <c r="AK37" s="902"/>
      <c r="AL37" s="902"/>
      <c r="AM37" s="902"/>
      <c r="AN37" s="902"/>
      <c r="AO37" s="902"/>
      <c r="AP37" s="902"/>
      <c r="AQ37" s="902"/>
      <c r="AR37" s="902"/>
      <c r="AS37" s="902"/>
      <c r="AT37" s="902"/>
      <c r="AU37" s="902"/>
      <c r="AV37" s="902"/>
      <c r="AW37" s="902"/>
      <c r="AX37" s="902"/>
      <c r="AY37" s="902"/>
      <c r="AZ37" s="902"/>
      <c r="BA37" s="902"/>
      <c r="BB37" s="902"/>
      <c r="BC37" s="902"/>
      <c r="BD37" s="902"/>
      <c r="BE37" s="902"/>
      <c r="BF37" s="902"/>
      <c r="BG37" s="902"/>
      <c r="BH37" s="902"/>
      <c r="BI37" s="902"/>
      <c r="BJ37" s="902"/>
      <c r="BK37" s="902"/>
      <c r="BL37" s="902"/>
      <c r="BM37" s="902"/>
      <c r="BN37" s="902"/>
      <c r="BO37" s="902"/>
      <c r="BP37" s="902"/>
      <c r="BQ37" s="902"/>
      <c r="BR37" s="902"/>
      <c r="BS37" s="902"/>
      <c r="BT37" s="902"/>
      <c r="BU37" s="902"/>
      <c r="BV37" s="902"/>
      <c r="BW37" s="902"/>
      <c r="BX37" s="902"/>
      <c r="BY37" s="902"/>
      <c r="BZ37" s="902"/>
      <c r="CA37" s="902"/>
      <c r="CB37" s="902"/>
      <c r="CC37" s="902"/>
      <c r="CD37" s="902"/>
      <c r="CE37" s="902"/>
      <c r="CF37" s="902"/>
      <c r="CG37" s="902"/>
      <c r="CH37" s="902"/>
      <c r="CI37" s="902"/>
      <c r="CJ37" s="902"/>
      <c r="CK37" s="902"/>
      <c r="CL37" s="902"/>
      <c r="CM37" s="902"/>
      <c r="CN37" s="902"/>
      <c r="CO37" s="902"/>
      <c r="CP37" s="902"/>
      <c r="CQ37" s="902"/>
      <c r="CR37" s="902"/>
      <c r="CS37" s="902"/>
      <c r="CT37" s="902"/>
      <c r="CU37" s="902"/>
      <c r="CV37" s="902"/>
      <c r="CW37" s="902"/>
      <c r="CX37" s="902"/>
      <c r="CY37" s="902"/>
      <c r="CZ37" s="902"/>
      <c r="DA37" s="902"/>
      <c r="DB37" s="902"/>
      <c r="DC37" s="902"/>
      <c r="DD37" s="902"/>
      <c r="DE37" s="902"/>
      <c r="DF37" s="902"/>
      <c r="DG37" s="902"/>
      <c r="DH37" s="902"/>
      <c r="DI37" s="902"/>
      <c r="DJ37" s="902"/>
      <c r="DK37" s="902"/>
      <c r="DL37" s="902"/>
      <c r="DM37" s="902"/>
      <c r="DN37" s="902"/>
      <c r="DO37" s="902"/>
      <c r="DP37" s="902"/>
      <c r="DQ37" s="902"/>
      <c r="DR37" s="902"/>
      <c r="DS37" s="902"/>
      <c r="DT37" s="902"/>
      <c r="DU37" s="902"/>
      <c r="DV37" s="902"/>
      <c r="DW37" s="902"/>
      <c r="DX37" s="902"/>
      <c r="DY37" s="902"/>
      <c r="DZ37" s="902"/>
      <c r="EA37" s="902"/>
      <c r="EB37" s="902"/>
      <c r="EC37" s="902"/>
      <c r="ED37" s="902"/>
      <c r="EE37" s="902"/>
      <c r="EF37" s="902"/>
      <c r="EG37" s="902"/>
      <c r="EH37" s="902"/>
      <c r="EI37" s="902"/>
      <c r="EJ37" s="902"/>
      <c r="EK37" s="902"/>
      <c r="EL37" s="902"/>
      <c r="EM37" s="902"/>
      <c r="EN37" s="902"/>
      <c r="EO37" s="902"/>
      <c r="EP37" s="902"/>
      <c r="EQ37" s="902"/>
      <c r="ER37" s="902"/>
      <c r="ES37" s="902"/>
      <c r="ET37" s="902"/>
      <c r="EU37" s="902"/>
      <c r="EV37" s="902"/>
      <c r="EW37" s="902"/>
      <c r="EX37" s="902"/>
      <c r="EY37" s="902"/>
      <c r="EZ37" s="902"/>
      <c r="FA37" s="902"/>
      <c r="FB37" s="902"/>
      <c r="FC37" s="902"/>
      <c r="FD37" s="902"/>
      <c r="FE37" s="902"/>
      <c r="FF37" s="902"/>
      <c r="FG37" s="902"/>
      <c r="FH37" s="902"/>
      <c r="FI37" s="902"/>
      <c r="JH37" s="902"/>
      <c r="JI37" s="902"/>
      <c r="JJ37" s="902"/>
      <c r="JK37" s="902"/>
    </row>
    <row r="38" spans="1:271" s="901" customFormat="1" ht="17.5" x14ac:dyDescent="0.35">
      <c r="A38" s="902"/>
      <c r="B38" s="902"/>
      <c r="C38" s="902"/>
      <c r="D38" s="902"/>
      <c r="E38" s="902"/>
      <c r="F38" s="902"/>
      <c r="G38" s="902"/>
      <c r="H38" s="902"/>
      <c r="I38" s="902"/>
      <c r="J38" s="902"/>
      <c r="K38" s="902"/>
      <c r="L38" s="902"/>
      <c r="M38" s="902"/>
      <c r="N38" s="902"/>
      <c r="O38" s="902"/>
      <c r="P38" s="902"/>
      <c r="Q38" s="902"/>
      <c r="R38" s="902"/>
      <c r="S38" s="902"/>
      <c r="T38" s="902"/>
      <c r="U38" s="902"/>
      <c r="V38" s="902"/>
      <c r="W38" s="902"/>
      <c r="X38" s="902"/>
      <c r="Y38" s="902"/>
      <c r="Z38" s="902"/>
      <c r="AA38" s="902"/>
      <c r="AB38" s="902"/>
      <c r="AC38" s="902"/>
      <c r="AD38" s="902"/>
      <c r="AE38" s="902"/>
      <c r="AF38" s="902"/>
      <c r="AG38" s="902"/>
      <c r="AH38" s="902"/>
      <c r="AI38" s="902"/>
      <c r="AJ38" s="902"/>
      <c r="AK38" s="902"/>
      <c r="AL38" s="902"/>
      <c r="AM38" s="902"/>
      <c r="AN38" s="902"/>
      <c r="AO38" s="902"/>
      <c r="AP38" s="902"/>
      <c r="AQ38" s="902"/>
      <c r="AR38" s="902"/>
      <c r="AS38" s="902"/>
      <c r="AT38" s="902"/>
      <c r="AU38" s="902"/>
      <c r="AV38" s="902"/>
      <c r="AW38" s="902"/>
      <c r="AX38" s="902"/>
      <c r="AY38" s="902"/>
      <c r="AZ38" s="902"/>
      <c r="BA38" s="902"/>
      <c r="BB38" s="902"/>
      <c r="BC38" s="902"/>
      <c r="BD38" s="902"/>
      <c r="BE38" s="902"/>
      <c r="BF38" s="902"/>
      <c r="BG38" s="902"/>
      <c r="BH38" s="902"/>
      <c r="BI38" s="902"/>
      <c r="BJ38" s="902"/>
      <c r="BK38" s="902"/>
      <c r="BL38" s="902"/>
      <c r="BM38" s="902"/>
      <c r="BN38" s="902"/>
      <c r="BO38" s="902"/>
      <c r="BP38" s="902"/>
      <c r="BQ38" s="902"/>
      <c r="BR38" s="902"/>
      <c r="BS38" s="902"/>
      <c r="BT38" s="902"/>
      <c r="BU38" s="902"/>
      <c r="BV38" s="902"/>
      <c r="BW38" s="902"/>
      <c r="BX38" s="902"/>
      <c r="BY38" s="902"/>
      <c r="BZ38" s="902"/>
      <c r="CA38" s="902"/>
      <c r="CB38" s="902"/>
      <c r="CC38" s="902"/>
      <c r="CD38" s="902"/>
      <c r="CE38" s="902"/>
      <c r="CF38" s="902"/>
      <c r="CG38" s="902"/>
      <c r="CH38" s="902"/>
      <c r="CI38" s="902"/>
      <c r="CJ38" s="902"/>
      <c r="CK38" s="902"/>
      <c r="CL38" s="902"/>
      <c r="CM38" s="902"/>
      <c r="CN38" s="902"/>
      <c r="CO38" s="902"/>
      <c r="CP38" s="902"/>
      <c r="CQ38" s="902"/>
      <c r="CR38" s="902"/>
      <c r="CS38" s="902"/>
      <c r="CT38" s="902"/>
      <c r="CU38" s="902"/>
      <c r="CV38" s="902"/>
      <c r="CW38" s="902"/>
      <c r="CX38" s="902"/>
      <c r="CY38" s="902"/>
      <c r="CZ38" s="902"/>
      <c r="DA38" s="902"/>
      <c r="DB38" s="902"/>
      <c r="DC38" s="902"/>
      <c r="DD38" s="902"/>
      <c r="DE38" s="902"/>
      <c r="DF38" s="902"/>
      <c r="DG38" s="902"/>
      <c r="DH38" s="902"/>
      <c r="DI38" s="902"/>
      <c r="DJ38" s="902"/>
      <c r="DK38" s="902"/>
      <c r="DL38" s="902"/>
      <c r="DM38" s="902"/>
      <c r="DN38" s="902"/>
      <c r="DO38" s="902"/>
      <c r="DP38" s="902"/>
      <c r="DQ38" s="902"/>
      <c r="DR38" s="902"/>
      <c r="DS38" s="902"/>
      <c r="DT38" s="902"/>
      <c r="DU38" s="902"/>
      <c r="DV38" s="902"/>
      <c r="DW38" s="902"/>
      <c r="DX38" s="902"/>
      <c r="DY38" s="902"/>
      <c r="DZ38" s="902"/>
      <c r="EA38" s="902"/>
      <c r="EB38" s="902"/>
      <c r="EC38" s="902"/>
      <c r="ED38" s="902"/>
      <c r="EE38" s="902"/>
      <c r="EF38" s="902"/>
      <c r="EG38" s="902"/>
      <c r="EH38" s="902"/>
      <c r="EI38" s="902"/>
      <c r="EJ38" s="902"/>
      <c r="EK38" s="902"/>
      <c r="EL38" s="902"/>
      <c r="EM38" s="902"/>
      <c r="EN38" s="902"/>
      <c r="EO38" s="902"/>
      <c r="EP38" s="902"/>
      <c r="EQ38" s="902"/>
      <c r="ER38" s="902"/>
      <c r="ES38" s="902"/>
      <c r="ET38" s="902"/>
      <c r="EU38" s="902"/>
      <c r="EV38" s="902"/>
      <c r="EW38" s="902"/>
      <c r="EX38" s="902"/>
      <c r="EY38" s="902"/>
      <c r="EZ38" s="902"/>
      <c r="FA38" s="902"/>
      <c r="FB38" s="902"/>
      <c r="FC38" s="902"/>
      <c r="FD38" s="902"/>
      <c r="FE38" s="902"/>
      <c r="FF38" s="902"/>
      <c r="FG38" s="902"/>
      <c r="FH38" s="902"/>
      <c r="FI38" s="902"/>
      <c r="FO38" s="1564"/>
      <c r="FP38" s="1564"/>
      <c r="JH38" s="902"/>
      <c r="JI38" s="902"/>
      <c r="JJ38" s="902"/>
      <c r="JK38" s="902"/>
    </row>
    <row r="39" spans="1:271" s="901" customFormat="1" x14ac:dyDescent="0.35">
      <c r="A39" s="902" t="s">
        <v>1535</v>
      </c>
      <c r="B39" s="902"/>
      <c r="C39" s="902"/>
      <c r="D39" s="902"/>
      <c r="E39" s="902"/>
      <c r="F39" s="902"/>
      <c r="G39" s="902"/>
      <c r="H39" s="902"/>
      <c r="I39" s="902"/>
      <c r="J39" s="902"/>
      <c r="K39" s="902"/>
      <c r="L39" s="902"/>
      <c r="M39" s="902"/>
      <c r="N39" s="902"/>
      <c r="O39" s="902"/>
      <c r="P39" s="902"/>
      <c r="Q39" s="902"/>
      <c r="R39" s="902"/>
      <c r="S39" s="902"/>
      <c r="T39" s="902"/>
      <c r="U39" s="902"/>
      <c r="V39" s="902"/>
      <c r="W39" s="902"/>
      <c r="X39" s="902"/>
      <c r="Y39" s="902"/>
      <c r="Z39" s="902"/>
      <c r="AA39" s="902"/>
      <c r="AB39" s="902"/>
      <c r="AC39" s="902"/>
      <c r="AD39" s="902"/>
      <c r="AE39" s="902"/>
      <c r="AF39" s="902"/>
      <c r="AG39" s="902"/>
      <c r="AH39" s="902"/>
      <c r="AI39" s="902"/>
      <c r="AJ39" s="902"/>
      <c r="AK39" s="902"/>
      <c r="AL39" s="902"/>
      <c r="AM39" s="902"/>
      <c r="AN39" s="902"/>
      <c r="AO39" s="902"/>
      <c r="AP39" s="902"/>
      <c r="AQ39" s="902"/>
      <c r="AR39" s="902"/>
      <c r="AS39" s="902"/>
      <c r="AT39" s="902"/>
      <c r="AU39" s="902"/>
      <c r="AV39" s="902"/>
      <c r="AW39" s="902"/>
      <c r="AX39" s="902"/>
      <c r="AY39" s="902"/>
      <c r="AZ39" s="902"/>
      <c r="BA39" s="902"/>
      <c r="BB39" s="902"/>
      <c r="BC39" s="902"/>
      <c r="BD39" s="902"/>
      <c r="BE39" s="902"/>
      <c r="BF39" s="902"/>
      <c r="BG39" s="902"/>
      <c r="BH39" s="902"/>
      <c r="BI39" s="902"/>
      <c r="BJ39" s="902"/>
      <c r="BK39" s="902"/>
      <c r="BL39" s="902"/>
      <c r="BM39" s="902"/>
      <c r="BN39" s="902"/>
      <c r="BO39" s="902"/>
      <c r="BP39" s="902"/>
      <c r="BQ39" s="902"/>
      <c r="BR39" s="902"/>
      <c r="BS39" s="902"/>
      <c r="BT39" s="902"/>
      <c r="BU39" s="902"/>
      <c r="BV39" s="902"/>
      <c r="BW39" s="902"/>
      <c r="BX39" s="902"/>
      <c r="BY39" s="902"/>
      <c r="BZ39" s="902"/>
      <c r="CA39" s="902"/>
      <c r="CB39" s="902"/>
      <c r="CC39" s="902"/>
      <c r="CD39" s="902"/>
      <c r="CE39" s="902"/>
      <c r="CF39" s="902"/>
      <c r="CG39" s="902"/>
      <c r="CH39" s="902"/>
      <c r="CI39" s="902"/>
      <c r="CJ39" s="902"/>
      <c r="CK39" s="902"/>
      <c r="CL39" s="902"/>
      <c r="CM39" s="902"/>
      <c r="CN39" s="902"/>
      <c r="CO39" s="902"/>
      <c r="CP39" s="902"/>
      <c r="CQ39" s="902"/>
      <c r="CR39" s="902"/>
      <c r="CS39" s="902"/>
      <c r="CT39" s="902"/>
      <c r="CU39" s="902"/>
      <c r="CV39" s="902"/>
      <c r="CW39" s="902"/>
      <c r="CX39" s="902"/>
      <c r="CY39" s="902"/>
      <c r="CZ39" s="902"/>
      <c r="DA39" s="902"/>
      <c r="DB39" s="902"/>
      <c r="DC39" s="902"/>
      <c r="DD39" s="902"/>
      <c r="DE39" s="902"/>
      <c r="DF39" s="902"/>
      <c r="DG39" s="902"/>
      <c r="DH39" s="902"/>
      <c r="DI39" s="902"/>
      <c r="DJ39" s="902"/>
      <c r="DK39" s="902"/>
      <c r="DL39" s="902"/>
      <c r="DM39" s="902"/>
      <c r="DN39" s="902"/>
      <c r="DO39" s="902"/>
      <c r="DP39" s="902"/>
      <c r="DQ39" s="902"/>
      <c r="DR39" s="902"/>
      <c r="DS39" s="902"/>
      <c r="DT39" s="902"/>
      <c r="DU39" s="902"/>
      <c r="DV39" s="902"/>
      <c r="DW39" s="902"/>
      <c r="DX39" s="902"/>
      <c r="DY39" s="902"/>
      <c r="DZ39" s="902"/>
      <c r="EA39" s="902"/>
      <c r="EB39" s="902"/>
      <c r="EC39" s="902"/>
      <c r="ED39" s="902"/>
      <c r="EE39" s="902"/>
      <c r="EF39" s="902"/>
      <c r="EG39" s="902"/>
      <c r="EH39" s="902"/>
      <c r="EI39" s="902"/>
      <c r="EJ39" s="902"/>
      <c r="EK39" s="902"/>
      <c r="EL39" s="902"/>
      <c r="EM39" s="902"/>
      <c r="EN39" s="902"/>
      <c r="EO39" s="902"/>
      <c r="EP39" s="902"/>
      <c r="EQ39" s="902"/>
      <c r="ER39" s="902"/>
      <c r="ES39" s="902"/>
      <c r="ET39" s="902"/>
      <c r="EU39" s="902"/>
      <c r="EV39" s="902"/>
      <c r="EW39" s="902"/>
      <c r="EX39" s="902"/>
      <c r="EY39" s="902"/>
      <c r="EZ39" s="902"/>
      <c r="FA39" s="902"/>
      <c r="FB39" s="902"/>
      <c r="FC39" s="902"/>
      <c r="FD39" s="902"/>
      <c r="FE39" s="902"/>
      <c r="FF39" s="902"/>
      <c r="FG39" s="902"/>
      <c r="FH39" s="902"/>
      <c r="FI39" s="902"/>
      <c r="JH39" s="902"/>
      <c r="JI39" s="902"/>
      <c r="JJ39" s="902"/>
      <c r="JK39" s="902"/>
    </row>
    <row r="40" spans="1:271" s="901" customFormat="1" ht="17.5" x14ac:dyDescent="0.35">
      <c r="A40" s="902" t="s">
        <v>1536</v>
      </c>
      <c r="B40" s="902"/>
      <c r="C40" s="902"/>
      <c r="D40" s="902"/>
      <c r="E40" s="902"/>
      <c r="F40" s="902"/>
      <c r="G40" s="902"/>
      <c r="H40" s="902"/>
      <c r="I40" s="902"/>
      <c r="J40" s="902"/>
      <c r="K40" s="902"/>
      <c r="L40" s="902"/>
      <c r="M40" s="902"/>
      <c r="N40" s="902"/>
      <c r="O40" s="902"/>
      <c r="P40" s="902"/>
      <c r="Q40" s="902"/>
      <c r="R40" s="902"/>
      <c r="S40" s="902"/>
      <c r="T40" s="902"/>
      <c r="U40" s="902"/>
      <c r="V40" s="902"/>
      <c r="W40" s="902"/>
      <c r="X40" s="902"/>
      <c r="Y40" s="902"/>
      <c r="Z40" s="902"/>
      <c r="AA40" s="902"/>
      <c r="AB40" s="902"/>
      <c r="AC40" s="902"/>
      <c r="AD40" s="902"/>
      <c r="AE40" s="902"/>
      <c r="AF40" s="902"/>
      <c r="AG40" s="902"/>
      <c r="AH40" s="902"/>
      <c r="AI40" s="902"/>
      <c r="AJ40" s="902"/>
      <c r="AK40" s="902"/>
      <c r="AL40" s="902"/>
      <c r="AM40" s="902"/>
      <c r="AN40" s="902"/>
      <c r="AO40" s="902"/>
      <c r="AP40" s="902"/>
      <c r="AQ40" s="902"/>
      <c r="AR40" s="902"/>
      <c r="AS40" s="902"/>
      <c r="AT40" s="902"/>
      <c r="AU40" s="902"/>
      <c r="AV40" s="902"/>
      <c r="AW40" s="902"/>
      <c r="AX40" s="902"/>
      <c r="AY40" s="902"/>
      <c r="AZ40" s="902"/>
      <c r="BA40" s="902"/>
      <c r="BB40" s="902"/>
      <c r="BC40" s="902"/>
      <c r="BD40" s="902"/>
      <c r="BE40" s="902"/>
      <c r="BF40" s="902"/>
      <c r="BG40" s="902"/>
      <c r="BH40" s="902"/>
      <c r="BI40" s="902"/>
      <c r="BJ40" s="902"/>
      <c r="BK40" s="902"/>
      <c r="BL40" s="902"/>
      <c r="BM40" s="902"/>
      <c r="BN40" s="902"/>
      <c r="BO40" s="902"/>
      <c r="BP40" s="902"/>
      <c r="BQ40" s="902"/>
      <c r="BR40" s="902"/>
      <c r="BS40" s="902"/>
      <c r="BT40" s="902"/>
      <c r="BU40" s="902"/>
      <c r="BV40" s="902"/>
      <c r="BW40" s="902"/>
      <c r="BX40" s="902"/>
      <c r="BY40" s="902"/>
      <c r="BZ40" s="902"/>
      <c r="CA40" s="902"/>
      <c r="CB40" s="902"/>
      <c r="CC40" s="902"/>
      <c r="CD40" s="902"/>
      <c r="CE40" s="902"/>
      <c r="CF40" s="902"/>
      <c r="CG40" s="902"/>
      <c r="CH40" s="902"/>
      <c r="CI40" s="902"/>
      <c r="CJ40" s="902"/>
      <c r="CK40" s="902"/>
      <c r="CL40" s="902"/>
      <c r="CM40" s="902"/>
      <c r="CN40" s="902"/>
      <c r="CO40" s="902"/>
      <c r="CP40" s="902"/>
      <c r="CQ40" s="902"/>
      <c r="CR40" s="902"/>
      <c r="CS40" s="902"/>
      <c r="CT40" s="902"/>
      <c r="CU40" s="902"/>
      <c r="CV40" s="902"/>
      <c r="CW40" s="902"/>
      <c r="CX40" s="902"/>
      <c r="CY40" s="902"/>
      <c r="CZ40" s="902"/>
      <c r="DA40" s="902"/>
      <c r="DB40" s="902"/>
      <c r="DC40" s="902"/>
      <c r="DD40" s="902"/>
      <c r="DE40" s="902"/>
      <c r="DF40" s="902"/>
      <c r="DG40" s="902"/>
      <c r="DH40" s="902"/>
      <c r="DI40" s="902"/>
      <c r="DJ40" s="902"/>
      <c r="DK40" s="902"/>
      <c r="DL40" s="902"/>
      <c r="DM40" s="902"/>
      <c r="DN40" s="902"/>
      <c r="DO40" s="902"/>
      <c r="DP40" s="902"/>
      <c r="DQ40" s="902"/>
      <c r="DR40" s="902"/>
      <c r="DS40" s="902"/>
      <c r="DT40" s="902"/>
      <c r="DU40" s="902"/>
      <c r="DV40" s="902"/>
      <c r="DW40" s="902"/>
      <c r="DX40" s="902"/>
      <c r="DY40" s="902"/>
      <c r="DZ40" s="902"/>
      <c r="EA40" s="902"/>
      <c r="EB40" s="902"/>
      <c r="EC40" s="902"/>
      <c r="ED40" s="902"/>
      <c r="EE40" s="902"/>
      <c r="EF40" s="902"/>
      <c r="EG40" s="902"/>
      <c r="EH40" s="902"/>
      <c r="EI40" s="902"/>
      <c r="EJ40" s="902"/>
      <c r="EK40" s="902"/>
      <c r="EL40" s="902"/>
      <c r="EM40" s="902"/>
      <c r="EN40" s="902"/>
      <c r="EO40" s="902"/>
      <c r="EP40" s="902"/>
      <c r="EQ40" s="902"/>
      <c r="ER40" s="902"/>
      <c r="ES40" s="902"/>
      <c r="ET40" s="902"/>
      <c r="EU40" s="902"/>
      <c r="EV40" s="902"/>
      <c r="EW40" s="902"/>
      <c r="EX40" s="902"/>
      <c r="EY40" s="902"/>
      <c r="EZ40" s="902"/>
      <c r="FA40" s="902"/>
      <c r="FB40" s="902"/>
      <c r="FC40" s="902"/>
      <c r="FD40" s="902"/>
      <c r="FE40" s="902"/>
      <c r="FF40" s="902"/>
      <c r="FG40" s="902"/>
      <c r="FH40" s="902"/>
      <c r="FI40" s="902"/>
      <c r="FO40" s="1564"/>
      <c r="FP40" s="1564"/>
      <c r="JH40" s="902"/>
      <c r="JI40" s="902"/>
      <c r="JJ40" s="902"/>
      <c r="JK40" s="902"/>
    </row>
    <row r="41" spans="1:271" s="901" customFormat="1" ht="17.5" x14ac:dyDescent="0.35">
      <c r="A41" s="902"/>
      <c r="B41" s="902"/>
      <c r="C41" s="902"/>
      <c r="D41" s="902"/>
      <c r="E41" s="902"/>
      <c r="F41" s="902"/>
      <c r="G41" s="902"/>
      <c r="H41" s="902"/>
      <c r="I41" s="902"/>
      <c r="J41" s="902"/>
      <c r="K41" s="902"/>
      <c r="L41" s="902"/>
      <c r="M41" s="902"/>
      <c r="N41" s="902"/>
      <c r="O41" s="902"/>
      <c r="P41" s="902"/>
      <c r="Q41" s="902"/>
      <c r="R41" s="902"/>
      <c r="S41" s="902"/>
      <c r="T41" s="902"/>
      <c r="U41" s="902"/>
      <c r="V41" s="902"/>
      <c r="W41" s="902"/>
      <c r="X41" s="902"/>
      <c r="Y41" s="902"/>
      <c r="Z41" s="902"/>
      <c r="AA41" s="902"/>
      <c r="AB41" s="902"/>
      <c r="AC41" s="902"/>
      <c r="AD41" s="902"/>
      <c r="AE41" s="902"/>
      <c r="AF41" s="902"/>
      <c r="AG41" s="902"/>
      <c r="AH41" s="902"/>
      <c r="AI41" s="902"/>
      <c r="AJ41" s="902"/>
      <c r="AK41" s="902"/>
      <c r="AL41" s="902"/>
      <c r="AM41" s="902"/>
      <c r="AN41" s="902"/>
      <c r="AO41" s="902"/>
      <c r="AP41" s="902"/>
      <c r="AQ41" s="902"/>
      <c r="AR41" s="902"/>
      <c r="AS41" s="902"/>
      <c r="AT41" s="902"/>
      <c r="AU41" s="902"/>
      <c r="AV41" s="902"/>
      <c r="AW41" s="902"/>
      <c r="AX41" s="902"/>
      <c r="AY41" s="902"/>
      <c r="AZ41" s="902"/>
      <c r="BA41" s="902"/>
      <c r="BB41" s="902"/>
      <c r="BC41" s="902"/>
      <c r="BD41" s="902"/>
      <c r="BE41" s="902"/>
      <c r="BF41" s="902"/>
      <c r="BG41" s="902"/>
      <c r="BH41" s="902"/>
      <c r="BI41" s="902"/>
      <c r="BJ41" s="902"/>
      <c r="BK41" s="902"/>
      <c r="BL41" s="902"/>
      <c r="BM41" s="902"/>
      <c r="BN41" s="902"/>
      <c r="BO41" s="902"/>
      <c r="BP41" s="902"/>
      <c r="BQ41" s="902"/>
      <c r="BR41" s="902"/>
      <c r="BS41" s="902"/>
      <c r="BT41" s="902"/>
      <c r="BU41" s="902"/>
      <c r="BV41" s="902"/>
      <c r="BW41" s="902"/>
      <c r="BX41" s="902"/>
      <c r="BY41" s="902"/>
      <c r="BZ41" s="902"/>
      <c r="CA41" s="902"/>
      <c r="CB41" s="902"/>
      <c r="CC41" s="902"/>
      <c r="CD41" s="902"/>
      <c r="CE41" s="902"/>
      <c r="CF41" s="902"/>
      <c r="CG41" s="902"/>
      <c r="CH41" s="902"/>
      <c r="CI41" s="902"/>
      <c r="CJ41" s="902"/>
      <c r="CK41" s="902"/>
      <c r="CL41" s="902"/>
      <c r="CM41" s="902"/>
      <c r="CN41" s="902"/>
      <c r="CO41" s="902"/>
      <c r="CP41" s="902"/>
      <c r="CQ41" s="902"/>
      <c r="CR41" s="902"/>
      <c r="CS41" s="902"/>
      <c r="CT41" s="902"/>
      <c r="CU41" s="902"/>
      <c r="CV41" s="902"/>
      <c r="CW41" s="902"/>
      <c r="CX41" s="902"/>
      <c r="CY41" s="902"/>
      <c r="CZ41" s="902"/>
      <c r="DA41" s="902"/>
      <c r="DB41" s="902"/>
      <c r="DC41" s="902"/>
      <c r="DD41" s="902"/>
      <c r="DE41" s="902"/>
      <c r="DF41" s="902"/>
      <c r="DG41" s="902"/>
      <c r="DH41" s="902"/>
      <c r="DI41" s="902"/>
      <c r="DJ41" s="902"/>
      <c r="DK41" s="902"/>
      <c r="DL41" s="902"/>
      <c r="DM41" s="902"/>
      <c r="DN41" s="902"/>
      <c r="DO41" s="902"/>
      <c r="DP41" s="902"/>
      <c r="DQ41" s="902"/>
      <c r="DR41" s="902"/>
      <c r="DS41" s="902"/>
      <c r="DT41" s="902"/>
      <c r="DU41" s="902"/>
      <c r="DV41" s="902"/>
      <c r="DW41" s="902"/>
      <c r="DX41" s="902"/>
      <c r="DY41" s="902"/>
      <c r="DZ41" s="902"/>
      <c r="EA41" s="902"/>
      <c r="EB41" s="902"/>
      <c r="EC41" s="902"/>
      <c r="ED41" s="902"/>
      <c r="EE41" s="902"/>
      <c r="EF41" s="902"/>
      <c r="EG41" s="902"/>
      <c r="EH41" s="902"/>
      <c r="EI41" s="902"/>
      <c r="EJ41" s="902"/>
      <c r="EK41" s="902"/>
      <c r="EL41" s="902"/>
      <c r="EM41" s="902"/>
      <c r="EN41" s="902"/>
      <c r="EO41" s="902"/>
      <c r="EP41" s="902"/>
      <c r="EQ41" s="902"/>
      <c r="ER41" s="902"/>
      <c r="ES41" s="902"/>
      <c r="ET41" s="902"/>
      <c r="EU41" s="902"/>
      <c r="EV41" s="902"/>
      <c r="EW41" s="902"/>
      <c r="EX41" s="902"/>
      <c r="EY41" s="902"/>
      <c r="EZ41" s="902"/>
      <c r="FA41" s="902"/>
      <c r="FB41" s="902"/>
      <c r="FC41" s="902"/>
      <c r="FD41" s="902"/>
      <c r="FE41" s="902"/>
      <c r="FF41" s="902"/>
      <c r="FG41" s="902"/>
      <c r="FH41" s="902"/>
      <c r="FI41" s="902"/>
      <c r="FO41" s="1564"/>
      <c r="FP41" s="1564"/>
      <c r="JH41" s="902"/>
      <c r="JI41" s="902"/>
      <c r="JJ41" s="902"/>
      <c r="JK41" s="902"/>
    </row>
    <row r="42" spans="1:271" s="901" customFormat="1" ht="17.5" x14ac:dyDescent="0.35">
      <c r="A42" s="902"/>
      <c r="B42" s="902"/>
      <c r="C42" s="902"/>
      <c r="D42" s="902"/>
      <c r="E42" s="902"/>
      <c r="F42" s="902"/>
      <c r="G42" s="902"/>
      <c r="H42" s="902"/>
      <c r="I42" s="902"/>
      <c r="J42" s="902"/>
      <c r="K42" s="902"/>
      <c r="L42" s="902"/>
      <c r="M42" s="902"/>
      <c r="N42" s="902"/>
      <c r="O42" s="902"/>
      <c r="P42" s="902"/>
      <c r="Q42" s="902"/>
      <c r="R42" s="902"/>
      <c r="S42" s="902"/>
      <c r="T42" s="902"/>
      <c r="U42" s="902"/>
      <c r="V42" s="902"/>
      <c r="W42" s="902"/>
      <c r="X42" s="902"/>
      <c r="Y42" s="902"/>
      <c r="Z42" s="902"/>
      <c r="AA42" s="902"/>
      <c r="AB42" s="902"/>
      <c r="AC42" s="902"/>
      <c r="AD42" s="902"/>
      <c r="AE42" s="902"/>
      <c r="AF42" s="902"/>
      <c r="AG42" s="902"/>
      <c r="AH42" s="902"/>
      <c r="AI42" s="902"/>
      <c r="AJ42" s="902"/>
      <c r="AK42" s="902"/>
      <c r="AL42" s="902"/>
      <c r="AM42" s="902"/>
      <c r="AN42" s="902"/>
      <c r="AO42" s="902"/>
      <c r="AP42" s="902"/>
      <c r="AQ42" s="902"/>
      <c r="AR42" s="902"/>
      <c r="AS42" s="902"/>
      <c r="AT42" s="902"/>
      <c r="AU42" s="902"/>
      <c r="AV42" s="902"/>
      <c r="AW42" s="902"/>
      <c r="AX42" s="902"/>
      <c r="AY42" s="902"/>
      <c r="AZ42" s="902"/>
      <c r="BA42" s="902"/>
      <c r="BB42" s="902"/>
      <c r="BC42" s="902"/>
      <c r="BD42" s="902"/>
      <c r="BE42" s="902"/>
      <c r="BF42" s="902"/>
      <c r="BG42" s="902"/>
      <c r="BH42" s="902"/>
      <c r="BI42" s="902"/>
      <c r="BJ42" s="902"/>
      <c r="BK42" s="902"/>
      <c r="BL42" s="902"/>
      <c r="BM42" s="902"/>
      <c r="BN42" s="902"/>
      <c r="BO42" s="902"/>
      <c r="BP42" s="902"/>
      <c r="BQ42" s="902"/>
      <c r="BR42" s="902"/>
      <c r="BS42" s="902"/>
      <c r="BT42" s="902"/>
      <c r="BU42" s="902"/>
      <c r="BV42" s="902"/>
      <c r="BW42" s="902"/>
      <c r="BX42" s="902"/>
      <c r="BY42" s="902"/>
      <c r="BZ42" s="902"/>
      <c r="CA42" s="902"/>
      <c r="CB42" s="902"/>
      <c r="CC42" s="902"/>
      <c r="CD42" s="902"/>
      <c r="CE42" s="902"/>
      <c r="CF42" s="902"/>
      <c r="CG42" s="902"/>
      <c r="CH42" s="902"/>
      <c r="CI42" s="902"/>
      <c r="CJ42" s="902"/>
      <c r="CK42" s="902"/>
      <c r="CL42" s="902"/>
      <c r="CM42" s="902"/>
      <c r="CN42" s="902"/>
      <c r="CO42" s="902"/>
      <c r="CP42" s="902"/>
      <c r="CQ42" s="902"/>
      <c r="CR42" s="902"/>
      <c r="CS42" s="902"/>
      <c r="CT42" s="902"/>
      <c r="CU42" s="902"/>
      <c r="CV42" s="902"/>
      <c r="CW42" s="902"/>
      <c r="CX42" s="902"/>
      <c r="CY42" s="902"/>
      <c r="CZ42" s="902"/>
      <c r="DA42" s="902"/>
      <c r="DB42" s="902"/>
      <c r="DC42" s="902"/>
      <c r="DD42" s="902"/>
      <c r="DE42" s="902"/>
      <c r="DF42" s="902"/>
      <c r="DG42" s="902"/>
      <c r="DH42" s="902"/>
      <c r="DI42" s="902"/>
      <c r="DJ42" s="902"/>
      <c r="DK42" s="902"/>
      <c r="DL42" s="902"/>
      <c r="DM42" s="902"/>
      <c r="DN42" s="902"/>
      <c r="DO42" s="902"/>
      <c r="DP42" s="902"/>
      <c r="DQ42" s="902"/>
      <c r="DR42" s="902"/>
      <c r="DS42" s="902"/>
      <c r="DT42" s="902"/>
      <c r="DU42" s="902"/>
      <c r="DV42" s="902"/>
      <c r="DW42" s="902"/>
      <c r="DX42" s="902"/>
      <c r="DY42" s="902"/>
      <c r="DZ42" s="902"/>
      <c r="EA42" s="902"/>
      <c r="EB42" s="902"/>
      <c r="EC42" s="902"/>
      <c r="ED42" s="902"/>
      <c r="EE42" s="902"/>
      <c r="EF42" s="902"/>
      <c r="EG42" s="902"/>
      <c r="EH42" s="902"/>
      <c r="EI42" s="902"/>
      <c r="EJ42" s="902"/>
      <c r="EK42" s="902"/>
      <c r="EL42" s="902"/>
      <c r="EM42" s="902"/>
      <c r="EN42" s="902"/>
      <c r="EO42" s="902"/>
      <c r="EP42" s="902"/>
      <c r="EQ42" s="902"/>
      <c r="ER42" s="902"/>
      <c r="ES42" s="902"/>
      <c r="ET42" s="902"/>
      <c r="EU42" s="902"/>
      <c r="EV42" s="902"/>
      <c r="EW42" s="902"/>
      <c r="EX42" s="902"/>
      <c r="EY42" s="902"/>
      <c r="EZ42" s="902"/>
      <c r="FA42" s="902"/>
      <c r="FB42" s="902"/>
      <c r="FC42" s="902"/>
      <c r="FD42" s="902"/>
      <c r="FE42" s="902"/>
      <c r="FF42" s="902"/>
      <c r="FG42" s="902"/>
      <c r="FH42" s="902"/>
      <c r="FI42" s="902"/>
      <c r="FO42" s="1564"/>
      <c r="FP42" s="1564"/>
      <c r="JH42" s="902"/>
      <c r="JI42" s="902"/>
      <c r="JJ42" s="902"/>
      <c r="JK42" s="902"/>
    </row>
    <row r="43" spans="1:271" s="901" customFormat="1" x14ac:dyDescent="0.35">
      <c r="A43" s="902"/>
      <c r="B43" s="902"/>
      <c r="C43" s="902"/>
      <c r="D43" s="902"/>
      <c r="E43" s="902"/>
      <c r="F43" s="902"/>
      <c r="G43" s="902"/>
      <c r="H43" s="902"/>
      <c r="I43" s="902"/>
      <c r="J43" s="902"/>
      <c r="K43" s="902"/>
      <c r="L43" s="902"/>
      <c r="M43" s="902"/>
      <c r="N43" s="902"/>
      <c r="O43" s="902"/>
      <c r="P43" s="902"/>
      <c r="Q43" s="902"/>
      <c r="R43" s="902"/>
      <c r="S43" s="902"/>
      <c r="T43" s="902"/>
      <c r="U43" s="902"/>
      <c r="V43" s="902"/>
      <c r="W43" s="902"/>
      <c r="X43" s="902"/>
      <c r="Y43" s="902"/>
      <c r="Z43" s="902"/>
      <c r="AA43" s="902"/>
      <c r="AB43" s="902"/>
      <c r="AC43" s="902"/>
      <c r="AD43" s="902"/>
      <c r="AE43" s="902"/>
      <c r="AF43" s="902"/>
      <c r="AG43" s="902"/>
      <c r="AH43" s="902"/>
      <c r="AI43" s="902"/>
      <c r="AJ43" s="902"/>
      <c r="AK43" s="902"/>
      <c r="AL43" s="902"/>
      <c r="AM43" s="902"/>
      <c r="AN43" s="902"/>
      <c r="AO43" s="902"/>
      <c r="AP43" s="902"/>
      <c r="AQ43" s="902"/>
      <c r="AR43" s="902"/>
      <c r="AS43" s="902"/>
      <c r="AT43" s="902"/>
      <c r="AU43" s="902"/>
      <c r="AV43" s="902"/>
      <c r="AW43" s="902"/>
      <c r="AX43" s="902"/>
      <c r="AY43" s="902"/>
      <c r="AZ43" s="902"/>
      <c r="BA43" s="902"/>
      <c r="BB43" s="902"/>
      <c r="BC43" s="902"/>
      <c r="BD43" s="902"/>
      <c r="BE43" s="902"/>
      <c r="BF43" s="902"/>
      <c r="BG43" s="902"/>
      <c r="BH43" s="902"/>
      <c r="BI43" s="902"/>
      <c r="BJ43" s="902"/>
      <c r="BK43" s="902"/>
      <c r="BL43" s="902"/>
      <c r="BM43" s="902"/>
      <c r="BN43" s="902"/>
      <c r="BO43" s="902"/>
      <c r="BP43" s="902"/>
      <c r="BQ43" s="902"/>
      <c r="BR43" s="902"/>
      <c r="BS43" s="902"/>
      <c r="BT43" s="902"/>
      <c r="BU43" s="902"/>
      <c r="BV43" s="902"/>
      <c r="BW43" s="902"/>
      <c r="BX43" s="902"/>
      <c r="BY43" s="902"/>
      <c r="BZ43" s="902"/>
      <c r="CA43" s="902"/>
      <c r="CB43" s="902"/>
      <c r="CC43" s="902"/>
      <c r="CD43" s="902"/>
      <c r="CE43" s="902"/>
      <c r="CF43" s="902"/>
      <c r="CG43" s="902"/>
      <c r="CH43" s="902"/>
      <c r="CI43" s="902"/>
      <c r="CJ43" s="902"/>
      <c r="CK43" s="902"/>
      <c r="CL43" s="902"/>
      <c r="CM43" s="902"/>
      <c r="CN43" s="902"/>
      <c r="CO43" s="902"/>
      <c r="CP43" s="902"/>
      <c r="CQ43" s="902"/>
      <c r="CR43" s="902"/>
      <c r="CS43" s="902"/>
      <c r="CT43" s="902"/>
      <c r="CU43" s="902"/>
      <c r="CV43" s="902"/>
      <c r="CW43" s="902"/>
      <c r="CX43" s="902"/>
      <c r="CY43" s="902"/>
      <c r="CZ43" s="902"/>
      <c r="DA43" s="902"/>
      <c r="DB43" s="902"/>
      <c r="DC43" s="902"/>
      <c r="DD43" s="902"/>
      <c r="DE43" s="902"/>
      <c r="DF43" s="902"/>
      <c r="DG43" s="902"/>
      <c r="DH43" s="902"/>
      <c r="DI43" s="902"/>
      <c r="DJ43" s="902"/>
      <c r="DK43" s="902"/>
      <c r="DL43" s="902"/>
      <c r="DM43" s="902"/>
      <c r="DN43" s="902"/>
      <c r="DO43" s="902"/>
      <c r="DP43" s="902"/>
      <c r="DQ43" s="902"/>
      <c r="DR43" s="902"/>
      <c r="DS43" s="902"/>
      <c r="DT43" s="902"/>
      <c r="DU43" s="902"/>
      <c r="DV43" s="902"/>
      <c r="DW43" s="902"/>
      <c r="DX43" s="902"/>
      <c r="DY43" s="902"/>
      <c r="DZ43" s="902"/>
      <c r="EA43" s="902"/>
      <c r="EB43" s="902"/>
      <c r="EC43" s="902"/>
      <c r="ED43" s="902"/>
      <c r="EE43" s="902"/>
      <c r="EF43" s="902"/>
      <c r="EG43" s="902"/>
      <c r="EH43" s="902"/>
      <c r="EI43" s="902"/>
      <c r="EJ43" s="902"/>
      <c r="EK43" s="902"/>
      <c r="EL43" s="902"/>
      <c r="EM43" s="902"/>
      <c r="EN43" s="902"/>
      <c r="EO43" s="902"/>
      <c r="EP43" s="902"/>
      <c r="EQ43" s="902"/>
      <c r="ER43" s="902"/>
      <c r="ES43" s="902"/>
      <c r="ET43" s="902"/>
      <c r="EU43" s="902"/>
      <c r="EV43" s="902"/>
      <c r="EW43" s="902"/>
      <c r="EX43" s="902"/>
      <c r="EY43" s="902"/>
      <c r="EZ43" s="902"/>
      <c r="FA43" s="902"/>
      <c r="FB43" s="902"/>
      <c r="FC43" s="902"/>
      <c r="FD43" s="902"/>
      <c r="FE43" s="902"/>
      <c r="FF43" s="902"/>
      <c r="FG43" s="902"/>
      <c r="FH43" s="902"/>
      <c r="FI43" s="902"/>
      <c r="JH43" s="902"/>
      <c r="JI43" s="902"/>
      <c r="JJ43" s="902"/>
      <c r="JK43" s="902"/>
    </row>
    <row r="44" spans="1:271" s="901" customFormat="1" x14ac:dyDescent="0.35">
      <c r="A44" s="902"/>
      <c r="B44" s="902"/>
      <c r="C44" s="902"/>
      <c r="D44" s="902"/>
      <c r="E44" s="902"/>
      <c r="F44" s="902"/>
      <c r="G44" s="902"/>
      <c r="H44" s="902"/>
      <c r="I44" s="902"/>
      <c r="J44" s="902"/>
      <c r="K44" s="902"/>
      <c r="L44" s="902"/>
      <c r="M44" s="902"/>
      <c r="N44" s="902"/>
      <c r="O44" s="902"/>
      <c r="P44" s="902"/>
      <c r="Q44" s="902"/>
      <c r="R44" s="902"/>
      <c r="S44" s="902"/>
      <c r="T44" s="902"/>
      <c r="U44" s="902"/>
      <c r="V44" s="902"/>
      <c r="W44" s="902"/>
      <c r="X44" s="902"/>
      <c r="Y44" s="902"/>
      <c r="Z44" s="902"/>
      <c r="AA44" s="902"/>
      <c r="AB44" s="902"/>
      <c r="AC44" s="902"/>
      <c r="AD44" s="902"/>
      <c r="AE44" s="902"/>
      <c r="AF44" s="902"/>
      <c r="AG44" s="902"/>
      <c r="AH44" s="902"/>
      <c r="AI44" s="902"/>
      <c r="AJ44" s="902"/>
      <c r="AK44" s="902"/>
      <c r="AL44" s="902"/>
      <c r="AM44" s="902"/>
      <c r="AN44" s="902"/>
      <c r="AO44" s="902"/>
      <c r="AP44" s="902"/>
      <c r="AQ44" s="902"/>
      <c r="AR44" s="902"/>
      <c r="AS44" s="902"/>
      <c r="AT44" s="902"/>
      <c r="AU44" s="902"/>
      <c r="AV44" s="902"/>
      <c r="AW44" s="902"/>
      <c r="AX44" s="902"/>
      <c r="AY44" s="902"/>
      <c r="AZ44" s="902"/>
      <c r="BA44" s="902"/>
      <c r="BB44" s="902"/>
      <c r="BC44" s="902"/>
      <c r="BD44" s="902"/>
      <c r="BE44" s="902"/>
      <c r="BF44" s="902"/>
      <c r="BG44" s="902"/>
      <c r="BH44" s="902"/>
      <c r="BI44" s="902"/>
      <c r="BJ44" s="902"/>
      <c r="BK44" s="902"/>
      <c r="BL44" s="902"/>
      <c r="BM44" s="902"/>
      <c r="BN44" s="902"/>
      <c r="BO44" s="902"/>
      <c r="BP44" s="902"/>
      <c r="BQ44" s="902"/>
      <c r="BR44" s="902"/>
      <c r="BS44" s="902"/>
      <c r="BT44" s="902"/>
      <c r="BU44" s="902"/>
      <c r="BV44" s="902"/>
      <c r="BW44" s="902"/>
      <c r="BX44" s="902"/>
      <c r="BY44" s="902"/>
      <c r="BZ44" s="902"/>
      <c r="CA44" s="902"/>
      <c r="CB44" s="902"/>
      <c r="CC44" s="902"/>
      <c r="CD44" s="902"/>
      <c r="CE44" s="902"/>
      <c r="CF44" s="902"/>
      <c r="CG44" s="902"/>
      <c r="CH44" s="902"/>
      <c r="CI44" s="902"/>
      <c r="CJ44" s="902"/>
      <c r="CK44" s="902"/>
      <c r="CL44" s="902"/>
      <c r="CM44" s="902"/>
      <c r="CN44" s="902"/>
      <c r="CO44" s="902"/>
      <c r="CP44" s="902"/>
      <c r="CQ44" s="902"/>
      <c r="CR44" s="902"/>
      <c r="CS44" s="902"/>
      <c r="CT44" s="902"/>
      <c r="CU44" s="902"/>
      <c r="CV44" s="902"/>
      <c r="CW44" s="902"/>
      <c r="CX44" s="902"/>
      <c r="CY44" s="902"/>
      <c r="CZ44" s="902"/>
      <c r="DA44" s="902"/>
      <c r="DB44" s="902"/>
      <c r="DC44" s="902"/>
      <c r="DD44" s="902"/>
      <c r="DE44" s="902"/>
      <c r="DF44" s="902"/>
      <c r="DG44" s="902"/>
      <c r="DH44" s="902"/>
      <c r="DI44" s="902"/>
      <c r="DJ44" s="902"/>
      <c r="DK44" s="902"/>
      <c r="DL44" s="902"/>
      <c r="DM44" s="902"/>
      <c r="DN44" s="902"/>
      <c r="DO44" s="902"/>
      <c r="DP44" s="902"/>
      <c r="DQ44" s="902"/>
      <c r="DR44" s="902"/>
      <c r="DS44" s="902"/>
      <c r="DT44" s="902"/>
      <c r="DU44" s="902"/>
      <c r="DV44" s="902"/>
      <c r="DW44" s="902"/>
      <c r="DX44" s="902"/>
      <c r="DY44" s="902"/>
      <c r="DZ44" s="902"/>
      <c r="EA44" s="902"/>
      <c r="EB44" s="902"/>
      <c r="EC44" s="902"/>
      <c r="ED44" s="902"/>
      <c r="EE44" s="902"/>
      <c r="EF44" s="902"/>
      <c r="EG44" s="902"/>
      <c r="EH44" s="902"/>
      <c r="EI44" s="902"/>
      <c r="EJ44" s="902"/>
      <c r="EK44" s="902"/>
      <c r="EL44" s="902"/>
      <c r="EM44" s="902"/>
      <c r="EN44" s="902"/>
      <c r="EO44" s="902"/>
      <c r="EP44" s="902"/>
      <c r="EQ44" s="902"/>
      <c r="ER44" s="902"/>
      <c r="ES44" s="902"/>
      <c r="ET44" s="902"/>
      <c r="EU44" s="902"/>
      <c r="EV44" s="902"/>
      <c r="EW44" s="902"/>
      <c r="EX44" s="902"/>
      <c r="EY44" s="902"/>
      <c r="EZ44" s="902"/>
      <c r="FA44" s="902"/>
      <c r="FB44" s="902"/>
      <c r="FC44" s="902"/>
      <c r="FD44" s="902"/>
      <c r="FE44" s="902"/>
      <c r="FF44" s="902"/>
      <c r="FG44" s="902"/>
      <c r="FH44" s="902"/>
      <c r="FI44" s="902"/>
      <c r="JH44" s="902"/>
      <c r="JI44" s="902"/>
      <c r="JJ44" s="902"/>
      <c r="JK44" s="902"/>
    </row>
    <row r="45" spans="1:271" s="901" customFormat="1" ht="17.5" x14ac:dyDescent="0.35">
      <c r="A45" s="902"/>
      <c r="B45" s="902"/>
      <c r="C45" s="902"/>
      <c r="D45" s="902"/>
      <c r="E45" s="902"/>
      <c r="F45" s="902"/>
      <c r="G45" s="902"/>
      <c r="H45" s="902"/>
      <c r="I45" s="902"/>
      <c r="J45" s="902"/>
      <c r="K45" s="902"/>
      <c r="L45" s="902"/>
      <c r="M45" s="902"/>
      <c r="N45" s="902"/>
      <c r="O45" s="902"/>
      <c r="P45" s="902"/>
      <c r="Q45" s="902"/>
      <c r="R45" s="902"/>
      <c r="S45" s="902"/>
      <c r="T45" s="902"/>
      <c r="U45" s="902"/>
      <c r="V45" s="902"/>
      <c r="W45" s="902"/>
      <c r="X45" s="902"/>
      <c r="Y45" s="902"/>
      <c r="Z45" s="902"/>
      <c r="AA45" s="902"/>
      <c r="AB45" s="902"/>
      <c r="AC45" s="902"/>
      <c r="AD45" s="902"/>
      <c r="AE45" s="902"/>
      <c r="AF45" s="902"/>
      <c r="AG45" s="902"/>
      <c r="AH45" s="902"/>
      <c r="AI45" s="902"/>
      <c r="AJ45" s="902"/>
      <c r="AK45" s="902"/>
      <c r="AL45" s="902"/>
      <c r="AM45" s="902"/>
      <c r="AN45" s="902"/>
      <c r="AO45" s="902"/>
      <c r="AP45" s="902"/>
      <c r="AQ45" s="902"/>
      <c r="AR45" s="902"/>
      <c r="AS45" s="902"/>
      <c r="AT45" s="902"/>
      <c r="AU45" s="902"/>
      <c r="AV45" s="902"/>
      <c r="AW45" s="902"/>
      <c r="AX45" s="902"/>
      <c r="AY45" s="902"/>
      <c r="AZ45" s="902"/>
      <c r="BA45" s="902"/>
      <c r="BB45" s="902"/>
      <c r="BC45" s="902"/>
      <c r="BD45" s="902"/>
      <c r="BE45" s="902"/>
      <c r="BF45" s="902"/>
      <c r="BG45" s="902"/>
      <c r="BH45" s="902"/>
      <c r="BI45" s="902"/>
      <c r="BJ45" s="902"/>
      <c r="BK45" s="902"/>
      <c r="BL45" s="902"/>
      <c r="BM45" s="902"/>
      <c r="BN45" s="902"/>
      <c r="BO45" s="902"/>
      <c r="BP45" s="902"/>
      <c r="BQ45" s="902"/>
      <c r="BR45" s="902"/>
      <c r="BS45" s="902"/>
      <c r="BT45" s="902"/>
      <c r="BU45" s="902"/>
      <c r="BV45" s="902"/>
      <c r="BW45" s="902"/>
      <c r="BX45" s="902"/>
      <c r="BY45" s="902"/>
      <c r="BZ45" s="902"/>
      <c r="CA45" s="902"/>
      <c r="CB45" s="902"/>
      <c r="CC45" s="902"/>
      <c r="CD45" s="902"/>
      <c r="CE45" s="902"/>
      <c r="CF45" s="902"/>
      <c r="CG45" s="902"/>
      <c r="CH45" s="902"/>
      <c r="CI45" s="902"/>
      <c r="CJ45" s="902"/>
      <c r="CK45" s="902"/>
      <c r="CL45" s="902"/>
      <c r="CM45" s="902"/>
      <c r="CN45" s="902"/>
      <c r="CO45" s="902"/>
      <c r="CP45" s="902"/>
      <c r="CQ45" s="902"/>
      <c r="CR45" s="902"/>
      <c r="CS45" s="902"/>
      <c r="CT45" s="902"/>
      <c r="CU45" s="902"/>
      <c r="CV45" s="902"/>
      <c r="CW45" s="902"/>
      <c r="CX45" s="902"/>
      <c r="CY45" s="902"/>
      <c r="CZ45" s="902"/>
      <c r="DA45" s="902"/>
      <c r="DB45" s="902"/>
      <c r="DC45" s="902"/>
      <c r="DD45" s="902"/>
      <c r="DE45" s="902"/>
      <c r="DF45" s="902"/>
      <c r="DG45" s="902"/>
      <c r="DH45" s="902"/>
      <c r="DI45" s="902"/>
      <c r="DJ45" s="902"/>
      <c r="DK45" s="902"/>
      <c r="DL45" s="902"/>
      <c r="DM45" s="902"/>
      <c r="DN45" s="902"/>
      <c r="DO45" s="902"/>
      <c r="DP45" s="902"/>
      <c r="DQ45" s="902"/>
      <c r="DR45" s="902"/>
      <c r="DS45" s="902"/>
      <c r="DT45" s="902"/>
      <c r="DU45" s="902"/>
      <c r="DV45" s="902"/>
      <c r="DW45" s="902"/>
      <c r="DX45" s="902"/>
      <c r="DY45" s="902"/>
      <c r="DZ45" s="902"/>
      <c r="EA45" s="902"/>
      <c r="EB45" s="902"/>
      <c r="EC45" s="902"/>
      <c r="ED45" s="902"/>
      <c r="EE45" s="902"/>
      <c r="EF45" s="902"/>
      <c r="EG45" s="902"/>
      <c r="EH45" s="902"/>
      <c r="EI45" s="902"/>
      <c r="EJ45" s="902"/>
      <c r="EK45" s="902"/>
      <c r="EL45" s="902"/>
      <c r="EM45" s="902"/>
      <c r="EN45" s="902"/>
      <c r="EO45" s="902"/>
      <c r="EP45" s="902"/>
      <c r="EQ45" s="902"/>
      <c r="ER45" s="902"/>
      <c r="ES45" s="902"/>
      <c r="ET45" s="902"/>
      <c r="EU45" s="902"/>
      <c r="EV45" s="902"/>
      <c r="EW45" s="902"/>
      <c r="EX45" s="902"/>
      <c r="EY45" s="902"/>
      <c r="EZ45" s="902"/>
      <c r="FA45" s="902"/>
      <c r="FB45" s="902"/>
      <c r="FC45" s="902"/>
      <c r="FD45" s="902"/>
      <c r="FE45" s="902"/>
      <c r="FF45" s="902"/>
      <c r="FG45" s="902"/>
      <c r="FH45" s="902"/>
      <c r="FI45" s="902"/>
      <c r="FO45" s="1564"/>
      <c r="FP45" s="1564"/>
      <c r="JH45" s="902"/>
      <c r="JI45" s="902"/>
      <c r="JJ45" s="902"/>
      <c r="JK45" s="902"/>
    </row>
    <row r="46" spans="1:271" s="901" customFormat="1" ht="17.5" x14ac:dyDescent="0.35">
      <c r="A46" s="902"/>
      <c r="B46" s="902"/>
      <c r="C46" s="902"/>
      <c r="D46" s="902"/>
      <c r="E46" s="902"/>
      <c r="F46" s="902"/>
      <c r="G46" s="902"/>
      <c r="H46" s="902"/>
      <c r="I46" s="902"/>
      <c r="J46" s="902"/>
      <c r="K46" s="902"/>
      <c r="L46" s="902"/>
      <c r="M46" s="902"/>
      <c r="N46" s="902"/>
      <c r="O46" s="902"/>
      <c r="P46" s="902"/>
      <c r="Q46" s="902"/>
      <c r="R46" s="902"/>
      <c r="S46" s="902"/>
      <c r="T46" s="902"/>
      <c r="U46" s="902"/>
      <c r="V46" s="902"/>
      <c r="W46" s="902"/>
      <c r="X46" s="902"/>
      <c r="Y46" s="902"/>
      <c r="Z46" s="902"/>
      <c r="AA46" s="902"/>
      <c r="AB46" s="902"/>
      <c r="AC46" s="902"/>
      <c r="AD46" s="902"/>
      <c r="AE46" s="902"/>
      <c r="AF46" s="902"/>
      <c r="AG46" s="902"/>
      <c r="AH46" s="902"/>
      <c r="AI46" s="902"/>
      <c r="AJ46" s="902"/>
      <c r="AK46" s="902"/>
      <c r="AL46" s="902"/>
      <c r="AM46" s="902"/>
      <c r="AN46" s="902"/>
      <c r="AO46" s="902"/>
      <c r="AP46" s="902"/>
      <c r="AQ46" s="902"/>
      <c r="AR46" s="902"/>
      <c r="AS46" s="902"/>
      <c r="AT46" s="902"/>
      <c r="AU46" s="902"/>
      <c r="AV46" s="902"/>
      <c r="AW46" s="902"/>
      <c r="AX46" s="902"/>
      <c r="AY46" s="902"/>
      <c r="AZ46" s="902"/>
      <c r="BA46" s="902"/>
      <c r="BB46" s="902"/>
      <c r="BC46" s="902"/>
      <c r="BD46" s="902"/>
      <c r="BE46" s="902"/>
      <c r="BF46" s="902"/>
      <c r="BG46" s="902"/>
      <c r="BH46" s="902"/>
      <c r="BI46" s="902"/>
      <c r="BJ46" s="902"/>
      <c r="BK46" s="902"/>
      <c r="BL46" s="902"/>
      <c r="BM46" s="902"/>
      <c r="BN46" s="902"/>
      <c r="BO46" s="902"/>
      <c r="BP46" s="902"/>
      <c r="BQ46" s="902"/>
      <c r="BR46" s="902"/>
      <c r="BS46" s="902"/>
      <c r="BT46" s="902"/>
      <c r="BU46" s="902"/>
      <c r="BV46" s="902"/>
      <c r="BW46" s="902"/>
      <c r="BX46" s="902"/>
      <c r="BY46" s="902"/>
      <c r="BZ46" s="902"/>
      <c r="CA46" s="902"/>
      <c r="CB46" s="902"/>
      <c r="CC46" s="902"/>
      <c r="CD46" s="902"/>
      <c r="CE46" s="902"/>
      <c r="CF46" s="902"/>
      <c r="CG46" s="902"/>
      <c r="CH46" s="902"/>
      <c r="CI46" s="902"/>
      <c r="CJ46" s="902"/>
      <c r="CK46" s="902"/>
      <c r="CL46" s="902"/>
      <c r="CM46" s="902"/>
      <c r="CN46" s="902"/>
      <c r="CO46" s="902"/>
      <c r="CP46" s="902"/>
      <c r="CQ46" s="902"/>
      <c r="CR46" s="902"/>
      <c r="CS46" s="902"/>
      <c r="CT46" s="902"/>
      <c r="CU46" s="902"/>
      <c r="CV46" s="902"/>
      <c r="CW46" s="902"/>
      <c r="CX46" s="902"/>
      <c r="CY46" s="902"/>
      <c r="CZ46" s="902"/>
      <c r="DA46" s="902"/>
      <c r="DB46" s="902"/>
      <c r="DC46" s="902"/>
      <c r="DD46" s="902"/>
      <c r="DE46" s="902"/>
      <c r="DF46" s="902"/>
      <c r="DG46" s="902"/>
      <c r="DH46" s="902"/>
      <c r="DI46" s="902"/>
      <c r="DJ46" s="902"/>
      <c r="DK46" s="902"/>
      <c r="DL46" s="902"/>
      <c r="DM46" s="902"/>
      <c r="DN46" s="902"/>
      <c r="DO46" s="902"/>
      <c r="DP46" s="902"/>
      <c r="DQ46" s="902"/>
      <c r="DR46" s="902"/>
      <c r="DS46" s="902"/>
      <c r="DT46" s="902"/>
      <c r="DU46" s="902"/>
      <c r="DV46" s="902"/>
      <c r="DW46" s="902"/>
      <c r="DX46" s="902"/>
      <c r="DY46" s="902"/>
      <c r="DZ46" s="902"/>
      <c r="EA46" s="902"/>
      <c r="EB46" s="902"/>
      <c r="EC46" s="902"/>
      <c r="ED46" s="902"/>
      <c r="EE46" s="902"/>
      <c r="EF46" s="902"/>
      <c r="EG46" s="902"/>
      <c r="EH46" s="902"/>
      <c r="EI46" s="902"/>
      <c r="EJ46" s="902"/>
      <c r="EK46" s="902"/>
      <c r="EL46" s="902"/>
      <c r="EM46" s="902"/>
      <c r="EN46" s="902"/>
      <c r="EO46" s="902"/>
      <c r="EP46" s="902"/>
      <c r="EQ46" s="902"/>
      <c r="ER46" s="902"/>
      <c r="ES46" s="902"/>
      <c r="ET46" s="902"/>
      <c r="EU46" s="902"/>
      <c r="EV46" s="902"/>
      <c r="EW46" s="902"/>
      <c r="EX46" s="902"/>
      <c r="EY46" s="902"/>
      <c r="EZ46" s="902"/>
      <c r="FA46" s="902"/>
      <c r="FB46" s="902"/>
      <c r="FC46" s="902"/>
      <c r="FD46" s="902"/>
      <c r="FE46" s="902"/>
      <c r="FF46" s="902"/>
      <c r="FG46" s="902"/>
      <c r="FH46" s="902"/>
      <c r="FI46" s="902"/>
      <c r="FO46" s="1564"/>
      <c r="FP46" s="1564"/>
      <c r="JH46" s="902"/>
      <c r="JI46" s="902"/>
      <c r="JJ46" s="902"/>
      <c r="JK46" s="902"/>
    </row>
    <row r="47" spans="1:271" s="901" customFormat="1" ht="17.5" x14ac:dyDescent="0.35">
      <c r="A47" s="902"/>
      <c r="B47" s="902"/>
      <c r="C47" s="902"/>
      <c r="D47" s="902"/>
      <c r="E47" s="902"/>
      <c r="F47" s="902"/>
      <c r="G47" s="902"/>
      <c r="H47" s="902"/>
      <c r="I47" s="902"/>
      <c r="J47" s="902"/>
      <c r="K47" s="902"/>
      <c r="L47" s="902"/>
      <c r="M47" s="902"/>
      <c r="N47" s="902"/>
      <c r="O47" s="902"/>
      <c r="P47" s="902"/>
      <c r="Q47" s="902"/>
      <c r="R47" s="902"/>
      <c r="S47" s="902"/>
      <c r="T47" s="902"/>
      <c r="U47" s="902"/>
      <c r="V47" s="902"/>
      <c r="W47" s="902"/>
      <c r="X47" s="902"/>
      <c r="Y47" s="902"/>
      <c r="Z47" s="902"/>
      <c r="AA47" s="902"/>
      <c r="AB47" s="902"/>
      <c r="AC47" s="902"/>
      <c r="AD47" s="902"/>
      <c r="AE47" s="902"/>
      <c r="AF47" s="902"/>
      <c r="AG47" s="902"/>
      <c r="AH47" s="902"/>
      <c r="AI47" s="902"/>
      <c r="AJ47" s="902"/>
      <c r="AK47" s="902"/>
      <c r="AL47" s="902"/>
      <c r="AM47" s="902"/>
      <c r="AN47" s="902"/>
      <c r="AO47" s="902"/>
      <c r="AP47" s="902"/>
      <c r="AQ47" s="902"/>
      <c r="AR47" s="902"/>
      <c r="AS47" s="902"/>
      <c r="AT47" s="902"/>
      <c r="AU47" s="902"/>
      <c r="AV47" s="902"/>
      <c r="AW47" s="902"/>
      <c r="AX47" s="902"/>
      <c r="AY47" s="902"/>
      <c r="AZ47" s="902"/>
      <c r="BA47" s="902"/>
      <c r="BB47" s="902"/>
      <c r="BC47" s="902"/>
      <c r="BD47" s="902"/>
      <c r="BE47" s="902"/>
      <c r="BF47" s="902"/>
      <c r="BG47" s="902"/>
      <c r="BH47" s="902"/>
      <c r="BI47" s="902"/>
      <c r="BJ47" s="902"/>
      <c r="BK47" s="902"/>
      <c r="BL47" s="902"/>
      <c r="BM47" s="902"/>
      <c r="BN47" s="902"/>
      <c r="BO47" s="902"/>
      <c r="BP47" s="902"/>
      <c r="BQ47" s="902"/>
      <c r="BR47" s="902"/>
      <c r="BS47" s="902"/>
      <c r="BT47" s="902"/>
      <c r="BU47" s="902"/>
      <c r="BV47" s="902"/>
      <c r="BW47" s="902"/>
      <c r="BX47" s="902"/>
      <c r="BY47" s="902"/>
      <c r="BZ47" s="902"/>
      <c r="CA47" s="902"/>
      <c r="CB47" s="902"/>
      <c r="CC47" s="902"/>
      <c r="CD47" s="902"/>
      <c r="CE47" s="902"/>
      <c r="CF47" s="902"/>
      <c r="CG47" s="902"/>
      <c r="CH47" s="902"/>
      <c r="CI47" s="902"/>
      <c r="CJ47" s="902"/>
      <c r="CK47" s="902"/>
      <c r="CL47" s="902"/>
      <c r="CM47" s="902"/>
      <c r="CN47" s="902"/>
      <c r="CO47" s="902"/>
      <c r="CP47" s="902"/>
      <c r="CQ47" s="902"/>
      <c r="CR47" s="902"/>
      <c r="CS47" s="902"/>
      <c r="CT47" s="902"/>
      <c r="CU47" s="902"/>
      <c r="CV47" s="902"/>
      <c r="CW47" s="902"/>
      <c r="CX47" s="902"/>
      <c r="CY47" s="902"/>
      <c r="CZ47" s="902"/>
      <c r="DA47" s="902"/>
      <c r="DB47" s="902"/>
      <c r="DC47" s="902"/>
      <c r="DD47" s="902"/>
      <c r="DE47" s="902"/>
      <c r="DF47" s="902"/>
      <c r="DG47" s="902"/>
      <c r="DH47" s="902"/>
      <c r="DI47" s="902"/>
      <c r="DJ47" s="902"/>
      <c r="DK47" s="902"/>
      <c r="DL47" s="902"/>
      <c r="DM47" s="902"/>
      <c r="DN47" s="902"/>
      <c r="DO47" s="902"/>
      <c r="DP47" s="902"/>
      <c r="DQ47" s="902"/>
      <c r="DR47" s="902"/>
      <c r="DS47" s="902"/>
      <c r="DT47" s="902"/>
      <c r="DU47" s="902"/>
      <c r="DV47" s="902"/>
      <c r="DW47" s="902"/>
      <c r="DX47" s="902"/>
      <c r="DY47" s="902"/>
      <c r="DZ47" s="902"/>
      <c r="EA47" s="902"/>
      <c r="EB47" s="902"/>
      <c r="EC47" s="902"/>
      <c r="ED47" s="902"/>
      <c r="EE47" s="902"/>
      <c r="EF47" s="902"/>
      <c r="EG47" s="902"/>
      <c r="EH47" s="902"/>
      <c r="EI47" s="902"/>
      <c r="EJ47" s="902"/>
      <c r="EK47" s="902"/>
      <c r="EL47" s="902"/>
      <c r="EM47" s="902"/>
      <c r="EN47" s="902"/>
      <c r="EO47" s="902"/>
      <c r="EP47" s="902"/>
      <c r="EQ47" s="902"/>
      <c r="ER47" s="902"/>
      <c r="ES47" s="902"/>
      <c r="ET47" s="902"/>
      <c r="EU47" s="902"/>
      <c r="EV47" s="902"/>
      <c r="EW47" s="902"/>
      <c r="EX47" s="902"/>
      <c r="EY47" s="902"/>
      <c r="EZ47" s="902"/>
      <c r="FA47" s="902"/>
      <c r="FB47" s="902"/>
      <c r="FC47" s="902"/>
      <c r="FD47" s="902"/>
      <c r="FE47" s="902"/>
      <c r="FF47" s="902"/>
      <c r="FG47" s="902"/>
      <c r="FH47" s="902"/>
      <c r="FI47" s="902"/>
      <c r="FO47" s="1564"/>
      <c r="FP47" s="1564"/>
      <c r="JH47" s="902"/>
      <c r="JI47" s="902"/>
      <c r="JJ47" s="902"/>
      <c r="JK47" s="902"/>
    </row>
    <row r="48" spans="1:271" s="901" customFormat="1" ht="17.5" x14ac:dyDescent="0.35">
      <c r="A48" s="902"/>
      <c r="B48" s="902"/>
      <c r="C48" s="902"/>
      <c r="D48" s="902"/>
      <c r="E48" s="902"/>
      <c r="F48" s="902"/>
      <c r="G48" s="902"/>
      <c r="H48" s="902"/>
      <c r="I48" s="902"/>
      <c r="J48" s="902"/>
      <c r="K48" s="902"/>
      <c r="L48" s="902"/>
      <c r="M48" s="902"/>
      <c r="N48" s="902"/>
      <c r="O48" s="902"/>
      <c r="P48" s="902"/>
      <c r="Q48" s="902"/>
      <c r="R48" s="902"/>
      <c r="S48" s="902"/>
      <c r="T48" s="902"/>
      <c r="U48" s="902"/>
      <c r="V48" s="902"/>
      <c r="W48" s="902"/>
      <c r="X48" s="902"/>
      <c r="Y48" s="902"/>
      <c r="Z48" s="902"/>
      <c r="AA48" s="902"/>
      <c r="AB48" s="902"/>
      <c r="AC48" s="902"/>
      <c r="AD48" s="902"/>
      <c r="AE48" s="902"/>
      <c r="AF48" s="902"/>
      <c r="AG48" s="902"/>
      <c r="AH48" s="902"/>
      <c r="AI48" s="902"/>
      <c r="AJ48" s="902"/>
      <c r="AK48" s="902"/>
      <c r="AL48" s="902"/>
      <c r="AM48" s="902"/>
      <c r="AN48" s="902"/>
      <c r="AO48" s="902"/>
      <c r="AP48" s="902"/>
      <c r="AQ48" s="902"/>
      <c r="AR48" s="902"/>
      <c r="AS48" s="902"/>
      <c r="AT48" s="902"/>
      <c r="AU48" s="902"/>
      <c r="AV48" s="902"/>
      <c r="AW48" s="902"/>
      <c r="AX48" s="902"/>
      <c r="AY48" s="902"/>
      <c r="AZ48" s="902"/>
      <c r="BA48" s="902"/>
      <c r="BB48" s="902"/>
      <c r="BC48" s="902"/>
      <c r="BD48" s="902"/>
      <c r="BE48" s="902"/>
      <c r="BF48" s="902"/>
      <c r="BG48" s="902"/>
      <c r="BH48" s="902"/>
      <c r="BI48" s="902"/>
      <c r="BJ48" s="902"/>
      <c r="BK48" s="902"/>
      <c r="BL48" s="902"/>
      <c r="BM48" s="902"/>
      <c r="BN48" s="902"/>
      <c r="BO48" s="902"/>
      <c r="BP48" s="902"/>
      <c r="BQ48" s="902"/>
      <c r="BR48" s="902"/>
      <c r="BS48" s="902"/>
      <c r="BT48" s="902"/>
      <c r="BU48" s="902"/>
      <c r="BV48" s="902"/>
      <c r="BW48" s="902"/>
      <c r="BX48" s="902"/>
      <c r="BY48" s="902"/>
      <c r="BZ48" s="902"/>
      <c r="CA48" s="902"/>
      <c r="CB48" s="902"/>
      <c r="CC48" s="902"/>
      <c r="CD48" s="902"/>
      <c r="CE48" s="902"/>
      <c r="CF48" s="902"/>
      <c r="CG48" s="902"/>
      <c r="CH48" s="902"/>
      <c r="CI48" s="902"/>
      <c r="CJ48" s="902"/>
      <c r="CK48" s="902"/>
      <c r="CL48" s="902"/>
      <c r="CM48" s="902"/>
      <c r="CN48" s="902"/>
      <c r="CO48" s="902"/>
      <c r="CP48" s="902"/>
      <c r="CQ48" s="902"/>
      <c r="CR48" s="902"/>
      <c r="CS48" s="902"/>
      <c r="CT48" s="902"/>
      <c r="CU48" s="902"/>
      <c r="CV48" s="902"/>
      <c r="CW48" s="902"/>
      <c r="CX48" s="902"/>
      <c r="CY48" s="902"/>
      <c r="CZ48" s="902"/>
      <c r="DA48" s="902"/>
      <c r="DB48" s="902"/>
      <c r="DC48" s="902"/>
      <c r="DD48" s="902"/>
      <c r="DE48" s="902"/>
      <c r="DF48" s="902"/>
      <c r="DG48" s="902"/>
      <c r="DH48" s="902"/>
      <c r="DI48" s="902"/>
      <c r="DJ48" s="902"/>
      <c r="DK48" s="902"/>
      <c r="DL48" s="902"/>
      <c r="DM48" s="902"/>
      <c r="DN48" s="902"/>
      <c r="DO48" s="902"/>
      <c r="DP48" s="902"/>
      <c r="DQ48" s="902"/>
      <c r="DR48" s="902"/>
      <c r="DS48" s="902"/>
      <c r="DT48" s="902"/>
      <c r="DU48" s="902"/>
      <c r="DV48" s="902"/>
      <c r="DW48" s="902"/>
      <c r="DX48" s="902"/>
      <c r="DY48" s="902"/>
      <c r="DZ48" s="902"/>
      <c r="EA48" s="902"/>
      <c r="EB48" s="902"/>
      <c r="EC48" s="902"/>
      <c r="ED48" s="902"/>
      <c r="EE48" s="902"/>
      <c r="EF48" s="902"/>
      <c r="EG48" s="902"/>
      <c r="EH48" s="902"/>
      <c r="EI48" s="902"/>
      <c r="EJ48" s="902"/>
      <c r="EK48" s="902"/>
      <c r="EL48" s="902"/>
      <c r="EM48" s="902"/>
      <c r="EN48" s="902"/>
      <c r="EO48" s="902"/>
      <c r="EP48" s="902"/>
      <c r="EQ48" s="902"/>
      <c r="ER48" s="902"/>
      <c r="ES48" s="902"/>
      <c r="ET48" s="902"/>
      <c r="EU48" s="902"/>
      <c r="EV48" s="902"/>
      <c r="EW48" s="902"/>
      <c r="EX48" s="902"/>
      <c r="EY48" s="902"/>
      <c r="EZ48" s="902"/>
      <c r="FA48" s="902"/>
      <c r="FB48" s="902"/>
      <c r="FC48" s="902"/>
      <c r="FD48" s="902"/>
      <c r="FE48" s="902"/>
      <c r="FF48" s="902"/>
      <c r="FG48" s="902"/>
      <c r="FH48" s="902"/>
      <c r="FI48" s="902"/>
      <c r="FO48" s="1564"/>
      <c r="FP48" s="1564"/>
      <c r="JH48" s="902"/>
      <c r="JI48" s="902"/>
      <c r="JJ48" s="902"/>
      <c r="JK48" s="902"/>
    </row>
    <row r="49" spans="1:271" s="901" customFormat="1" ht="17.5" x14ac:dyDescent="0.35">
      <c r="A49" s="902"/>
      <c r="B49" s="902"/>
      <c r="C49" s="902"/>
      <c r="D49" s="902"/>
      <c r="E49" s="902"/>
      <c r="F49" s="902"/>
      <c r="G49" s="902"/>
      <c r="H49" s="902"/>
      <c r="I49" s="902"/>
      <c r="J49" s="902"/>
      <c r="K49" s="902"/>
      <c r="L49" s="902"/>
      <c r="M49" s="902"/>
      <c r="N49" s="902"/>
      <c r="O49" s="902"/>
      <c r="P49" s="902"/>
      <c r="Q49" s="902"/>
      <c r="R49" s="902"/>
      <c r="S49" s="902"/>
      <c r="T49" s="902"/>
      <c r="U49" s="902"/>
      <c r="V49" s="902"/>
      <c r="W49" s="902"/>
      <c r="X49" s="902"/>
      <c r="Y49" s="902"/>
      <c r="Z49" s="902"/>
      <c r="AA49" s="902"/>
      <c r="AB49" s="902"/>
      <c r="AC49" s="902"/>
      <c r="AD49" s="902"/>
      <c r="AE49" s="902"/>
      <c r="AF49" s="902"/>
      <c r="AG49" s="902"/>
      <c r="AH49" s="902"/>
      <c r="AI49" s="902"/>
      <c r="AJ49" s="902"/>
      <c r="AK49" s="902"/>
      <c r="AL49" s="902"/>
      <c r="AM49" s="902"/>
      <c r="AN49" s="902"/>
      <c r="AO49" s="902"/>
      <c r="AP49" s="902"/>
      <c r="AQ49" s="902"/>
      <c r="AR49" s="902"/>
      <c r="AS49" s="902"/>
      <c r="AT49" s="902"/>
      <c r="AU49" s="902"/>
      <c r="AV49" s="902"/>
      <c r="AW49" s="902"/>
      <c r="AX49" s="902"/>
      <c r="AY49" s="902"/>
      <c r="AZ49" s="902"/>
      <c r="BA49" s="902"/>
      <c r="BB49" s="902"/>
      <c r="BC49" s="902"/>
      <c r="BD49" s="902"/>
      <c r="BE49" s="902"/>
      <c r="BF49" s="902"/>
      <c r="BG49" s="902"/>
      <c r="BH49" s="902"/>
      <c r="BI49" s="902"/>
      <c r="BJ49" s="902"/>
      <c r="BK49" s="902"/>
      <c r="BL49" s="902"/>
      <c r="BM49" s="902"/>
      <c r="BN49" s="902"/>
      <c r="BO49" s="902"/>
      <c r="BP49" s="902"/>
      <c r="BQ49" s="902"/>
      <c r="BR49" s="902"/>
      <c r="BS49" s="902"/>
      <c r="BT49" s="902"/>
      <c r="BU49" s="902"/>
      <c r="BV49" s="902"/>
      <c r="BW49" s="902"/>
      <c r="BX49" s="902"/>
      <c r="BY49" s="902"/>
      <c r="BZ49" s="902"/>
      <c r="CA49" s="902"/>
      <c r="CB49" s="902"/>
      <c r="CC49" s="902"/>
      <c r="CD49" s="902"/>
      <c r="CE49" s="902"/>
      <c r="CF49" s="902"/>
      <c r="CG49" s="902"/>
      <c r="CH49" s="902"/>
      <c r="CI49" s="902"/>
      <c r="CJ49" s="902"/>
      <c r="CK49" s="902"/>
      <c r="CL49" s="902"/>
      <c r="CM49" s="902"/>
      <c r="CN49" s="902"/>
      <c r="CO49" s="902"/>
      <c r="CP49" s="902"/>
      <c r="CQ49" s="902"/>
      <c r="CR49" s="902"/>
      <c r="CS49" s="902"/>
      <c r="CT49" s="902"/>
      <c r="CU49" s="902"/>
      <c r="CV49" s="902"/>
      <c r="CW49" s="902"/>
      <c r="CX49" s="902"/>
      <c r="CY49" s="902"/>
      <c r="CZ49" s="902"/>
      <c r="DA49" s="902"/>
      <c r="DB49" s="902"/>
      <c r="DC49" s="902"/>
      <c r="DD49" s="902"/>
      <c r="DE49" s="902"/>
      <c r="DF49" s="902"/>
      <c r="DG49" s="902"/>
      <c r="DH49" s="902"/>
      <c r="DI49" s="902"/>
      <c r="DJ49" s="902"/>
      <c r="DK49" s="902"/>
      <c r="DL49" s="902"/>
      <c r="DM49" s="902"/>
      <c r="DN49" s="902"/>
      <c r="DO49" s="902"/>
      <c r="DP49" s="902"/>
      <c r="DQ49" s="902"/>
      <c r="DR49" s="902"/>
      <c r="DS49" s="902"/>
      <c r="DT49" s="902"/>
      <c r="DU49" s="902"/>
      <c r="DV49" s="902"/>
      <c r="DW49" s="902"/>
      <c r="DX49" s="902"/>
      <c r="DY49" s="902"/>
      <c r="DZ49" s="902"/>
      <c r="EA49" s="902"/>
      <c r="EB49" s="902"/>
      <c r="EC49" s="902"/>
      <c r="ED49" s="902"/>
      <c r="EE49" s="902"/>
      <c r="EF49" s="902"/>
      <c r="EG49" s="902"/>
      <c r="EH49" s="902"/>
      <c r="EI49" s="902"/>
      <c r="EJ49" s="902"/>
      <c r="EK49" s="902"/>
      <c r="EL49" s="902"/>
      <c r="EM49" s="902"/>
      <c r="EN49" s="902"/>
      <c r="EO49" s="902"/>
      <c r="EP49" s="902"/>
      <c r="EQ49" s="902"/>
      <c r="ER49" s="902"/>
      <c r="ES49" s="902"/>
      <c r="ET49" s="902"/>
      <c r="EU49" s="902"/>
      <c r="EV49" s="902"/>
      <c r="EW49" s="902"/>
      <c r="EX49" s="902"/>
      <c r="EY49" s="902"/>
      <c r="EZ49" s="902"/>
      <c r="FA49" s="902"/>
      <c r="FB49" s="902"/>
      <c r="FC49" s="902"/>
      <c r="FD49" s="902"/>
      <c r="FE49" s="902"/>
      <c r="FF49" s="902"/>
      <c r="FG49" s="902"/>
      <c r="FH49" s="902"/>
      <c r="FI49" s="902"/>
      <c r="FO49" s="1564"/>
      <c r="FP49" s="1564"/>
      <c r="JH49" s="902"/>
      <c r="JI49" s="902"/>
      <c r="JJ49" s="902"/>
      <c r="JK49" s="902"/>
    </row>
    <row r="50" spans="1:271" s="901" customFormat="1" ht="17.5" x14ac:dyDescent="0.35">
      <c r="A50" s="902"/>
      <c r="B50" s="902"/>
      <c r="C50" s="902"/>
      <c r="D50" s="902"/>
      <c r="E50" s="902"/>
      <c r="F50" s="902"/>
      <c r="G50" s="902"/>
      <c r="H50" s="902"/>
      <c r="I50" s="902"/>
      <c r="J50" s="902"/>
      <c r="K50" s="902"/>
      <c r="L50" s="902"/>
      <c r="M50" s="902"/>
      <c r="N50" s="902"/>
      <c r="O50" s="902"/>
      <c r="P50" s="902"/>
      <c r="Q50" s="902"/>
      <c r="R50" s="902"/>
      <c r="S50" s="902"/>
      <c r="T50" s="902"/>
      <c r="U50" s="902"/>
      <c r="V50" s="902"/>
      <c r="W50" s="902"/>
      <c r="X50" s="902"/>
      <c r="Y50" s="902"/>
      <c r="Z50" s="902"/>
      <c r="AA50" s="902"/>
      <c r="AB50" s="902"/>
      <c r="AC50" s="902"/>
      <c r="AD50" s="902"/>
      <c r="AE50" s="902"/>
      <c r="AF50" s="902"/>
      <c r="AG50" s="902"/>
      <c r="AH50" s="902"/>
      <c r="AI50" s="902"/>
      <c r="AJ50" s="902"/>
      <c r="AK50" s="902"/>
      <c r="AL50" s="902"/>
      <c r="AM50" s="902"/>
      <c r="AN50" s="902"/>
      <c r="AO50" s="902"/>
      <c r="AP50" s="902"/>
      <c r="AQ50" s="902"/>
      <c r="AR50" s="902"/>
      <c r="AS50" s="902"/>
      <c r="AT50" s="902"/>
      <c r="AU50" s="902"/>
      <c r="AV50" s="902"/>
      <c r="AW50" s="902"/>
      <c r="AX50" s="902"/>
      <c r="AY50" s="902"/>
      <c r="AZ50" s="902"/>
      <c r="BA50" s="902"/>
      <c r="BB50" s="902"/>
      <c r="BC50" s="902"/>
      <c r="BD50" s="902"/>
      <c r="BE50" s="902"/>
      <c r="BF50" s="902"/>
      <c r="BG50" s="902"/>
      <c r="BH50" s="902"/>
      <c r="BI50" s="902"/>
      <c r="BJ50" s="902"/>
      <c r="BK50" s="902"/>
      <c r="BL50" s="902"/>
      <c r="BM50" s="902"/>
      <c r="BN50" s="902"/>
      <c r="BO50" s="902"/>
      <c r="BP50" s="902"/>
      <c r="BQ50" s="902"/>
      <c r="BR50" s="902"/>
      <c r="BS50" s="902"/>
      <c r="BT50" s="902"/>
      <c r="BU50" s="902"/>
      <c r="BV50" s="902"/>
      <c r="BW50" s="902"/>
      <c r="BX50" s="902"/>
      <c r="BY50" s="902"/>
      <c r="BZ50" s="902"/>
      <c r="CA50" s="902"/>
      <c r="CB50" s="902"/>
      <c r="CC50" s="902"/>
      <c r="CD50" s="902"/>
      <c r="CE50" s="902"/>
      <c r="CF50" s="902"/>
      <c r="CG50" s="902"/>
      <c r="CH50" s="902"/>
      <c r="CI50" s="902"/>
      <c r="CJ50" s="902"/>
      <c r="CK50" s="902"/>
      <c r="CL50" s="902"/>
      <c r="CM50" s="902"/>
      <c r="CN50" s="902"/>
      <c r="CO50" s="902"/>
      <c r="CP50" s="902"/>
      <c r="CQ50" s="902"/>
      <c r="CR50" s="902"/>
      <c r="CS50" s="902"/>
      <c r="CT50" s="902"/>
      <c r="CU50" s="902"/>
      <c r="CV50" s="902"/>
      <c r="CW50" s="902"/>
      <c r="CX50" s="902"/>
      <c r="CY50" s="902"/>
      <c r="CZ50" s="902"/>
      <c r="DA50" s="902"/>
      <c r="DB50" s="902"/>
      <c r="DC50" s="902"/>
      <c r="DD50" s="902"/>
      <c r="DE50" s="902"/>
      <c r="DF50" s="902"/>
      <c r="DG50" s="902"/>
      <c r="DH50" s="902"/>
      <c r="DI50" s="902"/>
      <c r="DJ50" s="902"/>
      <c r="DK50" s="902"/>
      <c r="DL50" s="902"/>
      <c r="DM50" s="902"/>
      <c r="DN50" s="902"/>
      <c r="DO50" s="902"/>
      <c r="DP50" s="902"/>
      <c r="DQ50" s="902"/>
      <c r="DR50" s="902"/>
      <c r="DS50" s="902"/>
      <c r="DT50" s="902"/>
      <c r="DU50" s="902"/>
      <c r="DV50" s="902"/>
      <c r="DW50" s="902"/>
      <c r="DX50" s="902"/>
      <c r="DY50" s="902"/>
      <c r="DZ50" s="902"/>
      <c r="EA50" s="902"/>
      <c r="EB50" s="902"/>
      <c r="EC50" s="902"/>
      <c r="ED50" s="902"/>
      <c r="EE50" s="902"/>
      <c r="EF50" s="902"/>
      <c r="EG50" s="902"/>
      <c r="EH50" s="902"/>
      <c r="EI50" s="902"/>
      <c r="EJ50" s="902"/>
      <c r="EK50" s="902"/>
      <c r="EL50" s="902"/>
      <c r="EM50" s="902"/>
      <c r="EN50" s="902"/>
      <c r="EO50" s="902"/>
      <c r="EP50" s="902"/>
      <c r="EQ50" s="902"/>
      <c r="ER50" s="902"/>
      <c r="ES50" s="902"/>
      <c r="ET50" s="902"/>
      <c r="EU50" s="902"/>
      <c r="EV50" s="902"/>
      <c r="EW50" s="902"/>
      <c r="EX50" s="902"/>
      <c r="EY50" s="902"/>
      <c r="EZ50" s="902"/>
      <c r="FA50" s="902"/>
      <c r="FB50" s="902"/>
      <c r="FC50" s="902"/>
      <c r="FD50" s="902"/>
      <c r="FE50" s="902"/>
      <c r="FF50" s="902"/>
      <c r="FG50" s="902"/>
      <c r="FH50" s="902"/>
      <c r="FI50" s="902"/>
      <c r="FO50" s="1564"/>
      <c r="FP50" s="1564"/>
      <c r="JH50" s="902"/>
      <c r="JI50" s="902"/>
      <c r="JJ50" s="902"/>
      <c r="JK50" s="902"/>
    </row>
    <row r="51" spans="1:271" s="901" customFormat="1" ht="17.5" x14ac:dyDescent="0.35">
      <c r="A51" s="902"/>
      <c r="B51" s="902"/>
      <c r="C51" s="902"/>
      <c r="D51" s="902"/>
      <c r="E51" s="902"/>
      <c r="F51" s="902"/>
      <c r="G51" s="902"/>
      <c r="H51" s="902"/>
      <c r="I51" s="902"/>
      <c r="J51" s="902"/>
      <c r="K51" s="902"/>
      <c r="L51" s="902"/>
      <c r="M51" s="902"/>
      <c r="N51" s="902"/>
      <c r="O51" s="902"/>
      <c r="P51" s="902"/>
      <c r="Q51" s="902"/>
      <c r="R51" s="902"/>
      <c r="S51" s="902"/>
      <c r="T51" s="902"/>
      <c r="U51" s="902"/>
      <c r="V51" s="902"/>
      <c r="W51" s="902"/>
      <c r="X51" s="902"/>
      <c r="Y51" s="902"/>
      <c r="Z51" s="902"/>
      <c r="AA51" s="902"/>
      <c r="AB51" s="902"/>
      <c r="AC51" s="902"/>
      <c r="AD51" s="902"/>
      <c r="AE51" s="902"/>
      <c r="AF51" s="902"/>
      <c r="AG51" s="902"/>
      <c r="AH51" s="902"/>
      <c r="AI51" s="902"/>
      <c r="AJ51" s="902"/>
      <c r="AK51" s="902"/>
      <c r="AL51" s="902"/>
      <c r="AM51" s="902"/>
      <c r="AN51" s="902"/>
      <c r="AO51" s="902"/>
      <c r="AP51" s="902"/>
      <c r="AQ51" s="902"/>
      <c r="AR51" s="902"/>
      <c r="AS51" s="902"/>
      <c r="AT51" s="902"/>
      <c r="AU51" s="902"/>
      <c r="AV51" s="902"/>
      <c r="AW51" s="902"/>
      <c r="AX51" s="902"/>
      <c r="AY51" s="902"/>
      <c r="AZ51" s="902"/>
      <c r="BA51" s="902"/>
      <c r="BB51" s="902"/>
      <c r="BC51" s="902"/>
      <c r="BD51" s="902"/>
      <c r="BE51" s="902"/>
      <c r="BF51" s="902"/>
      <c r="BG51" s="902"/>
      <c r="BH51" s="902"/>
      <c r="BI51" s="902"/>
      <c r="BJ51" s="902"/>
      <c r="BK51" s="902"/>
      <c r="BL51" s="902"/>
      <c r="BM51" s="902"/>
      <c r="BN51" s="902"/>
      <c r="BO51" s="902"/>
      <c r="BP51" s="902"/>
      <c r="BQ51" s="902"/>
      <c r="BR51" s="902"/>
      <c r="BS51" s="902"/>
      <c r="BT51" s="902"/>
      <c r="BU51" s="902"/>
      <c r="BV51" s="902"/>
      <c r="BW51" s="902"/>
      <c r="BX51" s="902"/>
      <c r="BY51" s="902"/>
      <c r="BZ51" s="902"/>
      <c r="CA51" s="902"/>
      <c r="CB51" s="902"/>
      <c r="CC51" s="902"/>
      <c r="CD51" s="902"/>
      <c r="CE51" s="902"/>
      <c r="CF51" s="902"/>
      <c r="CG51" s="902"/>
      <c r="CH51" s="902"/>
      <c r="CI51" s="902"/>
      <c r="CJ51" s="902"/>
      <c r="CK51" s="902"/>
      <c r="CL51" s="902"/>
      <c r="CM51" s="902"/>
      <c r="CN51" s="902"/>
      <c r="CO51" s="902"/>
      <c r="CP51" s="902"/>
      <c r="CQ51" s="902"/>
      <c r="CR51" s="902"/>
      <c r="CS51" s="902"/>
      <c r="CT51" s="902"/>
      <c r="CU51" s="902"/>
      <c r="CV51" s="902"/>
      <c r="CW51" s="902"/>
      <c r="CX51" s="902"/>
      <c r="CY51" s="902"/>
      <c r="CZ51" s="902"/>
      <c r="DA51" s="902"/>
      <c r="DB51" s="902"/>
      <c r="DC51" s="902"/>
      <c r="DD51" s="902"/>
      <c r="DE51" s="902"/>
      <c r="DF51" s="902"/>
      <c r="DG51" s="902"/>
      <c r="DH51" s="902"/>
      <c r="DI51" s="902"/>
      <c r="DJ51" s="902"/>
      <c r="DK51" s="902"/>
      <c r="DL51" s="902"/>
      <c r="DM51" s="902"/>
      <c r="DN51" s="902"/>
      <c r="DO51" s="902"/>
      <c r="DP51" s="902"/>
      <c r="DQ51" s="902"/>
      <c r="DR51" s="902"/>
      <c r="DS51" s="902"/>
      <c r="DT51" s="902"/>
      <c r="DU51" s="902"/>
      <c r="DV51" s="902"/>
      <c r="DW51" s="902"/>
      <c r="DX51" s="902"/>
      <c r="DY51" s="902"/>
      <c r="DZ51" s="902"/>
      <c r="EA51" s="902"/>
      <c r="EB51" s="902"/>
      <c r="EC51" s="902"/>
      <c r="ED51" s="902"/>
      <c r="EE51" s="902"/>
      <c r="EF51" s="902"/>
      <c r="EG51" s="902"/>
      <c r="EH51" s="902"/>
      <c r="EI51" s="902"/>
      <c r="EJ51" s="902"/>
      <c r="EK51" s="902"/>
      <c r="EL51" s="902"/>
      <c r="EM51" s="902"/>
      <c r="EN51" s="902"/>
      <c r="EO51" s="902"/>
      <c r="EP51" s="902"/>
      <c r="EQ51" s="902"/>
      <c r="ER51" s="902"/>
      <c r="ES51" s="902"/>
      <c r="ET51" s="902"/>
      <c r="EU51" s="902"/>
      <c r="EV51" s="902"/>
      <c r="EW51" s="902"/>
      <c r="EX51" s="902"/>
      <c r="EY51" s="902"/>
      <c r="EZ51" s="902"/>
      <c r="FA51" s="902"/>
      <c r="FB51" s="902"/>
      <c r="FC51" s="902"/>
      <c r="FD51" s="902"/>
      <c r="FE51" s="902"/>
      <c r="FF51" s="902"/>
      <c r="FG51" s="902"/>
      <c r="FH51" s="902"/>
      <c r="FI51" s="902"/>
      <c r="FO51" s="1564"/>
      <c r="FP51" s="1564"/>
      <c r="JH51" s="902"/>
      <c r="JI51" s="902"/>
      <c r="JJ51" s="902"/>
      <c r="JK51" s="902"/>
    </row>
    <row r="52" spans="1:271" s="901" customFormat="1" ht="17.5" x14ac:dyDescent="0.35">
      <c r="A52" s="902"/>
      <c r="B52" s="902"/>
      <c r="C52" s="902"/>
      <c r="D52" s="902"/>
      <c r="E52" s="902"/>
      <c r="F52" s="902"/>
      <c r="G52" s="902"/>
      <c r="H52" s="902"/>
      <c r="I52" s="902"/>
      <c r="J52" s="902"/>
      <c r="K52" s="902"/>
      <c r="L52" s="902"/>
      <c r="M52" s="902"/>
      <c r="N52" s="902"/>
      <c r="O52" s="902"/>
      <c r="P52" s="902"/>
      <c r="Q52" s="902"/>
      <c r="R52" s="902"/>
      <c r="S52" s="902"/>
      <c r="T52" s="902"/>
      <c r="U52" s="902"/>
      <c r="V52" s="902"/>
      <c r="W52" s="902"/>
      <c r="X52" s="902"/>
      <c r="Y52" s="902"/>
      <c r="Z52" s="902"/>
      <c r="AA52" s="902"/>
      <c r="AB52" s="902"/>
      <c r="AC52" s="902"/>
      <c r="AD52" s="902"/>
      <c r="AE52" s="902"/>
      <c r="AF52" s="902"/>
      <c r="AG52" s="902"/>
      <c r="AH52" s="902"/>
      <c r="AI52" s="902"/>
      <c r="AJ52" s="902"/>
      <c r="AK52" s="902"/>
      <c r="AL52" s="902"/>
      <c r="AM52" s="902"/>
      <c r="AN52" s="902"/>
      <c r="AO52" s="902"/>
      <c r="AP52" s="902"/>
      <c r="AQ52" s="902"/>
      <c r="AR52" s="902"/>
      <c r="AS52" s="902"/>
      <c r="AT52" s="902"/>
      <c r="AU52" s="902"/>
      <c r="AV52" s="902"/>
      <c r="AW52" s="902"/>
      <c r="AX52" s="902"/>
      <c r="AY52" s="902"/>
      <c r="AZ52" s="902"/>
      <c r="BA52" s="902"/>
      <c r="BB52" s="902"/>
      <c r="BC52" s="902"/>
      <c r="BD52" s="902"/>
      <c r="BE52" s="902"/>
      <c r="BF52" s="902"/>
      <c r="BG52" s="902"/>
      <c r="BH52" s="902"/>
      <c r="BI52" s="902"/>
      <c r="BJ52" s="902"/>
      <c r="BK52" s="902"/>
      <c r="BL52" s="902"/>
      <c r="BM52" s="902"/>
      <c r="BN52" s="902"/>
      <c r="BO52" s="902"/>
      <c r="BP52" s="902"/>
      <c r="BQ52" s="902"/>
      <c r="BR52" s="902"/>
      <c r="BS52" s="902"/>
      <c r="BT52" s="902"/>
      <c r="BU52" s="902"/>
      <c r="BV52" s="902"/>
      <c r="BW52" s="902"/>
      <c r="BX52" s="902"/>
      <c r="BY52" s="902"/>
      <c r="BZ52" s="902"/>
      <c r="CA52" s="902"/>
      <c r="CB52" s="902"/>
      <c r="CC52" s="902"/>
      <c r="CD52" s="902"/>
      <c r="CE52" s="902"/>
      <c r="CF52" s="902"/>
      <c r="CG52" s="902"/>
      <c r="CH52" s="902"/>
      <c r="CI52" s="902"/>
      <c r="CJ52" s="902"/>
      <c r="CK52" s="902"/>
      <c r="CL52" s="902"/>
      <c r="CM52" s="902"/>
      <c r="CN52" s="902"/>
      <c r="CO52" s="902"/>
      <c r="CP52" s="902"/>
      <c r="CQ52" s="902"/>
      <c r="CR52" s="902"/>
      <c r="CS52" s="902"/>
      <c r="CT52" s="902"/>
      <c r="CU52" s="902"/>
      <c r="CV52" s="902"/>
      <c r="CW52" s="902"/>
      <c r="CX52" s="902"/>
      <c r="CY52" s="902"/>
      <c r="CZ52" s="902"/>
      <c r="DA52" s="902"/>
      <c r="DB52" s="902"/>
      <c r="DC52" s="902"/>
      <c r="DD52" s="902"/>
      <c r="DE52" s="902"/>
      <c r="DF52" s="902"/>
      <c r="DG52" s="902"/>
      <c r="DH52" s="902"/>
      <c r="DI52" s="902"/>
      <c r="DJ52" s="902"/>
      <c r="DK52" s="902"/>
      <c r="DL52" s="902"/>
      <c r="DM52" s="902"/>
      <c r="DN52" s="902"/>
      <c r="DO52" s="902"/>
      <c r="DP52" s="902"/>
      <c r="DQ52" s="902"/>
      <c r="DR52" s="902"/>
      <c r="DS52" s="902"/>
      <c r="DT52" s="902"/>
      <c r="DU52" s="902"/>
      <c r="DV52" s="902"/>
      <c r="DW52" s="902"/>
      <c r="DX52" s="902"/>
      <c r="DY52" s="902"/>
      <c r="DZ52" s="902"/>
      <c r="EA52" s="902"/>
      <c r="EB52" s="902"/>
      <c r="EC52" s="902"/>
      <c r="ED52" s="902"/>
      <c r="EE52" s="902"/>
      <c r="EF52" s="902"/>
      <c r="EG52" s="902"/>
      <c r="EH52" s="902"/>
      <c r="EI52" s="902"/>
      <c r="EJ52" s="902"/>
      <c r="EK52" s="902"/>
      <c r="EL52" s="902"/>
      <c r="EM52" s="902"/>
      <c r="EN52" s="902"/>
      <c r="EO52" s="902"/>
      <c r="EP52" s="902"/>
      <c r="EQ52" s="902"/>
      <c r="ER52" s="902"/>
      <c r="ES52" s="902"/>
      <c r="ET52" s="902"/>
      <c r="EU52" s="902"/>
      <c r="EV52" s="902"/>
      <c r="EW52" s="902"/>
      <c r="EX52" s="902"/>
      <c r="EY52" s="902"/>
      <c r="EZ52" s="902"/>
      <c r="FA52" s="902"/>
      <c r="FB52" s="902"/>
      <c r="FC52" s="902"/>
      <c r="FD52" s="902"/>
      <c r="FE52" s="902"/>
      <c r="FF52" s="902"/>
      <c r="FG52" s="902"/>
      <c r="FH52" s="902"/>
      <c r="FI52" s="902"/>
      <c r="FO52" s="1564"/>
      <c r="FP52" s="1564"/>
      <c r="JH52" s="902"/>
      <c r="JI52" s="902"/>
      <c r="JJ52" s="902"/>
      <c r="JK52" s="902"/>
    </row>
    <row r="53" spans="1:271" s="901" customFormat="1" ht="17.5" x14ac:dyDescent="0.35">
      <c r="A53" s="902"/>
      <c r="B53" s="902"/>
      <c r="C53" s="902"/>
      <c r="D53" s="902"/>
      <c r="E53" s="902"/>
      <c r="F53" s="902"/>
      <c r="G53" s="902"/>
      <c r="H53" s="902"/>
      <c r="I53" s="902"/>
      <c r="J53" s="902"/>
      <c r="K53" s="902"/>
      <c r="L53" s="902"/>
      <c r="M53" s="902"/>
      <c r="N53" s="902"/>
      <c r="O53" s="902"/>
      <c r="P53" s="902"/>
      <c r="Q53" s="902"/>
      <c r="R53" s="902"/>
      <c r="S53" s="902"/>
      <c r="T53" s="902"/>
      <c r="U53" s="902"/>
      <c r="V53" s="902"/>
      <c r="W53" s="902"/>
      <c r="X53" s="902"/>
      <c r="Y53" s="902"/>
      <c r="Z53" s="902"/>
      <c r="AA53" s="902"/>
      <c r="AB53" s="902"/>
      <c r="AC53" s="902"/>
      <c r="AD53" s="902"/>
      <c r="AE53" s="902"/>
      <c r="AF53" s="902"/>
      <c r="AG53" s="902"/>
      <c r="AH53" s="902"/>
      <c r="AI53" s="902"/>
      <c r="AJ53" s="902"/>
      <c r="AK53" s="902"/>
      <c r="AL53" s="902"/>
      <c r="AM53" s="902"/>
      <c r="AN53" s="902"/>
      <c r="AO53" s="902"/>
      <c r="AP53" s="902"/>
      <c r="AQ53" s="902"/>
      <c r="AR53" s="902"/>
      <c r="AS53" s="902"/>
      <c r="AT53" s="902"/>
      <c r="AU53" s="902"/>
      <c r="AV53" s="902"/>
      <c r="AW53" s="902"/>
      <c r="AX53" s="902"/>
      <c r="AY53" s="902"/>
      <c r="AZ53" s="902"/>
      <c r="BA53" s="902"/>
      <c r="BB53" s="902"/>
      <c r="BC53" s="902"/>
      <c r="BD53" s="902"/>
      <c r="BE53" s="902"/>
      <c r="BF53" s="902"/>
      <c r="BG53" s="902"/>
      <c r="BH53" s="902"/>
      <c r="BI53" s="902"/>
      <c r="BJ53" s="902"/>
      <c r="BK53" s="902"/>
      <c r="BL53" s="902"/>
      <c r="BM53" s="902"/>
      <c r="BN53" s="902"/>
      <c r="BO53" s="902"/>
      <c r="BP53" s="902"/>
      <c r="BQ53" s="902"/>
      <c r="BR53" s="902"/>
      <c r="BS53" s="902"/>
      <c r="BT53" s="902"/>
      <c r="BU53" s="902"/>
      <c r="BV53" s="902"/>
      <c r="BW53" s="902"/>
      <c r="BX53" s="902"/>
      <c r="BY53" s="902"/>
      <c r="BZ53" s="902"/>
      <c r="CA53" s="902"/>
      <c r="CB53" s="902"/>
      <c r="CC53" s="902"/>
      <c r="CD53" s="902"/>
      <c r="CE53" s="902"/>
      <c r="CF53" s="902"/>
      <c r="CG53" s="902"/>
      <c r="CH53" s="902"/>
      <c r="CI53" s="902"/>
      <c r="CJ53" s="902"/>
      <c r="CK53" s="902"/>
      <c r="CL53" s="902"/>
      <c r="CM53" s="902"/>
      <c r="CN53" s="902"/>
      <c r="CO53" s="902"/>
      <c r="CP53" s="902"/>
      <c r="CQ53" s="902"/>
      <c r="CR53" s="902"/>
      <c r="CS53" s="902"/>
      <c r="CT53" s="902"/>
      <c r="CU53" s="902"/>
      <c r="CV53" s="902"/>
      <c r="CW53" s="902"/>
      <c r="CX53" s="902"/>
      <c r="CY53" s="902"/>
      <c r="CZ53" s="902"/>
      <c r="DA53" s="902"/>
      <c r="DB53" s="902"/>
      <c r="DC53" s="902"/>
      <c r="DD53" s="902"/>
      <c r="DE53" s="902"/>
      <c r="DF53" s="902"/>
      <c r="DG53" s="902"/>
      <c r="DH53" s="902"/>
      <c r="DI53" s="902"/>
      <c r="DJ53" s="902"/>
      <c r="DK53" s="902"/>
      <c r="DL53" s="902"/>
      <c r="DM53" s="902"/>
      <c r="DN53" s="902"/>
      <c r="DO53" s="902"/>
      <c r="DP53" s="902"/>
      <c r="DQ53" s="902"/>
      <c r="DR53" s="902"/>
      <c r="DS53" s="902"/>
      <c r="DT53" s="902"/>
      <c r="DU53" s="902"/>
      <c r="DV53" s="902"/>
      <c r="DW53" s="902"/>
      <c r="DX53" s="902"/>
      <c r="DY53" s="902"/>
      <c r="DZ53" s="902"/>
      <c r="EA53" s="902"/>
      <c r="EB53" s="902"/>
      <c r="EC53" s="902"/>
      <c r="ED53" s="902"/>
      <c r="EE53" s="902"/>
      <c r="EF53" s="902"/>
      <c r="EG53" s="902"/>
      <c r="EH53" s="902"/>
      <c r="EI53" s="902"/>
      <c r="EJ53" s="902"/>
      <c r="EK53" s="902"/>
      <c r="EL53" s="902"/>
      <c r="EM53" s="902"/>
      <c r="EN53" s="902"/>
      <c r="EO53" s="902"/>
      <c r="EP53" s="902"/>
      <c r="EQ53" s="902"/>
      <c r="ER53" s="902"/>
      <c r="ES53" s="902"/>
      <c r="ET53" s="902"/>
      <c r="EU53" s="902"/>
      <c r="EV53" s="902"/>
      <c r="EW53" s="902"/>
      <c r="EX53" s="902"/>
      <c r="EY53" s="902"/>
      <c r="EZ53" s="902"/>
      <c r="FA53" s="902"/>
      <c r="FB53" s="902"/>
      <c r="FC53" s="902"/>
      <c r="FD53" s="902"/>
      <c r="FE53" s="902"/>
      <c r="FF53" s="902"/>
      <c r="FG53" s="902"/>
      <c r="FH53" s="902"/>
      <c r="FI53" s="902"/>
      <c r="FO53" s="1564"/>
      <c r="FP53" s="1564"/>
      <c r="JH53" s="902"/>
      <c r="JI53" s="902"/>
      <c r="JJ53" s="902"/>
      <c r="JK53" s="902"/>
    </row>
    <row r="54" spans="1:271" s="901" customFormat="1" ht="17.5" x14ac:dyDescent="0.35">
      <c r="A54" s="902"/>
      <c r="B54" s="902"/>
      <c r="C54" s="902"/>
      <c r="D54" s="902"/>
      <c r="E54" s="902"/>
      <c r="F54" s="902"/>
      <c r="G54" s="902"/>
      <c r="H54" s="902"/>
      <c r="I54" s="902"/>
      <c r="J54" s="902"/>
      <c r="K54" s="902"/>
      <c r="L54" s="902"/>
      <c r="M54" s="902"/>
      <c r="N54" s="902"/>
      <c r="O54" s="902"/>
      <c r="P54" s="902"/>
      <c r="Q54" s="902"/>
      <c r="R54" s="902"/>
      <c r="S54" s="902"/>
      <c r="T54" s="902"/>
      <c r="U54" s="902"/>
      <c r="V54" s="902"/>
      <c r="W54" s="902"/>
      <c r="X54" s="902"/>
      <c r="Y54" s="902"/>
      <c r="Z54" s="902"/>
      <c r="AA54" s="902"/>
      <c r="AB54" s="902"/>
      <c r="AC54" s="902"/>
      <c r="AD54" s="902"/>
      <c r="AE54" s="902"/>
      <c r="AF54" s="902"/>
      <c r="AG54" s="902"/>
      <c r="AH54" s="902"/>
      <c r="AI54" s="902"/>
      <c r="AJ54" s="902"/>
      <c r="AK54" s="902"/>
      <c r="AL54" s="902"/>
      <c r="AM54" s="902"/>
      <c r="AN54" s="902"/>
      <c r="AO54" s="902"/>
      <c r="AP54" s="902"/>
      <c r="AQ54" s="902"/>
      <c r="AR54" s="902"/>
      <c r="AS54" s="902"/>
      <c r="AT54" s="902"/>
      <c r="AU54" s="902"/>
      <c r="AV54" s="902"/>
      <c r="AW54" s="902"/>
      <c r="AX54" s="902"/>
      <c r="AY54" s="902"/>
      <c r="AZ54" s="902"/>
      <c r="BA54" s="902"/>
      <c r="BB54" s="902"/>
      <c r="BC54" s="902"/>
      <c r="BD54" s="902"/>
      <c r="BE54" s="902"/>
      <c r="BF54" s="902"/>
      <c r="BG54" s="902"/>
      <c r="BH54" s="902"/>
      <c r="BI54" s="902"/>
      <c r="BJ54" s="902"/>
      <c r="BK54" s="902"/>
      <c r="BL54" s="902"/>
      <c r="BM54" s="902"/>
      <c r="BN54" s="902"/>
      <c r="BO54" s="902"/>
      <c r="BP54" s="902"/>
      <c r="BQ54" s="902"/>
      <c r="BR54" s="902"/>
      <c r="BS54" s="902"/>
      <c r="BT54" s="902"/>
      <c r="BU54" s="902"/>
      <c r="BV54" s="902"/>
      <c r="BW54" s="902"/>
      <c r="BX54" s="902"/>
      <c r="BY54" s="902"/>
      <c r="BZ54" s="902"/>
      <c r="CA54" s="902"/>
      <c r="CB54" s="902"/>
      <c r="CC54" s="902"/>
      <c r="CD54" s="902"/>
      <c r="CE54" s="902"/>
      <c r="CF54" s="902"/>
      <c r="CG54" s="902"/>
      <c r="CH54" s="902"/>
      <c r="CI54" s="902"/>
      <c r="CJ54" s="902"/>
      <c r="CK54" s="902"/>
      <c r="CL54" s="902"/>
      <c r="CM54" s="902"/>
      <c r="CN54" s="902"/>
      <c r="CO54" s="902"/>
      <c r="CP54" s="902"/>
      <c r="CQ54" s="902"/>
      <c r="CR54" s="902"/>
      <c r="CS54" s="902"/>
      <c r="CT54" s="902"/>
      <c r="CU54" s="902"/>
      <c r="CV54" s="902"/>
      <c r="CW54" s="902"/>
      <c r="CX54" s="902"/>
      <c r="CY54" s="902"/>
      <c r="CZ54" s="902"/>
      <c r="DA54" s="902"/>
      <c r="DB54" s="902"/>
      <c r="DC54" s="902"/>
      <c r="DD54" s="902"/>
      <c r="DE54" s="902"/>
      <c r="DF54" s="902"/>
      <c r="DG54" s="902"/>
      <c r="DH54" s="902"/>
      <c r="DI54" s="902"/>
      <c r="DJ54" s="902"/>
      <c r="DK54" s="902"/>
      <c r="DL54" s="902"/>
      <c r="DM54" s="902"/>
      <c r="DN54" s="902"/>
      <c r="DO54" s="902"/>
      <c r="DP54" s="902"/>
      <c r="DQ54" s="902"/>
      <c r="DR54" s="902"/>
      <c r="DS54" s="902"/>
      <c r="DT54" s="902"/>
      <c r="DU54" s="902"/>
      <c r="DV54" s="902"/>
      <c r="DW54" s="902"/>
      <c r="DX54" s="902"/>
      <c r="DY54" s="902"/>
      <c r="DZ54" s="902"/>
      <c r="EA54" s="902"/>
      <c r="EB54" s="902"/>
      <c r="EC54" s="902"/>
      <c r="ED54" s="902"/>
      <c r="EE54" s="902"/>
      <c r="EF54" s="902"/>
      <c r="EG54" s="902"/>
      <c r="EH54" s="902"/>
      <c r="EI54" s="902"/>
      <c r="EJ54" s="902"/>
      <c r="EK54" s="902"/>
      <c r="EL54" s="902"/>
      <c r="EM54" s="902"/>
      <c r="EN54" s="902"/>
      <c r="EO54" s="902"/>
      <c r="EP54" s="902"/>
      <c r="EQ54" s="902"/>
      <c r="ER54" s="902"/>
      <c r="ES54" s="902"/>
      <c r="ET54" s="902"/>
      <c r="EU54" s="902"/>
      <c r="EV54" s="902"/>
      <c r="EW54" s="902"/>
      <c r="EX54" s="902"/>
      <c r="EY54" s="902"/>
      <c r="EZ54" s="902"/>
      <c r="FA54" s="902"/>
      <c r="FB54" s="902"/>
      <c r="FC54" s="902"/>
      <c r="FD54" s="902"/>
      <c r="FE54" s="902"/>
      <c r="FF54" s="902"/>
      <c r="FG54" s="902"/>
      <c r="FH54" s="902"/>
      <c r="FI54" s="902"/>
      <c r="FO54" s="1564"/>
      <c r="FP54" s="1564"/>
      <c r="JH54" s="902"/>
      <c r="JI54" s="902"/>
      <c r="JJ54" s="902"/>
      <c r="JK54" s="902"/>
    </row>
    <row r="55" spans="1:271" s="901" customFormat="1" x14ac:dyDescent="0.35">
      <c r="A55" s="902"/>
      <c r="B55" s="902"/>
      <c r="C55" s="902"/>
      <c r="D55" s="902"/>
      <c r="E55" s="902"/>
      <c r="F55" s="902"/>
      <c r="G55" s="902"/>
      <c r="H55" s="902"/>
      <c r="I55" s="902"/>
      <c r="J55" s="902"/>
      <c r="K55" s="902"/>
      <c r="L55" s="902"/>
      <c r="M55" s="902"/>
      <c r="N55" s="902"/>
      <c r="O55" s="902"/>
      <c r="P55" s="902"/>
      <c r="Q55" s="902"/>
      <c r="R55" s="902"/>
      <c r="S55" s="902"/>
      <c r="T55" s="902"/>
      <c r="U55" s="902"/>
      <c r="V55" s="902"/>
      <c r="W55" s="902"/>
      <c r="X55" s="902"/>
      <c r="Y55" s="902"/>
      <c r="Z55" s="902"/>
      <c r="AA55" s="902"/>
      <c r="AB55" s="902"/>
      <c r="AC55" s="902"/>
      <c r="AD55" s="902"/>
      <c r="AE55" s="902"/>
      <c r="AF55" s="902"/>
      <c r="AG55" s="902"/>
      <c r="AH55" s="902"/>
      <c r="AI55" s="902"/>
      <c r="AJ55" s="902"/>
      <c r="AK55" s="902"/>
      <c r="AL55" s="902"/>
      <c r="AM55" s="902"/>
      <c r="AN55" s="902"/>
      <c r="AO55" s="902"/>
      <c r="AP55" s="902"/>
      <c r="AQ55" s="902"/>
      <c r="AR55" s="902"/>
      <c r="AS55" s="902"/>
      <c r="AT55" s="902"/>
      <c r="AU55" s="902"/>
      <c r="AV55" s="902"/>
      <c r="AW55" s="902"/>
      <c r="AX55" s="902"/>
      <c r="AY55" s="902"/>
      <c r="AZ55" s="902"/>
      <c r="BA55" s="902"/>
      <c r="BB55" s="902"/>
      <c r="BC55" s="902"/>
      <c r="BD55" s="902"/>
      <c r="BE55" s="902"/>
      <c r="BF55" s="902"/>
      <c r="BG55" s="902"/>
      <c r="BH55" s="902"/>
      <c r="BI55" s="902"/>
      <c r="BJ55" s="902"/>
      <c r="BK55" s="902"/>
      <c r="BL55" s="902"/>
      <c r="BM55" s="902"/>
      <c r="BN55" s="902"/>
      <c r="BO55" s="902"/>
      <c r="BP55" s="902"/>
      <c r="BQ55" s="902"/>
      <c r="BR55" s="902"/>
      <c r="BS55" s="902"/>
      <c r="BT55" s="902"/>
      <c r="BU55" s="902"/>
      <c r="BV55" s="902"/>
      <c r="BW55" s="902"/>
      <c r="BX55" s="902"/>
      <c r="BY55" s="902"/>
      <c r="BZ55" s="902"/>
      <c r="CA55" s="902"/>
      <c r="CB55" s="902"/>
      <c r="CC55" s="902"/>
      <c r="CD55" s="902"/>
      <c r="CE55" s="902"/>
      <c r="CF55" s="902"/>
      <c r="CG55" s="902"/>
      <c r="CH55" s="902"/>
      <c r="CI55" s="902"/>
      <c r="CJ55" s="902"/>
      <c r="CK55" s="902"/>
      <c r="CL55" s="902"/>
      <c r="CM55" s="902"/>
      <c r="CN55" s="902"/>
      <c r="CO55" s="902"/>
      <c r="CP55" s="902"/>
      <c r="CQ55" s="902"/>
      <c r="CR55" s="902"/>
      <c r="CS55" s="902"/>
      <c r="CT55" s="902"/>
      <c r="CU55" s="902"/>
      <c r="CV55" s="902"/>
      <c r="CW55" s="902"/>
      <c r="CX55" s="902"/>
      <c r="CY55" s="902"/>
      <c r="CZ55" s="902"/>
      <c r="DA55" s="902"/>
      <c r="DB55" s="902"/>
      <c r="DC55" s="902"/>
      <c r="DD55" s="902"/>
      <c r="DE55" s="902"/>
      <c r="DF55" s="902"/>
      <c r="DG55" s="902"/>
      <c r="DH55" s="902"/>
      <c r="DI55" s="902"/>
      <c r="DJ55" s="902"/>
      <c r="DK55" s="902"/>
      <c r="DL55" s="902"/>
      <c r="DM55" s="902"/>
      <c r="DN55" s="902"/>
      <c r="DO55" s="902"/>
      <c r="DP55" s="902"/>
      <c r="DQ55" s="902"/>
      <c r="DR55" s="902"/>
      <c r="DS55" s="902"/>
      <c r="DT55" s="902"/>
      <c r="DU55" s="902"/>
      <c r="DV55" s="902"/>
      <c r="DW55" s="902"/>
      <c r="DX55" s="902"/>
      <c r="DY55" s="902"/>
      <c r="DZ55" s="902"/>
      <c r="EA55" s="902"/>
      <c r="EB55" s="902"/>
      <c r="EC55" s="902"/>
      <c r="ED55" s="902"/>
      <c r="EE55" s="902"/>
      <c r="EF55" s="902"/>
      <c r="EG55" s="902"/>
      <c r="EH55" s="902"/>
      <c r="EI55" s="902"/>
      <c r="EJ55" s="902"/>
      <c r="EK55" s="902"/>
      <c r="EL55" s="902"/>
      <c r="EM55" s="902"/>
      <c r="EN55" s="902"/>
      <c r="EO55" s="902"/>
      <c r="EP55" s="902"/>
      <c r="EQ55" s="902"/>
      <c r="ER55" s="902"/>
      <c r="ES55" s="902"/>
      <c r="ET55" s="902"/>
      <c r="EU55" s="902"/>
      <c r="EV55" s="902"/>
      <c r="EW55" s="902"/>
      <c r="EX55" s="902"/>
      <c r="EY55" s="902"/>
      <c r="EZ55" s="902"/>
      <c r="FA55" s="902"/>
      <c r="FB55" s="902"/>
      <c r="FC55" s="902"/>
      <c r="FD55" s="902"/>
      <c r="FE55" s="902"/>
      <c r="FF55" s="902"/>
      <c r="FG55" s="902"/>
      <c r="FH55" s="902"/>
      <c r="FI55" s="902"/>
      <c r="JH55" s="902"/>
      <c r="JI55" s="902"/>
      <c r="JJ55" s="902"/>
      <c r="JK55" s="902"/>
    </row>
    <row r="56" spans="1:271" s="901" customFormat="1" ht="17.5" x14ac:dyDescent="0.35">
      <c r="A56" s="902"/>
      <c r="B56" s="902"/>
      <c r="C56" s="902"/>
      <c r="D56" s="902"/>
      <c r="E56" s="902"/>
      <c r="F56" s="902"/>
      <c r="G56" s="902"/>
      <c r="H56" s="902"/>
      <c r="I56" s="902"/>
      <c r="J56" s="902"/>
      <c r="K56" s="902"/>
      <c r="L56" s="902"/>
      <c r="M56" s="902"/>
      <c r="N56" s="902"/>
      <c r="O56" s="902"/>
      <c r="P56" s="902"/>
      <c r="Q56" s="902"/>
      <c r="R56" s="902"/>
      <c r="S56" s="902"/>
      <c r="T56" s="902"/>
      <c r="U56" s="902"/>
      <c r="V56" s="902"/>
      <c r="W56" s="902"/>
      <c r="X56" s="902"/>
      <c r="Y56" s="902"/>
      <c r="Z56" s="902"/>
      <c r="AA56" s="902"/>
      <c r="AB56" s="902"/>
      <c r="AC56" s="902"/>
      <c r="AD56" s="902"/>
      <c r="AE56" s="902"/>
      <c r="AF56" s="902"/>
      <c r="AG56" s="902"/>
      <c r="AH56" s="902"/>
      <c r="AI56" s="902"/>
      <c r="AJ56" s="902"/>
      <c r="AK56" s="902"/>
      <c r="AL56" s="902"/>
      <c r="AM56" s="902"/>
      <c r="AN56" s="902"/>
      <c r="AO56" s="902"/>
      <c r="AP56" s="902"/>
      <c r="AQ56" s="902"/>
      <c r="AR56" s="902"/>
      <c r="AS56" s="902"/>
      <c r="AT56" s="902"/>
      <c r="AU56" s="902"/>
      <c r="AV56" s="902"/>
      <c r="AW56" s="902"/>
      <c r="AX56" s="902"/>
      <c r="AY56" s="902"/>
      <c r="AZ56" s="902"/>
      <c r="BA56" s="902"/>
      <c r="BB56" s="902"/>
      <c r="BC56" s="902"/>
      <c r="BD56" s="902"/>
      <c r="BE56" s="902"/>
      <c r="BF56" s="902"/>
      <c r="BG56" s="902"/>
      <c r="BH56" s="902"/>
      <c r="BI56" s="902"/>
      <c r="BJ56" s="902"/>
      <c r="BK56" s="902"/>
      <c r="BL56" s="902"/>
      <c r="BM56" s="902"/>
      <c r="BN56" s="902"/>
      <c r="BO56" s="902"/>
      <c r="BP56" s="902"/>
      <c r="BQ56" s="902"/>
      <c r="BR56" s="902"/>
      <c r="BS56" s="902"/>
      <c r="BT56" s="902"/>
      <c r="BU56" s="902"/>
      <c r="BV56" s="902"/>
      <c r="BW56" s="902"/>
      <c r="BX56" s="902"/>
      <c r="BY56" s="902"/>
      <c r="BZ56" s="902"/>
      <c r="CA56" s="902"/>
      <c r="CB56" s="902"/>
      <c r="CC56" s="902"/>
      <c r="CD56" s="902"/>
      <c r="CE56" s="902"/>
      <c r="CF56" s="902"/>
      <c r="CG56" s="902"/>
      <c r="CH56" s="902"/>
      <c r="CI56" s="902"/>
      <c r="CJ56" s="902"/>
      <c r="CK56" s="902"/>
      <c r="CL56" s="902"/>
      <c r="CM56" s="902"/>
      <c r="CN56" s="902"/>
      <c r="CO56" s="902"/>
      <c r="CP56" s="902"/>
      <c r="CQ56" s="902"/>
      <c r="CR56" s="902"/>
      <c r="CS56" s="902"/>
      <c r="CT56" s="902"/>
      <c r="CU56" s="902"/>
      <c r="CV56" s="902"/>
      <c r="CW56" s="902"/>
      <c r="CX56" s="902"/>
      <c r="CY56" s="902"/>
      <c r="CZ56" s="902"/>
      <c r="DA56" s="902"/>
      <c r="DB56" s="902"/>
      <c r="DC56" s="902"/>
      <c r="DD56" s="902"/>
      <c r="DE56" s="902"/>
      <c r="DF56" s="902"/>
      <c r="DG56" s="902"/>
      <c r="DH56" s="902"/>
      <c r="DI56" s="902"/>
      <c r="DJ56" s="902"/>
      <c r="DK56" s="902"/>
      <c r="DL56" s="902"/>
      <c r="DM56" s="902"/>
      <c r="DN56" s="902"/>
      <c r="DO56" s="902"/>
      <c r="DP56" s="902"/>
      <c r="DQ56" s="902"/>
      <c r="DR56" s="902"/>
      <c r="DS56" s="902"/>
      <c r="DT56" s="902"/>
      <c r="DU56" s="902"/>
      <c r="DV56" s="902"/>
      <c r="DW56" s="902"/>
      <c r="DX56" s="902"/>
      <c r="DY56" s="902"/>
      <c r="DZ56" s="902"/>
      <c r="EA56" s="902"/>
      <c r="EB56" s="902"/>
      <c r="EC56" s="902"/>
      <c r="ED56" s="902"/>
      <c r="EE56" s="902"/>
      <c r="EF56" s="902"/>
      <c r="EG56" s="902"/>
      <c r="EH56" s="902"/>
      <c r="EI56" s="902"/>
      <c r="EJ56" s="902"/>
      <c r="EK56" s="902"/>
      <c r="EL56" s="902"/>
      <c r="EM56" s="902"/>
      <c r="EN56" s="902"/>
      <c r="EO56" s="902"/>
      <c r="EP56" s="902"/>
      <c r="EQ56" s="902"/>
      <c r="ER56" s="902"/>
      <c r="ES56" s="902"/>
      <c r="ET56" s="902"/>
      <c r="EU56" s="902"/>
      <c r="EV56" s="902"/>
      <c r="EW56" s="902"/>
      <c r="EX56" s="902"/>
      <c r="EY56" s="902"/>
      <c r="EZ56" s="902"/>
      <c r="FA56" s="902"/>
      <c r="FB56" s="902"/>
      <c r="FC56" s="902"/>
      <c r="FD56" s="902"/>
      <c r="FE56" s="902"/>
      <c r="FF56" s="902"/>
      <c r="FG56" s="902"/>
      <c r="FH56" s="902"/>
      <c r="FI56" s="902"/>
      <c r="FO56" s="1564"/>
      <c r="FP56" s="1564"/>
      <c r="JH56" s="902"/>
      <c r="JI56" s="902"/>
      <c r="JJ56" s="902"/>
      <c r="JK56" s="902"/>
    </row>
    <row r="57" spans="1:271" s="901" customFormat="1" ht="17.5" x14ac:dyDescent="0.35">
      <c r="A57" s="902"/>
      <c r="B57" s="902"/>
      <c r="C57" s="902"/>
      <c r="D57" s="902"/>
      <c r="E57" s="902"/>
      <c r="F57" s="902"/>
      <c r="G57" s="902"/>
      <c r="H57" s="902"/>
      <c r="I57" s="902"/>
      <c r="J57" s="902"/>
      <c r="K57" s="902"/>
      <c r="L57" s="902"/>
      <c r="M57" s="902"/>
      <c r="N57" s="902"/>
      <c r="O57" s="902"/>
      <c r="P57" s="902"/>
      <c r="Q57" s="902"/>
      <c r="R57" s="902"/>
      <c r="S57" s="902"/>
      <c r="T57" s="902"/>
      <c r="U57" s="902"/>
      <c r="V57" s="902"/>
      <c r="W57" s="902"/>
      <c r="X57" s="902"/>
      <c r="Y57" s="902"/>
      <c r="Z57" s="902"/>
      <c r="AA57" s="902"/>
      <c r="AB57" s="902"/>
      <c r="AC57" s="902"/>
      <c r="AD57" s="902"/>
      <c r="AE57" s="902"/>
      <c r="AF57" s="902"/>
      <c r="AG57" s="902"/>
      <c r="AH57" s="902"/>
      <c r="AI57" s="902"/>
      <c r="AJ57" s="902"/>
      <c r="AK57" s="902"/>
      <c r="AL57" s="902"/>
      <c r="AM57" s="902"/>
      <c r="AN57" s="902"/>
      <c r="AO57" s="902"/>
      <c r="AP57" s="902"/>
      <c r="AQ57" s="902"/>
      <c r="AR57" s="902"/>
      <c r="AS57" s="902"/>
      <c r="AT57" s="902"/>
      <c r="AU57" s="902"/>
      <c r="AV57" s="902"/>
      <c r="AW57" s="902"/>
      <c r="AX57" s="902"/>
      <c r="AY57" s="902"/>
      <c r="AZ57" s="902"/>
      <c r="BA57" s="902"/>
      <c r="BB57" s="902"/>
      <c r="BC57" s="902"/>
      <c r="BD57" s="902"/>
      <c r="BE57" s="902"/>
      <c r="BF57" s="902"/>
      <c r="BG57" s="902"/>
      <c r="BH57" s="902"/>
      <c r="BI57" s="902"/>
      <c r="BJ57" s="902"/>
      <c r="BK57" s="902"/>
      <c r="BL57" s="902"/>
      <c r="BM57" s="902"/>
      <c r="BN57" s="902"/>
      <c r="BO57" s="902"/>
      <c r="BP57" s="902"/>
      <c r="BQ57" s="902"/>
      <c r="BR57" s="902"/>
      <c r="BS57" s="902"/>
      <c r="BT57" s="902"/>
      <c r="BU57" s="902"/>
      <c r="BV57" s="902"/>
      <c r="BW57" s="902"/>
      <c r="BX57" s="902"/>
      <c r="BY57" s="902"/>
      <c r="BZ57" s="902"/>
      <c r="CA57" s="902"/>
      <c r="CB57" s="902"/>
      <c r="CC57" s="902"/>
      <c r="CD57" s="902"/>
      <c r="CE57" s="902"/>
      <c r="CF57" s="902"/>
      <c r="CG57" s="902"/>
      <c r="CH57" s="902"/>
      <c r="CI57" s="902"/>
      <c r="CJ57" s="902"/>
      <c r="CK57" s="902"/>
      <c r="CL57" s="902"/>
      <c r="CM57" s="902"/>
      <c r="CN57" s="902"/>
      <c r="CO57" s="902"/>
      <c r="CP57" s="902"/>
      <c r="CQ57" s="902"/>
      <c r="CR57" s="902"/>
      <c r="CS57" s="902"/>
      <c r="CT57" s="902"/>
      <c r="CU57" s="902"/>
      <c r="CV57" s="902"/>
      <c r="CW57" s="902"/>
      <c r="CX57" s="902"/>
      <c r="CY57" s="902"/>
      <c r="CZ57" s="902"/>
      <c r="DA57" s="902"/>
      <c r="DB57" s="902"/>
      <c r="DC57" s="902"/>
      <c r="DD57" s="902"/>
      <c r="DE57" s="902"/>
      <c r="DF57" s="902"/>
      <c r="DG57" s="902"/>
      <c r="DH57" s="902"/>
      <c r="DI57" s="902"/>
      <c r="DJ57" s="902"/>
      <c r="DK57" s="902"/>
      <c r="DL57" s="902"/>
      <c r="DM57" s="902"/>
      <c r="DN57" s="902"/>
      <c r="DO57" s="902"/>
      <c r="DP57" s="902"/>
      <c r="DQ57" s="902"/>
      <c r="DR57" s="902"/>
      <c r="DS57" s="902"/>
      <c r="DT57" s="902"/>
      <c r="DU57" s="902"/>
      <c r="DV57" s="902"/>
      <c r="DW57" s="902"/>
      <c r="DX57" s="902"/>
      <c r="DY57" s="902"/>
      <c r="DZ57" s="902"/>
      <c r="EA57" s="902"/>
      <c r="EB57" s="902"/>
      <c r="EC57" s="902"/>
      <c r="ED57" s="902"/>
      <c r="EE57" s="902"/>
      <c r="EF57" s="902"/>
      <c r="EG57" s="902"/>
      <c r="EH57" s="902"/>
      <c r="EI57" s="902"/>
      <c r="EJ57" s="902"/>
      <c r="EK57" s="902"/>
      <c r="EL57" s="902"/>
      <c r="EM57" s="902"/>
      <c r="EN57" s="902"/>
      <c r="EO57" s="902"/>
      <c r="EP57" s="902"/>
      <c r="EQ57" s="902"/>
      <c r="ER57" s="902"/>
      <c r="ES57" s="902"/>
      <c r="ET57" s="902"/>
      <c r="EU57" s="902"/>
      <c r="EV57" s="902"/>
      <c r="EW57" s="902"/>
      <c r="EX57" s="902"/>
      <c r="EY57" s="902"/>
      <c r="EZ57" s="902"/>
      <c r="FA57" s="902"/>
      <c r="FB57" s="902"/>
      <c r="FC57" s="902"/>
      <c r="FD57" s="902"/>
      <c r="FE57" s="902"/>
      <c r="FF57" s="902"/>
      <c r="FG57" s="902"/>
      <c r="FH57" s="902"/>
      <c r="FI57" s="902"/>
      <c r="FO57" s="1564"/>
      <c r="FP57" s="1564"/>
      <c r="JH57" s="902"/>
      <c r="JI57" s="902"/>
      <c r="JJ57" s="902"/>
      <c r="JK57" s="902"/>
    </row>
    <row r="58" spans="1:271" s="901" customFormat="1" ht="17.5" x14ac:dyDescent="0.35">
      <c r="A58" s="902"/>
      <c r="B58" s="902"/>
      <c r="C58" s="902"/>
      <c r="D58" s="902"/>
      <c r="E58" s="902"/>
      <c r="F58" s="902"/>
      <c r="G58" s="902"/>
      <c r="H58" s="902"/>
      <c r="I58" s="902"/>
      <c r="J58" s="902"/>
      <c r="K58" s="902"/>
      <c r="L58" s="902"/>
      <c r="M58" s="902"/>
      <c r="N58" s="902"/>
      <c r="O58" s="902"/>
      <c r="P58" s="902"/>
      <c r="Q58" s="902"/>
      <c r="R58" s="902"/>
      <c r="S58" s="902"/>
      <c r="T58" s="902"/>
      <c r="U58" s="902"/>
      <c r="V58" s="902"/>
      <c r="W58" s="902"/>
      <c r="X58" s="902"/>
      <c r="Y58" s="902"/>
      <c r="Z58" s="902"/>
      <c r="AA58" s="902"/>
      <c r="AB58" s="902"/>
      <c r="AC58" s="902"/>
      <c r="AD58" s="902"/>
      <c r="AE58" s="902"/>
      <c r="AF58" s="902"/>
      <c r="AG58" s="902"/>
      <c r="AH58" s="902"/>
      <c r="AI58" s="902"/>
      <c r="AJ58" s="902"/>
      <c r="AK58" s="902"/>
      <c r="AL58" s="902"/>
      <c r="AM58" s="902"/>
      <c r="AN58" s="902"/>
      <c r="AO58" s="902"/>
      <c r="AP58" s="902"/>
      <c r="AQ58" s="902"/>
      <c r="AR58" s="902"/>
      <c r="AS58" s="902"/>
      <c r="AT58" s="902"/>
      <c r="AU58" s="902"/>
      <c r="AV58" s="902"/>
      <c r="AW58" s="902"/>
      <c r="AX58" s="902"/>
      <c r="AY58" s="902"/>
      <c r="AZ58" s="902"/>
      <c r="BA58" s="902"/>
      <c r="BB58" s="902"/>
      <c r="BC58" s="902"/>
      <c r="BD58" s="902"/>
      <c r="BE58" s="902"/>
      <c r="BF58" s="902"/>
      <c r="BG58" s="902"/>
      <c r="BH58" s="902"/>
      <c r="BI58" s="902"/>
      <c r="BJ58" s="902"/>
      <c r="BK58" s="902"/>
      <c r="BL58" s="902"/>
      <c r="BM58" s="902"/>
      <c r="BN58" s="902"/>
      <c r="BO58" s="902"/>
      <c r="BP58" s="902"/>
      <c r="BQ58" s="902"/>
      <c r="BR58" s="902"/>
      <c r="BS58" s="902"/>
      <c r="BT58" s="902"/>
      <c r="BU58" s="902"/>
      <c r="BV58" s="902"/>
      <c r="BW58" s="902"/>
      <c r="BX58" s="902"/>
      <c r="BY58" s="902"/>
      <c r="BZ58" s="902"/>
      <c r="CA58" s="902"/>
      <c r="CB58" s="902"/>
      <c r="CC58" s="902"/>
      <c r="CD58" s="902"/>
      <c r="CE58" s="902"/>
      <c r="CF58" s="902"/>
      <c r="CG58" s="902"/>
      <c r="CH58" s="902"/>
      <c r="CI58" s="902"/>
      <c r="CJ58" s="902"/>
      <c r="CK58" s="902"/>
      <c r="CL58" s="902"/>
      <c r="CM58" s="902"/>
      <c r="CN58" s="902"/>
      <c r="CO58" s="902"/>
      <c r="CP58" s="902"/>
      <c r="CQ58" s="902"/>
      <c r="CR58" s="902"/>
      <c r="CS58" s="902"/>
      <c r="CT58" s="902"/>
      <c r="CU58" s="902"/>
      <c r="CV58" s="902"/>
      <c r="CW58" s="902"/>
      <c r="CX58" s="902"/>
      <c r="CY58" s="902"/>
      <c r="CZ58" s="902"/>
      <c r="DA58" s="902"/>
      <c r="DB58" s="902"/>
      <c r="DC58" s="902"/>
      <c r="DD58" s="902"/>
      <c r="DE58" s="902"/>
      <c r="DF58" s="902"/>
      <c r="DG58" s="902"/>
      <c r="DH58" s="902"/>
      <c r="DI58" s="902"/>
      <c r="DJ58" s="902"/>
      <c r="DK58" s="902"/>
      <c r="DL58" s="902"/>
      <c r="DM58" s="902"/>
      <c r="DN58" s="902"/>
      <c r="DO58" s="902"/>
      <c r="DP58" s="902"/>
      <c r="DQ58" s="902"/>
      <c r="DR58" s="902"/>
      <c r="DS58" s="902"/>
      <c r="DT58" s="902"/>
      <c r="DU58" s="902"/>
      <c r="DV58" s="902"/>
      <c r="DW58" s="902"/>
      <c r="DX58" s="902"/>
      <c r="DY58" s="902"/>
      <c r="DZ58" s="902"/>
      <c r="EA58" s="902"/>
      <c r="EB58" s="902"/>
      <c r="EC58" s="902"/>
      <c r="ED58" s="902"/>
      <c r="EE58" s="902"/>
      <c r="EF58" s="902"/>
      <c r="EG58" s="902"/>
      <c r="EH58" s="902"/>
      <c r="EI58" s="902"/>
      <c r="EJ58" s="902"/>
      <c r="EK58" s="902"/>
      <c r="EL58" s="902"/>
      <c r="EM58" s="902"/>
      <c r="EN58" s="902"/>
      <c r="EO58" s="902"/>
      <c r="EP58" s="902"/>
      <c r="EQ58" s="902"/>
      <c r="ER58" s="902"/>
      <c r="ES58" s="902"/>
      <c r="ET58" s="902"/>
      <c r="EU58" s="902"/>
      <c r="EV58" s="902"/>
      <c r="EW58" s="902"/>
      <c r="EX58" s="902"/>
      <c r="EY58" s="902"/>
      <c r="EZ58" s="902"/>
      <c r="FA58" s="902"/>
      <c r="FB58" s="902"/>
      <c r="FC58" s="902"/>
      <c r="FD58" s="902"/>
      <c r="FE58" s="902"/>
      <c r="FF58" s="902"/>
      <c r="FG58" s="902"/>
      <c r="FH58" s="902"/>
      <c r="FI58" s="902"/>
      <c r="FO58" s="1564"/>
      <c r="FP58" s="1564"/>
      <c r="JH58" s="902"/>
      <c r="JI58" s="902"/>
      <c r="JJ58" s="902"/>
      <c r="JK58" s="902"/>
    </row>
    <row r="59" spans="1:271" s="901" customFormat="1" ht="17.5" x14ac:dyDescent="0.35">
      <c r="A59" s="902"/>
      <c r="B59" s="902"/>
      <c r="C59" s="902"/>
      <c r="D59" s="902"/>
      <c r="E59" s="902"/>
      <c r="F59" s="902"/>
      <c r="G59" s="902"/>
      <c r="H59" s="902"/>
      <c r="I59" s="902"/>
      <c r="J59" s="902"/>
      <c r="K59" s="902"/>
      <c r="L59" s="902"/>
      <c r="M59" s="902"/>
      <c r="N59" s="902"/>
      <c r="O59" s="902"/>
      <c r="P59" s="902"/>
      <c r="Q59" s="902"/>
      <c r="R59" s="902"/>
      <c r="S59" s="902"/>
      <c r="T59" s="902"/>
      <c r="U59" s="902"/>
      <c r="V59" s="902"/>
      <c r="W59" s="902"/>
      <c r="X59" s="902"/>
      <c r="Y59" s="902"/>
      <c r="Z59" s="902"/>
      <c r="AA59" s="902"/>
      <c r="AB59" s="902"/>
      <c r="AC59" s="902"/>
      <c r="AD59" s="902"/>
      <c r="AE59" s="902"/>
      <c r="AF59" s="902"/>
      <c r="AG59" s="902"/>
      <c r="AH59" s="902"/>
      <c r="AI59" s="902"/>
      <c r="AJ59" s="902"/>
      <c r="AK59" s="902"/>
      <c r="AL59" s="902"/>
      <c r="AM59" s="902"/>
      <c r="AN59" s="902"/>
      <c r="AO59" s="902"/>
      <c r="AP59" s="902"/>
      <c r="AQ59" s="902"/>
      <c r="AR59" s="902"/>
      <c r="AS59" s="902"/>
      <c r="AT59" s="902"/>
      <c r="AU59" s="902"/>
      <c r="AV59" s="902"/>
      <c r="AW59" s="902"/>
      <c r="AX59" s="902"/>
      <c r="AY59" s="902"/>
      <c r="AZ59" s="902"/>
      <c r="BA59" s="902"/>
      <c r="BB59" s="902"/>
      <c r="BC59" s="902"/>
      <c r="BD59" s="902"/>
      <c r="BE59" s="902"/>
      <c r="BF59" s="902"/>
      <c r="BG59" s="902"/>
      <c r="BH59" s="902"/>
      <c r="BI59" s="902"/>
      <c r="BJ59" s="902"/>
      <c r="BK59" s="902"/>
      <c r="BL59" s="902"/>
      <c r="BM59" s="902"/>
      <c r="BN59" s="902"/>
      <c r="BO59" s="902"/>
      <c r="BP59" s="902"/>
      <c r="BQ59" s="902"/>
      <c r="BR59" s="902"/>
      <c r="BS59" s="902"/>
      <c r="BT59" s="902"/>
      <c r="BU59" s="902"/>
      <c r="BV59" s="902"/>
      <c r="BW59" s="902"/>
      <c r="BX59" s="902"/>
      <c r="BY59" s="902"/>
      <c r="BZ59" s="902"/>
      <c r="CA59" s="902"/>
      <c r="CB59" s="902"/>
      <c r="CC59" s="902"/>
      <c r="CD59" s="902"/>
      <c r="CE59" s="902"/>
      <c r="CF59" s="902"/>
      <c r="CG59" s="902"/>
      <c r="CH59" s="902"/>
      <c r="CI59" s="902"/>
      <c r="CJ59" s="902"/>
      <c r="CK59" s="902"/>
      <c r="CL59" s="902"/>
      <c r="CM59" s="902"/>
      <c r="CN59" s="902"/>
      <c r="CO59" s="902"/>
      <c r="CP59" s="902"/>
      <c r="CQ59" s="902"/>
      <c r="CR59" s="902"/>
      <c r="CS59" s="902"/>
      <c r="CT59" s="902"/>
      <c r="CU59" s="902"/>
      <c r="CV59" s="902"/>
      <c r="CW59" s="902"/>
      <c r="CX59" s="902"/>
      <c r="CY59" s="902"/>
      <c r="CZ59" s="902"/>
      <c r="DA59" s="902"/>
      <c r="DB59" s="902"/>
      <c r="DC59" s="902"/>
      <c r="DD59" s="902"/>
      <c r="DE59" s="902"/>
      <c r="DF59" s="902"/>
      <c r="DG59" s="902"/>
      <c r="DH59" s="902"/>
      <c r="DI59" s="902"/>
      <c r="DJ59" s="902"/>
      <c r="DK59" s="902"/>
      <c r="DL59" s="902"/>
      <c r="DM59" s="902"/>
      <c r="DN59" s="902"/>
      <c r="DO59" s="902"/>
      <c r="DP59" s="902"/>
      <c r="DQ59" s="902"/>
      <c r="DR59" s="902"/>
      <c r="DS59" s="902"/>
      <c r="DT59" s="902"/>
      <c r="DU59" s="902"/>
      <c r="DV59" s="902"/>
      <c r="DW59" s="902"/>
      <c r="DX59" s="902"/>
      <c r="DY59" s="902"/>
      <c r="DZ59" s="902"/>
      <c r="EA59" s="902"/>
      <c r="EB59" s="902"/>
      <c r="EC59" s="902"/>
      <c r="ED59" s="902"/>
      <c r="EE59" s="902"/>
      <c r="EF59" s="902"/>
      <c r="EG59" s="902"/>
      <c r="EH59" s="902"/>
      <c r="EI59" s="902"/>
      <c r="EJ59" s="902"/>
      <c r="EK59" s="902"/>
      <c r="EL59" s="902"/>
      <c r="EM59" s="902"/>
      <c r="EN59" s="902"/>
      <c r="EO59" s="902"/>
      <c r="EP59" s="902"/>
      <c r="EQ59" s="902"/>
      <c r="ER59" s="902"/>
      <c r="ES59" s="902"/>
      <c r="ET59" s="902"/>
      <c r="EU59" s="902"/>
      <c r="EV59" s="902"/>
      <c r="EW59" s="902"/>
      <c r="EX59" s="902"/>
      <c r="EY59" s="902"/>
      <c r="EZ59" s="902"/>
      <c r="FA59" s="902"/>
      <c r="FB59" s="902"/>
      <c r="FC59" s="902"/>
      <c r="FD59" s="902"/>
      <c r="FE59" s="902"/>
      <c r="FF59" s="902"/>
      <c r="FG59" s="902"/>
      <c r="FH59" s="902"/>
      <c r="FI59" s="902"/>
      <c r="FO59" s="1564"/>
      <c r="FP59" s="1564"/>
      <c r="JH59" s="902"/>
      <c r="JI59" s="902"/>
      <c r="JJ59" s="902"/>
      <c r="JK59" s="902"/>
    </row>
    <row r="60" spans="1:271" s="901" customFormat="1" ht="17.5" x14ac:dyDescent="0.35">
      <c r="A60" s="902"/>
      <c r="B60" s="902"/>
      <c r="C60" s="902"/>
      <c r="D60" s="902"/>
      <c r="E60" s="902"/>
      <c r="F60" s="902"/>
      <c r="G60" s="902"/>
      <c r="H60" s="902"/>
      <c r="I60" s="902"/>
      <c r="J60" s="902"/>
      <c r="K60" s="902"/>
      <c r="L60" s="902"/>
      <c r="M60" s="902"/>
      <c r="N60" s="902"/>
      <c r="O60" s="902"/>
      <c r="P60" s="902"/>
      <c r="Q60" s="902"/>
      <c r="R60" s="902"/>
      <c r="S60" s="902"/>
      <c r="T60" s="902"/>
      <c r="U60" s="902"/>
      <c r="V60" s="902"/>
      <c r="W60" s="902"/>
      <c r="X60" s="902"/>
      <c r="Y60" s="902"/>
      <c r="Z60" s="902"/>
      <c r="AA60" s="902"/>
      <c r="AB60" s="902"/>
      <c r="AC60" s="902"/>
      <c r="AD60" s="902"/>
      <c r="AE60" s="902"/>
      <c r="AF60" s="902"/>
      <c r="AG60" s="902"/>
      <c r="AH60" s="902"/>
      <c r="AI60" s="902"/>
      <c r="AJ60" s="902"/>
      <c r="AK60" s="902"/>
      <c r="AL60" s="902"/>
      <c r="AM60" s="902"/>
      <c r="AN60" s="902"/>
      <c r="AO60" s="902"/>
      <c r="AP60" s="902"/>
      <c r="AQ60" s="902"/>
      <c r="AR60" s="902"/>
      <c r="AS60" s="902"/>
      <c r="AT60" s="902"/>
      <c r="AU60" s="902"/>
      <c r="AV60" s="902"/>
      <c r="AW60" s="902"/>
      <c r="AX60" s="902"/>
      <c r="AY60" s="902"/>
      <c r="AZ60" s="902"/>
      <c r="BA60" s="902"/>
      <c r="BB60" s="902"/>
      <c r="BC60" s="902"/>
      <c r="BD60" s="902"/>
      <c r="BE60" s="902"/>
      <c r="BF60" s="902"/>
      <c r="BG60" s="902"/>
      <c r="BH60" s="902"/>
      <c r="BI60" s="902"/>
      <c r="BJ60" s="902"/>
      <c r="BK60" s="902"/>
      <c r="BL60" s="902"/>
      <c r="BM60" s="902"/>
      <c r="BN60" s="902"/>
      <c r="BO60" s="902"/>
      <c r="BP60" s="902"/>
      <c r="BQ60" s="902"/>
      <c r="BR60" s="902"/>
      <c r="BS60" s="902"/>
      <c r="BT60" s="902"/>
      <c r="BU60" s="902"/>
      <c r="BV60" s="902"/>
      <c r="BW60" s="902"/>
      <c r="BX60" s="902"/>
      <c r="BY60" s="902"/>
      <c r="BZ60" s="902"/>
      <c r="CA60" s="902"/>
      <c r="CB60" s="902"/>
      <c r="CC60" s="902"/>
      <c r="CD60" s="902"/>
      <c r="CE60" s="902"/>
      <c r="CF60" s="902"/>
      <c r="CG60" s="902"/>
      <c r="CH60" s="902"/>
      <c r="CI60" s="902"/>
      <c r="CJ60" s="902"/>
      <c r="CK60" s="902"/>
      <c r="CL60" s="902"/>
      <c r="CM60" s="902"/>
      <c r="CN60" s="902"/>
      <c r="CO60" s="902"/>
      <c r="CP60" s="902"/>
      <c r="CQ60" s="902"/>
      <c r="CR60" s="902"/>
      <c r="CS60" s="902"/>
      <c r="CT60" s="902"/>
      <c r="CU60" s="902"/>
      <c r="CV60" s="902"/>
      <c r="CW60" s="902"/>
      <c r="CX60" s="902"/>
      <c r="CY60" s="902"/>
      <c r="CZ60" s="902"/>
      <c r="DA60" s="902"/>
      <c r="DB60" s="902"/>
      <c r="DC60" s="902"/>
      <c r="DD60" s="902"/>
      <c r="DE60" s="902"/>
      <c r="DF60" s="902"/>
      <c r="DG60" s="902"/>
      <c r="DH60" s="902"/>
      <c r="DI60" s="902"/>
      <c r="DJ60" s="902"/>
      <c r="DK60" s="902"/>
      <c r="DL60" s="902"/>
      <c r="DM60" s="902"/>
      <c r="DN60" s="902"/>
      <c r="DO60" s="902"/>
      <c r="DP60" s="902"/>
      <c r="DQ60" s="902"/>
      <c r="DR60" s="902"/>
      <c r="DS60" s="902"/>
      <c r="DT60" s="902"/>
      <c r="DU60" s="902"/>
      <c r="DV60" s="902"/>
      <c r="DW60" s="902"/>
      <c r="DX60" s="902"/>
      <c r="DY60" s="902"/>
      <c r="DZ60" s="902"/>
      <c r="EA60" s="902"/>
      <c r="EB60" s="902"/>
      <c r="EC60" s="902"/>
      <c r="ED60" s="902"/>
      <c r="EE60" s="902"/>
      <c r="EF60" s="902"/>
      <c r="EG60" s="902"/>
      <c r="EH60" s="902"/>
      <c r="EI60" s="902"/>
      <c r="EJ60" s="902"/>
      <c r="EK60" s="902"/>
      <c r="EL60" s="902"/>
      <c r="EM60" s="902"/>
      <c r="EN60" s="902"/>
      <c r="EO60" s="902"/>
      <c r="EP60" s="902"/>
      <c r="EQ60" s="902"/>
      <c r="ER60" s="902"/>
      <c r="ES60" s="902"/>
      <c r="ET60" s="902"/>
      <c r="EU60" s="902"/>
      <c r="EV60" s="902"/>
      <c r="EW60" s="902"/>
      <c r="EX60" s="902"/>
      <c r="EY60" s="902"/>
      <c r="EZ60" s="902"/>
      <c r="FA60" s="902"/>
      <c r="FB60" s="902"/>
      <c r="FC60" s="902"/>
      <c r="FD60" s="902"/>
      <c r="FE60" s="902"/>
      <c r="FF60" s="902"/>
      <c r="FG60" s="902"/>
      <c r="FH60" s="902"/>
      <c r="FI60" s="902"/>
      <c r="FO60" s="1564"/>
      <c r="FP60" s="1564"/>
      <c r="JH60" s="902"/>
      <c r="JI60" s="902"/>
      <c r="JJ60" s="902"/>
      <c r="JK60" s="902"/>
    </row>
    <row r="61" spans="1:271" s="901" customFormat="1" ht="17.5" x14ac:dyDescent="0.35">
      <c r="A61" s="902"/>
      <c r="B61" s="902"/>
      <c r="C61" s="902"/>
      <c r="D61" s="902"/>
      <c r="E61" s="902"/>
      <c r="F61" s="902"/>
      <c r="G61" s="902"/>
      <c r="H61" s="902"/>
      <c r="I61" s="902"/>
      <c r="J61" s="902"/>
      <c r="K61" s="902"/>
      <c r="L61" s="902"/>
      <c r="M61" s="902"/>
      <c r="N61" s="902"/>
      <c r="O61" s="902"/>
      <c r="P61" s="902"/>
      <c r="Q61" s="902"/>
      <c r="R61" s="902"/>
      <c r="S61" s="902"/>
      <c r="T61" s="902"/>
      <c r="U61" s="902"/>
      <c r="V61" s="902"/>
      <c r="W61" s="902"/>
      <c r="X61" s="902"/>
      <c r="Y61" s="902"/>
      <c r="Z61" s="902"/>
      <c r="AA61" s="902"/>
      <c r="AB61" s="902"/>
      <c r="AC61" s="902"/>
      <c r="AD61" s="902"/>
      <c r="AE61" s="902"/>
      <c r="AF61" s="902"/>
      <c r="AG61" s="902"/>
      <c r="AH61" s="902"/>
      <c r="AI61" s="902"/>
      <c r="AJ61" s="902"/>
      <c r="AK61" s="902"/>
      <c r="AL61" s="902"/>
      <c r="AM61" s="902"/>
      <c r="AN61" s="902"/>
      <c r="AO61" s="902"/>
      <c r="AP61" s="902"/>
      <c r="AQ61" s="902"/>
      <c r="AR61" s="902"/>
      <c r="AS61" s="902"/>
      <c r="AT61" s="902"/>
      <c r="AU61" s="902"/>
      <c r="AV61" s="902"/>
      <c r="AW61" s="902"/>
      <c r="AX61" s="902"/>
      <c r="AY61" s="902"/>
      <c r="AZ61" s="902"/>
      <c r="BA61" s="902"/>
      <c r="BB61" s="902"/>
      <c r="BC61" s="902"/>
      <c r="BD61" s="902"/>
      <c r="BE61" s="902"/>
      <c r="BF61" s="902"/>
      <c r="BG61" s="902"/>
      <c r="BH61" s="902"/>
      <c r="BI61" s="902"/>
      <c r="BJ61" s="902"/>
      <c r="BK61" s="902"/>
      <c r="BL61" s="902"/>
      <c r="BM61" s="902"/>
      <c r="BN61" s="902"/>
      <c r="BO61" s="902"/>
      <c r="BP61" s="902"/>
      <c r="BQ61" s="902"/>
      <c r="BR61" s="902"/>
      <c r="BS61" s="902"/>
      <c r="BT61" s="902"/>
      <c r="BU61" s="902"/>
      <c r="BV61" s="902"/>
      <c r="BW61" s="902"/>
      <c r="BX61" s="902"/>
      <c r="BY61" s="902"/>
      <c r="BZ61" s="902"/>
      <c r="CA61" s="902"/>
      <c r="CB61" s="902"/>
      <c r="CC61" s="902"/>
      <c r="CD61" s="902"/>
      <c r="CE61" s="902"/>
      <c r="CF61" s="902"/>
      <c r="CG61" s="902"/>
      <c r="CH61" s="902"/>
      <c r="CI61" s="902"/>
      <c r="CJ61" s="902"/>
      <c r="CK61" s="902"/>
      <c r="CL61" s="902"/>
      <c r="CM61" s="902"/>
      <c r="CN61" s="902"/>
      <c r="CO61" s="902"/>
      <c r="CP61" s="902"/>
      <c r="CQ61" s="902"/>
      <c r="CR61" s="902"/>
      <c r="CS61" s="902"/>
      <c r="CT61" s="902"/>
      <c r="CU61" s="902"/>
      <c r="CV61" s="902"/>
      <c r="CW61" s="902"/>
      <c r="CX61" s="902"/>
      <c r="CY61" s="902"/>
      <c r="CZ61" s="902"/>
      <c r="DA61" s="902"/>
      <c r="DB61" s="902"/>
      <c r="DC61" s="902"/>
      <c r="DD61" s="902"/>
      <c r="DE61" s="902"/>
      <c r="DF61" s="902"/>
      <c r="DG61" s="902"/>
      <c r="DH61" s="902"/>
      <c r="DI61" s="902"/>
      <c r="DJ61" s="902"/>
      <c r="DK61" s="902"/>
      <c r="DL61" s="902"/>
      <c r="DM61" s="902"/>
      <c r="DN61" s="902"/>
      <c r="DO61" s="902"/>
      <c r="DP61" s="902"/>
      <c r="DQ61" s="902"/>
      <c r="DR61" s="902"/>
      <c r="DS61" s="902"/>
      <c r="DT61" s="902"/>
      <c r="DU61" s="902"/>
      <c r="DV61" s="902"/>
      <c r="DW61" s="902"/>
      <c r="DX61" s="902"/>
      <c r="DY61" s="902"/>
      <c r="DZ61" s="902"/>
      <c r="EA61" s="902"/>
      <c r="EB61" s="902"/>
      <c r="EC61" s="902"/>
      <c r="ED61" s="902"/>
      <c r="EE61" s="902"/>
      <c r="EF61" s="902"/>
      <c r="EG61" s="902"/>
      <c r="EH61" s="902"/>
      <c r="EI61" s="902"/>
      <c r="EJ61" s="902"/>
      <c r="EK61" s="902"/>
      <c r="EL61" s="902"/>
      <c r="EM61" s="902"/>
      <c r="EN61" s="902"/>
      <c r="EO61" s="902"/>
      <c r="EP61" s="902"/>
      <c r="EQ61" s="902"/>
      <c r="ER61" s="902"/>
      <c r="ES61" s="902"/>
      <c r="ET61" s="902"/>
      <c r="EU61" s="902"/>
      <c r="EV61" s="902"/>
      <c r="EW61" s="902"/>
      <c r="EX61" s="902"/>
      <c r="EY61" s="902"/>
      <c r="EZ61" s="902"/>
      <c r="FA61" s="902"/>
      <c r="FB61" s="902"/>
      <c r="FC61" s="902"/>
      <c r="FD61" s="902"/>
      <c r="FE61" s="902"/>
      <c r="FF61" s="902"/>
      <c r="FG61" s="902"/>
      <c r="FH61" s="902"/>
      <c r="FI61" s="902"/>
      <c r="FO61" s="1564"/>
      <c r="FP61" s="1564"/>
      <c r="JH61" s="902"/>
      <c r="JI61" s="902"/>
      <c r="JJ61" s="902"/>
      <c r="JK61" s="902"/>
    </row>
    <row r="62" spans="1:271" s="901" customFormat="1" ht="17.5" x14ac:dyDescent="0.35">
      <c r="A62" s="902"/>
      <c r="B62" s="902"/>
      <c r="C62" s="902"/>
      <c r="D62" s="902"/>
      <c r="E62" s="902"/>
      <c r="F62" s="902"/>
      <c r="G62" s="902"/>
      <c r="H62" s="902"/>
      <c r="I62" s="902"/>
      <c r="J62" s="902"/>
      <c r="K62" s="902"/>
      <c r="L62" s="902"/>
      <c r="M62" s="902"/>
      <c r="N62" s="902"/>
      <c r="O62" s="902"/>
      <c r="P62" s="902"/>
      <c r="Q62" s="902"/>
      <c r="R62" s="902"/>
      <c r="S62" s="902"/>
      <c r="T62" s="902"/>
      <c r="U62" s="902"/>
      <c r="V62" s="902"/>
      <c r="W62" s="902"/>
      <c r="X62" s="902"/>
      <c r="Y62" s="902"/>
      <c r="Z62" s="902"/>
      <c r="AA62" s="902"/>
      <c r="AB62" s="902"/>
      <c r="AC62" s="902"/>
      <c r="AD62" s="902"/>
      <c r="AE62" s="902"/>
      <c r="AF62" s="902"/>
      <c r="AG62" s="902"/>
      <c r="AH62" s="902"/>
      <c r="AI62" s="902"/>
      <c r="AJ62" s="902"/>
      <c r="AK62" s="902"/>
      <c r="AL62" s="902"/>
      <c r="AM62" s="902"/>
      <c r="AN62" s="902"/>
      <c r="AO62" s="902"/>
      <c r="AP62" s="902"/>
      <c r="AQ62" s="902"/>
      <c r="AR62" s="902"/>
      <c r="AS62" s="902"/>
      <c r="AT62" s="902"/>
      <c r="AU62" s="902"/>
      <c r="AV62" s="902"/>
      <c r="AW62" s="902"/>
      <c r="AX62" s="902"/>
      <c r="AY62" s="902"/>
      <c r="AZ62" s="902"/>
      <c r="BA62" s="902"/>
      <c r="BB62" s="902"/>
      <c r="BC62" s="902"/>
      <c r="BD62" s="902"/>
      <c r="BE62" s="902"/>
      <c r="BF62" s="902"/>
      <c r="BG62" s="902"/>
      <c r="BH62" s="902"/>
      <c r="BI62" s="902"/>
      <c r="BJ62" s="902"/>
      <c r="BK62" s="902"/>
      <c r="BL62" s="902"/>
      <c r="BM62" s="902"/>
      <c r="BN62" s="902"/>
      <c r="BO62" s="902"/>
      <c r="BP62" s="902"/>
      <c r="BQ62" s="902"/>
      <c r="BR62" s="902"/>
      <c r="BS62" s="902"/>
      <c r="BT62" s="902"/>
      <c r="BU62" s="902"/>
      <c r="BV62" s="902"/>
      <c r="BW62" s="902"/>
      <c r="BX62" s="902"/>
      <c r="BY62" s="902"/>
      <c r="BZ62" s="902"/>
      <c r="CA62" s="902"/>
      <c r="CB62" s="902"/>
      <c r="CC62" s="902"/>
      <c r="CD62" s="902"/>
      <c r="CE62" s="902"/>
      <c r="CF62" s="902"/>
      <c r="CG62" s="902"/>
      <c r="CH62" s="902"/>
      <c r="CI62" s="902"/>
      <c r="CJ62" s="902"/>
      <c r="CK62" s="902"/>
      <c r="CL62" s="902"/>
      <c r="CM62" s="902"/>
      <c r="CN62" s="902"/>
      <c r="CO62" s="902"/>
      <c r="CP62" s="902"/>
      <c r="CQ62" s="902"/>
      <c r="CR62" s="902"/>
      <c r="CS62" s="902"/>
      <c r="CT62" s="902"/>
      <c r="CU62" s="902"/>
      <c r="CV62" s="902"/>
      <c r="CW62" s="902"/>
      <c r="CX62" s="902"/>
      <c r="CY62" s="902"/>
      <c r="CZ62" s="902"/>
      <c r="DA62" s="902"/>
      <c r="DB62" s="902"/>
      <c r="DC62" s="902"/>
      <c r="DD62" s="902"/>
      <c r="DE62" s="902"/>
      <c r="DF62" s="902"/>
      <c r="DG62" s="902"/>
      <c r="DH62" s="902"/>
      <c r="DI62" s="902"/>
      <c r="DJ62" s="902"/>
      <c r="DK62" s="902"/>
      <c r="DL62" s="902"/>
      <c r="DM62" s="902"/>
      <c r="DN62" s="902"/>
      <c r="DO62" s="902"/>
      <c r="DP62" s="902"/>
      <c r="DQ62" s="902"/>
      <c r="DR62" s="902"/>
      <c r="DS62" s="902"/>
      <c r="DT62" s="902"/>
      <c r="DU62" s="902"/>
      <c r="DV62" s="902"/>
      <c r="DW62" s="902"/>
      <c r="DX62" s="902"/>
      <c r="DY62" s="902"/>
      <c r="DZ62" s="902"/>
      <c r="EA62" s="902"/>
      <c r="EB62" s="902"/>
      <c r="EC62" s="902"/>
      <c r="ED62" s="902"/>
      <c r="EE62" s="902"/>
      <c r="EF62" s="902"/>
      <c r="EG62" s="902"/>
      <c r="EH62" s="902"/>
      <c r="EI62" s="902"/>
      <c r="EJ62" s="902"/>
      <c r="EK62" s="902"/>
      <c r="EL62" s="902"/>
      <c r="EM62" s="902"/>
      <c r="EN62" s="902"/>
      <c r="EO62" s="902"/>
      <c r="EP62" s="902"/>
      <c r="EQ62" s="902"/>
      <c r="ER62" s="902"/>
      <c r="ES62" s="902"/>
      <c r="ET62" s="902"/>
      <c r="EU62" s="902"/>
      <c r="EV62" s="902"/>
      <c r="EW62" s="902"/>
      <c r="EX62" s="902"/>
      <c r="EY62" s="902"/>
      <c r="EZ62" s="902"/>
      <c r="FA62" s="902"/>
      <c r="FB62" s="902"/>
      <c r="FC62" s="902"/>
      <c r="FD62" s="902"/>
      <c r="FE62" s="902"/>
      <c r="FF62" s="902"/>
      <c r="FG62" s="902"/>
      <c r="FH62" s="902"/>
      <c r="FI62" s="902"/>
      <c r="FO62" s="1564"/>
      <c r="FP62" s="1564"/>
      <c r="JH62" s="902"/>
      <c r="JI62" s="902"/>
      <c r="JJ62" s="902"/>
      <c r="JK62" s="902"/>
    </row>
    <row r="63" spans="1:271" s="901" customFormat="1" ht="17.5" x14ac:dyDescent="0.35">
      <c r="A63" s="902"/>
      <c r="B63" s="902"/>
      <c r="C63" s="902"/>
      <c r="D63" s="902"/>
      <c r="E63" s="902"/>
      <c r="F63" s="902"/>
      <c r="G63" s="902"/>
      <c r="H63" s="902"/>
      <c r="I63" s="902"/>
      <c r="J63" s="902"/>
      <c r="K63" s="902"/>
      <c r="L63" s="902"/>
      <c r="M63" s="902"/>
      <c r="N63" s="902"/>
      <c r="O63" s="902"/>
      <c r="P63" s="902"/>
      <c r="Q63" s="902"/>
      <c r="R63" s="902"/>
      <c r="S63" s="902"/>
      <c r="T63" s="902"/>
      <c r="U63" s="902"/>
      <c r="V63" s="902"/>
      <c r="W63" s="902"/>
      <c r="X63" s="902"/>
      <c r="Y63" s="902"/>
      <c r="Z63" s="902"/>
      <c r="AA63" s="902"/>
      <c r="AB63" s="902"/>
      <c r="AC63" s="902"/>
      <c r="AD63" s="902"/>
      <c r="AE63" s="902"/>
      <c r="AF63" s="902"/>
      <c r="AG63" s="902"/>
      <c r="AH63" s="902"/>
      <c r="AI63" s="902"/>
      <c r="AJ63" s="902"/>
      <c r="AK63" s="902"/>
      <c r="AL63" s="902"/>
      <c r="AM63" s="902"/>
      <c r="AN63" s="902"/>
      <c r="AO63" s="902"/>
      <c r="AP63" s="902"/>
      <c r="AQ63" s="902"/>
      <c r="AR63" s="902"/>
      <c r="AS63" s="902"/>
      <c r="AT63" s="902"/>
      <c r="AU63" s="902"/>
      <c r="AV63" s="902"/>
      <c r="AW63" s="902"/>
      <c r="AX63" s="902"/>
      <c r="AY63" s="902"/>
      <c r="AZ63" s="902"/>
      <c r="BA63" s="902"/>
      <c r="BB63" s="902"/>
      <c r="BC63" s="902"/>
      <c r="BD63" s="902"/>
      <c r="BE63" s="902"/>
      <c r="BF63" s="902"/>
      <c r="BG63" s="902"/>
      <c r="BH63" s="902"/>
      <c r="BI63" s="902"/>
      <c r="BJ63" s="902"/>
      <c r="BK63" s="902"/>
      <c r="BL63" s="902"/>
      <c r="BM63" s="902"/>
      <c r="BN63" s="902"/>
      <c r="BO63" s="902"/>
      <c r="BP63" s="902"/>
      <c r="BQ63" s="902"/>
      <c r="BR63" s="902"/>
      <c r="BS63" s="902"/>
      <c r="BT63" s="902"/>
      <c r="BU63" s="902"/>
      <c r="BV63" s="902"/>
      <c r="BW63" s="902"/>
      <c r="BX63" s="902"/>
      <c r="BY63" s="902"/>
      <c r="BZ63" s="902"/>
      <c r="CA63" s="902"/>
      <c r="CB63" s="902"/>
      <c r="CC63" s="902"/>
      <c r="CD63" s="902"/>
      <c r="CE63" s="902"/>
      <c r="CF63" s="902"/>
      <c r="CG63" s="902"/>
      <c r="CH63" s="902"/>
      <c r="CI63" s="902"/>
      <c r="CJ63" s="902"/>
      <c r="CK63" s="902"/>
      <c r="CL63" s="902"/>
      <c r="CM63" s="902"/>
      <c r="CN63" s="902"/>
      <c r="CO63" s="902"/>
      <c r="CP63" s="902"/>
      <c r="CQ63" s="902"/>
      <c r="CR63" s="902"/>
      <c r="CS63" s="902"/>
      <c r="CT63" s="902"/>
      <c r="CU63" s="902"/>
      <c r="CV63" s="902"/>
      <c r="CW63" s="902"/>
      <c r="CX63" s="902"/>
      <c r="CY63" s="902"/>
      <c r="CZ63" s="902"/>
      <c r="DA63" s="902"/>
      <c r="DB63" s="902"/>
      <c r="DC63" s="902"/>
      <c r="DD63" s="902"/>
      <c r="DE63" s="902"/>
      <c r="DF63" s="902"/>
      <c r="DG63" s="902"/>
      <c r="DH63" s="902"/>
      <c r="DI63" s="902"/>
      <c r="DJ63" s="902"/>
      <c r="DK63" s="902"/>
      <c r="DL63" s="902"/>
      <c r="DM63" s="902"/>
      <c r="DN63" s="902"/>
      <c r="DO63" s="902"/>
      <c r="DP63" s="902"/>
      <c r="DQ63" s="902"/>
      <c r="DR63" s="902"/>
      <c r="DS63" s="902"/>
      <c r="DT63" s="902"/>
      <c r="DU63" s="902"/>
      <c r="DV63" s="902"/>
      <c r="DW63" s="902"/>
      <c r="DX63" s="902"/>
      <c r="DY63" s="902"/>
      <c r="DZ63" s="902"/>
      <c r="EA63" s="902"/>
      <c r="EB63" s="902"/>
      <c r="EC63" s="902"/>
      <c r="ED63" s="902"/>
      <c r="EE63" s="902"/>
      <c r="EF63" s="902"/>
      <c r="EG63" s="902"/>
      <c r="EH63" s="902"/>
      <c r="EI63" s="902"/>
      <c r="EJ63" s="902"/>
      <c r="EK63" s="902"/>
      <c r="EL63" s="902"/>
      <c r="EM63" s="902"/>
      <c r="EN63" s="902"/>
      <c r="EO63" s="902"/>
      <c r="EP63" s="902"/>
      <c r="EQ63" s="902"/>
      <c r="ER63" s="902"/>
      <c r="ES63" s="902"/>
      <c r="ET63" s="902"/>
      <c r="EU63" s="902"/>
      <c r="EV63" s="902"/>
      <c r="EW63" s="902"/>
      <c r="EX63" s="902"/>
      <c r="EY63" s="902"/>
      <c r="EZ63" s="902"/>
      <c r="FA63" s="902"/>
      <c r="FB63" s="902"/>
      <c r="FC63" s="902"/>
      <c r="FD63" s="902"/>
      <c r="FE63" s="902"/>
      <c r="FF63" s="902"/>
      <c r="FG63" s="902"/>
      <c r="FH63" s="902"/>
      <c r="FI63" s="902"/>
      <c r="FO63" s="1564"/>
      <c r="FP63" s="1564"/>
      <c r="JH63" s="902"/>
      <c r="JI63" s="902"/>
      <c r="JJ63" s="902"/>
      <c r="JK63" s="902"/>
    </row>
    <row r="64" spans="1:271" s="901" customFormat="1" x14ac:dyDescent="0.35">
      <c r="A64" s="902"/>
      <c r="B64" s="902"/>
      <c r="C64" s="902"/>
      <c r="D64" s="902"/>
      <c r="E64" s="902"/>
      <c r="F64" s="902"/>
      <c r="G64" s="902"/>
      <c r="H64" s="902"/>
      <c r="I64" s="902"/>
      <c r="J64" s="902"/>
      <c r="K64" s="902"/>
      <c r="L64" s="902"/>
      <c r="M64" s="902"/>
      <c r="N64" s="902"/>
      <c r="O64" s="902"/>
      <c r="P64" s="902"/>
      <c r="Q64" s="902"/>
      <c r="R64" s="902"/>
      <c r="S64" s="902"/>
      <c r="T64" s="902"/>
      <c r="U64" s="902"/>
      <c r="V64" s="902"/>
      <c r="W64" s="902"/>
      <c r="X64" s="902"/>
      <c r="Y64" s="902"/>
      <c r="Z64" s="902"/>
      <c r="AA64" s="902"/>
      <c r="AB64" s="902"/>
      <c r="AC64" s="902"/>
      <c r="AD64" s="902"/>
      <c r="AE64" s="902"/>
      <c r="AF64" s="902"/>
      <c r="AG64" s="902"/>
      <c r="AH64" s="902"/>
      <c r="AI64" s="902"/>
      <c r="AJ64" s="902"/>
      <c r="AK64" s="902"/>
      <c r="AL64" s="902"/>
      <c r="AM64" s="902"/>
      <c r="AN64" s="902"/>
      <c r="AO64" s="902"/>
      <c r="AP64" s="902"/>
      <c r="AQ64" s="902"/>
      <c r="AR64" s="902"/>
      <c r="AS64" s="902"/>
      <c r="AT64" s="902"/>
      <c r="AU64" s="902"/>
      <c r="AV64" s="902"/>
      <c r="AW64" s="902"/>
      <c r="AX64" s="902"/>
      <c r="AY64" s="902"/>
      <c r="AZ64" s="902"/>
      <c r="BA64" s="902"/>
      <c r="BB64" s="902"/>
      <c r="BC64" s="902"/>
      <c r="BD64" s="902"/>
      <c r="BE64" s="902"/>
      <c r="BF64" s="902"/>
      <c r="BG64" s="902"/>
      <c r="BH64" s="902"/>
      <c r="BI64" s="902"/>
      <c r="BJ64" s="902"/>
      <c r="BK64" s="902"/>
      <c r="BL64" s="902"/>
      <c r="BM64" s="902"/>
      <c r="BN64" s="902"/>
      <c r="BO64" s="902"/>
      <c r="BP64" s="902"/>
      <c r="BQ64" s="902"/>
      <c r="BR64" s="902"/>
      <c r="BS64" s="902"/>
      <c r="BT64" s="902"/>
      <c r="BU64" s="902"/>
      <c r="BV64" s="902"/>
      <c r="BW64" s="902"/>
      <c r="BX64" s="902"/>
      <c r="BY64" s="902"/>
      <c r="BZ64" s="902"/>
      <c r="CA64" s="902"/>
      <c r="CB64" s="902"/>
      <c r="CC64" s="902"/>
      <c r="CD64" s="902"/>
      <c r="CE64" s="902"/>
      <c r="CF64" s="902"/>
      <c r="CG64" s="902"/>
      <c r="CH64" s="902"/>
      <c r="CI64" s="902"/>
      <c r="CJ64" s="902"/>
      <c r="CK64" s="902"/>
      <c r="CL64" s="902"/>
      <c r="CM64" s="902"/>
      <c r="CN64" s="902"/>
      <c r="CO64" s="902"/>
      <c r="CP64" s="902"/>
      <c r="CQ64" s="902"/>
      <c r="CR64" s="902"/>
      <c r="CS64" s="902"/>
      <c r="CT64" s="902"/>
      <c r="CU64" s="902"/>
      <c r="CV64" s="902"/>
      <c r="CW64" s="902"/>
      <c r="CX64" s="902"/>
      <c r="CY64" s="902"/>
      <c r="CZ64" s="902"/>
      <c r="DA64" s="902"/>
      <c r="DB64" s="902"/>
      <c r="DC64" s="902"/>
      <c r="DD64" s="902"/>
      <c r="DE64" s="902"/>
      <c r="DF64" s="902"/>
      <c r="DG64" s="902"/>
      <c r="DH64" s="902"/>
      <c r="DI64" s="902"/>
      <c r="DJ64" s="902"/>
      <c r="DK64" s="902"/>
      <c r="DL64" s="902"/>
      <c r="DM64" s="902"/>
      <c r="DN64" s="902"/>
      <c r="DO64" s="902"/>
      <c r="DP64" s="902"/>
      <c r="DQ64" s="902"/>
      <c r="DR64" s="902"/>
      <c r="DS64" s="902"/>
      <c r="DT64" s="902"/>
      <c r="DU64" s="902"/>
      <c r="DV64" s="902"/>
      <c r="DW64" s="902"/>
      <c r="DX64" s="902"/>
      <c r="DY64" s="902"/>
      <c r="DZ64" s="902"/>
      <c r="EA64" s="902"/>
      <c r="EB64" s="902"/>
      <c r="EC64" s="902"/>
      <c r="ED64" s="902"/>
      <c r="EE64" s="902"/>
      <c r="EF64" s="902"/>
      <c r="EG64" s="902"/>
      <c r="EH64" s="902"/>
      <c r="EI64" s="902"/>
      <c r="EJ64" s="902"/>
      <c r="EK64" s="902"/>
      <c r="EL64" s="902"/>
      <c r="EM64" s="902"/>
      <c r="EN64" s="902"/>
      <c r="EO64" s="902"/>
      <c r="EP64" s="902"/>
      <c r="EQ64" s="902"/>
      <c r="ER64" s="902"/>
      <c r="ES64" s="902"/>
      <c r="ET64" s="902"/>
      <c r="EU64" s="902"/>
      <c r="EV64" s="902"/>
      <c r="EW64" s="902"/>
      <c r="EX64" s="902"/>
      <c r="EY64" s="902"/>
      <c r="EZ64" s="902"/>
      <c r="FA64" s="902"/>
      <c r="FB64" s="902"/>
      <c r="FC64" s="902"/>
      <c r="FD64" s="902"/>
      <c r="FE64" s="902"/>
      <c r="FF64" s="902"/>
      <c r="FG64" s="902"/>
      <c r="FH64" s="902"/>
      <c r="FI64" s="902"/>
      <c r="JH64" s="902"/>
      <c r="JI64" s="902"/>
      <c r="JJ64" s="902"/>
      <c r="JK64" s="902"/>
    </row>
    <row r="65" spans="1:271" s="901" customFormat="1" x14ac:dyDescent="0.35">
      <c r="A65" s="902"/>
      <c r="B65" s="902"/>
      <c r="C65" s="902"/>
      <c r="D65" s="902"/>
      <c r="E65" s="902"/>
      <c r="F65" s="902"/>
      <c r="G65" s="902"/>
      <c r="H65" s="902"/>
      <c r="I65" s="902"/>
      <c r="J65" s="902"/>
      <c r="K65" s="902"/>
      <c r="L65" s="902"/>
      <c r="M65" s="902"/>
      <c r="N65" s="902"/>
      <c r="O65" s="902"/>
      <c r="P65" s="902"/>
      <c r="Q65" s="902"/>
      <c r="R65" s="902"/>
      <c r="S65" s="902"/>
      <c r="T65" s="902"/>
      <c r="U65" s="902"/>
      <c r="V65" s="902"/>
      <c r="W65" s="902"/>
      <c r="X65" s="902"/>
      <c r="Y65" s="902"/>
      <c r="Z65" s="902"/>
      <c r="AA65" s="902"/>
      <c r="AB65" s="902"/>
      <c r="AC65" s="902"/>
      <c r="AD65" s="902"/>
      <c r="AE65" s="902"/>
      <c r="AF65" s="902"/>
      <c r="AG65" s="902"/>
      <c r="AH65" s="902"/>
      <c r="AI65" s="902"/>
      <c r="AJ65" s="902"/>
      <c r="AK65" s="902"/>
      <c r="AL65" s="902"/>
      <c r="AM65" s="902"/>
      <c r="AN65" s="902"/>
      <c r="AO65" s="902"/>
      <c r="AP65" s="902"/>
      <c r="AQ65" s="902"/>
      <c r="AR65" s="902"/>
      <c r="AS65" s="902"/>
      <c r="AT65" s="902"/>
      <c r="AU65" s="902"/>
      <c r="AV65" s="902"/>
      <c r="AW65" s="902"/>
      <c r="AX65" s="902"/>
      <c r="AY65" s="902"/>
      <c r="AZ65" s="902"/>
      <c r="BA65" s="902"/>
      <c r="BB65" s="902"/>
      <c r="BC65" s="902"/>
      <c r="BD65" s="902"/>
      <c r="BE65" s="902"/>
      <c r="BF65" s="902"/>
      <c r="BG65" s="902"/>
      <c r="BH65" s="902"/>
      <c r="BI65" s="902"/>
      <c r="BJ65" s="902"/>
      <c r="BK65" s="902"/>
      <c r="BL65" s="902"/>
      <c r="BM65" s="902"/>
      <c r="BN65" s="902"/>
      <c r="BO65" s="902"/>
      <c r="BP65" s="902"/>
      <c r="BQ65" s="902"/>
      <c r="BR65" s="902"/>
      <c r="BS65" s="902"/>
      <c r="BT65" s="902"/>
      <c r="BU65" s="902"/>
      <c r="BV65" s="902"/>
      <c r="BW65" s="902"/>
      <c r="BX65" s="902"/>
      <c r="BY65" s="902"/>
      <c r="BZ65" s="902"/>
      <c r="CA65" s="902"/>
      <c r="CB65" s="902"/>
      <c r="CC65" s="902"/>
      <c r="CD65" s="902"/>
      <c r="CE65" s="902"/>
      <c r="CF65" s="902"/>
      <c r="CG65" s="902"/>
      <c r="CH65" s="902"/>
      <c r="CI65" s="902"/>
      <c r="CJ65" s="902"/>
      <c r="CK65" s="902"/>
      <c r="CL65" s="902"/>
      <c r="CM65" s="902"/>
      <c r="CN65" s="902"/>
      <c r="CO65" s="902"/>
      <c r="CP65" s="902"/>
      <c r="CQ65" s="902"/>
      <c r="CR65" s="902"/>
      <c r="CS65" s="902"/>
      <c r="CT65" s="902"/>
      <c r="CU65" s="902"/>
      <c r="CV65" s="902"/>
      <c r="CW65" s="902"/>
      <c r="CX65" s="902"/>
      <c r="CY65" s="902"/>
      <c r="CZ65" s="902"/>
      <c r="DA65" s="902"/>
      <c r="DB65" s="902"/>
      <c r="DC65" s="902"/>
      <c r="DD65" s="902"/>
      <c r="DE65" s="902"/>
      <c r="DF65" s="902"/>
      <c r="DG65" s="902"/>
      <c r="DH65" s="902"/>
      <c r="DI65" s="902"/>
      <c r="DJ65" s="902"/>
      <c r="DK65" s="902"/>
      <c r="DL65" s="902"/>
      <c r="DM65" s="902"/>
      <c r="DN65" s="902"/>
      <c r="DO65" s="902"/>
      <c r="DP65" s="902"/>
      <c r="DQ65" s="902"/>
      <c r="DR65" s="902"/>
      <c r="DS65" s="902"/>
      <c r="DT65" s="902"/>
      <c r="DU65" s="902"/>
      <c r="DV65" s="902"/>
      <c r="DW65" s="902"/>
      <c r="DX65" s="902"/>
      <c r="DY65" s="902"/>
      <c r="DZ65" s="902"/>
      <c r="EA65" s="902"/>
      <c r="EB65" s="902"/>
      <c r="EC65" s="902"/>
      <c r="ED65" s="902"/>
      <c r="EE65" s="902"/>
      <c r="EF65" s="902"/>
      <c r="EG65" s="902"/>
      <c r="EH65" s="902"/>
      <c r="EI65" s="902"/>
      <c r="EJ65" s="902"/>
      <c r="EK65" s="902"/>
      <c r="EL65" s="902"/>
      <c r="EM65" s="902"/>
      <c r="EN65" s="902"/>
      <c r="EO65" s="902"/>
      <c r="EP65" s="902"/>
      <c r="EQ65" s="902"/>
      <c r="ER65" s="902"/>
      <c r="ES65" s="902"/>
      <c r="ET65" s="902"/>
      <c r="EU65" s="902"/>
      <c r="EV65" s="902"/>
      <c r="EW65" s="902"/>
      <c r="EX65" s="902"/>
      <c r="EY65" s="902"/>
      <c r="EZ65" s="902"/>
      <c r="FA65" s="902"/>
      <c r="FB65" s="902"/>
      <c r="FC65" s="902"/>
      <c r="FD65" s="902"/>
      <c r="FE65" s="902"/>
      <c r="FF65" s="902"/>
      <c r="FG65" s="902"/>
      <c r="FH65" s="902"/>
      <c r="FI65" s="902"/>
      <c r="JH65" s="902"/>
      <c r="JI65" s="902"/>
      <c r="JJ65" s="902"/>
      <c r="JK65" s="902"/>
    </row>
    <row r="66" spans="1:271" s="901" customFormat="1" x14ac:dyDescent="0.35">
      <c r="A66" s="902"/>
      <c r="B66" s="902"/>
      <c r="C66" s="902"/>
      <c r="D66" s="902"/>
      <c r="E66" s="902"/>
      <c r="F66" s="902"/>
      <c r="G66" s="902"/>
      <c r="H66" s="902"/>
      <c r="I66" s="902"/>
      <c r="J66" s="902"/>
      <c r="K66" s="902"/>
      <c r="L66" s="902"/>
      <c r="M66" s="902"/>
      <c r="N66" s="902"/>
      <c r="O66" s="902"/>
      <c r="P66" s="902"/>
      <c r="Q66" s="902"/>
      <c r="R66" s="902"/>
      <c r="S66" s="902"/>
      <c r="T66" s="902"/>
      <c r="U66" s="902"/>
      <c r="V66" s="902"/>
      <c r="W66" s="902"/>
      <c r="X66" s="902"/>
      <c r="Y66" s="902"/>
      <c r="Z66" s="902"/>
      <c r="AA66" s="902"/>
      <c r="AB66" s="902"/>
      <c r="AC66" s="902"/>
      <c r="AD66" s="902"/>
      <c r="AE66" s="902"/>
      <c r="AF66" s="902"/>
      <c r="AG66" s="902"/>
      <c r="AH66" s="902"/>
      <c r="AI66" s="902"/>
      <c r="AJ66" s="902"/>
      <c r="AK66" s="902"/>
      <c r="AL66" s="902"/>
      <c r="AM66" s="902"/>
      <c r="AN66" s="902"/>
      <c r="AO66" s="902"/>
      <c r="AP66" s="902"/>
      <c r="AQ66" s="902"/>
      <c r="AR66" s="902"/>
      <c r="AS66" s="902"/>
      <c r="AT66" s="902"/>
      <c r="AU66" s="902"/>
      <c r="AV66" s="902"/>
      <c r="AW66" s="902"/>
      <c r="AX66" s="902"/>
      <c r="AY66" s="902"/>
      <c r="AZ66" s="902"/>
      <c r="BA66" s="902"/>
      <c r="BB66" s="902"/>
      <c r="BC66" s="902"/>
      <c r="BD66" s="902"/>
      <c r="BE66" s="902"/>
      <c r="BF66" s="902"/>
      <c r="BG66" s="902"/>
      <c r="BH66" s="902"/>
      <c r="BI66" s="902"/>
      <c r="BJ66" s="902"/>
      <c r="BK66" s="902"/>
      <c r="BL66" s="902"/>
      <c r="BM66" s="902"/>
      <c r="BN66" s="902"/>
      <c r="BO66" s="902"/>
      <c r="BP66" s="902"/>
      <c r="BQ66" s="902"/>
      <c r="BR66" s="902"/>
      <c r="BS66" s="902"/>
      <c r="BT66" s="902"/>
      <c r="BU66" s="902"/>
      <c r="BV66" s="902"/>
      <c r="BW66" s="902"/>
      <c r="BX66" s="902"/>
      <c r="BY66" s="902"/>
      <c r="BZ66" s="902"/>
      <c r="CA66" s="902"/>
      <c r="CB66" s="902"/>
      <c r="CC66" s="902"/>
      <c r="CD66" s="902"/>
      <c r="CE66" s="902"/>
      <c r="CF66" s="902"/>
      <c r="CG66" s="902"/>
      <c r="CH66" s="902"/>
      <c r="CI66" s="902"/>
      <c r="CJ66" s="902"/>
      <c r="CK66" s="902"/>
      <c r="CL66" s="902"/>
      <c r="CM66" s="902"/>
      <c r="CN66" s="902"/>
      <c r="CO66" s="902"/>
      <c r="CP66" s="902"/>
      <c r="CQ66" s="902"/>
      <c r="CR66" s="902"/>
      <c r="CS66" s="902"/>
      <c r="CT66" s="902"/>
      <c r="CU66" s="902"/>
      <c r="CV66" s="902"/>
      <c r="CW66" s="902"/>
      <c r="CX66" s="902"/>
      <c r="CY66" s="902"/>
      <c r="CZ66" s="902"/>
      <c r="DA66" s="902"/>
      <c r="DB66" s="902"/>
      <c r="DC66" s="902"/>
      <c r="DD66" s="902"/>
      <c r="DE66" s="902"/>
      <c r="DF66" s="902"/>
      <c r="DG66" s="902"/>
      <c r="DH66" s="902"/>
      <c r="DI66" s="902"/>
      <c r="DJ66" s="902"/>
      <c r="DK66" s="902"/>
      <c r="DL66" s="902"/>
      <c r="DM66" s="902"/>
      <c r="DN66" s="902"/>
      <c r="DO66" s="902"/>
      <c r="DP66" s="902"/>
      <c r="DQ66" s="902"/>
      <c r="DR66" s="902"/>
      <c r="DS66" s="902"/>
      <c r="DT66" s="902"/>
      <c r="DU66" s="902"/>
      <c r="DV66" s="902"/>
      <c r="DW66" s="902"/>
      <c r="DX66" s="902"/>
      <c r="DY66" s="902"/>
      <c r="DZ66" s="902"/>
      <c r="EA66" s="902"/>
      <c r="EB66" s="902"/>
      <c r="EC66" s="902"/>
      <c r="ED66" s="902"/>
      <c r="EE66" s="902"/>
      <c r="EF66" s="902"/>
      <c r="EG66" s="902"/>
      <c r="EH66" s="902"/>
      <c r="EI66" s="902"/>
      <c r="EJ66" s="902"/>
      <c r="EK66" s="902"/>
      <c r="EL66" s="902"/>
      <c r="EM66" s="902"/>
      <c r="EN66" s="902"/>
      <c r="EO66" s="902"/>
      <c r="EP66" s="902"/>
      <c r="EQ66" s="902"/>
      <c r="ER66" s="902"/>
      <c r="ES66" s="902"/>
      <c r="ET66" s="902"/>
      <c r="EU66" s="902"/>
      <c r="EV66" s="902"/>
      <c r="EW66" s="902"/>
      <c r="EX66" s="902"/>
      <c r="EY66" s="902"/>
      <c r="EZ66" s="902"/>
      <c r="FA66" s="902"/>
      <c r="FB66" s="902"/>
      <c r="FC66" s="902"/>
      <c r="FD66" s="902"/>
      <c r="FE66" s="902"/>
      <c r="FF66" s="902"/>
      <c r="FG66" s="902"/>
      <c r="FH66" s="902"/>
      <c r="FI66" s="902"/>
      <c r="JH66" s="902"/>
      <c r="JI66" s="902"/>
      <c r="JJ66" s="902"/>
      <c r="JK66" s="902"/>
    </row>
    <row r="67" spans="1:271" s="901" customFormat="1" x14ac:dyDescent="0.35">
      <c r="A67" s="902"/>
      <c r="B67" s="902"/>
      <c r="C67" s="902"/>
      <c r="D67" s="902"/>
      <c r="E67" s="902"/>
      <c r="F67" s="902"/>
      <c r="G67" s="902"/>
      <c r="H67" s="902"/>
      <c r="I67" s="902"/>
      <c r="J67" s="902"/>
      <c r="K67" s="902"/>
      <c r="L67" s="902"/>
      <c r="M67" s="902"/>
      <c r="N67" s="902"/>
      <c r="O67" s="902"/>
      <c r="P67" s="902"/>
      <c r="Q67" s="902"/>
      <c r="R67" s="902"/>
      <c r="S67" s="902"/>
      <c r="T67" s="902"/>
      <c r="U67" s="902"/>
      <c r="V67" s="902"/>
      <c r="W67" s="902"/>
      <c r="X67" s="902"/>
      <c r="Y67" s="902"/>
      <c r="Z67" s="902"/>
      <c r="AA67" s="902"/>
      <c r="AB67" s="902"/>
      <c r="AC67" s="902"/>
      <c r="AD67" s="902"/>
      <c r="AE67" s="902"/>
      <c r="AF67" s="902"/>
      <c r="AG67" s="902"/>
      <c r="AH67" s="902"/>
      <c r="AI67" s="902"/>
      <c r="AJ67" s="902"/>
      <c r="AK67" s="902"/>
      <c r="AL67" s="902"/>
      <c r="AM67" s="902"/>
      <c r="AN67" s="902"/>
      <c r="AO67" s="902"/>
      <c r="AP67" s="902"/>
      <c r="AQ67" s="902"/>
      <c r="AR67" s="902"/>
      <c r="AS67" s="902"/>
      <c r="AT67" s="902"/>
      <c r="AU67" s="902"/>
      <c r="AV67" s="902"/>
      <c r="AW67" s="902"/>
      <c r="AX67" s="902"/>
      <c r="AY67" s="902"/>
      <c r="AZ67" s="902"/>
      <c r="BA67" s="902"/>
      <c r="BB67" s="902"/>
      <c r="BC67" s="902"/>
      <c r="BD67" s="902"/>
      <c r="BE67" s="902"/>
      <c r="BF67" s="902"/>
      <c r="BG67" s="902"/>
      <c r="BH67" s="902"/>
      <c r="BI67" s="902"/>
      <c r="BJ67" s="902"/>
      <c r="BK67" s="902"/>
      <c r="BL67" s="902"/>
      <c r="BM67" s="902"/>
      <c r="BN67" s="902"/>
      <c r="BO67" s="902"/>
      <c r="BP67" s="902"/>
      <c r="BQ67" s="902"/>
      <c r="BR67" s="902"/>
      <c r="BS67" s="902"/>
      <c r="BT67" s="902"/>
      <c r="BU67" s="902"/>
      <c r="BV67" s="902"/>
      <c r="BW67" s="902"/>
      <c r="BX67" s="902"/>
      <c r="BY67" s="902"/>
      <c r="BZ67" s="902"/>
      <c r="CA67" s="902"/>
      <c r="CB67" s="902"/>
      <c r="CC67" s="902"/>
      <c r="CD67" s="902"/>
      <c r="CE67" s="902"/>
      <c r="CF67" s="902"/>
      <c r="CG67" s="902"/>
      <c r="CH67" s="902"/>
      <c r="CI67" s="902"/>
      <c r="CJ67" s="902"/>
      <c r="CK67" s="902"/>
      <c r="CL67" s="902"/>
      <c r="CM67" s="902"/>
      <c r="CN67" s="902"/>
      <c r="CO67" s="902"/>
      <c r="CP67" s="902"/>
      <c r="CQ67" s="902"/>
      <c r="CR67" s="902"/>
      <c r="CS67" s="902"/>
      <c r="CT67" s="902"/>
      <c r="CU67" s="902"/>
      <c r="CV67" s="902"/>
      <c r="CW67" s="902"/>
      <c r="CX67" s="902"/>
      <c r="CY67" s="902"/>
      <c r="CZ67" s="902"/>
      <c r="DA67" s="902"/>
      <c r="DB67" s="902"/>
      <c r="DC67" s="902"/>
      <c r="DD67" s="902"/>
      <c r="DE67" s="902"/>
      <c r="DF67" s="902"/>
      <c r="DG67" s="902"/>
      <c r="DH67" s="902"/>
      <c r="DI67" s="902"/>
      <c r="DJ67" s="902"/>
      <c r="DK67" s="902"/>
      <c r="DL67" s="902"/>
      <c r="DM67" s="902"/>
      <c r="DN67" s="902"/>
      <c r="DO67" s="902"/>
      <c r="DP67" s="902"/>
      <c r="DQ67" s="902"/>
      <c r="DR67" s="902"/>
      <c r="DS67" s="902"/>
      <c r="DT67" s="902"/>
      <c r="DU67" s="902"/>
      <c r="DV67" s="902"/>
      <c r="DW67" s="902"/>
      <c r="DX67" s="902"/>
      <c r="DY67" s="902"/>
      <c r="DZ67" s="902"/>
      <c r="EA67" s="902"/>
      <c r="EB67" s="902"/>
      <c r="EC67" s="902"/>
      <c r="ED67" s="902"/>
      <c r="EE67" s="902"/>
      <c r="EF67" s="902"/>
      <c r="EG67" s="902"/>
      <c r="EH67" s="902"/>
      <c r="EI67" s="902"/>
      <c r="EJ67" s="902"/>
      <c r="EK67" s="902"/>
      <c r="EL67" s="902"/>
      <c r="EM67" s="902"/>
      <c r="EN67" s="902"/>
      <c r="EO67" s="902"/>
      <c r="EP67" s="902"/>
      <c r="EQ67" s="902"/>
      <c r="ER67" s="902"/>
      <c r="ES67" s="902"/>
      <c r="ET67" s="902"/>
      <c r="EU67" s="902"/>
      <c r="EV67" s="902"/>
      <c r="EW67" s="902"/>
      <c r="EX67" s="902"/>
      <c r="EY67" s="902"/>
      <c r="EZ67" s="902"/>
      <c r="FA67" s="902"/>
      <c r="FB67" s="902"/>
      <c r="FC67" s="902"/>
      <c r="FD67" s="902"/>
      <c r="FE67" s="902"/>
      <c r="FF67" s="902"/>
      <c r="FG67" s="902"/>
      <c r="FH67" s="902"/>
      <c r="FI67" s="902"/>
      <c r="JH67" s="902"/>
      <c r="JI67" s="902"/>
      <c r="JJ67" s="902"/>
      <c r="JK67" s="902"/>
    </row>
    <row r="68" spans="1:271" s="901" customFormat="1" x14ac:dyDescent="0.35">
      <c r="A68" s="902"/>
      <c r="B68" s="902"/>
      <c r="C68" s="902"/>
      <c r="D68" s="902"/>
      <c r="E68" s="902"/>
      <c r="F68" s="902"/>
      <c r="G68" s="902"/>
      <c r="H68" s="902"/>
      <c r="I68" s="902"/>
      <c r="J68" s="902"/>
      <c r="K68" s="902"/>
      <c r="L68" s="902"/>
      <c r="M68" s="902"/>
      <c r="N68" s="902"/>
      <c r="O68" s="902"/>
      <c r="P68" s="902"/>
      <c r="Q68" s="902"/>
      <c r="R68" s="902"/>
      <c r="S68" s="902"/>
      <c r="T68" s="902"/>
      <c r="U68" s="902"/>
      <c r="V68" s="902"/>
      <c r="W68" s="902"/>
      <c r="X68" s="902"/>
      <c r="Y68" s="902"/>
      <c r="Z68" s="902"/>
      <c r="AA68" s="902"/>
      <c r="AB68" s="902"/>
      <c r="AC68" s="902"/>
      <c r="AD68" s="902"/>
      <c r="AE68" s="902"/>
      <c r="AF68" s="902"/>
      <c r="AG68" s="902"/>
      <c r="AH68" s="902"/>
      <c r="AI68" s="902"/>
      <c r="AJ68" s="902"/>
      <c r="AK68" s="902"/>
      <c r="AL68" s="902"/>
      <c r="AM68" s="902"/>
      <c r="AN68" s="902"/>
      <c r="AO68" s="902"/>
      <c r="AP68" s="902"/>
      <c r="AQ68" s="902"/>
      <c r="AR68" s="902"/>
      <c r="AS68" s="902"/>
      <c r="AT68" s="902"/>
      <c r="AU68" s="902"/>
      <c r="AV68" s="902"/>
      <c r="AW68" s="902"/>
      <c r="AX68" s="902"/>
      <c r="AY68" s="902"/>
      <c r="AZ68" s="902"/>
      <c r="BA68" s="902"/>
      <c r="BB68" s="902"/>
      <c r="BC68" s="902"/>
      <c r="BD68" s="902"/>
      <c r="BE68" s="902"/>
      <c r="BF68" s="902"/>
      <c r="BG68" s="902"/>
      <c r="BH68" s="902"/>
      <c r="BI68" s="902"/>
      <c r="BJ68" s="902"/>
      <c r="BK68" s="902"/>
      <c r="BL68" s="902"/>
      <c r="BM68" s="902"/>
      <c r="BN68" s="902"/>
      <c r="BO68" s="902"/>
      <c r="BP68" s="902"/>
      <c r="BQ68" s="902"/>
      <c r="BR68" s="902"/>
      <c r="BS68" s="902"/>
      <c r="BT68" s="902"/>
      <c r="BU68" s="902"/>
      <c r="BV68" s="902"/>
      <c r="BW68" s="902"/>
      <c r="BX68" s="902"/>
      <c r="BY68" s="902"/>
      <c r="BZ68" s="902"/>
      <c r="CA68" s="902"/>
      <c r="CB68" s="902"/>
      <c r="CC68" s="902"/>
      <c r="CD68" s="902"/>
      <c r="CE68" s="902"/>
      <c r="CF68" s="902"/>
      <c r="CG68" s="902"/>
      <c r="CH68" s="902"/>
      <c r="CI68" s="902"/>
      <c r="CJ68" s="902"/>
      <c r="CK68" s="902"/>
      <c r="CL68" s="902"/>
      <c r="CM68" s="902"/>
      <c r="CN68" s="902"/>
      <c r="CO68" s="902"/>
      <c r="CP68" s="902"/>
      <c r="CQ68" s="902"/>
      <c r="CR68" s="902"/>
      <c r="CS68" s="902"/>
      <c r="CT68" s="902"/>
      <c r="CU68" s="902"/>
      <c r="CV68" s="902"/>
      <c r="CW68" s="902"/>
      <c r="CX68" s="902"/>
      <c r="CY68" s="902"/>
      <c r="CZ68" s="902"/>
      <c r="DA68" s="902"/>
      <c r="DB68" s="902"/>
      <c r="DC68" s="902"/>
      <c r="DD68" s="902"/>
      <c r="DE68" s="902"/>
      <c r="DF68" s="902"/>
      <c r="DG68" s="902"/>
      <c r="DH68" s="902"/>
      <c r="DI68" s="902"/>
      <c r="DJ68" s="902"/>
      <c r="DK68" s="902"/>
      <c r="DL68" s="902"/>
      <c r="DM68" s="902"/>
      <c r="DN68" s="902"/>
      <c r="DO68" s="902"/>
      <c r="DP68" s="902"/>
      <c r="DQ68" s="902"/>
      <c r="DR68" s="902"/>
      <c r="DS68" s="902"/>
      <c r="DT68" s="902"/>
      <c r="DU68" s="902"/>
      <c r="DV68" s="902"/>
      <c r="DW68" s="902"/>
      <c r="DX68" s="902"/>
      <c r="DY68" s="902"/>
      <c r="DZ68" s="902"/>
      <c r="EA68" s="902"/>
      <c r="EB68" s="902"/>
      <c r="EC68" s="902"/>
      <c r="ED68" s="902"/>
      <c r="EE68" s="902"/>
      <c r="EF68" s="902"/>
      <c r="EG68" s="902"/>
      <c r="EH68" s="902"/>
      <c r="EI68" s="902"/>
      <c r="EJ68" s="902"/>
      <c r="EK68" s="902"/>
      <c r="EL68" s="902"/>
      <c r="EM68" s="902"/>
      <c r="EN68" s="902"/>
      <c r="EO68" s="902"/>
      <c r="EP68" s="902"/>
      <c r="EQ68" s="902"/>
      <c r="ER68" s="902"/>
      <c r="ES68" s="902"/>
      <c r="ET68" s="902"/>
      <c r="EU68" s="902"/>
      <c r="EV68" s="902"/>
      <c r="EW68" s="902"/>
      <c r="EX68" s="902"/>
      <c r="EY68" s="902"/>
      <c r="EZ68" s="902"/>
      <c r="FA68" s="902"/>
      <c r="FB68" s="902"/>
      <c r="FC68" s="902"/>
      <c r="FD68" s="902"/>
      <c r="FE68" s="902"/>
      <c r="FF68" s="902"/>
      <c r="FG68" s="902"/>
      <c r="FH68" s="902"/>
      <c r="FI68" s="902"/>
      <c r="JH68" s="902"/>
      <c r="JI68" s="902"/>
      <c r="JJ68" s="902"/>
      <c r="JK68" s="902"/>
    </row>
    <row r="69" spans="1:271" s="901" customFormat="1" x14ac:dyDescent="0.35">
      <c r="A69" s="902"/>
      <c r="B69" s="902"/>
      <c r="C69" s="902"/>
      <c r="D69" s="902"/>
      <c r="E69" s="902"/>
      <c r="F69" s="902"/>
      <c r="G69" s="902"/>
      <c r="H69" s="902"/>
      <c r="I69" s="902"/>
      <c r="J69" s="902"/>
      <c r="K69" s="902"/>
      <c r="L69" s="902"/>
      <c r="M69" s="902"/>
      <c r="N69" s="902"/>
      <c r="O69" s="902"/>
      <c r="P69" s="902"/>
      <c r="Q69" s="902"/>
      <c r="R69" s="902"/>
      <c r="S69" s="902"/>
      <c r="T69" s="902"/>
      <c r="U69" s="902"/>
      <c r="V69" s="902"/>
      <c r="W69" s="902"/>
      <c r="X69" s="902"/>
      <c r="Y69" s="902"/>
      <c r="Z69" s="902"/>
      <c r="AA69" s="902"/>
      <c r="AB69" s="902"/>
      <c r="AC69" s="902"/>
      <c r="AD69" s="902"/>
      <c r="AE69" s="902"/>
      <c r="AF69" s="902"/>
      <c r="AG69" s="902"/>
      <c r="AH69" s="902"/>
      <c r="AI69" s="902"/>
      <c r="AJ69" s="902"/>
      <c r="AK69" s="902"/>
      <c r="AL69" s="902"/>
      <c r="AM69" s="902"/>
      <c r="AN69" s="902"/>
      <c r="AO69" s="902"/>
      <c r="AP69" s="902"/>
      <c r="AQ69" s="902"/>
      <c r="AR69" s="902"/>
      <c r="AS69" s="902"/>
      <c r="AT69" s="902"/>
      <c r="AU69" s="902"/>
      <c r="AV69" s="902"/>
      <c r="AW69" s="902"/>
      <c r="AX69" s="902"/>
      <c r="AY69" s="902"/>
      <c r="AZ69" s="902"/>
      <c r="BA69" s="902"/>
      <c r="BB69" s="902"/>
      <c r="BC69" s="902"/>
      <c r="BD69" s="902"/>
      <c r="BE69" s="902"/>
      <c r="BF69" s="902"/>
      <c r="BG69" s="902"/>
      <c r="BH69" s="902"/>
      <c r="BI69" s="902"/>
      <c r="BJ69" s="902"/>
      <c r="BK69" s="902"/>
      <c r="BL69" s="902"/>
      <c r="BM69" s="902"/>
      <c r="BN69" s="902"/>
      <c r="BO69" s="902"/>
      <c r="BP69" s="902"/>
      <c r="BQ69" s="902"/>
      <c r="BR69" s="902"/>
      <c r="BS69" s="902"/>
      <c r="BT69" s="902"/>
      <c r="BU69" s="902"/>
      <c r="BV69" s="902"/>
      <c r="BW69" s="902"/>
      <c r="BX69" s="902"/>
      <c r="BY69" s="902"/>
      <c r="BZ69" s="902"/>
      <c r="CA69" s="902"/>
      <c r="CB69" s="902"/>
      <c r="CC69" s="902"/>
      <c r="CD69" s="902"/>
      <c r="CE69" s="902"/>
      <c r="CF69" s="902"/>
      <c r="CG69" s="902"/>
      <c r="CH69" s="902"/>
      <c r="CI69" s="902"/>
      <c r="CJ69" s="902"/>
      <c r="CK69" s="902"/>
      <c r="CL69" s="902"/>
      <c r="CM69" s="902"/>
      <c r="CN69" s="902"/>
      <c r="CO69" s="902"/>
      <c r="CP69" s="902"/>
      <c r="CQ69" s="902"/>
      <c r="CR69" s="902"/>
      <c r="CS69" s="902"/>
      <c r="CT69" s="902"/>
      <c r="CU69" s="902"/>
      <c r="CV69" s="902"/>
      <c r="CW69" s="902"/>
      <c r="CX69" s="902"/>
      <c r="CY69" s="902"/>
      <c r="CZ69" s="902"/>
      <c r="DA69" s="902"/>
      <c r="DB69" s="902"/>
      <c r="DC69" s="902"/>
      <c r="DD69" s="902"/>
      <c r="DE69" s="902"/>
      <c r="DF69" s="902"/>
      <c r="DG69" s="902"/>
      <c r="DH69" s="902"/>
      <c r="DI69" s="902"/>
      <c r="DJ69" s="902"/>
      <c r="DK69" s="902"/>
      <c r="DL69" s="902"/>
      <c r="DM69" s="902"/>
      <c r="DN69" s="902"/>
      <c r="DO69" s="902"/>
      <c r="DP69" s="902"/>
      <c r="DQ69" s="902"/>
      <c r="DR69" s="902"/>
      <c r="DS69" s="902"/>
      <c r="DT69" s="902"/>
      <c r="DU69" s="902"/>
      <c r="DV69" s="902"/>
      <c r="DW69" s="902"/>
      <c r="DX69" s="902"/>
      <c r="DY69" s="902"/>
      <c r="DZ69" s="902"/>
      <c r="EA69" s="902"/>
      <c r="EB69" s="902"/>
      <c r="EC69" s="902"/>
      <c r="ED69" s="902"/>
      <c r="EE69" s="902"/>
      <c r="EF69" s="902"/>
      <c r="EG69" s="902"/>
      <c r="EH69" s="902"/>
      <c r="EI69" s="902"/>
      <c r="EJ69" s="902"/>
      <c r="EK69" s="902"/>
      <c r="EL69" s="902"/>
      <c r="EM69" s="902"/>
      <c r="EN69" s="902"/>
      <c r="EO69" s="902"/>
      <c r="EP69" s="902"/>
      <c r="EQ69" s="902"/>
      <c r="ER69" s="902"/>
      <c r="ES69" s="902"/>
      <c r="ET69" s="902"/>
      <c r="EU69" s="902"/>
      <c r="EV69" s="902"/>
      <c r="EW69" s="902"/>
      <c r="EX69" s="902"/>
      <c r="EY69" s="902"/>
      <c r="EZ69" s="902"/>
      <c r="FA69" s="902"/>
      <c r="FB69" s="902"/>
      <c r="FC69" s="902"/>
      <c r="FD69" s="902"/>
      <c r="FE69" s="902"/>
      <c r="FF69" s="902"/>
      <c r="FG69" s="902"/>
      <c r="FH69" s="902"/>
      <c r="FI69" s="902"/>
      <c r="JH69" s="902"/>
      <c r="JI69" s="902"/>
      <c r="JJ69" s="902"/>
      <c r="JK69" s="902"/>
    </row>
    <row r="70" spans="1:271" s="901" customFormat="1" x14ac:dyDescent="0.35">
      <c r="A70" s="902"/>
      <c r="B70" s="902"/>
      <c r="C70" s="902"/>
      <c r="D70" s="902"/>
      <c r="E70" s="902"/>
      <c r="F70" s="902"/>
      <c r="G70" s="902"/>
      <c r="H70" s="902"/>
      <c r="I70" s="902"/>
      <c r="J70" s="902"/>
      <c r="K70" s="902"/>
      <c r="L70" s="902"/>
      <c r="M70" s="902"/>
      <c r="N70" s="902"/>
      <c r="O70" s="902"/>
      <c r="P70" s="902"/>
      <c r="Q70" s="902"/>
      <c r="R70" s="902"/>
      <c r="S70" s="902"/>
      <c r="T70" s="902"/>
      <c r="U70" s="902"/>
      <c r="V70" s="902"/>
      <c r="W70" s="902"/>
      <c r="X70" s="902"/>
      <c r="Y70" s="902"/>
      <c r="Z70" s="902"/>
      <c r="AA70" s="902"/>
      <c r="AB70" s="902"/>
      <c r="AC70" s="902"/>
      <c r="AD70" s="902"/>
      <c r="AE70" s="902"/>
      <c r="AF70" s="902"/>
      <c r="AG70" s="902"/>
      <c r="AH70" s="902"/>
      <c r="AI70" s="902"/>
      <c r="AJ70" s="902"/>
      <c r="AK70" s="902"/>
      <c r="AL70" s="902"/>
      <c r="AM70" s="902"/>
      <c r="AN70" s="902"/>
      <c r="AO70" s="902"/>
      <c r="AP70" s="902"/>
      <c r="AQ70" s="902"/>
      <c r="AR70" s="902"/>
      <c r="AS70" s="902"/>
      <c r="AT70" s="902"/>
      <c r="AU70" s="902"/>
      <c r="AV70" s="902"/>
      <c r="AW70" s="902"/>
      <c r="AX70" s="902"/>
      <c r="AY70" s="902"/>
      <c r="AZ70" s="902"/>
      <c r="BA70" s="902"/>
      <c r="BB70" s="902"/>
      <c r="BC70" s="902"/>
      <c r="BD70" s="902"/>
      <c r="BE70" s="902"/>
      <c r="BF70" s="902"/>
      <c r="BG70" s="902"/>
      <c r="BH70" s="902"/>
      <c r="BI70" s="902"/>
      <c r="BJ70" s="902"/>
      <c r="BK70" s="902"/>
      <c r="BL70" s="902"/>
      <c r="BM70" s="902"/>
      <c r="BN70" s="902"/>
      <c r="BO70" s="902"/>
      <c r="BP70" s="902"/>
      <c r="BQ70" s="902"/>
      <c r="BR70" s="902"/>
      <c r="BS70" s="902"/>
      <c r="BT70" s="902"/>
      <c r="BU70" s="902"/>
      <c r="BV70" s="902"/>
      <c r="BW70" s="902"/>
      <c r="BX70" s="902"/>
      <c r="BY70" s="902"/>
      <c r="BZ70" s="902"/>
      <c r="CA70" s="902"/>
      <c r="CB70" s="902"/>
      <c r="CC70" s="902"/>
      <c r="CD70" s="902"/>
      <c r="CE70" s="902"/>
      <c r="CF70" s="902"/>
      <c r="CG70" s="902"/>
      <c r="CH70" s="902"/>
      <c r="CI70" s="902"/>
      <c r="CJ70" s="902"/>
      <c r="CK70" s="902"/>
      <c r="CL70" s="902"/>
      <c r="CM70" s="902"/>
      <c r="CN70" s="902"/>
      <c r="CO70" s="902"/>
      <c r="CP70" s="902"/>
      <c r="CQ70" s="902"/>
      <c r="CR70" s="902"/>
      <c r="CS70" s="902"/>
      <c r="CT70" s="902"/>
      <c r="CU70" s="902"/>
      <c r="CV70" s="902"/>
      <c r="CW70" s="902"/>
      <c r="CX70" s="902"/>
      <c r="CY70" s="902"/>
      <c r="CZ70" s="902"/>
      <c r="DA70" s="902"/>
      <c r="DB70" s="902"/>
      <c r="DC70" s="902"/>
      <c r="DD70" s="902"/>
      <c r="DE70" s="902"/>
      <c r="DF70" s="902"/>
      <c r="DG70" s="902"/>
      <c r="DH70" s="902"/>
      <c r="DI70" s="902"/>
      <c r="DJ70" s="902"/>
      <c r="DK70" s="902"/>
      <c r="DL70" s="902"/>
      <c r="DM70" s="902"/>
      <c r="DN70" s="902"/>
      <c r="DO70" s="902"/>
      <c r="DP70" s="902"/>
      <c r="DQ70" s="902"/>
      <c r="DR70" s="902"/>
      <c r="DS70" s="902"/>
      <c r="DT70" s="902"/>
      <c r="DU70" s="902"/>
      <c r="DV70" s="902"/>
      <c r="DW70" s="902"/>
      <c r="DX70" s="902"/>
      <c r="DY70" s="902"/>
      <c r="DZ70" s="902"/>
      <c r="EA70" s="902"/>
      <c r="EB70" s="902"/>
      <c r="EC70" s="902"/>
      <c r="ED70" s="902"/>
      <c r="EE70" s="902"/>
      <c r="EF70" s="902"/>
      <c r="EG70" s="902"/>
      <c r="EH70" s="902"/>
      <c r="EI70" s="902"/>
      <c r="EJ70" s="902"/>
      <c r="EK70" s="902"/>
      <c r="EL70" s="902"/>
      <c r="EM70" s="902"/>
      <c r="EN70" s="902"/>
      <c r="EO70" s="902"/>
      <c r="EP70" s="902"/>
      <c r="EQ70" s="902"/>
      <c r="ER70" s="902"/>
      <c r="ES70" s="902"/>
      <c r="ET70" s="902"/>
      <c r="EU70" s="902"/>
      <c r="EV70" s="902"/>
      <c r="EW70" s="902"/>
      <c r="EX70" s="902"/>
      <c r="EY70" s="902"/>
      <c r="EZ70" s="902"/>
      <c r="FA70" s="902"/>
      <c r="FB70" s="902"/>
      <c r="FC70" s="902"/>
      <c r="FD70" s="902"/>
      <c r="FE70" s="902"/>
      <c r="FF70" s="902"/>
      <c r="FG70" s="902"/>
      <c r="FH70" s="902"/>
      <c r="FI70" s="902"/>
      <c r="JH70" s="902"/>
      <c r="JI70" s="902"/>
      <c r="JJ70" s="902"/>
      <c r="JK70" s="902"/>
    </row>
    <row r="71" spans="1:271" s="901" customFormat="1" x14ac:dyDescent="0.35">
      <c r="A71" s="902"/>
      <c r="B71" s="902"/>
      <c r="C71" s="902"/>
      <c r="D71" s="902"/>
      <c r="E71" s="902"/>
      <c r="F71" s="902"/>
      <c r="G71" s="902"/>
      <c r="H71" s="902"/>
      <c r="I71" s="902"/>
      <c r="J71" s="902"/>
      <c r="K71" s="902"/>
      <c r="L71" s="902"/>
      <c r="M71" s="902"/>
      <c r="N71" s="902"/>
      <c r="O71" s="902"/>
      <c r="P71" s="902"/>
      <c r="Q71" s="902"/>
      <c r="R71" s="902"/>
      <c r="S71" s="902"/>
      <c r="T71" s="902"/>
      <c r="U71" s="902"/>
      <c r="V71" s="902"/>
      <c r="W71" s="902"/>
      <c r="X71" s="902"/>
      <c r="Y71" s="902"/>
      <c r="Z71" s="902"/>
      <c r="AA71" s="902"/>
      <c r="AB71" s="902"/>
      <c r="AC71" s="902"/>
      <c r="AD71" s="902"/>
      <c r="AE71" s="902"/>
      <c r="AF71" s="902"/>
      <c r="AG71" s="902"/>
      <c r="AH71" s="902"/>
      <c r="AI71" s="902"/>
      <c r="AJ71" s="902"/>
      <c r="AK71" s="902"/>
      <c r="AL71" s="902"/>
      <c r="AM71" s="902"/>
      <c r="AN71" s="902"/>
      <c r="AO71" s="902"/>
      <c r="AP71" s="902"/>
      <c r="AQ71" s="902"/>
      <c r="AR71" s="902"/>
      <c r="AS71" s="902"/>
      <c r="AT71" s="902"/>
      <c r="AU71" s="902"/>
      <c r="AV71" s="902"/>
      <c r="AW71" s="902"/>
      <c r="AX71" s="902"/>
      <c r="AY71" s="902"/>
      <c r="AZ71" s="902"/>
      <c r="BA71" s="902"/>
      <c r="BB71" s="902"/>
      <c r="BC71" s="902"/>
      <c r="BD71" s="902"/>
      <c r="BE71" s="902"/>
      <c r="BF71" s="902"/>
      <c r="BG71" s="902"/>
      <c r="BH71" s="902"/>
      <c r="BI71" s="902"/>
      <c r="BJ71" s="902"/>
      <c r="BK71" s="902"/>
      <c r="BL71" s="902"/>
      <c r="BM71" s="902"/>
      <c r="BN71" s="902"/>
      <c r="BO71" s="902"/>
      <c r="BP71" s="902"/>
      <c r="BQ71" s="902"/>
      <c r="BR71" s="902"/>
      <c r="BS71" s="902"/>
      <c r="BT71" s="902"/>
      <c r="BU71" s="902"/>
      <c r="BV71" s="902"/>
      <c r="BW71" s="902"/>
      <c r="BX71" s="902"/>
      <c r="BY71" s="902"/>
      <c r="BZ71" s="902"/>
      <c r="CA71" s="902"/>
      <c r="CB71" s="902"/>
      <c r="CC71" s="902"/>
      <c r="CD71" s="902"/>
      <c r="CE71" s="902"/>
      <c r="CF71" s="902"/>
      <c r="CG71" s="902"/>
      <c r="CH71" s="902"/>
      <c r="CI71" s="902"/>
      <c r="CJ71" s="902"/>
      <c r="CK71" s="902"/>
      <c r="CL71" s="902"/>
      <c r="CM71" s="902"/>
      <c r="CN71" s="902"/>
      <c r="CO71" s="902"/>
      <c r="CP71" s="902"/>
      <c r="CQ71" s="902"/>
      <c r="CR71" s="902"/>
      <c r="CS71" s="902"/>
      <c r="CT71" s="902"/>
      <c r="CU71" s="902"/>
      <c r="CV71" s="902"/>
      <c r="CW71" s="902"/>
      <c r="CX71" s="902"/>
      <c r="CY71" s="902"/>
      <c r="CZ71" s="902"/>
      <c r="DA71" s="902"/>
      <c r="DB71" s="902"/>
      <c r="DC71" s="902"/>
      <c r="DD71" s="902"/>
      <c r="DE71" s="902"/>
      <c r="DF71" s="902"/>
      <c r="DG71" s="902"/>
      <c r="DH71" s="902"/>
      <c r="DI71" s="902"/>
      <c r="DJ71" s="902"/>
      <c r="DK71" s="902"/>
      <c r="DL71" s="902"/>
      <c r="DM71" s="902"/>
      <c r="DN71" s="902"/>
      <c r="DO71" s="902"/>
      <c r="DP71" s="902"/>
      <c r="DQ71" s="902"/>
      <c r="DR71" s="902"/>
      <c r="DS71" s="902"/>
      <c r="DT71" s="902"/>
      <c r="DU71" s="902"/>
      <c r="DV71" s="902"/>
      <c r="DW71" s="902"/>
      <c r="DX71" s="902"/>
      <c r="DY71" s="902"/>
      <c r="DZ71" s="902"/>
      <c r="EA71" s="902"/>
      <c r="EB71" s="902"/>
      <c r="EC71" s="902"/>
      <c r="ED71" s="902"/>
      <c r="EE71" s="902"/>
      <c r="EF71" s="902"/>
      <c r="EG71" s="902"/>
      <c r="EH71" s="902"/>
      <c r="EI71" s="902"/>
      <c r="EJ71" s="902"/>
      <c r="EK71" s="902"/>
      <c r="EL71" s="902"/>
      <c r="EM71" s="902"/>
      <c r="EN71" s="902"/>
      <c r="EO71" s="902"/>
      <c r="EP71" s="902"/>
      <c r="EQ71" s="902"/>
      <c r="ER71" s="902"/>
      <c r="ES71" s="902"/>
      <c r="ET71" s="902"/>
      <c r="EU71" s="902"/>
      <c r="EV71" s="902"/>
      <c r="EW71" s="902"/>
      <c r="EX71" s="902"/>
      <c r="EY71" s="902"/>
      <c r="EZ71" s="902"/>
      <c r="FA71" s="902"/>
      <c r="FB71" s="902"/>
      <c r="FC71" s="902"/>
      <c r="FD71" s="902"/>
      <c r="FE71" s="902"/>
      <c r="FF71" s="902"/>
      <c r="FG71" s="902"/>
      <c r="FH71" s="902"/>
      <c r="FI71" s="902"/>
      <c r="JH71" s="902"/>
      <c r="JI71" s="902"/>
      <c r="JJ71" s="902"/>
      <c r="JK71" s="902"/>
    </row>
    <row r="72" spans="1:271" s="901" customFormat="1" x14ac:dyDescent="0.35">
      <c r="A72" s="902"/>
      <c r="B72" s="902"/>
      <c r="C72" s="902"/>
      <c r="D72" s="902"/>
      <c r="E72" s="902"/>
      <c r="F72" s="902"/>
      <c r="G72" s="902"/>
      <c r="H72" s="902"/>
      <c r="I72" s="902"/>
      <c r="J72" s="902"/>
      <c r="K72" s="902"/>
      <c r="L72" s="902"/>
      <c r="M72" s="902"/>
      <c r="N72" s="902"/>
      <c r="O72" s="902"/>
      <c r="P72" s="902"/>
      <c r="Q72" s="902"/>
      <c r="R72" s="902"/>
      <c r="S72" s="902"/>
      <c r="T72" s="902"/>
      <c r="U72" s="902"/>
      <c r="V72" s="902"/>
      <c r="W72" s="902"/>
      <c r="X72" s="902"/>
      <c r="Y72" s="902"/>
      <c r="Z72" s="902"/>
      <c r="AA72" s="902"/>
      <c r="AB72" s="902"/>
      <c r="AC72" s="902"/>
      <c r="AD72" s="902"/>
      <c r="AE72" s="902"/>
      <c r="AF72" s="902"/>
      <c r="AG72" s="902"/>
      <c r="AH72" s="902"/>
      <c r="AI72" s="902"/>
      <c r="AJ72" s="902"/>
      <c r="AK72" s="902"/>
      <c r="AL72" s="902"/>
      <c r="AM72" s="902"/>
      <c r="AN72" s="902"/>
      <c r="AO72" s="902"/>
      <c r="AP72" s="902"/>
      <c r="AQ72" s="902"/>
      <c r="AR72" s="902"/>
      <c r="AS72" s="902"/>
      <c r="AT72" s="902"/>
      <c r="AU72" s="902"/>
      <c r="AV72" s="902"/>
      <c r="AW72" s="902"/>
      <c r="AX72" s="902"/>
      <c r="AY72" s="902"/>
      <c r="AZ72" s="902"/>
      <c r="BA72" s="902"/>
      <c r="BB72" s="902"/>
      <c r="BC72" s="902"/>
      <c r="BD72" s="902"/>
      <c r="BE72" s="902"/>
      <c r="BF72" s="902"/>
      <c r="BG72" s="902"/>
      <c r="BH72" s="902"/>
      <c r="BI72" s="902"/>
      <c r="BJ72" s="902"/>
      <c r="BK72" s="902"/>
      <c r="BL72" s="902"/>
      <c r="BM72" s="902"/>
      <c r="BN72" s="902"/>
      <c r="BO72" s="902"/>
      <c r="BP72" s="902"/>
      <c r="BQ72" s="902"/>
      <c r="BR72" s="902"/>
      <c r="BS72" s="902"/>
      <c r="BT72" s="902"/>
      <c r="BU72" s="902"/>
      <c r="BV72" s="902"/>
      <c r="BW72" s="902"/>
      <c r="BX72" s="902"/>
      <c r="BY72" s="902"/>
      <c r="BZ72" s="902"/>
      <c r="CA72" s="902"/>
      <c r="CB72" s="902"/>
      <c r="CC72" s="902"/>
      <c r="CD72" s="902"/>
      <c r="CE72" s="902"/>
      <c r="CF72" s="902"/>
      <c r="CG72" s="902"/>
      <c r="CH72" s="902"/>
      <c r="CI72" s="902"/>
      <c r="CJ72" s="902"/>
      <c r="CK72" s="902"/>
      <c r="CL72" s="902"/>
      <c r="CM72" s="902"/>
      <c r="CN72" s="902"/>
      <c r="CO72" s="902"/>
      <c r="CP72" s="902"/>
      <c r="CQ72" s="902"/>
      <c r="CR72" s="902"/>
      <c r="CS72" s="902"/>
      <c r="CT72" s="902"/>
      <c r="CU72" s="902"/>
      <c r="CV72" s="902"/>
      <c r="CW72" s="902"/>
      <c r="CX72" s="902"/>
      <c r="CY72" s="902"/>
      <c r="CZ72" s="902"/>
      <c r="DA72" s="902"/>
      <c r="DB72" s="902"/>
      <c r="DC72" s="902"/>
      <c r="DD72" s="902"/>
      <c r="DE72" s="902"/>
      <c r="DF72" s="902"/>
      <c r="DG72" s="902"/>
      <c r="DH72" s="902"/>
      <c r="DI72" s="902"/>
      <c r="DJ72" s="902"/>
      <c r="DK72" s="902"/>
      <c r="DL72" s="902"/>
      <c r="DM72" s="902"/>
      <c r="DN72" s="902"/>
      <c r="DO72" s="902"/>
      <c r="DP72" s="902"/>
      <c r="DQ72" s="902"/>
      <c r="DR72" s="902"/>
      <c r="DS72" s="902"/>
      <c r="DT72" s="902"/>
      <c r="DU72" s="902"/>
      <c r="DV72" s="902"/>
      <c r="DW72" s="902"/>
      <c r="DX72" s="902"/>
      <c r="DY72" s="902"/>
      <c r="DZ72" s="902"/>
      <c r="EA72" s="902"/>
      <c r="EB72" s="902"/>
      <c r="EC72" s="902"/>
      <c r="ED72" s="902"/>
      <c r="EE72" s="902"/>
      <c r="EF72" s="902"/>
      <c r="EG72" s="902"/>
      <c r="EH72" s="902"/>
      <c r="EI72" s="902"/>
      <c r="EJ72" s="902"/>
      <c r="EK72" s="902"/>
      <c r="EL72" s="902"/>
      <c r="EM72" s="902"/>
      <c r="EN72" s="902"/>
      <c r="EO72" s="902"/>
      <c r="EP72" s="902"/>
      <c r="EQ72" s="902"/>
      <c r="ER72" s="902"/>
      <c r="ES72" s="902"/>
      <c r="ET72" s="902"/>
      <c r="EU72" s="902"/>
      <c r="EV72" s="902"/>
      <c r="EW72" s="902"/>
      <c r="EX72" s="902"/>
      <c r="EY72" s="902"/>
      <c r="EZ72" s="902"/>
      <c r="FA72" s="902"/>
      <c r="FB72" s="902"/>
      <c r="FC72" s="902"/>
      <c r="FD72" s="902"/>
      <c r="FE72" s="902"/>
      <c r="FF72" s="902"/>
      <c r="FG72" s="902"/>
      <c r="FH72" s="902"/>
      <c r="FI72" s="902"/>
      <c r="JH72" s="902"/>
      <c r="JI72" s="902"/>
      <c r="JJ72" s="902"/>
      <c r="JK72" s="902"/>
    </row>
    <row r="73" spans="1:271" s="901" customFormat="1" x14ac:dyDescent="0.35">
      <c r="A73" s="902"/>
      <c r="B73" s="902"/>
      <c r="C73" s="902"/>
      <c r="D73" s="902"/>
      <c r="E73" s="902"/>
      <c r="F73" s="902"/>
      <c r="G73" s="902"/>
      <c r="H73" s="902"/>
      <c r="I73" s="902"/>
      <c r="J73" s="902"/>
      <c r="K73" s="902"/>
      <c r="L73" s="902"/>
      <c r="M73" s="902"/>
      <c r="N73" s="902"/>
      <c r="O73" s="902"/>
      <c r="P73" s="902"/>
      <c r="Q73" s="902"/>
      <c r="R73" s="902"/>
      <c r="S73" s="902"/>
      <c r="T73" s="902"/>
      <c r="U73" s="902"/>
      <c r="V73" s="902"/>
      <c r="W73" s="902"/>
      <c r="X73" s="902"/>
      <c r="Y73" s="902"/>
      <c r="Z73" s="902"/>
      <c r="AA73" s="902"/>
      <c r="AB73" s="902"/>
      <c r="AC73" s="902"/>
      <c r="AD73" s="902"/>
      <c r="AE73" s="902"/>
      <c r="AF73" s="902"/>
      <c r="AG73" s="902"/>
      <c r="AH73" s="902"/>
      <c r="AI73" s="902"/>
      <c r="AJ73" s="902"/>
      <c r="AK73" s="902"/>
      <c r="AL73" s="902"/>
      <c r="AM73" s="902"/>
      <c r="AN73" s="902"/>
      <c r="AO73" s="902"/>
      <c r="AP73" s="902"/>
      <c r="AQ73" s="902"/>
      <c r="AR73" s="902"/>
      <c r="AS73" s="902"/>
      <c r="AT73" s="902"/>
      <c r="AU73" s="902"/>
      <c r="AV73" s="902"/>
      <c r="AW73" s="902"/>
      <c r="AX73" s="902"/>
      <c r="AY73" s="902"/>
      <c r="AZ73" s="902"/>
      <c r="BA73" s="902"/>
      <c r="BB73" s="902"/>
      <c r="BC73" s="902"/>
      <c r="BD73" s="902"/>
      <c r="BE73" s="902"/>
      <c r="BF73" s="902"/>
      <c r="BG73" s="902"/>
      <c r="BH73" s="902"/>
      <c r="BI73" s="902"/>
      <c r="BJ73" s="902"/>
      <c r="BK73" s="902"/>
      <c r="BL73" s="902"/>
      <c r="BM73" s="902"/>
      <c r="BN73" s="902"/>
      <c r="BO73" s="902"/>
      <c r="BP73" s="902"/>
      <c r="BQ73" s="902"/>
      <c r="BR73" s="902"/>
      <c r="BS73" s="902"/>
      <c r="BT73" s="902"/>
      <c r="BU73" s="902"/>
      <c r="BV73" s="902"/>
      <c r="BW73" s="902"/>
      <c r="BX73" s="902"/>
      <c r="BY73" s="902"/>
      <c r="BZ73" s="902"/>
      <c r="CA73" s="902"/>
      <c r="CB73" s="902"/>
      <c r="CC73" s="902"/>
      <c r="CD73" s="902"/>
      <c r="CE73" s="902"/>
      <c r="CF73" s="902"/>
      <c r="CG73" s="902"/>
      <c r="CH73" s="902"/>
      <c r="CI73" s="902"/>
      <c r="CJ73" s="902"/>
      <c r="CK73" s="902"/>
      <c r="CL73" s="902"/>
      <c r="CM73" s="902"/>
      <c r="CN73" s="902"/>
      <c r="CO73" s="902"/>
      <c r="CP73" s="902"/>
      <c r="CQ73" s="902"/>
      <c r="CR73" s="902"/>
      <c r="CS73" s="902"/>
      <c r="CT73" s="902"/>
      <c r="CU73" s="902"/>
      <c r="CV73" s="902"/>
      <c r="CW73" s="902"/>
      <c r="CX73" s="902"/>
      <c r="CY73" s="902"/>
      <c r="CZ73" s="902"/>
      <c r="DA73" s="902"/>
      <c r="DB73" s="902"/>
      <c r="DC73" s="902"/>
      <c r="DD73" s="902"/>
      <c r="DE73" s="902"/>
      <c r="DF73" s="902"/>
      <c r="DG73" s="902"/>
      <c r="DH73" s="902"/>
      <c r="DI73" s="902"/>
      <c r="DJ73" s="902"/>
      <c r="DK73" s="902"/>
      <c r="DL73" s="902"/>
      <c r="DM73" s="902"/>
      <c r="DN73" s="902"/>
      <c r="DO73" s="902"/>
      <c r="DP73" s="902"/>
      <c r="DQ73" s="902"/>
      <c r="DR73" s="902"/>
      <c r="DS73" s="902"/>
      <c r="DT73" s="902"/>
      <c r="DU73" s="902"/>
      <c r="DV73" s="902"/>
      <c r="DW73" s="902"/>
      <c r="DX73" s="902"/>
      <c r="DY73" s="902"/>
      <c r="DZ73" s="902"/>
      <c r="EA73" s="902"/>
      <c r="EB73" s="902"/>
      <c r="EC73" s="902"/>
      <c r="ED73" s="902"/>
      <c r="EE73" s="902"/>
      <c r="EF73" s="902"/>
      <c r="EG73" s="902"/>
      <c r="EH73" s="902"/>
      <c r="EI73" s="902"/>
      <c r="EJ73" s="902"/>
      <c r="EK73" s="902"/>
      <c r="EL73" s="902"/>
      <c r="EM73" s="902"/>
      <c r="EN73" s="902"/>
      <c r="EO73" s="902"/>
      <c r="EP73" s="902"/>
      <c r="EQ73" s="902"/>
      <c r="ER73" s="902"/>
      <c r="ES73" s="902"/>
      <c r="ET73" s="902"/>
      <c r="EU73" s="902"/>
      <c r="EV73" s="902"/>
      <c r="EW73" s="902"/>
      <c r="EX73" s="902"/>
      <c r="EY73" s="902"/>
      <c r="EZ73" s="902"/>
      <c r="FA73" s="902"/>
      <c r="FB73" s="902"/>
      <c r="FC73" s="902"/>
      <c r="FD73" s="902"/>
      <c r="FE73" s="902"/>
      <c r="FF73" s="902"/>
      <c r="FG73" s="902"/>
      <c r="FH73" s="902"/>
      <c r="FI73" s="902"/>
      <c r="JH73" s="902"/>
      <c r="JI73" s="902"/>
      <c r="JJ73" s="902"/>
      <c r="JK73" s="902"/>
    </row>
    <row r="74" spans="1:271" s="901" customFormat="1" x14ac:dyDescent="0.35">
      <c r="A74" s="902"/>
      <c r="B74" s="902"/>
      <c r="C74" s="902"/>
      <c r="D74" s="902"/>
      <c r="E74" s="902"/>
      <c r="F74" s="902"/>
      <c r="G74" s="902"/>
      <c r="H74" s="902"/>
      <c r="I74" s="902"/>
      <c r="J74" s="902"/>
      <c r="K74" s="902"/>
      <c r="L74" s="902"/>
      <c r="M74" s="902"/>
      <c r="N74" s="902"/>
      <c r="O74" s="902"/>
      <c r="P74" s="902"/>
      <c r="Q74" s="902"/>
      <c r="R74" s="902"/>
      <c r="S74" s="902"/>
      <c r="T74" s="902"/>
      <c r="U74" s="902"/>
      <c r="V74" s="902"/>
      <c r="W74" s="902"/>
      <c r="X74" s="902"/>
      <c r="Y74" s="902"/>
      <c r="Z74" s="902"/>
      <c r="AA74" s="902"/>
      <c r="AB74" s="902"/>
      <c r="AC74" s="902"/>
      <c r="AD74" s="902"/>
      <c r="AE74" s="902"/>
      <c r="AF74" s="902"/>
      <c r="AG74" s="902"/>
      <c r="AH74" s="902"/>
      <c r="AI74" s="902"/>
      <c r="AJ74" s="902"/>
      <c r="AK74" s="902"/>
      <c r="AL74" s="902"/>
      <c r="AM74" s="902"/>
      <c r="AN74" s="902"/>
      <c r="AO74" s="902"/>
      <c r="AP74" s="902"/>
      <c r="AQ74" s="902"/>
      <c r="AR74" s="902"/>
      <c r="AS74" s="902"/>
      <c r="AT74" s="902"/>
      <c r="AU74" s="902"/>
      <c r="AV74" s="902"/>
      <c r="AW74" s="902"/>
      <c r="AX74" s="902"/>
      <c r="AY74" s="902"/>
      <c r="AZ74" s="902"/>
      <c r="BA74" s="902"/>
      <c r="BB74" s="902"/>
      <c r="BC74" s="902"/>
      <c r="BD74" s="902"/>
      <c r="BE74" s="902"/>
      <c r="BF74" s="902"/>
      <c r="BG74" s="902"/>
      <c r="BH74" s="902"/>
      <c r="BI74" s="902"/>
      <c r="BJ74" s="902"/>
      <c r="BK74" s="902"/>
      <c r="BL74" s="902"/>
      <c r="BM74" s="902"/>
      <c r="BN74" s="902"/>
      <c r="BO74" s="902"/>
      <c r="BP74" s="902"/>
      <c r="BQ74" s="902"/>
      <c r="BR74" s="902"/>
      <c r="BS74" s="902"/>
      <c r="BT74" s="902"/>
      <c r="BU74" s="902"/>
      <c r="BV74" s="902"/>
      <c r="BW74" s="902"/>
      <c r="BX74" s="902"/>
      <c r="BY74" s="902"/>
      <c r="BZ74" s="902"/>
      <c r="CA74" s="902"/>
      <c r="CB74" s="902"/>
      <c r="CC74" s="902"/>
      <c r="CD74" s="902"/>
      <c r="CE74" s="902"/>
      <c r="CF74" s="902"/>
      <c r="CG74" s="902"/>
      <c r="CH74" s="902"/>
      <c r="CI74" s="902"/>
      <c r="CJ74" s="902"/>
      <c r="CK74" s="902"/>
      <c r="CL74" s="902"/>
      <c r="CM74" s="902"/>
      <c r="CN74" s="902"/>
      <c r="CO74" s="902"/>
      <c r="CP74" s="902"/>
      <c r="CQ74" s="902"/>
      <c r="CR74" s="902"/>
      <c r="CS74" s="902"/>
      <c r="CT74" s="902"/>
      <c r="CU74" s="902"/>
      <c r="CV74" s="902"/>
      <c r="CW74" s="902"/>
      <c r="CX74" s="902"/>
      <c r="CY74" s="902"/>
      <c r="CZ74" s="902"/>
      <c r="DA74" s="902"/>
      <c r="DB74" s="902"/>
      <c r="DC74" s="902"/>
      <c r="DD74" s="902"/>
      <c r="DE74" s="902"/>
      <c r="DF74" s="902"/>
      <c r="DG74" s="902"/>
      <c r="DH74" s="902"/>
      <c r="DI74" s="902"/>
      <c r="DJ74" s="902"/>
      <c r="DK74" s="902"/>
      <c r="DL74" s="902"/>
      <c r="DM74" s="902"/>
      <c r="DN74" s="902"/>
      <c r="DO74" s="902"/>
      <c r="DP74" s="902"/>
      <c r="DQ74" s="902"/>
      <c r="DR74" s="902"/>
      <c r="DS74" s="902"/>
      <c r="DT74" s="902"/>
      <c r="DU74" s="902"/>
      <c r="DV74" s="902"/>
      <c r="DW74" s="902"/>
      <c r="DX74" s="902"/>
      <c r="DY74" s="902"/>
      <c r="DZ74" s="902"/>
      <c r="EA74" s="902"/>
      <c r="EB74" s="902"/>
      <c r="EC74" s="902"/>
      <c r="ED74" s="902"/>
      <c r="EE74" s="902"/>
      <c r="EF74" s="902"/>
      <c r="EG74" s="902"/>
      <c r="EH74" s="902"/>
      <c r="EI74" s="902"/>
      <c r="EJ74" s="902"/>
      <c r="EK74" s="902"/>
      <c r="EL74" s="902"/>
      <c r="EM74" s="902"/>
      <c r="EN74" s="902"/>
      <c r="EO74" s="902"/>
      <c r="EP74" s="902"/>
      <c r="EQ74" s="902"/>
      <c r="ER74" s="902"/>
      <c r="ES74" s="902"/>
      <c r="ET74" s="902"/>
      <c r="EU74" s="902"/>
      <c r="EV74" s="902"/>
      <c r="EW74" s="902"/>
      <c r="EX74" s="902"/>
      <c r="EY74" s="902"/>
      <c r="EZ74" s="902"/>
      <c r="FA74" s="902"/>
      <c r="FB74" s="902"/>
      <c r="FC74" s="902"/>
      <c r="FD74" s="902"/>
      <c r="FE74" s="902"/>
      <c r="FF74" s="902"/>
      <c r="FG74" s="902"/>
      <c r="FH74" s="902"/>
      <c r="FI74" s="902"/>
      <c r="JH74" s="902"/>
      <c r="JI74" s="902"/>
      <c r="JJ74" s="902"/>
      <c r="JK74" s="902"/>
    </row>
    <row r="75" spans="1:271" s="901" customFormat="1" x14ac:dyDescent="0.35">
      <c r="A75" s="902"/>
      <c r="B75" s="902"/>
      <c r="C75" s="902"/>
      <c r="D75" s="902"/>
      <c r="E75" s="902"/>
      <c r="F75" s="902"/>
      <c r="G75" s="902"/>
      <c r="H75" s="902"/>
      <c r="I75" s="902"/>
      <c r="J75" s="902"/>
      <c r="K75" s="902"/>
      <c r="L75" s="902"/>
      <c r="M75" s="902"/>
      <c r="N75" s="902"/>
      <c r="O75" s="902"/>
      <c r="P75" s="902"/>
      <c r="Q75" s="902"/>
      <c r="R75" s="902"/>
      <c r="S75" s="902"/>
      <c r="T75" s="902"/>
      <c r="U75" s="902"/>
      <c r="V75" s="902"/>
      <c r="W75" s="902"/>
      <c r="X75" s="902"/>
      <c r="Y75" s="902"/>
      <c r="Z75" s="902"/>
      <c r="AA75" s="902"/>
      <c r="AB75" s="902"/>
      <c r="AC75" s="902"/>
      <c r="AD75" s="902"/>
      <c r="AE75" s="902"/>
      <c r="AF75" s="902"/>
      <c r="AG75" s="902"/>
      <c r="AH75" s="902"/>
      <c r="AI75" s="902"/>
      <c r="AJ75" s="902"/>
      <c r="AK75" s="902"/>
      <c r="AL75" s="902"/>
      <c r="AM75" s="902"/>
      <c r="AN75" s="902"/>
      <c r="AO75" s="902"/>
      <c r="AP75" s="902"/>
      <c r="AQ75" s="902"/>
      <c r="AR75" s="902"/>
      <c r="AS75" s="902"/>
      <c r="AT75" s="902"/>
      <c r="AU75" s="902"/>
      <c r="AV75" s="902"/>
      <c r="AW75" s="902"/>
      <c r="AX75" s="902"/>
      <c r="AY75" s="902"/>
      <c r="AZ75" s="902"/>
      <c r="BA75" s="902"/>
      <c r="BB75" s="902"/>
      <c r="BC75" s="902"/>
      <c r="BD75" s="902"/>
      <c r="BE75" s="902"/>
      <c r="BF75" s="902"/>
      <c r="BG75" s="902"/>
      <c r="BH75" s="902"/>
      <c r="BI75" s="902"/>
      <c r="BJ75" s="902"/>
      <c r="BK75" s="902"/>
      <c r="BL75" s="902"/>
      <c r="BM75" s="902"/>
      <c r="BN75" s="902"/>
      <c r="BO75" s="902"/>
      <c r="BP75" s="902"/>
      <c r="BQ75" s="902"/>
      <c r="BR75" s="902"/>
      <c r="BS75" s="902"/>
      <c r="BT75" s="902"/>
      <c r="BU75" s="902"/>
      <c r="BV75" s="902"/>
      <c r="BW75" s="902"/>
      <c r="BX75" s="902"/>
      <c r="BY75" s="902"/>
      <c r="BZ75" s="902"/>
      <c r="CA75" s="902"/>
      <c r="CB75" s="902"/>
      <c r="CC75" s="902"/>
      <c r="CD75" s="902"/>
      <c r="CE75" s="902"/>
      <c r="CF75" s="902"/>
      <c r="CG75" s="902"/>
      <c r="CH75" s="902"/>
      <c r="CI75" s="902"/>
      <c r="CJ75" s="902"/>
      <c r="CK75" s="902"/>
      <c r="CL75" s="902"/>
      <c r="CM75" s="902"/>
      <c r="CN75" s="902"/>
      <c r="CO75" s="902"/>
      <c r="CP75" s="902"/>
      <c r="CQ75" s="902"/>
      <c r="CR75" s="902"/>
      <c r="CS75" s="902"/>
      <c r="CT75" s="902"/>
      <c r="CU75" s="902"/>
      <c r="CV75" s="902"/>
      <c r="CW75" s="902"/>
      <c r="CX75" s="902"/>
      <c r="CY75" s="902"/>
      <c r="CZ75" s="902"/>
      <c r="DA75" s="902"/>
      <c r="DB75" s="902"/>
      <c r="DC75" s="902"/>
      <c r="DD75" s="902"/>
      <c r="DE75" s="902"/>
      <c r="DF75" s="902"/>
      <c r="DG75" s="902"/>
      <c r="DH75" s="902"/>
      <c r="DI75" s="902"/>
      <c r="DJ75" s="902"/>
      <c r="DK75" s="902"/>
      <c r="DL75" s="902"/>
      <c r="DM75" s="902"/>
      <c r="DN75" s="902"/>
      <c r="DO75" s="902"/>
      <c r="DP75" s="902"/>
      <c r="DQ75" s="902"/>
      <c r="DR75" s="902"/>
      <c r="DS75" s="902"/>
      <c r="DT75" s="902"/>
      <c r="DU75" s="902"/>
      <c r="DV75" s="902"/>
      <c r="DW75" s="902"/>
      <c r="DX75" s="902"/>
      <c r="DY75" s="902"/>
      <c r="DZ75" s="902"/>
      <c r="EA75" s="902"/>
      <c r="EB75" s="902"/>
      <c r="EC75" s="902"/>
      <c r="ED75" s="902"/>
      <c r="EE75" s="902"/>
      <c r="EF75" s="902"/>
      <c r="EG75" s="902"/>
      <c r="EH75" s="902"/>
      <c r="EI75" s="902"/>
      <c r="EJ75" s="902"/>
      <c r="EK75" s="902"/>
      <c r="EL75" s="902"/>
      <c r="EM75" s="902"/>
      <c r="EN75" s="902"/>
      <c r="EO75" s="902"/>
      <c r="EP75" s="902"/>
      <c r="EQ75" s="902"/>
      <c r="ER75" s="902"/>
      <c r="ES75" s="902"/>
      <c r="ET75" s="902"/>
      <c r="EU75" s="902"/>
      <c r="EV75" s="902"/>
      <c r="EW75" s="902"/>
      <c r="EX75" s="902"/>
      <c r="EY75" s="902"/>
      <c r="EZ75" s="902"/>
      <c r="FA75" s="902"/>
      <c r="FB75" s="902"/>
      <c r="FC75" s="902"/>
      <c r="FD75" s="902"/>
      <c r="FE75" s="902"/>
      <c r="FF75" s="902"/>
      <c r="FG75" s="902"/>
      <c r="FH75" s="902"/>
      <c r="FI75" s="902"/>
      <c r="JH75" s="902"/>
      <c r="JI75" s="902"/>
      <c r="JJ75" s="902"/>
      <c r="JK75" s="902"/>
    </row>
    <row r="76" spans="1:271" s="901" customFormat="1" x14ac:dyDescent="0.35">
      <c r="A76" s="902"/>
      <c r="B76" s="902"/>
      <c r="C76" s="902"/>
      <c r="D76" s="902"/>
      <c r="E76" s="902"/>
      <c r="F76" s="902"/>
      <c r="G76" s="902"/>
      <c r="H76" s="902"/>
      <c r="I76" s="902"/>
      <c r="J76" s="902"/>
      <c r="K76" s="902"/>
      <c r="L76" s="902"/>
      <c r="M76" s="902"/>
      <c r="N76" s="902"/>
      <c r="O76" s="902"/>
      <c r="P76" s="902"/>
      <c r="Q76" s="902"/>
      <c r="R76" s="902"/>
      <c r="S76" s="902"/>
      <c r="T76" s="902"/>
      <c r="U76" s="902"/>
      <c r="V76" s="902"/>
      <c r="W76" s="902"/>
      <c r="X76" s="902"/>
      <c r="Y76" s="902"/>
      <c r="Z76" s="902"/>
      <c r="AA76" s="902"/>
      <c r="AB76" s="902"/>
      <c r="AC76" s="902"/>
      <c r="AD76" s="902"/>
      <c r="AE76" s="902"/>
      <c r="AF76" s="902"/>
      <c r="AG76" s="902"/>
      <c r="AH76" s="902"/>
      <c r="AI76" s="902"/>
      <c r="AJ76" s="902"/>
      <c r="AK76" s="902"/>
      <c r="AL76" s="902"/>
      <c r="AM76" s="902"/>
      <c r="AN76" s="902"/>
      <c r="AO76" s="902"/>
      <c r="AP76" s="902"/>
      <c r="AQ76" s="902"/>
      <c r="AR76" s="902"/>
      <c r="AS76" s="902"/>
      <c r="AT76" s="902"/>
      <c r="AU76" s="902"/>
      <c r="AV76" s="902"/>
      <c r="AW76" s="902"/>
      <c r="AX76" s="902"/>
      <c r="AY76" s="902"/>
      <c r="AZ76" s="902"/>
      <c r="BA76" s="902"/>
      <c r="BB76" s="902"/>
      <c r="BC76" s="902"/>
      <c r="BD76" s="902"/>
      <c r="BE76" s="902"/>
      <c r="BF76" s="902"/>
      <c r="BG76" s="902"/>
      <c r="BH76" s="902"/>
      <c r="BI76" s="902"/>
      <c r="BJ76" s="902"/>
      <c r="BK76" s="902"/>
      <c r="BL76" s="902"/>
      <c r="BM76" s="902"/>
      <c r="BN76" s="902"/>
      <c r="BO76" s="902"/>
      <c r="BP76" s="902"/>
      <c r="BQ76" s="902"/>
      <c r="BR76" s="902"/>
      <c r="BS76" s="902"/>
      <c r="BT76" s="902"/>
      <c r="BU76" s="902"/>
      <c r="BV76" s="902"/>
      <c r="BW76" s="902"/>
      <c r="BX76" s="902"/>
      <c r="BY76" s="902"/>
      <c r="BZ76" s="902"/>
      <c r="CA76" s="902"/>
      <c r="CB76" s="902"/>
      <c r="CC76" s="902"/>
      <c r="CD76" s="902"/>
      <c r="CE76" s="902"/>
      <c r="CF76" s="902"/>
      <c r="CG76" s="902"/>
      <c r="CH76" s="902"/>
      <c r="CI76" s="902"/>
      <c r="CJ76" s="902"/>
      <c r="CK76" s="902"/>
      <c r="CL76" s="902"/>
      <c r="CM76" s="902"/>
      <c r="CN76" s="902"/>
      <c r="CO76" s="902"/>
      <c r="CP76" s="902"/>
      <c r="CQ76" s="902"/>
      <c r="CR76" s="902"/>
      <c r="CS76" s="902"/>
      <c r="CT76" s="902"/>
      <c r="CU76" s="902"/>
      <c r="CV76" s="902"/>
      <c r="CW76" s="902"/>
      <c r="CX76" s="902"/>
      <c r="CY76" s="902"/>
      <c r="CZ76" s="902"/>
      <c r="DA76" s="902"/>
      <c r="DB76" s="902"/>
      <c r="DC76" s="902"/>
      <c r="DD76" s="902"/>
      <c r="DE76" s="902"/>
      <c r="DF76" s="902"/>
      <c r="DG76" s="902"/>
      <c r="DH76" s="902"/>
      <c r="DI76" s="902"/>
      <c r="DJ76" s="902"/>
      <c r="DK76" s="902"/>
      <c r="DL76" s="902"/>
      <c r="DM76" s="902"/>
      <c r="DN76" s="902"/>
      <c r="DO76" s="902"/>
      <c r="DP76" s="902"/>
      <c r="DQ76" s="902"/>
      <c r="DR76" s="902"/>
      <c r="DS76" s="902"/>
      <c r="DT76" s="902"/>
      <c r="DU76" s="902"/>
      <c r="DV76" s="902"/>
      <c r="DW76" s="902"/>
      <c r="DX76" s="902"/>
      <c r="DY76" s="902"/>
      <c r="DZ76" s="902"/>
      <c r="EA76" s="902"/>
      <c r="EB76" s="902"/>
      <c r="EC76" s="902"/>
      <c r="ED76" s="902"/>
      <c r="EE76" s="902"/>
      <c r="EF76" s="902"/>
      <c r="EG76" s="902"/>
      <c r="EH76" s="902"/>
      <c r="EI76" s="902"/>
      <c r="EJ76" s="902"/>
      <c r="EK76" s="902"/>
      <c r="EL76" s="902"/>
      <c r="EM76" s="902"/>
      <c r="EN76" s="902"/>
      <c r="EO76" s="902"/>
      <c r="EP76" s="902"/>
      <c r="EQ76" s="902"/>
      <c r="ER76" s="902"/>
      <c r="ES76" s="902"/>
      <c r="ET76" s="902"/>
      <c r="EU76" s="902"/>
      <c r="EV76" s="902"/>
      <c r="EW76" s="902"/>
      <c r="EX76" s="902"/>
      <c r="EY76" s="902"/>
      <c r="EZ76" s="902"/>
      <c r="FA76" s="902"/>
      <c r="FB76" s="902"/>
      <c r="FC76" s="902"/>
      <c r="FD76" s="902"/>
      <c r="FE76" s="902"/>
      <c r="FF76" s="902"/>
      <c r="FG76" s="902"/>
      <c r="FH76" s="902"/>
      <c r="FI76" s="902"/>
      <c r="JH76" s="902"/>
      <c r="JI76" s="902"/>
      <c r="JJ76" s="902"/>
      <c r="JK76" s="902"/>
    </row>
    <row r="77" spans="1:271" s="901" customFormat="1" x14ac:dyDescent="0.35">
      <c r="A77" s="902"/>
      <c r="B77" s="902"/>
      <c r="C77" s="902"/>
      <c r="D77" s="902"/>
      <c r="E77" s="902"/>
      <c r="F77" s="902"/>
      <c r="G77" s="902"/>
      <c r="H77" s="902"/>
      <c r="I77" s="902"/>
      <c r="J77" s="902"/>
      <c r="K77" s="902"/>
      <c r="L77" s="902"/>
      <c r="M77" s="902"/>
      <c r="N77" s="902"/>
      <c r="O77" s="902"/>
      <c r="P77" s="902"/>
      <c r="Q77" s="902"/>
      <c r="R77" s="902"/>
      <c r="S77" s="902"/>
      <c r="T77" s="902"/>
      <c r="U77" s="902"/>
      <c r="V77" s="902"/>
      <c r="W77" s="902"/>
      <c r="X77" s="902"/>
      <c r="Y77" s="902"/>
      <c r="Z77" s="902"/>
      <c r="AA77" s="902"/>
      <c r="AB77" s="902"/>
      <c r="AC77" s="902"/>
      <c r="AD77" s="902"/>
      <c r="AE77" s="902"/>
      <c r="AF77" s="902"/>
      <c r="AG77" s="902"/>
      <c r="AH77" s="902"/>
      <c r="AI77" s="902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902"/>
      <c r="AU77" s="902"/>
      <c r="AV77" s="902"/>
      <c r="AW77" s="902"/>
      <c r="AX77" s="902"/>
      <c r="AY77" s="902"/>
      <c r="AZ77" s="902"/>
      <c r="BA77" s="902"/>
      <c r="BB77" s="902"/>
      <c r="BC77" s="902"/>
      <c r="BD77" s="902"/>
      <c r="BE77" s="902"/>
      <c r="BF77" s="902"/>
      <c r="BG77" s="902"/>
      <c r="BH77" s="902"/>
      <c r="BI77" s="902"/>
      <c r="BJ77" s="902"/>
      <c r="BK77" s="902"/>
      <c r="BL77" s="902"/>
      <c r="BM77" s="902"/>
      <c r="BN77" s="902"/>
      <c r="BO77" s="902"/>
      <c r="BP77" s="902"/>
      <c r="BQ77" s="902"/>
      <c r="BR77" s="902"/>
      <c r="BS77" s="902"/>
      <c r="BT77" s="902"/>
      <c r="BU77" s="902"/>
      <c r="BV77" s="902"/>
      <c r="BW77" s="902"/>
      <c r="BX77" s="902"/>
      <c r="BY77" s="902"/>
      <c r="BZ77" s="902"/>
      <c r="CA77" s="902"/>
      <c r="CB77" s="902"/>
      <c r="CC77" s="902"/>
      <c r="CD77" s="902"/>
      <c r="CE77" s="902"/>
      <c r="CF77" s="902"/>
      <c r="CG77" s="902"/>
      <c r="CH77" s="902"/>
      <c r="CI77" s="902"/>
      <c r="CJ77" s="902"/>
      <c r="CK77" s="902"/>
      <c r="CL77" s="902"/>
      <c r="CM77" s="902"/>
      <c r="CN77" s="902"/>
      <c r="CO77" s="902"/>
      <c r="CP77" s="902"/>
      <c r="CQ77" s="902"/>
      <c r="CR77" s="902"/>
      <c r="CS77" s="902"/>
      <c r="CT77" s="902"/>
      <c r="CU77" s="902"/>
      <c r="CV77" s="902"/>
      <c r="CW77" s="902"/>
      <c r="CX77" s="902"/>
      <c r="CY77" s="902"/>
      <c r="CZ77" s="902"/>
      <c r="DA77" s="902"/>
      <c r="DB77" s="902"/>
      <c r="DC77" s="902"/>
      <c r="DD77" s="902"/>
      <c r="DE77" s="902"/>
      <c r="DF77" s="902"/>
      <c r="DG77" s="902"/>
      <c r="DH77" s="902"/>
      <c r="DI77" s="902"/>
      <c r="DJ77" s="902"/>
      <c r="DK77" s="902"/>
      <c r="DL77" s="902"/>
      <c r="DM77" s="902"/>
      <c r="DN77" s="902"/>
      <c r="DO77" s="902"/>
      <c r="DP77" s="902"/>
      <c r="DQ77" s="902"/>
      <c r="DR77" s="902"/>
      <c r="DS77" s="902"/>
      <c r="DT77" s="902"/>
      <c r="DU77" s="902"/>
      <c r="DV77" s="902"/>
      <c r="DW77" s="902"/>
      <c r="DX77" s="902"/>
      <c r="DY77" s="902"/>
      <c r="DZ77" s="902"/>
      <c r="EA77" s="902"/>
      <c r="EB77" s="902"/>
      <c r="EC77" s="902"/>
      <c r="ED77" s="902"/>
      <c r="EE77" s="902"/>
      <c r="EF77" s="902"/>
      <c r="EG77" s="902"/>
      <c r="EH77" s="902"/>
      <c r="EI77" s="902"/>
      <c r="EJ77" s="902"/>
      <c r="EK77" s="902"/>
      <c r="EL77" s="902"/>
      <c r="EM77" s="902"/>
      <c r="EN77" s="902"/>
      <c r="EO77" s="902"/>
      <c r="EP77" s="902"/>
      <c r="EQ77" s="902"/>
      <c r="ER77" s="902"/>
      <c r="ES77" s="902"/>
      <c r="ET77" s="902"/>
      <c r="EU77" s="902"/>
      <c r="EV77" s="902"/>
      <c r="EW77" s="902"/>
      <c r="EX77" s="902"/>
      <c r="EY77" s="902"/>
      <c r="EZ77" s="902"/>
      <c r="FA77" s="902"/>
      <c r="FB77" s="902"/>
      <c r="FC77" s="902"/>
      <c r="FD77" s="902"/>
      <c r="FE77" s="902"/>
      <c r="FF77" s="902"/>
      <c r="FG77" s="902"/>
      <c r="FH77" s="902"/>
      <c r="FI77" s="902"/>
      <c r="JH77" s="902"/>
      <c r="JI77" s="902"/>
      <c r="JJ77" s="902"/>
      <c r="JK77" s="902"/>
    </row>
    <row r="78" spans="1:271" s="901" customFormat="1" x14ac:dyDescent="0.35">
      <c r="A78" s="902"/>
      <c r="B78" s="902"/>
      <c r="C78" s="902"/>
      <c r="D78" s="902"/>
      <c r="E78" s="902"/>
      <c r="F78" s="902"/>
      <c r="G78" s="902"/>
      <c r="H78" s="902"/>
      <c r="I78" s="902"/>
      <c r="J78" s="902"/>
      <c r="K78" s="902"/>
      <c r="L78" s="902"/>
      <c r="M78" s="902"/>
      <c r="N78" s="902"/>
      <c r="O78" s="902"/>
      <c r="P78" s="902"/>
      <c r="Q78" s="902"/>
      <c r="R78" s="902"/>
      <c r="S78" s="902"/>
      <c r="T78" s="902"/>
      <c r="U78" s="902"/>
      <c r="V78" s="902"/>
      <c r="W78" s="902"/>
      <c r="X78" s="902"/>
      <c r="Y78" s="902"/>
      <c r="Z78" s="902"/>
      <c r="AA78" s="902"/>
      <c r="AB78" s="902"/>
      <c r="AC78" s="902"/>
      <c r="AD78" s="902"/>
      <c r="AE78" s="902"/>
      <c r="AF78" s="902"/>
      <c r="AG78" s="902"/>
      <c r="AH78" s="902"/>
      <c r="AI78" s="902"/>
      <c r="AJ78" s="902"/>
      <c r="AK78" s="902"/>
      <c r="AL78" s="902"/>
      <c r="AM78" s="902"/>
      <c r="AN78" s="902"/>
      <c r="AO78" s="902"/>
      <c r="AP78" s="902"/>
      <c r="AQ78" s="902"/>
      <c r="AR78" s="902"/>
      <c r="AS78" s="902"/>
      <c r="AT78" s="902"/>
      <c r="AU78" s="902"/>
      <c r="AV78" s="902"/>
      <c r="AW78" s="902"/>
      <c r="AX78" s="902"/>
      <c r="AY78" s="902"/>
      <c r="AZ78" s="902"/>
      <c r="BA78" s="902"/>
      <c r="BB78" s="902"/>
      <c r="BC78" s="902"/>
      <c r="BD78" s="902"/>
      <c r="BE78" s="902"/>
      <c r="BF78" s="902"/>
      <c r="BG78" s="902"/>
      <c r="BH78" s="902"/>
      <c r="BI78" s="902"/>
      <c r="BJ78" s="902"/>
      <c r="BK78" s="902"/>
      <c r="BL78" s="902"/>
      <c r="BM78" s="902"/>
      <c r="BN78" s="902"/>
      <c r="BO78" s="902"/>
      <c r="BP78" s="902"/>
      <c r="BQ78" s="902"/>
      <c r="BR78" s="902"/>
      <c r="BS78" s="902"/>
      <c r="BT78" s="902"/>
      <c r="BU78" s="902"/>
      <c r="BV78" s="902"/>
      <c r="BW78" s="902"/>
      <c r="BX78" s="902"/>
      <c r="BY78" s="902"/>
      <c r="BZ78" s="902"/>
      <c r="CA78" s="902"/>
      <c r="CB78" s="902"/>
      <c r="CC78" s="902"/>
      <c r="CD78" s="902"/>
      <c r="CE78" s="902"/>
      <c r="CF78" s="902"/>
      <c r="CG78" s="902"/>
      <c r="CH78" s="902"/>
      <c r="CI78" s="902"/>
      <c r="CJ78" s="902"/>
      <c r="CK78" s="902"/>
      <c r="CL78" s="902"/>
      <c r="CM78" s="902"/>
      <c r="CN78" s="902"/>
      <c r="CO78" s="902"/>
      <c r="CP78" s="902"/>
      <c r="CQ78" s="902"/>
      <c r="CR78" s="902"/>
      <c r="CS78" s="902"/>
      <c r="CT78" s="902"/>
      <c r="CU78" s="902"/>
      <c r="CV78" s="902"/>
      <c r="CW78" s="902"/>
      <c r="CX78" s="902"/>
      <c r="CY78" s="902"/>
      <c r="CZ78" s="902"/>
      <c r="DA78" s="902"/>
      <c r="DB78" s="902"/>
      <c r="DC78" s="902"/>
      <c r="DD78" s="902"/>
      <c r="DE78" s="902"/>
      <c r="DF78" s="902"/>
      <c r="DG78" s="902"/>
      <c r="DH78" s="902"/>
      <c r="DI78" s="902"/>
      <c r="DJ78" s="902"/>
      <c r="DK78" s="902"/>
      <c r="DL78" s="902"/>
      <c r="DM78" s="902"/>
      <c r="DN78" s="902"/>
      <c r="DO78" s="902"/>
      <c r="DP78" s="902"/>
      <c r="DQ78" s="902"/>
      <c r="DR78" s="902"/>
      <c r="DS78" s="902"/>
      <c r="DT78" s="902"/>
      <c r="DU78" s="902"/>
      <c r="DV78" s="902"/>
      <c r="DW78" s="902"/>
      <c r="DX78" s="902"/>
      <c r="DY78" s="902"/>
      <c r="DZ78" s="902"/>
      <c r="EA78" s="902"/>
      <c r="EB78" s="902"/>
      <c r="EC78" s="902"/>
      <c r="ED78" s="902"/>
      <c r="EE78" s="902"/>
      <c r="EF78" s="902"/>
      <c r="EG78" s="902"/>
      <c r="EH78" s="902"/>
      <c r="EI78" s="902"/>
      <c r="EJ78" s="902"/>
      <c r="EK78" s="902"/>
      <c r="EL78" s="902"/>
      <c r="EM78" s="902"/>
      <c r="EN78" s="902"/>
      <c r="EO78" s="902"/>
      <c r="EP78" s="902"/>
      <c r="EQ78" s="902"/>
      <c r="ER78" s="902"/>
      <c r="ES78" s="902"/>
      <c r="ET78" s="902"/>
      <c r="EU78" s="902"/>
      <c r="EV78" s="902"/>
      <c r="EW78" s="902"/>
      <c r="EX78" s="902"/>
      <c r="EY78" s="902"/>
      <c r="EZ78" s="902"/>
      <c r="FA78" s="902"/>
      <c r="FB78" s="902"/>
      <c r="FC78" s="902"/>
      <c r="FD78" s="902"/>
      <c r="FE78" s="902"/>
      <c r="FF78" s="902"/>
      <c r="FG78" s="902"/>
      <c r="FH78" s="902"/>
      <c r="FI78" s="902"/>
      <c r="JH78" s="902"/>
      <c r="JI78" s="902"/>
      <c r="JJ78" s="902"/>
      <c r="JK78" s="902"/>
    </row>
    <row r="79" spans="1:271" s="901" customFormat="1" x14ac:dyDescent="0.35">
      <c r="A79" s="902"/>
      <c r="B79" s="902"/>
      <c r="C79" s="902"/>
      <c r="D79" s="902"/>
      <c r="E79" s="902"/>
      <c r="F79" s="902"/>
      <c r="G79" s="902"/>
      <c r="H79" s="902"/>
      <c r="I79" s="902"/>
      <c r="J79" s="902"/>
      <c r="K79" s="902"/>
      <c r="L79" s="902"/>
      <c r="M79" s="902"/>
      <c r="N79" s="902"/>
      <c r="O79" s="902"/>
      <c r="P79" s="902"/>
      <c r="Q79" s="902"/>
      <c r="R79" s="902"/>
      <c r="S79" s="902"/>
      <c r="T79" s="902"/>
      <c r="U79" s="902"/>
      <c r="V79" s="902"/>
      <c r="W79" s="902"/>
      <c r="X79" s="902"/>
      <c r="Y79" s="902"/>
      <c r="Z79" s="902"/>
      <c r="AA79" s="902"/>
      <c r="AB79" s="902"/>
      <c r="AC79" s="902"/>
      <c r="AD79" s="902"/>
      <c r="AE79" s="902"/>
      <c r="AF79" s="902"/>
      <c r="AG79" s="902"/>
      <c r="AH79" s="902"/>
      <c r="AI79" s="902"/>
      <c r="AJ79" s="902"/>
      <c r="AK79" s="902"/>
      <c r="AL79" s="902"/>
      <c r="AM79" s="902"/>
      <c r="AN79" s="902"/>
      <c r="AO79" s="902"/>
      <c r="AP79" s="902"/>
      <c r="AQ79" s="902"/>
      <c r="AR79" s="902"/>
      <c r="AS79" s="902"/>
      <c r="AT79" s="902"/>
      <c r="AU79" s="902"/>
      <c r="AV79" s="902"/>
      <c r="AW79" s="902"/>
      <c r="AX79" s="902"/>
      <c r="AY79" s="902"/>
      <c r="AZ79" s="902"/>
      <c r="BA79" s="902"/>
      <c r="BB79" s="902"/>
      <c r="BC79" s="902"/>
      <c r="BD79" s="902"/>
      <c r="BE79" s="902"/>
      <c r="BF79" s="902"/>
      <c r="BG79" s="902"/>
      <c r="BH79" s="902"/>
      <c r="BI79" s="902"/>
      <c r="BJ79" s="902"/>
      <c r="BK79" s="902"/>
      <c r="BL79" s="902"/>
      <c r="BM79" s="902"/>
      <c r="BN79" s="902"/>
      <c r="BO79" s="902"/>
      <c r="BP79" s="902"/>
      <c r="BQ79" s="902"/>
      <c r="BR79" s="902"/>
      <c r="BS79" s="902"/>
      <c r="BT79" s="902"/>
      <c r="BU79" s="902"/>
      <c r="BV79" s="902"/>
      <c r="BW79" s="902"/>
      <c r="BX79" s="902"/>
      <c r="BY79" s="902"/>
      <c r="BZ79" s="902"/>
      <c r="CA79" s="902"/>
      <c r="CB79" s="902"/>
      <c r="CC79" s="902"/>
      <c r="CD79" s="902"/>
      <c r="CE79" s="902"/>
      <c r="CF79" s="902"/>
      <c r="CG79" s="902"/>
      <c r="CH79" s="902"/>
      <c r="CI79" s="902"/>
      <c r="CJ79" s="902"/>
      <c r="CK79" s="902"/>
      <c r="CL79" s="902"/>
      <c r="CM79" s="902"/>
      <c r="CN79" s="902"/>
      <c r="CO79" s="902"/>
      <c r="CP79" s="902"/>
      <c r="CQ79" s="902"/>
      <c r="CR79" s="902"/>
      <c r="CS79" s="902"/>
      <c r="CT79" s="902"/>
      <c r="CU79" s="902"/>
      <c r="CV79" s="902"/>
      <c r="CW79" s="902"/>
      <c r="CX79" s="902"/>
      <c r="CY79" s="902"/>
      <c r="CZ79" s="902"/>
      <c r="DA79" s="902"/>
      <c r="DB79" s="902"/>
      <c r="DC79" s="902"/>
      <c r="DD79" s="902"/>
      <c r="DE79" s="902"/>
      <c r="DF79" s="902"/>
      <c r="DG79" s="902"/>
      <c r="DH79" s="902"/>
      <c r="DI79" s="902"/>
      <c r="DJ79" s="902"/>
      <c r="DK79" s="902"/>
      <c r="DL79" s="902"/>
      <c r="DM79" s="902"/>
      <c r="DN79" s="902"/>
      <c r="DO79" s="902"/>
      <c r="DP79" s="902"/>
      <c r="DQ79" s="902"/>
      <c r="DR79" s="902"/>
      <c r="DS79" s="902"/>
      <c r="DT79" s="902"/>
      <c r="DU79" s="902"/>
      <c r="DV79" s="902"/>
      <c r="DW79" s="902"/>
      <c r="DX79" s="902"/>
      <c r="DY79" s="902"/>
      <c r="DZ79" s="902"/>
      <c r="EA79" s="902"/>
      <c r="EB79" s="902"/>
      <c r="EC79" s="902"/>
      <c r="ED79" s="902"/>
      <c r="EE79" s="902"/>
      <c r="EF79" s="902"/>
      <c r="EG79" s="902"/>
      <c r="EH79" s="902"/>
      <c r="EI79" s="902"/>
      <c r="EJ79" s="902"/>
      <c r="EK79" s="902"/>
      <c r="EL79" s="902"/>
      <c r="EM79" s="902"/>
      <c r="EN79" s="902"/>
      <c r="EO79" s="902"/>
      <c r="EP79" s="902"/>
      <c r="EQ79" s="902"/>
      <c r="ER79" s="902"/>
      <c r="ES79" s="902"/>
      <c r="ET79" s="902"/>
      <c r="EU79" s="902"/>
      <c r="EV79" s="902"/>
      <c r="EW79" s="902"/>
      <c r="EX79" s="902"/>
      <c r="EY79" s="902"/>
      <c r="EZ79" s="902"/>
      <c r="FA79" s="902"/>
      <c r="FB79" s="902"/>
      <c r="FC79" s="902"/>
      <c r="FD79" s="902"/>
      <c r="FE79" s="902"/>
      <c r="FF79" s="902"/>
      <c r="FG79" s="902"/>
      <c r="FH79" s="902"/>
      <c r="FI79" s="902"/>
      <c r="JH79" s="902"/>
      <c r="JI79" s="902"/>
      <c r="JJ79" s="902"/>
      <c r="JK79" s="902"/>
    </row>
    <row r="80" spans="1:271" s="901" customFormat="1" x14ac:dyDescent="0.35">
      <c r="A80" s="902"/>
      <c r="B80" s="902"/>
      <c r="C80" s="902"/>
      <c r="D80" s="902"/>
      <c r="E80" s="902"/>
      <c r="F80" s="902"/>
      <c r="G80" s="902"/>
      <c r="H80" s="902"/>
      <c r="I80" s="902"/>
      <c r="J80" s="902"/>
      <c r="K80" s="902"/>
      <c r="L80" s="902"/>
      <c r="M80" s="902"/>
      <c r="N80" s="902"/>
      <c r="O80" s="902"/>
      <c r="P80" s="902"/>
      <c r="Q80" s="902"/>
      <c r="R80" s="902"/>
      <c r="S80" s="902"/>
      <c r="T80" s="902"/>
      <c r="U80" s="902"/>
      <c r="V80" s="902"/>
      <c r="W80" s="902"/>
      <c r="X80" s="902"/>
      <c r="Y80" s="902"/>
      <c r="Z80" s="902"/>
      <c r="AA80" s="902"/>
      <c r="AB80" s="902"/>
      <c r="AC80" s="902"/>
      <c r="AD80" s="902"/>
      <c r="AE80" s="902"/>
      <c r="AF80" s="902"/>
      <c r="AG80" s="902"/>
      <c r="AH80" s="902"/>
      <c r="AI80" s="902"/>
      <c r="AJ80" s="902"/>
      <c r="AK80" s="902"/>
      <c r="AL80" s="902"/>
      <c r="AM80" s="902"/>
      <c r="AN80" s="902"/>
      <c r="AO80" s="902"/>
      <c r="AP80" s="902"/>
      <c r="AQ80" s="902"/>
      <c r="AR80" s="902"/>
      <c r="AS80" s="902"/>
      <c r="AT80" s="902"/>
      <c r="AU80" s="902"/>
      <c r="AV80" s="902"/>
      <c r="AW80" s="902"/>
      <c r="AX80" s="902"/>
      <c r="AY80" s="902"/>
      <c r="AZ80" s="902"/>
      <c r="BA80" s="902"/>
      <c r="BB80" s="902"/>
      <c r="BC80" s="902"/>
      <c r="BD80" s="902"/>
      <c r="BE80" s="902"/>
      <c r="BF80" s="902"/>
      <c r="BG80" s="902"/>
      <c r="BH80" s="902"/>
      <c r="BI80" s="902"/>
      <c r="BJ80" s="902"/>
      <c r="BK80" s="902"/>
      <c r="BL80" s="902"/>
      <c r="BM80" s="902"/>
      <c r="BN80" s="902"/>
      <c r="BO80" s="902"/>
      <c r="BP80" s="902"/>
      <c r="BQ80" s="902"/>
      <c r="BR80" s="902"/>
      <c r="BS80" s="902"/>
      <c r="BT80" s="902"/>
      <c r="BU80" s="902"/>
      <c r="BV80" s="902"/>
      <c r="BW80" s="902"/>
      <c r="BX80" s="902"/>
      <c r="BY80" s="902"/>
      <c r="BZ80" s="902"/>
      <c r="CA80" s="902"/>
      <c r="CB80" s="902"/>
      <c r="CC80" s="902"/>
      <c r="CD80" s="902"/>
      <c r="CE80" s="902"/>
      <c r="CF80" s="902"/>
      <c r="CG80" s="902"/>
      <c r="CH80" s="902"/>
      <c r="CI80" s="902"/>
      <c r="CJ80" s="902"/>
      <c r="CK80" s="902"/>
      <c r="CL80" s="902"/>
      <c r="CM80" s="902"/>
      <c r="CN80" s="902"/>
      <c r="CO80" s="902"/>
      <c r="CP80" s="902"/>
      <c r="CQ80" s="902"/>
      <c r="CR80" s="902"/>
      <c r="CS80" s="902"/>
      <c r="CT80" s="902"/>
      <c r="CU80" s="902"/>
      <c r="CV80" s="902"/>
      <c r="CW80" s="902"/>
      <c r="CX80" s="902"/>
      <c r="CY80" s="902"/>
      <c r="CZ80" s="902"/>
      <c r="DA80" s="902"/>
      <c r="DB80" s="902"/>
      <c r="DC80" s="902"/>
      <c r="DD80" s="902"/>
      <c r="DE80" s="902"/>
      <c r="DF80" s="902"/>
      <c r="DG80" s="902"/>
      <c r="DH80" s="902"/>
      <c r="DI80" s="902"/>
      <c r="DJ80" s="902"/>
      <c r="DK80" s="902"/>
      <c r="DL80" s="902"/>
      <c r="DM80" s="902"/>
      <c r="DN80" s="902"/>
      <c r="DO80" s="902"/>
      <c r="DP80" s="902"/>
      <c r="DQ80" s="902"/>
      <c r="DR80" s="902"/>
      <c r="DS80" s="902"/>
      <c r="DT80" s="902"/>
      <c r="DU80" s="902"/>
      <c r="DV80" s="902"/>
      <c r="DW80" s="902"/>
      <c r="DX80" s="902"/>
      <c r="DY80" s="902"/>
      <c r="DZ80" s="902"/>
      <c r="EA80" s="902"/>
      <c r="EB80" s="902"/>
      <c r="EC80" s="902"/>
      <c r="ED80" s="902"/>
      <c r="EE80" s="902"/>
      <c r="EF80" s="902"/>
      <c r="EG80" s="902"/>
      <c r="EH80" s="902"/>
      <c r="EI80" s="902"/>
      <c r="EJ80" s="902"/>
      <c r="EK80" s="902"/>
      <c r="EL80" s="902"/>
      <c r="EM80" s="902"/>
      <c r="EN80" s="902"/>
      <c r="EO80" s="902"/>
      <c r="EP80" s="902"/>
      <c r="EQ80" s="902"/>
      <c r="ER80" s="902"/>
      <c r="ES80" s="902"/>
      <c r="ET80" s="902"/>
      <c r="EU80" s="902"/>
      <c r="EV80" s="902"/>
      <c r="EW80" s="902"/>
      <c r="EX80" s="902"/>
      <c r="EY80" s="902"/>
      <c r="EZ80" s="902"/>
      <c r="FA80" s="902"/>
      <c r="FB80" s="902"/>
      <c r="FC80" s="902"/>
      <c r="FD80" s="902"/>
      <c r="FE80" s="902"/>
      <c r="FF80" s="902"/>
      <c r="FG80" s="902"/>
      <c r="FH80" s="902"/>
      <c r="FI80" s="902"/>
      <c r="JH80" s="902"/>
      <c r="JI80" s="902"/>
      <c r="JJ80" s="902"/>
      <c r="JK80" s="902"/>
    </row>
    <row r="81" spans="1:271" s="901" customFormat="1" x14ac:dyDescent="0.35">
      <c r="A81" s="902"/>
      <c r="B81" s="902"/>
      <c r="C81" s="902"/>
      <c r="D81" s="902"/>
      <c r="E81" s="902"/>
      <c r="F81" s="902"/>
      <c r="G81" s="902"/>
      <c r="H81" s="902"/>
      <c r="I81" s="902"/>
      <c r="J81" s="902"/>
      <c r="K81" s="902"/>
      <c r="L81" s="902"/>
      <c r="M81" s="902"/>
      <c r="N81" s="902"/>
      <c r="O81" s="902"/>
      <c r="P81" s="902"/>
      <c r="Q81" s="902"/>
      <c r="R81" s="902"/>
      <c r="S81" s="902"/>
      <c r="T81" s="902"/>
      <c r="U81" s="902"/>
      <c r="V81" s="902"/>
      <c r="W81" s="902"/>
      <c r="X81" s="902"/>
      <c r="Y81" s="902"/>
      <c r="Z81" s="902"/>
      <c r="AA81" s="902"/>
      <c r="AB81" s="902"/>
      <c r="AC81" s="902"/>
      <c r="AD81" s="902"/>
      <c r="AE81" s="902"/>
      <c r="AF81" s="902"/>
      <c r="AG81" s="902"/>
      <c r="AH81" s="902"/>
      <c r="AI81" s="902"/>
      <c r="AJ81" s="902"/>
      <c r="AK81" s="902"/>
      <c r="AL81" s="902"/>
      <c r="AM81" s="902"/>
      <c r="AN81" s="902"/>
      <c r="AO81" s="902"/>
      <c r="AP81" s="902"/>
      <c r="AQ81" s="902"/>
      <c r="AR81" s="902"/>
      <c r="AS81" s="902"/>
      <c r="AT81" s="902"/>
      <c r="AU81" s="902"/>
      <c r="AV81" s="902"/>
      <c r="AW81" s="902"/>
      <c r="AX81" s="902"/>
      <c r="AY81" s="902"/>
      <c r="AZ81" s="902"/>
      <c r="BA81" s="902"/>
      <c r="BB81" s="902"/>
      <c r="BC81" s="902"/>
      <c r="BD81" s="902"/>
      <c r="BE81" s="902"/>
      <c r="BF81" s="902"/>
      <c r="BG81" s="902"/>
      <c r="BH81" s="902"/>
      <c r="BI81" s="902"/>
      <c r="BJ81" s="902"/>
      <c r="BK81" s="902"/>
      <c r="BL81" s="902"/>
      <c r="BM81" s="902"/>
      <c r="BN81" s="902"/>
      <c r="BO81" s="902"/>
      <c r="BP81" s="902"/>
      <c r="BQ81" s="902"/>
      <c r="BR81" s="902"/>
      <c r="BS81" s="902"/>
      <c r="BT81" s="902"/>
      <c r="BU81" s="902"/>
      <c r="BV81" s="902"/>
      <c r="BW81" s="902"/>
      <c r="BX81" s="902"/>
      <c r="BY81" s="902"/>
      <c r="BZ81" s="902"/>
      <c r="CA81" s="902"/>
      <c r="CB81" s="902"/>
      <c r="CC81" s="902"/>
      <c r="CD81" s="902"/>
      <c r="CE81" s="902"/>
      <c r="CF81" s="902"/>
      <c r="CG81" s="902"/>
      <c r="CH81" s="902"/>
      <c r="CI81" s="902"/>
      <c r="CJ81" s="902"/>
      <c r="CK81" s="902"/>
      <c r="CL81" s="902"/>
      <c r="CM81" s="902"/>
      <c r="CN81" s="902"/>
      <c r="CO81" s="902"/>
      <c r="CP81" s="902"/>
      <c r="CQ81" s="902"/>
      <c r="CR81" s="902"/>
      <c r="CS81" s="902"/>
      <c r="CT81" s="902"/>
      <c r="CU81" s="902"/>
      <c r="CV81" s="902"/>
      <c r="CW81" s="902"/>
      <c r="CX81" s="902"/>
      <c r="CY81" s="902"/>
      <c r="CZ81" s="902"/>
      <c r="DA81" s="902"/>
      <c r="DB81" s="902"/>
      <c r="DC81" s="902"/>
      <c r="DD81" s="902"/>
      <c r="DE81" s="902"/>
      <c r="DF81" s="902"/>
      <c r="DG81" s="902"/>
      <c r="DH81" s="902"/>
      <c r="DI81" s="902"/>
      <c r="DJ81" s="902"/>
      <c r="DK81" s="902"/>
      <c r="DL81" s="902"/>
      <c r="DM81" s="902"/>
      <c r="DN81" s="902"/>
      <c r="DO81" s="902"/>
      <c r="DP81" s="902"/>
      <c r="DQ81" s="902"/>
      <c r="DR81" s="902"/>
      <c r="DS81" s="902"/>
      <c r="DT81" s="902"/>
      <c r="DU81" s="902"/>
      <c r="DV81" s="902"/>
      <c r="DW81" s="902"/>
      <c r="DX81" s="902"/>
      <c r="DY81" s="902"/>
      <c r="DZ81" s="902"/>
      <c r="EA81" s="902"/>
      <c r="EB81" s="902"/>
      <c r="EC81" s="902"/>
      <c r="ED81" s="902"/>
      <c r="EE81" s="902"/>
      <c r="EF81" s="902"/>
      <c r="EG81" s="902"/>
      <c r="EH81" s="902"/>
      <c r="EI81" s="902"/>
      <c r="EJ81" s="902"/>
      <c r="EK81" s="902"/>
      <c r="EL81" s="902"/>
      <c r="EM81" s="902"/>
      <c r="EN81" s="902"/>
      <c r="EO81" s="902"/>
      <c r="EP81" s="902"/>
      <c r="EQ81" s="902"/>
      <c r="ER81" s="902"/>
      <c r="ES81" s="902"/>
      <c r="ET81" s="902"/>
      <c r="EU81" s="902"/>
      <c r="EV81" s="902"/>
      <c r="EW81" s="902"/>
      <c r="EX81" s="902"/>
      <c r="EY81" s="902"/>
      <c r="EZ81" s="902"/>
      <c r="FA81" s="902"/>
      <c r="FB81" s="902"/>
      <c r="FC81" s="902"/>
      <c r="FD81" s="902"/>
      <c r="FE81" s="902"/>
      <c r="FF81" s="902"/>
      <c r="FG81" s="902"/>
      <c r="FH81" s="902"/>
      <c r="FI81" s="902"/>
      <c r="JH81" s="902"/>
      <c r="JI81" s="902"/>
      <c r="JJ81" s="902"/>
      <c r="JK81" s="902"/>
    </row>
    <row r="82" spans="1:271" s="901" customFormat="1" x14ac:dyDescent="0.35">
      <c r="A82" s="902"/>
      <c r="B82" s="902"/>
      <c r="C82" s="902"/>
      <c r="D82" s="902"/>
      <c r="E82" s="902"/>
      <c r="F82" s="902"/>
      <c r="G82" s="902"/>
      <c r="H82" s="902"/>
      <c r="I82" s="902"/>
      <c r="J82" s="902"/>
      <c r="K82" s="902"/>
      <c r="L82" s="902"/>
      <c r="M82" s="902"/>
      <c r="N82" s="902"/>
      <c r="O82" s="902"/>
      <c r="P82" s="902"/>
      <c r="Q82" s="902"/>
      <c r="R82" s="902"/>
      <c r="S82" s="902"/>
      <c r="T82" s="902"/>
      <c r="U82" s="902"/>
      <c r="V82" s="902"/>
      <c r="W82" s="902"/>
      <c r="X82" s="902"/>
      <c r="Y82" s="902"/>
      <c r="Z82" s="902"/>
      <c r="AA82" s="902"/>
      <c r="AB82" s="902"/>
      <c r="AC82" s="902"/>
      <c r="AD82" s="902"/>
      <c r="AE82" s="902"/>
      <c r="AF82" s="902"/>
      <c r="AG82" s="902"/>
      <c r="AH82" s="902"/>
      <c r="AI82" s="902"/>
      <c r="AJ82" s="902"/>
      <c r="AK82" s="902"/>
      <c r="AL82" s="902"/>
      <c r="AM82" s="902"/>
      <c r="AN82" s="902"/>
      <c r="AO82" s="902"/>
      <c r="AP82" s="902"/>
      <c r="AQ82" s="902"/>
      <c r="AR82" s="902"/>
      <c r="AS82" s="902"/>
      <c r="AT82" s="902"/>
      <c r="AU82" s="902"/>
      <c r="AV82" s="902"/>
      <c r="AW82" s="902"/>
      <c r="AX82" s="902"/>
      <c r="AY82" s="902"/>
      <c r="AZ82" s="902"/>
      <c r="BA82" s="902"/>
      <c r="BB82" s="902"/>
      <c r="BC82" s="902"/>
      <c r="BD82" s="902"/>
      <c r="BE82" s="902"/>
      <c r="BF82" s="902"/>
      <c r="BG82" s="902"/>
      <c r="BH82" s="902"/>
      <c r="BI82" s="902"/>
      <c r="BJ82" s="902"/>
      <c r="BK82" s="902"/>
      <c r="BL82" s="902"/>
      <c r="BM82" s="902"/>
      <c r="BN82" s="902"/>
      <c r="BO82" s="902"/>
      <c r="BP82" s="902"/>
      <c r="BQ82" s="902"/>
      <c r="BR82" s="902"/>
      <c r="BS82" s="902"/>
      <c r="BT82" s="902"/>
      <c r="BU82" s="902"/>
      <c r="BV82" s="902"/>
      <c r="BW82" s="902"/>
      <c r="BX82" s="902"/>
      <c r="BY82" s="902"/>
      <c r="BZ82" s="902"/>
      <c r="CA82" s="902"/>
      <c r="CB82" s="902"/>
      <c r="CC82" s="902"/>
      <c r="CD82" s="902"/>
      <c r="CE82" s="902"/>
      <c r="CF82" s="902"/>
      <c r="CG82" s="902"/>
      <c r="CH82" s="902"/>
      <c r="CI82" s="902"/>
      <c r="CJ82" s="902"/>
      <c r="CK82" s="902"/>
      <c r="CL82" s="902"/>
      <c r="CM82" s="902"/>
      <c r="CN82" s="902"/>
      <c r="CO82" s="902"/>
      <c r="CP82" s="902"/>
      <c r="CQ82" s="902"/>
      <c r="CR82" s="902"/>
      <c r="CS82" s="902"/>
      <c r="CT82" s="902"/>
      <c r="CU82" s="902"/>
      <c r="CV82" s="902"/>
      <c r="CW82" s="902"/>
      <c r="CX82" s="902"/>
      <c r="CY82" s="902"/>
      <c r="CZ82" s="902"/>
      <c r="DA82" s="902"/>
      <c r="DB82" s="902"/>
      <c r="DC82" s="902"/>
      <c r="DD82" s="902"/>
      <c r="DE82" s="902"/>
      <c r="DF82" s="902"/>
      <c r="DG82" s="902"/>
      <c r="DH82" s="902"/>
      <c r="DI82" s="902"/>
      <c r="DJ82" s="902"/>
      <c r="DK82" s="902"/>
      <c r="DL82" s="902"/>
      <c r="DM82" s="902"/>
      <c r="DN82" s="902"/>
      <c r="DO82" s="902"/>
      <c r="DP82" s="902"/>
      <c r="DQ82" s="902"/>
      <c r="DR82" s="902"/>
      <c r="DS82" s="902"/>
      <c r="DT82" s="902"/>
      <c r="DU82" s="902"/>
      <c r="DV82" s="902"/>
      <c r="DW82" s="902"/>
      <c r="DX82" s="902"/>
      <c r="DY82" s="902"/>
      <c r="DZ82" s="902"/>
      <c r="EA82" s="902"/>
      <c r="EB82" s="902"/>
      <c r="EC82" s="902"/>
      <c r="ED82" s="902"/>
      <c r="EE82" s="902"/>
      <c r="EF82" s="902"/>
      <c r="EG82" s="902"/>
      <c r="EH82" s="902"/>
      <c r="EI82" s="902"/>
      <c r="EJ82" s="902"/>
      <c r="EK82" s="902"/>
      <c r="EL82" s="902"/>
      <c r="EM82" s="902"/>
      <c r="EN82" s="902"/>
      <c r="EO82" s="902"/>
      <c r="EP82" s="902"/>
      <c r="EQ82" s="902"/>
      <c r="ER82" s="902"/>
      <c r="ES82" s="902"/>
      <c r="ET82" s="902"/>
      <c r="EU82" s="902"/>
      <c r="EV82" s="902"/>
      <c r="EW82" s="902"/>
      <c r="EX82" s="902"/>
      <c r="EY82" s="902"/>
      <c r="EZ82" s="902"/>
      <c r="FA82" s="902"/>
      <c r="FB82" s="902"/>
      <c r="FC82" s="902"/>
      <c r="FD82" s="902"/>
      <c r="FE82" s="902"/>
      <c r="FF82" s="902"/>
      <c r="FG82" s="902"/>
      <c r="FH82" s="902"/>
      <c r="FI82" s="902"/>
      <c r="JH82" s="902"/>
      <c r="JI82" s="902"/>
      <c r="JJ82" s="902"/>
      <c r="JK82" s="902"/>
    </row>
    <row r="83" spans="1:271" s="901" customFormat="1" x14ac:dyDescent="0.35">
      <c r="A83" s="902"/>
      <c r="B83" s="902"/>
      <c r="C83" s="902"/>
      <c r="D83" s="902"/>
      <c r="E83" s="902"/>
      <c r="F83" s="902"/>
      <c r="G83" s="902"/>
      <c r="H83" s="902"/>
      <c r="I83" s="902"/>
      <c r="J83" s="902"/>
      <c r="K83" s="902"/>
      <c r="L83" s="902"/>
      <c r="M83" s="902"/>
      <c r="N83" s="902"/>
      <c r="O83" s="902"/>
      <c r="P83" s="902"/>
      <c r="Q83" s="902"/>
      <c r="R83" s="902"/>
      <c r="S83" s="902"/>
      <c r="T83" s="902"/>
      <c r="U83" s="902"/>
      <c r="V83" s="902"/>
      <c r="W83" s="902"/>
      <c r="X83" s="902"/>
      <c r="Y83" s="902"/>
      <c r="Z83" s="902"/>
      <c r="AA83" s="902"/>
      <c r="AB83" s="902"/>
      <c r="AC83" s="902"/>
      <c r="AD83" s="902"/>
      <c r="AE83" s="902"/>
      <c r="AF83" s="902"/>
      <c r="AG83" s="902"/>
      <c r="AH83" s="902"/>
      <c r="AI83" s="902"/>
      <c r="AJ83" s="902"/>
      <c r="AK83" s="902"/>
      <c r="AL83" s="902"/>
      <c r="AM83" s="902"/>
      <c r="AN83" s="902"/>
      <c r="AO83" s="902"/>
      <c r="AP83" s="902"/>
      <c r="AQ83" s="902"/>
      <c r="AR83" s="902"/>
      <c r="AS83" s="902"/>
      <c r="AT83" s="902"/>
      <c r="AU83" s="902"/>
      <c r="AV83" s="902"/>
      <c r="AW83" s="902"/>
      <c r="AX83" s="902"/>
      <c r="AY83" s="902"/>
      <c r="AZ83" s="902"/>
      <c r="BA83" s="902"/>
      <c r="BB83" s="902"/>
      <c r="BC83" s="902"/>
      <c r="BD83" s="902"/>
      <c r="BE83" s="902"/>
      <c r="BF83" s="902"/>
      <c r="BG83" s="902"/>
      <c r="BH83" s="902"/>
      <c r="BI83" s="902"/>
      <c r="BJ83" s="902"/>
      <c r="BK83" s="902"/>
      <c r="BL83" s="902"/>
      <c r="BM83" s="902"/>
      <c r="BN83" s="902"/>
      <c r="BO83" s="902"/>
      <c r="BP83" s="902"/>
      <c r="BQ83" s="902"/>
      <c r="BR83" s="902"/>
      <c r="BS83" s="902"/>
      <c r="BT83" s="902"/>
      <c r="BU83" s="902"/>
      <c r="BV83" s="902"/>
      <c r="BW83" s="902"/>
      <c r="BX83" s="902"/>
      <c r="BY83" s="902"/>
      <c r="BZ83" s="902"/>
      <c r="CA83" s="902"/>
      <c r="CB83" s="902"/>
      <c r="CC83" s="902"/>
      <c r="CD83" s="902"/>
      <c r="CE83" s="902"/>
      <c r="CF83" s="902"/>
      <c r="CG83" s="902"/>
      <c r="CH83" s="902"/>
      <c r="CI83" s="902"/>
      <c r="CJ83" s="902"/>
      <c r="CK83" s="902"/>
      <c r="CL83" s="902"/>
      <c r="CM83" s="902"/>
      <c r="CN83" s="902"/>
      <c r="CO83" s="902"/>
      <c r="CP83" s="902"/>
      <c r="CQ83" s="902"/>
      <c r="CR83" s="902"/>
      <c r="CS83" s="902"/>
      <c r="CT83" s="902"/>
      <c r="CU83" s="902"/>
      <c r="CV83" s="902"/>
      <c r="CW83" s="902"/>
      <c r="CX83" s="902"/>
      <c r="CY83" s="902"/>
      <c r="CZ83" s="902"/>
      <c r="DA83" s="902"/>
      <c r="DB83" s="902"/>
      <c r="DC83" s="902"/>
      <c r="DD83" s="902"/>
      <c r="DE83" s="902"/>
      <c r="DF83" s="902"/>
      <c r="DG83" s="902"/>
      <c r="DH83" s="902"/>
      <c r="DI83" s="902"/>
      <c r="DJ83" s="902"/>
      <c r="DK83" s="902"/>
      <c r="DL83" s="902"/>
      <c r="DM83" s="902"/>
      <c r="DN83" s="902"/>
      <c r="DO83" s="902"/>
      <c r="DP83" s="902"/>
      <c r="DQ83" s="902"/>
      <c r="DR83" s="902"/>
      <c r="DS83" s="902"/>
      <c r="DT83" s="902"/>
      <c r="DU83" s="902"/>
      <c r="DV83" s="902"/>
      <c r="DW83" s="902"/>
      <c r="DX83" s="902"/>
      <c r="DY83" s="902"/>
      <c r="DZ83" s="902"/>
      <c r="EA83" s="902"/>
      <c r="EB83" s="902"/>
      <c r="EC83" s="902"/>
      <c r="ED83" s="902"/>
      <c r="EE83" s="902"/>
      <c r="EF83" s="902"/>
      <c r="EG83" s="902"/>
      <c r="EH83" s="902"/>
      <c r="EI83" s="902"/>
      <c r="EJ83" s="902"/>
      <c r="EK83" s="902"/>
      <c r="EL83" s="902"/>
      <c r="EM83" s="902"/>
      <c r="EN83" s="902"/>
      <c r="EO83" s="902"/>
      <c r="EP83" s="902"/>
      <c r="EQ83" s="902"/>
      <c r="ER83" s="902"/>
      <c r="ES83" s="902"/>
      <c r="ET83" s="902"/>
      <c r="EU83" s="902"/>
      <c r="EV83" s="902"/>
      <c r="EW83" s="902"/>
      <c r="EX83" s="902"/>
      <c r="EY83" s="902"/>
      <c r="EZ83" s="902"/>
      <c r="FA83" s="902"/>
      <c r="FB83" s="902"/>
      <c r="FC83" s="902"/>
      <c r="FD83" s="902"/>
      <c r="FE83" s="902"/>
      <c r="FF83" s="902"/>
      <c r="FG83" s="902"/>
      <c r="FH83" s="902"/>
      <c r="FI83" s="902"/>
      <c r="JH83" s="902"/>
      <c r="JI83" s="902"/>
      <c r="JJ83" s="902"/>
      <c r="JK83" s="902"/>
    </row>
    <row r="84" spans="1:271" s="901" customFormat="1" x14ac:dyDescent="0.35">
      <c r="A84" s="902"/>
      <c r="B84" s="902"/>
      <c r="C84" s="902"/>
      <c r="D84" s="902"/>
      <c r="E84" s="902"/>
      <c r="F84" s="902"/>
      <c r="G84" s="902"/>
      <c r="H84" s="902"/>
      <c r="I84" s="902"/>
      <c r="J84" s="902"/>
      <c r="K84" s="902"/>
      <c r="L84" s="902"/>
      <c r="M84" s="902"/>
      <c r="N84" s="902"/>
      <c r="O84" s="902"/>
      <c r="P84" s="902"/>
      <c r="Q84" s="902"/>
      <c r="R84" s="902"/>
      <c r="S84" s="902"/>
      <c r="T84" s="902"/>
      <c r="U84" s="902"/>
      <c r="V84" s="902"/>
      <c r="W84" s="902"/>
      <c r="X84" s="902"/>
      <c r="Y84" s="902"/>
      <c r="Z84" s="902"/>
      <c r="AA84" s="902"/>
      <c r="AB84" s="902"/>
      <c r="AC84" s="902"/>
      <c r="AD84" s="902"/>
      <c r="AE84" s="902"/>
      <c r="AF84" s="902"/>
      <c r="AG84" s="902"/>
      <c r="AH84" s="902"/>
      <c r="AI84" s="902"/>
      <c r="AJ84" s="902"/>
      <c r="AK84" s="902"/>
      <c r="AL84" s="902"/>
      <c r="AM84" s="902"/>
      <c r="AN84" s="902"/>
      <c r="AO84" s="902"/>
      <c r="AP84" s="902"/>
      <c r="AQ84" s="902"/>
      <c r="AR84" s="902"/>
      <c r="AS84" s="902"/>
      <c r="AT84" s="902"/>
      <c r="AU84" s="902"/>
      <c r="AV84" s="902"/>
      <c r="AW84" s="902"/>
      <c r="AX84" s="902"/>
      <c r="AY84" s="902"/>
      <c r="AZ84" s="902"/>
      <c r="BA84" s="902"/>
      <c r="BB84" s="902"/>
      <c r="BC84" s="902"/>
      <c r="BD84" s="902"/>
      <c r="BE84" s="902"/>
      <c r="BF84" s="902"/>
      <c r="BG84" s="902"/>
      <c r="BH84" s="902"/>
      <c r="BI84" s="902"/>
      <c r="BJ84" s="902"/>
      <c r="BK84" s="902"/>
      <c r="BL84" s="902"/>
      <c r="BM84" s="902"/>
      <c r="BN84" s="902"/>
      <c r="BO84" s="902"/>
      <c r="BP84" s="902"/>
      <c r="BQ84" s="902"/>
      <c r="BR84" s="902"/>
      <c r="BS84" s="902"/>
      <c r="BT84" s="902"/>
      <c r="BU84" s="902"/>
      <c r="BV84" s="902"/>
      <c r="BW84" s="902"/>
      <c r="BX84" s="902"/>
      <c r="BY84" s="902"/>
      <c r="BZ84" s="902"/>
      <c r="CA84" s="902"/>
      <c r="CB84" s="902"/>
      <c r="CC84" s="902"/>
      <c r="CD84" s="902"/>
      <c r="CE84" s="902"/>
      <c r="CF84" s="902"/>
      <c r="CG84" s="902"/>
      <c r="CH84" s="902"/>
      <c r="CI84" s="902"/>
      <c r="CJ84" s="902"/>
      <c r="CK84" s="902"/>
      <c r="CL84" s="902"/>
      <c r="CM84" s="902"/>
      <c r="CN84" s="902"/>
      <c r="CO84" s="902"/>
      <c r="CP84" s="902"/>
      <c r="CQ84" s="902"/>
      <c r="CR84" s="902"/>
      <c r="CS84" s="902"/>
      <c r="CT84" s="902"/>
      <c r="CU84" s="902"/>
      <c r="CV84" s="902"/>
      <c r="CW84" s="902"/>
      <c r="CX84" s="902"/>
      <c r="CY84" s="902"/>
      <c r="CZ84" s="902"/>
      <c r="DA84" s="902"/>
      <c r="DB84" s="902"/>
      <c r="DC84" s="902"/>
      <c r="DD84" s="902"/>
      <c r="DE84" s="902"/>
      <c r="DF84" s="902"/>
      <c r="DG84" s="902"/>
      <c r="DH84" s="902"/>
      <c r="DI84" s="902"/>
      <c r="DJ84" s="902"/>
      <c r="DK84" s="902"/>
      <c r="DL84" s="902"/>
      <c r="DM84" s="902"/>
      <c r="DN84" s="902"/>
      <c r="DO84" s="902"/>
      <c r="DP84" s="902"/>
      <c r="DQ84" s="902"/>
      <c r="DR84" s="902"/>
      <c r="DS84" s="902"/>
      <c r="DT84" s="902"/>
      <c r="DU84" s="902"/>
      <c r="DV84" s="902"/>
      <c r="DW84" s="902"/>
      <c r="DX84" s="902"/>
      <c r="DY84" s="902"/>
      <c r="DZ84" s="902"/>
      <c r="EA84" s="902"/>
      <c r="EB84" s="902"/>
      <c r="EC84" s="902"/>
      <c r="ED84" s="902"/>
      <c r="EE84" s="902"/>
      <c r="EF84" s="902"/>
      <c r="EG84" s="902"/>
      <c r="EH84" s="902"/>
      <c r="EI84" s="902"/>
      <c r="EJ84" s="902"/>
      <c r="EK84" s="902"/>
      <c r="EL84" s="902"/>
      <c r="EM84" s="902"/>
      <c r="EN84" s="902"/>
      <c r="EO84" s="902"/>
      <c r="EP84" s="902"/>
      <c r="EQ84" s="902"/>
      <c r="ER84" s="902"/>
      <c r="ES84" s="902"/>
      <c r="ET84" s="902"/>
      <c r="EU84" s="902"/>
      <c r="EV84" s="902"/>
      <c r="EW84" s="902"/>
      <c r="EX84" s="902"/>
      <c r="EY84" s="902"/>
      <c r="EZ84" s="902"/>
      <c r="FA84" s="902"/>
      <c r="FB84" s="902"/>
      <c r="FC84" s="902"/>
      <c r="FD84" s="902"/>
      <c r="FE84" s="902"/>
      <c r="FF84" s="902"/>
      <c r="FG84" s="902"/>
      <c r="FH84" s="902"/>
      <c r="FI84" s="902"/>
      <c r="JH84" s="902"/>
      <c r="JI84" s="902"/>
      <c r="JJ84" s="902"/>
      <c r="JK84" s="902"/>
    </row>
    <row r="85" spans="1:271" s="901" customFormat="1" x14ac:dyDescent="0.35">
      <c r="A85" s="902"/>
      <c r="B85" s="902"/>
      <c r="C85" s="902"/>
      <c r="D85" s="902"/>
      <c r="E85" s="902"/>
      <c r="F85" s="902"/>
      <c r="G85" s="902"/>
      <c r="H85" s="902"/>
      <c r="I85" s="902"/>
      <c r="J85" s="902"/>
      <c r="K85" s="902"/>
      <c r="L85" s="902"/>
      <c r="M85" s="902"/>
      <c r="N85" s="902"/>
      <c r="O85" s="902"/>
      <c r="P85" s="902"/>
      <c r="Q85" s="902"/>
      <c r="R85" s="902"/>
      <c r="S85" s="902"/>
      <c r="T85" s="902"/>
      <c r="U85" s="902"/>
      <c r="V85" s="902"/>
      <c r="W85" s="902"/>
      <c r="X85" s="902"/>
      <c r="Y85" s="902"/>
      <c r="Z85" s="902"/>
      <c r="AA85" s="902"/>
      <c r="AB85" s="902"/>
      <c r="AC85" s="902"/>
      <c r="AD85" s="902"/>
      <c r="AE85" s="902"/>
      <c r="AF85" s="902"/>
      <c r="AG85" s="902"/>
      <c r="AH85" s="902"/>
      <c r="AI85" s="902"/>
      <c r="AJ85" s="902"/>
      <c r="AK85" s="902"/>
      <c r="AL85" s="902"/>
      <c r="AM85" s="902"/>
      <c r="AN85" s="902"/>
      <c r="AO85" s="902"/>
      <c r="AP85" s="902"/>
      <c r="AQ85" s="902"/>
      <c r="AR85" s="902"/>
      <c r="AS85" s="902"/>
      <c r="AT85" s="902"/>
      <c r="AU85" s="902"/>
      <c r="AV85" s="902"/>
      <c r="AW85" s="902"/>
      <c r="AX85" s="902"/>
      <c r="AY85" s="902"/>
      <c r="AZ85" s="902"/>
      <c r="BA85" s="902"/>
      <c r="BB85" s="902"/>
      <c r="BC85" s="902"/>
      <c r="BD85" s="902"/>
      <c r="BE85" s="902"/>
      <c r="BF85" s="902"/>
      <c r="BG85" s="902"/>
      <c r="BH85" s="902"/>
      <c r="BI85" s="902"/>
      <c r="BJ85" s="902"/>
      <c r="BK85" s="902"/>
      <c r="BL85" s="902"/>
      <c r="BM85" s="902"/>
      <c r="BN85" s="902"/>
      <c r="BO85" s="902"/>
      <c r="BP85" s="902"/>
      <c r="BQ85" s="902"/>
      <c r="BR85" s="902"/>
      <c r="BS85" s="902"/>
      <c r="BT85" s="902"/>
      <c r="BU85" s="902"/>
      <c r="BV85" s="902"/>
      <c r="BW85" s="902"/>
      <c r="BX85" s="902"/>
      <c r="BY85" s="902"/>
      <c r="BZ85" s="902"/>
      <c r="CA85" s="902"/>
      <c r="CB85" s="902"/>
      <c r="CC85" s="902"/>
      <c r="CD85" s="902"/>
      <c r="CE85" s="902"/>
      <c r="CF85" s="902"/>
      <c r="CG85" s="902"/>
      <c r="CH85" s="902"/>
      <c r="CI85" s="902"/>
      <c r="CJ85" s="902"/>
      <c r="CK85" s="902"/>
      <c r="CL85" s="902"/>
      <c r="CM85" s="902"/>
      <c r="CN85" s="902"/>
      <c r="CO85" s="902"/>
      <c r="CP85" s="902"/>
      <c r="CQ85" s="902"/>
      <c r="CR85" s="902"/>
      <c r="CS85" s="902"/>
      <c r="CT85" s="902"/>
      <c r="CU85" s="902"/>
      <c r="CV85" s="902"/>
      <c r="CW85" s="902"/>
      <c r="CX85" s="902"/>
      <c r="CY85" s="902"/>
      <c r="CZ85" s="902"/>
      <c r="DA85" s="902"/>
      <c r="DB85" s="902"/>
      <c r="DC85" s="902"/>
      <c r="DD85" s="902"/>
      <c r="DE85" s="902"/>
      <c r="DF85" s="902"/>
      <c r="DG85" s="902"/>
      <c r="DH85" s="902"/>
      <c r="DI85" s="902"/>
      <c r="DJ85" s="902"/>
      <c r="DK85" s="902"/>
      <c r="DL85" s="902"/>
      <c r="DM85" s="902"/>
      <c r="DN85" s="902"/>
      <c r="DO85" s="902"/>
      <c r="DP85" s="902"/>
      <c r="DQ85" s="902"/>
      <c r="DR85" s="902"/>
      <c r="DS85" s="902"/>
      <c r="DT85" s="902"/>
      <c r="DU85" s="902"/>
      <c r="DV85" s="902"/>
      <c r="DW85" s="902"/>
      <c r="DX85" s="902"/>
      <c r="DY85" s="902"/>
      <c r="DZ85" s="902"/>
      <c r="EA85" s="902"/>
      <c r="EB85" s="902"/>
      <c r="EC85" s="902"/>
      <c r="ED85" s="902"/>
      <c r="EE85" s="902"/>
      <c r="EF85" s="902"/>
      <c r="EG85" s="902"/>
      <c r="EH85" s="902"/>
      <c r="EI85" s="902"/>
      <c r="EJ85" s="902"/>
      <c r="EK85" s="902"/>
      <c r="EL85" s="902"/>
      <c r="EM85" s="902"/>
      <c r="EN85" s="902"/>
      <c r="EO85" s="902"/>
      <c r="EP85" s="902"/>
      <c r="EQ85" s="902"/>
      <c r="ER85" s="902"/>
      <c r="ES85" s="902"/>
      <c r="ET85" s="902"/>
      <c r="EU85" s="902"/>
      <c r="EV85" s="902"/>
      <c r="EW85" s="902"/>
      <c r="EX85" s="902"/>
      <c r="EY85" s="902"/>
      <c r="EZ85" s="902"/>
      <c r="FA85" s="902"/>
      <c r="FB85" s="902"/>
      <c r="FC85" s="902"/>
      <c r="FD85" s="902"/>
      <c r="FE85" s="902"/>
      <c r="FF85" s="902"/>
      <c r="FG85" s="902"/>
      <c r="FH85" s="902"/>
      <c r="FI85" s="902"/>
      <c r="JH85" s="902"/>
      <c r="JI85" s="902"/>
      <c r="JJ85" s="902"/>
      <c r="JK85" s="902"/>
    </row>
    <row r="86" spans="1:271" s="901" customFormat="1" x14ac:dyDescent="0.35">
      <c r="A86" s="902"/>
      <c r="B86" s="902"/>
      <c r="C86" s="902"/>
      <c r="D86" s="902"/>
      <c r="E86" s="902"/>
      <c r="F86" s="902"/>
      <c r="G86" s="902"/>
      <c r="H86" s="902"/>
      <c r="I86" s="902"/>
      <c r="J86" s="902"/>
      <c r="K86" s="902"/>
      <c r="L86" s="902"/>
      <c r="M86" s="902"/>
      <c r="N86" s="902"/>
      <c r="O86" s="902"/>
      <c r="P86" s="902"/>
      <c r="Q86" s="902"/>
      <c r="R86" s="902"/>
      <c r="S86" s="902"/>
      <c r="T86" s="902"/>
      <c r="U86" s="902"/>
      <c r="V86" s="902"/>
      <c r="W86" s="902"/>
      <c r="X86" s="902"/>
      <c r="Y86" s="902"/>
      <c r="Z86" s="902"/>
      <c r="AA86" s="902"/>
      <c r="AB86" s="902"/>
      <c r="AC86" s="902"/>
      <c r="AD86" s="902"/>
      <c r="AE86" s="902"/>
      <c r="AF86" s="902"/>
      <c r="AG86" s="902"/>
      <c r="AH86" s="902"/>
      <c r="AI86" s="902"/>
      <c r="AJ86" s="902"/>
      <c r="AK86" s="902"/>
      <c r="AL86" s="902"/>
      <c r="AM86" s="902"/>
      <c r="AN86" s="902"/>
      <c r="AO86" s="902"/>
      <c r="AP86" s="902"/>
      <c r="AQ86" s="902"/>
      <c r="AR86" s="902"/>
      <c r="AS86" s="902"/>
      <c r="AT86" s="902"/>
      <c r="AU86" s="902"/>
      <c r="AV86" s="902"/>
      <c r="AW86" s="902"/>
      <c r="AX86" s="902"/>
      <c r="AY86" s="902"/>
      <c r="AZ86" s="902"/>
      <c r="BA86" s="902"/>
      <c r="BB86" s="902"/>
      <c r="BC86" s="902"/>
      <c r="BD86" s="902"/>
      <c r="BE86" s="902"/>
      <c r="BF86" s="902"/>
      <c r="BG86" s="902"/>
      <c r="BH86" s="902"/>
      <c r="BI86" s="902"/>
      <c r="BJ86" s="902"/>
      <c r="BK86" s="902"/>
      <c r="BL86" s="902"/>
      <c r="BM86" s="902"/>
      <c r="BN86" s="902"/>
      <c r="BO86" s="902"/>
      <c r="BP86" s="902"/>
      <c r="BQ86" s="902"/>
      <c r="BR86" s="902"/>
      <c r="BS86" s="902"/>
      <c r="BT86" s="902"/>
      <c r="BU86" s="902"/>
      <c r="BV86" s="902"/>
      <c r="BW86" s="902"/>
      <c r="BX86" s="902"/>
      <c r="BY86" s="902"/>
      <c r="BZ86" s="902"/>
      <c r="CA86" s="902"/>
      <c r="CB86" s="902"/>
      <c r="CC86" s="902"/>
      <c r="CD86" s="902"/>
      <c r="CE86" s="902"/>
      <c r="CF86" s="902"/>
      <c r="CG86" s="902"/>
      <c r="CH86" s="902"/>
      <c r="CI86" s="902"/>
      <c r="CJ86" s="902"/>
      <c r="CK86" s="902"/>
      <c r="CL86" s="902"/>
      <c r="CM86" s="902"/>
      <c r="CN86" s="902"/>
      <c r="CO86" s="902"/>
      <c r="CP86" s="902"/>
      <c r="CQ86" s="902"/>
      <c r="CR86" s="902"/>
      <c r="CS86" s="902"/>
      <c r="CT86" s="902"/>
      <c r="CU86" s="902"/>
      <c r="CV86" s="902"/>
      <c r="CW86" s="902"/>
      <c r="CX86" s="902"/>
      <c r="CY86" s="902"/>
      <c r="CZ86" s="902"/>
      <c r="DA86" s="902"/>
      <c r="DB86" s="902"/>
      <c r="DC86" s="902"/>
      <c r="DD86" s="902"/>
      <c r="DE86" s="902"/>
      <c r="DF86" s="902"/>
      <c r="DG86" s="902"/>
      <c r="DH86" s="902"/>
      <c r="DI86" s="902"/>
      <c r="DJ86" s="902"/>
      <c r="DK86" s="902"/>
      <c r="DL86" s="902"/>
      <c r="DM86" s="902"/>
      <c r="DN86" s="902"/>
      <c r="DO86" s="902"/>
      <c r="DP86" s="902"/>
      <c r="DQ86" s="902"/>
      <c r="DR86" s="902"/>
      <c r="DS86" s="902"/>
      <c r="DT86" s="902"/>
      <c r="DU86" s="902"/>
      <c r="DV86" s="902"/>
      <c r="DW86" s="902"/>
      <c r="DX86" s="902"/>
      <c r="DY86" s="902"/>
      <c r="DZ86" s="902"/>
      <c r="EA86" s="902"/>
      <c r="EB86" s="902"/>
      <c r="EC86" s="902"/>
      <c r="ED86" s="902"/>
      <c r="EE86" s="902"/>
      <c r="EF86" s="902"/>
      <c r="EG86" s="902"/>
      <c r="EH86" s="902"/>
      <c r="EI86" s="902"/>
      <c r="EJ86" s="902"/>
      <c r="EK86" s="902"/>
      <c r="EL86" s="902"/>
      <c r="EM86" s="902"/>
      <c r="EN86" s="902"/>
      <c r="EO86" s="902"/>
      <c r="EP86" s="902"/>
      <c r="EQ86" s="902"/>
      <c r="ER86" s="902"/>
      <c r="ES86" s="902"/>
      <c r="ET86" s="902"/>
      <c r="EU86" s="902"/>
      <c r="EV86" s="902"/>
      <c r="EW86" s="902"/>
      <c r="EX86" s="902"/>
      <c r="EY86" s="902"/>
      <c r="EZ86" s="902"/>
      <c r="FA86" s="902"/>
      <c r="FB86" s="902"/>
      <c r="FC86" s="902"/>
      <c r="FD86" s="902"/>
      <c r="FE86" s="902"/>
      <c r="FF86" s="902"/>
      <c r="FG86" s="902"/>
      <c r="FH86" s="902"/>
      <c r="FI86" s="902"/>
      <c r="JH86" s="902"/>
      <c r="JI86" s="902"/>
      <c r="JJ86" s="902"/>
      <c r="JK86" s="902"/>
    </row>
    <row r="87" spans="1:271" s="901" customFormat="1" x14ac:dyDescent="0.35">
      <c r="A87" s="902"/>
      <c r="B87" s="902"/>
      <c r="C87" s="902"/>
      <c r="D87" s="902"/>
      <c r="E87" s="902"/>
      <c r="F87" s="902"/>
      <c r="G87" s="902"/>
      <c r="H87" s="902"/>
      <c r="I87" s="902"/>
      <c r="J87" s="902"/>
      <c r="K87" s="902"/>
      <c r="L87" s="902"/>
      <c r="M87" s="902"/>
      <c r="N87" s="902"/>
      <c r="O87" s="902"/>
      <c r="P87" s="902"/>
      <c r="Q87" s="902"/>
      <c r="R87" s="902"/>
      <c r="S87" s="902"/>
      <c r="T87" s="902"/>
      <c r="U87" s="902"/>
      <c r="V87" s="902"/>
      <c r="W87" s="902"/>
      <c r="X87" s="902"/>
      <c r="Y87" s="902"/>
      <c r="Z87" s="902"/>
      <c r="AA87" s="902"/>
      <c r="AB87" s="902"/>
      <c r="AC87" s="902"/>
      <c r="AD87" s="902"/>
      <c r="AE87" s="902"/>
      <c r="AF87" s="902"/>
      <c r="AG87" s="902"/>
      <c r="AH87" s="902"/>
      <c r="AI87" s="902"/>
      <c r="AJ87" s="902"/>
      <c r="AK87" s="902"/>
      <c r="AL87" s="902"/>
      <c r="AM87" s="902"/>
      <c r="AN87" s="902"/>
      <c r="AO87" s="902"/>
      <c r="AP87" s="902"/>
      <c r="AQ87" s="902"/>
      <c r="AR87" s="902"/>
      <c r="AS87" s="902"/>
      <c r="AT87" s="902"/>
      <c r="AU87" s="902"/>
      <c r="AV87" s="902"/>
      <c r="AW87" s="902"/>
      <c r="AX87" s="902"/>
      <c r="AY87" s="902"/>
      <c r="AZ87" s="902"/>
      <c r="BA87" s="902"/>
      <c r="BB87" s="902"/>
      <c r="BC87" s="902"/>
      <c r="BD87" s="902"/>
      <c r="BE87" s="902"/>
      <c r="BF87" s="902"/>
      <c r="BG87" s="902"/>
      <c r="BH87" s="902"/>
      <c r="BI87" s="902"/>
      <c r="BJ87" s="902"/>
      <c r="BK87" s="902"/>
      <c r="BL87" s="902"/>
      <c r="BM87" s="902"/>
      <c r="BN87" s="902"/>
      <c r="BO87" s="902"/>
      <c r="BP87" s="902"/>
      <c r="BQ87" s="902"/>
      <c r="BR87" s="902"/>
      <c r="BS87" s="902"/>
      <c r="BT87" s="902"/>
      <c r="BU87" s="902"/>
      <c r="BV87" s="902"/>
      <c r="BW87" s="902"/>
      <c r="BX87" s="902"/>
      <c r="BY87" s="902"/>
      <c r="BZ87" s="902"/>
      <c r="CA87" s="902"/>
      <c r="CB87" s="902"/>
      <c r="CC87" s="902"/>
      <c r="CD87" s="902"/>
      <c r="CE87" s="902"/>
      <c r="CF87" s="902"/>
      <c r="CG87" s="902"/>
      <c r="CH87" s="902"/>
      <c r="CI87" s="902"/>
      <c r="CJ87" s="902"/>
      <c r="CK87" s="902"/>
      <c r="CL87" s="902"/>
      <c r="CM87" s="902"/>
      <c r="CN87" s="902"/>
      <c r="CO87" s="902"/>
      <c r="CP87" s="902"/>
      <c r="CQ87" s="902"/>
      <c r="CR87" s="902"/>
      <c r="CS87" s="902"/>
      <c r="CT87" s="902"/>
      <c r="CU87" s="902"/>
      <c r="CV87" s="902"/>
      <c r="CW87" s="902"/>
      <c r="CX87" s="902"/>
      <c r="CY87" s="902"/>
      <c r="CZ87" s="902"/>
      <c r="DA87" s="902"/>
      <c r="DB87" s="902"/>
      <c r="DC87" s="902"/>
      <c r="DD87" s="902"/>
      <c r="DE87" s="902"/>
      <c r="DF87" s="902"/>
      <c r="DG87" s="902"/>
      <c r="DH87" s="902"/>
      <c r="DI87" s="902"/>
      <c r="DJ87" s="902"/>
      <c r="DK87" s="902"/>
      <c r="DL87" s="902"/>
      <c r="DM87" s="902"/>
      <c r="DN87" s="902"/>
      <c r="DO87" s="902"/>
      <c r="DP87" s="902"/>
      <c r="DQ87" s="902"/>
      <c r="DR87" s="902"/>
      <c r="DS87" s="902"/>
      <c r="DT87" s="902"/>
      <c r="DU87" s="902"/>
      <c r="DV87" s="902"/>
      <c r="DW87" s="902"/>
      <c r="DX87" s="902"/>
      <c r="DY87" s="902"/>
      <c r="DZ87" s="902"/>
      <c r="EA87" s="902"/>
      <c r="EB87" s="902"/>
      <c r="EC87" s="902"/>
      <c r="ED87" s="902"/>
      <c r="EE87" s="902"/>
      <c r="EF87" s="902"/>
      <c r="EG87" s="902"/>
      <c r="EH87" s="902"/>
      <c r="EI87" s="902"/>
      <c r="EJ87" s="902"/>
      <c r="EK87" s="902"/>
      <c r="EL87" s="902"/>
      <c r="EM87" s="902"/>
      <c r="EN87" s="902"/>
      <c r="EO87" s="902"/>
      <c r="EP87" s="902"/>
      <c r="EQ87" s="902"/>
      <c r="ER87" s="902"/>
      <c r="ES87" s="902"/>
      <c r="ET87" s="902"/>
      <c r="EU87" s="902"/>
      <c r="EV87" s="902"/>
      <c r="EW87" s="902"/>
      <c r="EX87" s="902"/>
      <c r="EY87" s="902"/>
      <c r="EZ87" s="902"/>
      <c r="FA87" s="902"/>
      <c r="FB87" s="902"/>
      <c r="FC87" s="902"/>
      <c r="FD87" s="902"/>
      <c r="FE87" s="902"/>
      <c r="FF87" s="902"/>
      <c r="FG87" s="902"/>
      <c r="FH87" s="902"/>
      <c r="FI87" s="902"/>
      <c r="JH87" s="902"/>
      <c r="JI87" s="902"/>
      <c r="JJ87" s="902"/>
      <c r="JK87" s="902"/>
    </row>
    <row r="88" spans="1:271" s="901" customFormat="1" x14ac:dyDescent="0.35">
      <c r="A88" s="902"/>
      <c r="B88" s="902"/>
      <c r="C88" s="902"/>
      <c r="D88" s="902"/>
      <c r="E88" s="902"/>
      <c r="F88" s="902"/>
      <c r="G88" s="902"/>
      <c r="H88" s="902"/>
      <c r="I88" s="902"/>
      <c r="J88" s="902"/>
      <c r="K88" s="902"/>
      <c r="L88" s="902"/>
      <c r="M88" s="902"/>
      <c r="N88" s="902"/>
      <c r="O88" s="902"/>
      <c r="P88" s="902"/>
      <c r="Q88" s="902"/>
      <c r="R88" s="902"/>
      <c r="S88" s="902"/>
      <c r="T88" s="902"/>
      <c r="U88" s="902"/>
      <c r="V88" s="902"/>
      <c r="W88" s="902"/>
      <c r="X88" s="902"/>
      <c r="Y88" s="902"/>
      <c r="Z88" s="902"/>
      <c r="AA88" s="902"/>
      <c r="AB88" s="902"/>
      <c r="AC88" s="902"/>
      <c r="AD88" s="902"/>
      <c r="AE88" s="902"/>
      <c r="AF88" s="902"/>
      <c r="AG88" s="902"/>
      <c r="AH88" s="902"/>
      <c r="AI88" s="902"/>
      <c r="AJ88" s="902"/>
      <c r="AK88" s="902"/>
      <c r="AL88" s="902"/>
      <c r="AM88" s="902"/>
      <c r="AN88" s="902"/>
      <c r="AO88" s="902"/>
      <c r="AP88" s="902"/>
      <c r="AQ88" s="902"/>
      <c r="AR88" s="902"/>
      <c r="AS88" s="902"/>
      <c r="AT88" s="902"/>
      <c r="AU88" s="902"/>
      <c r="AV88" s="902"/>
      <c r="AW88" s="902"/>
      <c r="AX88" s="902"/>
      <c r="AY88" s="902"/>
      <c r="AZ88" s="902"/>
      <c r="BA88" s="902"/>
      <c r="BB88" s="902"/>
      <c r="BC88" s="902"/>
      <c r="BD88" s="902"/>
      <c r="BE88" s="902"/>
      <c r="BF88" s="902"/>
      <c r="BG88" s="902"/>
      <c r="BH88" s="902"/>
      <c r="BI88" s="902"/>
      <c r="BJ88" s="902"/>
      <c r="BK88" s="902"/>
      <c r="BL88" s="902"/>
      <c r="BM88" s="902"/>
      <c r="BN88" s="902"/>
      <c r="BO88" s="902"/>
      <c r="BP88" s="902"/>
      <c r="BQ88" s="902"/>
      <c r="BR88" s="902"/>
      <c r="BS88" s="902"/>
      <c r="BT88" s="902"/>
      <c r="BU88" s="902"/>
      <c r="BV88" s="902"/>
      <c r="BW88" s="902"/>
      <c r="BX88" s="902"/>
      <c r="BY88" s="902"/>
      <c r="BZ88" s="902"/>
      <c r="CA88" s="902"/>
      <c r="CB88" s="902"/>
      <c r="CC88" s="902"/>
      <c r="CD88" s="902"/>
      <c r="CE88" s="902"/>
      <c r="CF88" s="902"/>
      <c r="CG88" s="902"/>
      <c r="CH88" s="902"/>
      <c r="CI88" s="902"/>
      <c r="CJ88" s="902"/>
      <c r="CK88" s="902"/>
      <c r="CL88" s="902"/>
      <c r="CM88" s="902"/>
      <c r="CN88" s="902"/>
      <c r="CO88" s="902"/>
      <c r="CP88" s="902"/>
      <c r="CQ88" s="902"/>
      <c r="CR88" s="902"/>
      <c r="CS88" s="902"/>
      <c r="CT88" s="902"/>
      <c r="CU88" s="902"/>
      <c r="CV88" s="902"/>
      <c r="CW88" s="902"/>
      <c r="CX88" s="902"/>
      <c r="CY88" s="902"/>
      <c r="CZ88" s="902"/>
      <c r="DA88" s="902"/>
      <c r="DB88" s="902"/>
      <c r="DC88" s="902"/>
      <c r="DD88" s="902"/>
      <c r="DE88" s="902"/>
      <c r="DF88" s="902"/>
      <c r="DG88" s="902"/>
      <c r="DH88" s="902"/>
      <c r="DI88" s="902"/>
      <c r="DJ88" s="902"/>
      <c r="DK88" s="902"/>
      <c r="DL88" s="902"/>
      <c r="DM88" s="902"/>
      <c r="DN88" s="902"/>
      <c r="DO88" s="902"/>
      <c r="DP88" s="902"/>
      <c r="DQ88" s="902"/>
      <c r="DR88" s="902"/>
      <c r="DS88" s="902"/>
      <c r="DT88" s="902"/>
      <c r="DU88" s="902"/>
      <c r="DV88" s="902"/>
      <c r="DW88" s="902"/>
      <c r="DX88" s="902"/>
      <c r="DY88" s="902"/>
      <c r="DZ88" s="902"/>
      <c r="EA88" s="902"/>
      <c r="EB88" s="902"/>
      <c r="EC88" s="902"/>
      <c r="ED88" s="902"/>
      <c r="EE88" s="902"/>
      <c r="EF88" s="902"/>
      <c r="EG88" s="902"/>
      <c r="EH88" s="902"/>
      <c r="EI88" s="902"/>
      <c r="EJ88" s="902"/>
      <c r="EK88" s="902"/>
      <c r="EL88" s="902"/>
      <c r="EM88" s="902"/>
      <c r="EN88" s="902"/>
      <c r="EO88" s="902"/>
      <c r="EP88" s="902"/>
      <c r="EQ88" s="902"/>
      <c r="ER88" s="902"/>
      <c r="ES88" s="902"/>
      <c r="ET88" s="902"/>
      <c r="EU88" s="902"/>
      <c r="EV88" s="902"/>
      <c r="EW88" s="902"/>
      <c r="EX88" s="902"/>
      <c r="EY88" s="902"/>
      <c r="EZ88" s="902"/>
      <c r="FA88" s="902"/>
      <c r="FB88" s="902"/>
      <c r="FC88" s="902"/>
      <c r="FD88" s="902"/>
      <c r="FE88" s="902"/>
      <c r="FF88" s="902"/>
      <c r="FG88" s="902"/>
      <c r="FH88" s="902"/>
      <c r="FI88" s="902"/>
      <c r="JH88" s="902"/>
      <c r="JI88" s="902"/>
      <c r="JJ88" s="902"/>
      <c r="JK88" s="902"/>
    </row>
    <row r="89" spans="1:271" s="901" customFormat="1" x14ac:dyDescent="0.35">
      <c r="A89" s="902"/>
      <c r="B89" s="902"/>
      <c r="C89" s="902"/>
      <c r="D89" s="902"/>
      <c r="E89" s="902"/>
      <c r="F89" s="902"/>
      <c r="G89" s="902"/>
      <c r="H89" s="902"/>
      <c r="I89" s="902"/>
      <c r="J89" s="902"/>
      <c r="K89" s="902"/>
      <c r="L89" s="902"/>
      <c r="M89" s="902"/>
      <c r="N89" s="902"/>
      <c r="O89" s="902"/>
      <c r="P89" s="902"/>
      <c r="Q89" s="902"/>
      <c r="R89" s="902"/>
      <c r="S89" s="902"/>
      <c r="T89" s="902"/>
      <c r="U89" s="902"/>
      <c r="V89" s="902"/>
      <c r="W89" s="902"/>
      <c r="X89" s="902"/>
      <c r="Y89" s="902"/>
      <c r="Z89" s="902"/>
      <c r="AA89" s="902"/>
      <c r="AB89" s="902"/>
      <c r="AC89" s="902"/>
      <c r="AD89" s="902"/>
      <c r="AE89" s="902"/>
      <c r="AF89" s="902"/>
      <c r="AG89" s="902"/>
      <c r="AH89" s="902"/>
      <c r="AI89" s="902"/>
      <c r="AJ89" s="902"/>
      <c r="AK89" s="902"/>
      <c r="AL89" s="902"/>
      <c r="AM89" s="902"/>
      <c r="AN89" s="902"/>
      <c r="AO89" s="902"/>
      <c r="AP89" s="902"/>
      <c r="AQ89" s="902"/>
      <c r="AR89" s="902"/>
      <c r="AS89" s="902"/>
      <c r="AT89" s="902"/>
      <c r="AU89" s="902"/>
      <c r="AV89" s="902"/>
      <c r="AW89" s="902"/>
      <c r="AX89" s="902"/>
      <c r="AY89" s="902"/>
      <c r="AZ89" s="902"/>
      <c r="BA89" s="902"/>
      <c r="BB89" s="902"/>
      <c r="BC89" s="902"/>
      <c r="BD89" s="902"/>
      <c r="BE89" s="902"/>
      <c r="BF89" s="902"/>
      <c r="BG89" s="902"/>
      <c r="BH89" s="902"/>
      <c r="BI89" s="902"/>
      <c r="BJ89" s="902"/>
      <c r="BK89" s="902"/>
      <c r="BL89" s="902"/>
      <c r="BM89" s="902"/>
      <c r="BN89" s="902"/>
      <c r="BO89" s="902"/>
      <c r="BP89" s="902"/>
      <c r="BQ89" s="902"/>
      <c r="BR89" s="902"/>
      <c r="BS89" s="902"/>
      <c r="BT89" s="902"/>
      <c r="BU89" s="902"/>
      <c r="BV89" s="902"/>
      <c r="BW89" s="902"/>
      <c r="BX89" s="902"/>
      <c r="BY89" s="902"/>
      <c r="BZ89" s="902"/>
      <c r="CA89" s="902"/>
      <c r="CB89" s="902"/>
      <c r="CC89" s="902"/>
      <c r="CD89" s="902"/>
      <c r="CE89" s="902"/>
      <c r="CF89" s="902"/>
      <c r="CG89" s="902"/>
      <c r="CH89" s="902"/>
      <c r="CI89" s="902"/>
      <c r="CJ89" s="902"/>
      <c r="CK89" s="902"/>
      <c r="CL89" s="902"/>
      <c r="CM89" s="902"/>
      <c r="CN89" s="902"/>
      <c r="CO89" s="902"/>
      <c r="CP89" s="902"/>
      <c r="CQ89" s="902"/>
      <c r="CR89" s="902"/>
      <c r="CS89" s="902"/>
      <c r="CT89" s="902"/>
      <c r="CU89" s="902"/>
      <c r="CV89" s="902"/>
      <c r="CW89" s="902"/>
      <c r="CX89" s="902"/>
      <c r="CY89" s="902"/>
      <c r="CZ89" s="902"/>
      <c r="DA89" s="902"/>
      <c r="DB89" s="902"/>
      <c r="DC89" s="902"/>
      <c r="DD89" s="902"/>
      <c r="DE89" s="902"/>
      <c r="DF89" s="902"/>
      <c r="DG89" s="902"/>
      <c r="DH89" s="902"/>
      <c r="DI89" s="902"/>
      <c r="DJ89" s="902"/>
      <c r="DK89" s="902"/>
      <c r="DL89" s="902"/>
      <c r="DM89" s="902"/>
      <c r="DN89" s="902"/>
      <c r="DO89" s="902"/>
      <c r="DP89" s="902"/>
      <c r="DQ89" s="902"/>
      <c r="DR89" s="902"/>
      <c r="DS89" s="902"/>
      <c r="DT89" s="902"/>
      <c r="DU89" s="902"/>
      <c r="DV89" s="902"/>
      <c r="DW89" s="902"/>
      <c r="DX89" s="902"/>
      <c r="DY89" s="902"/>
      <c r="DZ89" s="902"/>
      <c r="EA89" s="902"/>
      <c r="EB89" s="902"/>
      <c r="EC89" s="902"/>
      <c r="ED89" s="902"/>
      <c r="EE89" s="902"/>
      <c r="EF89" s="902"/>
      <c r="EG89" s="902"/>
      <c r="EH89" s="902"/>
      <c r="EI89" s="902"/>
      <c r="EJ89" s="902"/>
      <c r="EK89" s="902"/>
      <c r="EL89" s="902"/>
      <c r="EM89" s="902"/>
      <c r="EN89" s="902"/>
      <c r="EO89" s="902"/>
      <c r="EP89" s="902"/>
      <c r="EQ89" s="902"/>
      <c r="ER89" s="902"/>
      <c r="ES89" s="902"/>
      <c r="ET89" s="902"/>
      <c r="EU89" s="902"/>
      <c r="EV89" s="902"/>
      <c r="EW89" s="902"/>
      <c r="EX89" s="902"/>
      <c r="EY89" s="902"/>
      <c r="EZ89" s="902"/>
      <c r="FA89" s="902"/>
      <c r="FB89" s="902"/>
      <c r="FC89" s="902"/>
      <c r="FD89" s="902"/>
      <c r="FE89" s="902"/>
      <c r="FF89" s="902"/>
      <c r="FG89" s="902"/>
      <c r="FH89" s="902"/>
      <c r="FI89" s="902"/>
      <c r="JH89" s="902"/>
      <c r="JI89" s="902"/>
      <c r="JJ89" s="902"/>
      <c r="JK89" s="902"/>
    </row>
    <row r="90" spans="1:271" s="901" customFormat="1" x14ac:dyDescent="0.35">
      <c r="A90" s="902"/>
      <c r="B90" s="902"/>
      <c r="C90" s="902"/>
      <c r="D90" s="902"/>
      <c r="E90" s="902"/>
      <c r="F90" s="902"/>
      <c r="G90" s="902"/>
      <c r="H90" s="902"/>
      <c r="I90" s="902"/>
      <c r="J90" s="902"/>
      <c r="K90" s="902"/>
      <c r="L90" s="902"/>
      <c r="M90" s="902"/>
      <c r="N90" s="902"/>
      <c r="O90" s="902"/>
      <c r="P90" s="902"/>
      <c r="Q90" s="902"/>
      <c r="R90" s="902"/>
      <c r="S90" s="902"/>
      <c r="T90" s="902"/>
      <c r="U90" s="902"/>
      <c r="V90" s="902"/>
      <c r="W90" s="902"/>
      <c r="X90" s="902"/>
      <c r="Y90" s="902"/>
      <c r="Z90" s="902"/>
      <c r="AA90" s="902"/>
      <c r="AB90" s="902"/>
      <c r="AC90" s="902"/>
      <c r="AD90" s="902"/>
      <c r="AE90" s="902"/>
      <c r="AF90" s="902"/>
      <c r="AG90" s="902"/>
      <c r="AH90" s="902"/>
      <c r="AI90" s="902"/>
      <c r="AJ90" s="902"/>
      <c r="AK90" s="902"/>
      <c r="AL90" s="902"/>
      <c r="AM90" s="902"/>
      <c r="AN90" s="902"/>
      <c r="AO90" s="902"/>
      <c r="AP90" s="902"/>
      <c r="AQ90" s="902"/>
      <c r="AR90" s="902"/>
      <c r="AS90" s="902"/>
      <c r="AT90" s="902"/>
      <c r="AU90" s="902"/>
      <c r="AV90" s="902"/>
      <c r="AW90" s="902"/>
      <c r="AX90" s="902"/>
      <c r="AY90" s="902"/>
      <c r="AZ90" s="902"/>
      <c r="BA90" s="902"/>
      <c r="BB90" s="902"/>
      <c r="BC90" s="902"/>
      <c r="BD90" s="902"/>
      <c r="BE90" s="902"/>
      <c r="BF90" s="902"/>
      <c r="BG90" s="902"/>
      <c r="BH90" s="902"/>
      <c r="BI90" s="902"/>
      <c r="BJ90" s="902"/>
      <c r="BK90" s="902"/>
      <c r="BL90" s="902"/>
      <c r="BM90" s="902"/>
      <c r="BN90" s="902"/>
      <c r="BO90" s="902"/>
      <c r="BP90" s="902"/>
      <c r="BQ90" s="902"/>
      <c r="BR90" s="902"/>
      <c r="BS90" s="902"/>
      <c r="BT90" s="902"/>
      <c r="BU90" s="902"/>
      <c r="BV90" s="902"/>
      <c r="BW90" s="902"/>
      <c r="BX90" s="902"/>
      <c r="BY90" s="902"/>
      <c r="BZ90" s="902"/>
      <c r="CA90" s="902"/>
      <c r="CB90" s="902"/>
      <c r="CC90" s="902"/>
      <c r="CD90" s="902"/>
      <c r="CE90" s="902"/>
      <c r="CF90" s="902"/>
      <c r="CG90" s="902"/>
      <c r="CH90" s="902"/>
      <c r="CI90" s="902"/>
      <c r="CJ90" s="902"/>
      <c r="CK90" s="902"/>
      <c r="CL90" s="902"/>
      <c r="CM90" s="902"/>
      <c r="CN90" s="902"/>
      <c r="CO90" s="902"/>
      <c r="CP90" s="902"/>
      <c r="CQ90" s="902"/>
      <c r="CR90" s="902"/>
      <c r="CS90" s="902"/>
      <c r="CT90" s="902"/>
      <c r="CU90" s="902"/>
      <c r="CV90" s="902"/>
      <c r="CW90" s="902"/>
      <c r="CX90" s="902"/>
      <c r="CY90" s="902"/>
      <c r="CZ90" s="902"/>
      <c r="DA90" s="902"/>
      <c r="DB90" s="902"/>
      <c r="DC90" s="902"/>
      <c r="DD90" s="902"/>
      <c r="DE90" s="902"/>
      <c r="DF90" s="902"/>
      <c r="DG90" s="902"/>
      <c r="DH90" s="902"/>
      <c r="DI90" s="902"/>
      <c r="DJ90" s="902"/>
      <c r="DK90" s="902"/>
      <c r="DL90" s="902"/>
      <c r="DM90" s="902"/>
      <c r="DN90" s="902"/>
      <c r="DO90" s="902"/>
      <c r="DP90" s="902"/>
      <c r="DQ90" s="902"/>
      <c r="DR90" s="902"/>
      <c r="DS90" s="902"/>
      <c r="DT90" s="902"/>
      <c r="DU90" s="902"/>
      <c r="DV90" s="902"/>
      <c r="DW90" s="902"/>
      <c r="DX90" s="902"/>
      <c r="DY90" s="902"/>
      <c r="DZ90" s="902"/>
      <c r="EA90" s="902"/>
      <c r="EB90" s="902"/>
      <c r="EC90" s="902"/>
      <c r="ED90" s="902"/>
      <c r="EE90" s="902"/>
      <c r="EF90" s="902"/>
      <c r="EG90" s="902"/>
      <c r="EH90" s="902"/>
      <c r="EI90" s="902"/>
      <c r="EJ90" s="902"/>
      <c r="EK90" s="902"/>
      <c r="EL90" s="902"/>
      <c r="EM90" s="902"/>
      <c r="EN90" s="902"/>
      <c r="EO90" s="902"/>
      <c r="EP90" s="902"/>
      <c r="EQ90" s="902"/>
      <c r="ER90" s="902"/>
      <c r="ES90" s="902"/>
      <c r="ET90" s="902"/>
      <c r="EU90" s="902"/>
      <c r="EV90" s="902"/>
      <c r="EW90" s="902"/>
      <c r="EX90" s="902"/>
      <c r="EY90" s="902"/>
      <c r="EZ90" s="902"/>
      <c r="FA90" s="902"/>
      <c r="FB90" s="902"/>
      <c r="FC90" s="902"/>
      <c r="FD90" s="902"/>
      <c r="FE90" s="902"/>
      <c r="FF90" s="902"/>
      <c r="FG90" s="902"/>
      <c r="FH90" s="902"/>
      <c r="FI90" s="902"/>
      <c r="JH90" s="902"/>
      <c r="JI90" s="902"/>
      <c r="JJ90" s="902"/>
      <c r="JK90" s="902"/>
    </row>
    <row r="91" spans="1:271" s="901" customFormat="1" x14ac:dyDescent="0.35">
      <c r="A91" s="902"/>
      <c r="B91" s="902"/>
      <c r="C91" s="902"/>
      <c r="D91" s="902"/>
      <c r="E91" s="902"/>
      <c r="F91" s="902"/>
      <c r="G91" s="902"/>
      <c r="H91" s="902"/>
      <c r="I91" s="902"/>
      <c r="J91" s="902"/>
      <c r="K91" s="902"/>
      <c r="L91" s="902"/>
      <c r="M91" s="902"/>
      <c r="N91" s="902"/>
      <c r="O91" s="902"/>
      <c r="P91" s="902"/>
      <c r="Q91" s="902"/>
      <c r="R91" s="902"/>
      <c r="S91" s="902"/>
      <c r="T91" s="902"/>
      <c r="U91" s="902"/>
      <c r="V91" s="902"/>
      <c r="W91" s="902"/>
      <c r="X91" s="902"/>
      <c r="Y91" s="902"/>
      <c r="Z91" s="902"/>
      <c r="AA91" s="902"/>
      <c r="AB91" s="902"/>
      <c r="AC91" s="902"/>
      <c r="AD91" s="902"/>
      <c r="AE91" s="902"/>
      <c r="AF91" s="902"/>
      <c r="AG91" s="902"/>
      <c r="AH91" s="902"/>
      <c r="AI91" s="902"/>
      <c r="AJ91" s="902"/>
      <c r="AK91" s="902"/>
      <c r="AL91" s="902"/>
      <c r="AM91" s="902"/>
      <c r="AN91" s="902"/>
      <c r="AO91" s="902"/>
      <c r="AP91" s="902"/>
      <c r="AQ91" s="902"/>
      <c r="AR91" s="902"/>
      <c r="AS91" s="902"/>
      <c r="AT91" s="902"/>
      <c r="AU91" s="902"/>
      <c r="AV91" s="902"/>
      <c r="AW91" s="902"/>
      <c r="AX91" s="902"/>
      <c r="AY91" s="902"/>
      <c r="AZ91" s="902"/>
      <c r="BA91" s="902"/>
      <c r="BB91" s="902"/>
      <c r="BC91" s="902"/>
      <c r="BD91" s="902"/>
      <c r="BE91" s="902"/>
      <c r="BF91" s="902"/>
      <c r="BG91" s="902"/>
      <c r="BH91" s="902"/>
      <c r="BI91" s="902"/>
      <c r="BJ91" s="902"/>
      <c r="BK91" s="902"/>
      <c r="BL91" s="902"/>
      <c r="BM91" s="902"/>
      <c r="BN91" s="902"/>
      <c r="BO91" s="902"/>
      <c r="BP91" s="902"/>
      <c r="BQ91" s="902"/>
      <c r="BR91" s="902"/>
      <c r="BS91" s="902"/>
      <c r="BT91" s="902"/>
      <c r="BU91" s="902"/>
      <c r="BV91" s="902"/>
      <c r="BW91" s="902"/>
      <c r="BX91" s="902"/>
      <c r="BY91" s="902"/>
      <c r="BZ91" s="902"/>
      <c r="CA91" s="902"/>
      <c r="CB91" s="902"/>
      <c r="CC91" s="902"/>
      <c r="CD91" s="902"/>
      <c r="CE91" s="902"/>
      <c r="CF91" s="902"/>
      <c r="CG91" s="902"/>
      <c r="CH91" s="902"/>
      <c r="CI91" s="902"/>
      <c r="CJ91" s="902"/>
      <c r="CK91" s="902"/>
      <c r="CL91" s="902"/>
      <c r="CM91" s="902"/>
      <c r="CN91" s="902"/>
      <c r="CO91" s="902"/>
      <c r="CP91" s="902"/>
      <c r="CQ91" s="902"/>
      <c r="CR91" s="902"/>
      <c r="CS91" s="902"/>
      <c r="CT91" s="902"/>
      <c r="CU91" s="902"/>
      <c r="CV91" s="902"/>
      <c r="CW91" s="902"/>
      <c r="CX91" s="902"/>
      <c r="CY91" s="902"/>
      <c r="CZ91" s="902"/>
      <c r="DA91" s="902"/>
      <c r="DB91" s="902"/>
      <c r="DC91" s="902"/>
      <c r="DD91" s="902"/>
      <c r="DE91" s="902"/>
      <c r="DF91" s="902"/>
      <c r="DG91" s="902"/>
      <c r="DH91" s="902"/>
      <c r="DI91" s="902"/>
      <c r="DJ91" s="902"/>
      <c r="DK91" s="902"/>
      <c r="DL91" s="902"/>
      <c r="DM91" s="902"/>
      <c r="DN91" s="902"/>
      <c r="DO91" s="902"/>
      <c r="DP91" s="902"/>
      <c r="DQ91" s="902"/>
      <c r="DR91" s="902"/>
      <c r="DS91" s="902"/>
      <c r="DT91" s="902"/>
      <c r="DU91" s="902"/>
      <c r="DV91" s="902"/>
      <c r="DW91" s="902"/>
      <c r="DX91" s="902"/>
      <c r="DY91" s="902"/>
      <c r="DZ91" s="902"/>
      <c r="EA91" s="902"/>
      <c r="EB91" s="902"/>
      <c r="EC91" s="902"/>
      <c r="ED91" s="902"/>
      <c r="EE91" s="902"/>
      <c r="EF91" s="902"/>
      <c r="EG91" s="902"/>
      <c r="EH91" s="902"/>
      <c r="EI91" s="902"/>
      <c r="EJ91" s="902"/>
      <c r="EK91" s="902"/>
      <c r="EL91" s="902"/>
      <c r="EM91" s="902"/>
      <c r="EN91" s="902"/>
      <c r="EO91" s="902"/>
      <c r="EP91" s="902"/>
      <c r="EQ91" s="902"/>
      <c r="ER91" s="902"/>
      <c r="ES91" s="902"/>
      <c r="ET91" s="902"/>
      <c r="EU91" s="902"/>
      <c r="EV91" s="902"/>
      <c r="EW91" s="902"/>
      <c r="EX91" s="902"/>
      <c r="EY91" s="902"/>
      <c r="EZ91" s="902"/>
      <c r="FA91" s="902"/>
      <c r="FB91" s="902"/>
      <c r="FC91" s="902"/>
      <c r="FD91" s="902"/>
      <c r="FE91" s="902"/>
      <c r="FF91" s="902"/>
      <c r="FG91" s="902"/>
      <c r="FH91" s="902"/>
      <c r="FI91" s="902"/>
      <c r="JH91" s="902"/>
      <c r="JI91" s="902"/>
      <c r="JJ91" s="902"/>
      <c r="JK91" s="902"/>
    </row>
    <row r="92" spans="1:271" s="901" customFormat="1" x14ac:dyDescent="0.35">
      <c r="A92" s="902"/>
      <c r="B92" s="902"/>
      <c r="C92" s="902"/>
      <c r="D92" s="902"/>
      <c r="E92" s="902"/>
      <c r="F92" s="902"/>
      <c r="G92" s="902"/>
      <c r="H92" s="902"/>
      <c r="I92" s="902"/>
      <c r="J92" s="902"/>
      <c r="K92" s="902"/>
      <c r="L92" s="902"/>
      <c r="M92" s="902"/>
      <c r="N92" s="902"/>
      <c r="O92" s="902"/>
      <c r="P92" s="902"/>
      <c r="Q92" s="902"/>
      <c r="R92" s="902"/>
      <c r="S92" s="902"/>
      <c r="T92" s="902"/>
      <c r="U92" s="902"/>
      <c r="V92" s="902"/>
      <c r="W92" s="902"/>
      <c r="X92" s="902"/>
      <c r="Y92" s="902"/>
      <c r="Z92" s="902"/>
      <c r="AA92" s="902"/>
      <c r="AB92" s="902"/>
      <c r="AC92" s="902"/>
      <c r="AD92" s="902"/>
      <c r="AE92" s="902"/>
      <c r="AF92" s="902"/>
      <c r="AG92" s="902"/>
      <c r="AH92" s="902"/>
      <c r="AI92" s="902"/>
      <c r="AJ92" s="902"/>
      <c r="AK92" s="902"/>
      <c r="AL92" s="902"/>
      <c r="AM92" s="902"/>
      <c r="AN92" s="902"/>
      <c r="AO92" s="902"/>
      <c r="AP92" s="902"/>
      <c r="AQ92" s="902"/>
      <c r="AR92" s="902"/>
      <c r="AS92" s="902"/>
      <c r="AT92" s="902"/>
      <c r="AU92" s="902"/>
      <c r="AV92" s="902"/>
      <c r="AW92" s="902"/>
      <c r="AX92" s="902"/>
      <c r="AY92" s="902"/>
      <c r="AZ92" s="902"/>
      <c r="BA92" s="902"/>
      <c r="BB92" s="902"/>
      <c r="BC92" s="902"/>
      <c r="BD92" s="902"/>
      <c r="BE92" s="902"/>
      <c r="BF92" s="902"/>
      <c r="BG92" s="902"/>
      <c r="BH92" s="902"/>
      <c r="BI92" s="902"/>
      <c r="BJ92" s="902"/>
      <c r="BK92" s="902"/>
      <c r="BL92" s="902"/>
      <c r="BM92" s="902"/>
      <c r="BN92" s="902"/>
      <c r="BO92" s="902"/>
      <c r="BP92" s="902"/>
      <c r="BQ92" s="902"/>
      <c r="BR92" s="902"/>
      <c r="BS92" s="902"/>
      <c r="BT92" s="902"/>
      <c r="BU92" s="902"/>
      <c r="BV92" s="902"/>
      <c r="BW92" s="902"/>
      <c r="BX92" s="902"/>
      <c r="BY92" s="902"/>
      <c r="BZ92" s="902"/>
      <c r="CA92" s="902"/>
      <c r="CB92" s="902"/>
      <c r="CC92" s="902"/>
      <c r="CD92" s="902"/>
      <c r="CE92" s="902"/>
      <c r="CF92" s="902"/>
      <c r="CG92" s="902"/>
      <c r="CH92" s="902"/>
      <c r="CI92" s="902"/>
      <c r="CJ92" s="902"/>
      <c r="CK92" s="902"/>
      <c r="CL92" s="902"/>
      <c r="CM92" s="902"/>
      <c r="CN92" s="902"/>
      <c r="CO92" s="902"/>
      <c r="CP92" s="902"/>
      <c r="CQ92" s="902"/>
      <c r="CR92" s="902"/>
      <c r="CS92" s="902"/>
      <c r="CT92" s="902"/>
      <c r="CU92" s="902"/>
      <c r="CV92" s="902"/>
      <c r="CW92" s="902"/>
      <c r="CX92" s="902"/>
      <c r="CY92" s="902"/>
      <c r="CZ92" s="902"/>
      <c r="DA92" s="902"/>
      <c r="DB92" s="902"/>
      <c r="DC92" s="902"/>
      <c r="DD92" s="902"/>
      <c r="DE92" s="902"/>
      <c r="DF92" s="902"/>
      <c r="DG92" s="902"/>
      <c r="DH92" s="902"/>
      <c r="DI92" s="902"/>
      <c r="DJ92" s="902"/>
      <c r="DK92" s="902"/>
      <c r="DL92" s="902"/>
      <c r="DM92" s="902"/>
      <c r="DN92" s="902"/>
      <c r="DO92" s="902"/>
      <c r="DP92" s="902"/>
      <c r="DQ92" s="902"/>
      <c r="DR92" s="902"/>
      <c r="DS92" s="902"/>
      <c r="DT92" s="902"/>
      <c r="DU92" s="902"/>
      <c r="DV92" s="902"/>
      <c r="DW92" s="902"/>
      <c r="DX92" s="902"/>
      <c r="DY92" s="902"/>
      <c r="DZ92" s="902"/>
      <c r="EA92" s="902"/>
      <c r="EB92" s="902"/>
      <c r="EC92" s="902"/>
      <c r="ED92" s="902"/>
      <c r="EE92" s="902"/>
      <c r="EF92" s="902"/>
      <c r="EG92" s="902"/>
      <c r="EH92" s="902"/>
      <c r="EI92" s="902"/>
      <c r="EJ92" s="902"/>
      <c r="EK92" s="902"/>
      <c r="EL92" s="902"/>
      <c r="EM92" s="902"/>
      <c r="EN92" s="902"/>
      <c r="EO92" s="902"/>
      <c r="EP92" s="902"/>
      <c r="EQ92" s="902"/>
      <c r="ER92" s="902"/>
      <c r="ES92" s="902"/>
      <c r="ET92" s="902"/>
      <c r="EU92" s="902"/>
      <c r="EV92" s="902"/>
      <c r="EW92" s="902"/>
      <c r="EX92" s="902"/>
      <c r="EY92" s="902"/>
      <c r="EZ92" s="902"/>
      <c r="FA92" s="902"/>
      <c r="FB92" s="902"/>
      <c r="FC92" s="902"/>
      <c r="FD92" s="902"/>
      <c r="FE92" s="902"/>
      <c r="FF92" s="902"/>
      <c r="FG92" s="902"/>
      <c r="FH92" s="902"/>
      <c r="FI92" s="902"/>
      <c r="JH92" s="902"/>
      <c r="JI92" s="902"/>
      <c r="JJ92" s="902"/>
      <c r="JK92" s="902"/>
    </row>
    <row r="93" spans="1:271" s="901" customFormat="1" x14ac:dyDescent="0.35">
      <c r="A93" s="902"/>
      <c r="B93" s="902"/>
      <c r="C93" s="902"/>
      <c r="D93" s="902"/>
      <c r="E93" s="902"/>
      <c r="F93" s="902"/>
      <c r="G93" s="902"/>
      <c r="H93" s="902"/>
      <c r="I93" s="902"/>
      <c r="J93" s="902"/>
      <c r="K93" s="902"/>
      <c r="L93" s="902"/>
      <c r="M93" s="902"/>
      <c r="N93" s="902"/>
      <c r="O93" s="902"/>
      <c r="P93" s="902"/>
      <c r="Q93" s="902"/>
      <c r="R93" s="902"/>
      <c r="S93" s="902"/>
      <c r="T93" s="902"/>
      <c r="U93" s="902"/>
      <c r="V93" s="902"/>
      <c r="W93" s="902"/>
      <c r="X93" s="902"/>
      <c r="Y93" s="902"/>
      <c r="Z93" s="902"/>
      <c r="AA93" s="902"/>
      <c r="AB93" s="902"/>
      <c r="AC93" s="902"/>
      <c r="AD93" s="902"/>
      <c r="AE93" s="902"/>
      <c r="AF93" s="902"/>
      <c r="AG93" s="902"/>
      <c r="AH93" s="902"/>
      <c r="AI93" s="902"/>
      <c r="AJ93" s="902"/>
      <c r="AK93" s="902"/>
      <c r="AL93" s="902"/>
      <c r="AM93" s="902"/>
      <c r="AN93" s="902"/>
      <c r="AO93" s="902"/>
      <c r="AP93" s="902"/>
      <c r="AQ93" s="902"/>
      <c r="AR93" s="902"/>
      <c r="AS93" s="902"/>
      <c r="AT93" s="902"/>
      <c r="AU93" s="902"/>
      <c r="AV93" s="902"/>
      <c r="AW93" s="902"/>
      <c r="AX93" s="902"/>
      <c r="AY93" s="902"/>
      <c r="AZ93" s="902"/>
      <c r="BA93" s="902"/>
      <c r="BB93" s="902"/>
      <c r="BC93" s="902"/>
      <c r="BD93" s="902"/>
      <c r="BE93" s="902"/>
      <c r="BF93" s="902"/>
      <c r="BG93" s="902"/>
      <c r="BH93" s="902"/>
      <c r="BI93" s="902"/>
      <c r="BJ93" s="902"/>
      <c r="BK93" s="902"/>
      <c r="BL93" s="902"/>
      <c r="BM93" s="902"/>
      <c r="BN93" s="902"/>
      <c r="BO93" s="902"/>
      <c r="BP93" s="902"/>
      <c r="BQ93" s="902"/>
      <c r="BR93" s="902"/>
      <c r="BS93" s="902"/>
      <c r="BT93" s="902"/>
      <c r="BU93" s="902"/>
      <c r="BV93" s="902"/>
      <c r="BW93" s="902"/>
      <c r="BX93" s="902"/>
      <c r="BY93" s="902"/>
      <c r="BZ93" s="902"/>
      <c r="CA93" s="902"/>
      <c r="CB93" s="902"/>
      <c r="CC93" s="902"/>
      <c r="CD93" s="902"/>
      <c r="CE93" s="902"/>
      <c r="CF93" s="902"/>
      <c r="CG93" s="902"/>
      <c r="CH93" s="902"/>
      <c r="CI93" s="902"/>
      <c r="CJ93" s="902"/>
      <c r="CK93" s="902"/>
      <c r="CL93" s="902"/>
      <c r="CM93" s="902"/>
      <c r="CN93" s="902"/>
      <c r="CO93" s="902"/>
      <c r="CP93" s="902"/>
      <c r="CQ93" s="902"/>
      <c r="CR93" s="902"/>
      <c r="CS93" s="902"/>
      <c r="CT93" s="902"/>
      <c r="CU93" s="902"/>
      <c r="CV93" s="902"/>
      <c r="CW93" s="902"/>
      <c r="CX93" s="902"/>
      <c r="CY93" s="902"/>
      <c r="CZ93" s="902"/>
      <c r="DA93" s="902"/>
      <c r="DB93" s="902"/>
      <c r="DC93" s="902"/>
      <c r="DD93" s="902"/>
      <c r="DE93" s="902"/>
      <c r="DF93" s="902"/>
      <c r="DG93" s="902"/>
      <c r="DH93" s="902"/>
      <c r="DI93" s="902"/>
      <c r="DJ93" s="902"/>
      <c r="DK93" s="902"/>
      <c r="DL93" s="902"/>
      <c r="DM93" s="902"/>
      <c r="DN93" s="902"/>
      <c r="DO93" s="902"/>
      <c r="DP93" s="902"/>
      <c r="DQ93" s="902"/>
      <c r="DR93" s="902"/>
      <c r="DS93" s="902"/>
      <c r="DT93" s="902"/>
      <c r="DU93" s="902"/>
      <c r="DV93" s="902"/>
      <c r="DW93" s="902"/>
      <c r="DX93" s="902"/>
      <c r="DY93" s="902"/>
      <c r="DZ93" s="902"/>
      <c r="EA93" s="902"/>
      <c r="EB93" s="902"/>
      <c r="EC93" s="902"/>
      <c r="ED93" s="902"/>
      <c r="EE93" s="902"/>
      <c r="EF93" s="902"/>
      <c r="EG93" s="902"/>
      <c r="EH93" s="902"/>
      <c r="EI93" s="902"/>
      <c r="EJ93" s="902"/>
      <c r="EK93" s="902"/>
      <c r="EL93" s="902"/>
      <c r="EM93" s="902"/>
      <c r="EN93" s="902"/>
      <c r="EO93" s="902"/>
      <c r="EP93" s="902"/>
      <c r="EQ93" s="902"/>
      <c r="ER93" s="902"/>
      <c r="ES93" s="902"/>
      <c r="ET93" s="902"/>
      <c r="EU93" s="902"/>
      <c r="EV93" s="902"/>
      <c r="EW93" s="902"/>
      <c r="EX93" s="902"/>
      <c r="EY93" s="902"/>
      <c r="EZ93" s="902"/>
      <c r="FA93" s="902"/>
      <c r="FB93" s="902"/>
      <c r="FC93" s="902"/>
      <c r="FD93" s="902"/>
      <c r="FE93" s="902"/>
      <c r="FF93" s="902"/>
      <c r="FG93" s="902"/>
      <c r="FH93" s="902"/>
      <c r="FI93" s="902"/>
      <c r="JH93" s="902"/>
      <c r="JI93" s="902"/>
      <c r="JJ93" s="902"/>
      <c r="JK93" s="902"/>
    </row>
    <row r="94" spans="1:271" s="901" customFormat="1" x14ac:dyDescent="0.35">
      <c r="A94" s="902"/>
      <c r="B94" s="902"/>
      <c r="C94" s="902"/>
      <c r="D94" s="902"/>
      <c r="E94" s="902"/>
      <c r="F94" s="902"/>
      <c r="G94" s="902"/>
      <c r="H94" s="902"/>
      <c r="I94" s="902"/>
      <c r="J94" s="902"/>
      <c r="K94" s="902"/>
      <c r="L94" s="902"/>
      <c r="M94" s="902"/>
      <c r="N94" s="902"/>
      <c r="O94" s="902"/>
      <c r="P94" s="902"/>
      <c r="Q94" s="902"/>
      <c r="R94" s="902"/>
      <c r="S94" s="902"/>
      <c r="T94" s="902"/>
      <c r="U94" s="902"/>
      <c r="V94" s="902"/>
      <c r="W94" s="902"/>
      <c r="X94" s="902"/>
      <c r="Y94" s="902"/>
      <c r="Z94" s="902"/>
      <c r="AA94" s="902"/>
      <c r="AB94" s="902"/>
      <c r="AC94" s="902"/>
      <c r="AD94" s="902"/>
      <c r="AE94" s="902"/>
      <c r="AF94" s="902"/>
      <c r="AG94" s="902"/>
      <c r="AH94" s="902"/>
      <c r="AI94" s="902"/>
      <c r="AJ94" s="902"/>
      <c r="AK94" s="902"/>
      <c r="AL94" s="902"/>
      <c r="AM94" s="902"/>
      <c r="AN94" s="902"/>
      <c r="AO94" s="902"/>
      <c r="AP94" s="902"/>
      <c r="AQ94" s="902"/>
      <c r="AR94" s="902"/>
      <c r="AS94" s="902"/>
      <c r="AT94" s="902"/>
      <c r="AU94" s="902"/>
      <c r="AV94" s="902"/>
      <c r="AW94" s="902"/>
      <c r="AX94" s="902"/>
      <c r="AY94" s="902"/>
      <c r="AZ94" s="902"/>
      <c r="BA94" s="902"/>
      <c r="BB94" s="902"/>
      <c r="BC94" s="902"/>
      <c r="BD94" s="902"/>
      <c r="BE94" s="902"/>
      <c r="BF94" s="902"/>
      <c r="BG94" s="902"/>
      <c r="BH94" s="902"/>
      <c r="BI94" s="902"/>
      <c r="BJ94" s="902"/>
      <c r="BK94" s="902"/>
      <c r="BL94" s="902"/>
      <c r="BM94" s="902"/>
      <c r="BN94" s="902"/>
      <c r="BO94" s="902"/>
      <c r="BP94" s="902"/>
      <c r="BQ94" s="902"/>
      <c r="BR94" s="902"/>
      <c r="BS94" s="902"/>
      <c r="BT94" s="902"/>
      <c r="BU94" s="902"/>
      <c r="BV94" s="902"/>
      <c r="BW94" s="902"/>
      <c r="BX94" s="902"/>
      <c r="BY94" s="902"/>
      <c r="BZ94" s="902"/>
      <c r="CA94" s="902"/>
      <c r="CB94" s="902"/>
      <c r="CC94" s="902"/>
      <c r="CD94" s="902"/>
      <c r="CE94" s="902"/>
      <c r="CF94" s="902"/>
      <c r="CG94" s="902"/>
      <c r="CH94" s="902"/>
      <c r="CI94" s="902"/>
      <c r="CJ94" s="902"/>
      <c r="CK94" s="902"/>
      <c r="CL94" s="902"/>
      <c r="CM94" s="902"/>
      <c r="CN94" s="902"/>
      <c r="CO94" s="902"/>
      <c r="CP94" s="902"/>
      <c r="CQ94" s="902"/>
      <c r="CR94" s="902"/>
      <c r="CS94" s="902"/>
      <c r="CT94" s="902"/>
      <c r="CU94" s="902"/>
      <c r="CV94" s="902"/>
      <c r="CW94" s="902"/>
      <c r="CX94" s="902"/>
      <c r="CY94" s="902"/>
      <c r="CZ94" s="902"/>
      <c r="DA94" s="902"/>
      <c r="DB94" s="902"/>
      <c r="DC94" s="902"/>
      <c r="DD94" s="902"/>
      <c r="DE94" s="902"/>
      <c r="DF94" s="902"/>
      <c r="DG94" s="902"/>
      <c r="DH94" s="902"/>
      <c r="DI94" s="902"/>
      <c r="DJ94" s="902"/>
      <c r="DK94" s="902"/>
      <c r="DL94" s="902"/>
      <c r="DM94" s="902"/>
      <c r="DN94" s="902"/>
      <c r="DO94" s="902"/>
      <c r="DP94" s="902"/>
      <c r="DQ94" s="902"/>
      <c r="DR94" s="902"/>
      <c r="DS94" s="902"/>
      <c r="DT94" s="902"/>
      <c r="DU94" s="902"/>
      <c r="DV94" s="902"/>
      <c r="DW94" s="902"/>
      <c r="DX94" s="902"/>
      <c r="DY94" s="902"/>
      <c r="DZ94" s="902"/>
      <c r="EA94" s="902"/>
      <c r="EB94" s="902"/>
      <c r="EC94" s="902"/>
      <c r="ED94" s="902"/>
      <c r="EE94" s="902"/>
      <c r="EF94" s="902"/>
      <c r="EG94" s="902"/>
      <c r="EH94" s="902"/>
      <c r="EI94" s="902"/>
      <c r="EJ94" s="902"/>
      <c r="EK94" s="902"/>
      <c r="EL94" s="902"/>
      <c r="EM94" s="902"/>
      <c r="EN94" s="902"/>
      <c r="EO94" s="902"/>
      <c r="EP94" s="902"/>
      <c r="EQ94" s="902"/>
      <c r="ER94" s="902"/>
      <c r="ES94" s="902"/>
      <c r="ET94" s="902"/>
      <c r="EU94" s="902"/>
      <c r="EV94" s="902"/>
      <c r="EW94" s="902"/>
      <c r="EX94" s="902"/>
      <c r="EY94" s="902"/>
      <c r="EZ94" s="902"/>
      <c r="FA94" s="902"/>
      <c r="FB94" s="902"/>
      <c r="FC94" s="902"/>
      <c r="FD94" s="902"/>
      <c r="FE94" s="902"/>
      <c r="FF94" s="902"/>
      <c r="FG94" s="902"/>
      <c r="FH94" s="902"/>
      <c r="FI94" s="902"/>
      <c r="JH94" s="902"/>
      <c r="JI94" s="902"/>
      <c r="JJ94" s="902"/>
      <c r="JK94" s="902"/>
    </row>
    <row r="95" spans="1:271" s="901" customFormat="1" x14ac:dyDescent="0.35">
      <c r="A95" s="902"/>
      <c r="B95" s="902"/>
      <c r="C95" s="902"/>
      <c r="D95" s="902"/>
      <c r="E95" s="902"/>
      <c r="F95" s="902"/>
      <c r="G95" s="902"/>
      <c r="H95" s="902"/>
      <c r="I95" s="902"/>
      <c r="J95" s="902"/>
      <c r="K95" s="902"/>
      <c r="L95" s="902"/>
      <c r="M95" s="902"/>
      <c r="N95" s="902"/>
      <c r="O95" s="902"/>
      <c r="P95" s="902"/>
      <c r="Q95" s="902"/>
      <c r="R95" s="902"/>
      <c r="S95" s="902"/>
      <c r="T95" s="902"/>
      <c r="U95" s="902"/>
      <c r="V95" s="902"/>
      <c r="W95" s="902"/>
      <c r="X95" s="902"/>
      <c r="Y95" s="902"/>
      <c r="Z95" s="902"/>
      <c r="AA95" s="902"/>
      <c r="AB95" s="902"/>
      <c r="AC95" s="902"/>
      <c r="AD95" s="902"/>
      <c r="AE95" s="902"/>
      <c r="AF95" s="902"/>
      <c r="AG95" s="902"/>
      <c r="AH95" s="902"/>
      <c r="AI95" s="902"/>
      <c r="AJ95" s="902"/>
      <c r="AK95" s="902"/>
      <c r="AL95" s="902"/>
      <c r="AM95" s="902"/>
      <c r="AN95" s="902"/>
      <c r="AO95" s="902"/>
      <c r="AP95" s="902"/>
      <c r="AQ95" s="902"/>
      <c r="AR95" s="902"/>
      <c r="AS95" s="902"/>
      <c r="AT95" s="902"/>
      <c r="AU95" s="902"/>
      <c r="AV95" s="902"/>
      <c r="AW95" s="902"/>
      <c r="AX95" s="902"/>
      <c r="AY95" s="902"/>
      <c r="AZ95" s="902"/>
      <c r="BA95" s="902"/>
      <c r="BB95" s="902"/>
      <c r="BC95" s="902"/>
      <c r="BD95" s="902"/>
      <c r="BE95" s="902"/>
      <c r="BF95" s="902"/>
      <c r="BG95" s="902"/>
      <c r="BH95" s="902"/>
      <c r="BI95" s="902"/>
      <c r="BJ95" s="902"/>
      <c r="BK95" s="902"/>
      <c r="BL95" s="902"/>
      <c r="BM95" s="902"/>
      <c r="BN95" s="902"/>
      <c r="BO95" s="902"/>
      <c r="BP95" s="902"/>
      <c r="BQ95" s="902"/>
      <c r="BR95" s="902"/>
      <c r="BS95" s="902"/>
      <c r="BT95" s="902"/>
      <c r="BU95" s="902"/>
      <c r="BV95" s="902"/>
      <c r="BW95" s="902"/>
      <c r="BX95" s="902"/>
      <c r="BY95" s="902"/>
      <c r="BZ95" s="902"/>
      <c r="CA95" s="902"/>
      <c r="CB95" s="902"/>
      <c r="CC95" s="902"/>
      <c r="CD95" s="902"/>
      <c r="CE95" s="902"/>
      <c r="CF95" s="902"/>
      <c r="CG95" s="902"/>
      <c r="CH95" s="902"/>
      <c r="CI95" s="902"/>
      <c r="CJ95" s="902"/>
      <c r="CK95" s="902"/>
      <c r="CL95" s="902"/>
      <c r="CM95" s="902"/>
      <c r="CN95" s="902"/>
      <c r="CO95" s="902"/>
      <c r="CP95" s="902"/>
      <c r="CQ95" s="902"/>
      <c r="CR95" s="902"/>
      <c r="CS95" s="902"/>
      <c r="CT95" s="902"/>
      <c r="CU95" s="902"/>
      <c r="CV95" s="902"/>
      <c r="CW95" s="902"/>
      <c r="CX95" s="902"/>
      <c r="CY95" s="902"/>
      <c r="CZ95" s="902"/>
      <c r="DA95" s="902"/>
      <c r="DB95" s="902"/>
      <c r="DC95" s="902"/>
      <c r="DD95" s="902"/>
      <c r="DE95" s="902"/>
      <c r="DF95" s="902"/>
      <c r="DG95" s="902"/>
      <c r="DH95" s="902"/>
      <c r="DI95" s="902"/>
      <c r="DJ95" s="902"/>
      <c r="DK95" s="902"/>
      <c r="DL95" s="902"/>
      <c r="DM95" s="902"/>
      <c r="DN95" s="902"/>
      <c r="DO95" s="902"/>
      <c r="DP95" s="902"/>
      <c r="DQ95" s="902"/>
      <c r="DR95" s="902"/>
      <c r="DS95" s="902"/>
      <c r="DT95" s="902"/>
      <c r="DU95" s="902"/>
      <c r="DV95" s="902"/>
      <c r="DW95" s="902"/>
      <c r="DX95" s="902"/>
      <c r="DY95" s="902"/>
      <c r="DZ95" s="902"/>
      <c r="EA95" s="902"/>
      <c r="EB95" s="902"/>
      <c r="EC95" s="902"/>
      <c r="ED95" s="902"/>
      <c r="EE95" s="902"/>
      <c r="EF95" s="902"/>
      <c r="EG95" s="902"/>
      <c r="EH95" s="902"/>
      <c r="EI95" s="902"/>
      <c r="EJ95" s="902"/>
      <c r="EK95" s="902"/>
      <c r="EL95" s="902"/>
      <c r="EM95" s="902"/>
      <c r="EN95" s="902"/>
      <c r="EO95" s="902"/>
      <c r="EP95" s="902"/>
      <c r="EQ95" s="902"/>
      <c r="ER95" s="902"/>
      <c r="ES95" s="902"/>
      <c r="ET95" s="902"/>
      <c r="EU95" s="902"/>
      <c r="EV95" s="902"/>
      <c r="EW95" s="902"/>
      <c r="EX95" s="902"/>
      <c r="EY95" s="902"/>
      <c r="EZ95" s="902"/>
      <c r="FA95" s="902"/>
      <c r="FB95" s="902"/>
      <c r="FC95" s="902"/>
      <c r="FD95" s="902"/>
      <c r="FE95" s="902"/>
      <c r="FF95" s="902"/>
      <c r="FG95" s="902"/>
      <c r="FH95" s="902"/>
      <c r="FI95" s="902"/>
      <c r="JH95" s="902"/>
      <c r="JI95" s="902"/>
      <c r="JJ95" s="902"/>
      <c r="JK95" s="902"/>
    </row>
    <row r="96" spans="1:271" s="901" customFormat="1" x14ac:dyDescent="0.35">
      <c r="A96" s="902"/>
      <c r="B96" s="902"/>
      <c r="C96" s="902"/>
      <c r="D96" s="902"/>
      <c r="E96" s="902"/>
      <c r="F96" s="902"/>
      <c r="G96" s="902"/>
      <c r="H96" s="902"/>
      <c r="I96" s="902"/>
      <c r="J96" s="902"/>
      <c r="K96" s="902"/>
      <c r="L96" s="902"/>
      <c r="M96" s="902"/>
      <c r="N96" s="902"/>
      <c r="O96" s="902"/>
      <c r="P96" s="902"/>
      <c r="Q96" s="902"/>
      <c r="R96" s="902"/>
      <c r="S96" s="902"/>
      <c r="T96" s="902"/>
      <c r="U96" s="902"/>
      <c r="V96" s="902"/>
      <c r="W96" s="902"/>
      <c r="X96" s="902"/>
      <c r="Y96" s="902"/>
      <c r="Z96" s="902"/>
      <c r="AA96" s="902"/>
      <c r="AB96" s="902"/>
      <c r="AC96" s="902"/>
      <c r="AD96" s="902"/>
      <c r="AE96" s="902"/>
      <c r="AF96" s="902"/>
      <c r="AG96" s="902"/>
      <c r="AH96" s="902"/>
      <c r="AI96" s="902"/>
      <c r="AJ96" s="902"/>
      <c r="AK96" s="902"/>
      <c r="AL96" s="902"/>
      <c r="AM96" s="902"/>
      <c r="AN96" s="902"/>
      <c r="AO96" s="902"/>
      <c r="AP96" s="902"/>
      <c r="AQ96" s="902"/>
      <c r="AR96" s="902"/>
      <c r="AS96" s="902"/>
      <c r="AT96" s="902"/>
      <c r="AU96" s="902"/>
      <c r="AV96" s="902"/>
      <c r="AW96" s="902"/>
      <c r="AX96" s="902"/>
      <c r="AY96" s="902"/>
      <c r="AZ96" s="902"/>
      <c r="BA96" s="902"/>
      <c r="BB96" s="902"/>
      <c r="BC96" s="902"/>
      <c r="BD96" s="902"/>
      <c r="BE96" s="902"/>
      <c r="BF96" s="902"/>
      <c r="BG96" s="902"/>
      <c r="BH96" s="902"/>
      <c r="BI96" s="902"/>
      <c r="BJ96" s="902"/>
      <c r="BK96" s="902"/>
      <c r="BL96" s="902"/>
      <c r="BM96" s="902"/>
      <c r="BN96" s="902"/>
      <c r="BO96" s="902"/>
      <c r="BP96" s="902"/>
      <c r="BQ96" s="902"/>
      <c r="BR96" s="902"/>
      <c r="BS96" s="902"/>
      <c r="BT96" s="902"/>
      <c r="BU96" s="902"/>
      <c r="BV96" s="902"/>
      <c r="BW96" s="902"/>
      <c r="BX96" s="902"/>
      <c r="BY96" s="902"/>
      <c r="BZ96" s="902"/>
      <c r="CA96" s="902"/>
      <c r="CB96" s="902"/>
      <c r="CC96" s="902"/>
      <c r="CD96" s="902"/>
      <c r="CE96" s="902"/>
      <c r="CF96" s="902"/>
      <c r="CG96" s="902"/>
      <c r="CH96" s="902"/>
      <c r="CI96" s="902"/>
      <c r="CJ96" s="902"/>
      <c r="CK96" s="902"/>
      <c r="CL96" s="902"/>
      <c r="CM96" s="902"/>
      <c r="CN96" s="902"/>
      <c r="CO96" s="902"/>
      <c r="CP96" s="902"/>
      <c r="CQ96" s="902"/>
      <c r="CR96" s="902"/>
      <c r="CS96" s="902"/>
      <c r="CT96" s="902"/>
      <c r="CU96" s="902"/>
      <c r="CV96" s="902"/>
      <c r="CW96" s="902"/>
      <c r="CX96" s="902"/>
      <c r="CY96" s="902"/>
      <c r="CZ96" s="902"/>
      <c r="DA96" s="902"/>
      <c r="DB96" s="902"/>
      <c r="DC96" s="902"/>
      <c r="DD96" s="902"/>
      <c r="DE96" s="902"/>
      <c r="DF96" s="902"/>
      <c r="DG96" s="902"/>
      <c r="DH96" s="902"/>
      <c r="DI96" s="902"/>
      <c r="DJ96" s="902"/>
      <c r="DK96" s="902"/>
      <c r="DL96" s="902"/>
      <c r="DM96" s="902"/>
      <c r="DN96" s="902"/>
      <c r="DO96" s="902"/>
      <c r="DP96" s="902"/>
      <c r="DQ96" s="902"/>
      <c r="DR96" s="902"/>
      <c r="DS96" s="902"/>
      <c r="DT96" s="902"/>
      <c r="DU96" s="902"/>
      <c r="DV96" s="902"/>
      <c r="DW96" s="902"/>
      <c r="DX96" s="902"/>
      <c r="DY96" s="902"/>
      <c r="DZ96" s="902"/>
      <c r="EA96" s="902"/>
      <c r="EB96" s="902"/>
      <c r="EC96" s="902"/>
      <c r="ED96" s="902"/>
      <c r="EE96" s="902"/>
      <c r="EF96" s="902"/>
      <c r="EG96" s="902"/>
      <c r="EH96" s="902"/>
      <c r="EI96" s="902"/>
      <c r="EJ96" s="902"/>
      <c r="EK96" s="902"/>
      <c r="EL96" s="902"/>
      <c r="EM96" s="902"/>
      <c r="EN96" s="902"/>
      <c r="EO96" s="902"/>
      <c r="EP96" s="902"/>
      <c r="EQ96" s="902"/>
      <c r="ER96" s="902"/>
      <c r="ES96" s="902"/>
      <c r="ET96" s="902"/>
      <c r="EU96" s="902"/>
      <c r="EV96" s="902"/>
      <c r="EW96" s="902"/>
      <c r="EX96" s="902"/>
      <c r="EY96" s="902"/>
      <c r="EZ96" s="902"/>
      <c r="FA96" s="902"/>
      <c r="FB96" s="902"/>
      <c r="FC96" s="902"/>
      <c r="FD96" s="902"/>
      <c r="FE96" s="902"/>
      <c r="FF96" s="902"/>
      <c r="FG96" s="902"/>
      <c r="FH96" s="902"/>
      <c r="FI96" s="902"/>
      <c r="JH96" s="902"/>
      <c r="JI96" s="902"/>
      <c r="JJ96" s="902"/>
      <c r="JK96" s="902"/>
    </row>
    <row r="97" spans="1:271" s="901" customFormat="1" x14ac:dyDescent="0.35">
      <c r="A97" s="902"/>
      <c r="B97" s="902"/>
      <c r="C97" s="902"/>
      <c r="D97" s="902"/>
      <c r="E97" s="902"/>
      <c r="F97" s="902"/>
      <c r="G97" s="902"/>
      <c r="H97" s="902"/>
      <c r="I97" s="902"/>
      <c r="J97" s="902"/>
      <c r="K97" s="902"/>
      <c r="L97" s="902"/>
      <c r="M97" s="902"/>
      <c r="N97" s="902"/>
      <c r="O97" s="902"/>
      <c r="P97" s="902"/>
      <c r="Q97" s="902"/>
      <c r="R97" s="902"/>
      <c r="S97" s="902"/>
      <c r="T97" s="902"/>
      <c r="U97" s="902"/>
      <c r="V97" s="902"/>
      <c r="W97" s="902"/>
      <c r="X97" s="902"/>
      <c r="Y97" s="902"/>
      <c r="Z97" s="902"/>
      <c r="AA97" s="902"/>
      <c r="AB97" s="902"/>
      <c r="AC97" s="902"/>
      <c r="AD97" s="902"/>
      <c r="AE97" s="902"/>
      <c r="AF97" s="902"/>
      <c r="AG97" s="902"/>
      <c r="AH97" s="902"/>
      <c r="AI97" s="902"/>
      <c r="AJ97" s="902"/>
      <c r="AK97" s="902"/>
      <c r="AL97" s="902"/>
      <c r="AM97" s="902"/>
      <c r="AN97" s="902"/>
      <c r="AO97" s="902"/>
      <c r="AP97" s="902"/>
      <c r="AQ97" s="902"/>
      <c r="AR97" s="902"/>
      <c r="AS97" s="902"/>
      <c r="AT97" s="902"/>
      <c r="AU97" s="902"/>
      <c r="AV97" s="902"/>
      <c r="AW97" s="902"/>
      <c r="AX97" s="902"/>
      <c r="AY97" s="902"/>
      <c r="AZ97" s="902"/>
      <c r="BA97" s="902"/>
      <c r="BB97" s="902"/>
      <c r="BC97" s="902"/>
      <c r="BD97" s="902"/>
      <c r="BE97" s="902"/>
      <c r="BF97" s="902"/>
      <c r="BG97" s="902"/>
      <c r="BH97" s="902"/>
      <c r="BI97" s="902"/>
      <c r="BJ97" s="902"/>
      <c r="BK97" s="902"/>
      <c r="BL97" s="902"/>
      <c r="BM97" s="902"/>
      <c r="BN97" s="902"/>
      <c r="BO97" s="902"/>
      <c r="BP97" s="902"/>
      <c r="BQ97" s="902"/>
      <c r="BR97" s="902"/>
      <c r="BS97" s="902"/>
      <c r="BT97" s="902"/>
      <c r="BU97" s="902"/>
      <c r="BV97" s="902"/>
      <c r="BW97" s="902"/>
      <c r="BX97" s="902"/>
      <c r="BY97" s="902"/>
      <c r="BZ97" s="902"/>
      <c r="CA97" s="902"/>
      <c r="CB97" s="902"/>
      <c r="CC97" s="902"/>
      <c r="CD97" s="902"/>
      <c r="CE97" s="902"/>
      <c r="CF97" s="902"/>
      <c r="CG97" s="902"/>
      <c r="CH97" s="902"/>
      <c r="CI97" s="902"/>
      <c r="CJ97" s="902"/>
      <c r="CK97" s="902"/>
      <c r="CL97" s="902"/>
      <c r="CM97" s="902"/>
      <c r="CN97" s="902"/>
      <c r="CO97" s="902"/>
      <c r="CP97" s="902"/>
      <c r="CQ97" s="902"/>
      <c r="CR97" s="902"/>
      <c r="CS97" s="902"/>
      <c r="CT97" s="902"/>
      <c r="CU97" s="902"/>
      <c r="CV97" s="902"/>
      <c r="CW97" s="902"/>
      <c r="CX97" s="902"/>
      <c r="CY97" s="902"/>
      <c r="CZ97" s="902"/>
      <c r="DA97" s="902"/>
      <c r="DB97" s="902"/>
      <c r="DC97" s="902"/>
      <c r="DD97" s="902"/>
      <c r="DE97" s="902"/>
      <c r="DF97" s="902"/>
      <c r="DG97" s="902"/>
      <c r="DH97" s="902"/>
      <c r="DI97" s="902"/>
      <c r="DJ97" s="902"/>
      <c r="DK97" s="902"/>
      <c r="DL97" s="902"/>
      <c r="DM97" s="902"/>
      <c r="DN97" s="902"/>
      <c r="DO97" s="902"/>
      <c r="DP97" s="902"/>
      <c r="DQ97" s="902"/>
      <c r="DR97" s="902"/>
      <c r="DS97" s="902"/>
      <c r="DT97" s="902"/>
      <c r="DU97" s="902"/>
      <c r="DV97" s="902"/>
      <c r="DW97" s="902"/>
      <c r="DX97" s="902"/>
      <c r="DY97" s="902"/>
      <c r="DZ97" s="902"/>
      <c r="EA97" s="902"/>
      <c r="EB97" s="902"/>
      <c r="EC97" s="902"/>
      <c r="ED97" s="902"/>
      <c r="EE97" s="902"/>
      <c r="EF97" s="902"/>
      <c r="EG97" s="902"/>
      <c r="EH97" s="902"/>
      <c r="EI97" s="902"/>
      <c r="EJ97" s="902"/>
      <c r="EK97" s="902"/>
      <c r="EL97" s="902"/>
      <c r="EM97" s="902"/>
      <c r="EN97" s="902"/>
      <c r="EO97" s="902"/>
      <c r="EP97" s="902"/>
      <c r="EQ97" s="902"/>
      <c r="ER97" s="902"/>
      <c r="ES97" s="902"/>
      <c r="ET97" s="902"/>
      <c r="EU97" s="902"/>
      <c r="EV97" s="902"/>
      <c r="EW97" s="902"/>
      <c r="EX97" s="902"/>
      <c r="EY97" s="902"/>
      <c r="EZ97" s="902"/>
      <c r="FA97" s="902"/>
      <c r="FB97" s="902"/>
      <c r="FC97" s="902"/>
      <c r="FD97" s="902"/>
      <c r="FE97" s="902"/>
      <c r="FF97" s="902"/>
      <c r="FG97" s="902"/>
      <c r="FH97" s="902"/>
      <c r="FI97" s="902"/>
      <c r="JH97" s="902"/>
      <c r="JI97" s="902"/>
      <c r="JJ97" s="902"/>
      <c r="JK97" s="902"/>
    </row>
    <row r="98" spans="1:271" s="901" customFormat="1" x14ac:dyDescent="0.35">
      <c r="A98" s="902"/>
      <c r="B98" s="902"/>
      <c r="C98" s="902"/>
      <c r="D98" s="902"/>
      <c r="E98" s="902"/>
      <c r="F98" s="902"/>
      <c r="G98" s="902"/>
      <c r="H98" s="902"/>
      <c r="I98" s="902"/>
      <c r="J98" s="902"/>
      <c r="K98" s="902"/>
      <c r="L98" s="902"/>
      <c r="M98" s="902"/>
      <c r="N98" s="902"/>
      <c r="O98" s="902"/>
      <c r="P98" s="902"/>
      <c r="Q98" s="902"/>
      <c r="R98" s="902"/>
      <c r="S98" s="902"/>
      <c r="T98" s="902"/>
      <c r="U98" s="902"/>
      <c r="V98" s="902"/>
      <c r="W98" s="902"/>
      <c r="X98" s="902"/>
      <c r="Y98" s="902"/>
      <c r="Z98" s="902"/>
      <c r="AA98" s="902"/>
      <c r="AB98" s="902"/>
      <c r="AC98" s="902"/>
      <c r="AD98" s="902"/>
      <c r="AE98" s="902"/>
      <c r="AF98" s="902"/>
      <c r="AG98" s="902"/>
      <c r="AH98" s="902"/>
      <c r="AI98" s="902"/>
      <c r="AJ98" s="902"/>
      <c r="AK98" s="902"/>
      <c r="AL98" s="902"/>
      <c r="AM98" s="902"/>
      <c r="AN98" s="902"/>
      <c r="AO98" s="902"/>
      <c r="AP98" s="902"/>
      <c r="AQ98" s="902"/>
      <c r="AR98" s="902"/>
      <c r="AS98" s="902"/>
      <c r="AT98" s="902"/>
      <c r="AU98" s="902"/>
      <c r="AV98" s="902"/>
      <c r="AW98" s="902"/>
      <c r="AX98" s="902"/>
      <c r="AY98" s="902"/>
      <c r="AZ98" s="902"/>
      <c r="BA98" s="902"/>
      <c r="BB98" s="902"/>
      <c r="BC98" s="902"/>
      <c r="BD98" s="902"/>
      <c r="BE98" s="902"/>
      <c r="BF98" s="902"/>
      <c r="BG98" s="902"/>
      <c r="BH98" s="902"/>
      <c r="BI98" s="902"/>
      <c r="BJ98" s="902"/>
      <c r="BK98" s="902"/>
      <c r="BL98" s="902"/>
      <c r="BM98" s="902"/>
      <c r="BN98" s="902"/>
      <c r="BO98" s="902"/>
      <c r="BP98" s="902"/>
      <c r="BQ98" s="902"/>
      <c r="BR98" s="902"/>
      <c r="BS98" s="902"/>
      <c r="BT98" s="902"/>
      <c r="BU98" s="902"/>
      <c r="BV98" s="902"/>
      <c r="BW98" s="902"/>
      <c r="BX98" s="902"/>
      <c r="BY98" s="902"/>
      <c r="BZ98" s="902"/>
      <c r="CA98" s="902"/>
      <c r="CB98" s="902"/>
      <c r="CC98" s="902"/>
      <c r="CD98" s="902"/>
      <c r="CE98" s="902"/>
      <c r="CF98" s="902"/>
      <c r="CG98" s="902"/>
      <c r="CH98" s="902"/>
      <c r="CI98" s="902"/>
      <c r="CJ98" s="902"/>
      <c r="CK98" s="902"/>
      <c r="CL98" s="902"/>
      <c r="CM98" s="902"/>
      <c r="CN98" s="902"/>
      <c r="CO98" s="902"/>
      <c r="CP98" s="902"/>
      <c r="CQ98" s="902"/>
      <c r="CR98" s="902"/>
      <c r="CS98" s="902"/>
      <c r="CT98" s="902"/>
      <c r="CU98" s="902"/>
      <c r="CV98" s="902"/>
      <c r="CW98" s="902"/>
      <c r="CX98" s="902"/>
      <c r="CY98" s="902"/>
      <c r="CZ98" s="902"/>
      <c r="DA98" s="902"/>
      <c r="DB98" s="902"/>
      <c r="DC98" s="902"/>
      <c r="DD98" s="902"/>
      <c r="DE98" s="902"/>
      <c r="DF98" s="902"/>
      <c r="DG98" s="902"/>
      <c r="DH98" s="902"/>
      <c r="DI98" s="902"/>
      <c r="DJ98" s="902"/>
      <c r="DK98" s="902"/>
      <c r="DL98" s="902"/>
      <c r="DM98" s="902"/>
      <c r="DN98" s="902"/>
      <c r="DO98" s="902"/>
      <c r="DP98" s="902"/>
      <c r="DQ98" s="902"/>
      <c r="DR98" s="902"/>
      <c r="DS98" s="902"/>
      <c r="DT98" s="902"/>
      <c r="DU98" s="902"/>
      <c r="DV98" s="902"/>
      <c r="DW98" s="902"/>
      <c r="DX98" s="902"/>
      <c r="DY98" s="902"/>
      <c r="DZ98" s="902"/>
      <c r="EA98" s="902"/>
      <c r="EB98" s="902"/>
      <c r="EC98" s="902"/>
      <c r="ED98" s="902"/>
      <c r="EE98" s="902"/>
      <c r="EF98" s="902"/>
      <c r="EG98" s="902"/>
      <c r="EH98" s="902"/>
      <c r="EI98" s="902"/>
      <c r="EJ98" s="902"/>
      <c r="EK98" s="902"/>
      <c r="EL98" s="902"/>
      <c r="EM98" s="902"/>
      <c r="EN98" s="902"/>
      <c r="EO98" s="902"/>
      <c r="EP98" s="902"/>
      <c r="EQ98" s="902"/>
      <c r="ER98" s="902"/>
      <c r="ES98" s="902"/>
      <c r="ET98" s="902"/>
      <c r="EU98" s="902"/>
      <c r="EV98" s="902"/>
      <c r="EW98" s="902"/>
      <c r="EX98" s="902"/>
      <c r="EY98" s="902"/>
      <c r="EZ98" s="902"/>
      <c r="FA98" s="902"/>
      <c r="FB98" s="902"/>
      <c r="FC98" s="902"/>
      <c r="FD98" s="902"/>
      <c r="FE98" s="902"/>
      <c r="FF98" s="902"/>
      <c r="FG98" s="902"/>
      <c r="FH98" s="902"/>
      <c r="FI98" s="902"/>
      <c r="JH98" s="902"/>
      <c r="JI98" s="902"/>
      <c r="JJ98" s="902"/>
      <c r="JK98" s="902"/>
    </row>
    <row r="99" spans="1:271" s="901" customFormat="1" x14ac:dyDescent="0.35">
      <c r="A99" s="902"/>
      <c r="B99" s="902"/>
      <c r="C99" s="902"/>
      <c r="D99" s="902"/>
      <c r="E99" s="902"/>
      <c r="F99" s="902"/>
      <c r="G99" s="902"/>
      <c r="H99" s="902"/>
      <c r="I99" s="902"/>
      <c r="J99" s="902"/>
      <c r="K99" s="902"/>
      <c r="L99" s="902"/>
      <c r="M99" s="902"/>
      <c r="N99" s="902"/>
      <c r="O99" s="902"/>
      <c r="P99" s="902"/>
      <c r="Q99" s="902"/>
      <c r="R99" s="902"/>
      <c r="S99" s="902"/>
      <c r="T99" s="902"/>
      <c r="U99" s="902"/>
      <c r="V99" s="902"/>
      <c r="W99" s="902"/>
      <c r="X99" s="902"/>
      <c r="Y99" s="902"/>
      <c r="Z99" s="902"/>
      <c r="AA99" s="902"/>
      <c r="AB99" s="902"/>
      <c r="AC99" s="902"/>
      <c r="AD99" s="902"/>
      <c r="AE99" s="902"/>
      <c r="AF99" s="902"/>
      <c r="AG99" s="902"/>
      <c r="AH99" s="902"/>
      <c r="AI99" s="902"/>
      <c r="AJ99" s="902"/>
      <c r="AK99" s="902"/>
      <c r="AL99" s="902"/>
      <c r="AM99" s="902"/>
      <c r="AN99" s="902"/>
      <c r="AO99" s="902"/>
      <c r="AP99" s="902"/>
      <c r="AQ99" s="902"/>
      <c r="AR99" s="902"/>
      <c r="AS99" s="902"/>
      <c r="AT99" s="902"/>
      <c r="AU99" s="902"/>
      <c r="AV99" s="902"/>
      <c r="AW99" s="902"/>
      <c r="AX99" s="902"/>
      <c r="AY99" s="902"/>
      <c r="AZ99" s="902"/>
      <c r="BA99" s="902"/>
      <c r="BB99" s="902"/>
      <c r="BC99" s="902"/>
      <c r="BD99" s="902"/>
      <c r="BE99" s="902"/>
      <c r="BF99" s="902"/>
      <c r="BG99" s="902"/>
      <c r="BH99" s="902"/>
      <c r="BI99" s="902"/>
      <c r="BJ99" s="902"/>
      <c r="BK99" s="902"/>
      <c r="BL99" s="902"/>
      <c r="BM99" s="902"/>
      <c r="BN99" s="902"/>
      <c r="BO99" s="902"/>
      <c r="BP99" s="902"/>
      <c r="BQ99" s="902"/>
      <c r="BR99" s="902"/>
      <c r="BS99" s="902"/>
      <c r="BT99" s="902"/>
      <c r="BU99" s="902"/>
      <c r="BV99" s="902"/>
      <c r="BW99" s="902"/>
      <c r="BX99" s="902"/>
      <c r="BY99" s="902"/>
      <c r="BZ99" s="902"/>
      <c r="CA99" s="902"/>
      <c r="CB99" s="902"/>
      <c r="CC99" s="902"/>
      <c r="CD99" s="902"/>
      <c r="CE99" s="902"/>
      <c r="CF99" s="902"/>
      <c r="CG99" s="902"/>
      <c r="CH99" s="902"/>
      <c r="CI99" s="902"/>
      <c r="CJ99" s="902"/>
      <c r="CK99" s="902"/>
      <c r="CL99" s="902"/>
      <c r="CM99" s="902"/>
      <c r="CN99" s="902"/>
      <c r="CO99" s="902"/>
      <c r="CP99" s="902"/>
      <c r="CQ99" s="902"/>
      <c r="CR99" s="902"/>
      <c r="CS99" s="902"/>
      <c r="CT99" s="902"/>
      <c r="CU99" s="902"/>
      <c r="CV99" s="902"/>
      <c r="CW99" s="902"/>
      <c r="CX99" s="902"/>
      <c r="CY99" s="902"/>
      <c r="CZ99" s="902"/>
      <c r="DA99" s="902"/>
      <c r="DB99" s="902"/>
      <c r="DC99" s="902"/>
      <c r="DD99" s="902"/>
      <c r="DE99" s="902"/>
      <c r="DF99" s="902"/>
      <c r="DG99" s="902"/>
      <c r="DH99" s="902"/>
      <c r="DI99" s="902"/>
      <c r="DJ99" s="902"/>
      <c r="DK99" s="902"/>
      <c r="DL99" s="902"/>
      <c r="DM99" s="902"/>
      <c r="DN99" s="902"/>
      <c r="DO99" s="902"/>
      <c r="DP99" s="902"/>
      <c r="DQ99" s="902"/>
      <c r="DR99" s="902"/>
      <c r="DS99" s="902"/>
      <c r="DT99" s="902"/>
      <c r="DU99" s="902"/>
      <c r="DV99" s="902"/>
      <c r="DW99" s="902"/>
      <c r="DX99" s="902"/>
      <c r="DY99" s="902"/>
      <c r="DZ99" s="902"/>
      <c r="EA99" s="902"/>
      <c r="EB99" s="902"/>
      <c r="EC99" s="902"/>
      <c r="ED99" s="902"/>
      <c r="EE99" s="902"/>
      <c r="EF99" s="902"/>
      <c r="EG99" s="902"/>
      <c r="EH99" s="902"/>
      <c r="EI99" s="902"/>
      <c r="EJ99" s="902"/>
      <c r="EK99" s="902"/>
      <c r="EL99" s="902"/>
      <c r="EM99" s="902"/>
      <c r="EN99" s="902"/>
      <c r="EO99" s="902"/>
      <c r="EP99" s="902"/>
      <c r="EQ99" s="902"/>
      <c r="ER99" s="902"/>
      <c r="ES99" s="902"/>
      <c r="ET99" s="902"/>
      <c r="EU99" s="902"/>
      <c r="EV99" s="902"/>
      <c r="EW99" s="902"/>
      <c r="EX99" s="902"/>
      <c r="EY99" s="902"/>
      <c r="EZ99" s="902"/>
      <c r="FA99" s="902"/>
      <c r="FB99" s="902"/>
      <c r="FC99" s="902"/>
      <c r="FD99" s="902"/>
      <c r="FE99" s="902"/>
      <c r="FF99" s="902"/>
      <c r="FG99" s="902"/>
      <c r="FH99" s="902"/>
      <c r="FI99" s="902"/>
      <c r="JH99" s="902"/>
      <c r="JI99" s="902"/>
      <c r="JJ99" s="902"/>
      <c r="JK99" s="902"/>
    </row>
    <row r="100" spans="1:271" s="901" customFormat="1" x14ac:dyDescent="0.35">
      <c r="A100" s="902"/>
      <c r="B100" s="902"/>
      <c r="C100" s="902"/>
      <c r="D100" s="902"/>
      <c r="E100" s="902"/>
      <c r="F100" s="902"/>
      <c r="G100" s="902"/>
      <c r="H100" s="902"/>
      <c r="I100" s="902"/>
      <c r="J100" s="902"/>
      <c r="K100" s="902"/>
      <c r="L100" s="902"/>
      <c r="M100" s="902"/>
      <c r="N100" s="902"/>
      <c r="O100" s="902"/>
      <c r="P100" s="902"/>
      <c r="Q100" s="902"/>
      <c r="R100" s="902"/>
      <c r="S100" s="902"/>
      <c r="T100" s="902"/>
      <c r="U100" s="902"/>
      <c r="V100" s="902"/>
      <c r="W100" s="902"/>
      <c r="X100" s="902"/>
      <c r="Y100" s="902"/>
      <c r="Z100" s="902"/>
      <c r="AA100" s="902"/>
      <c r="AB100" s="902"/>
      <c r="AC100" s="902"/>
      <c r="AD100" s="902"/>
      <c r="AE100" s="902"/>
      <c r="AF100" s="902"/>
      <c r="AG100" s="902"/>
      <c r="AH100" s="902"/>
      <c r="AI100" s="902"/>
      <c r="AJ100" s="902"/>
      <c r="AK100" s="902"/>
      <c r="AL100" s="902"/>
      <c r="AM100" s="902"/>
      <c r="AN100" s="902"/>
      <c r="AO100" s="902"/>
      <c r="AP100" s="902"/>
      <c r="AQ100" s="902"/>
      <c r="AR100" s="902"/>
      <c r="AS100" s="902"/>
      <c r="AT100" s="902"/>
      <c r="AU100" s="902"/>
      <c r="AV100" s="902"/>
      <c r="AW100" s="902"/>
      <c r="AX100" s="902"/>
      <c r="AY100" s="902"/>
      <c r="AZ100" s="902"/>
      <c r="BA100" s="902"/>
      <c r="BB100" s="902"/>
      <c r="BC100" s="902"/>
      <c r="BD100" s="902"/>
      <c r="BE100" s="902"/>
      <c r="BF100" s="902"/>
      <c r="BG100" s="902"/>
      <c r="BH100" s="902"/>
      <c r="BI100" s="902"/>
      <c r="BJ100" s="902"/>
      <c r="BK100" s="902"/>
      <c r="BL100" s="902"/>
      <c r="BM100" s="902"/>
      <c r="BN100" s="902"/>
      <c r="BO100" s="902"/>
      <c r="BP100" s="902"/>
      <c r="BQ100" s="902"/>
      <c r="BR100" s="902"/>
      <c r="BS100" s="902"/>
      <c r="BT100" s="902"/>
      <c r="BU100" s="902"/>
      <c r="BV100" s="902"/>
      <c r="BW100" s="902"/>
      <c r="BX100" s="902"/>
      <c r="BY100" s="902"/>
      <c r="BZ100" s="902"/>
      <c r="CA100" s="902"/>
      <c r="CB100" s="902"/>
      <c r="CC100" s="902"/>
      <c r="CD100" s="902"/>
      <c r="CE100" s="902"/>
      <c r="CF100" s="902"/>
      <c r="CG100" s="902"/>
      <c r="CH100" s="902"/>
      <c r="CI100" s="902"/>
      <c r="CJ100" s="902"/>
      <c r="CK100" s="902"/>
      <c r="CL100" s="902"/>
      <c r="CM100" s="902"/>
      <c r="CN100" s="902"/>
      <c r="CO100" s="902"/>
      <c r="CP100" s="902"/>
      <c r="CQ100" s="902"/>
      <c r="CR100" s="902"/>
      <c r="CS100" s="902"/>
      <c r="CT100" s="902"/>
      <c r="CU100" s="902"/>
      <c r="CV100" s="902"/>
      <c r="CW100" s="902"/>
      <c r="CX100" s="902"/>
      <c r="CY100" s="902"/>
      <c r="CZ100" s="902"/>
      <c r="DA100" s="902"/>
      <c r="DB100" s="902"/>
      <c r="DC100" s="902"/>
      <c r="DD100" s="902"/>
      <c r="DE100" s="902"/>
      <c r="DF100" s="902"/>
      <c r="DG100" s="902"/>
      <c r="DH100" s="902"/>
      <c r="DI100" s="902"/>
      <c r="DJ100" s="902"/>
      <c r="DK100" s="902"/>
      <c r="DL100" s="902"/>
      <c r="DM100" s="902"/>
      <c r="DN100" s="902"/>
      <c r="DO100" s="902"/>
      <c r="DP100" s="902"/>
      <c r="DQ100" s="902"/>
      <c r="DR100" s="902"/>
      <c r="DS100" s="902"/>
      <c r="DT100" s="902"/>
      <c r="DU100" s="902"/>
      <c r="DV100" s="902"/>
      <c r="DW100" s="902"/>
      <c r="DX100" s="902"/>
      <c r="DY100" s="902"/>
      <c r="DZ100" s="902"/>
      <c r="EA100" s="902"/>
      <c r="EB100" s="902"/>
      <c r="EC100" s="902"/>
      <c r="ED100" s="902"/>
      <c r="EE100" s="902"/>
      <c r="EF100" s="902"/>
      <c r="EG100" s="902"/>
      <c r="EH100" s="902"/>
      <c r="EI100" s="902"/>
      <c r="EJ100" s="902"/>
      <c r="EK100" s="902"/>
      <c r="EL100" s="902"/>
      <c r="EM100" s="902"/>
      <c r="EN100" s="902"/>
      <c r="EO100" s="902"/>
      <c r="EP100" s="902"/>
      <c r="EQ100" s="902"/>
      <c r="ER100" s="902"/>
      <c r="ES100" s="902"/>
      <c r="ET100" s="902"/>
      <c r="EU100" s="902"/>
      <c r="EV100" s="902"/>
      <c r="EW100" s="902"/>
      <c r="EX100" s="902"/>
      <c r="EY100" s="902"/>
      <c r="EZ100" s="902"/>
      <c r="FA100" s="902"/>
      <c r="FB100" s="902"/>
      <c r="FC100" s="902"/>
      <c r="FD100" s="902"/>
      <c r="FE100" s="902"/>
      <c r="FF100" s="902"/>
      <c r="FG100" s="902"/>
      <c r="FH100" s="902"/>
      <c r="FI100" s="902"/>
      <c r="JH100" s="902"/>
      <c r="JI100" s="902"/>
      <c r="JJ100" s="902"/>
      <c r="JK100" s="902"/>
    </row>
    <row r="101" spans="1:271" s="901" customFormat="1" x14ac:dyDescent="0.35">
      <c r="A101" s="902"/>
      <c r="B101" s="902"/>
      <c r="C101" s="902"/>
      <c r="D101" s="902"/>
      <c r="E101" s="902"/>
      <c r="F101" s="902"/>
      <c r="G101" s="902"/>
      <c r="H101" s="902"/>
      <c r="I101" s="902"/>
      <c r="J101" s="902"/>
      <c r="K101" s="902"/>
      <c r="L101" s="902"/>
      <c r="M101" s="902"/>
      <c r="N101" s="902"/>
      <c r="O101" s="902"/>
      <c r="P101" s="902"/>
      <c r="Q101" s="902"/>
      <c r="R101" s="902"/>
      <c r="S101" s="902"/>
      <c r="T101" s="902"/>
      <c r="U101" s="902"/>
      <c r="V101" s="902"/>
      <c r="W101" s="902"/>
      <c r="X101" s="902"/>
      <c r="Y101" s="902"/>
      <c r="Z101" s="902"/>
      <c r="AA101" s="902"/>
      <c r="AB101" s="902"/>
      <c r="AC101" s="902"/>
      <c r="AD101" s="902"/>
      <c r="AE101" s="902"/>
      <c r="AF101" s="902"/>
      <c r="AG101" s="902"/>
      <c r="AH101" s="902"/>
      <c r="AI101" s="902"/>
      <c r="AJ101" s="902"/>
      <c r="AK101" s="902"/>
      <c r="AL101" s="902"/>
      <c r="AM101" s="902"/>
      <c r="AN101" s="902"/>
      <c r="AO101" s="902"/>
      <c r="AP101" s="902"/>
      <c r="AQ101" s="902"/>
      <c r="AR101" s="902"/>
      <c r="AS101" s="902"/>
      <c r="AT101" s="902"/>
      <c r="AU101" s="902"/>
      <c r="AV101" s="902"/>
      <c r="AW101" s="902"/>
      <c r="AX101" s="902"/>
      <c r="AY101" s="902"/>
      <c r="AZ101" s="902"/>
      <c r="BA101" s="902"/>
      <c r="BB101" s="902"/>
      <c r="BC101" s="902"/>
      <c r="BD101" s="902"/>
      <c r="BE101" s="902"/>
      <c r="BF101" s="902"/>
      <c r="BG101" s="902"/>
      <c r="BH101" s="902"/>
      <c r="BI101" s="902"/>
      <c r="BJ101" s="902"/>
      <c r="BK101" s="902"/>
      <c r="BL101" s="902"/>
      <c r="BM101" s="902"/>
      <c r="BN101" s="902"/>
      <c r="BO101" s="902"/>
      <c r="BP101" s="902"/>
      <c r="BQ101" s="902"/>
      <c r="BR101" s="902"/>
      <c r="BS101" s="902"/>
      <c r="BT101" s="902"/>
      <c r="BU101" s="902"/>
      <c r="BV101" s="902"/>
      <c r="BW101" s="902"/>
      <c r="BX101" s="902"/>
      <c r="BY101" s="902"/>
      <c r="BZ101" s="902"/>
      <c r="CA101" s="902"/>
      <c r="CB101" s="902"/>
      <c r="CC101" s="902"/>
      <c r="CD101" s="902"/>
      <c r="CE101" s="902"/>
      <c r="CF101" s="902"/>
      <c r="CG101" s="902"/>
      <c r="CH101" s="902"/>
      <c r="CI101" s="902"/>
      <c r="CJ101" s="902"/>
      <c r="CK101" s="902"/>
      <c r="CL101" s="902"/>
      <c r="CM101" s="902"/>
      <c r="CN101" s="902"/>
      <c r="CO101" s="902"/>
      <c r="CP101" s="902"/>
      <c r="CQ101" s="902"/>
      <c r="CR101" s="902"/>
      <c r="CS101" s="902"/>
      <c r="CT101" s="902"/>
      <c r="CU101" s="902"/>
      <c r="CV101" s="902"/>
      <c r="CW101" s="902"/>
      <c r="CX101" s="902"/>
      <c r="CY101" s="902"/>
      <c r="CZ101" s="902"/>
      <c r="DA101" s="902"/>
      <c r="DB101" s="902"/>
      <c r="DC101" s="902"/>
      <c r="DD101" s="902"/>
      <c r="DE101" s="902"/>
      <c r="DF101" s="902"/>
      <c r="DG101" s="902"/>
      <c r="DH101" s="902"/>
      <c r="DI101" s="902"/>
      <c r="DJ101" s="902"/>
      <c r="DK101" s="902"/>
      <c r="DL101" s="902"/>
      <c r="DM101" s="902"/>
      <c r="DN101" s="902"/>
      <c r="DO101" s="902"/>
      <c r="DP101" s="902"/>
      <c r="DQ101" s="902"/>
      <c r="DR101" s="902"/>
      <c r="DS101" s="902"/>
      <c r="DT101" s="902"/>
      <c r="DU101" s="902"/>
      <c r="DV101" s="902"/>
      <c r="DW101" s="902"/>
      <c r="DX101" s="902"/>
      <c r="DY101" s="902"/>
      <c r="DZ101" s="902"/>
      <c r="EA101" s="902"/>
      <c r="EB101" s="902"/>
      <c r="EC101" s="902"/>
      <c r="ED101" s="902"/>
      <c r="EE101" s="902"/>
      <c r="EF101" s="902"/>
      <c r="EG101" s="902"/>
      <c r="EH101" s="902"/>
      <c r="EI101" s="902"/>
      <c r="EJ101" s="902"/>
      <c r="EK101" s="902"/>
      <c r="EL101" s="902"/>
      <c r="EM101" s="902"/>
      <c r="EN101" s="902"/>
      <c r="EO101" s="902"/>
      <c r="EP101" s="902"/>
      <c r="EQ101" s="902"/>
      <c r="ER101" s="902"/>
      <c r="ES101" s="902"/>
      <c r="ET101" s="902"/>
      <c r="EU101" s="902"/>
      <c r="EV101" s="902"/>
      <c r="EW101" s="902"/>
      <c r="EX101" s="902"/>
      <c r="EY101" s="902"/>
      <c r="EZ101" s="902"/>
      <c r="FA101" s="902"/>
      <c r="FB101" s="902"/>
      <c r="FC101" s="902"/>
      <c r="FD101" s="902"/>
      <c r="FE101" s="902"/>
      <c r="FF101" s="902"/>
      <c r="FG101" s="902"/>
      <c r="FH101" s="902"/>
      <c r="FI101" s="902"/>
      <c r="JH101" s="902"/>
      <c r="JI101" s="902"/>
      <c r="JJ101" s="902"/>
      <c r="JK101" s="902"/>
    </row>
    <row r="102" spans="1:271" s="901" customFormat="1" x14ac:dyDescent="0.35">
      <c r="A102" s="902"/>
      <c r="B102" s="902"/>
      <c r="C102" s="902"/>
      <c r="D102" s="902"/>
      <c r="E102" s="902"/>
      <c r="F102" s="902"/>
      <c r="G102" s="902"/>
      <c r="H102" s="902"/>
      <c r="I102" s="902"/>
      <c r="J102" s="902"/>
      <c r="K102" s="902"/>
      <c r="L102" s="902"/>
      <c r="M102" s="902"/>
      <c r="N102" s="902"/>
      <c r="O102" s="902"/>
      <c r="P102" s="902"/>
      <c r="Q102" s="902"/>
      <c r="R102" s="902"/>
      <c r="S102" s="902"/>
      <c r="T102" s="902"/>
      <c r="U102" s="902"/>
      <c r="V102" s="902"/>
      <c r="W102" s="902"/>
      <c r="X102" s="902"/>
      <c r="Y102" s="902"/>
      <c r="Z102" s="902"/>
      <c r="AA102" s="902"/>
      <c r="AB102" s="902"/>
      <c r="AC102" s="902"/>
      <c r="AD102" s="902"/>
      <c r="AE102" s="902"/>
      <c r="AF102" s="902"/>
      <c r="AG102" s="902"/>
      <c r="AH102" s="902"/>
      <c r="AI102" s="902"/>
      <c r="AJ102" s="902"/>
      <c r="AK102" s="902"/>
      <c r="AL102" s="902"/>
      <c r="AM102" s="902"/>
      <c r="AN102" s="902"/>
      <c r="AO102" s="902"/>
      <c r="AP102" s="902"/>
      <c r="AQ102" s="902"/>
      <c r="AR102" s="902"/>
      <c r="AS102" s="902"/>
      <c r="AT102" s="902"/>
      <c r="AU102" s="902"/>
      <c r="AV102" s="902"/>
      <c r="AW102" s="902"/>
      <c r="AX102" s="902"/>
      <c r="AY102" s="902"/>
      <c r="AZ102" s="902"/>
      <c r="BA102" s="902"/>
      <c r="BB102" s="902"/>
      <c r="BC102" s="902"/>
      <c r="BD102" s="902"/>
      <c r="BE102" s="902"/>
      <c r="BF102" s="902"/>
      <c r="BG102" s="902"/>
      <c r="BH102" s="902"/>
      <c r="BI102" s="902"/>
      <c r="BJ102" s="902"/>
      <c r="BK102" s="902"/>
      <c r="BL102" s="902"/>
      <c r="BM102" s="902"/>
      <c r="BN102" s="902"/>
      <c r="BO102" s="902"/>
      <c r="BP102" s="902"/>
      <c r="BQ102" s="902"/>
      <c r="BR102" s="902"/>
      <c r="BS102" s="902"/>
      <c r="BT102" s="902"/>
      <c r="BU102" s="902"/>
      <c r="BV102" s="902"/>
      <c r="BW102" s="902"/>
      <c r="BX102" s="902"/>
      <c r="BY102" s="902"/>
      <c r="BZ102" s="902"/>
      <c r="CA102" s="902"/>
      <c r="CB102" s="902"/>
      <c r="CC102" s="902"/>
      <c r="CD102" s="902"/>
      <c r="CE102" s="902"/>
      <c r="CF102" s="902"/>
      <c r="CG102" s="902"/>
      <c r="CH102" s="902"/>
      <c r="CI102" s="902"/>
      <c r="CJ102" s="902"/>
      <c r="CK102" s="902"/>
      <c r="CL102" s="902"/>
      <c r="CM102" s="902"/>
      <c r="CN102" s="902"/>
      <c r="CO102" s="902"/>
      <c r="CP102" s="902"/>
      <c r="CQ102" s="902"/>
      <c r="CR102" s="902"/>
      <c r="CS102" s="902"/>
      <c r="CT102" s="902"/>
      <c r="CU102" s="902"/>
      <c r="CV102" s="902"/>
      <c r="CW102" s="902"/>
      <c r="CX102" s="902"/>
      <c r="CY102" s="902"/>
      <c r="CZ102" s="902"/>
      <c r="DA102" s="902"/>
      <c r="DB102" s="902"/>
      <c r="DC102" s="902"/>
      <c r="DD102" s="902"/>
      <c r="DE102" s="902"/>
      <c r="DF102" s="902"/>
      <c r="DG102" s="902"/>
      <c r="DH102" s="902"/>
      <c r="DI102" s="902"/>
      <c r="DJ102" s="902"/>
      <c r="DK102" s="902"/>
      <c r="DL102" s="902"/>
      <c r="DM102" s="902"/>
      <c r="DN102" s="902"/>
      <c r="DO102" s="902"/>
      <c r="DP102" s="902"/>
      <c r="DQ102" s="902"/>
      <c r="DR102" s="902"/>
      <c r="DS102" s="902"/>
      <c r="DT102" s="902"/>
      <c r="DU102" s="902"/>
      <c r="DV102" s="902"/>
      <c r="DW102" s="902"/>
      <c r="DX102" s="902"/>
      <c r="DY102" s="902"/>
      <c r="DZ102" s="902"/>
      <c r="EA102" s="902"/>
      <c r="EB102" s="902"/>
      <c r="EC102" s="902"/>
      <c r="ED102" s="902"/>
      <c r="EE102" s="902"/>
      <c r="EF102" s="902"/>
      <c r="EG102" s="902"/>
      <c r="EH102" s="902"/>
      <c r="EI102" s="902"/>
      <c r="EJ102" s="902"/>
      <c r="EK102" s="902"/>
      <c r="EL102" s="902"/>
      <c r="EM102" s="902"/>
      <c r="EN102" s="902"/>
      <c r="EO102" s="902"/>
      <c r="EP102" s="902"/>
      <c r="EQ102" s="902"/>
      <c r="ER102" s="902"/>
      <c r="ES102" s="902"/>
      <c r="ET102" s="902"/>
      <c r="EU102" s="902"/>
      <c r="EV102" s="902"/>
      <c r="EW102" s="902"/>
      <c r="EX102" s="902"/>
      <c r="EY102" s="902"/>
      <c r="EZ102" s="902"/>
      <c r="FA102" s="902"/>
      <c r="FB102" s="902"/>
      <c r="FC102" s="902"/>
      <c r="FD102" s="902"/>
      <c r="FE102" s="902"/>
      <c r="FF102" s="902"/>
      <c r="FG102" s="902"/>
      <c r="FH102" s="902"/>
      <c r="FI102" s="902"/>
      <c r="JH102" s="902"/>
      <c r="JI102" s="902"/>
      <c r="JJ102" s="902"/>
      <c r="JK102" s="902"/>
    </row>
    <row r="103" spans="1:271" s="901" customFormat="1" x14ac:dyDescent="0.35">
      <c r="A103" s="902"/>
      <c r="B103" s="902"/>
      <c r="C103" s="902"/>
      <c r="D103" s="902"/>
      <c r="E103" s="902"/>
      <c r="F103" s="902"/>
      <c r="G103" s="902"/>
      <c r="H103" s="902"/>
      <c r="I103" s="902"/>
      <c r="J103" s="902"/>
      <c r="K103" s="902"/>
      <c r="L103" s="902"/>
      <c r="M103" s="902"/>
      <c r="N103" s="902"/>
      <c r="O103" s="902"/>
      <c r="P103" s="902"/>
      <c r="Q103" s="902"/>
      <c r="R103" s="902"/>
      <c r="S103" s="902"/>
      <c r="T103" s="902"/>
      <c r="U103" s="902"/>
      <c r="V103" s="902"/>
      <c r="W103" s="902"/>
      <c r="X103" s="902"/>
      <c r="Y103" s="902"/>
      <c r="Z103" s="902"/>
      <c r="AA103" s="902"/>
      <c r="AB103" s="902"/>
      <c r="AC103" s="902"/>
      <c r="AD103" s="902"/>
      <c r="AE103" s="902"/>
      <c r="AF103" s="902"/>
      <c r="AG103" s="902"/>
      <c r="AH103" s="902"/>
      <c r="AI103" s="902"/>
      <c r="AJ103" s="902"/>
      <c r="AK103" s="902"/>
      <c r="AL103" s="902"/>
      <c r="AM103" s="902"/>
      <c r="AN103" s="902"/>
      <c r="AO103" s="902"/>
      <c r="AP103" s="902"/>
      <c r="AQ103" s="902"/>
      <c r="AR103" s="902"/>
      <c r="AS103" s="902"/>
      <c r="AT103" s="902"/>
      <c r="AU103" s="902"/>
      <c r="AV103" s="902"/>
      <c r="AW103" s="902"/>
      <c r="AX103" s="902"/>
      <c r="AY103" s="902"/>
      <c r="AZ103" s="902"/>
      <c r="BA103" s="902"/>
      <c r="BB103" s="902"/>
      <c r="BC103" s="902"/>
      <c r="BD103" s="902"/>
      <c r="BE103" s="902"/>
      <c r="BF103" s="902"/>
      <c r="BG103" s="902"/>
      <c r="BH103" s="902"/>
      <c r="BI103" s="902"/>
      <c r="BJ103" s="902"/>
      <c r="BK103" s="902"/>
      <c r="BL103" s="902"/>
      <c r="BM103" s="902"/>
      <c r="BN103" s="902"/>
      <c r="BO103" s="902"/>
      <c r="BP103" s="902"/>
      <c r="BQ103" s="902"/>
      <c r="BR103" s="902"/>
      <c r="BS103" s="902"/>
      <c r="BT103" s="902"/>
      <c r="BU103" s="902"/>
      <c r="BV103" s="902"/>
      <c r="BW103" s="902"/>
      <c r="BX103" s="902"/>
      <c r="BY103" s="902"/>
      <c r="BZ103" s="902"/>
      <c r="CA103" s="902"/>
      <c r="CB103" s="902"/>
      <c r="CC103" s="902"/>
      <c r="CD103" s="902"/>
      <c r="CE103" s="902"/>
      <c r="CF103" s="902"/>
      <c r="CG103" s="902"/>
      <c r="CH103" s="902"/>
      <c r="CI103" s="902"/>
      <c r="CJ103" s="902"/>
      <c r="CK103" s="902"/>
      <c r="CL103" s="902"/>
      <c r="CM103" s="902"/>
      <c r="CN103" s="902"/>
      <c r="CO103" s="902"/>
      <c r="CP103" s="902"/>
      <c r="CQ103" s="902"/>
      <c r="CR103" s="902"/>
      <c r="CS103" s="902"/>
      <c r="CT103" s="902"/>
      <c r="CU103" s="902"/>
      <c r="CV103" s="902"/>
      <c r="CW103" s="902"/>
      <c r="CX103" s="902"/>
      <c r="CY103" s="902"/>
      <c r="CZ103" s="902"/>
      <c r="DA103" s="902"/>
      <c r="DB103" s="902"/>
      <c r="DC103" s="902"/>
      <c r="DD103" s="902"/>
      <c r="DE103" s="902"/>
      <c r="DF103" s="902"/>
      <c r="DG103" s="902"/>
      <c r="DH103" s="902"/>
      <c r="DI103" s="902"/>
      <c r="DJ103" s="902"/>
      <c r="DK103" s="902"/>
      <c r="DL103" s="902"/>
      <c r="DM103" s="902"/>
      <c r="DN103" s="902"/>
      <c r="DO103" s="902"/>
      <c r="DP103" s="902"/>
      <c r="DQ103" s="902"/>
      <c r="DR103" s="902"/>
      <c r="DS103" s="902"/>
      <c r="DT103" s="902"/>
      <c r="DU103" s="902"/>
      <c r="DV103" s="902"/>
      <c r="DW103" s="902"/>
      <c r="DX103" s="902"/>
      <c r="DY103" s="902"/>
      <c r="DZ103" s="902"/>
      <c r="EA103" s="902"/>
      <c r="EB103" s="902"/>
      <c r="EC103" s="902"/>
      <c r="ED103" s="902"/>
      <c r="EE103" s="902"/>
      <c r="EF103" s="902"/>
      <c r="EG103" s="902"/>
      <c r="EH103" s="902"/>
      <c r="EI103" s="902"/>
      <c r="EJ103" s="902"/>
      <c r="EK103" s="902"/>
      <c r="EL103" s="902"/>
      <c r="EM103" s="902"/>
      <c r="EN103" s="902"/>
      <c r="EO103" s="902"/>
      <c r="EP103" s="902"/>
      <c r="EQ103" s="902"/>
      <c r="ER103" s="902"/>
      <c r="ES103" s="902"/>
      <c r="ET103" s="902"/>
      <c r="EU103" s="902"/>
      <c r="EV103" s="902"/>
      <c r="EW103" s="902"/>
      <c r="EX103" s="902"/>
      <c r="EY103" s="902"/>
      <c r="EZ103" s="902"/>
      <c r="FA103" s="902"/>
      <c r="FB103" s="902"/>
      <c r="FC103" s="902"/>
      <c r="FD103" s="902"/>
      <c r="FE103" s="902"/>
      <c r="FF103" s="902"/>
      <c r="FG103" s="902"/>
      <c r="FH103" s="902"/>
      <c r="FI103" s="902"/>
      <c r="JH103" s="902"/>
      <c r="JI103" s="902"/>
      <c r="JJ103" s="902"/>
      <c r="JK103" s="902"/>
    </row>
    <row r="104" spans="1:271" s="901" customFormat="1" x14ac:dyDescent="0.35">
      <c r="A104" s="902"/>
      <c r="B104" s="902"/>
      <c r="C104" s="902"/>
      <c r="D104" s="902"/>
      <c r="E104" s="902"/>
      <c r="F104" s="902"/>
      <c r="G104" s="902"/>
      <c r="H104" s="902"/>
      <c r="I104" s="902"/>
      <c r="J104" s="902"/>
      <c r="K104" s="902"/>
      <c r="L104" s="902"/>
      <c r="M104" s="902"/>
      <c r="N104" s="902"/>
      <c r="O104" s="902"/>
      <c r="P104" s="902"/>
      <c r="Q104" s="902"/>
      <c r="R104" s="902"/>
      <c r="S104" s="902"/>
      <c r="T104" s="902"/>
      <c r="U104" s="902"/>
      <c r="V104" s="902"/>
      <c r="W104" s="902"/>
      <c r="X104" s="902"/>
      <c r="Y104" s="902"/>
      <c r="Z104" s="902"/>
      <c r="AA104" s="902"/>
      <c r="AB104" s="902"/>
      <c r="AC104" s="902"/>
      <c r="AD104" s="902"/>
      <c r="AE104" s="902"/>
      <c r="AF104" s="902"/>
      <c r="AG104" s="902"/>
      <c r="AH104" s="902"/>
      <c r="AI104" s="902"/>
      <c r="AJ104" s="902"/>
      <c r="AK104" s="902"/>
      <c r="AL104" s="902"/>
      <c r="AM104" s="902"/>
      <c r="AN104" s="902"/>
      <c r="AO104" s="902"/>
      <c r="AP104" s="902"/>
      <c r="AQ104" s="902"/>
      <c r="AR104" s="902"/>
      <c r="AS104" s="902"/>
      <c r="AT104" s="902"/>
      <c r="AU104" s="902"/>
      <c r="AV104" s="902"/>
      <c r="AW104" s="902"/>
      <c r="AX104" s="902"/>
      <c r="AY104" s="902"/>
      <c r="AZ104" s="902"/>
      <c r="BA104" s="902"/>
      <c r="BB104" s="902"/>
      <c r="BC104" s="902"/>
      <c r="BD104" s="902"/>
      <c r="BE104" s="902"/>
      <c r="BF104" s="902"/>
      <c r="BG104" s="902"/>
      <c r="BH104" s="902"/>
      <c r="BI104" s="902"/>
      <c r="BJ104" s="902"/>
      <c r="BK104" s="902"/>
      <c r="BL104" s="902"/>
      <c r="BM104" s="902"/>
      <c r="BN104" s="902"/>
      <c r="BO104" s="902"/>
      <c r="BP104" s="902"/>
      <c r="BQ104" s="902"/>
      <c r="BR104" s="902"/>
      <c r="BS104" s="902"/>
      <c r="BT104" s="902"/>
      <c r="BU104" s="902"/>
      <c r="BV104" s="902"/>
      <c r="BW104" s="902"/>
      <c r="BX104" s="902"/>
      <c r="BY104" s="902"/>
      <c r="BZ104" s="902"/>
      <c r="CA104" s="902"/>
      <c r="CB104" s="902"/>
      <c r="CC104" s="902"/>
      <c r="CD104" s="902"/>
      <c r="CE104" s="902"/>
      <c r="CF104" s="902"/>
      <c r="CG104" s="902"/>
      <c r="CH104" s="902"/>
      <c r="CI104" s="902"/>
      <c r="CJ104" s="902"/>
      <c r="CK104" s="902"/>
      <c r="CL104" s="902"/>
      <c r="CM104" s="902"/>
      <c r="CN104" s="902"/>
      <c r="CO104" s="902"/>
      <c r="CP104" s="902"/>
      <c r="CQ104" s="902"/>
      <c r="CR104" s="902"/>
      <c r="CS104" s="902"/>
      <c r="CT104" s="902"/>
      <c r="CU104" s="902"/>
      <c r="CV104" s="902"/>
      <c r="CW104" s="902"/>
      <c r="CX104" s="902"/>
      <c r="CY104" s="902"/>
      <c r="CZ104" s="902"/>
      <c r="DA104" s="902"/>
      <c r="DB104" s="902"/>
      <c r="DC104" s="902"/>
      <c r="DD104" s="902"/>
      <c r="DE104" s="902"/>
      <c r="DF104" s="902"/>
      <c r="DG104" s="902"/>
      <c r="DH104" s="902"/>
      <c r="DI104" s="902"/>
      <c r="DJ104" s="902"/>
      <c r="DK104" s="902"/>
      <c r="DL104" s="902"/>
      <c r="DM104" s="902"/>
      <c r="DN104" s="902"/>
      <c r="DO104" s="902"/>
      <c r="DP104" s="902"/>
      <c r="DQ104" s="902"/>
      <c r="DR104" s="902"/>
      <c r="DS104" s="902"/>
      <c r="DT104" s="902"/>
      <c r="DU104" s="902"/>
      <c r="DV104" s="902"/>
      <c r="DW104" s="902"/>
      <c r="DX104" s="902"/>
      <c r="DY104" s="902"/>
      <c r="DZ104" s="902"/>
      <c r="EA104" s="902"/>
      <c r="EB104" s="902"/>
      <c r="EC104" s="902"/>
      <c r="ED104" s="902"/>
      <c r="EE104" s="902"/>
      <c r="EF104" s="902"/>
      <c r="EG104" s="902"/>
      <c r="EH104" s="902"/>
      <c r="EI104" s="902"/>
      <c r="EJ104" s="902"/>
      <c r="EK104" s="902"/>
      <c r="EL104" s="902"/>
      <c r="EM104" s="902"/>
      <c r="EN104" s="902"/>
      <c r="EO104" s="902"/>
      <c r="EP104" s="902"/>
      <c r="EQ104" s="902"/>
      <c r="ER104" s="902"/>
      <c r="ES104" s="902"/>
      <c r="ET104" s="902"/>
      <c r="EU104" s="902"/>
      <c r="EV104" s="902"/>
      <c r="EW104" s="902"/>
      <c r="EX104" s="902"/>
      <c r="EY104" s="902"/>
      <c r="EZ104" s="902"/>
      <c r="FA104" s="902"/>
      <c r="FB104" s="902"/>
      <c r="FC104" s="902"/>
      <c r="FD104" s="902"/>
      <c r="FE104" s="902"/>
      <c r="FF104" s="902"/>
      <c r="FG104" s="902"/>
      <c r="FH104" s="902"/>
      <c r="FI104" s="902"/>
      <c r="JH104" s="902"/>
      <c r="JI104" s="902"/>
      <c r="JJ104" s="902"/>
      <c r="JK104" s="902"/>
    </row>
    <row r="105" spans="1:271" s="901" customFormat="1" x14ac:dyDescent="0.35">
      <c r="A105" s="902"/>
      <c r="B105" s="902"/>
      <c r="C105" s="902"/>
      <c r="D105" s="902"/>
      <c r="E105" s="902"/>
      <c r="F105" s="902"/>
      <c r="G105" s="902"/>
      <c r="H105" s="902"/>
      <c r="I105" s="902"/>
      <c r="J105" s="902"/>
      <c r="K105" s="902"/>
      <c r="L105" s="902"/>
      <c r="M105" s="902"/>
      <c r="N105" s="902"/>
      <c r="O105" s="902"/>
      <c r="P105" s="902"/>
      <c r="Q105" s="902"/>
      <c r="R105" s="902"/>
      <c r="S105" s="902"/>
      <c r="T105" s="902"/>
      <c r="U105" s="902"/>
      <c r="V105" s="902"/>
      <c r="W105" s="902"/>
      <c r="X105" s="902"/>
      <c r="Y105" s="902"/>
      <c r="Z105" s="902"/>
      <c r="AA105" s="902"/>
      <c r="AB105" s="902"/>
      <c r="AC105" s="902"/>
      <c r="AD105" s="902"/>
      <c r="AE105" s="902"/>
      <c r="AF105" s="902"/>
      <c r="AG105" s="902"/>
      <c r="AH105" s="902"/>
      <c r="AI105" s="902"/>
      <c r="AJ105" s="902"/>
      <c r="AK105" s="902"/>
      <c r="AL105" s="902"/>
      <c r="AM105" s="902"/>
      <c r="AN105" s="902"/>
      <c r="AO105" s="902"/>
      <c r="AP105" s="902"/>
      <c r="AQ105" s="902"/>
      <c r="AR105" s="902"/>
      <c r="AS105" s="902"/>
      <c r="AT105" s="902"/>
      <c r="AU105" s="902"/>
      <c r="AV105" s="902"/>
      <c r="AW105" s="902"/>
      <c r="AX105" s="902"/>
      <c r="AY105" s="902"/>
      <c r="AZ105" s="902"/>
      <c r="BA105" s="902"/>
      <c r="BB105" s="902"/>
      <c r="BC105" s="902"/>
      <c r="BD105" s="902"/>
      <c r="BE105" s="902"/>
      <c r="BF105" s="902"/>
      <c r="BG105" s="902"/>
      <c r="BH105" s="902"/>
      <c r="BI105" s="902"/>
      <c r="BJ105" s="902"/>
      <c r="BK105" s="902"/>
      <c r="BL105" s="902"/>
      <c r="BM105" s="902"/>
      <c r="BN105" s="902"/>
      <c r="BO105" s="902"/>
      <c r="BP105" s="902"/>
      <c r="BQ105" s="902"/>
      <c r="BR105" s="902"/>
      <c r="BS105" s="902"/>
      <c r="BT105" s="902"/>
      <c r="BU105" s="902"/>
      <c r="BV105" s="902"/>
      <c r="BW105" s="902"/>
      <c r="BX105" s="902"/>
      <c r="BY105" s="902"/>
      <c r="BZ105" s="902"/>
      <c r="CA105" s="902"/>
      <c r="CB105" s="902"/>
      <c r="CC105" s="902"/>
      <c r="CD105" s="902"/>
      <c r="CE105" s="902"/>
      <c r="CF105" s="902"/>
      <c r="CG105" s="902"/>
      <c r="CH105" s="902"/>
      <c r="CI105" s="902"/>
      <c r="CJ105" s="902"/>
      <c r="CK105" s="902"/>
      <c r="CL105" s="902"/>
      <c r="CM105" s="902"/>
      <c r="CN105" s="902"/>
      <c r="CO105" s="902"/>
      <c r="CP105" s="902"/>
      <c r="CQ105" s="902"/>
      <c r="CR105" s="902"/>
      <c r="CS105" s="902"/>
      <c r="CT105" s="902"/>
      <c r="CU105" s="902"/>
      <c r="CV105" s="902"/>
      <c r="CW105" s="902"/>
      <c r="CX105" s="902"/>
      <c r="CY105" s="902"/>
      <c r="CZ105" s="902"/>
      <c r="DA105" s="902"/>
      <c r="DB105" s="902"/>
      <c r="DC105" s="902"/>
      <c r="DD105" s="902"/>
      <c r="DE105" s="902"/>
      <c r="DF105" s="902"/>
      <c r="DG105" s="902"/>
      <c r="DH105" s="902"/>
      <c r="DI105" s="902"/>
      <c r="DJ105" s="902"/>
      <c r="DK105" s="902"/>
      <c r="DL105" s="902"/>
      <c r="DM105" s="902"/>
      <c r="DN105" s="902"/>
      <c r="DO105" s="902"/>
      <c r="DP105" s="902"/>
      <c r="DQ105" s="902"/>
      <c r="DR105" s="902"/>
      <c r="DS105" s="902"/>
      <c r="DT105" s="902"/>
      <c r="DU105" s="902"/>
      <c r="DV105" s="902"/>
      <c r="DW105" s="902"/>
      <c r="DX105" s="902"/>
      <c r="DY105" s="902"/>
      <c r="DZ105" s="902"/>
      <c r="EA105" s="902"/>
      <c r="EB105" s="902"/>
      <c r="EC105" s="902"/>
      <c r="ED105" s="902"/>
      <c r="EE105" s="902"/>
      <c r="EF105" s="902"/>
      <c r="EG105" s="902"/>
      <c r="EH105" s="902"/>
      <c r="EI105" s="902"/>
      <c r="EJ105" s="902"/>
      <c r="EK105" s="902"/>
      <c r="EL105" s="902"/>
      <c r="EM105" s="902"/>
      <c r="EN105" s="902"/>
      <c r="EO105" s="902"/>
      <c r="EP105" s="902"/>
      <c r="EQ105" s="902"/>
      <c r="ER105" s="902"/>
      <c r="ES105" s="902"/>
      <c r="ET105" s="902"/>
      <c r="EU105" s="902"/>
      <c r="EV105" s="902"/>
      <c r="EW105" s="902"/>
      <c r="EX105" s="902"/>
      <c r="EY105" s="902"/>
      <c r="EZ105" s="902"/>
      <c r="FA105" s="902"/>
      <c r="FB105" s="902"/>
      <c r="FC105" s="902"/>
      <c r="FD105" s="902"/>
      <c r="FE105" s="902"/>
      <c r="FF105" s="902"/>
      <c r="FG105" s="902"/>
      <c r="FH105" s="902"/>
      <c r="FI105" s="902"/>
      <c r="JH105" s="902"/>
      <c r="JI105" s="902"/>
      <c r="JJ105" s="902"/>
      <c r="JK105" s="902"/>
    </row>
    <row r="106" spans="1:271" s="901" customFormat="1" x14ac:dyDescent="0.35">
      <c r="A106" s="902"/>
      <c r="B106" s="902"/>
      <c r="C106" s="902"/>
      <c r="D106" s="902"/>
      <c r="E106" s="902"/>
      <c r="F106" s="902"/>
      <c r="G106" s="902"/>
      <c r="H106" s="902"/>
      <c r="I106" s="902"/>
      <c r="J106" s="902"/>
      <c r="K106" s="902"/>
      <c r="L106" s="902"/>
      <c r="M106" s="902"/>
      <c r="N106" s="902"/>
      <c r="O106" s="902"/>
      <c r="P106" s="902"/>
      <c r="Q106" s="902"/>
      <c r="R106" s="902"/>
      <c r="S106" s="902"/>
      <c r="T106" s="902"/>
      <c r="U106" s="902"/>
      <c r="V106" s="902"/>
      <c r="W106" s="902"/>
      <c r="X106" s="902"/>
      <c r="Y106" s="902"/>
      <c r="Z106" s="902"/>
      <c r="AA106" s="902"/>
      <c r="AB106" s="902"/>
      <c r="AC106" s="902"/>
      <c r="AD106" s="902"/>
      <c r="AE106" s="902"/>
      <c r="AF106" s="902"/>
      <c r="AG106" s="902"/>
      <c r="AH106" s="902"/>
      <c r="AI106" s="902"/>
      <c r="AJ106" s="902"/>
      <c r="AK106" s="902"/>
      <c r="AL106" s="902"/>
      <c r="AM106" s="902"/>
      <c r="AN106" s="902"/>
      <c r="AO106" s="902"/>
      <c r="AP106" s="902"/>
      <c r="AQ106" s="902"/>
      <c r="AR106" s="902"/>
      <c r="AS106" s="902"/>
      <c r="AT106" s="902"/>
      <c r="AU106" s="902"/>
      <c r="AV106" s="902"/>
      <c r="AW106" s="902"/>
      <c r="AX106" s="902"/>
      <c r="AY106" s="902"/>
      <c r="AZ106" s="902"/>
      <c r="BA106" s="902"/>
      <c r="BB106" s="902"/>
      <c r="BC106" s="902"/>
      <c r="BD106" s="902"/>
      <c r="BE106" s="902"/>
      <c r="BF106" s="902"/>
      <c r="BG106" s="902"/>
      <c r="BH106" s="902"/>
      <c r="BI106" s="902"/>
      <c r="BJ106" s="902"/>
      <c r="BK106" s="902"/>
      <c r="BL106" s="902"/>
      <c r="BM106" s="902"/>
      <c r="BN106" s="902"/>
      <c r="BO106" s="902"/>
      <c r="BP106" s="902"/>
      <c r="BQ106" s="902"/>
      <c r="BR106" s="902"/>
      <c r="BS106" s="902"/>
      <c r="BT106" s="902"/>
      <c r="BU106" s="902"/>
      <c r="BV106" s="902"/>
      <c r="BW106" s="902"/>
      <c r="BX106" s="902"/>
      <c r="BY106" s="902"/>
      <c r="BZ106" s="902"/>
      <c r="CA106" s="902"/>
      <c r="CB106" s="902"/>
      <c r="CC106" s="902"/>
      <c r="CD106" s="902"/>
      <c r="CE106" s="902"/>
      <c r="CF106" s="902"/>
      <c r="CG106" s="902"/>
      <c r="CH106" s="902"/>
      <c r="CI106" s="902"/>
      <c r="CJ106" s="902"/>
      <c r="CK106" s="902"/>
      <c r="CL106" s="902"/>
      <c r="CM106" s="902"/>
      <c r="CN106" s="902"/>
      <c r="CO106" s="902"/>
      <c r="CP106" s="902"/>
      <c r="CQ106" s="902"/>
      <c r="CR106" s="902"/>
      <c r="CS106" s="902"/>
      <c r="CT106" s="902"/>
      <c r="CU106" s="902"/>
      <c r="CV106" s="902"/>
      <c r="CW106" s="902"/>
      <c r="CX106" s="902"/>
      <c r="CY106" s="902"/>
      <c r="CZ106" s="902"/>
      <c r="DA106" s="902"/>
      <c r="DB106" s="902"/>
      <c r="DC106" s="902"/>
      <c r="DD106" s="902"/>
      <c r="DE106" s="902"/>
      <c r="DF106" s="902"/>
      <c r="DG106" s="902"/>
      <c r="DH106" s="902"/>
      <c r="DI106" s="902"/>
      <c r="DJ106" s="902"/>
      <c r="DK106" s="902"/>
      <c r="DL106" s="902"/>
      <c r="DM106" s="902"/>
      <c r="DN106" s="902"/>
      <c r="DO106" s="902"/>
      <c r="DP106" s="902"/>
      <c r="DQ106" s="902"/>
      <c r="DR106" s="902"/>
      <c r="DS106" s="902"/>
      <c r="DT106" s="902"/>
      <c r="DU106" s="902"/>
      <c r="DV106" s="902"/>
      <c r="DW106" s="902"/>
      <c r="DX106" s="902"/>
      <c r="DY106" s="902"/>
      <c r="DZ106" s="902"/>
      <c r="EA106" s="902"/>
      <c r="EB106" s="902"/>
      <c r="EC106" s="902"/>
      <c r="ED106" s="902"/>
      <c r="EE106" s="902"/>
      <c r="EF106" s="902"/>
      <c r="EG106" s="902"/>
      <c r="EH106" s="902"/>
      <c r="EI106" s="902"/>
      <c r="EJ106" s="902"/>
      <c r="EK106" s="902"/>
      <c r="EL106" s="902"/>
      <c r="EM106" s="902"/>
      <c r="EN106" s="902"/>
      <c r="EO106" s="902"/>
      <c r="EP106" s="902"/>
      <c r="EQ106" s="902"/>
      <c r="ER106" s="902"/>
      <c r="ES106" s="902"/>
      <c r="ET106" s="902"/>
      <c r="EU106" s="902"/>
      <c r="EV106" s="902"/>
      <c r="EW106" s="902"/>
      <c r="EX106" s="902"/>
      <c r="EY106" s="902"/>
      <c r="EZ106" s="902"/>
      <c r="FA106" s="902"/>
      <c r="FB106" s="902"/>
      <c r="FC106" s="902"/>
      <c r="FD106" s="902"/>
      <c r="FE106" s="902"/>
      <c r="FF106" s="902"/>
      <c r="FG106" s="902"/>
      <c r="FH106" s="902"/>
      <c r="FI106" s="902"/>
      <c r="JH106" s="902"/>
      <c r="JI106" s="902"/>
      <c r="JJ106" s="902"/>
      <c r="JK106" s="902"/>
    </row>
    <row r="107" spans="1:271" s="901" customFormat="1" x14ac:dyDescent="0.35">
      <c r="A107" s="902"/>
      <c r="B107" s="902"/>
      <c r="C107" s="902"/>
      <c r="D107" s="902"/>
      <c r="E107" s="902"/>
      <c r="F107" s="902"/>
      <c r="G107" s="902"/>
      <c r="H107" s="902"/>
      <c r="I107" s="902"/>
      <c r="J107" s="902"/>
      <c r="K107" s="902"/>
      <c r="L107" s="902"/>
      <c r="M107" s="902"/>
      <c r="N107" s="902"/>
      <c r="O107" s="902"/>
      <c r="P107" s="902"/>
      <c r="Q107" s="902"/>
      <c r="R107" s="902"/>
      <c r="S107" s="902"/>
      <c r="T107" s="902"/>
      <c r="U107" s="902"/>
      <c r="V107" s="902"/>
      <c r="W107" s="902"/>
      <c r="X107" s="902"/>
      <c r="Y107" s="902"/>
      <c r="Z107" s="902"/>
      <c r="AA107" s="902"/>
      <c r="AB107" s="902"/>
      <c r="AC107" s="902"/>
      <c r="AD107" s="902"/>
      <c r="AE107" s="902"/>
      <c r="AF107" s="902"/>
      <c r="AG107" s="902"/>
      <c r="AH107" s="902"/>
      <c r="AI107" s="902"/>
      <c r="AJ107" s="902"/>
      <c r="AK107" s="902"/>
      <c r="AL107" s="902"/>
      <c r="AM107" s="902"/>
      <c r="AN107" s="902"/>
      <c r="AO107" s="902"/>
      <c r="AP107" s="902"/>
      <c r="AQ107" s="902"/>
      <c r="AR107" s="902"/>
      <c r="AS107" s="902"/>
      <c r="AT107" s="902"/>
      <c r="AU107" s="902"/>
      <c r="AV107" s="902"/>
      <c r="AW107" s="902"/>
      <c r="AX107" s="902"/>
      <c r="AY107" s="902"/>
      <c r="AZ107" s="902"/>
      <c r="BA107" s="902"/>
      <c r="BB107" s="902"/>
      <c r="BC107" s="902"/>
      <c r="BD107" s="902"/>
      <c r="BE107" s="902"/>
      <c r="BF107" s="902"/>
      <c r="BG107" s="902"/>
      <c r="BH107" s="902"/>
      <c r="BI107" s="902"/>
      <c r="BJ107" s="902"/>
      <c r="BK107" s="902"/>
      <c r="BL107" s="902"/>
      <c r="BM107" s="902"/>
      <c r="BN107" s="902"/>
      <c r="BO107" s="902"/>
      <c r="BP107" s="902"/>
      <c r="BQ107" s="902"/>
      <c r="BR107" s="902"/>
      <c r="BS107" s="902"/>
      <c r="BT107" s="902"/>
      <c r="BU107" s="902"/>
      <c r="BV107" s="902"/>
      <c r="BW107" s="902"/>
      <c r="BX107" s="902"/>
      <c r="BY107" s="902"/>
      <c r="BZ107" s="902"/>
      <c r="CA107" s="902"/>
      <c r="CB107" s="902"/>
      <c r="CC107" s="902"/>
      <c r="CD107" s="902"/>
      <c r="CE107" s="902"/>
      <c r="CF107" s="902"/>
      <c r="CG107" s="902"/>
      <c r="CH107" s="902"/>
      <c r="CI107" s="902"/>
      <c r="CJ107" s="902"/>
      <c r="CK107" s="902"/>
      <c r="CL107" s="902"/>
      <c r="CM107" s="902"/>
      <c r="CN107" s="902"/>
      <c r="CO107" s="902"/>
      <c r="CP107" s="902"/>
      <c r="CQ107" s="902"/>
      <c r="CR107" s="902"/>
      <c r="CS107" s="902"/>
      <c r="CT107" s="902"/>
      <c r="CU107" s="902"/>
      <c r="CV107" s="902"/>
      <c r="CW107" s="902"/>
      <c r="CX107" s="902"/>
      <c r="CY107" s="902"/>
      <c r="CZ107" s="902"/>
      <c r="DA107" s="902"/>
      <c r="DB107" s="902"/>
      <c r="DC107" s="902"/>
      <c r="DD107" s="902"/>
      <c r="DE107" s="902"/>
      <c r="DF107" s="902"/>
      <c r="DG107" s="902"/>
      <c r="DH107" s="902"/>
      <c r="DI107" s="902"/>
      <c r="DJ107" s="902"/>
      <c r="DK107" s="902"/>
      <c r="DL107" s="902"/>
      <c r="DM107" s="902"/>
      <c r="DN107" s="902"/>
      <c r="DO107" s="902"/>
      <c r="DP107" s="902"/>
      <c r="DQ107" s="902"/>
      <c r="DR107" s="902"/>
      <c r="DS107" s="902"/>
      <c r="DT107" s="902"/>
      <c r="DU107" s="902"/>
      <c r="DV107" s="902"/>
      <c r="DW107" s="902"/>
      <c r="DX107" s="902"/>
      <c r="DY107" s="902"/>
      <c r="DZ107" s="902"/>
      <c r="EA107" s="902"/>
      <c r="EB107" s="902"/>
      <c r="EC107" s="902"/>
      <c r="ED107" s="902"/>
      <c r="EE107" s="902"/>
      <c r="EF107" s="902"/>
      <c r="EG107" s="902"/>
      <c r="EH107" s="902"/>
      <c r="EI107" s="902"/>
      <c r="EJ107" s="902"/>
      <c r="EK107" s="902"/>
      <c r="EL107" s="902"/>
      <c r="EM107" s="902"/>
      <c r="EN107" s="902"/>
      <c r="EO107" s="902"/>
      <c r="EP107" s="902"/>
      <c r="EQ107" s="902"/>
      <c r="ER107" s="902"/>
      <c r="ES107" s="902"/>
      <c r="ET107" s="902"/>
      <c r="EU107" s="902"/>
      <c r="EV107" s="902"/>
      <c r="EW107" s="902"/>
      <c r="EX107" s="902"/>
      <c r="EY107" s="902"/>
      <c r="EZ107" s="902"/>
      <c r="FA107" s="902"/>
      <c r="FB107" s="902"/>
      <c r="FC107" s="902"/>
      <c r="FD107" s="902"/>
      <c r="FE107" s="902"/>
      <c r="FF107" s="902"/>
      <c r="FG107" s="902"/>
      <c r="FH107" s="902"/>
      <c r="FI107" s="902"/>
      <c r="JH107" s="902"/>
      <c r="JI107" s="902"/>
      <c r="JJ107" s="902"/>
      <c r="JK107" s="902"/>
    </row>
    <row r="108" spans="1:271" s="901" customFormat="1" x14ac:dyDescent="0.35">
      <c r="A108" s="902"/>
      <c r="B108" s="902"/>
      <c r="C108" s="902"/>
      <c r="D108" s="902"/>
      <c r="E108" s="902"/>
      <c r="F108" s="902"/>
      <c r="G108" s="902"/>
      <c r="H108" s="902"/>
      <c r="I108" s="902"/>
      <c r="J108" s="902"/>
      <c r="K108" s="902"/>
      <c r="L108" s="902"/>
      <c r="M108" s="902"/>
      <c r="N108" s="902"/>
      <c r="O108" s="902"/>
      <c r="P108" s="902"/>
      <c r="Q108" s="902"/>
      <c r="R108" s="902"/>
      <c r="S108" s="902"/>
      <c r="T108" s="902"/>
      <c r="U108" s="902"/>
      <c r="V108" s="902"/>
      <c r="W108" s="902"/>
      <c r="X108" s="902"/>
      <c r="Y108" s="902"/>
      <c r="Z108" s="902"/>
      <c r="AA108" s="902"/>
      <c r="AB108" s="902"/>
      <c r="AC108" s="902"/>
      <c r="AD108" s="902"/>
      <c r="AE108" s="902"/>
      <c r="AF108" s="902"/>
      <c r="AG108" s="902"/>
      <c r="AH108" s="902"/>
      <c r="AI108" s="902"/>
      <c r="AJ108" s="902"/>
      <c r="AK108" s="902"/>
      <c r="AL108" s="902"/>
      <c r="AM108" s="902"/>
      <c r="AN108" s="902"/>
      <c r="AO108" s="902"/>
      <c r="AP108" s="902"/>
      <c r="AQ108" s="902"/>
      <c r="AR108" s="902"/>
      <c r="AS108" s="902"/>
      <c r="AT108" s="902"/>
      <c r="AU108" s="902"/>
      <c r="AV108" s="902"/>
      <c r="AW108" s="902"/>
      <c r="AX108" s="902"/>
      <c r="AY108" s="902"/>
      <c r="AZ108" s="902"/>
      <c r="BA108" s="902"/>
      <c r="BB108" s="902"/>
      <c r="BC108" s="902"/>
      <c r="BD108" s="902"/>
      <c r="BE108" s="902"/>
      <c r="BF108" s="902"/>
      <c r="BG108" s="902"/>
      <c r="BH108" s="902"/>
      <c r="BI108" s="902"/>
      <c r="BJ108" s="902"/>
      <c r="BK108" s="902"/>
      <c r="BL108" s="902"/>
      <c r="BM108" s="902"/>
      <c r="BN108" s="902"/>
      <c r="BO108" s="902"/>
      <c r="BP108" s="902"/>
      <c r="BQ108" s="902"/>
      <c r="BR108" s="902"/>
      <c r="BS108" s="902"/>
      <c r="BT108" s="902"/>
      <c r="BU108" s="902"/>
      <c r="BV108" s="902"/>
      <c r="BW108" s="902"/>
      <c r="BX108" s="902"/>
      <c r="BY108" s="902"/>
      <c r="BZ108" s="902"/>
      <c r="CA108" s="902"/>
      <c r="CB108" s="902"/>
      <c r="CC108" s="902"/>
      <c r="CD108" s="902"/>
      <c r="CE108" s="902"/>
      <c r="CF108" s="902"/>
      <c r="CG108" s="902"/>
      <c r="CH108" s="902"/>
      <c r="CI108" s="902"/>
      <c r="CJ108" s="902"/>
      <c r="CK108" s="902"/>
      <c r="CL108" s="902"/>
      <c r="CM108" s="902"/>
      <c r="CN108" s="902"/>
      <c r="CO108" s="902"/>
      <c r="CP108" s="902"/>
      <c r="CQ108" s="902"/>
      <c r="CR108" s="902"/>
      <c r="CS108" s="902"/>
      <c r="CT108" s="902"/>
      <c r="CU108" s="902"/>
      <c r="CV108" s="902"/>
      <c r="CW108" s="902"/>
      <c r="CX108" s="902"/>
      <c r="CY108" s="902"/>
      <c r="CZ108" s="902"/>
      <c r="DA108" s="902"/>
      <c r="DB108" s="902"/>
      <c r="DC108" s="902"/>
      <c r="DD108" s="902"/>
      <c r="DE108" s="902"/>
      <c r="DF108" s="902"/>
      <c r="DG108" s="902"/>
      <c r="DH108" s="902"/>
      <c r="DI108" s="902"/>
      <c r="DJ108" s="902"/>
      <c r="DK108" s="902"/>
      <c r="DL108" s="902"/>
      <c r="DM108" s="902"/>
      <c r="DN108" s="902"/>
      <c r="DO108" s="902"/>
      <c r="DP108" s="902"/>
      <c r="DQ108" s="902"/>
      <c r="DR108" s="902"/>
      <c r="DS108" s="902"/>
      <c r="DT108" s="902"/>
      <c r="DU108" s="902"/>
      <c r="DV108" s="902"/>
      <c r="DW108" s="902"/>
      <c r="DX108" s="902"/>
      <c r="DY108" s="902"/>
      <c r="DZ108" s="902"/>
      <c r="EA108" s="902"/>
      <c r="EB108" s="902"/>
      <c r="EC108" s="902"/>
      <c r="ED108" s="902"/>
      <c r="EE108" s="902"/>
      <c r="EF108" s="902"/>
      <c r="EG108" s="902"/>
      <c r="EH108" s="902"/>
      <c r="EI108" s="902"/>
      <c r="EJ108" s="902"/>
      <c r="EK108" s="902"/>
      <c r="EL108" s="902"/>
      <c r="EM108" s="902"/>
      <c r="EN108" s="902"/>
      <c r="EO108" s="902"/>
      <c r="EP108" s="902"/>
      <c r="EQ108" s="902"/>
      <c r="ER108" s="902"/>
      <c r="ES108" s="902"/>
      <c r="ET108" s="902"/>
      <c r="EU108" s="902"/>
      <c r="EV108" s="902"/>
      <c r="EW108" s="902"/>
      <c r="EX108" s="902"/>
      <c r="EY108" s="902"/>
      <c r="EZ108" s="902"/>
      <c r="FA108" s="902"/>
      <c r="FB108" s="902"/>
      <c r="FC108" s="902"/>
      <c r="FD108" s="902"/>
      <c r="FE108" s="902"/>
      <c r="FF108" s="902"/>
      <c r="FG108" s="902"/>
      <c r="FH108" s="902"/>
      <c r="FI108" s="902"/>
      <c r="JH108" s="902"/>
      <c r="JI108" s="902"/>
      <c r="JJ108" s="902"/>
      <c r="JK108" s="902"/>
    </row>
    <row r="109" spans="1:271" s="901" customFormat="1" x14ac:dyDescent="0.35">
      <c r="A109" s="902"/>
      <c r="B109" s="902"/>
      <c r="C109" s="902"/>
      <c r="D109" s="902"/>
      <c r="E109" s="902"/>
      <c r="F109" s="902"/>
      <c r="G109" s="902"/>
      <c r="H109" s="902"/>
      <c r="I109" s="902"/>
      <c r="J109" s="902"/>
      <c r="K109" s="902"/>
      <c r="L109" s="902"/>
      <c r="M109" s="902"/>
      <c r="N109" s="902"/>
      <c r="O109" s="902"/>
      <c r="P109" s="902"/>
      <c r="Q109" s="902"/>
      <c r="R109" s="902"/>
      <c r="S109" s="902"/>
      <c r="T109" s="902"/>
      <c r="U109" s="902"/>
      <c r="V109" s="902"/>
      <c r="W109" s="902"/>
      <c r="X109" s="902"/>
      <c r="Y109" s="902"/>
      <c r="Z109" s="902"/>
      <c r="AA109" s="902"/>
      <c r="AB109" s="902"/>
      <c r="AC109" s="902"/>
      <c r="AD109" s="902"/>
      <c r="AE109" s="902"/>
      <c r="AF109" s="902"/>
      <c r="AG109" s="902"/>
      <c r="AH109" s="902"/>
      <c r="AI109" s="902"/>
      <c r="AJ109" s="902"/>
      <c r="AK109" s="902"/>
      <c r="AL109" s="902"/>
      <c r="AM109" s="902"/>
      <c r="AN109" s="902"/>
      <c r="AO109" s="902"/>
      <c r="AP109" s="902"/>
      <c r="AQ109" s="902"/>
      <c r="AR109" s="902"/>
      <c r="AS109" s="902"/>
      <c r="AT109" s="902"/>
      <c r="AU109" s="902"/>
      <c r="AV109" s="902"/>
      <c r="AW109" s="902"/>
      <c r="AX109" s="902"/>
      <c r="AY109" s="902"/>
      <c r="AZ109" s="902"/>
      <c r="BA109" s="902"/>
      <c r="BB109" s="902"/>
      <c r="BC109" s="902"/>
      <c r="BD109" s="902"/>
      <c r="BE109" s="902"/>
      <c r="BF109" s="902"/>
      <c r="BG109" s="902"/>
      <c r="BH109" s="902"/>
      <c r="BI109" s="902"/>
      <c r="BJ109" s="902"/>
      <c r="BK109" s="902"/>
      <c r="BL109" s="902"/>
      <c r="BM109" s="902"/>
      <c r="BN109" s="902"/>
      <c r="BO109" s="902"/>
      <c r="BP109" s="902"/>
      <c r="BQ109" s="902"/>
      <c r="BR109" s="902"/>
      <c r="BS109" s="902"/>
      <c r="BT109" s="902"/>
      <c r="BU109" s="902"/>
      <c r="BV109" s="902"/>
      <c r="BW109" s="902"/>
      <c r="BX109" s="902"/>
      <c r="BY109" s="902"/>
      <c r="BZ109" s="902"/>
      <c r="CA109" s="902"/>
      <c r="CB109" s="902"/>
      <c r="CC109" s="902"/>
      <c r="CD109" s="902"/>
      <c r="CE109" s="902"/>
      <c r="CF109" s="902"/>
      <c r="CG109" s="902"/>
      <c r="CH109" s="902"/>
      <c r="CI109" s="902"/>
      <c r="CJ109" s="902"/>
      <c r="CK109" s="902"/>
      <c r="CL109" s="902"/>
      <c r="CM109" s="902"/>
      <c r="CN109" s="902"/>
      <c r="CO109" s="902"/>
      <c r="CP109" s="902"/>
      <c r="CQ109" s="902"/>
      <c r="CR109" s="902"/>
      <c r="CS109" s="902"/>
      <c r="CT109" s="902"/>
      <c r="CU109" s="902"/>
      <c r="CV109" s="902"/>
      <c r="CW109" s="902"/>
      <c r="CX109" s="902"/>
      <c r="CY109" s="902"/>
      <c r="CZ109" s="902"/>
      <c r="DA109" s="902"/>
      <c r="DB109" s="902"/>
      <c r="DC109" s="902"/>
      <c r="DD109" s="902"/>
      <c r="DE109" s="902"/>
      <c r="DF109" s="902"/>
      <c r="DG109" s="902"/>
      <c r="DH109" s="902"/>
      <c r="DI109" s="902"/>
      <c r="DJ109" s="902"/>
      <c r="DK109" s="902"/>
      <c r="DL109" s="902"/>
      <c r="DM109" s="902"/>
      <c r="DN109" s="902"/>
      <c r="DO109" s="902"/>
      <c r="DP109" s="902"/>
      <c r="DQ109" s="902"/>
      <c r="DR109" s="902"/>
      <c r="DS109" s="902"/>
      <c r="DT109" s="902"/>
      <c r="DU109" s="902"/>
      <c r="DV109" s="902"/>
      <c r="DW109" s="902"/>
      <c r="DX109" s="902"/>
      <c r="DY109" s="902"/>
      <c r="DZ109" s="902"/>
      <c r="EA109" s="902"/>
      <c r="EB109" s="902"/>
      <c r="EC109" s="902"/>
      <c r="ED109" s="902"/>
      <c r="EE109" s="902"/>
      <c r="EF109" s="902"/>
      <c r="EG109" s="902"/>
      <c r="EH109" s="902"/>
      <c r="EI109" s="902"/>
      <c r="EJ109" s="902"/>
      <c r="EK109" s="902"/>
      <c r="EL109" s="902"/>
      <c r="EM109" s="902"/>
      <c r="EN109" s="902"/>
      <c r="EO109" s="902"/>
      <c r="EP109" s="902"/>
      <c r="EQ109" s="902"/>
      <c r="ER109" s="902"/>
      <c r="ES109" s="902"/>
      <c r="ET109" s="902"/>
      <c r="EU109" s="902"/>
      <c r="EV109" s="902"/>
      <c r="EW109" s="902"/>
      <c r="EX109" s="902"/>
      <c r="EY109" s="902"/>
      <c r="EZ109" s="902"/>
      <c r="FA109" s="902"/>
      <c r="FB109" s="902"/>
      <c r="FC109" s="902"/>
      <c r="FD109" s="902"/>
      <c r="FE109" s="902"/>
      <c r="FF109" s="902"/>
      <c r="FG109" s="902"/>
      <c r="FH109" s="902"/>
      <c r="FI109" s="902"/>
      <c r="JH109" s="902"/>
      <c r="JI109" s="902"/>
      <c r="JJ109" s="902"/>
      <c r="JK109" s="902"/>
    </row>
    <row r="110" spans="1:271" s="901" customFormat="1" x14ac:dyDescent="0.35">
      <c r="A110" s="902"/>
      <c r="B110" s="902"/>
      <c r="C110" s="902"/>
      <c r="D110" s="902"/>
      <c r="E110" s="902"/>
      <c r="F110" s="902"/>
      <c r="G110" s="902"/>
      <c r="H110" s="902"/>
      <c r="I110" s="902"/>
      <c r="J110" s="902"/>
      <c r="K110" s="902"/>
      <c r="L110" s="902"/>
      <c r="M110" s="902"/>
      <c r="N110" s="902"/>
      <c r="O110" s="902"/>
      <c r="P110" s="902"/>
      <c r="Q110" s="902"/>
      <c r="R110" s="902"/>
      <c r="S110" s="902"/>
      <c r="T110" s="902"/>
      <c r="U110" s="902"/>
      <c r="V110" s="902"/>
      <c r="W110" s="902"/>
      <c r="X110" s="902"/>
      <c r="Y110" s="902"/>
      <c r="Z110" s="902"/>
      <c r="AA110" s="902"/>
      <c r="AB110" s="902"/>
      <c r="AC110" s="902"/>
      <c r="AD110" s="902"/>
      <c r="AE110" s="902"/>
      <c r="AF110" s="902"/>
      <c r="AG110" s="902"/>
      <c r="AH110" s="902"/>
      <c r="AI110" s="902"/>
      <c r="AJ110" s="902"/>
      <c r="AK110" s="902"/>
      <c r="AL110" s="902"/>
      <c r="AM110" s="902"/>
      <c r="AN110" s="902"/>
      <c r="AO110" s="902"/>
      <c r="AP110" s="902"/>
      <c r="AQ110" s="902"/>
      <c r="AR110" s="902"/>
      <c r="AS110" s="902"/>
      <c r="AT110" s="902"/>
      <c r="AU110" s="902"/>
      <c r="AV110" s="902"/>
      <c r="AW110" s="902"/>
      <c r="AX110" s="902"/>
      <c r="AY110" s="902"/>
      <c r="AZ110" s="902"/>
      <c r="BA110" s="902"/>
      <c r="BB110" s="902"/>
      <c r="BC110" s="902"/>
      <c r="BD110" s="902"/>
      <c r="BE110" s="902"/>
      <c r="BF110" s="902"/>
      <c r="BG110" s="902"/>
      <c r="BH110" s="902"/>
      <c r="BI110" s="902"/>
      <c r="BJ110" s="902"/>
      <c r="BK110" s="902"/>
      <c r="BL110" s="902"/>
      <c r="BM110" s="902"/>
      <c r="BN110" s="902"/>
      <c r="BO110" s="902"/>
      <c r="BP110" s="902"/>
      <c r="BQ110" s="902"/>
      <c r="BR110" s="902"/>
      <c r="BS110" s="902"/>
      <c r="BT110" s="902"/>
      <c r="BU110" s="902"/>
      <c r="BV110" s="902"/>
      <c r="BW110" s="902"/>
      <c r="BX110" s="902"/>
      <c r="BY110" s="902"/>
      <c r="BZ110" s="902"/>
      <c r="CA110" s="902"/>
      <c r="CB110" s="902"/>
      <c r="CC110" s="902"/>
      <c r="CD110" s="902"/>
      <c r="CE110" s="902"/>
      <c r="CF110" s="902"/>
      <c r="CG110" s="902"/>
      <c r="CH110" s="902"/>
      <c r="CI110" s="902"/>
      <c r="CJ110" s="902"/>
      <c r="CK110" s="902"/>
      <c r="CL110" s="902"/>
      <c r="CM110" s="902"/>
      <c r="CN110" s="902"/>
      <c r="CO110" s="902"/>
      <c r="CP110" s="902"/>
      <c r="CQ110" s="902"/>
      <c r="CR110" s="902"/>
      <c r="CS110" s="902"/>
      <c r="CT110" s="902"/>
      <c r="CU110" s="902"/>
      <c r="CV110" s="902"/>
      <c r="CW110" s="902"/>
      <c r="CX110" s="902"/>
      <c r="CY110" s="902"/>
      <c r="CZ110" s="902"/>
      <c r="DA110" s="902"/>
      <c r="DB110" s="902"/>
      <c r="DC110" s="902"/>
      <c r="DD110" s="902"/>
      <c r="DE110" s="902"/>
      <c r="DF110" s="902"/>
      <c r="DG110" s="902"/>
      <c r="DH110" s="902"/>
      <c r="DI110" s="902"/>
      <c r="DJ110" s="902"/>
      <c r="DK110" s="902"/>
      <c r="DL110" s="902"/>
      <c r="DM110" s="902"/>
      <c r="DN110" s="902"/>
      <c r="DO110" s="902"/>
      <c r="DP110" s="902"/>
      <c r="DQ110" s="902"/>
      <c r="DR110" s="902"/>
      <c r="DS110" s="902"/>
      <c r="DT110" s="902"/>
      <c r="DU110" s="902"/>
      <c r="DV110" s="902"/>
      <c r="DW110" s="902"/>
      <c r="DX110" s="902"/>
      <c r="DY110" s="902"/>
      <c r="DZ110" s="902"/>
      <c r="EA110" s="902"/>
      <c r="EB110" s="902"/>
      <c r="EC110" s="902"/>
      <c r="ED110" s="902"/>
      <c r="EE110" s="902"/>
      <c r="EF110" s="902"/>
      <c r="EG110" s="902"/>
      <c r="EH110" s="902"/>
      <c r="EI110" s="902"/>
      <c r="EJ110" s="902"/>
      <c r="EK110" s="902"/>
      <c r="EL110" s="902"/>
      <c r="EM110" s="902"/>
      <c r="EN110" s="902"/>
      <c r="EO110" s="902"/>
      <c r="EP110" s="902"/>
      <c r="EQ110" s="902"/>
      <c r="ER110" s="902"/>
      <c r="ES110" s="902"/>
      <c r="ET110" s="902"/>
      <c r="EU110" s="902"/>
      <c r="EV110" s="902"/>
      <c r="EW110" s="902"/>
      <c r="EX110" s="902"/>
      <c r="EY110" s="902"/>
      <c r="EZ110" s="902"/>
      <c r="FA110" s="902"/>
      <c r="FB110" s="902"/>
      <c r="FC110" s="902"/>
      <c r="FD110" s="902"/>
      <c r="FE110" s="902"/>
      <c r="FF110" s="902"/>
      <c r="FG110" s="902"/>
      <c r="FH110" s="902"/>
      <c r="FI110" s="902"/>
      <c r="JH110" s="902"/>
      <c r="JI110" s="902"/>
      <c r="JJ110" s="902"/>
      <c r="JK110" s="902"/>
    </row>
    <row r="111" spans="1:271" s="901" customFormat="1" x14ac:dyDescent="0.35">
      <c r="A111" s="902"/>
      <c r="B111" s="902"/>
      <c r="C111" s="902"/>
      <c r="D111" s="902"/>
      <c r="E111" s="902"/>
      <c r="F111" s="902"/>
      <c r="G111" s="902"/>
      <c r="H111" s="902"/>
      <c r="I111" s="902"/>
      <c r="J111" s="902"/>
      <c r="K111" s="902"/>
      <c r="L111" s="902"/>
      <c r="M111" s="902"/>
      <c r="N111" s="902"/>
      <c r="O111" s="902"/>
      <c r="P111" s="902"/>
      <c r="Q111" s="902"/>
      <c r="R111" s="902"/>
      <c r="S111" s="902"/>
      <c r="T111" s="902"/>
      <c r="U111" s="902"/>
      <c r="V111" s="902"/>
      <c r="W111" s="902"/>
      <c r="X111" s="902"/>
      <c r="Y111" s="902"/>
      <c r="Z111" s="902"/>
      <c r="AA111" s="902"/>
      <c r="AB111" s="902"/>
      <c r="AC111" s="902"/>
      <c r="AD111" s="902"/>
      <c r="AE111" s="902"/>
      <c r="AF111" s="902"/>
      <c r="AG111" s="902"/>
      <c r="AH111" s="902"/>
      <c r="AI111" s="902"/>
      <c r="AJ111" s="902"/>
      <c r="AK111" s="902"/>
      <c r="AL111" s="902"/>
      <c r="AM111" s="902"/>
      <c r="AN111" s="902"/>
      <c r="AO111" s="902"/>
      <c r="AP111" s="902"/>
      <c r="AQ111" s="902"/>
      <c r="AR111" s="902"/>
      <c r="AS111" s="902"/>
      <c r="AT111" s="902"/>
      <c r="AU111" s="902"/>
      <c r="AV111" s="902"/>
      <c r="AW111" s="902"/>
      <c r="AX111" s="902"/>
      <c r="AY111" s="902"/>
      <c r="AZ111" s="902"/>
      <c r="BA111" s="902"/>
      <c r="BB111" s="902"/>
      <c r="BC111" s="902"/>
      <c r="BD111" s="902"/>
      <c r="BE111" s="902"/>
      <c r="BF111" s="902"/>
      <c r="BG111" s="902"/>
      <c r="BH111" s="902"/>
      <c r="BI111" s="902"/>
      <c r="BJ111" s="902"/>
      <c r="BK111" s="902"/>
      <c r="BL111" s="902"/>
      <c r="BM111" s="902"/>
      <c r="BN111" s="902"/>
      <c r="BO111" s="902"/>
      <c r="BP111" s="902"/>
      <c r="BQ111" s="902"/>
      <c r="BR111" s="902"/>
      <c r="BS111" s="902"/>
      <c r="BT111" s="902"/>
      <c r="BU111" s="902"/>
      <c r="BV111" s="902"/>
      <c r="BW111" s="902"/>
      <c r="BX111" s="902"/>
      <c r="BY111" s="902"/>
      <c r="BZ111" s="902"/>
      <c r="CA111" s="902"/>
      <c r="CB111" s="902"/>
      <c r="CC111" s="902"/>
      <c r="CD111" s="902"/>
      <c r="CE111" s="902"/>
      <c r="CF111" s="902"/>
      <c r="CG111" s="902"/>
      <c r="CH111" s="902"/>
      <c r="CI111" s="902"/>
      <c r="CJ111" s="902"/>
      <c r="CK111" s="902"/>
      <c r="CL111" s="902"/>
      <c r="CM111" s="902"/>
      <c r="CN111" s="902"/>
      <c r="CO111" s="902"/>
      <c r="CP111" s="902"/>
      <c r="CQ111" s="902"/>
      <c r="CR111" s="902"/>
      <c r="CS111" s="902"/>
      <c r="CT111" s="902"/>
      <c r="CU111" s="902"/>
      <c r="CV111" s="902"/>
      <c r="CW111" s="902"/>
      <c r="CX111" s="902"/>
      <c r="CY111" s="902"/>
      <c r="CZ111" s="902"/>
      <c r="DA111" s="902"/>
      <c r="DB111" s="902"/>
      <c r="DC111" s="902"/>
      <c r="DD111" s="902"/>
      <c r="DE111" s="902"/>
      <c r="DF111" s="902"/>
      <c r="DG111" s="902"/>
      <c r="DH111" s="902"/>
      <c r="DI111" s="902"/>
      <c r="DJ111" s="902"/>
      <c r="DK111" s="902"/>
      <c r="DL111" s="902"/>
      <c r="DM111" s="902"/>
      <c r="DN111" s="902"/>
      <c r="DO111" s="902"/>
      <c r="DP111" s="902"/>
      <c r="DQ111" s="902"/>
      <c r="DR111" s="902"/>
      <c r="DS111" s="902"/>
      <c r="DT111" s="902"/>
      <c r="DU111" s="902"/>
      <c r="DV111" s="902"/>
      <c r="DW111" s="902"/>
      <c r="DX111" s="902"/>
      <c r="DY111" s="902"/>
      <c r="DZ111" s="902"/>
      <c r="EA111" s="902"/>
      <c r="EB111" s="902"/>
      <c r="EC111" s="902"/>
      <c r="ED111" s="902"/>
      <c r="EE111" s="902"/>
      <c r="EF111" s="902"/>
      <c r="EG111" s="902"/>
      <c r="EH111" s="902"/>
      <c r="EI111" s="902"/>
      <c r="EJ111" s="902"/>
      <c r="EK111" s="902"/>
      <c r="EL111" s="902"/>
      <c r="EM111" s="902"/>
      <c r="EN111" s="902"/>
      <c r="EO111" s="902"/>
      <c r="EP111" s="902"/>
      <c r="EQ111" s="902"/>
      <c r="ER111" s="902"/>
      <c r="ES111" s="902"/>
      <c r="ET111" s="902"/>
      <c r="EU111" s="902"/>
      <c r="EV111" s="902"/>
      <c r="EW111" s="902"/>
      <c r="EX111" s="902"/>
      <c r="EY111" s="902"/>
      <c r="EZ111" s="902"/>
      <c r="FA111" s="902"/>
      <c r="FB111" s="902"/>
      <c r="FC111" s="902"/>
      <c r="FD111" s="902"/>
      <c r="FE111" s="902"/>
      <c r="FF111" s="902"/>
      <c r="FG111" s="902"/>
      <c r="FH111" s="902"/>
      <c r="FI111" s="902"/>
      <c r="JH111" s="902"/>
      <c r="JI111" s="902"/>
      <c r="JJ111" s="902"/>
      <c r="JK111" s="902"/>
    </row>
    <row r="112" spans="1:271" s="901" customFormat="1" x14ac:dyDescent="0.35">
      <c r="A112" s="902"/>
      <c r="B112" s="902"/>
      <c r="C112" s="902"/>
      <c r="D112" s="902"/>
      <c r="E112" s="902"/>
      <c r="F112" s="902"/>
      <c r="G112" s="902"/>
      <c r="H112" s="902"/>
      <c r="I112" s="902"/>
      <c r="J112" s="902"/>
      <c r="K112" s="902"/>
      <c r="L112" s="902"/>
      <c r="M112" s="902"/>
      <c r="N112" s="902"/>
      <c r="O112" s="902"/>
      <c r="P112" s="902"/>
      <c r="Q112" s="902"/>
      <c r="R112" s="902"/>
      <c r="S112" s="902"/>
      <c r="T112" s="902"/>
      <c r="U112" s="902"/>
      <c r="V112" s="902"/>
      <c r="W112" s="902"/>
      <c r="X112" s="902"/>
      <c r="Y112" s="902"/>
      <c r="Z112" s="902"/>
      <c r="AA112" s="902"/>
      <c r="AB112" s="902"/>
      <c r="AC112" s="902"/>
      <c r="AD112" s="902"/>
      <c r="AE112" s="902"/>
      <c r="AF112" s="902"/>
      <c r="AG112" s="902"/>
      <c r="AH112" s="902"/>
      <c r="AI112" s="902"/>
      <c r="AJ112" s="902"/>
      <c r="AK112" s="902"/>
      <c r="AL112" s="902"/>
      <c r="AM112" s="902"/>
      <c r="AN112" s="902"/>
      <c r="AO112" s="902"/>
      <c r="AP112" s="902"/>
      <c r="AQ112" s="902"/>
      <c r="AR112" s="902"/>
      <c r="AS112" s="902"/>
      <c r="AT112" s="902"/>
      <c r="AU112" s="902"/>
      <c r="AV112" s="902"/>
      <c r="AW112" s="902"/>
      <c r="AX112" s="902"/>
      <c r="AY112" s="902"/>
      <c r="AZ112" s="902"/>
      <c r="BA112" s="902"/>
      <c r="BB112" s="902"/>
      <c r="BC112" s="902"/>
      <c r="BD112" s="902"/>
      <c r="BE112" s="902"/>
      <c r="BF112" s="902"/>
      <c r="BG112" s="902"/>
      <c r="BH112" s="902"/>
      <c r="BI112" s="902"/>
      <c r="BJ112" s="902"/>
      <c r="BK112" s="902"/>
      <c r="BL112" s="902"/>
      <c r="BM112" s="902"/>
      <c r="BN112" s="902"/>
      <c r="BO112" s="902"/>
      <c r="BP112" s="902"/>
      <c r="BQ112" s="902"/>
      <c r="BR112" s="902"/>
      <c r="BS112" s="902"/>
      <c r="BT112" s="902"/>
      <c r="BU112" s="902"/>
      <c r="BV112" s="902"/>
      <c r="BW112" s="902"/>
      <c r="BX112" s="902"/>
      <c r="BY112" s="902"/>
      <c r="BZ112" s="902"/>
      <c r="CA112" s="902"/>
      <c r="CB112" s="902"/>
      <c r="CC112" s="902"/>
      <c r="CD112" s="902"/>
      <c r="CE112" s="902"/>
      <c r="CF112" s="902"/>
      <c r="CG112" s="902"/>
      <c r="CH112" s="902"/>
      <c r="CI112" s="902"/>
      <c r="CJ112" s="902"/>
      <c r="CK112" s="902"/>
      <c r="CL112" s="902"/>
      <c r="CM112" s="902"/>
      <c r="CN112" s="902"/>
      <c r="CO112" s="902"/>
      <c r="CP112" s="902"/>
      <c r="CQ112" s="902"/>
      <c r="CR112" s="902"/>
      <c r="CS112" s="902"/>
      <c r="CT112" s="902"/>
      <c r="CU112" s="902"/>
      <c r="CV112" s="902"/>
      <c r="CW112" s="902"/>
      <c r="CX112" s="902"/>
      <c r="CY112" s="902"/>
      <c r="CZ112" s="902"/>
      <c r="DA112" s="902"/>
      <c r="DB112" s="902"/>
      <c r="DC112" s="902"/>
      <c r="DD112" s="902"/>
      <c r="DE112" s="902"/>
      <c r="DF112" s="902"/>
      <c r="DG112" s="902"/>
      <c r="DH112" s="902"/>
      <c r="DI112" s="902"/>
      <c r="DJ112" s="902"/>
      <c r="DK112" s="902"/>
      <c r="DL112" s="902"/>
      <c r="DM112" s="902"/>
      <c r="DN112" s="902"/>
      <c r="DO112" s="902"/>
      <c r="DP112" s="902"/>
      <c r="DQ112" s="902"/>
      <c r="DR112" s="902"/>
      <c r="DS112" s="902"/>
      <c r="DT112" s="902"/>
      <c r="DU112" s="902"/>
      <c r="DV112" s="902"/>
      <c r="DW112" s="902"/>
      <c r="DX112" s="902"/>
      <c r="DY112" s="902"/>
      <c r="DZ112" s="902"/>
      <c r="EA112" s="902"/>
      <c r="EB112" s="902"/>
      <c r="EC112" s="902"/>
      <c r="ED112" s="902"/>
      <c r="EE112" s="902"/>
      <c r="EF112" s="902"/>
      <c r="EG112" s="902"/>
      <c r="EH112" s="902"/>
      <c r="EI112" s="902"/>
      <c r="EJ112" s="902"/>
      <c r="EK112" s="902"/>
      <c r="EL112" s="902"/>
      <c r="EM112" s="902"/>
      <c r="EN112" s="902"/>
      <c r="EO112" s="902"/>
      <c r="EP112" s="902"/>
      <c r="EQ112" s="902"/>
      <c r="ER112" s="902"/>
      <c r="ES112" s="902"/>
      <c r="ET112" s="902"/>
      <c r="EU112" s="902"/>
      <c r="EV112" s="902"/>
      <c r="EW112" s="902"/>
      <c r="EX112" s="902"/>
      <c r="EY112" s="902"/>
      <c r="EZ112" s="902"/>
      <c r="FA112" s="902"/>
      <c r="FB112" s="902"/>
      <c r="FC112" s="902"/>
      <c r="FD112" s="902"/>
      <c r="FE112" s="902"/>
      <c r="FF112" s="902"/>
      <c r="FG112" s="902"/>
      <c r="FH112" s="902"/>
      <c r="FI112" s="902"/>
      <c r="JH112" s="902"/>
      <c r="JI112" s="902"/>
      <c r="JJ112" s="902"/>
      <c r="JK112" s="902"/>
    </row>
    <row r="113" spans="1:271" s="901" customFormat="1" x14ac:dyDescent="0.35">
      <c r="A113" s="902"/>
      <c r="B113" s="902"/>
      <c r="C113" s="902"/>
      <c r="D113" s="902"/>
      <c r="E113" s="902"/>
      <c r="F113" s="902"/>
      <c r="G113" s="902"/>
      <c r="H113" s="902"/>
      <c r="I113" s="902"/>
      <c r="J113" s="902"/>
      <c r="K113" s="902"/>
      <c r="L113" s="902"/>
      <c r="M113" s="902"/>
      <c r="N113" s="902"/>
      <c r="O113" s="902"/>
      <c r="P113" s="902"/>
      <c r="Q113" s="902"/>
      <c r="R113" s="902"/>
      <c r="S113" s="902"/>
      <c r="T113" s="902"/>
      <c r="U113" s="902"/>
      <c r="V113" s="902"/>
      <c r="W113" s="902"/>
      <c r="X113" s="902"/>
      <c r="Y113" s="902"/>
      <c r="Z113" s="902"/>
      <c r="AA113" s="902"/>
      <c r="AB113" s="902"/>
      <c r="AC113" s="902"/>
      <c r="AD113" s="902"/>
      <c r="AE113" s="902"/>
      <c r="AF113" s="902"/>
      <c r="AG113" s="902"/>
      <c r="AH113" s="902"/>
      <c r="AI113" s="902"/>
      <c r="AJ113" s="902"/>
      <c r="AK113" s="902"/>
      <c r="AL113" s="902"/>
      <c r="AM113" s="902"/>
      <c r="AN113" s="902"/>
      <c r="AO113" s="902"/>
      <c r="AP113" s="902"/>
      <c r="AQ113" s="902"/>
      <c r="AR113" s="902"/>
      <c r="AS113" s="902"/>
      <c r="AT113" s="902"/>
      <c r="AU113" s="902"/>
      <c r="AV113" s="902"/>
      <c r="AW113" s="902"/>
      <c r="AX113" s="902"/>
      <c r="AY113" s="902"/>
      <c r="AZ113" s="902"/>
      <c r="BA113" s="902"/>
      <c r="BB113" s="902"/>
      <c r="BC113" s="902"/>
      <c r="BD113" s="902"/>
      <c r="BE113" s="902"/>
      <c r="BF113" s="902"/>
      <c r="BG113" s="902"/>
      <c r="BH113" s="902"/>
      <c r="BI113" s="902"/>
      <c r="BJ113" s="902"/>
      <c r="BK113" s="902"/>
      <c r="BL113" s="902"/>
      <c r="BM113" s="902"/>
      <c r="BN113" s="902"/>
      <c r="BO113" s="902"/>
      <c r="BP113" s="902"/>
      <c r="BQ113" s="902"/>
      <c r="BR113" s="902"/>
      <c r="BS113" s="902"/>
      <c r="BT113" s="902"/>
      <c r="BU113" s="902"/>
      <c r="BV113" s="902"/>
      <c r="BW113" s="902"/>
      <c r="BX113" s="902"/>
      <c r="BY113" s="902"/>
      <c r="BZ113" s="902"/>
      <c r="CA113" s="902"/>
      <c r="CB113" s="902"/>
      <c r="CC113" s="902"/>
      <c r="CD113" s="902"/>
      <c r="CE113" s="902"/>
      <c r="CF113" s="902"/>
      <c r="CG113" s="902"/>
      <c r="CH113" s="902"/>
      <c r="CI113" s="902"/>
      <c r="CJ113" s="902"/>
      <c r="CK113" s="902"/>
      <c r="CL113" s="902"/>
      <c r="CM113" s="902"/>
      <c r="CN113" s="902"/>
      <c r="CO113" s="902"/>
      <c r="CP113" s="902"/>
      <c r="CQ113" s="902"/>
      <c r="CR113" s="902"/>
      <c r="CS113" s="902"/>
      <c r="CT113" s="902"/>
      <c r="CU113" s="902"/>
      <c r="CV113" s="902"/>
      <c r="CW113" s="902"/>
      <c r="CX113" s="902"/>
      <c r="CY113" s="902"/>
      <c r="CZ113" s="902"/>
      <c r="DA113" s="902"/>
      <c r="DB113" s="902"/>
      <c r="DC113" s="902"/>
      <c r="DD113" s="902"/>
      <c r="DE113" s="902"/>
      <c r="DF113" s="902"/>
      <c r="DG113" s="902"/>
      <c r="DH113" s="902"/>
      <c r="DI113" s="902"/>
      <c r="DJ113" s="902"/>
      <c r="DK113" s="902"/>
      <c r="DL113" s="902"/>
      <c r="DM113" s="902"/>
      <c r="DN113" s="902"/>
      <c r="DO113" s="902"/>
      <c r="DP113" s="902"/>
      <c r="DQ113" s="902"/>
      <c r="DR113" s="902"/>
      <c r="DS113" s="902"/>
      <c r="DT113" s="902"/>
      <c r="DU113" s="902"/>
      <c r="DV113" s="902"/>
      <c r="DW113" s="902"/>
      <c r="DX113" s="902"/>
      <c r="DY113" s="902"/>
      <c r="DZ113" s="902"/>
      <c r="EA113" s="902"/>
      <c r="EB113" s="902"/>
      <c r="EC113" s="902"/>
      <c r="ED113" s="902"/>
      <c r="EE113" s="902"/>
      <c r="EF113" s="902"/>
      <c r="EG113" s="902"/>
      <c r="EH113" s="902"/>
      <c r="EI113" s="902"/>
      <c r="EJ113" s="902"/>
      <c r="EK113" s="902"/>
      <c r="EL113" s="902"/>
      <c r="EM113" s="902"/>
      <c r="EN113" s="902"/>
      <c r="EO113" s="902"/>
      <c r="EP113" s="902"/>
      <c r="EQ113" s="902"/>
      <c r="ER113" s="902"/>
      <c r="ES113" s="902"/>
      <c r="ET113" s="902"/>
      <c r="EU113" s="902"/>
      <c r="EV113" s="902"/>
      <c r="EW113" s="902"/>
      <c r="EX113" s="902"/>
      <c r="EY113" s="902"/>
      <c r="EZ113" s="902"/>
      <c r="FA113" s="902"/>
      <c r="FB113" s="902"/>
      <c r="FC113" s="902"/>
      <c r="FD113" s="902"/>
      <c r="FE113" s="902"/>
      <c r="FF113" s="902"/>
      <c r="FG113" s="902"/>
      <c r="FH113" s="902"/>
      <c r="FI113" s="902"/>
      <c r="JH113" s="902"/>
      <c r="JI113" s="902"/>
      <c r="JJ113" s="902"/>
      <c r="JK113" s="902"/>
    </row>
    <row r="114" spans="1:271" s="901" customFormat="1" x14ac:dyDescent="0.35">
      <c r="A114" s="902"/>
      <c r="B114" s="902"/>
      <c r="C114" s="902"/>
      <c r="D114" s="902"/>
      <c r="E114" s="902"/>
      <c r="F114" s="902"/>
      <c r="G114" s="902"/>
      <c r="H114" s="902"/>
      <c r="I114" s="902"/>
      <c r="J114" s="902"/>
      <c r="K114" s="902"/>
      <c r="L114" s="902"/>
      <c r="M114" s="902"/>
      <c r="N114" s="902"/>
      <c r="O114" s="902"/>
      <c r="P114" s="902"/>
      <c r="Q114" s="902"/>
      <c r="R114" s="902"/>
      <c r="S114" s="902"/>
      <c r="T114" s="902"/>
      <c r="U114" s="902"/>
      <c r="V114" s="902"/>
      <c r="W114" s="902"/>
      <c r="X114" s="902"/>
      <c r="Y114" s="902"/>
      <c r="Z114" s="902"/>
      <c r="AA114" s="902"/>
      <c r="AB114" s="902"/>
      <c r="AC114" s="902"/>
      <c r="AD114" s="902"/>
      <c r="AE114" s="902"/>
      <c r="AF114" s="902"/>
      <c r="AG114" s="902"/>
      <c r="AH114" s="902"/>
      <c r="AI114" s="902"/>
      <c r="AJ114" s="902"/>
      <c r="AK114" s="902"/>
      <c r="AL114" s="902"/>
      <c r="AM114" s="902"/>
      <c r="AN114" s="902"/>
      <c r="AO114" s="902"/>
      <c r="AP114" s="902"/>
      <c r="AQ114" s="902"/>
      <c r="AR114" s="902"/>
      <c r="AS114" s="902"/>
      <c r="AT114" s="902"/>
      <c r="AU114" s="902"/>
      <c r="AV114" s="902"/>
      <c r="AW114" s="902"/>
      <c r="AX114" s="902"/>
      <c r="AY114" s="902"/>
      <c r="AZ114" s="902"/>
      <c r="BA114" s="902"/>
      <c r="BB114" s="902"/>
      <c r="BC114" s="902"/>
      <c r="BD114" s="902"/>
      <c r="BE114" s="902"/>
      <c r="BF114" s="902"/>
      <c r="BG114" s="902"/>
      <c r="BH114" s="902"/>
      <c r="BI114" s="902"/>
      <c r="BJ114" s="902"/>
      <c r="BK114" s="902"/>
      <c r="BL114" s="902"/>
      <c r="BM114" s="902"/>
      <c r="BN114" s="902"/>
      <c r="BO114" s="902"/>
      <c r="BP114" s="902"/>
      <c r="BQ114" s="902"/>
      <c r="BR114" s="902"/>
      <c r="BS114" s="902"/>
      <c r="BT114" s="902"/>
      <c r="BU114" s="902"/>
      <c r="BV114" s="902"/>
      <c r="BW114" s="902"/>
      <c r="BX114" s="902"/>
      <c r="BY114" s="902"/>
      <c r="BZ114" s="902"/>
      <c r="CA114" s="902"/>
      <c r="CB114" s="902"/>
      <c r="CC114" s="902"/>
      <c r="CD114" s="902"/>
      <c r="CE114" s="902"/>
      <c r="CF114" s="902"/>
      <c r="CG114" s="902"/>
      <c r="CH114" s="902"/>
      <c r="CI114" s="902"/>
      <c r="CJ114" s="902"/>
      <c r="CK114" s="902"/>
      <c r="CL114" s="902"/>
      <c r="CM114" s="902"/>
      <c r="CN114" s="902"/>
      <c r="CO114" s="902"/>
      <c r="CP114" s="902"/>
      <c r="CQ114" s="902"/>
      <c r="CR114" s="902"/>
      <c r="CS114" s="902"/>
      <c r="CT114" s="902"/>
      <c r="CU114" s="902"/>
      <c r="CV114" s="902"/>
      <c r="CW114" s="902"/>
      <c r="CX114" s="902"/>
      <c r="CY114" s="902"/>
      <c r="CZ114" s="902"/>
      <c r="DA114" s="902"/>
      <c r="DB114" s="902"/>
      <c r="DC114" s="902"/>
      <c r="DD114" s="902"/>
      <c r="DE114" s="902"/>
      <c r="DF114" s="902"/>
      <c r="DG114" s="902"/>
      <c r="DH114" s="902"/>
      <c r="DI114" s="902"/>
      <c r="DJ114" s="902"/>
      <c r="DK114" s="902"/>
      <c r="DL114" s="902"/>
      <c r="DM114" s="902"/>
      <c r="DN114" s="902"/>
      <c r="DO114" s="902"/>
      <c r="DP114" s="902"/>
      <c r="DQ114" s="902"/>
      <c r="DR114" s="902"/>
      <c r="DS114" s="902"/>
      <c r="DT114" s="902"/>
      <c r="DU114" s="902"/>
      <c r="DV114" s="902"/>
      <c r="DW114" s="902"/>
      <c r="DX114" s="902"/>
      <c r="DY114" s="902"/>
      <c r="DZ114" s="902"/>
      <c r="EA114" s="902"/>
      <c r="EB114" s="902"/>
      <c r="EC114" s="902"/>
      <c r="ED114" s="902"/>
      <c r="EE114" s="902"/>
      <c r="EF114" s="902"/>
      <c r="EG114" s="902"/>
      <c r="EH114" s="902"/>
      <c r="EI114" s="902"/>
      <c r="EJ114" s="902"/>
      <c r="EK114" s="902"/>
      <c r="EL114" s="902"/>
      <c r="EM114" s="902"/>
      <c r="EN114" s="902"/>
      <c r="EO114" s="902"/>
      <c r="EP114" s="902"/>
      <c r="EQ114" s="902"/>
      <c r="ER114" s="902"/>
      <c r="ES114" s="902"/>
      <c r="ET114" s="902"/>
      <c r="EU114" s="902"/>
      <c r="EV114" s="902"/>
      <c r="EW114" s="902"/>
      <c r="EX114" s="902"/>
      <c r="EY114" s="902"/>
      <c r="EZ114" s="902"/>
      <c r="FA114" s="902"/>
      <c r="FB114" s="902"/>
      <c r="FC114" s="902"/>
      <c r="FD114" s="902"/>
      <c r="FE114" s="902"/>
      <c r="FF114" s="902"/>
      <c r="FG114" s="902"/>
      <c r="FH114" s="902"/>
      <c r="FI114" s="902"/>
      <c r="JH114" s="902"/>
      <c r="JI114" s="902"/>
      <c r="JJ114" s="902"/>
      <c r="JK114" s="902"/>
    </row>
    <row r="115" spans="1:271" s="901" customFormat="1" x14ac:dyDescent="0.35">
      <c r="A115" s="902"/>
      <c r="B115" s="902"/>
      <c r="C115" s="902"/>
      <c r="D115" s="902"/>
      <c r="E115" s="902"/>
      <c r="F115" s="902"/>
      <c r="G115" s="902"/>
      <c r="H115" s="902"/>
      <c r="I115" s="902"/>
      <c r="J115" s="902"/>
      <c r="K115" s="902"/>
      <c r="L115" s="902"/>
      <c r="M115" s="902"/>
      <c r="N115" s="902"/>
      <c r="O115" s="902"/>
      <c r="P115" s="902"/>
      <c r="Q115" s="902"/>
      <c r="R115" s="902"/>
      <c r="S115" s="902"/>
      <c r="T115" s="902"/>
      <c r="U115" s="902"/>
      <c r="V115" s="902"/>
      <c r="W115" s="902"/>
      <c r="X115" s="902"/>
      <c r="Y115" s="902"/>
      <c r="Z115" s="902"/>
      <c r="AA115" s="902"/>
      <c r="AB115" s="902"/>
      <c r="AC115" s="902"/>
      <c r="AD115" s="902"/>
      <c r="AE115" s="902"/>
      <c r="AF115" s="902"/>
      <c r="AG115" s="902"/>
      <c r="AH115" s="902"/>
      <c r="AI115" s="902"/>
      <c r="AJ115" s="902"/>
      <c r="AK115" s="902"/>
      <c r="AL115" s="902"/>
      <c r="AM115" s="902"/>
      <c r="AN115" s="902"/>
      <c r="AO115" s="902"/>
      <c r="AP115" s="902"/>
      <c r="AQ115" s="902"/>
      <c r="AR115" s="902"/>
      <c r="AS115" s="902"/>
      <c r="AT115" s="902"/>
      <c r="AU115" s="902"/>
      <c r="AV115" s="902"/>
      <c r="AW115" s="902"/>
      <c r="AX115" s="902"/>
      <c r="AY115" s="902"/>
      <c r="AZ115" s="902"/>
      <c r="BA115" s="902"/>
      <c r="BB115" s="902"/>
      <c r="BC115" s="902"/>
      <c r="BD115" s="902"/>
      <c r="BE115" s="902"/>
      <c r="BF115" s="902"/>
      <c r="BG115" s="902"/>
      <c r="BH115" s="902"/>
      <c r="BI115" s="902"/>
      <c r="BJ115" s="902"/>
      <c r="BK115" s="902"/>
      <c r="BL115" s="902"/>
      <c r="BM115" s="902"/>
      <c r="BN115" s="902"/>
      <c r="BO115" s="902"/>
      <c r="BP115" s="902"/>
      <c r="BQ115" s="902"/>
      <c r="BR115" s="902"/>
      <c r="BS115" s="902"/>
      <c r="BT115" s="902"/>
      <c r="BU115" s="902"/>
      <c r="BV115" s="902"/>
      <c r="BW115" s="902"/>
      <c r="BX115" s="902"/>
      <c r="BY115" s="902"/>
      <c r="BZ115" s="902"/>
      <c r="CA115" s="902"/>
      <c r="CB115" s="902"/>
      <c r="CC115" s="902"/>
      <c r="CD115" s="902"/>
      <c r="CE115" s="902"/>
      <c r="CF115" s="902"/>
      <c r="CG115" s="902"/>
      <c r="CH115" s="902"/>
      <c r="CI115" s="902"/>
      <c r="CJ115" s="902"/>
      <c r="CK115" s="902"/>
      <c r="CL115" s="902"/>
      <c r="CM115" s="902"/>
      <c r="CN115" s="902"/>
      <c r="CO115" s="902"/>
      <c r="CP115" s="902"/>
      <c r="CQ115" s="902"/>
      <c r="CR115" s="902"/>
      <c r="CS115" s="902"/>
      <c r="CT115" s="902"/>
      <c r="CU115" s="902"/>
      <c r="CV115" s="902"/>
      <c r="CW115" s="902"/>
      <c r="CX115" s="902"/>
      <c r="CY115" s="902"/>
      <c r="CZ115" s="902"/>
      <c r="DA115" s="902"/>
      <c r="DB115" s="902"/>
      <c r="DC115" s="902"/>
      <c r="DD115" s="902"/>
      <c r="DE115" s="902"/>
      <c r="DF115" s="902"/>
      <c r="DG115" s="902"/>
      <c r="DH115" s="902"/>
      <c r="DI115" s="902"/>
      <c r="DJ115" s="902"/>
      <c r="DK115" s="902"/>
      <c r="DL115" s="902"/>
      <c r="DM115" s="902"/>
      <c r="DN115" s="902"/>
      <c r="DO115" s="902"/>
      <c r="DP115" s="902"/>
      <c r="DQ115" s="902"/>
      <c r="DR115" s="902"/>
      <c r="DS115" s="902"/>
      <c r="DT115" s="902"/>
      <c r="DU115" s="902"/>
      <c r="DV115" s="902"/>
      <c r="DW115" s="902"/>
      <c r="DX115" s="902"/>
      <c r="DY115" s="902"/>
      <c r="DZ115" s="902"/>
      <c r="EA115" s="902"/>
      <c r="EB115" s="902"/>
      <c r="EC115" s="902"/>
      <c r="ED115" s="902"/>
      <c r="EE115" s="902"/>
      <c r="EF115" s="902"/>
      <c r="EG115" s="902"/>
      <c r="EH115" s="902"/>
      <c r="EI115" s="902"/>
      <c r="EJ115" s="902"/>
      <c r="EK115" s="902"/>
      <c r="EL115" s="902"/>
      <c r="EM115" s="902"/>
      <c r="EN115" s="902"/>
      <c r="EO115" s="902"/>
      <c r="EP115" s="902"/>
      <c r="EQ115" s="902"/>
      <c r="ER115" s="902"/>
      <c r="ES115" s="902"/>
      <c r="ET115" s="902"/>
      <c r="EU115" s="902"/>
      <c r="EV115" s="902"/>
      <c r="EW115" s="902"/>
      <c r="EX115" s="902"/>
      <c r="EY115" s="902"/>
      <c r="EZ115" s="902"/>
      <c r="FA115" s="902"/>
      <c r="FB115" s="902"/>
      <c r="FC115" s="902"/>
      <c r="FD115" s="902"/>
      <c r="FE115" s="902"/>
      <c r="FF115" s="902"/>
      <c r="FG115" s="902"/>
      <c r="FH115" s="902"/>
      <c r="FI115" s="902"/>
      <c r="JH115" s="902"/>
      <c r="JI115" s="902"/>
      <c r="JJ115" s="902"/>
      <c r="JK115" s="902"/>
    </row>
    <row r="116" spans="1:271" s="901" customFormat="1" x14ac:dyDescent="0.35">
      <c r="A116" s="902"/>
      <c r="B116" s="902"/>
      <c r="C116" s="902"/>
      <c r="D116" s="902"/>
      <c r="E116" s="902"/>
      <c r="F116" s="902"/>
      <c r="G116" s="902"/>
      <c r="H116" s="902"/>
      <c r="I116" s="902"/>
      <c r="J116" s="902"/>
      <c r="K116" s="902"/>
      <c r="L116" s="902"/>
      <c r="M116" s="902"/>
      <c r="N116" s="902"/>
      <c r="O116" s="902"/>
      <c r="P116" s="902"/>
      <c r="Q116" s="902"/>
      <c r="R116" s="902"/>
      <c r="S116" s="902"/>
      <c r="T116" s="902"/>
      <c r="U116" s="902"/>
      <c r="V116" s="902"/>
      <c r="W116" s="902"/>
      <c r="X116" s="902"/>
      <c r="Y116" s="902"/>
      <c r="Z116" s="902"/>
      <c r="AA116" s="902"/>
      <c r="AB116" s="902"/>
      <c r="AC116" s="902"/>
      <c r="AD116" s="902"/>
      <c r="AE116" s="902"/>
      <c r="AF116" s="902"/>
      <c r="AG116" s="902"/>
      <c r="AH116" s="902"/>
      <c r="AI116" s="902"/>
      <c r="AJ116" s="902"/>
      <c r="AK116" s="902"/>
      <c r="AL116" s="902"/>
      <c r="AM116" s="902"/>
      <c r="AN116" s="902"/>
      <c r="AO116" s="902"/>
      <c r="AP116" s="902"/>
      <c r="AQ116" s="902"/>
      <c r="AR116" s="902"/>
      <c r="AS116" s="902"/>
      <c r="AT116" s="902"/>
      <c r="AU116" s="902"/>
      <c r="AV116" s="902"/>
      <c r="AW116" s="902"/>
      <c r="AX116" s="902"/>
      <c r="AY116" s="902"/>
      <c r="AZ116" s="902"/>
      <c r="BA116" s="902"/>
      <c r="BB116" s="902"/>
      <c r="BC116" s="902"/>
      <c r="BD116" s="902"/>
      <c r="BE116" s="902"/>
      <c r="BF116" s="902"/>
      <c r="BG116" s="902"/>
      <c r="BH116" s="902"/>
      <c r="BI116" s="902"/>
      <c r="BJ116" s="902"/>
      <c r="BK116" s="902"/>
      <c r="BL116" s="902"/>
      <c r="BM116" s="902"/>
      <c r="BN116" s="902"/>
      <c r="BO116" s="902"/>
      <c r="BP116" s="902"/>
      <c r="BQ116" s="902"/>
      <c r="BR116" s="902"/>
      <c r="BS116" s="902"/>
      <c r="BT116" s="902"/>
      <c r="BU116" s="902"/>
      <c r="BV116" s="902"/>
      <c r="BW116" s="902"/>
      <c r="BX116" s="902"/>
      <c r="BY116" s="902"/>
      <c r="BZ116" s="902"/>
      <c r="CA116" s="902"/>
      <c r="CB116" s="902"/>
      <c r="CC116" s="902"/>
      <c r="CD116" s="902"/>
      <c r="CE116" s="902"/>
      <c r="CF116" s="902"/>
      <c r="CG116" s="902"/>
      <c r="CH116" s="902"/>
      <c r="CI116" s="902"/>
      <c r="CJ116" s="902"/>
      <c r="CK116" s="902"/>
      <c r="CL116" s="902"/>
      <c r="CM116" s="902"/>
      <c r="CN116" s="902"/>
      <c r="CO116" s="902"/>
      <c r="CP116" s="902"/>
      <c r="CQ116" s="902"/>
      <c r="CR116" s="902"/>
      <c r="CS116" s="902"/>
      <c r="CT116" s="902"/>
      <c r="CU116" s="902"/>
      <c r="CV116" s="902"/>
      <c r="CW116" s="902"/>
      <c r="CX116" s="902"/>
      <c r="CY116" s="902"/>
      <c r="CZ116" s="902"/>
      <c r="DA116" s="902"/>
      <c r="DB116" s="902"/>
      <c r="DC116" s="902"/>
      <c r="DD116" s="902"/>
      <c r="DE116" s="902"/>
      <c r="DF116" s="902"/>
      <c r="DG116" s="902"/>
      <c r="DH116" s="902"/>
      <c r="DI116" s="902"/>
      <c r="DJ116" s="902"/>
      <c r="DK116" s="902"/>
      <c r="DL116" s="902"/>
      <c r="DM116" s="902"/>
      <c r="DN116" s="902"/>
      <c r="DO116" s="902"/>
      <c r="DP116" s="902"/>
      <c r="DQ116" s="902"/>
      <c r="DR116" s="902"/>
      <c r="DS116" s="902"/>
      <c r="DT116" s="902"/>
      <c r="DU116" s="902"/>
      <c r="DV116" s="902"/>
      <c r="DW116" s="902"/>
      <c r="DX116" s="902"/>
      <c r="DY116" s="902"/>
      <c r="DZ116" s="902"/>
      <c r="EA116" s="902"/>
      <c r="EB116" s="902"/>
      <c r="EC116" s="902"/>
      <c r="ED116" s="902"/>
      <c r="EE116" s="902"/>
      <c r="EF116" s="902"/>
      <c r="EG116" s="902"/>
      <c r="EH116" s="902"/>
      <c r="EI116" s="902"/>
      <c r="EJ116" s="902"/>
      <c r="EK116" s="902"/>
      <c r="EL116" s="902"/>
      <c r="EM116" s="902"/>
      <c r="EN116" s="902"/>
      <c r="EO116" s="902"/>
      <c r="EP116" s="902"/>
      <c r="EQ116" s="902"/>
      <c r="ER116" s="902"/>
      <c r="ES116" s="902"/>
      <c r="ET116" s="902"/>
      <c r="EU116" s="902"/>
      <c r="EV116" s="902"/>
      <c r="EW116" s="902"/>
      <c r="EX116" s="902"/>
      <c r="EY116" s="902"/>
      <c r="EZ116" s="902"/>
      <c r="FA116" s="902"/>
      <c r="FB116" s="902"/>
      <c r="FC116" s="902"/>
      <c r="FD116" s="902"/>
      <c r="FE116" s="902"/>
      <c r="FF116" s="902"/>
      <c r="FG116" s="902"/>
      <c r="FH116" s="902"/>
      <c r="FI116" s="902"/>
      <c r="JH116" s="902"/>
      <c r="JI116" s="902"/>
      <c r="JJ116" s="902"/>
      <c r="JK116" s="902"/>
    </row>
    <row r="117" spans="1:271" s="901" customFormat="1" x14ac:dyDescent="0.35">
      <c r="A117" s="902"/>
      <c r="B117" s="902"/>
      <c r="C117" s="902"/>
      <c r="D117" s="902"/>
      <c r="E117" s="902"/>
      <c r="F117" s="902"/>
      <c r="G117" s="902"/>
      <c r="H117" s="902"/>
      <c r="I117" s="902"/>
      <c r="J117" s="902"/>
      <c r="K117" s="902"/>
      <c r="L117" s="902"/>
      <c r="M117" s="902"/>
      <c r="N117" s="902"/>
      <c r="O117" s="902"/>
      <c r="P117" s="902"/>
      <c r="Q117" s="902"/>
      <c r="R117" s="902"/>
      <c r="S117" s="902"/>
      <c r="T117" s="902"/>
      <c r="U117" s="902"/>
      <c r="V117" s="902"/>
      <c r="W117" s="902"/>
      <c r="X117" s="902"/>
      <c r="Y117" s="902"/>
      <c r="Z117" s="902"/>
      <c r="AA117" s="902"/>
      <c r="AB117" s="902"/>
      <c r="AC117" s="902"/>
      <c r="AD117" s="902"/>
      <c r="AE117" s="902"/>
      <c r="AF117" s="902"/>
      <c r="AG117" s="902"/>
      <c r="AH117" s="902"/>
      <c r="AI117" s="902"/>
      <c r="AJ117" s="902"/>
      <c r="AK117" s="902"/>
      <c r="AL117" s="902"/>
      <c r="AM117" s="902"/>
      <c r="AN117" s="902"/>
      <c r="AO117" s="902"/>
      <c r="AP117" s="902"/>
      <c r="AQ117" s="902"/>
      <c r="AR117" s="902"/>
      <c r="AS117" s="902"/>
      <c r="AT117" s="902"/>
      <c r="AU117" s="902"/>
      <c r="AV117" s="902"/>
      <c r="AW117" s="902"/>
      <c r="AX117" s="902"/>
      <c r="AY117" s="902"/>
      <c r="AZ117" s="902"/>
      <c r="BA117" s="902"/>
      <c r="BB117" s="902"/>
      <c r="BC117" s="902"/>
      <c r="BD117" s="902"/>
      <c r="BE117" s="902"/>
      <c r="BF117" s="902"/>
      <c r="BG117" s="902"/>
      <c r="BH117" s="902"/>
      <c r="BI117" s="902"/>
      <c r="BJ117" s="902"/>
      <c r="BK117" s="902"/>
      <c r="BL117" s="902"/>
      <c r="BM117" s="902"/>
      <c r="BN117" s="902"/>
      <c r="BO117" s="902"/>
      <c r="BP117" s="902"/>
      <c r="BQ117" s="902"/>
      <c r="BR117" s="902"/>
      <c r="BS117" s="902"/>
      <c r="BT117" s="902"/>
      <c r="BU117" s="902"/>
      <c r="BV117" s="902"/>
      <c r="BW117" s="902"/>
      <c r="BX117" s="902"/>
      <c r="BY117" s="902"/>
      <c r="BZ117" s="902"/>
      <c r="CA117" s="902"/>
      <c r="CB117" s="902"/>
      <c r="CC117" s="902"/>
      <c r="CD117" s="902"/>
      <c r="CE117" s="902"/>
      <c r="CF117" s="902"/>
      <c r="CG117" s="902"/>
      <c r="CH117" s="902"/>
      <c r="CI117" s="902"/>
      <c r="CJ117" s="902"/>
      <c r="CK117" s="902"/>
      <c r="CL117" s="902"/>
      <c r="CM117" s="902"/>
      <c r="CN117" s="902"/>
      <c r="CO117" s="902"/>
      <c r="CP117" s="902"/>
      <c r="CQ117" s="902"/>
      <c r="CR117" s="902"/>
      <c r="CS117" s="902"/>
      <c r="CT117" s="902"/>
      <c r="CU117" s="902"/>
      <c r="CV117" s="902"/>
      <c r="CW117" s="902"/>
      <c r="CX117" s="902"/>
      <c r="CY117" s="902"/>
      <c r="CZ117" s="902"/>
      <c r="DA117" s="902"/>
      <c r="DB117" s="902"/>
      <c r="DC117" s="902"/>
      <c r="DD117" s="902"/>
      <c r="DE117" s="902"/>
      <c r="DF117" s="902"/>
      <c r="DG117" s="902"/>
      <c r="DH117" s="902"/>
      <c r="DI117" s="902"/>
      <c r="DJ117" s="902"/>
      <c r="DK117" s="902"/>
      <c r="DL117" s="902"/>
      <c r="DM117" s="902"/>
      <c r="DN117" s="902"/>
      <c r="DO117" s="902"/>
      <c r="DP117" s="902"/>
      <c r="DQ117" s="902"/>
      <c r="DR117" s="902"/>
      <c r="DS117" s="902"/>
      <c r="DT117" s="902"/>
      <c r="DU117" s="902"/>
      <c r="DV117" s="902"/>
      <c r="DW117" s="902"/>
      <c r="DX117" s="902"/>
      <c r="DY117" s="902"/>
      <c r="DZ117" s="902"/>
      <c r="EA117" s="902"/>
      <c r="EB117" s="902"/>
      <c r="EC117" s="902"/>
      <c r="ED117" s="902"/>
      <c r="EE117" s="902"/>
      <c r="EF117" s="902"/>
      <c r="EG117" s="902"/>
      <c r="EH117" s="902"/>
      <c r="EI117" s="902"/>
      <c r="EJ117" s="902"/>
      <c r="EK117" s="902"/>
      <c r="EL117" s="902"/>
      <c r="EM117" s="902"/>
      <c r="EN117" s="902"/>
      <c r="EO117" s="902"/>
      <c r="EP117" s="902"/>
      <c r="EQ117" s="902"/>
      <c r="ER117" s="902"/>
      <c r="ES117" s="902"/>
      <c r="ET117" s="902"/>
      <c r="EU117" s="902"/>
      <c r="EV117" s="902"/>
      <c r="EW117" s="902"/>
      <c r="EX117" s="902"/>
      <c r="EY117" s="902"/>
      <c r="EZ117" s="902"/>
      <c r="FA117" s="902"/>
      <c r="FB117" s="902"/>
      <c r="FC117" s="902"/>
      <c r="FD117" s="902"/>
      <c r="FE117" s="902"/>
      <c r="FF117" s="902"/>
      <c r="FG117" s="902"/>
      <c r="FH117" s="902"/>
      <c r="FI117" s="902"/>
      <c r="JH117" s="902"/>
      <c r="JI117" s="902"/>
      <c r="JJ117" s="902"/>
      <c r="JK117" s="902"/>
    </row>
    <row r="118" spans="1:271" s="901" customFormat="1" x14ac:dyDescent="0.35">
      <c r="A118" s="902"/>
      <c r="B118" s="902"/>
      <c r="C118" s="902"/>
      <c r="D118" s="902"/>
      <c r="E118" s="902"/>
      <c r="F118" s="902"/>
      <c r="G118" s="902"/>
      <c r="H118" s="902"/>
      <c r="I118" s="902"/>
      <c r="J118" s="902"/>
      <c r="K118" s="902"/>
      <c r="L118" s="902"/>
      <c r="M118" s="902"/>
      <c r="N118" s="902"/>
      <c r="O118" s="902"/>
      <c r="P118" s="902"/>
      <c r="Q118" s="902"/>
      <c r="R118" s="902"/>
      <c r="S118" s="902"/>
      <c r="T118" s="902"/>
      <c r="U118" s="902"/>
      <c r="V118" s="902"/>
      <c r="W118" s="902"/>
      <c r="X118" s="902"/>
      <c r="Y118" s="902"/>
      <c r="Z118" s="902"/>
      <c r="AA118" s="902"/>
      <c r="AB118" s="902"/>
      <c r="AC118" s="902"/>
      <c r="AD118" s="902"/>
      <c r="AE118" s="902"/>
      <c r="AF118" s="902"/>
      <c r="AG118" s="902"/>
      <c r="AH118" s="902"/>
      <c r="AI118" s="902"/>
      <c r="AJ118" s="902"/>
      <c r="AK118" s="902"/>
      <c r="AL118" s="902"/>
      <c r="AM118" s="902"/>
      <c r="AN118" s="902"/>
      <c r="AO118" s="902"/>
      <c r="AP118" s="902"/>
      <c r="AQ118" s="902"/>
      <c r="AR118" s="902"/>
      <c r="AS118" s="902"/>
      <c r="AT118" s="902"/>
      <c r="AU118" s="902"/>
      <c r="AV118" s="902"/>
      <c r="AW118" s="902"/>
      <c r="AX118" s="902"/>
      <c r="AY118" s="902"/>
      <c r="AZ118" s="902"/>
      <c r="BA118" s="902"/>
      <c r="BB118" s="902"/>
      <c r="BC118" s="902"/>
      <c r="BD118" s="902"/>
      <c r="BE118" s="902"/>
      <c r="BF118" s="902"/>
      <c r="BG118" s="902"/>
      <c r="BH118" s="902"/>
      <c r="BI118" s="902"/>
      <c r="BJ118" s="902"/>
      <c r="BK118" s="902"/>
      <c r="BL118" s="902"/>
      <c r="BM118" s="902"/>
      <c r="BN118" s="902"/>
      <c r="BO118" s="902"/>
      <c r="BP118" s="902"/>
      <c r="BQ118" s="902"/>
      <c r="BR118" s="902"/>
      <c r="BS118" s="902"/>
      <c r="BT118" s="902"/>
      <c r="BU118" s="902"/>
      <c r="BV118" s="902"/>
      <c r="BW118" s="902"/>
      <c r="BX118" s="902"/>
      <c r="BY118" s="902"/>
      <c r="BZ118" s="902"/>
      <c r="CA118" s="902"/>
      <c r="CB118" s="902"/>
      <c r="CC118" s="902"/>
      <c r="CD118" s="902"/>
      <c r="CE118" s="902"/>
      <c r="CF118" s="902"/>
      <c r="CG118" s="902"/>
      <c r="CH118" s="902"/>
      <c r="CI118" s="902"/>
      <c r="CJ118" s="902"/>
      <c r="CK118" s="902"/>
      <c r="CL118" s="902"/>
      <c r="CM118" s="902"/>
      <c r="CN118" s="902"/>
      <c r="CO118" s="902"/>
      <c r="CP118" s="902"/>
      <c r="CQ118" s="902"/>
      <c r="CR118" s="902"/>
      <c r="CS118" s="902"/>
      <c r="CT118" s="902"/>
      <c r="CU118" s="902"/>
      <c r="CV118" s="902"/>
      <c r="CW118" s="902"/>
      <c r="CX118" s="902"/>
      <c r="CY118" s="902"/>
      <c r="CZ118" s="902"/>
      <c r="DA118" s="902"/>
      <c r="DB118" s="902"/>
      <c r="DC118" s="902"/>
      <c r="DD118" s="902"/>
      <c r="DE118" s="902"/>
      <c r="DF118" s="902"/>
      <c r="DG118" s="902"/>
      <c r="DH118" s="902"/>
      <c r="DI118" s="902"/>
      <c r="DJ118" s="902"/>
      <c r="DK118" s="902"/>
      <c r="DL118" s="902"/>
      <c r="DM118" s="902"/>
      <c r="DN118" s="902"/>
      <c r="DO118" s="902"/>
      <c r="DP118" s="902"/>
      <c r="DQ118" s="902"/>
      <c r="DR118" s="902"/>
      <c r="DS118" s="902"/>
      <c r="DT118" s="902"/>
      <c r="DU118" s="902"/>
      <c r="DV118" s="902"/>
      <c r="DW118" s="902"/>
      <c r="DX118" s="902"/>
      <c r="DY118" s="902"/>
      <c r="DZ118" s="902"/>
      <c r="EA118" s="902"/>
      <c r="EB118" s="902"/>
      <c r="EC118" s="902"/>
      <c r="ED118" s="902"/>
      <c r="EE118" s="902"/>
      <c r="EF118" s="902"/>
      <c r="EG118" s="902"/>
      <c r="EH118" s="902"/>
      <c r="EI118" s="902"/>
      <c r="EJ118" s="902"/>
      <c r="EK118" s="902"/>
      <c r="EL118" s="902"/>
      <c r="EM118" s="902"/>
      <c r="EN118" s="902"/>
      <c r="EO118" s="902"/>
      <c r="EP118" s="902"/>
      <c r="EQ118" s="902"/>
      <c r="ER118" s="902"/>
      <c r="ES118" s="902"/>
      <c r="ET118" s="902"/>
      <c r="EU118" s="902"/>
      <c r="EV118" s="902"/>
      <c r="EW118" s="902"/>
      <c r="EX118" s="902"/>
      <c r="EY118" s="902"/>
      <c r="EZ118" s="902"/>
      <c r="FA118" s="902"/>
      <c r="FB118" s="902"/>
      <c r="FC118" s="902"/>
      <c r="FD118" s="902"/>
      <c r="FE118" s="902"/>
      <c r="FF118" s="902"/>
      <c r="FG118" s="902"/>
      <c r="FH118" s="902"/>
      <c r="FI118" s="902"/>
      <c r="JH118" s="902"/>
      <c r="JI118" s="902"/>
      <c r="JJ118" s="902"/>
      <c r="JK118" s="902"/>
    </row>
    <row r="119" spans="1:271" s="901" customFormat="1" x14ac:dyDescent="0.35">
      <c r="A119" s="902"/>
      <c r="B119" s="902"/>
      <c r="C119" s="902"/>
      <c r="D119" s="902"/>
      <c r="E119" s="902"/>
      <c r="F119" s="902"/>
      <c r="G119" s="902"/>
      <c r="H119" s="902"/>
      <c r="I119" s="902"/>
      <c r="J119" s="902"/>
      <c r="K119" s="902"/>
      <c r="L119" s="902"/>
      <c r="M119" s="902"/>
      <c r="N119" s="902"/>
      <c r="O119" s="902"/>
      <c r="P119" s="902"/>
      <c r="Q119" s="902"/>
      <c r="R119" s="902"/>
      <c r="S119" s="902"/>
      <c r="T119" s="902"/>
      <c r="U119" s="902"/>
      <c r="V119" s="902"/>
      <c r="W119" s="902"/>
      <c r="X119" s="902"/>
      <c r="Y119" s="902"/>
      <c r="Z119" s="902"/>
      <c r="AA119" s="902"/>
      <c r="AB119" s="902"/>
      <c r="AC119" s="902"/>
      <c r="AD119" s="902"/>
      <c r="AE119" s="902"/>
      <c r="AF119" s="902"/>
      <c r="AG119" s="902"/>
      <c r="AH119" s="902"/>
      <c r="AI119" s="902"/>
      <c r="AJ119" s="902"/>
      <c r="AK119" s="902"/>
      <c r="AL119" s="902"/>
      <c r="AM119" s="902"/>
      <c r="AN119" s="902"/>
      <c r="AO119" s="902"/>
      <c r="AP119" s="902"/>
      <c r="AQ119" s="902"/>
      <c r="AR119" s="902"/>
      <c r="AS119" s="902"/>
      <c r="AT119" s="902"/>
      <c r="AU119" s="902"/>
      <c r="AV119" s="902"/>
      <c r="AW119" s="902"/>
      <c r="AX119" s="902"/>
      <c r="AY119" s="902"/>
      <c r="AZ119" s="902"/>
      <c r="BA119" s="902"/>
      <c r="BB119" s="902"/>
      <c r="BC119" s="902"/>
      <c r="BD119" s="902"/>
      <c r="BE119" s="902"/>
      <c r="BF119" s="902"/>
      <c r="BG119" s="902"/>
      <c r="BH119" s="902"/>
      <c r="BI119" s="902"/>
      <c r="BJ119" s="902"/>
      <c r="BK119" s="902"/>
      <c r="BL119" s="902"/>
      <c r="BM119" s="902"/>
      <c r="BN119" s="902"/>
      <c r="BO119" s="902"/>
      <c r="BP119" s="902"/>
      <c r="BQ119" s="902"/>
      <c r="BR119" s="902"/>
      <c r="BS119" s="902"/>
      <c r="BT119" s="902"/>
      <c r="BU119" s="902"/>
      <c r="BV119" s="902"/>
      <c r="BW119" s="902"/>
      <c r="BX119" s="902"/>
      <c r="BY119" s="902"/>
      <c r="BZ119" s="902"/>
      <c r="CA119" s="902"/>
      <c r="CB119" s="902"/>
      <c r="CC119" s="902"/>
      <c r="CD119" s="902"/>
      <c r="CE119" s="902"/>
      <c r="CF119" s="902"/>
      <c r="CG119" s="902"/>
      <c r="CH119" s="902"/>
      <c r="CI119" s="902"/>
      <c r="CJ119" s="902"/>
      <c r="CK119" s="902"/>
      <c r="CL119" s="902"/>
      <c r="CM119" s="902"/>
      <c r="CN119" s="902"/>
      <c r="CO119" s="902"/>
      <c r="CP119" s="902"/>
      <c r="CQ119" s="902"/>
      <c r="CR119" s="902"/>
      <c r="CS119" s="902"/>
      <c r="CT119" s="902"/>
      <c r="CU119" s="902"/>
      <c r="CV119" s="902"/>
      <c r="CW119" s="902"/>
      <c r="CX119" s="902"/>
      <c r="CY119" s="902"/>
      <c r="CZ119" s="902"/>
      <c r="DA119" s="902"/>
      <c r="DB119" s="902"/>
      <c r="DC119" s="902"/>
      <c r="DD119" s="902"/>
      <c r="DE119" s="902"/>
      <c r="DF119" s="902"/>
      <c r="DG119" s="902"/>
      <c r="DH119" s="902"/>
      <c r="DI119" s="902"/>
      <c r="DJ119" s="902"/>
      <c r="DK119" s="902"/>
      <c r="DL119" s="902"/>
      <c r="DM119" s="902"/>
      <c r="DN119" s="902"/>
      <c r="DO119" s="902"/>
      <c r="DP119" s="902"/>
      <c r="DQ119" s="902"/>
      <c r="DR119" s="902"/>
      <c r="DS119" s="902"/>
      <c r="DT119" s="902"/>
      <c r="DU119" s="902"/>
      <c r="DV119" s="902"/>
      <c r="DW119" s="902"/>
      <c r="DX119" s="902"/>
      <c r="DY119" s="902"/>
      <c r="DZ119" s="902"/>
      <c r="EA119" s="902"/>
      <c r="EB119" s="902"/>
      <c r="EC119" s="902"/>
      <c r="ED119" s="902"/>
      <c r="EE119" s="902"/>
      <c r="EF119" s="902"/>
      <c r="EG119" s="902"/>
      <c r="EH119" s="902"/>
      <c r="EI119" s="902"/>
      <c r="EJ119" s="902"/>
      <c r="EK119" s="902"/>
      <c r="EL119" s="902"/>
      <c r="EM119" s="902"/>
      <c r="EN119" s="902"/>
      <c r="EO119" s="902"/>
      <c r="EP119" s="902"/>
      <c r="EQ119" s="902"/>
      <c r="ER119" s="902"/>
      <c r="ES119" s="902"/>
      <c r="ET119" s="902"/>
      <c r="EU119" s="902"/>
      <c r="EV119" s="902"/>
      <c r="EW119" s="902"/>
      <c r="EX119" s="902"/>
      <c r="EY119" s="902"/>
      <c r="EZ119" s="902"/>
      <c r="FA119" s="902"/>
      <c r="FB119" s="902"/>
      <c r="FC119" s="902"/>
      <c r="FD119" s="902"/>
      <c r="FE119" s="902"/>
      <c r="FF119" s="902"/>
      <c r="FG119" s="902"/>
      <c r="FH119" s="902"/>
      <c r="FI119" s="902"/>
      <c r="JH119" s="902"/>
      <c r="JI119" s="902"/>
      <c r="JJ119" s="902"/>
      <c r="JK119" s="902"/>
    </row>
    <row r="120" spans="1:271" s="901" customFormat="1" x14ac:dyDescent="0.35">
      <c r="A120" s="902"/>
      <c r="B120" s="902"/>
      <c r="C120" s="902"/>
      <c r="D120" s="902"/>
      <c r="E120" s="902"/>
      <c r="F120" s="902"/>
      <c r="G120" s="902"/>
      <c r="H120" s="902"/>
      <c r="I120" s="902"/>
      <c r="J120" s="902"/>
      <c r="K120" s="902"/>
      <c r="L120" s="902"/>
      <c r="M120" s="902"/>
      <c r="N120" s="902"/>
      <c r="O120" s="902"/>
      <c r="P120" s="902"/>
      <c r="Q120" s="902"/>
      <c r="R120" s="902"/>
      <c r="S120" s="902"/>
      <c r="T120" s="902"/>
      <c r="U120" s="902"/>
      <c r="V120" s="902"/>
      <c r="W120" s="902"/>
      <c r="X120" s="902"/>
      <c r="Y120" s="902"/>
      <c r="Z120" s="902"/>
      <c r="AA120" s="902"/>
      <c r="AB120" s="902"/>
      <c r="AC120" s="902"/>
      <c r="AD120" s="902"/>
      <c r="AE120" s="902"/>
      <c r="AF120" s="902"/>
      <c r="AG120" s="902"/>
      <c r="AH120" s="902"/>
      <c r="AI120" s="902"/>
      <c r="AJ120" s="902"/>
      <c r="AK120" s="902"/>
      <c r="AL120" s="902"/>
      <c r="AM120" s="902"/>
      <c r="AN120" s="902"/>
      <c r="AO120" s="902"/>
      <c r="AP120" s="902"/>
      <c r="AQ120" s="902"/>
      <c r="AR120" s="902"/>
      <c r="AS120" s="902"/>
      <c r="AT120" s="902"/>
      <c r="AU120" s="902"/>
      <c r="AV120" s="902"/>
      <c r="AW120" s="902"/>
      <c r="AX120" s="902"/>
      <c r="AY120" s="902"/>
      <c r="AZ120" s="902"/>
      <c r="BA120" s="902"/>
      <c r="BB120" s="902"/>
      <c r="BC120" s="902"/>
      <c r="BD120" s="902"/>
      <c r="BE120" s="902"/>
      <c r="BF120" s="902"/>
      <c r="BG120" s="902"/>
      <c r="BH120" s="902"/>
      <c r="BI120" s="902"/>
      <c r="BJ120" s="902"/>
      <c r="BK120" s="902"/>
      <c r="BL120" s="902"/>
      <c r="BM120" s="902"/>
      <c r="BN120" s="902"/>
      <c r="BO120" s="902"/>
      <c r="BP120" s="902"/>
      <c r="BQ120" s="902"/>
      <c r="BR120" s="902"/>
      <c r="BS120" s="902"/>
      <c r="BT120" s="902"/>
      <c r="BU120" s="902"/>
      <c r="BV120" s="902"/>
      <c r="BW120" s="902"/>
      <c r="BX120" s="902"/>
      <c r="BY120" s="902"/>
      <c r="BZ120" s="902"/>
      <c r="CA120" s="902"/>
      <c r="CB120" s="902"/>
      <c r="CC120" s="902"/>
      <c r="CD120" s="902"/>
      <c r="CE120" s="902"/>
      <c r="CF120" s="902"/>
      <c r="CG120" s="902"/>
      <c r="CH120" s="902"/>
      <c r="CI120" s="902"/>
      <c r="CJ120" s="902"/>
      <c r="CK120" s="902"/>
      <c r="CL120" s="902"/>
      <c r="CM120" s="902"/>
      <c r="CN120" s="902"/>
      <c r="CO120" s="902"/>
      <c r="CP120" s="902"/>
      <c r="CQ120" s="902"/>
      <c r="CR120" s="902"/>
      <c r="CS120" s="902"/>
      <c r="CT120" s="902"/>
      <c r="CU120" s="902"/>
      <c r="CV120" s="902"/>
      <c r="CW120" s="902"/>
      <c r="CX120" s="902"/>
      <c r="CY120" s="902"/>
      <c r="CZ120" s="902"/>
      <c r="DA120" s="902"/>
      <c r="DB120" s="902"/>
      <c r="DC120" s="902"/>
      <c r="DD120" s="902"/>
      <c r="DE120" s="902"/>
      <c r="DF120" s="902"/>
      <c r="DG120" s="902"/>
      <c r="DH120" s="902"/>
      <c r="DI120" s="902"/>
      <c r="DJ120" s="902"/>
      <c r="DK120" s="902"/>
      <c r="DL120" s="902"/>
      <c r="DM120" s="902"/>
      <c r="DN120" s="902"/>
      <c r="DO120" s="902"/>
      <c r="DP120" s="902"/>
      <c r="DQ120" s="902"/>
      <c r="DR120" s="902"/>
      <c r="DS120" s="902"/>
      <c r="DT120" s="902"/>
      <c r="DU120" s="902"/>
      <c r="DV120" s="902"/>
      <c r="DW120" s="902"/>
      <c r="DX120" s="902"/>
      <c r="DY120" s="902"/>
      <c r="DZ120" s="902"/>
      <c r="EA120" s="902"/>
      <c r="EB120" s="902"/>
      <c r="EC120" s="902"/>
      <c r="ED120" s="902"/>
      <c r="EE120" s="902"/>
      <c r="EF120" s="902"/>
      <c r="EG120" s="902"/>
      <c r="EH120" s="902"/>
      <c r="EI120" s="902"/>
      <c r="EJ120" s="902"/>
      <c r="EK120" s="902"/>
      <c r="EL120" s="902"/>
      <c r="EM120" s="902"/>
      <c r="EN120" s="902"/>
      <c r="EO120" s="902"/>
      <c r="EP120" s="902"/>
      <c r="EQ120" s="902"/>
      <c r="ER120" s="902"/>
      <c r="ES120" s="902"/>
      <c r="ET120" s="902"/>
      <c r="EU120" s="902"/>
      <c r="EV120" s="902"/>
      <c r="EW120" s="902"/>
      <c r="EX120" s="902"/>
      <c r="EY120" s="902"/>
      <c r="EZ120" s="902"/>
      <c r="FA120" s="902"/>
      <c r="FB120" s="902"/>
      <c r="FC120" s="902"/>
      <c r="FD120" s="902"/>
      <c r="FE120" s="902"/>
      <c r="FF120" s="902"/>
      <c r="FG120" s="902"/>
      <c r="FH120" s="902"/>
      <c r="FI120" s="902"/>
      <c r="JH120" s="902"/>
      <c r="JI120" s="902"/>
      <c r="JJ120" s="902"/>
      <c r="JK120" s="902"/>
    </row>
    <row r="121" spans="1:271" s="901" customFormat="1" x14ac:dyDescent="0.35">
      <c r="A121" s="902"/>
      <c r="B121" s="902"/>
      <c r="C121" s="902"/>
      <c r="D121" s="902"/>
      <c r="E121" s="902"/>
      <c r="F121" s="902"/>
      <c r="G121" s="902"/>
      <c r="H121" s="902"/>
      <c r="I121" s="902"/>
      <c r="J121" s="902"/>
      <c r="K121" s="902"/>
      <c r="L121" s="902"/>
      <c r="M121" s="902"/>
      <c r="N121" s="902"/>
      <c r="O121" s="902"/>
      <c r="P121" s="902"/>
      <c r="Q121" s="902"/>
      <c r="R121" s="902"/>
      <c r="S121" s="902"/>
      <c r="T121" s="902"/>
      <c r="U121" s="902"/>
      <c r="V121" s="902"/>
      <c r="W121" s="902"/>
      <c r="X121" s="902"/>
      <c r="Y121" s="902"/>
      <c r="Z121" s="902"/>
      <c r="AA121" s="902"/>
      <c r="AB121" s="902"/>
      <c r="AC121" s="902"/>
      <c r="AD121" s="902"/>
      <c r="AE121" s="902"/>
      <c r="AF121" s="902"/>
      <c r="AG121" s="902"/>
      <c r="AH121" s="902"/>
      <c r="AI121" s="902"/>
      <c r="AJ121" s="902"/>
      <c r="AK121" s="902"/>
      <c r="AL121" s="902"/>
      <c r="AM121" s="902"/>
      <c r="AN121" s="902"/>
      <c r="AO121" s="902"/>
      <c r="AP121" s="902"/>
      <c r="AQ121" s="902"/>
      <c r="AR121" s="902"/>
      <c r="AS121" s="902"/>
      <c r="AT121" s="902"/>
      <c r="AU121" s="902"/>
      <c r="AV121" s="902"/>
      <c r="AW121" s="902"/>
      <c r="AX121" s="902"/>
      <c r="AY121" s="902"/>
      <c r="AZ121" s="902"/>
      <c r="BA121" s="902"/>
      <c r="BB121" s="902"/>
      <c r="BC121" s="902"/>
      <c r="BD121" s="902"/>
      <c r="BE121" s="902"/>
      <c r="BF121" s="902"/>
      <c r="BG121" s="902"/>
      <c r="BH121" s="902"/>
      <c r="BI121" s="902"/>
      <c r="BJ121" s="902"/>
      <c r="BK121" s="902"/>
      <c r="BL121" s="902"/>
      <c r="BM121" s="902"/>
      <c r="BN121" s="902"/>
      <c r="BO121" s="902"/>
      <c r="BP121" s="902"/>
      <c r="BQ121" s="902"/>
      <c r="BR121" s="902"/>
      <c r="BS121" s="902"/>
      <c r="BT121" s="902"/>
      <c r="BU121" s="902"/>
      <c r="BV121" s="902"/>
      <c r="BW121" s="902"/>
      <c r="BX121" s="902"/>
      <c r="BY121" s="902"/>
      <c r="BZ121" s="902"/>
      <c r="CA121" s="902"/>
      <c r="CB121" s="902"/>
      <c r="CC121" s="902"/>
      <c r="CD121" s="902"/>
      <c r="CE121" s="902"/>
      <c r="CF121" s="902"/>
      <c r="CG121" s="902"/>
      <c r="CH121" s="902"/>
      <c r="CI121" s="902"/>
      <c r="CJ121" s="902"/>
      <c r="CK121" s="902"/>
      <c r="CL121" s="902"/>
      <c r="CM121" s="902"/>
      <c r="CN121" s="902"/>
      <c r="CO121" s="902"/>
      <c r="CP121" s="902"/>
      <c r="CQ121" s="902"/>
      <c r="CR121" s="902"/>
      <c r="CS121" s="902"/>
      <c r="CT121" s="902"/>
      <c r="CU121" s="902"/>
      <c r="CV121" s="902"/>
      <c r="CW121" s="902"/>
      <c r="CX121" s="902"/>
      <c r="CY121" s="902"/>
      <c r="CZ121" s="902"/>
      <c r="DA121" s="902"/>
      <c r="DB121" s="902"/>
      <c r="DC121" s="902"/>
      <c r="DD121" s="902"/>
      <c r="DE121" s="902"/>
      <c r="DF121" s="902"/>
      <c r="DG121" s="902"/>
      <c r="DH121" s="902"/>
      <c r="DI121" s="902"/>
      <c r="DJ121" s="902"/>
      <c r="DK121" s="902"/>
      <c r="DL121" s="902"/>
      <c r="DM121" s="902"/>
      <c r="DN121" s="902"/>
      <c r="DO121" s="902"/>
      <c r="DP121" s="902"/>
      <c r="DQ121" s="902"/>
      <c r="DR121" s="902"/>
      <c r="DS121" s="902"/>
      <c r="DT121" s="902"/>
      <c r="DU121" s="902"/>
      <c r="DV121" s="902"/>
      <c r="DW121" s="902"/>
      <c r="DX121" s="902"/>
      <c r="DY121" s="902"/>
      <c r="DZ121" s="902"/>
      <c r="EA121" s="902"/>
      <c r="EB121" s="902"/>
      <c r="EC121" s="902"/>
      <c r="ED121" s="902"/>
      <c r="EE121" s="902"/>
      <c r="EF121" s="902"/>
      <c r="EG121" s="902"/>
      <c r="EH121" s="902"/>
      <c r="EI121" s="902"/>
      <c r="EJ121" s="902"/>
      <c r="EK121" s="902"/>
      <c r="EL121" s="902"/>
      <c r="EM121" s="902"/>
      <c r="EN121" s="902"/>
      <c r="EO121" s="902"/>
      <c r="EP121" s="902"/>
      <c r="EQ121" s="902"/>
      <c r="ER121" s="902"/>
      <c r="ES121" s="902"/>
      <c r="ET121" s="902"/>
      <c r="EU121" s="902"/>
      <c r="EV121" s="902"/>
      <c r="EW121" s="902"/>
      <c r="EX121" s="902"/>
      <c r="EY121" s="902"/>
      <c r="EZ121" s="902"/>
      <c r="FA121" s="902"/>
      <c r="FB121" s="902"/>
      <c r="FC121" s="902"/>
      <c r="FD121" s="902"/>
      <c r="FE121" s="902"/>
      <c r="FF121" s="902"/>
      <c r="FG121" s="902"/>
      <c r="FH121" s="902"/>
      <c r="FI121" s="902"/>
      <c r="JH121" s="902"/>
      <c r="JI121" s="902"/>
      <c r="JJ121" s="902"/>
      <c r="JK121" s="902"/>
    </row>
    <row r="122" spans="1:271" s="901" customFormat="1" x14ac:dyDescent="0.35">
      <c r="A122" s="902"/>
      <c r="B122" s="902"/>
      <c r="C122" s="902"/>
      <c r="D122" s="902"/>
      <c r="E122" s="902"/>
      <c r="F122" s="902"/>
      <c r="G122" s="902"/>
      <c r="H122" s="902"/>
      <c r="I122" s="902"/>
      <c r="J122" s="902"/>
      <c r="K122" s="902"/>
      <c r="L122" s="902"/>
      <c r="M122" s="902"/>
      <c r="N122" s="902"/>
      <c r="O122" s="902"/>
      <c r="P122" s="902"/>
      <c r="Q122" s="902"/>
      <c r="R122" s="902"/>
      <c r="S122" s="902"/>
      <c r="T122" s="902"/>
      <c r="U122" s="902"/>
      <c r="V122" s="902"/>
      <c r="W122" s="902"/>
      <c r="X122" s="902"/>
      <c r="Y122" s="902"/>
      <c r="Z122" s="902"/>
      <c r="AA122" s="902"/>
      <c r="AB122" s="902"/>
      <c r="AC122" s="902"/>
      <c r="AD122" s="902"/>
      <c r="AE122" s="902"/>
      <c r="AF122" s="902"/>
      <c r="AG122" s="902"/>
      <c r="AH122" s="902"/>
      <c r="AI122" s="902"/>
      <c r="AJ122" s="902"/>
      <c r="AK122" s="902"/>
      <c r="AL122" s="902"/>
      <c r="AM122" s="902"/>
      <c r="AN122" s="902"/>
      <c r="AO122" s="902"/>
      <c r="AP122" s="902"/>
      <c r="AQ122" s="902"/>
      <c r="AR122" s="902"/>
      <c r="AS122" s="902"/>
      <c r="AT122" s="902"/>
      <c r="AU122" s="902"/>
      <c r="AV122" s="902"/>
      <c r="AW122" s="902"/>
      <c r="AX122" s="902"/>
      <c r="AY122" s="902"/>
      <c r="AZ122" s="902"/>
      <c r="BA122" s="902"/>
      <c r="BB122" s="902"/>
      <c r="BC122" s="902"/>
      <c r="BD122" s="902"/>
      <c r="BE122" s="902"/>
      <c r="BF122" s="902"/>
      <c r="BG122" s="902"/>
      <c r="BH122" s="902"/>
      <c r="BI122" s="902"/>
      <c r="BJ122" s="902"/>
      <c r="BK122" s="902"/>
      <c r="BL122" s="902"/>
      <c r="BM122" s="902"/>
      <c r="BN122" s="902"/>
      <c r="BO122" s="902"/>
      <c r="BP122" s="902"/>
      <c r="BQ122" s="902"/>
      <c r="BR122" s="902"/>
      <c r="BS122" s="902"/>
      <c r="BT122" s="902"/>
      <c r="BU122" s="902"/>
      <c r="BV122" s="902"/>
      <c r="BW122" s="902"/>
      <c r="BX122" s="902"/>
      <c r="BY122" s="902"/>
      <c r="BZ122" s="902"/>
      <c r="CA122" s="902"/>
      <c r="CB122" s="902"/>
      <c r="CC122" s="902"/>
      <c r="CD122" s="902"/>
      <c r="CE122" s="902"/>
      <c r="CF122" s="902"/>
      <c r="CG122" s="902"/>
      <c r="CH122" s="902"/>
      <c r="CI122" s="902"/>
      <c r="CJ122" s="902"/>
      <c r="CK122" s="902"/>
      <c r="CL122" s="902"/>
      <c r="CM122" s="902"/>
      <c r="CN122" s="902"/>
      <c r="CO122" s="902"/>
      <c r="CP122" s="902"/>
      <c r="CQ122" s="902"/>
      <c r="CR122" s="902"/>
      <c r="CS122" s="902"/>
      <c r="CT122" s="902"/>
      <c r="CU122" s="902"/>
      <c r="CV122" s="902"/>
      <c r="CW122" s="902"/>
      <c r="CX122" s="902"/>
      <c r="CY122" s="902"/>
      <c r="CZ122" s="902"/>
      <c r="DA122" s="902"/>
      <c r="DB122" s="902"/>
      <c r="DC122" s="902"/>
      <c r="DD122" s="902"/>
      <c r="DE122" s="902"/>
      <c r="DF122" s="902"/>
      <c r="DG122" s="902"/>
      <c r="DH122" s="902"/>
      <c r="DI122" s="902"/>
      <c r="DJ122" s="902"/>
      <c r="DK122" s="902"/>
      <c r="DL122" s="902"/>
      <c r="DM122" s="902"/>
      <c r="DN122" s="902"/>
      <c r="DO122" s="902"/>
      <c r="DP122" s="902"/>
      <c r="DQ122" s="902"/>
      <c r="DR122" s="902"/>
      <c r="DS122" s="902"/>
      <c r="DT122" s="902"/>
      <c r="DU122" s="902"/>
      <c r="DV122" s="902"/>
      <c r="DW122" s="902"/>
      <c r="DX122" s="902"/>
      <c r="DY122" s="902"/>
      <c r="DZ122" s="902"/>
      <c r="EA122" s="902"/>
      <c r="EB122" s="902"/>
      <c r="EC122" s="902"/>
      <c r="ED122" s="902"/>
      <c r="EE122" s="902"/>
      <c r="EF122" s="902"/>
      <c r="EG122" s="902"/>
      <c r="EH122" s="902"/>
      <c r="EI122" s="902"/>
      <c r="EJ122" s="902"/>
      <c r="EK122" s="902"/>
      <c r="EL122" s="902"/>
      <c r="EM122" s="902"/>
      <c r="EN122" s="902"/>
      <c r="EO122" s="902"/>
      <c r="EP122" s="902"/>
      <c r="EQ122" s="902"/>
      <c r="ER122" s="902"/>
      <c r="ES122" s="902"/>
      <c r="ET122" s="902"/>
      <c r="EU122" s="902"/>
      <c r="EV122" s="902"/>
      <c r="EW122" s="902"/>
      <c r="EX122" s="902"/>
      <c r="EY122" s="902"/>
      <c r="EZ122" s="902"/>
      <c r="FA122" s="902"/>
      <c r="FB122" s="902"/>
      <c r="FC122" s="902"/>
      <c r="FD122" s="902"/>
      <c r="FE122" s="902"/>
      <c r="FF122" s="902"/>
      <c r="FG122" s="902"/>
      <c r="FH122" s="902"/>
      <c r="FI122" s="902"/>
      <c r="JH122" s="902"/>
      <c r="JI122" s="902"/>
      <c r="JJ122" s="902"/>
      <c r="JK122" s="902"/>
    </row>
    <row r="123" spans="1:271" s="901" customFormat="1" x14ac:dyDescent="0.35">
      <c r="A123" s="902"/>
      <c r="B123" s="902"/>
      <c r="C123" s="902"/>
      <c r="D123" s="902"/>
      <c r="E123" s="902"/>
      <c r="F123" s="902"/>
      <c r="G123" s="902"/>
      <c r="H123" s="902"/>
      <c r="I123" s="902"/>
      <c r="J123" s="902"/>
      <c r="K123" s="902"/>
      <c r="L123" s="902"/>
      <c r="M123" s="902"/>
      <c r="N123" s="902"/>
      <c r="O123" s="902"/>
      <c r="P123" s="902"/>
      <c r="Q123" s="902"/>
      <c r="R123" s="902"/>
      <c r="S123" s="902"/>
      <c r="T123" s="902"/>
      <c r="U123" s="902"/>
      <c r="V123" s="902"/>
      <c r="W123" s="902"/>
      <c r="X123" s="902"/>
      <c r="Y123" s="902"/>
      <c r="Z123" s="902"/>
      <c r="AA123" s="902"/>
      <c r="AB123" s="902"/>
      <c r="AC123" s="902"/>
      <c r="AD123" s="902"/>
      <c r="AE123" s="902"/>
      <c r="AF123" s="902"/>
      <c r="AG123" s="902"/>
      <c r="AH123" s="902"/>
      <c r="AI123" s="902"/>
      <c r="AJ123" s="902"/>
      <c r="AK123" s="902"/>
      <c r="AL123" s="902"/>
      <c r="AM123" s="902"/>
      <c r="AN123" s="902"/>
      <c r="AO123" s="902"/>
      <c r="AP123" s="902"/>
      <c r="AQ123" s="902"/>
      <c r="AR123" s="902"/>
      <c r="AS123" s="902"/>
      <c r="AT123" s="902"/>
      <c r="AU123" s="902"/>
      <c r="AV123" s="902"/>
      <c r="AW123" s="902"/>
      <c r="AX123" s="902"/>
      <c r="AY123" s="902"/>
      <c r="AZ123" s="902"/>
      <c r="BA123" s="902"/>
      <c r="BB123" s="902"/>
      <c r="BC123" s="902"/>
      <c r="BD123" s="902"/>
      <c r="BE123" s="902"/>
      <c r="BF123" s="902"/>
      <c r="BG123" s="902"/>
      <c r="BH123" s="902"/>
      <c r="BI123" s="902"/>
      <c r="BJ123" s="902"/>
      <c r="BK123" s="902"/>
      <c r="BL123" s="902"/>
      <c r="BM123" s="902"/>
      <c r="BN123" s="902"/>
      <c r="BO123" s="902"/>
      <c r="BP123" s="902"/>
      <c r="BQ123" s="902"/>
      <c r="BR123" s="902"/>
      <c r="BS123" s="902"/>
      <c r="BT123" s="902"/>
      <c r="BU123" s="902"/>
      <c r="BV123" s="902"/>
      <c r="BW123" s="902"/>
      <c r="BX123" s="902"/>
      <c r="BY123" s="902"/>
      <c r="BZ123" s="902"/>
      <c r="CA123" s="902"/>
      <c r="CB123" s="902"/>
      <c r="CC123" s="902"/>
      <c r="CD123" s="902"/>
      <c r="CE123" s="902"/>
      <c r="CF123" s="902"/>
      <c r="CG123" s="902"/>
      <c r="CH123" s="902"/>
      <c r="CI123" s="902"/>
      <c r="CJ123" s="902"/>
      <c r="CK123" s="902"/>
      <c r="CL123" s="902"/>
      <c r="CM123" s="902"/>
      <c r="CN123" s="902"/>
      <c r="CO123" s="902"/>
      <c r="CP123" s="902"/>
      <c r="CQ123" s="902"/>
      <c r="CR123" s="902"/>
      <c r="CS123" s="902"/>
      <c r="CT123" s="902"/>
      <c r="CU123" s="902"/>
      <c r="CV123" s="902"/>
      <c r="CW123" s="902"/>
      <c r="CX123" s="902"/>
      <c r="CY123" s="902"/>
      <c r="CZ123" s="902"/>
      <c r="DA123" s="902"/>
      <c r="DB123" s="902"/>
      <c r="DC123" s="902"/>
      <c r="DD123" s="902"/>
      <c r="DE123" s="902"/>
      <c r="DF123" s="902"/>
      <c r="DG123" s="902"/>
      <c r="DH123" s="902"/>
      <c r="DI123" s="902"/>
      <c r="DJ123" s="902"/>
      <c r="DK123" s="902"/>
      <c r="DL123" s="902"/>
      <c r="DM123" s="902"/>
      <c r="DN123" s="902"/>
      <c r="DO123" s="902"/>
      <c r="DP123" s="902"/>
      <c r="DQ123" s="902"/>
      <c r="DR123" s="902"/>
      <c r="DS123" s="902"/>
      <c r="DT123" s="902"/>
      <c r="DU123" s="902"/>
      <c r="DV123" s="902"/>
      <c r="DW123" s="902"/>
      <c r="DX123" s="902"/>
      <c r="DY123" s="902"/>
      <c r="DZ123" s="902"/>
      <c r="EA123" s="902"/>
      <c r="EB123" s="902"/>
      <c r="EC123" s="902"/>
      <c r="ED123" s="902"/>
      <c r="EE123" s="902"/>
      <c r="EF123" s="902"/>
      <c r="EG123" s="902"/>
      <c r="EH123" s="902"/>
      <c r="EI123" s="902"/>
      <c r="EJ123" s="902"/>
      <c r="EK123" s="902"/>
      <c r="EL123" s="902"/>
      <c r="EM123" s="902"/>
      <c r="EN123" s="902"/>
      <c r="EO123" s="902"/>
      <c r="EP123" s="902"/>
      <c r="EQ123" s="902"/>
      <c r="ER123" s="902"/>
      <c r="ES123" s="902"/>
      <c r="ET123" s="902"/>
      <c r="EU123" s="902"/>
      <c r="EV123" s="902"/>
      <c r="EW123" s="902"/>
      <c r="EX123" s="902"/>
      <c r="EY123" s="902"/>
      <c r="EZ123" s="902"/>
      <c r="FA123" s="902"/>
      <c r="FB123" s="902"/>
      <c r="FC123" s="902"/>
      <c r="FD123" s="902"/>
      <c r="FE123" s="902"/>
      <c r="FF123" s="902"/>
      <c r="FG123" s="902"/>
      <c r="FH123" s="902"/>
      <c r="FI123" s="902"/>
      <c r="JH123" s="902"/>
      <c r="JI123" s="902"/>
      <c r="JJ123" s="902"/>
      <c r="JK123" s="902"/>
    </row>
    <row r="124" spans="1:271" s="901" customFormat="1" x14ac:dyDescent="0.35">
      <c r="A124" s="902"/>
      <c r="B124" s="902"/>
      <c r="C124" s="902"/>
      <c r="D124" s="902"/>
      <c r="E124" s="902"/>
      <c r="F124" s="902"/>
      <c r="G124" s="902"/>
      <c r="H124" s="902"/>
      <c r="I124" s="902"/>
      <c r="J124" s="902"/>
      <c r="K124" s="902"/>
      <c r="L124" s="902"/>
      <c r="M124" s="902"/>
      <c r="N124" s="902"/>
      <c r="O124" s="902"/>
      <c r="P124" s="902"/>
      <c r="Q124" s="902"/>
      <c r="R124" s="902"/>
      <c r="S124" s="902"/>
      <c r="T124" s="902"/>
      <c r="U124" s="902"/>
      <c r="V124" s="902"/>
      <c r="W124" s="902"/>
      <c r="X124" s="902"/>
      <c r="Y124" s="902"/>
      <c r="Z124" s="902"/>
      <c r="AA124" s="902"/>
      <c r="AB124" s="902"/>
      <c r="AC124" s="902"/>
      <c r="AD124" s="902"/>
      <c r="AE124" s="902"/>
      <c r="AF124" s="902"/>
      <c r="AG124" s="902"/>
      <c r="AH124" s="902"/>
      <c r="AI124" s="902"/>
      <c r="AJ124" s="902"/>
      <c r="AK124" s="902"/>
      <c r="AL124" s="902"/>
      <c r="AM124" s="902"/>
      <c r="AN124" s="902"/>
      <c r="AO124" s="902"/>
      <c r="AP124" s="902"/>
      <c r="AQ124" s="902"/>
      <c r="AR124" s="902"/>
      <c r="AS124" s="902"/>
      <c r="AT124" s="902"/>
      <c r="AU124" s="902"/>
      <c r="AV124" s="902"/>
      <c r="AW124" s="902"/>
      <c r="AX124" s="902"/>
      <c r="AY124" s="902"/>
      <c r="AZ124" s="902"/>
      <c r="BA124" s="902"/>
      <c r="BB124" s="902"/>
      <c r="BC124" s="902"/>
      <c r="BD124" s="902"/>
      <c r="BE124" s="902"/>
      <c r="BF124" s="902"/>
      <c r="BG124" s="902"/>
      <c r="BH124" s="902"/>
      <c r="BI124" s="902"/>
      <c r="BJ124" s="902"/>
      <c r="BK124" s="902"/>
      <c r="BL124" s="902"/>
      <c r="BM124" s="902"/>
      <c r="BN124" s="902"/>
      <c r="BO124" s="902"/>
      <c r="BP124" s="902"/>
      <c r="BQ124" s="902"/>
      <c r="BR124" s="902"/>
      <c r="BS124" s="902"/>
      <c r="BT124" s="902"/>
      <c r="BU124" s="902"/>
      <c r="BV124" s="902"/>
      <c r="BW124" s="902"/>
      <c r="BX124" s="902"/>
      <c r="BY124" s="902"/>
      <c r="BZ124" s="902"/>
      <c r="CA124" s="902"/>
      <c r="CB124" s="902"/>
      <c r="CC124" s="902"/>
      <c r="CD124" s="902"/>
      <c r="CE124" s="902"/>
      <c r="CF124" s="902"/>
      <c r="CG124" s="902"/>
      <c r="CH124" s="902"/>
      <c r="CI124" s="902"/>
      <c r="CJ124" s="902"/>
      <c r="CK124" s="902"/>
      <c r="CL124" s="902"/>
      <c r="CM124" s="902"/>
      <c r="CN124" s="902"/>
      <c r="CO124" s="902"/>
      <c r="CP124" s="902"/>
      <c r="CQ124" s="902"/>
      <c r="CR124" s="902"/>
      <c r="CS124" s="902"/>
      <c r="CT124" s="902"/>
      <c r="CU124" s="902"/>
      <c r="CV124" s="902"/>
      <c r="CW124" s="902"/>
      <c r="CX124" s="902"/>
      <c r="CY124" s="902"/>
      <c r="CZ124" s="902"/>
      <c r="DA124" s="902"/>
      <c r="DB124" s="902"/>
      <c r="DC124" s="902"/>
      <c r="DD124" s="902"/>
      <c r="DE124" s="902"/>
      <c r="DF124" s="902"/>
      <c r="DG124" s="902"/>
      <c r="DH124" s="902"/>
      <c r="DI124" s="902"/>
      <c r="DJ124" s="902"/>
      <c r="DK124" s="902"/>
      <c r="DL124" s="902"/>
      <c r="DM124" s="902"/>
      <c r="DN124" s="902"/>
      <c r="DO124" s="902"/>
      <c r="DP124" s="902"/>
      <c r="DQ124" s="902"/>
      <c r="DR124" s="902"/>
      <c r="DS124" s="902"/>
      <c r="DT124" s="902"/>
      <c r="DU124" s="902"/>
      <c r="DV124" s="902"/>
      <c r="DW124" s="902"/>
      <c r="DX124" s="902"/>
      <c r="DY124" s="902"/>
      <c r="DZ124" s="902"/>
      <c r="EA124" s="902"/>
      <c r="EB124" s="902"/>
      <c r="EC124" s="902"/>
      <c r="ED124" s="902"/>
      <c r="EE124" s="902"/>
      <c r="EF124" s="902"/>
      <c r="EG124" s="902"/>
      <c r="EH124" s="902"/>
      <c r="EI124" s="902"/>
      <c r="EJ124" s="902"/>
      <c r="EK124" s="902"/>
      <c r="EL124" s="902"/>
      <c r="EM124" s="902"/>
      <c r="EN124" s="902"/>
      <c r="EO124" s="902"/>
      <c r="EP124" s="902"/>
      <c r="EQ124" s="902"/>
      <c r="ER124" s="902"/>
      <c r="ES124" s="902"/>
      <c r="ET124" s="902"/>
      <c r="EU124" s="902"/>
      <c r="EV124" s="902"/>
      <c r="EW124" s="902"/>
      <c r="EX124" s="902"/>
      <c r="EY124" s="902"/>
      <c r="EZ124" s="902"/>
      <c r="FA124" s="902"/>
      <c r="FB124" s="902"/>
      <c r="FC124" s="902"/>
      <c r="FD124" s="902"/>
      <c r="FE124" s="902"/>
      <c r="FF124" s="902"/>
      <c r="FG124" s="902"/>
      <c r="FH124" s="902"/>
      <c r="FI124" s="902"/>
      <c r="JH124" s="902"/>
      <c r="JI124" s="902"/>
      <c r="JJ124" s="902"/>
      <c r="JK124" s="902"/>
    </row>
    <row r="125" spans="1:271" s="901" customFormat="1" x14ac:dyDescent="0.35">
      <c r="A125" s="902"/>
      <c r="B125" s="902"/>
      <c r="C125" s="902"/>
      <c r="D125" s="902"/>
      <c r="E125" s="902"/>
      <c r="F125" s="902"/>
      <c r="G125" s="902"/>
      <c r="H125" s="902"/>
      <c r="I125" s="902"/>
      <c r="J125" s="902"/>
      <c r="K125" s="902"/>
      <c r="L125" s="902"/>
      <c r="M125" s="902"/>
      <c r="N125" s="902"/>
      <c r="O125" s="902"/>
      <c r="P125" s="902"/>
      <c r="Q125" s="902"/>
      <c r="R125" s="902"/>
      <c r="S125" s="902"/>
      <c r="T125" s="902"/>
      <c r="U125" s="902"/>
      <c r="V125" s="902"/>
      <c r="W125" s="902"/>
      <c r="X125" s="902"/>
      <c r="Y125" s="902"/>
      <c r="Z125" s="902"/>
      <c r="AA125" s="902"/>
      <c r="AB125" s="902"/>
      <c r="AC125" s="902"/>
      <c r="AD125" s="902"/>
      <c r="AE125" s="902"/>
      <c r="AF125" s="902"/>
      <c r="AG125" s="902"/>
      <c r="AH125" s="902"/>
      <c r="AI125" s="902"/>
      <c r="AJ125" s="902"/>
      <c r="AK125" s="902"/>
      <c r="AL125" s="902"/>
      <c r="AM125" s="902"/>
      <c r="AN125" s="902"/>
      <c r="AO125" s="902"/>
      <c r="AP125" s="902"/>
      <c r="AQ125" s="902"/>
      <c r="AR125" s="902"/>
      <c r="AS125" s="902"/>
      <c r="AT125" s="902"/>
      <c r="AU125" s="902"/>
      <c r="AV125" s="902"/>
      <c r="AW125" s="902"/>
      <c r="AX125" s="902"/>
      <c r="AY125" s="902"/>
      <c r="AZ125" s="902"/>
      <c r="BA125" s="902"/>
      <c r="BB125" s="902"/>
      <c r="BC125" s="902"/>
      <c r="BD125" s="902"/>
      <c r="BE125" s="902"/>
      <c r="BF125" s="902"/>
      <c r="BG125" s="902"/>
      <c r="BH125" s="902"/>
      <c r="BI125" s="902"/>
      <c r="BJ125" s="902"/>
      <c r="BK125" s="902"/>
      <c r="BL125" s="902"/>
      <c r="BM125" s="902"/>
      <c r="BN125" s="902"/>
      <c r="BO125" s="902"/>
      <c r="BP125" s="902"/>
      <c r="BQ125" s="902"/>
      <c r="BR125" s="902"/>
      <c r="BS125" s="902"/>
      <c r="BT125" s="902"/>
      <c r="BU125" s="902"/>
      <c r="BV125" s="902"/>
      <c r="BW125" s="902"/>
      <c r="BX125" s="902"/>
      <c r="BY125" s="902"/>
      <c r="BZ125" s="902"/>
      <c r="CA125" s="902"/>
      <c r="CB125" s="902"/>
      <c r="CC125" s="902"/>
      <c r="CD125" s="902"/>
      <c r="CE125" s="902"/>
      <c r="CF125" s="902"/>
      <c r="CG125" s="902"/>
      <c r="CH125" s="902"/>
      <c r="CI125" s="902"/>
      <c r="CJ125" s="902"/>
      <c r="CK125" s="902"/>
      <c r="CL125" s="902"/>
      <c r="CM125" s="902"/>
      <c r="CN125" s="902"/>
      <c r="CO125" s="902"/>
      <c r="CP125" s="902"/>
      <c r="CQ125" s="902"/>
      <c r="CR125" s="902"/>
      <c r="CS125" s="902"/>
      <c r="CT125" s="902"/>
      <c r="CU125" s="902"/>
      <c r="CV125" s="902"/>
      <c r="CW125" s="902"/>
      <c r="CX125" s="902"/>
      <c r="CY125" s="902"/>
      <c r="CZ125" s="902"/>
      <c r="DA125" s="902"/>
      <c r="DB125" s="902"/>
      <c r="DC125" s="902"/>
      <c r="DD125" s="902"/>
      <c r="DE125" s="902"/>
      <c r="DF125" s="902"/>
      <c r="DG125" s="902"/>
      <c r="DH125" s="902"/>
      <c r="DI125" s="902"/>
      <c r="DJ125" s="902"/>
      <c r="DK125" s="902"/>
      <c r="DL125" s="902"/>
      <c r="DM125" s="902"/>
      <c r="DN125" s="902"/>
      <c r="DO125" s="902"/>
      <c r="DP125" s="902"/>
      <c r="DQ125" s="902"/>
      <c r="DR125" s="902"/>
      <c r="DS125" s="902"/>
      <c r="DT125" s="902"/>
      <c r="DU125" s="902"/>
      <c r="DV125" s="902"/>
      <c r="DW125" s="902"/>
      <c r="DX125" s="902"/>
      <c r="DY125" s="902"/>
      <c r="DZ125" s="902"/>
      <c r="EA125" s="902"/>
      <c r="EB125" s="902"/>
      <c r="EC125" s="902"/>
      <c r="ED125" s="902"/>
      <c r="EE125" s="902"/>
      <c r="EF125" s="902"/>
      <c r="EG125" s="902"/>
      <c r="EH125" s="902"/>
      <c r="EI125" s="902"/>
      <c r="EJ125" s="902"/>
      <c r="EK125" s="902"/>
      <c r="EL125" s="902"/>
      <c r="EM125" s="902"/>
      <c r="EN125" s="902"/>
      <c r="EO125" s="902"/>
      <c r="EP125" s="902"/>
      <c r="EQ125" s="902"/>
      <c r="ER125" s="902"/>
      <c r="ES125" s="902"/>
      <c r="ET125" s="902"/>
      <c r="EU125" s="902"/>
      <c r="EV125" s="902"/>
      <c r="EW125" s="902"/>
      <c r="EX125" s="902"/>
      <c r="EY125" s="902"/>
      <c r="EZ125" s="902"/>
      <c r="FA125" s="902"/>
      <c r="FB125" s="902"/>
      <c r="FC125" s="902"/>
      <c r="FD125" s="902"/>
      <c r="FE125" s="902"/>
      <c r="FF125" s="902"/>
      <c r="FG125" s="902"/>
      <c r="FH125" s="902"/>
      <c r="FI125" s="902"/>
      <c r="JH125" s="902"/>
      <c r="JI125" s="902"/>
      <c r="JJ125" s="902"/>
      <c r="JK125" s="902"/>
    </row>
    <row r="126" spans="1:271" s="901" customFormat="1" x14ac:dyDescent="0.35">
      <c r="A126" s="902"/>
      <c r="B126" s="902"/>
      <c r="C126" s="902"/>
      <c r="D126" s="902"/>
      <c r="E126" s="902"/>
      <c r="F126" s="902"/>
      <c r="G126" s="902"/>
      <c r="H126" s="902"/>
      <c r="I126" s="902"/>
      <c r="J126" s="902"/>
      <c r="K126" s="902"/>
      <c r="L126" s="902"/>
      <c r="M126" s="902"/>
      <c r="N126" s="902"/>
      <c r="O126" s="902"/>
      <c r="P126" s="902"/>
      <c r="Q126" s="902"/>
      <c r="R126" s="902"/>
      <c r="S126" s="902"/>
      <c r="T126" s="902"/>
      <c r="U126" s="902"/>
      <c r="V126" s="902"/>
      <c r="W126" s="902"/>
      <c r="X126" s="902"/>
      <c r="Y126" s="902"/>
      <c r="Z126" s="902"/>
      <c r="AA126" s="902"/>
      <c r="AB126" s="902"/>
      <c r="AC126" s="902"/>
      <c r="AD126" s="902"/>
      <c r="AE126" s="902"/>
      <c r="AF126" s="902"/>
      <c r="AG126" s="902"/>
      <c r="AH126" s="902"/>
      <c r="AI126" s="902"/>
      <c r="AJ126" s="902"/>
      <c r="AK126" s="902"/>
      <c r="AL126" s="902"/>
      <c r="AM126" s="902"/>
      <c r="AN126" s="902"/>
      <c r="AO126" s="902"/>
      <c r="AP126" s="902"/>
      <c r="AQ126" s="902"/>
      <c r="AR126" s="902"/>
      <c r="AS126" s="902"/>
      <c r="AT126" s="902"/>
      <c r="AU126" s="902"/>
      <c r="AV126" s="902"/>
      <c r="AW126" s="902"/>
      <c r="AX126" s="902"/>
      <c r="AY126" s="902"/>
      <c r="AZ126" s="902"/>
      <c r="BA126" s="902"/>
      <c r="BB126" s="902"/>
      <c r="BC126" s="902"/>
      <c r="BD126" s="902"/>
      <c r="BE126" s="902"/>
      <c r="BF126" s="902"/>
      <c r="BG126" s="902"/>
      <c r="BH126" s="902"/>
      <c r="BI126" s="902"/>
      <c r="BJ126" s="902"/>
      <c r="BK126" s="902"/>
      <c r="BL126" s="902"/>
      <c r="BM126" s="902"/>
      <c r="BN126" s="902"/>
      <c r="BO126" s="902"/>
      <c r="BP126" s="902"/>
      <c r="BQ126" s="902"/>
      <c r="BR126" s="902"/>
      <c r="BS126" s="902"/>
      <c r="BT126" s="902"/>
      <c r="BU126" s="902"/>
      <c r="BV126" s="902"/>
      <c r="BW126" s="902"/>
      <c r="BX126" s="902"/>
      <c r="BY126" s="902"/>
      <c r="BZ126" s="902"/>
      <c r="CA126" s="902"/>
      <c r="CB126" s="902"/>
      <c r="CC126" s="902"/>
      <c r="CD126" s="902"/>
      <c r="CE126" s="902"/>
      <c r="CF126" s="902"/>
      <c r="CG126" s="902"/>
      <c r="CH126" s="902"/>
      <c r="CI126" s="902"/>
      <c r="CJ126" s="902"/>
      <c r="CK126" s="902"/>
      <c r="CL126" s="902"/>
      <c r="CM126" s="902"/>
      <c r="CN126" s="902"/>
      <c r="CO126" s="902"/>
      <c r="CP126" s="902"/>
      <c r="CQ126" s="902"/>
      <c r="CR126" s="902"/>
      <c r="CS126" s="902"/>
      <c r="CT126" s="902"/>
      <c r="CU126" s="902"/>
      <c r="CV126" s="902"/>
      <c r="CW126" s="902"/>
      <c r="CX126" s="902"/>
      <c r="CY126" s="902"/>
      <c r="CZ126" s="902"/>
      <c r="DA126" s="902"/>
      <c r="DB126" s="902"/>
      <c r="DC126" s="902"/>
      <c r="DD126" s="902"/>
      <c r="DE126" s="902"/>
      <c r="DF126" s="902"/>
      <c r="DG126" s="902"/>
      <c r="DH126" s="902"/>
      <c r="DI126" s="902"/>
      <c r="DJ126" s="902"/>
      <c r="DK126" s="902"/>
      <c r="DL126" s="902"/>
      <c r="DM126" s="902"/>
      <c r="DN126" s="902"/>
      <c r="DO126" s="902"/>
      <c r="DP126" s="902"/>
      <c r="DQ126" s="902"/>
      <c r="DR126" s="902"/>
      <c r="DS126" s="902"/>
      <c r="DT126" s="902"/>
      <c r="DU126" s="902"/>
      <c r="DV126" s="902"/>
      <c r="DW126" s="902"/>
      <c r="DX126" s="902"/>
      <c r="DY126" s="902"/>
      <c r="DZ126" s="902"/>
      <c r="EA126" s="902"/>
      <c r="EB126" s="902"/>
      <c r="EC126" s="902"/>
      <c r="ED126" s="902"/>
      <c r="EE126" s="902"/>
      <c r="EF126" s="902"/>
      <c r="EG126" s="902"/>
      <c r="EH126" s="902"/>
      <c r="EI126" s="902"/>
      <c r="EJ126" s="902"/>
      <c r="EK126" s="902"/>
      <c r="EL126" s="902"/>
      <c r="EM126" s="902"/>
      <c r="EN126" s="902"/>
      <c r="EO126" s="902"/>
      <c r="EP126" s="902"/>
      <c r="EQ126" s="902"/>
      <c r="ER126" s="902"/>
      <c r="ES126" s="902"/>
      <c r="ET126" s="902"/>
      <c r="EU126" s="902"/>
      <c r="EV126" s="902"/>
      <c r="EW126" s="902"/>
      <c r="EX126" s="902"/>
      <c r="EY126" s="902"/>
      <c r="EZ126" s="902"/>
      <c r="FA126" s="902"/>
      <c r="FB126" s="902"/>
      <c r="FC126" s="902"/>
      <c r="FD126" s="902"/>
      <c r="FE126" s="902"/>
      <c r="FF126" s="902"/>
      <c r="FG126" s="902"/>
      <c r="FH126" s="902"/>
      <c r="FI126" s="902"/>
      <c r="JH126" s="902"/>
      <c r="JI126" s="902"/>
      <c r="JJ126" s="902"/>
      <c r="JK126" s="902"/>
    </row>
    <row r="127" spans="1:271" s="901" customFormat="1" x14ac:dyDescent="0.35">
      <c r="A127" s="902"/>
      <c r="B127" s="902"/>
      <c r="C127" s="902"/>
      <c r="D127" s="902"/>
      <c r="E127" s="902"/>
      <c r="F127" s="902"/>
      <c r="G127" s="902"/>
      <c r="H127" s="902"/>
      <c r="I127" s="902"/>
      <c r="J127" s="902"/>
      <c r="K127" s="902"/>
      <c r="L127" s="902"/>
      <c r="M127" s="902"/>
      <c r="N127" s="902"/>
      <c r="O127" s="902"/>
      <c r="P127" s="902"/>
      <c r="Q127" s="902"/>
      <c r="R127" s="902"/>
      <c r="S127" s="902"/>
      <c r="T127" s="902"/>
      <c r="U127" s="902"/>
      <c r="V127" s="902"/>
      <c r="W127" s="902"/>
      <c r="X127" s="902"/>
      <c r="Y127" s="902"/>
      <c r="Z127" s="902"/>
      <c r="AA127" s="902"/>
      <c r="AB127" s="902"/>
      <c r="AC127" s="902"/>
      <c r="AD127" s="902"/>
      <c r="AE127" s="902"/>
      <c r="AF127" s="902"/>
      <c r="AG127" s="902"/>
      <c r="AH127" s="902"/>
      <c r="AI127" s="902"/>
      <c r="AJ127" s="902"/>
      <c r="AK127" s="902"/>
      <c r="AL127" s="902"/>
      <c r="AM127" s="902"/>
      <c r="AN127" s="902"/>
      <c r="AO127" s="902"/>
      <c r="AP127" s="902"/>
      <c r="AQ127" s="902"/>
      <c r="AR127" s="902"/>
      <c r="AS127" s="902"/>
      <c r="AT127" s="902"/>
      <c r="AU127" s="902"/>
      <c r="AV127" s="902"/>
      <c r="AW127" s="902"/>
      <c r="AX127" s="902"/>
      <c r="AY127" s="902"/>
      <c r="AZ127" s="902"/>
      <c r="BA127" s="902"/>
      <c r="BB127" s="902"/>
      <c r="BC127" s="902"/>
      <c r="BD127" s="902"/>
      <c r="BE127" s="902"/>
      <c r="BF127" s="902"/>
      <c r="BG127" s="902"/>
      <c r="BH127" s="902"/>
      <c r="BI127" s="902"/>
      <c r="BJ127" s="902"/>
      <c r="BK127" s="902"/>
      <c r="BL127" s="902"/>
      <c r="BM127" s="902"/>
      <c r="BN127" s="902"/>
      <c r="BO127" s="902"/>
      <c r="BP127" s="902"/>
      <c r="BQ127" s="902"/>
      <c r="BR127" s="902"/>
      <c r="BS127" s="902"/>
      <c r="BT127" s="902"/>
      <c r="BU127" s="902"/>
      <c r="BV127" s="902"/>
      <c r="BW127" s="902"/>
      <c r="BX127" s="902"/>
      <c r="BY127" s="902"/>
      <c r="BZ127" s="902"/>
      <c r="CA127" s="902"/>
      <c r="CB127" s="902"/>
      <c r="CC127" s="902"/>
      <c r="CD127" s="902"/>
      <c r="CE127" s="902"/>
      <c r="CF127" s="902"/>
      <c r="CG127" s="902"/>
      <c r="CH127" s="902"/>
      <c r="CI127" s="902"/>
      <c r="CJ127" s="902"/>
      <c r="CK127" s="902"/>
      <c r="CL127" s="902"/>
      <c r="CM127" s="902"/>
      <c r="CN127" s="902"/>
      <c r="CO127" s="902"/>
      <c r="CP127" s="902"/>
      <c r="CQ127" s="902"/>
      <c r="CR127" s="902"/>
      <c r="CS127" s="902"/>
      <c r="CT127" s="902"/>
      <c r="CU127" s="902"/>
      <c r="CV127" s="902"/>
      <c r="CW127" s="902"/>
      <c r="CX127" s="902"/>
      <c r="CY127" s="902"/>
      <c r="CZ127" s="902"/>
      <c r="DA127" s="902"/>
      <c r="DB127" s="902"/>
      <c r="DC127" s="902"/>
      <c r="DD127" s="902"/>
      <c r="DE127" s="902"/>
      <c r="DF127" s="902"/>
      <c r="DG127" s="902"/>
      <c r="DH127" s="902"/>
      <c r="DI127" s="902"/>
      <c r="DJ127" s="902"/>
      <c r="DK127" s="902"/>
      <c r="DL127" s="902"/>
      <c r="DM127" s="902"/>
      <c r="DN127" s="902"/>
      <c r="DO127" s="902"/>
      <c r="DP127" s="902"/>
      <c r="DQ127" s="902"/>
      <c r="DR127" s="902"/>
      <c r="DS127" s="902"/>
      <c r="DT127" s="902"/>
      <c r="DU127" s="902"/>
      <c r="DV127" s="902"/>
      <c r="DW127" s="902"/>
      <c r="DX127" s="902"/>
      <c r="DY127" s="902"/>
      <c r="DZ127" s="902"/>
      <c r="EA127" s="902"/>
      <c r="EB127" s="902"/>
      <c r="EC127" s="902"/>
      <c r="ED127" s="902"/>
      <c r="EE127" s="902"/>
      <c r="EF127" s="902"/>
      <c r="EG127" s="902"/>
      <c r="EH127" s="902"/>
      <c r="EI127" s="902"/>
      <c r="EJ127" s="902"/>
      <c r="EK127" s="902"/>
      <c r="EL127" s="902"/>
      <c r="EM127" s="902"/>
      <c r="EN127" s="902"/>
      <c r="EO127" s="902"/>
      <c r="EP127" s="902"/>
      <c r="EQ127" s="902"/>
      <c r="ER127" s="902"/>
      <c r="ES127" s="902"/>
      <c r="ET127" s="902"/>
      <c r="EU127" s="902"/>
      <c r="EV127" s="902"/>
      <c r="EW127" s="902"/>
      <c r="EX127" s="902"/>
      <c r="EY127" s="902"/>
      <c r="EZ127" s="902"/>
      <c r="FA127" s="902"/>
      <c r="FB127" s="902"/>
      <c r="FC127" s="902"/>
      <c r="FD127" s="902"/>
      <c r="FE127" s="902"/>
      <c r="FF127" s="902"/>
      <c r="FG127" s="902"/>
      <c r="FH127" s="902"/>
      <c r="FI127" s="902"/>
      <c r="JH127" s="902"/>
      <c r="JI127" s="902"/>
      <c r="JJ127" s="902"/>
      <c r="JK127" s="902"/>
    </row>
    <row r="128" spans="1:271" s="901" customFormat="1" x14ac:dyDescent="0.35">
      <c r="A128" s="902"/>
      <c r="B128" s="902"/>
      <c r="C128" s="902"/>
      <c r="D128" s="902"/>
      <c r="E128" s="902"/>
      <c r="F128" s="902"/>
      <c r="G128" s="902"/>
      <c r="H128" s="902"/>
      <c r="I128" s="902"/>
      <c r="J128" s="902"/>
      <c r="K128" s="902"/>
      <c r="L128" s="902"/>
      <c r="M128" s="902"/>
      <c r="N128" s="902"/>
      <c r="O128" s="902"/>
      <c r="P128" s="902"/>
      <c r="Q128" s="902"/>
      <c r="R128" s="902"/>
      <c r="S128" s="902"/>
      <c r="T128" s="902"/>
      <c r="U128" s="902"/>
      <c r="V128" s="902"/>
      <c r="W128" s="902"/>
      <c r="X128" s="902"/>
      <c r="Y128" s="902"/>
      <c r="Z128" s="902"/>
      <c r="AA128" s="902"/>
      <c r="AB128" s="902"/>
      <c r="AC128" s="902"/>
      <c r="AD128" s="902"/>
      <c r="AE128" s="902"/>
      <c r="AF128" s="902"/>
      <c r="AG128" s="902"/>
      <c r="AH128" s="902"/>
      <c r="AI128" s="902"/>
      <c r="AJ128" s="902"/>
      <c r="AK128" s="902"/>
      <c r="AL128" s="902"/>
      <c r="AM128" s="902"/>
      <c r="AN128" s="902"/>
      <c r="AO128" s="902"/>
      <c r="AP128" s="902"/>
      <c r="AQ128" s="902"/>
      <c r="AR128" s="902"/>
      <c r="AS128" s="902"/>
      <c r="AT128" s="902"/>
      <c r="AU128" s="902"/>
      <c r="AV128" s="902"/>
      <c r="AW128" s="902"/>
      <c r="AX128" s="902"/>
      <c r="AY128" s="902"/>
      <c r="AZ128" s="902"/>
      <c r="BA128" s="902"/>
      <c r="BB128" s="902"/>
      <c r="BC128" s="902"/>
      <c r="BD128" s="902"/>
      <c r="BE128" s="902"/>
      <c r="BF128" s="902"/>
      <c r="BG128" s="902"/>
      <c r="BH128" s="902"/>
      <c r="BI128" s="902"/>
      <c r="BJ128" s="902"/>
      <c r="BK128" s="902"/>
      <c r="BL128" s="902"/>
      <c r="BM128" s="902"/>
      <c r="BN128" s="902"/>
      <c r="BO128" s="902"/>
      <c r="BP128" s="902"/>
      <c r="BQ128" s="902"/>
      <c r="BR128" s="902"/>
      <c r="BS128" s="902"/>
      <c r="BT128" s="902"/>
      <c r="BU128" s="902"/>
      <c r="BV128" s="902"/>
      <c r="BW128" s="902"/>
      <c r="BX128" s="902"/>
      <c r="BY128" s="902"/>
      <c r="BZ128" s="902"/>
      <c r="CA128" s="902"/>
      <c r="CB128" s="902"/>
      <c r="CC128" s="902"/>
      <c r="CD128" s="902"/>
      <c r="CE128" s="902"/>
      <c r="CF128" s="902"/>
      <c r="CG128" s="902"/>
      <c r="CH128" s="902"/>
      <c r="CI128" s="902"/>
      <c r="CJ128" s="902"/>
      <c r="CK128" s="902"/>
      <c r="CL128" s="902"/>
      <c r="CM128" s="902"/>
      <c r="CN128" s="902"/>
      <c r="CO128" s="902"/>
      <c r="CP128" s="902"/>
      <c r="CQ128" s="902"/>
      <c r="CR128" s="902"/>
      <c r="CS128" s="902"/>
      <c r="CT128" s="902"/>
      <c r="CU128" s="902"/>
      <c r="CV128" s="902"/>
      <c r="CW128" s="902"/>
      <c r="CX128" s="902"/>
      <c r="CY128" s="902"/>
      <c r="CZ128" s="902"/>
      <c r="DA128" s="902"/>
      <c r="DB128" s="902"/>
      <c r="DC128" s="902"/>
      <c r="DD128" s="902"/>
      <c r="DE128" s="902"/>
      <c r="DF128" s="902"/>
      <c r="DG128" s="902"/>
      <c r="DH128" s="902"/>
      <c r="DI128" s="902"/>
      <c r="DJ128" s="902"/>
      <c r="DK128" s="902"/>
      <c r="DL128" s="902"/>
      <c r="DM128" s="902"/>
      <c r="DN128" s="902"/>
      <c r="DO128" s="902"/>
      <c r="DP128" s="902"/>
      <c r="DQ128" s="902"/>
      <c r="DR128" s="902"/>
      <c r="DS128" s="902"/>
      <c r="DT128" s="902"/>
      <c r="DU128" s="902"/>
      <c r="DV128" s="902"/>
      <c r="DW128" s="902"/>
      <c r="DX128" s="902"/>
      <c r="DY128" s="902"/>
      <c r="DZ128" s="902"/>
      <c r="EA128" s="902"/>
      <c r="EB128" s="902"/>
      <c r="EC128" s="902"/>
      <c r="ED128" s="902"/>
      <c r="EE128" s="902"/>
      <c r="EF128" s="902"/>
      <c r="EG128" s="902"/>
      <c r="EH128" s="902"/>
      <c r="EI128" s="902"/>
      <c r="EJ128" s="902"/>
      <c r="EK128" s="902"/>
      <c r="EL128" s="902"/>
      <c r="EM128" s="902"/>
      <c r="EN128" s="902"/>
      <c r="EO128" s="902"/>
      <c r="EP128" s="902"/>
      <c r="EQ128" s="902"/>
      <c r="ER128" s="902"/>
      <c r="ES128" s="902"/>
      <c r="ET128" s="902"/>
      <c r="EU128" s="902"/>
      <c r="EV128" s="902"/>
      <c r="EW128" s="902"/>
      <c r="EX128" s="902"/>
      <c r="EY128" s="902"/>
      <c r="EZ128" s="902"/>
      <c r="FA128" s="902"/>
      <c r="FB128" s="902"/>
      <c r="FC128" s="902"/>
      <c r="FD128" s="902"/>
      <c r="FE128" s="902"/>
      <c r="FF128" s="902"/>
      <c r="FG128" s="902"/>
      <c r="FH128" s="902"/>
      <c r="FI128" s="902"/>
      <c r="JH128" s="902"/>
      <c r="JI128" s="902"/>
      <c r="JJ128" s="902"/>
      <c r="JK128" s="902"/>
    </row>
    <row r="129" spans="1:271" s="901" customFormat="1" x14ac:dyDescent="0.35">
      <c r="A129" s="902"/>
      <c r="B129" s="902"/>
      <c r="C129" s="902"/>
      <c r="D129" s="902"/>
      <c r="E129" s="902"/>
      <c r="F129" s="902"/>
      <c r="G129" s="902"/>
      <c r="H129" s="902"/>
      <c r="I129" s="902"/>
      <c r="J129" s="902"/>
      <c r="K129" s="902"/>
      <c r="L129" s="902"/>
      <c r="M129" s="902"/>
      <c r="N129" s="902"/>
      <c r="O129" s="902"/>
      <c r="P129" s="902"/>
      <c r="Q129" s="902"/>
      <c r="R129" s="902"/>
      <c r="S129" s="902"/>
      <c r="T129" s="902"/>
      <c r="U129" s="902"/>
      <c r="V129" s="902"/>
      <c r="W129" s="902"/>
      <c r="X129" s="902"/>
      <c r="Y129" s="902"/>
      <c r="Z129" s="902"/>
      <c r="AA129" s="902"/>
      <c r="AB129" s="902"/>
      <c r="AC129" s="902"/>
      <c r="AD129" s="902"/>
      <c r="AE129" s="902"/>
      <c r="AF129" s="902"/>
      <c r="AG129" s="902"/>
      <c r="AH129" s="902"/>
      <c r="AI129" s="902"/>
      <c r="AJ129" s="902"/>
      <c r="AK129" s="902"/>
      <c r="AL129" s="902"/>
      <c r="AM129" s="902"/>
      <c r="AN129" s="902"/>
      <c r="AO129" s="902"/>
      <c r="AP129" s="902"/>
      <c r="AQ129" s="902"/>
      <c r="AR129" s="902"/>
      <c r="AS129" s="902"/>
      <c r="AT129" s="902"/>
      <c r="AU129" s="902"/>
      <c r="AV129" s="902"/>
      <c r="AW129" s="902"/>
      <c r="AX129" s="902"/>
      <c r="AY129" s="902"/>
      <c r="AZ129" s="902"/>
      <c r="BA129" s="902"/>
      <c r="BB129" s="902"/>
      <c r="BC129" s="902"/>
      <c r="BD129" s="902"/>
      <c r="BE129" s="902"/>
      <c r="BF129" s="902"/>
      <c r="BG129" s="902"/>
      <c r="BH129" s="902"/>
      <c r="BI129" s="902"/>
      <c r="BJ129" s="902"/>
      <c r="BK129" s="902"/>
      <c r="BL129" s="902"/>
      <c r="BM129" s="902"/>
      <c r="BN129" s="902"/>
      <c r="BO129" s="902"/>
      <c r="BP129" s="902"/>
      <c r="BQ129" s="902"/>
      <c r="BR129" s="902"/>
      <c r="BS129" s="902"/>
      <c r="BT129" s="902"/>
      <c r="BU129" s="902"/>
      <c r="BV129" s="902"/>
      <c r="BW129" s="902"/>
      <c r="BX129" s="902"/>
      <c r="BY129" s="902"/>
      <c r="BZ129" s="902"/>
      <c r="CA129" s="902"/>
      <c r="CB129" s="902"/>
      <c r="CC129" s="902"/>
      <c r="CD129" s="902"/>
      <c r="CE129" s="902"/>
      <c r="CF129" s="902"/>
      <c r="CG129" s="902"/>
      <c r="CH129" s="902"/>
      <c r="CI129" s="902"/>
      <c r="CJ129" s="902"/>
      <c r="CK129" s="902"/>
      <c r="CL129" s="902"/>
      <c r="CM129" s="902"/>
      <c r="CN129" s="902"/>
      <c r="CO129" s="902"/>
      <c r="CP129" s="902"/>
      <c r="CQ129" s="902"/>
      <c r="CR129" s="902"/>
      <c r="CS129" s="902"/>
      <c r="CT129" s="902"/>
      <c r="CU129" s="902"/>
      <c r="CV129" s="902"/>
      <c r="CW129" s="902"/>
      <c r="CX129" s="902"/>
      <c r="CY129" s="902"/>
      <c r="CZ129" s="902"/>
      <c r="DA129" s="902"/>
      <c r="DB129" s="902"/>
      <c r="DC129" s="902"/>
      <c r="DD129" s="902"/>
      <c r="DE129" s="902"/>
      <c r="DF129" s="902"/>
      <c r="DG129" s="902"/>
      <c r="DH129" s="902"/>
      <c r="DI129" s="902"/>
      <c r="DJ129" s="902"/>
      <c r="DK129" s="902"/>
      <c r="DL129" s="902"/>
      <c r="DM129" s="902"/>
      <c r="DN129" s="902"/>
      <c r="DO129" s="902"/>
      <c r="DP129" s="902"/>
      <c r="DQ129" s="902"/>
      <c r="DR129" s="902"/>
      <c r="DS129" s="902"/>
      <c r="DT129" s="902"/>
      <c r="DU129" s="902"/>
      <c r="DV129" s="902"/>
      <c r="DW129" s="902"/>
      <c r="DX129" s="902"/>
      <c r="DY129" s="902"/>
      <c r="DZ129" s="902"/>
      <c r="EA129" s="902"/>
      <c r="EB129" s="902"/>
      <c r="EC129" s="902"/>
      <c r="ED129" s="902"/>
      <c r="EE129" s="902"/>
      <c r="EF129" s="902"/>
      <c r="EG129" s="902"/>
      <c r="EH129" s="902"/>
      <c r="EI129" s="902"/>
      <c r="EJ129" s="902"/>
      <c r="EK129" s="902"/>
      <c r="EL129" s="902"/>
      <c r="EM129" s="902"/>
      <c r="EN129" s="902"/>
      <c r="EO129" s="902"/>
      <c r="EP129" s="902"/>
      <c r="EQ129" s="902"/>
      <c r="ER129" s="902"/>
      <c r="ES129" s="902"/>
      <c r="ET129" s="902"/>
      <c r="EU129" s="902"/>
      <c r="EV129" s="902"/>
      <c r="EW129" s="902"/>
      <c r="EX129" s="902"/>
      <c r="EY129" s="902"/>
      <c r="EZ129" s="902"/>
      <c r="FA129" s="902"/>
      <c r="FB129" s="902"/>
      <c r="FC129" s="902"/>
      <c r="FD129" s="902"/>
      <c r="FE129" s="902"/>
      <c r="FF129" s="902"/>
      <c r="FG129" s="902"/>
      <c r="FH129" s="902"/>
      <c r="FI129" s="902"/>
      <c r="JH129" s="902"/>
      <c r="JI129" s="902"/>
      <c r="JJ129" s="902"/>
      <c r="JK129" s="902"/>
    </row>
    <row r="130" spans="1:271" s="901" customFormat="1" x14ac:dyDescent="0.35">
      <c r="A130" s="902"/>
      <c r="B130" s="902"/>
      <c r="C130" s="902"/>
      <c r="D130" s="902"/>
      <c r="E130" s="902"/>
      <c r="F130" s="902"/>
      <c r="G130" s="902"/>
      <c r="H130" s="902"/>
      <c r="I130" s="902"/>
      <c r="J130" s="902"/>
      <c r="K130" s="902"/>
      <c r="L130" s="902"/>
      <c r="M130" s="902"/>
      <c r="N130" s="902"/>
      <c r="O130" s="902"/>
      <c r="P130" s="902"/>
      <c r="Q130" s="902"/>
      <c r="R130" s="902"/>
      <c r="S130" s="902"/>
      <c r="T130" s="902"/>
      <c r="U130" s="902"/>
      <c r="V130" s="902"/>
      <c r="W130" s="902"/>
      <c r="X130" s="902"/>
      <c r="Y130" s="902"/>
      <c r="Z130" s="902"/>
      <c r="AA130" s="902"/>
      <c r="AB130" s="902"/>
      <c r="AC130" s="902"/>
      <c r="AD130" s="902"/>
      <c r="AE130" s="902"/>
      <c r="AF130" s="902"/>
      <c r="AG130" s="902"/>
      <c r="AH130" s="902"/>
      <c r="AI130" s="902"/>
      <c r="AJ130" s="902"/>
      <c r="AK130" s="902"/>
      <c r="AL130" s="902"/>
      <c r="AM130" s="902"/>
      <c r="AN130" s="902"/>
      <c r="AO130" s="902"/>
      <c r="AP130" s="902"/>
      <c r="AQ130" s="902"/>
      <c r="AR130" s="902"/>
      <c r="AS130" s="902"/>
      <c r="AT130" s="902"/>
      <c r="AU130" s="902"/>
      <c r="AV130" s="902"/>
      <c r="AW130" s="902"/>
      <c r="AX130" s="902"/>
      <c r="AY130" s="902"/>
      <c r="AZ130" s="902"/>
      <c r="BA130" s="902"/>
      <c r="BB130" s="902"/>
      <c r="BC130" s="902"/>
      <c r="BD130" s="902"/>
      <c r="BE130" s="902"/>
      <c r="BF130" s="902"/>
      <c r="BG130" s="902"/>
      <c r="BH130" s="902"/>
      <c r="BI130" s="902"/>
      <c r="BJ130" s="902"/>
      <c r="BK130" s="902"/>
      <c r="BL130" s="902"/>
      <c r="BM130" s="902"/>
      <c r="BN130" s="902"/>
      <c r="BO130" s="902"/>
      <c r="BP130" s="902"/>
      <c r="BQ130" s="902"/>
      <c r="BR130" s="902"/>
      <c r="BS130" s="902"/>
      <c r="BT130" s="902"/>
      <c r="BU130" s="902"/>
      <c r="BV130" s="902"/>
      <c r="BW130" s="902"/>
      <c r="BX130" s="902"/>
      <c r="BY130" s="902"/>
      <c r="BZ130" s="902"/>
      <c r="CA130" s="902"/>
      <c r="CB130" s="902"/>
      <c r="CC130" s="902"/>
      <c r="CD130" s="902"/>
      <c r="CE130" s="902"/>
      <c r="CF130" s="902"/>
      <c r="CG130" s="902"/>
      <c r="CH130" s="902"/>
      <c r="CI130" s="902"/>
      <c r="CJ130" s="902"/>
      <c r="CK130" s="902"/>
      <c r="CL130" s="902"/>
      <c r="CM130" s="902"/>
      <c r="CN130" s="902"/>
      <c r="CO130" s="902"/>
      <c r="CP130" s="902"/>
      <c r="CQ130" s="902"/>
      <c r="CR130" s="902"/>
      <c r="CS130" s="902"/>
      <c r="CT130" s="902"/>
      <c r="CU130" s="902"/>
      <c r="CV130" s="902"/>
      <c r="CW130" s="902"/>
      <c r="CX130" s="902"/>
      <c r="CY130" s="902"/>
      <c r="CZ130" s="902"/>
      <c r="DA130" s="902"/>
      <c r="DB130" s="902"/>
      <c r="DC130" s="902"/>
      <c r="DD130" s="902"/>
      <c r="DE130" s="902"/>
      <c r="DF130" s="902"/>
      <c r="DG130" s="902"/>
      <c r="DH130" s="902"/>
      <c r="DI130" s="902"/>
      <c r="DJ130" s="902"/>
      <c r="DK130" s="902"/>
      <c r="DL130" s="902"/>
      <c r="DM130" s="902"/>
      <c r="DN130" s="902"/>
      <c r="DO130" s="902"/>
      <c r="DP130" s="902"/>
      <c r="DQ130" s="902"/>
      <c r="DR130" s="902"/>
      <c r="DS130" s="902"/>
      <c r="DT130" s="902"/>
      <c r="DU130" s="902"/>
      <c r="DV130" s="902"/>
      <c r="DW130" s="902"/>
      <c r="DX130" s="902"/>
      <c r="DY130" s="902"/>
      <c r="DZ130" s="902"/>
      <c r="EA130" s="902"/>
      <c r="EB130" s="902"/>
      <c r="EC130" s="902"/>
      <c r="ED130" s="902"/>
      <c r="EE130" s="902"/>
      <c r="EF130" s="902"/>
      <c r="EG130" s="902"/>
      <c r="EH130" s="902"/>
      <c r="EI130" s="902"/>
      <c r="EJ130" s="902"/>
      <c r="EK130" s="902"/>
      <c r="EL130" s="902"/>
      <c r="EM130" s="902"/>
      <c r="EN130" s="902"/>
      <c r="EO130" s="902"/>
      <c r="EP130" s="902"/>
      <c r="EQ130" s="902"/>
      <c r="ER130" s="902"/>
      <c r="ES130" s="902"/>
      <c r="ET130" s="902"/>
      <c r="EU130" s="902"/>
      <c r="EV130" s="902"/>
      <c r="EW130" s="902"/>
      <c r="EX130" s="902"/>
      <c r="EY130" s="902"/>
      <c r="EZ130" s="902"/>
      <c r="FA130" s="902"/>
      <c r="FB130" s="902"/>
      <c r="FC130" s="902"/>
      <c r="FD130" s="902"/>
      <c r="FE130" s="902"/>
      <c r="FF130" s="902"/>
      <c r="FG130" s="902"/>
      <c r="FH130" s="902"/>
      <c r="FI130" s="902"/>
      <c r="JH130" s="902"/>
      <c r="JI130" s="902"/>
      <c r="JJ130" s="902"/>
      <c r="JK130" s="902"/>
    </row>
    <row r="131" spans="1:271" s="901" customFormat="1" x14ac:dyDescent="0.35">
      <c r="A131" s="902"/>
      <c r="B131" s="902"/>
      <c r="C131" s="902"/>
      <c r="D131" s="902"/>
      <c r="E131" s="902"/>
      <c r="F131" s="902"/>
      <c r="G131" s="902"/>
      <c r="H131" s="902"/>
      <c r="I131" s="902"/>
      <c r="J131" s="902"/>
      <c r="K131" s="902"/>
      <c r="L131" s="902"/>
      <c r="M131" s="902"/>
      <c r="N131" s="902"/>
      <c r="O131" s="902"/>
      <c r="P131" s="902"/>
      <c r="Q131" s="902"/>
      <c r="R131" s="902"/>
      <c r="S131" s="902"/>
      <c r="T131" s="902"/>
      <c r="U131" s="902"/>
      <c r="V131" s="902"/>
      <c r="W131" s="902"/>
      <c r="X131" s="902"/>
      <c r="Y131" s="902"/>
      <c r="Z131" s="902"/>
      <c r="AA131" s="902"/>
      <c r="AB131" s="902"/>
      <c r="AC131" s="902"/>
      <c r="AD131" s="902"/>
      <c r="AE131" s="902"/>
      <c r="AF131" s="902"/>
      <c r="AG131" s="902"/>
      <c r="AH131" s="902"/>
      <c r="AI131" s="902"/>
      <c r="AJ131" s="902"/>
      <c r="AK131" s="902"/>
      <c r="AL131" s="902"/>
      <c r="AM131" s="902"/>
      <c r="AN131" s="902"/>
      <c r="AO131" s="902"/>
      <c r="AP131" s="902"/>
      <c r="AQ131" s="902"/>
      <c r="AR131" s="902"/>
      <c r="AS131" s="902"/>
      <c r="AT131" s="902"/>
      <c r="AU131" s="902"/>
      <c r="AV131" s="902"/>
      <c r="AW131" s="902"/>
      <c r="AX131" s="902"/>
      <c r="AY131" s="902"/>
      <c r="AZ131" s="902"/>
      <c r="BA131" s="902"/>
      <c r="BB131" s="902"/>
      <c r="BC131" s="902"/>
      <c r="BD131" s="902"/>
      <c r="BE131" s="902"/>
      <c r="BF131" s="902"/>
      <c r="BG131" s="902"/>
      <c r="BH131" s="902"/>
      <c r="BI131" s="902"/>
      <c r="BJ131" s="902"/>
      <c r="BK131" s="902"/>
      <c r="BL131" s="902"/>
      <c r="BM131" s="902"/>
      <c r="BN131" s="902"/>
      <c r="BO131" s="902"/>
      <c r="BP131" s="902"/>
      <c r="BQ131" s="902"/>
      <c r="BR131" s="902"/>
      <c r="BS131" s="902"/>
      <c r="BT131" s="902"/>
      <c r="BU131" s="902"/>
      <c r="BV131" s="902"/>
      <c r="BW131" s="902"/>
      <c r="BX131" s="902"/>
      <c r="BY131" s="902"/>
      <c r="BZ131" s="902"/>
      <c r="CA131" s="902"/>
      <c r="CB131" s="902"/>
      <c r="CC131" s="902"/>
      <c r="CD131" s="902"/>
      <c r="CE131" s="902"/>
      <c r="CF131" s="902"/>
      <c r="CG131" s="902"/>
      <c r="CH131" s="902"/>
      <c r="CI131" s="902"/>
      <c r="CJ131" s="902"/>
      <c r="CK131" s="902"/>
      <c r="CL131" s="902"/>
      <c r="CM131" s="902"/>
      <c r="CN131" s="902"/>
      <c r="CO131" s="902"/>
      <c r="CP131" s="902"/>
      <c r="CQ131" s="902"/>
      <c r="CR131" s="902"/>
      <c r="CS131" s="902"/>
      <c r="CT131" s="902"/>
      <c r="CU131" s="902"/>
      <c r="CV131" s="902"/>
      <c r="CW131" s="902"/>
      <c r="CX131" s="902"/>
      <c r="CY131" s="902"/>
      <c r="CZ131" s="902"/>
      <c r="DA131" s="902"/>
      <c r="DB131" s="902"/>
      <c r="DC131" s="902"/>
      <c r="DD131" s="902"/>
      <c r="DE131" s="902"/>
      <c r="DF131" s="902"/>
      <c r="DG131" s="902"/>
      <c r="DH131" s="902"/>
      <c r="DI131" s="902"/>
      <c r="DJ131" s="902"/>
      <c r="DK131" s="902"/>
      <c r="DL131" s="902"/>
      <c r="DM131" s="902"/>
      <c r="DN131" s="902"/>
      <c r="DO131" s="902"/>
      <c r="DP131" s="902"/>
      <c r="DQ131" s="902"/>
      <c r="DR131" s="902"/>
      <c r="DS131" s="902"/>
      <c r="DT131" s="902"/>
      <c r="DU131" s="902"/>
      <c r="DV131" s="902"/>
      <c r="DW131" s="902"/>
      <c r="DX131" s="902"/>
      <c r="DY131" s="902"/>
      <c r="DZ131" s="902"/>
      <c r="EA131" s="902"/>
      <c r="EB131" s="902"/>
      <c r="EC131" s="902"/>
      <c r="ED131" s="902"/>
      <c r="EE131" s="902"/>
      <c r="EF131" s="902"/>
      <c r="EG131" s="902"/>
      <c r="EH131" s="902"/>
      <c r="EI131" s="902"/>
      <c r="EJ131" s="902"/>
      <c r="EK131" s="902"/>
      <c r="EL131" s="902"/>
      <c r="EM131" s="902"/>
      <c r="EN131" s="902"/>
      <c r="EO131" s="902"/>
      <c r="EP131" s="902"/>
      <c r="EQ131" s="902"/>
      <c r="ER131" s="902"/>
      <c r="ES131" s="902"/>
      <c r="ET131" s="902"/>
      <c r="EU131" s="902"/>
      <c r="EV131" s="902"/>
      <c r="EW131" s="902"/>
      <c r="EX131" s="902"/>
      <c r="EY131" s="902"/>
      <c r="EZ131" s="902"/>
      <c r="FA131" s="902"/>
      <c r="FB131" s="902"/>
      <c r="FC131" s="902"/>
      <c r="FD131" s="902"/>
      <c r="FE131" s="902"/>
      <c r="FF131" s="902"/>
      <c r="FG131" s="902"/>
      <c r="FH131" s="902"/>
      <c r="FI131" s="902"/>
      <c r="JH131" s="902"/>
      <c r="JI131" s="902"/>
      <c r="JJ131" s="902"/>
      <c r="JK131" s="902"/>
    </row>
    <row r="132" spans="1:271" s="901" customFormat="1" x14ac:dyDescent="0.35">
      <c r="A132" s="902"/>
      <c r="B132" s="902"/>
      <c r="C132" s="902"/>
      <c r="D132" s="902"/>
      <c r="E132" s="902"/>
      <c r="F132" s="902"/>
      <c r="G132" s="902"/>
      <c r="H132" s="902"/>
      <c r="I132" s="902"/>
      <c r="J132" s="902"/>
      <c r="K132" s="902"/>
      <c r="L132" s="902"/>
      <c r="M132" s="902"/>
      <c r="N132" s="902"/>
      <c r="O132" s="902"/>
      <c r="P132" s="902"/>
      <c r="Q132" s="902"/>
      <c r="R132" s="902"/>
      <c r="S132" s="902"/>
      <c r="T132" s="902"/>
      <c r="U132" s="902"/>
      <c r="V132" s="902"/>
      <c r="W132" s="902"/>
      <c r="X132" s="902"/>
      <c r="Y132" s="902"/>
      <c r="Z132" s="902"/>
      <c r="AA132" s="902"/>
      <c r="AB132" s="902"/>
      <c r="AC132" s="902"/>
      <c r="AD132" s="902"/>
      <c r="AE132" s="902"/>
      <c r="AF132" s="902"/>
      <c r="AG132" s="902"/>
      <c r="AH132" s="902"/>
      <c r="AI132" s="902"/>
      <c r="AJ132" s="902"/>
      <c r="AK132" s="902"/>
      <c r="AL132" s="902"/>
      <c r="AM132" s="902"/>
      <c r="AN132" s="902"/>
      <c r="AO132" s="902"/>
      <c r="AP132" s="902"/>
      <c r="AQ132" s="902"/>
      <c r="AR132" s="902"/>
      <c r="AS132" s="902"/>
      <c r="AT132" s="902"/>
      <c r="AU132" s="902"/>
      <c r="AV132" s="902"/>
      <c r="AW132" s="902"/>
      <c r="AX132" s="902"/>
      <c r="AY132" s="902"/>
      <c r="AZ132" s="902"/>
      <c r="BA132" s="902"/>
      <c r="BB132" s="902"/>
      <c r="BC132" s="902"/>
      <c r="BD132" s="902"/>
      <c r="BE132" s="902"/>
      <c r="BF132" s="902"/>
      <c r="BG132" s="902"/>
      <c r="BH132" s="902"/>
      <c r="BI132" s="902"/>
      <c r="BJ132" s="902"/>
      <c r="BK132" s="902"/>
      <c r="BL132" s="902"/>
      <c r="BM132" s="902"/>
      <c r="BN132" s="902"/>
      <c r="BO132" s="902"/>
      <c r="BP132" s="902"/>
      <c r="BQ132" s="902"/>
      <c r="BR132" s="902"/>
      <c r="BS132" s="902"/>
      <c r="BT132" s="902"/>
      <c r="BU132" s="902"/>
      <c r="BV132" s="902"/>
      <c r="BW132" s="902"/>
      <c r="BX132" s="902"/>
      <c r="BY132" s="902"/>
      <c r="BZ132" s="902"/>
      <c r="CA132" s="902"/>
      <c r="CB132" s="902"/>
      <c r="CC132" s="902"/>
      <c r="CD132" s="902"/>
      <c r="CE132" s="902"/>
      <c r="CF132" s="902"/>
      <c r="CG132" s="902"/>
      <c r="CH132" s="902"/>
      <c r="CI132" s="902"/>
      <c r="CJ132" s="902"/>
      <c r="CK132" s="902"/>
      <c r="CL132" s="902"/>
      <c r="CM132" s="902"/>
      <c r="CN132" s="902"/>
      <c r="CO132" s="902"/>
      <c r="CP132" s="902"/>
      <c r="CQ132" s="902"/>
      <c r="CR132" s="902"/>
      <c r="CS132" s="902"/>
      <c r="CT132" s="902"/>
      <c r="CU132" s="902"/>
      <c r="CV132" s="902"/>
      <c r="CW132" s="902"/>
      <c r="CX132" s="902"/>
      <c r="CY132" s="902"/>
      <c r="CZ132" s="902"/>
      <c r="DA132" s="902"/>
      <c r="DB132" s="902"/>
      <c r="DC132" s="902"/>
      <c r="DD132" s="902"/>
      <c r="DE132" s="902"/>
      <c r="DF132" s="902"/>
      <c r="DG132" s="902"/>
      <c r="DH132" s="902"/>
      <c r="DI132" s="902"/>
      <c r="DJ132" s="902"/>
      <c r="DK132" s="902"/>
      <c r="DL132" s="902"/>
      <c r="DM132" s="902"/>
      <c r="DN132" s="902"/>
      <c r="DO132" s="902"/>
      <c r="DP132" s="902"/>
      <c r="DQ132" s="902"/>
      <c r="DR132" s="902"/>
      <c r="DS132" s="902"/>
      <c r="DT132" s="902"/>
      <c r="DU132" s="902"/>
      <c r="DV132" s="902"/>
      <c r="DW132" s="902"/>
      <c r="DX132" s="902"/>
      <c r="DY132" s="902"/>
      <c r="DZ132" s="902"/>
      <c r="EA132" s="902"/>
      <c r="EB132" s="902"/>
      <c r="EC132" s="902"/>
      <c r="ED132" s="902"/>
      <c r="EE132" s="902"/>
      <c r="EF132" s="902"/>
      <c r="EG132" s="902"/>
      <c r="EH132" s="902"/>
      <c r="EI132" s="902"/>
      <c r="EJ132" s="902"/>
      <c r="EK132" s="902"/>
      <c r="EL132" s="902"/>
      <c r="EM132" s="902"/>
      <c r="EN132" s="902"/>
      <c r="EO132" s="902"/>
      <c r="EP132" s="902"/>
      <c r="EQ132" s="902"/>
      <c r="ER132" s="902"/>
      <c r="ES132" s="902"/>
      <c r="ET132" s="902"/>
      <c r="EU132" s="902"/>
      <c r="EV132" s="902"/>
      <c r="EW132" s="902"/>
      <c r="EX132" s="902"/>
      <c r="EY132" s="902"/>
      <c r="EZ132" s="902"/>
      <c r="FA132" s="902"/>
      <c r="FB132" s="902"/>
      <c r="FC132" s="902"/>
      <c r="FD132" s="902"/>
      <c r="FE132" s="902"/>
      <c r="FF132" s="902"/>
      <c r="FG132" s="902"/>
      <c r="FH132" s="902"/>
      <c r="FI132" s="902"/>
      <c r="JH132" s="902"/>
      <c r="JI132" s="902"/>
      <c r="JJ132" s="902"/>
      <c r="JK132" s="902"/>
    </row>
    <row r="133" spans="1:271" s="901" customFormat="1" x14ac:dyDescent="0.35">
      <c r="A133" s="902"/>
      <c r="B133" s="902"/>
      <c r="C133" s="902"/>
      <c r="D133" s="902"/>
      <c r="E133" s="902"/>
      <c r="F133" s="902"/>
      <c r="G133" s="902"/>
      <c r="H133" s="902"/>
      <c r="I133" s="902"/>
      <c r="J133" s="902"/>
      <c r="K133" s="902"/>
      <c r="L133" s="902"/>
      <c r="M133" s="902"/>
      <c r="N133" s="902"/>
      <c r="O133" s="902"/>
      <c r="P133" s="902"/>
      <c r="Q133" s="902"/>
      <c r="R133" s="902"/>
      <c r="S133" s="902"/>
      <c r="T133" s="902"/>
      <c r="U133" s="902"/>
      <c r="V133" s="902"/>
      <c r="W133" s="902"/>
      <c r="X133" s="902"/>
      <c r="Y133" s="902"/>
      <c r="Z133" s="902"/>
      <c r="AA133" s="902"/>
      <c r="AB133" s="902"/>
      <c r="AC133" s="902"/>
      <c r="AD133" s="902"/>
      <c r="AE133" s="902"/>
      <c r="AF133" s="902"/>
      <c r="AG133" s="902"/>
      <c r="AH133" s="902"/>
      <c r="AI133" s="902"/>
      <c r="AJ133" s="902"/>
      <c r="AK133" s="902"/>
      <c r="AL133" s="902"/>
      <c r="AM133" s="902"/>
      <c r="AN133" s="902"/>
      <c r="AO133" s="902"/>
      <c r="AP133" s="902"/>
      <c r="AQ133" s="902"/>
      <c r="AR133" s="902"/>
      <c r="AS133" s="902"/>
      <c r="AT133" s="902"/>
      <c r="AU133" s="902"/>
      <c r="AV133" s="902"/>
      <c r="AW133" s="902"/>
      <c r="AX133" s="902"/>
      <c r="AY133" s="902"/>
      <c r="AZ133" s="902"/>
      <c r="BA133" s="902"/>
      <c r="BB133" s="902"/>
      <c r="BC133" s="902"/>
      <c r="BD133" s="902"/>
      <c r="BE133" s="902"/>
      <c r="BF133" s="902"/>
      <c r="BG133" s="902"/>
      <c r="BH133" s="902"/>
      <c r="BI133" s="902"/>
      <c r="BJ133" s="902"/>
      <c r="BK133" s="902"/>
      <c r="BL133" s="902"/>
      <c r="BM133" s="902"/>
      <c r="BN133" s="902"/>
      <c r="BO133" s="902"/>
      <c r="BP133" s="902"/>
      <c r="BQ133" s="902"/>
      <c r="BR133" s="902"/>
      <c r="BS133" s="902"/>
      <c r="BT133" s="902"/>
      <c r="BU133" s="902"/>
      <c r="BV133" s="902"/>
      <c r="BW133" s="902"/>
      <c r="BX133" s="902"/>
      <c r="BY133" s="902"/>
      <c r="BZ133" s="902"/>
      <c r="CA133" s="902"/>
      <c r="CB133" s="902"/>
      <c r="CC133" s="902"/>
      <c r="CD133" s="902"/>
      <c r="CE133" s="902"/>
      <c r="CF133" s="902"/>
      <c r="CG133" s="902"/>
      <c r="CH133" s="902"/>
      <c r="CI133" s="902"/>
      <c r="CJ133" s="902"/>
      <c r="CK133" s="902"/>
      <c r="CL133" s="902"/>
      <c r="CM133" s="902"/>
      <c r="CN133" s="902"/>
      <c r="CO133" s="902"/>
      <c r="CP133" s="902"/>
      <c r="CQ133" s="902"/>
      <c r="CR133" s="902"/>
      <c r="CS133" s="902"/>
      <c r="CT133" s="902"/>
      <c r="CU133" s="902"/>
      <c r="CV133" s="902"/>
      <c r="CW133" s="902"/>
      <c r="CX133" s="902"/>
      <c r="CY133" s="902"/>
      <c r="CZ133" s="902"/>
      <c r="DA133" s="902"/>
      <c r="DB133" s="902"/>
      <c r="DC133" s="902"/>
      <c r="DD133" s="902"/>
      <c r="DE133" s="902"/>
      <c r="DF133" s="902"/>
      <c r="DG133" s="902"/>
      <c r="DH133" s="902"/>
      <c r="DI133" s="902"/>
      <c r="DJ133" s="902"/>
      <c r="DK133" s="902"/>
      <c r="DL133" s="902"/>
      <c r="DM133" s="902"/>
      <c r="DN133" s="902"/>
      <c r="DO133" s="902"/>
      <c r="DP133" s="902"/>
      <c r="DQ133" s="902"/>
      <c r="DR133" s="902"/>
      <c r="DS133" s="902"/>
      <c r="DT133" s="902"/>
      <c r="DU133" s="902"/>
      <c r="DV133" s="902"/>
      <c r="DW133" s="902"/>
      <c r="DX133" s="902"/>
      <c r="DY133" s="902"/>
      <c r="DZ133" s="902"/>
      <c r="EA133" s="902"/>
      <c r="EB133" s="902"/>
      <c r="EC133" s="902"/>
      <c r="ED133" s="902"/>
      <c r="EE133" s="902"/>
      <c r="EF133" s="902"/>
      <c r="EG133" s="902"/>
      <c r="EH133" s="902"/>
      <c r="EI133" s="902"/>
      <c r="EJ133" s="902"/>
      <c r="EK133" s="902"/>
      <c r="EL133" s="902"/>
      <c r="EM133" s="902"/>
      <c r="EN133" s="902"/>
      <c r="EO133" s="902"/>
      <c r="EP133" s="902"/>
      <c r="EQ133" s="902"/>
      <c r="ER133" s="902"/>
      <c r="ES133" s="902"/>
      <c r="ET133" s="902"/>
      <c r="EU133" s="902"/>
      <c r="EV133" s="902"/>
      <c r="EW133" s="902"/>
      <c r="EX133" s="902"/>
      <c r="EY133" s="902"/>
      <c r="EZ133" s="902"/>
      <c r="FA133" s="902"/>
      <c r="FB133" s="902"/>
      <c r="FC133" s="902"/>
      <c r="FD133" s="902"/>
      <c r="FE133" s="902"/>
      <c r="FF133" s="902"/>
      <c r="FG133" s="902"/>
      <c r="FH133" s="902"/>
      <c r="FI133" s="902"/>
      <c r="JH133" s="902"/>
      <c r="JI133" s="902"/>
      <c r="JJ133" s="902"/>
      <c r="JK133" s="902"/>
    </row>
    <row r="134" spans="1:271" s="901" customFormat="1" x14ac:dyDescent="0.35">
      <c r="A134" s="902"/>
      <c r="B134" s="902"/>
      <c r="C134" s="902"/>
      <c r="D134" s="902"/>
      <c r="E134" s="902"/>
      <c r="F134" s="902"/>
      <c r="G134" s="902"/>
      <c r="H134" s="902"/>
      <c r="I134" s="902"/>
      <c r="J134" s="902"/>
      <c r="K134" s="902"/>
      <c r="L134" s="902"/>
      <c r="M134" s="902"/>
      <c r="N134" s="902"/>
      <c r="O134" s="902"/>
      <c r="P134" s="902"/>
      <c r="Q134" s="902"/>
      <c r="R134" s="902"/>
      <c r="S134" s="902"/>
      <c r="T134" s="902"/>
      <c r="U134" s="902"/>
      <c r="V134" s="902"/>
      <c r="W134" s="902"/>
      <c r="X134" s="902"/>
      <c r="Y134" s="902"/>
      <c r="Z134" s="902"/>
      <c r="AA134" s="902"/>
      <c r="AB134" s="902"/>
      <c r="AC134" s="902"/>
      <c r="AD134" s="902"/>
      <c r="AE134" s="902"/>
      <c r="AF134" s="902"/>
      <c r="AG134" s="902"/>
      <c r="AH134" s="902"/>
      <c r="AI134" s="902"/>
      <c r="AJ134" s="902"/>
      <c r="AK134" s="902"/>
      <c r="AL134" s="902"/>
      <c r="AM134" s="902"/>
      <c r="AN134" s="902"/>
      <c r="AO134" s="902"/>
      <c r="AP134" s="902"/>
      <c r="AQ134" s="902"/>
      <c r="AR134" s="902"/>
      <c r="AS134" s="902"/>
      <c r="AT134" s="902"/>
      <c r="AU134" s="902"/>
      <c r="AV134" s="902"/>
      <c r="AW134" s="902"/>
      <c r="AX134" s="902"/>
      <c r="AY134" s="902"/>
      <c r="AZ134" s="902"/>
      <c r="BA134" s="902"/>
      <c r="BB134" s="902"/>
      <c r="BC134" s="902"/>
      <c r="BD134" s="902"/>
      <c r="BE134" s="902"/>
      <c r="BF134" s="902"/>
      <c r="BG134" s="902"/>
      <c r="BH134" s="902"/>
      <c r="BI134" s="902"/>
      <c r="BJ134" s="902"/>
      <c r="BK134" s="902"/>
      <c r="BL134" s="902"/>
      <c r="BM134" s="902"/>
      <c r="BN134" s="902"/>
      <c r="BO134" s="902"/>
      <c r="BP134" s="902"/>
      <c r="BQ134" s="902"/>
      <c r="BR134" s="902"/>
      <c r="BS134" s="902"/>
      <c r="BT134" s="902"/>
      <c r="BU134" s="902"/>
      <c r="BV134" s="902"/>
      <c r="BW134" s="902"/>
      <c r="BX134" s="902"/>
      <c r="BY134" s="902"/>
      <c r="BZ134" s="902"/>
      <c r="CA134" s="902"/>
      <c r="CB134" s="902"/>
      <c r="CC134" s="902"/>
      <c r="CD134" s="902"/>
      <c r="CE134" s="902"/>
      <c r="CF134" s="902"/>
      <c r="CG134" s="902"/>
      <c r="CH134" s="902"/>
      <c r="CI134" s="902"/>
      <c r="CJ134" s="902"/>
      <c r="CK134" s="902"/>
      <c r="CL134" s="902"/>
      <c r="CM134" s="902"/>
      <c r="CN134" s="902"/>
      <c r="CO134" s="902"/>
      <c r="CP134" s="902"/>
      <c r="CQ134" s="902"/>
      <c r="CR134" s="902"/>
      <c r="CS134" s="902"/>
      <c r="CT134" s="902"/>
      <c r="CU134" s="902"/>
      <c r="CV134" s="902"/>
      <c r="CW134" s="902"/>
      <c r="CX134" s="902"/>
      <c r="CY134" s="902"/>
      <c r="CZ134" s="902"/>
      <c r="DA134" s="902"/>
      <c r="DB134" s="902"/>
      <c r="DC134" s="902"/>
      <c r="DD134" s="902"/>
      <c r="DE134" s="902"/>
      <c r="DF134" s="902"/>
      <c r="DG134" s="902"/>
      <c r="DH134" s="902"/>
      <c r="DI134" s="902"/>
      <c r="DJ134" s="902"/>
      <c r="DK134" s="902"/>
      <c r="DL134" s="902"/>
      <c r="DM134" s="902"/>
      <c r="DN134" s="902"/>
      <c r="DO134" s="902"/>
      <c r="DP134" s="902"/>
      <c r="DQ134" s="902"/>
      <c r="DR134" s="902"/>
      <c r="DS134" s="902"/>
      <c r="DT134" s="902"/>
      <c r="DU134" s="902"/>
      <c r="DV134" s="902"/>
      <c r="DW134" s="902"/>
      <c r="DX134" s="902"/>
      <c r="DY134" s="902"/>
      <c r="DZ134" s="902"/>
      <c r="EA134" s="902"/>
      <c r="EB134" s="902"/>
      <c r="EC134" s="902"/>
      <c r="ED134" s="902"/>
      <c r="EE134" s="902"/>
      <c r="EF134" s="902"/>
      <c r="EG134" s="902"/>
      <c r="EH134" s="902"/>
      <c r="EI134" s="902"/>
      <c r="EJ134" s="902"/>
      <c r="EK134" s="902"/>
      <c r="EL134" s="902"/>
      <c r="EM134" s="902"/>
      <c r="EN134" s="902"/>
      <c r="EO134" s="902"/>
      <c r="EP134" s="902"/>
      <c r="EQ134" s="902"/>
      <c r="ER134" s="902"/>
      <c r="ES134" s="902"/>
      <c r="ET134" s="902"/>
      <c r="EU134" s="902"/>
      <c r="EV134" s="902"/>
      <c r="EW134" s="902"/>
      <c r="EX134" s="902"/>
      <c r="EY134" s="902"/>
      <c r="EZ134" s="902"/>
      <c r="FA134" s="902"/>
      <c r="FB134" s="902"/>
      <c r="FC134" s="902"/>
      <c r="FD134" s="902"/>
      <c r="FE134" s="902"/>
      <c r="FF134" s="902"/>
      <c r="FG134" s="902"/>
      <c r="FH134" s="902"/>
      <c r="FI134" s="902"/>
      <c r="JH134" s="902"/>
      <c r="JI134" s="902"/>
      <c r="JJ134" s="902"/>
      <c r="JK134" s="902"/>
    </row>
    <row r="135" spans="1:271" s="901" customFormat="1" x14ac:dyDescent="0.35">
      <c r="A135" s="902"/>
      <c r="B135" s="902"/>
      <c r="C135" s="902"/>
      <c r="D135" s="902"/>
      <c r="E135" s="902"/>
      <c r="F135" s="902"/>
      <c r="G135" s="902"/>
      <c r="H135" s="902"/>
      <c r="I135" s="902"/>
      <c r="J135" s="902"/>
      <c r="K135" s="902"/>
      <c r="L135" s="902"/>
      <c r="M135" s="902"/>
      <c r="N135" s="902"/>
      <c r="O135" s="902"/>
      <c r="P135" s="902"/>
      <c r="Q135" s="902"/>
      <c r="R135" s="902"/>
      <c r="S135" s="902"/>
      <c r="T135" s="902"/>
      <c r="U135" s="902"/>
      <c r="V135" s="902"/>
      <c r="W135" s="902"/>
      <c r="X135" s="902"/>
      <c r="Y135" s="902"/>
      <c r="Z135" s="902"/>
      <c r="AA135" s="902"/>
      <c r="AB135" s="902"/>
      <c r="AC135" s="902"/>
      <c r="AD135" s="902"/>
      <c r="AE135" s="902"/>
      <c r="AF135" s="902"/>
      <c r="AG135" s="902"/>
      <c r="AH135" s="902"/>
      <c r="AI135" s="902"/>
      <c r="AJ135" s="902"/>
      <c r="AK135" s="902"/>
      <c r="AL135" s="902"/>
      <c r="AM135" s="902"/>
      <c r="AN135" s="902"/>
      <c r="AO135" s="902"/>
      <c r="AP135" s="902"/>
      <c r="AQ135" s="902"/>
      <c r="AR135" s="902"/>
      <c r="AS135" s="902"/>
      <c r="AT135" s="902"/>
      <c r="AU135" s="902"/>
      <c r="AV135" s="902"/>
      <c r="AW135" s="902"/>
      <c r="AX135" s="902"/>
      <c r="AY135" s="902"/>
      <c r="AZ135" s="902"/>
      <c r="BA135" s="902"/>
      <c r="BB135" s="902"/>
      <c r="BC135" s="902"/>
      <c r="BD135" s="902"/>
      <c r="BE135" s="902"/>
      <c r="BF135" s="902"/>
      <c r="BG135" s="902"/>
      <c r="BH135" s="902"/>
      <c r="BI135" s="902"/>
      <c r="BJ135" s="902"/>
      <c r="BK135" s="902"/>
      <c r="BL135" s="902"/>
      <c r="BM135" s="902"/>
      <c r="BN135" s="902"/>
      <c r="BO135" s="902"/>
      <c r="BP135" s="902"/>
      <c r="BQ135" s="902"/>
      <c r="BR135" s="902"/>
      <c r="BS135" s="902"/>
      <c r="BT135" s="902"/>
      <c r="BU135" s="902"/>
      <c r="BV135" s="902"/>
      <c r="BW135" s="902"/>
      <c r="BX135" s="902"/>
      <c r="BY135" s="902"/>
      <c r="BZ135" s="902"/>
      <c r="CA135" s="902"/>
      <c r="CB135" s="902"/>
      <c r="CC135" s="902"/>
      <c r="CD135" s="902"/>
      <c r="CE135" s="902"/>
      <c r="CF135" s="902"/>
      <c r="CG135" s="902"/>
      <c r="CH135" s="902"/>
      <c r="CI135" s="902"/>
      <c r="CJ135" s="902"/>
      <c r="CK135" s="902"/>
      <c r="CL135" s="902"/>
      <c r="CM135" s="902"/>
      <c r="CN135" s="902"/>
      <c r="CO135" s="902"/>
      <c r="CP135" s="902"/>
      <c r="CQ135" s="902"/>
      <c r="CR135" s="902"/>
      <c r="CS135" s="902"/>
      <c r="CT135" s="902"/>
      <c r="CU135" s="902"/>
      <c r="CV135" s="902"/>
      <c r="CW135" s="902"/>
      <c r="CX135" s="902"/>
      <c r="CY135" s="902"/>
      <c r="CZ135" s="902"/>
      <c r="DA135" s="902"/>
      <c r="DB135" s="902"/>
      <c r="DC135" s="902"/>
      <c r="DD135" s="902"/>
      <c r="DE135" s="902"/>
      <c r="DF135" s="902"/>
      <c r="DG135" s="902"/>
      <c r="DH135" s="902"/>
      <c r="DI135" s="902"/>
      <c r="DJ135" s="902"/>
      <c r="DK135" s="902"/>
      <c r="DL135" s="902"/>
      <c r="DM135" s="902"/>
      <c r="DN135" s="902"/>
      <c r="DO135" s="902"/>
      <c r="DP135" s="902"/>
      <c r="DQ135" s="902"/>
      <c r="DR135" s="902"/>
      <c r="DS135" s="902"/>
      <c r="DT135" s="902"/>
      <c r="DU135" s="902"/>
      <c r="DV135" s="902"/>
      <c r="DW135" s="902"/>
      <c r="DX135" s="902"/>
      <c r="DY135" s="902"/>
      <c r="DZ135" s="902"/>
      <c r="EA135" s="902"/>
      <c r="EB135" s="902"/>
      <c r="EC135" s="902"/>
      <c r="ED135" s="902"/>
      <c r="EE135" s="902"/>
      <c r="EF135" s="902"/>
      <c r="EG135" s="902"/>
      <c r="EH135" s="902"/>
      <c r="EI135" s="902"/>
      <c r="EJ135" s="902"/>
      <c r="EK135" s="902"/>
      <c r="EL135" s="902"/>
      <c r="EM135" s="902"/>
      <c r="EN135" s="902"/>
      <c r="EO135" s="902"/>
      <c r="EP135" s="902"/>
      <c r="EQ135" s="902"/>
      <c r="ER135" s="902"/>
      <c r="ES135" s="902"/>
      <c r="ET135" s="902"/>
      <c r="EU135" s="902"/>
      <c r="EV135" s="902"/>
      <c r="EW135" s="902"/>
      <c r="EX135" s="902"/>
      <c r="EY135" s="902"/>
      <c r="EZ135" s="902"/>
      <c r="FA135" s="902"/>
      <c r="FB135" s="902"/>
      <c r="FC135" s="902"/>
      <c r="FD135" s="902"/>
      <c r="FE135" s="902"/>
      <c r="FF135" s="902"/>
      <c r="FG135" s="902"/>
      <c r="FH135" s="902"/>
      <c r="FI135" s="902"/>
      <c r="JH135" s="902"/>
      <c r="JI135" s="902"/>
      <c r="JJ135" s="902"/>
      <c r="JK135" s="902"/>
    </row>
    <row r="136" spans="1:271" s="901" customFormat="1" x14ac:dyDescent="0.35">
      <c r="A136" s="902"/>
      <c r="B136" s="902"/>
      <c r="C136" s="902"/>
      <c r="D136" s="902"/>
      <c r="E136" s="902"/>
      <c r="F136" s="902"/>
      <c r="G136" s="902"/>
      <c r="H136" s="902"/>
      <c r="I136" s="902"/>
      <c r="J136" s="902"/>
      <c r="K136" s="902"/>
      <c r="L136" s="902"/>
      <c r="M136" s="902"/>
      <c r="N136" s="902"/>
      <c r="O136" s="902"/>
      <c r="P136" s="902"/>
      <c r="Q136" s="902"/>
      <c r="R136" s="902"/>
      <c r="S136" s="902"/>
      <c r="T136" s="902"/>
      <c r="U136" s="902"/>
      <c r="V136" s="902"/>
      <c r="W136" s="902"/>
      <c r="X136" s="902"/>
      <c r="Y136" s="902"/>
      <c r="Z136" s="902"/>
      <c r="AA136" s="902"/>
      <c r="AB136" s="902"/>
      <c r="AC136" s="902"/>
      <c r="AD136" s="902"/>
      <c r="AE136" s="902"/>
      <c r="AF136" s="902"/>
      <c r="AG136" s="902"/>
      <c r="AH136" s="902"/>
      <c r="AI136" s="902"/>
      <c r="AJ136" s="902"/>
      <c r="AK136" s="902"/>
      <c r="AL136" s="902"/>
      <c r="AM136" s="902"/>
      <c r="AN136" s="902"/>
      <c r="AO136" s="902"/>
      <c r="AP136" s="902"/>
      <c r="AQ136" s="902"/>
      <c r="AR136" s="902"/>
      <c r="AS136" s="902"/>
      <c r="AT136" s="902"/>
      <c r="AU136" s="902"/>
      <c r="AV136" s="902"/>
      <c r="AW136" s="902"/>
      <c r="AX136" s="902"/>
      <c r="AY136" s="902"/>
      <c r="AZ136" s="902"/>
      <c r="BA136" s="902"/>
      <c r="BB136" s="902"/>
      <c r="BC136" s="902"/>
      <c r="BD136" s="902"/>
      <c r="BE136" s="902"/>
      <c r="BF136" s="902"/>
      <c r="BG136" s="902"/>
      <c r="BH136" s="902"/>
      <c r="BI136" s="902"/>
      <c r="BJ136" s="902"/>
      <c r="BK136" s="902"/>
      <c r="BL136" s="902"/>
      <c r="BM136" s="902"/>
      <c r="BN136" s="902"/>
      <c r="BO136" s="902"/>
      <c r="BP136" s="902"/>
      <c r="BQ136" s="902"/>
      <c r="BR136" s="902"/>
      <c r="BS136" s="902"/>
      <c r="BT136" s="902"/>
      <c r="BU136" s="902"/>
      <c r="BV136" s="902"/>
      <c r="BW136" s="902"/>
      <c r="BX136" s="902"/>
      <c r="BY136" s="902"/>
      <c r="BZ136" s="902"/>
      <c r="CA136" s="902"/>
      <c r="CB136" s="902"/>
      <c r="CC136" s="902"/>
      <c r="CD136" s="902"/>
      <c r="CE136" s="902"/>
      <c r="CF136" s="902"/>
      <c r="CG136" s="902"/>
      <c r="CH136" s="902"/>
      <c r="CI136" s="902"/>
      <c r="CJ136" s="902"/>
      <c r="CK136" s="902"/>
      <c r="CL136" s="902"/>
      <c r="CM136" s="902"/>
      <c r="CN136" s="902"/>
      <c r="CO136" s="902"/>
      <c r="CP136" s="902"/>
      <c r="CQ136" s="902"/>
      <c r="CR136" s="902"/>
      <c r="CS136" s="902"/>
      <c r="CT136" s="902"/>
      <c r="CU136" s="902"/>
      <c r="CV136" s="902"/>
      <c r="CW136" s="902"/>
      <c r="CX136" s="902"/>
      <c r="CY136" s="902"/>
      <c r="CZ136" s="902"/>
      <c r="DA136" s="902"/>
      <c r="DB136" s="902"/>
      <c r="DC136" s="902"/>
      <c r="DD136" s="902"/>
      <c r="DE136" s="902"/>
      <c r="DF136" s="902"/>
      <c r="DG136" s="902"/>
      <c r="DH136" s="902"/>
      <c r="DI136" s="902"/>
      <c r="DJ136" s="902"/>
      <c r="DK136" s="902"/>
      <c r="DL136" s="902"/>
      <c r="DM136" s="902"/>
      <c r="DN136" s="902"/>
      <c r="DO136" s="902"/>
      <c r="DP136" s="902"/>
      <c r="DQ136" s="902"/>
      <c r="DR136" s="902"/>
      <c r="DS136" s="902"/>
      <c r="DT136" s="902"/>
      <c r="DU136" s="902"/>
      <c r="DV136" s="902"/>
      <c r="DW136" s="902"/>
      <c r="DX136" s="902"/>
      <c r="DY136" s="902"/>
      <c r="DZ136" s="902"/>
      <c r="EA136" s="902"/>
      <c r="EB136" s="902"/>
      <c r="EC136" s="902"/>
      <c r="ED136" s="902"/>
      <c r="EE136" s="902"/>
      <c r="EF136" s="902"/>
      <c r="EG136" s="902"/>
      <c r="EH136" s="902"/>
      <c r="EI136" s="902"/>
      <c r="EJ136" s="902"/>
      <c r="EK136" s="902"/>
      <c r="EL136" s="902"/>
      <c r="EM136" s="902"/>
      <c r="EN136" s="902"/>
      <c r="EO136" s="902"/>
      <c r="EP136" s="902"/>
      <c r="EQ136" s="902"/>
      <c r="ER136" s="902"/>
      <c r="ES136" s="902"/>
      <c r="ET136" s="902"/>
      <c r="EU136" s="902"/>
      <c r="EV136" s="902"/>
      <c r="EW136" s="902"/>
      <c r="EX136" s="902"/>
      <c r="EY136" s="902"/>
      <c r="EZ136" s="902"/>
      <c r="FA136" s="902"/>
      <c r="FB136" s="902"/>
      <c r="FC136" s="902"/>
      <c r="FD136" s="902"/>
      <c r="FE136" s="902"/>
      <c r="FF136" s="902"/>
      <c r="FG136" s="902"/>
      <c r="FH136" s="902"/>
      <c r="FI136" s="902"/>
      <c r="JH136" s="902"/>
      <c r="JI136" s="902"/>
      <c r="JJ136" s="902"/>
      <c r="JK136" s="902"/>
    </row>
    <row r="137" spans="1:271" s="901" customFormat="1" x14ac:dyDescent="0.35">
      <c r="A137" s="902"/>
      <c r="B137" s="902"/>
      <c r="C137" s="902"/>
      <c r="D137" s="902"/>
      <c r="E137" s="902"/>
      <c r="F137" s="902"/>
      <c r="G137" s="902"/>
      <c r="H137" s="902"/>
      <c r="I137" s="902"/>
      <c r="J137" s="902"/>
      <c r="K137" s="902"/>
      <c r="L137" s="902"/>
      <c r="M137" s="902"/>
      <c r="N137" s="902"/>
      <c r="O137" s="902"/>
      <c r="P137" s="902"/>
      <c r="Q137" s="902"/>
      <c r="R137" s="902"/>
      <c r="S137" s="902"/>
      <c r="T137" s="902"/>
      <c r="U137" s="902"/>
      <c r="V137" s="902"/>
      <c r="W137" s="902"/>
      <c r="X137" s="902"/>
      <c r="Y137" s="902"/>
      <c r="Z137" s="902"/>
      <c r="AA137" s="902"/>
      <c r="AB137" s="902"/>
      <c r="AC137" s="902"/>
      <c r="AD137" s="902"/>
      <c r="AE137" s="902"/>
      <c r="AF137" s="902"/>
      <c r="AG137" s="902"/>
      <c r="AH137" s="902"/>
      <c r="AI137" s="902"/>
      <c r="AJ137" s="902"/>
      <c r="AK137" s="902"/>
      <c r="AL137" s="902"/>
      <c r="AM137" s="902"/>
      <c r="AN137" s="902"/>
      <c r="AO137" s="902"/>
      <c r="AP137" s="902"/>
      <c r="AQ137" s="902"/>
      <c r="AR137" s="902"/>
      <c r="AS137" s="902"/>
      <c r="AT137" s="902"/>
      <c r="AU137" s="902"/>
      <c r="AV137" s="902"/>
      <c r="AW137" s="902"/>
      <c r="AX137" s="902"/>
      <c r="AY137" s="902"/>
      <c r="AZ137" s="902"/>
      <c r="BA137" s="902"/>
      <c r="BB137" s="902"/>
      <c r="BC137" s="902"/>
      <c r="BD137" s="902"/>
      <c r="BE137" s="902"/>
      <c r="BF137" s="902"/>
      <c r="BG137" s="902"/>
      <c r="BH137" s="902"/>
      <c r="BI137" s="902"/>
      <c r="BJ137" s="902"/>
      <c r="BK137" s="902"/>
      <c r="BL137" s="902"/>
      <c r="BM137" s="902"/>
      <c r="BN137" s="902"/>
      <c r="BO137" s="902"/>
      <c r="BP137" s="902"/>
      <c r="BQ137" s="902"/>
      <c r="BR137" s="902"/>
      <c r="BS137" s="902"/>
      <c r="BT137" s="902"/>
      <c r="BU137" s="902"/>
      <c r="BV137" s="902"/>
      <c r="BW137" s="902"/>
      <c r="BX137" s="902"/>
      <c r="BY137" s="902"/>
      <c r="BZ137" s="902"/>
      <c r="CA137" s="902"/>
      <c r="CB137" s="902"/>
      <c r="CC137" s="902"/>
      <c r="CD137" s="902"/>
      <c r="CE137" s="902"/>
      <c r="CF137" s="902"/>
      <c r="CG137" s="902"/>
      <c r="CH137" s="902"/>
      <c r="CI137" s="902"/>
      <c r="CJ137" s="902"/>
      <c r="CK137" s="902"/>
      <c r="CL137" s="902"/>
      <c r="CM137" s="902"/>
      <c r="CN137" s="902"/>
      <c r="CO137" s="902"/>
      <c r="CP137" s="902"/>
      <c r="CQ137" s="902"/>
      <c r="CR137" s="902"/>
      <c r="CS137" s="902"/>
      <c r="CT137" s="902"/>
      <c r="CU137" s="902"/>
      <c r="CV137" s="902"/>
      <c r="CW137" s="902"/>
      <c r="CX137" s="902"/>
      <c r="CY137" s="902"/>
      <c r="CZ137" s="902"/>
      <c r="DA137" s="902"/>
      <c r="DB137" s="902"/>
      <c r="DC137" s="902"/>
      <c r="DD137" s="902"/>
      <c r="DE137" s="902"/>
      <c r="DF137" s="902"/>
      <c r="DG137" s="902"/>
      <c r="DH137" s="902"/>
      <c r="DI137" s="902"/>
      <c r="DJ137" s="902"/>
      <c r="DK137" s="902"/>
      <c r="DL137" s="902"/>
      <c r="DM137" s="902"/>
      <c r="DN137" s="902"/>
      <c r="DO137" s="902"/>
      <c r="DP137" s="902"/>
      <c r="DQ137" s="902"/>
      <c r="DR137" s="902"/>
      <c r="DS137" s="902"/>
      <c r="DT137" s="902"/>
      <c r="DU137" s="902"/>
      <c r="DV137" s="902"/>
      <c r="DW137" s="902"/>
      <c r="DX137" s="902"/>
      <c r="DY137" s="902"/>
      <c r="DZ137" s="902"/>
      <c r="EA137" s="902"/>
      <c r="EB137" s="902"/>
      <c r="EC137" s="902"/>
      <c r="ED137" s="902"/>
      <c r="EE137" s="902"/>
      <c r="EF137" s="902"/>
      <c r="EG137" s="902"/>
      <c r="EH137" s="902"/>
      <c r="EI137" s="902"/>
      <c r="EJ137" s="902"/>
      <c r="EK137" s="902"/>
      <c r="EL137" s="902"/>
      <c r="EM137" s="902"/>
      <c r="EN137" s="902"/>
      <c r="EO137" s="902"/>
      <c r="EP137" s="902"/>
      <c r="EQ137" s="902"/>
      <c r="ER137" s="902"/>
      <c r="ES137" s="902"/>
      <c r="ET137" s="902"/>
      <c r="EU137" s="902"/>
      <c r="EV137" s="902"/>
      <c r="EW137" s="902"/>
      <c r="EX137" s="902"/>
      <c r="EY137" s="902"/>
      <c r="EZ137" s="902"/>
      <c r="FA137" s="902"/>
      <c r="FB137" s="902"/>
      <c r="FC137" s="902"/>
      <c r="FD137" s="902"/>
      <c r="FE137" s="902"/>
      <c r="FF137" s="902"/>
      <c r="FG137" s="902"/>
      <c r="FH137" s="902"/>
      <c r="FI137" s="902"/>
      <c r="JH137" s="902"/>
      <c r="JI137" s="902"/>
      <c r="JJ137" s="902"/>
      <c r="JK137" s="902"/>
    </row>
    <row r="138" spans="1:271" s="901" customFormat="1" x14ac:dyDescent="0.35">
      <c r="A138" s="902"/>
      <c r="B138" s="902"/>
      <c r="C138" s="902"/>
      <c r="D138" s="902"/>
      <c r="E138" s="902"/>
      <c r="F138" s="902"/>
      <c r="G138" s="902"/>
      <c r="H138" s="902"/>
      <c r="I138" s="902"/>
      <c r="J138" s="902"/>
      <c r="K138" s="902"/>
      <c r="L138" s="902"/>
      <c r="M138" s="902"/>
      <c r="N138" s="902"/>
      <c r="O138" s="902"/>
      <c r="P138" s="902"/>
      <c r="Q138" s="902"/>
      <c r="R138" s="902"/>
      <c r="S138" s="902"/>
      <c r="T138" s="902"/>
      <c r="U138" s="902"/>
      <c r="V138" s="902"/>
      <c r="W138" s="902"/>
      <c r="X138" s="902"/>
      <c r="Y138" s="902"/>
      <c r="Z138" s="902"/>
      <c r="AA138" s="902"/>
      <c r="AB138" s="902"/>
      <c r="AC138" s="902"/>
      <c r="AD138" s="902"/>
      <c r="AE138" s="902"/>
      <c r="AF138" s="902"/>
      <c r="AG138" s="902"/>
      <c r="AH138" s="902"/>
      <c r="AI138" s="902"/>
      <c r="AJ138" s="902"/>
      <c r="AK138" s="902"/>
      <c r="AL138" s="902"/>
      <c r="AM138" s="902"/>
      <c r="AN138" s="902"/>
      <c r="AO138" s="902"/>
      <c r="AP138" s="902"/>
      <c r="AQ138" s="902"/>
      <c r="AR138" s="902"/>
      <c r="AS138" s="902"/>
      <c r="AT138" s="902"/>
      <c r="AU138" s="902"/>
      <c r="AV138" s="902"/>
      <c r="AW138" s="902"/>
      <c r="AX138" s="902"/>
      <c r="AY138" s="902"/>
      <c r="AZ138" s="902"/>
      <c r="BA138" s="902"/>
      <c r="BB138" s="902"/>
      <c r="BC138" s="902"/>
      <c r="BD138" s="902"/>
      <c r="BE138" s="902"/>
      <c r="BF138" s="902"/>
      <c r="BG138" s="902"/>
      <c r="BH138" s="902"/>
      <c r="BI138" s="902"/>
      <c r="BJ138" s="902"/>
      <c r="BK138" s="902"/>
      <c r="BL138" s="902"/>
      <c r="BM138" s="902"/>
      <c r="BN138" s="902"/>
      <c r="BO138" s="902"/>
      <c r="BP138" s="902"/>
      <c r="BQ138" s="902"/>
      <c r="BR138" s="902"/>
      <c r="BS138" s="902"/>
      <c r="BT138" s="902"/>
      <c r="BU138" s="902"/>
      <c r="BV138" s="902"/>
      <c r="BW138" s="902"/>
      <c r="BX138" s="902"/>
      <c r="BY138" s="902"/>
      <c r="BZ138" s="902"/>
      <c r="CA138" s="902"/>
      <c r="CB138" s="902"/>
      <c r="CC138" s="902"/>
      <c r="CD138" s="902"/>
      <c r="CE138" s="902"/>
      <c r="CF138" s="902"/>
      <c r="CG138" s="902"/>
      <c r="CH138" s="902"/>
      <c r="CI138" s="902"/>
      <c r="CJ138" s="902"/>
      <c r="CK138" s="902"/>
      <c r="CL138" s="902"/>
      <c r="CM138" s="902"/>
      <c r="CN138" s="902"/>
      <c r="CO138" s="902"/>
      <c r="CP138" s="902"/>
      <c r="CQ138" s="902"/>
      <c r="CR138" s="902"/>
      <c r="CS138" s="902"/>
      <c r="CT138" s="902"/>
      <c r="CU138" s="902"/>
      <c r="CV138" s="902"/>
      <c r="CW138" s="902"/>
      <c r="CX138" s="902"/>
      <c r="CY138" s="902"/>
      <c r="CZ138" s="902"/>
      <c r="DA138" s="902"/>
      <c r="DB138" s="902"/>
      <c r="DC138" s="902"/>
      <c r="DD138" s="902"/>
      <c r="DE138" s="902"/>
      <c r="DF138" s="902"/>
      <c r="DG138" s="902"/>
      <c r="DH138" s="902"/>
      <c r="DI138" s="902"/>
      <c r="DJ138" s="902"/>
      <c r="DK138" s="902"/>
      <c r="DL138" s="902"/>
      <c r="DM138" s="902"/>
      <c r="DN138" s="902"/>
      <c r="DO138" s="902"/>
      <c r="DP138" s="902"/>
      <c r="DQ138" s="902"/>
      <c r="DR138" s="902"/>
      <c r="DS138" s="902"/>
      <c r="DT138" s="902"/>
      <c r="DU138" s="902"/>
      <c r="DV138" s="902"/>
      <c r="DW138" s="902"/>
      <c r="DX138" s="902"/>
      <c r="DY138" s="902"/>
      <c r="DZ138" s="902"/>
      <c r="EA138" s="902"/>
      <c r="EB138" s="902"/>
      <c r="EC138" s="902"/>
      <c r="ED138" s="902"/>
      <c r="EE138" s="902"/>
      <c r="EF138" s="902"/>
      <c r="EG138" s="902"/>
      <c r="EH138" s="902"/>
      <c r="EI138" s="902"/>
      <c r="EJ138" s="902"/>
      <c r="EK138" s="902"/>
      <c r="EL138" s="902"/>
      <c r="EM138" s="902"/>
      <c r="EN138" s="902"/>
      <c r="EO138" s="902"/>
      <c r="EP138" s="902"/>
      <c r="EQ138" s="902"/>
      <c r="ER138" s="902"/>
      <c r="ES138" s="902"/>
      <c r="ET138" s="902"/>
      <c r="EU138" s="902"/>
      <c r="EV138" s="902"/>
      <c r="EW138" s="902"/>
      <c r="EX138" s="902"/>
      <c r="EY138" s="902"/>
      <c r="EZ138" s="902"/>
      <c r="FA138" s="902"/>
      <c r="FB138" s="902"/>
      <c r="FC138" s="902"/>
      <c r="FD138" s="902"/>
      <c r="FE138" s="902"/>
      <c r="FF138" s="902"/>
      <c r="FG138" s="902"/>
      <c r="FH138" s="902"/>
      <c r="FI138" s="902"/>
      <c r="JH138" s="902"/>
      <c r="JI138" s="902"/>
      <c r="JJ138" s="902"/>
      <c r="JK138" s="902"/>
    </row>
    <row r="139" spans="1:271" s="901" customFormat="1" x14ac:dyDescent="0.35">
      <c r="A139" s="902"/>
      <c r="B139" s="902"/>
      <c r="C139" s="902"/>
      <c r="D139" s="902"/>
      <c r="E139" s="902"/>
      <c r="F139" s="902"/>
      <c r="G139" s="902"/>
      <c r="H139" s="902"/>
      <c r="I139" s="902"/>
      <c r="J139" s="902"/>
      <c r="K139" s="902"/>
      <c r="L139" s="902"/>
      <c r="M139" s="902"/>
      <c r="N139" s="902"/>
      <c r="O139" s="902"/>
      <c r="P139" s="902"/>
      <c r="Q139" s="902"/>
      <c r="R139" s="902"/>
      <c r="S139" s="902"/>
      <c r="T139" s="902"/>
      <c r="U139" s="902"/>
      <c r="V139" s="902"/>
      <c r="W139" s="902"/>
      <c r="X139" s="902"/>
      <c r="Y139" s="902"/>
      <c r="Z139" s="902"/>
      <c r="AA139" s="902"/>
      <c r="AB139" s="902"/>
      <c r="AC139" s="902"/>
      <c r="AD139" s="902"/>
      <c r="AE139" s="902"/>
      <c r="AF139" s="902"/>
      <c r="AG139" s="902"/>
      <c r="AH139" s="902"/>
      <c r="AI139" s="902"/>
      <c r="AJ139" s="902"/>
      <c r="AK139" s="902"/>
      <c r="AL139" s="902"/>
      <c r="AM139" s="902"/>
      <c r="AN139" s="902"/>
      <c r="AO139" s="902"/>
      <c r="AP139" s="902"/>
      <c r="AQ139" s="902"/>
      <c r="AR139" s="902"/>
      <c r="AS139" s="902"/>
      <c r="AT139" s="902"/>
      <c r="AU139" s="902"/>
      <c r="AV139" s="902"/>
      <c r="AW139" s="902"/>
      <c r="AX139" s="902"/>
      <c r="AY139" s="902"/>
      <c r="AZ139" s="902"/>
      <c r="BA139" s="902"/>
      <c r="BB139" s="902"/>
      <c r="BC139" s="902"/>
      <c r="BD139" s="902"/>
      <c r="BE139" s="902"/>
      <c r="BF139" s="902"/>
      <c r="BG139" s="902"/>
      <c r="BH139" s="902"/>
      <c r="BI139" s="902"/>
      <c r="BJ139" s="902"/>
      <c r="BK139" s="902"/>
      <c r="BL139" s="902"/>
      <c r="BM139" s="902"/>
      <c r="BN139" s="902"/>
      <c r="BO139" s="902"/>
      <c r="BP139" s="902"/>
      <c r="BQ139" s="902"/>
      <c r="BR139" s="902"/>
      <c r="BS139" s="902"/>
      <c r="BT139" s="902"/>
      <c r="BU139" s="902"/>
      <c r="BV139" s="902"/>
      <c r="BW139" s="902"/>
      <c r="BX139" s="902"/>
      <c r="BY139" s="902"/>
      <c r="BZ139" s="902"/>
      <c r="CA139" s="902"/>
      <c r="CB139" s="902"/>
      <c r="CC139" s="902"/>
      <c r="CD139" s="902"/>
      <c r="CE139" s="902"/>
      <c r="CF139" s="902"/>
      <c r="CG139" s="902"/>
      <c r="CH139" s="902"/>
      <c r="CI139" s="902"/>
      <c r="CJ139" s="902"/>
      <c r="CK139" s="902"/>
      <c r="CL139" s="902"/>
      <c r="CM139" s="902"/>
      <c r="CN139" s="902"/>
      <c r="CO139" s="902"/>
      <c r="CP139" s="902"/>
      <c r="CQ139" s="902"/>
      <c r="CR139" s="902"/>
      <c r="CS139" s="902"/>
      <c r="CT139" s="902"/>
      <c r="CU139" s="902"/>
      <c r="CV139" s="902"/>
      <c r="CW139" s="902"/>
      <c r="CX139" s="902"/>
      <c r="CY139" s="902"/>
      <c r="CZ139" s="902"/>
      <c r="DA139" s="902"/>
      <c r="DB139" s="902"/>
      <c r="DC139" s="902"/>
      <c r="DD139" s="902"/>
      <c r="DE139" s="902"/>
      <c r="DF139" s="902"/>
      <c r="DG139" s="902"/>
      <c r="DH139" s="902"/>
      <c r="DI139" s="902"/>
      <c r="DJ139" s="902"/>
      <c r="DK139" s="902"/>
      <c r="DL139" s="902"/>
      <c r="DM139" s="902"/>
      <c r="DN139" s="902"/>
      <c r="DO139" s="902"/>
      <c r="DP139" s="902"/>
      <c r="DQ139" s="902"/>
      <c r="DR139" s="902"/>
      <c r="DS139" s="902"/>
      <c r="DT139" s="902"/>
      <c r="DU139" s="902"/>
      <c r="DV139" s="902"/>
      <c r="DW139" s="902"/>
      <c r="DX139" s="902"/>
      <c r="DY139" s="902"/>
      <c r="DZ139" s="902"/>
      <c r="EA139" s="902"/>
      <c r="EB139" s="902"/>
      <c r="EC139" s="902"/>
      <c r="ED139" s="902"/>
      <c r="EE139" s="902"/>
      <c r="EF139" s="902"/>
      <c r="EG139" s="902"/>
      <c r="EH139" s="902"/>
      <c r="EI139" s="902"/>
      <c r="EJ139" s="902"/>
      <c r="EK139" s="902"/>
      <c r="EL139" s="902"/>
      <c r="EM139" s="902"/>
      <c r="EN139" s="902"/>
      <c r="EO139" s="902"/>
      <c r="EP139" s="902"/>
      <c r="EQ139" s="902"/>
      <c r="ER139" s="902"/>
      <c r="ES139" s="902"/>
      <c r="ET139" s="902"/>
      <c r="EU139" s="902"/>
      <c r="EV139" s="902"/>
      <c r="EW139" s="902"/>
      <c r="EX139" s="902"/>
      <c r="EY139" s="902"/>
      <c r="EZ139" s="902"/>
      <c r="FA139" s="902"/>
      <c r="FB139" s="902"/>
      <c r="FC139" s="902"/>
      <c r="FD139" s="902"/>
      <c r="FE139" s="902"/>
      <c r="FF139" s="902"/>
      <c r="FG139" s="902"/>
      <c r="FH139" s="902"/>
      <c r="FI139" s="902"/>
      <c r="JH139" s="902"/>
      <c r="JI139" s="902"/>
      <c r="JJ139" s="902"/>
      <c r="JK139" s="902"/>
    </row>
    <row r="140" spans="1:271" s="901" customFormat="1" x14ac:dyDescent="0.35">
      <c r="A140" s="902"/>
      <c r="B140" s="902"/>
      <c r="C140" s="902"/>
      <c r="D140" s="902"/>
      <c r="E140" s="902"/>
      <c r="F140" s="902"/>
      <c r="G140" s="902"/>
      <c r="H140" s="902"/>
      <c r="I140" s="902"/>
      <c r="J140" s="902"/>
      <c r="K140" s="902"/>
      <c r="L140" s="902"/>
      <c r="M140" s="902"/>
      <c r="N140" s="902"/>
      <c r="O140" s="902"/>
      <c r="P140" s="902"/>
      <c r="Q140" s="902"/>
      <c r="R140" s="902"/>
      <c r="S140" s="902"/>
      <c r="T140" s="902"/>
      <c r="U140" s="902"/>
      <c r="V140" s="902"/>
      <c r="W140" s="902"/>
      <c r="X140" s="902"/>
      <c r="Y140" s="902"/>
      <c r="Z140" s="902"/>
      <c r="AA140" s="902"/>
      <c r="AB140" s="902"/>
      <c r="AC140" s="902"/>
      <c r="AD140" s="902"/>
      <c r="AE140" s="902"/>
      <c r="AF140" s="902"/>
      <c r="AG140" s="902"/>
      <c r="AH140" s="902"/>
      <c r="AI140" s="902"/>
      <c r="AJ140" s="902"/>
      <c r="AK140" s="902"/>
      <c r="AL140" s="902"/>
      <c r="AM140" s="902"/>
      <c r="AN140" s="902"/>
      <c r="AO140" s="902"/>
      <c r="AP140" s="902"/>
      <c r="AQ140" s="902"/>
      <c r="AR140" s="902"/>
      <c r="AS140" s="902"/>
      <c r="AT140" s="902"/>
      <c r="AU140" s="902"/>
      <c r="AV140" s="902"/>
      <c r="AW140" s="902"/>
      <c r="AX140" s="902"/>
      <c r="AY140" s="902"/>
      <c r="AZ140" s="902"/>
      <c r="BA140" s="902"/>
      <c r="BB140" s="902"/>
      <c r="BC140" s="902"/>
      <c r="BD140" s="902"/>
      <c r="BE140" s="902"/>
      <c r="BF140" s="902"/>
      <c r="BG140" s="902"/>
      <c r="BH140" s="902"/>
      <c r="BI140" s="902"/>
      <c r="BJ140" s="902"/>
      <c r="BK140" s="902"/>
      <c r="BL140" s="902"/>
      <c r="BM140" s="902"/>
      <c r="BN140" s="902"/>
      <c r="BO140" s="902"/>
      <c r="BP140" s="902"/>
      <c r="BQ140" s="902"/>
      <c r="BR140" s="902"/>
      <c r="BS140" s="902"/>
      <c r="BT140" s="902"/>
      <c r="BU140" s="902"/>
      <c r="BV140" s="902"/>
      <c r="BW140" s="902"/>
      <c r="BX140" s="902"/>
      <c r="BY140" s="902"/>
      <c r="BZ140" s="902"/>
      <c r="CA140" s="902"/>
      <c r="CB140" s="902"/>
      <c r="CC140" s="902"/>
      <c r="CD140" s="902"/>
      <c r="CE140" s="902"/>
      <c r="CF140" s="902"/>
      <c r="CG140" s="902"/>
      <c r="CH140" s="902"/>
      <c r="CI140" s="902"/>
      <c r="CJ140" s="902"/>
      <c r="CK140" s="902"/>
      <c r="CL140" s="902"/>
      <c r="CM140" s="902"/>
      <c r="CN140" s="902"/>
      <c r="CO140" s="902"/>
      <c r="CP140" s="902"/>
      <c r="CQ140" s="902"/>
      <c r="CR140" s="902"/>
      <c r="CS140" s="902"/>
      <c r="CT140" s="902"/>
      <c r="CU140" s="902"/>
      <c r="CV140" s="902"/>
      <c r="CW140" s="902"/>
      <c r="CX140" s="902"/>
      <c r="CY140" s="902"/>
      <c r="CZ140" s="902"/>
      <c r="DA140" s="902"/>
      <c r="DB140" s="902"/>
      <c r="DC140" s="902"/>
      <c r="DD140" s="902"/>
      <c r="DE140" s="902"/>
      <c r="DF140" s="902"/>
      <c r="DG140" s="902"/>
      <c r="DH140" s="902"/>
      <c r="DI140" s="902"/>
      <c r="DJ140" s="902"/>
      <c r="DK140" s="902"/>
      <c r="DL140" s="902"/>
      <c r="DM140" s="902"/>
      <c r="DN140" s="902"/>
      <c r="DO140" s="902"/>
      <c r="DP140" s="902"/>
      <c r="DQ140" s="902"/>
      <c r="DR140" s="902"/>
      <c r="DS140" s="902"/>
      <c r="DT140" s="902"/>
      <c r="DU140" s="902"/>
      <c r="DV140" s="902"/>
      <c r="DW140" s="902"/>
      <c r="DX140" s="902"/>
      <c r="DY140" s="902"/>
      <c r="DZ140" s="902"/>
      <c r="EA140" s="902"/>
      <c r="EB140" s="902"/>
      <c r="EC140" s="902"/>
      <c r="ED140" s="902"/>
      <c r="EE140" s="902"/>
      <c r="EF140" s="902"/>
      <c r="EG140" s="902"/>
      <c r="EH140" s="902"/>
      <c r="EI140" s="902"/>
      <c r="EJ140" s="902"/>
      <c r="EK140" s="902"/>
      <c r="EL140" s="902"/>
      <c r="EM140" s="902"/>
      <c r="EN140" s="902"/>
      <c r="EO140" s="902"/>
      <c r="EP140" s="902"/>
      <c r="EQ140" s="902"/>
      <c r="ER140" s="902"/>
      <c r="ES140" s="902"/>
      <c r="ET140" s="902"/>
      <c r="EU140" s="902"/>
      <c r="EV140" s="902"/>
      <c r="EW140" s="902"/>
      <c r="EX140" s="902"/>
      <c r="EY140" s="902"/>
      <c r="EZ140" s="902"/>
      <c r="FA140" s="902"/>
      <c r="FB140" s="902"/>
      <c r="FC140" s="902"/>
      <c r="FD140" s="902"/>
      <c r="FE140" s="902"/>
      <c r="FF140" s="902"/>
      <c r="FG140" s="902"/>
      <c r="FH140" s="902"/>
      <c r="FI140" s="902"/>
      <c r="JH140" s="902"/>
      <c r="JI140" s="902"/>
      <c r="JJ140" s="902"/>
      <c r="JK140" s="902"/>
    </row>
    <row r="141" spans="1:271" s="901" customFormat="1" x14ac:dyDescent="0.35">
      <c r="A141" s="902"/>
      <c r="B141" s="902"/>
      <c r="C141" s="902"/>
      <c r="D141" s="902"/>
      <c r="E141" s="902"/>
      <c r="F141" s="902"/>
      <c r="G141" s="902"/>
      <c r="H141" s="902"/>
      <c r="I141" s="902"/>
      <c r="J141" s="902"/>
      <c r="K141" s="902"/>
      <c r="L141" s="902"/>
      <c r="M141" s="902"/>
      <c r="N141" s="902"/>
      <c r="O141" s="902"/>
      <c r="P141" s="902"/>
      <c r="Q141" s="902"/>
      <c r="R141" s="902"/>
      <c r="S141" s="902"/>
      <c r="T141" s="902"/>
      <c r="U141" s="902"/>
      <c r="V141" s="902"/>
      <c r="W141" s="902"/>
      <c r="X141" s="902"/>
      <c r="Y141" s="902"/>
      <c r="Z141" s="902"/>
      <c r="AA141" s="902"/>
      <c r="AB141" s="902"/>
      <c r="AC141" s="902"/>
      <c r="AD141" s="902"/>
      <c r="AE141" s="902"/>
      <c r="AF141" s="902"/>
      <c r="AG141" s="902"/>
      <c r="AH141" s="902"/>
      <c r="AI141" s="902"/>
      <c r="AJ141" s="902"/>
      <c r="AK141" s="902"/>
      <c r="AL141" s="902"/>
      <c r="AM141" s="902"/>
      <c r="AN141" s="902"/>
      <c r="AO141" s="902"/>
      <c r="AP141" s="902"/>
      <c r="AQ141" s="902"/>
      <c r="AR141" s="902"/>
      <c r="AS141" s="902"/>
      <c r="AT141" s="902"/>
      <c r="AU141" s="902"/>
      <c r="AV141" s="902"/>
      <c r="AW141" s="902"/>
      <c r="AX141" s="902"/>
      <c r="AY141" s="902"/>
      <c r="AZ141" s="902"/>
      <c r="BA141" s="902"/>
      <c r="BB141" s="902"/>
      <c r="BC141" s="902"/>
      <c r="BD141" s="902"/>
      <c r="BE141" s="902"/>
      <c r="BF141" s="902"/>
      <c r="BG141" s="902"/>
      <c r="BH141" s="902"/>
      <c r="BI141" s="902"/>
      <c r="BJ141" s="902"/>
      <c r="BK141" s="902"/>
      <c r="BL141" s="902"/>
      <c r="BM141" s="902"/>
      <c r="BN141" s="902"/>
      <c r="BO141" s="902"/>
      <c r="BP141" s="902"/>
      <c r="BQ141" s="902"/>
      <c r="BR141" s="902"/>
      <c r="BS141" s="902"/>
      <c r="BT141" s="902"/>
      <c r="BU141" s="902"/>
      <c r="BV141" s="902"/>
      <c r="BW141" s="902"/>
      <c r="BX141" s="902"/>
      <c r="BY141" s="902"/>
      <c r="BZ141" s="902"/>
      <c r="CA141" s="902"/>
      <c r="CB141" s="902"/>
      <c r="CC141" s="902"/>
      <c r="CD141" s="902"/>
      <c r="CE141" s="902"/>
      <c r="CF141" s="902"/>
      <c r="CG141" s="902"/>
      <c r="CH141" s="902"/>
      <c r="CI141" s="902"/>
      <c r="CJ141" s="902"/>
      <c r="CK141" s="902"/>
      <c r="CL141" s="902"/>
      <c r="CM141" s="902"/>
      <c r="CN141" s="902"/>
      <c r="CO141" s="902"/>
      <c r="CP141" s="902"/>
      <c r="CQ141" s="902"/>
      <c r="CR141" s="902"/>
      <c r="CS141" s="902"/>
      <c r="CT141" s="902"/>
      <c r="CU141" s="902"/>
      <c r="CV141" s="902"/>
      <c r="CW141" s="902"/>
      <c r="CX141" s="902"/>
      <c r="CY141" s="902"/>
      <c r="CZ141" s="902"/>
      <c r="DA141" s="902"/>
      <c r="DB141" s="902"/>
      <c r="DC141" s="902"/>
      <c r="DD141" s="902"/>
      <c r="DE141" s="902"/>
      <c r="DF141" s="902"/>
      <c r="DG141" s="902"/>
      <c r="DH141" s="902"/>
      <c r="DI141" s="902"/>
      <c r="DJ141" s="902"/>
      <c r="DK141" s="902"/>
      <c r="DL141" s="902"/>
      <c r="DM141" s="902"/>
      <c r="DN141" s="902"/>
      <c r="DO141" s="902"/>
      <c r="DP141" s="902"/>
      <c r="DQ141" s="902"/>
      <c r="DR141" s="902"/>
      <c r="DS141" s="902"/>
      <c r="DT141" s="902"/>
      <c r="DU141" s="902"/>
      <c r="DV141" s="902"/>
      <c r="DW141" s="902"/>
      <c r="DX141" s="902"/>
      <c r="DY141" s="902"/>
      <c r="DZ141" s="902"/>
      <c r="EA141" s="902"/>
      <c r="EB141" s="902"/>
      <c r="EC141" s="902"/>
      <c r="ED141" s="902"/>
      <c r="EE141" s="902"/>
      <c r="EF141" s="902"/>
      <c r="EG141" s="902"/>
      <c r="EH141" s="902"/>
      <c r="EI141" s="902"/>
      <c r="EJ141" s="902"/>
      <c r="EK141" s="902"/>
      <c r="EL141" s="902"/>
      <c r="EM141" s="902"/>
      <c r="EN141" s="902"/>
      <c r="EO141" s="902"/>
      <c r="EP141" s="902"/>
      <c r="EQ141" s="902"/>
      <c r="ER141" s="902"/>
      <c r="ES141" s="902"/>
      <c r="ET141" s="902"/>
      <c r="EU141" s="902"/>
      <c r="EV141" s="902"/>
      <c r="EW141" s="902"/>
      <c r="EX141" s="902"/>
      <c r="EY141" s="902"/>
      <c r="EZ141" s="902"/>
      <c r="FA141" s="902"/>
      <c r="FB141" s="902"/>
      <c r="FC141" s="902"/>
      <c r="FD141" s="902"/>
      <c r="FE141" s="902"/>
      <c r="FF141" s="902"/>
      <c r="FG141" s="902"/>
      <c r="FH141" s="902"/>
      <c r="FI141" s="902"/>
      <c r="JH141" s="902"/>
      <c r="JI141" s="902"/>
      <c r="JJ141" s="902"/>
      <c r="JK141" s="902"/>
    </row>
    <row r="142" spans="1:271" s="901" customFormat="1" x14ac:dyDescent="0.35">
      <c r="A142" s="902"/>
      <c r="B142" s="902"/>
      <c r="C142" s="902"/>
      <c r="D142" s="902"/>
      <c r="E142" s="902"/>
      <c r="F142" s="902"/>
      <c r="G142" s="902"/>
      <c r="H142" s="902"/>
      <c r="I142" s="902"/>
      <c r="J142" s="902"/>
      <c r="K142" s="902"/>
      <c r="L142" s="902"/>
      <c r="M142" s="902"/>
      <c r="N142" s="902"/>
      <c r="O142" s="902"/>
      <c r="P142" s="902"/>
      <c r="Q142" s="902"/>
      <c r="R142" s="902"/>
      <c r="S142" s="902"/>
      <c r="T142" s="902"/>
      <c r="U142" s="902"/>
      <c r="V142" s="902"/>
      <c r="W142" s="902"/>
      <c r="X142" s="902"/>
      <c r="Y142" s="902"/>
      <c r="Z142" s="902"/>
      <c r="AA142" s="902"/>
      <c r="AB142" s="902"/>
      <c r="AC142" s="902"/>
      <c r="AD142" s="902"/>
      <c r="AE142" s="902"/>
      <c r="AF142" s="902"/>
      <c r="AG142" s="902"/>
      <c r="AH142" s="902"/>
      <c r="AI142" s="902"/>
      <c r="AJ142" s="902"/>
      <c r="AK142" s="902"/>
      <c r="AL142" s="902"/>
      <c r="AM142" s="902"/>
      <c r="AN142" s="902"/>
      <c r="AO142" s="902"/>
      <c r="AP142" s="902"/>
      <c r="AQ142" s="902"/>
      <c r="AR142" s="902"/>
      <c r="AS142" s="902"/>
      <c r="AT142" s="902"/>
      <c r="AU142" s="902"/>
      <c r="AV142" s="902"/>
      <c r="AW142" s="902"/>
      <c r="AX142" s="902"/>
      <c r="AY142" s="902"/>
      <c r="AZ142" s="902"/>
      <c r="BA142" s="902"/>
      <c r="BB142" s="902"/>
      <c r="BC142" s="902"/>
      <c r="BD142" s="902"/>
      <c r="BE142" s="902"/>
      <c r="BF142" s="902"/>
      <c r="BG142" s="902"/>
      <c r="BH142" s="902"/>
      <c r="BI142" s="902"/>
      <c r="BJ142" s="902"/>
      <c r="BK142" s="902"/>
      <c r="BL142" s="902"/>
      <c r="BM142" s="902"/>
      <c r="BN142" s="902"/>
      <c r="BO142" s="902"/>
      <c r="BP142" s="902"/>
      <c r="BQ142" s="902"/>
      <c r="BR142" s="902"/>
      <c r="BS142" s="902"/>
      <c r="BT142" s="902"/>
      <c r="BU142" s="902"/>
      <c r="BV142" s="902"/>
      <c r="BW142" s="902"/>
      <c r="BX142" s="902"/>
      <c r="BY142" s="902"/>
      <c r="BZ142" s="902"/>
      <c r="CA142" s="902"/>
      <c r="CB142" s="902"/>
      <c r="CC142" s="902"/>
      <c r="CD142" s="902"/>
      <c r="CE142" s="902"/>
      <c r="CF142" s="902"/>
      <c r="CG142" s="902"/>
      <c r="CH142" s="902"/>
      <c r="CI142" s="902"/>
      <c r="CJ142" s="902"/>
      <c r="CK142" s="902"/>
      <c r="CL142" s="902"/>
      <c r="CM142" s="902"/>
      <c r="CN142" s="902"/>
      <c r="CO142" s="902"/>
      <c r="CP142" s="902"/>
      <c r="CQ142" s="902"/>
      <c r="CR142" s="902"/>
      <c r="CS142" s="902"/>
      <c r="CT142" s="902"/>
      <c r="CU142" s="902"/>
      <c r="CV142" s="902"/>
      <c r="CW142" s="902"/>
      <c r="CX142" s="902"/>
      <c r="CY142" s="902"/>
      <c r="CZ142" s="902"/>
      <c r="DA142" s="902"/>
      <c r="DB142" s="902"/>
      <c r="DC142" s="902"/>
      <c r="DD142" s="902"/>
      <c r="DE142" s="902"/>
      <c r="DF142" s="902"/>
      <c r="DG142" s="902"/>
      <c r="DH142" s="902"/>
      <c r="DI142" s="902"/>
      <c r="DJ142" s="902"/>
      <c r="DK142" s="902"/>
      <c r="DL142" s="902"/>
      <c r="DM142" s="902"/>
      <c r="DN142" s="902"/>
      <c r="DO142" s="902"/>
      <c r="DP142" s="902"/>
      <c r="DQ142" s="902"/>
      <c r="DR142" s="902"/>
      <c r="DS142" s="902"/>
      <c r="DT142" s="902"/>
      <c r="DU142" s="902"/>
      <c r="DV142" s="902"/>
      <c r="DW142" s="902"/>
      <c r="DX142" s="902"/>
      <c r="DY142" s="902"/>
      <c r="DZ142" s="902"/>
      <c r="EA142" s="902"/>
      <c r="EB142" s="902"/>
      <c r="EC142" s="902"/>
      <c r="ED142" s="902"/>
      <c r="EE142" s="902"/>
      <c r="EF142" s="902"/>
      <c r="EG142" s="902"/>
      <c r="EH142" s="902"/>
      <c r="EI142" s="902"/>
      <c r="EJ142" s="902"/>
      <c r="EK142" s="902"/>
      <c r="EL142" s="902"/>
      <c r="EM142" s="902"/>
      <c r="EN142" s="902"/>
      <c r="EO142" s="902"/>
      <c r="EP142" s="902"/>
      <c r="EQ142" s="902"/>
      <c r="ER142" s="902"/>
      <c r="ES142" s="902"/>
      <c r="ET142" s="902"/>
      <c r="EU142" s="902"/>
      <c r="EV142" s="902"/>
      <c r="EW142" s="902"/>
      <c r="EX142" s="902"/>
      <c r="EY142" s="902"/>
      <c r="EZ142" s="902"/>
      <c r="FA142" s="902"/>
      <c r="FB142" s="902"/>
      <c r="FC142" s="902"/>
      <c r="FD142" s="902"/>
      <c r="FE142" s="902"/>
      <c r="FF142" s="902"/>
      <c r="FG142" s="902"/>
      <c r="FH142" s="902"/>
      <c r="FI142" s="902"/>
      <c r="JH142" s="902"/>
      <c r="JI142" s="902"/>
      <c r="JJ142" s="902"/>
      <c r="JK142" s="902"/>
    </row>
    <row r="143" spans="1:271" s="901" customFormat="1" x14ac:dyDescent="0.35">
      <c r="A143" s="902"/>
      <c r="B143" s="902"/>
      <c r="C143" s="902"/>
      <c r="D143" s="902"/>
      <c r="E143" s="902"/>
      <c r="F143" s="902"/>
      <c r="G143" s="902"/>
      <c r="H143" s="902"/>
      <c r="I143" s="902"/>
      <c r="J143" s="902"/>
      <c r="K143" s="902"/>
      <c r="L143" s="902"/>
      <c r="M143" s="902"/>
      <c r="N143" s="902"/>
      <c r="O143" s="902"/>
      <c r="P143" s="902"/>
      <c r="Q143" s="902"/>
      <c r="R143" s="902"/>
      <c r="S143" s="902"/>
      <c r="T143" s="902"/>
      <c r="U143" s="902"/>
      <c r="V143" s="902"/>
      <c r="W143" s="902"/>
      <c r="X143" s="902"/>
      <c r="Y143" s="902"/>
      <c r="Z143" s="902"/>
      <c r="AA143" s="902"/>
      <c r="AB143" s="902"/>
      <c r="AC143" s="902"/>
      <c r="AD143" s="902"/>
      <c r="AE143" s="902"/>
      <c r="AF143" s="902"/>
      <c r="AG143" s="902"/>
      <c r="AH143" s="902"/>
      <c r="AI143" s="902"/>
      <c r="AJ143" s="902"/>
      <c r="AK143" s="902"/>
      <c r="AL143" s="902"/>
      <c r="AM143" s="902"/>
      <c r="AN143" s="902"/>
      <c r="AO143" s="902"/>
      <c r="AP143" s="902"/>
      <c r="AQ143" s="902"/>
      <c r="AR143" s="902"/>
      <c r="AS143" s="902"/>
      <c r="AT143" s="902"/>
      <c r="AU143" s="902"/>
      <c r="AV143" s="902"/>
      <c r="AW143" s="902"/>
      <c r="AX143" s="902"/>
      <c r="AY143" s="902"/>
      <c r="AZ143" s="902"/>
      <c r="BA143" s="902"/>
      <c r="BB143" s="902"/>
      <c r="BC143" s="902"/>
      <c r="BD143" s="902"/>
      <c r="BE143" s="902"/>
      <c r="BF143" s="902"/>
      <c r="BG143" s="902"/>
      <c r="BH143" s="902"/>
      <c r="BI143" s="902"/>
      <c r="BJ143" s="902"/>
      <c r="BK143" s="902"/>
      <c r="BL143" s="902"/>
      <c r="BM143" s="902"/>
      <c r="BN143" s="902"/>
      <c r="BO143" s="902"/>
      <c r="BP143" s="902"/>
      <c r="BQ143" s="902"/>
      <c r="BR143" s="902"/>
      <c r="BS143" s="902"/>
      <c r="BT143" s="902"/>
      <c r="BU143" s="902"/>
      <c r="BV143" s="902"/>
      <c r="BW143" s="902"/>
      <c r="BX143" s="902"/>
      <c r="BY143" s="902"/>
      <c r="BZ143" s="902"/>
      <c r="CA143" s="902"/>
      <c r="CB143" s="902"/>
      <c r="CC143" s="902"/>
      <c r="CD143" s="902"/>
      <c r="CE143" s="902"/>
      <c r="CF143" s="902"/>
      <c r="CG143" s="902"/>
      <c r="CH143" s="902"/>
      <c r="CI143" s="902"/>
      <c r="CJ143" s="902"/>
      <c r="CK143" s="902"/>
      <c r="CL143" s="902"/>
      <c r="CM143" s="902"/>
      <c r="CN143" s="902"/>
      <c r="CO143" s="902"/>
      <c r="CP143" s="902"/>
      <c r="CQ143" s="902"/>
      <c r="CR143" s="902"/>
      <c r="CS143" s="902"/>
      <c r="CT143" s="902"/>
      <c r="CU143" s="902"/>
      <c r="CV143" s="902"/>
      <c r="CW143" s="902"/>
      <c r="CX143" s="902"/>
      <c r="CY143" s="902"/>
      <c r="CZ143" s="902"/>
      <c r="DA143" s="902"/>
      <c r="DB143" s="902"/>
      <c r="DC143" s="902"/>
      <c r="DD143" s="902"/>
      <c r="DE143" s="902"/>
      <c r="DF143" s="902"/>
      <c r="DG143" s="902"/>
      <c r="DH143" s="902"/>
      <c r="DI143" s="902"/>
      <c r="DJ143" s="902"/>
      <c r="DK143" s="902"/>
      <c r="DL143" s="902"/>
      <c r="DM143" s="902"/>
      <c r="DN143" s="902"/>
      <c r="DO143" s="902"/>
      <c r="DP143" s="902"/>
      <c r="DQ143" s="902"/>
      <c r="DR143" s="902"/>
      <c r="DS143" s="902"/>
      <c r="DT143" s="902"/>
      <c r="DU143" s="902"/>
      <c r="DV143" s="902"/>
      <c r="DW143" s="902"/>
      <c r="DX143" s="902"/>
      <c r="DY143" s="902"/>
      <c r="DZ143" s="902"/>
      <c r="EA143" s="902"/>
      <c r="EB143" s="902"/>
      <c r="EC143" s="902"/>
      <c r="ED143" s="902"/>
      <c r="EE143" s="902"/>
      <c r="EF143" s="902"/>
      <c r="EG143" s="902"/>
      <c r="EH143" s="902"/>
      <c r="EI143" s="902"/>
      <c r="EJ143" s="902"/>
      <c r="EK143" s="902"/>
      <c r="EL143" s="902"/>
      <c r="EM143" s="902"/>
      <c r="EN143" s="902"/>
      <c r="EO143" s="902"/>
      <c r="EP143" s="902"/>
      <c r="EQ143" s="902"/>
      <c r="ER143" s="902"/>
      <c r="ES143" s="902"/>
      <c r="ET143" s="902"/>
      <c r="EU143" s="902"/>
      <c r="EV143" s="902"/>
      <c r="EW143" s="902"/>
      <c r="EX143" s="902"/>
      <c r="EY143" s="902"/>
      <c r="EZ143" s="902"/>
      <c r="FA143" s="902"/>
      <c r="FB143" s="902"/>
      <c r="FC143" s="902"/>
      <c r="FD143" s="902"/>
      <c r="FE143" s="902"/>
      <c r="FF143" s="902"/>
      <c r="FG143" s="902"/>
      <c r="FH143" s="902"/>
      <c r="FI143" s="902"/>
      <c r="JH143" s="902"/>
      <c r="JI143" s="902"/>
      <c r="JJ143" s="902"/>
      <c r="JK143" s="902"/>
    </row>
    <row r="144" spans="1:271" s="901" customFormat="1" x14ac:dyDescent="0.35">
      <c r="A144" s="902"/>
      <c r="B144" s="902"/>
      <c r="C144" s="902"/>
      <c r="D144" s="902"/>
      <c r="E144" s="902"/>
      <c r="F144" s="902"/>
      <c r="G144" s="902"/>
      <c r="H144" s="902"/>
      <c r="I144" s="902"/>
      <c r="J144" s="902"/>
      <c r="K144" s="902"/>
      <c r="L144" s="902"/>
      <c r="M144" s="902"/>
      <c r="N144" s="902"/>
      <c r="O144" s="902"/>
      <c r="P144" s="902"/>
      <c r="Q144" s="902"/>
      <c r="R144" s="902"/>
      <c r="S144" s="902"/>
      <c r="T144" s="902"/>
      <c r="U144" s="902"/>
      <c r="V144" s="902"/>
      <c r="W144" s="902"/>
      <c r="X144" s="902"/>
      <c r="Y144" s="902"/>
      <c r="Z144" s="902"/>
      <c r="AA144" s="902"/>
      <c r="AB144" s="902"/>
      <c r="AC144" s="902"/>
      <c r="AD144" s="902"/>
      <c r="AE144" s="902"/>
      <c r="AF144" s="902"/>
      <c r="AG144" s="902"/>
      <c r="AH144" s="902"/>
      <c r="AI144" s="902"/>
      <c r="AJ144" s="902"/>
      <c r="AK144" s="902"/>
      <c r="AL144" s="902"/>
      <c r="AM144" s="902"/>
      <c r="AN144" s="902"/>
      <c r="AO144" s="902"/>
      <c r="AP144" s="902"/>
      <c r="AQ144" s="902"/>
      <c r="AR144" s="902"/>
      <c r="AS144" s="902"/>
      <c r="AT144" s="902"/>
      <c r="AU144" s="902"/>
      <c r="AV144" s="902"/>
      <c r="AW144" s="902"/>
      <c r="AX144" s="902"/>
      <c r="AY144" s="902"/>
      <c r="AZ144" s="902"/>
      <c r="BA144" s="902"/>
      <c r="BB144" s="902"/>
      <c r="BC144" s="902"/>
      <c r="BD144" s="902"/>
      <c r="BE144" s="902"/>
      <c r="BF144" s="902"/>
      <c r="BG144" s="902"/>
      <c r="BH144" s="902"/>
      <c r="BI144" s="902"/>
      <c r="BJ144" s="902"/>
      <c r="BK144" s="902"/>
      <c r="BL144" s="902"/>
      <c r="BM144" s="902"/>
      <c r="BN144" s="902"/>
      <c r="BO144" s="902"/>
      <c r="BP144" s="902"/>
      <c r="BQ144" s="902"/>
      <c r="BR144" s="902"/>
      <c r="BS144" s="902"/>
      <c r="BT144" s="902"/>
      <c r="BU144" s="902"/>
      <c r="BV144" s="902"/>
      <c r="BW144" s="902"/>
      <c r="BX144" s="902"/>
      <c r="BY144" s="902"/>
      <c r="BZ144" s="902"/>
      <c r="CA144" s="902"/>
      <c r="CB144" s="902"/>
      <c r="CC144" s="902"/>
      <c r="CD144" s="902"/>
      <c r="CE144" s="902"/>
      <c r="CF144" s="902"/>
      <c r="CG144" s="902"/>
      <c r="CH144" s="902"/>
      <c r="CI144" s="902"/>
      <c r="CJ144" s="902"/>
      <c r="CK144" s="902"/>
      <c r="CL144" s="902"/>
      <c r="CM144" s="902"/>
      <c r="CN144" s="902"/>
      <c r="CO144" s="902"/>
      <c r="CP144" s="902"/>
      <c r="CQ144" s="902"/>
      <c r="CR144" s="902"/>
      <c r="CS144" s="902"/>
      <c r="CT144" s="902"/>
      <c r="CU144" s="902"/>
      <c r="CV144" s="902"/>
      <c r="CW144" s="902"/>
      <c r="CX144" s="902"/>
      <c r="CY144" s="902"/>
      <c r="CZ144" s="902"/>
      <c r="DA144" s="902"/>
      <c r="DB144" s="902"/>
      <c r="DC144" s="902"/>
      <c r="DD144" s="902"/>
      <c r="DE144" s="902"/>
      <c r="DF144" s="902"/>
      <c r="DG144" s="902"/>
      <c r="DH144" s="902"/>
      <c r="DI144" s="902"/>
      <c r="DJ144" s="902"/>
      <c r="DK144" s="902"/>
      <c r="DL144" s="902"/>
      <c r="DM144" s="902"/>
      <c r="DN144" s="902"/>
      <c r="DO144" s="902"/>
      <c r="DP144" s="902"/>
      <c r="DQ144" s="902"/>
      <c r="DR144" s="902"/>
      <c r="DS144" s="902"/>
      <c r="DT144" s="902"/>
      <c r="DU144" s="902"/>
      <c r="DV144" s="902"/>
      <c r="DW144" s="902"/>
      <c r="DX144" s="902"/>
      <c r="DY144" s="902"/>
      <c r="DZ144" s="902"/>
      <c r="EA144" s="902"/>
      <c r="EB144" s="902"/>
      <c r="EC144" s="902"/>
      <c r="ED144" s="902"/>
      <c r="EE144" s="902"/>
      <c r="EF144" s="902"/>
      <c r="EG144" s="902"/>
      <c r="EH144" s="902"/>
      <c r="EI144" s="902"/>
      <c r="EJ144" s="902"/>
      <c r="EK144" s="902"/>
      <c r="EL144" s="902"/>
      <c r="EM144" s="902"/>
      <c r="EN144" s="902"/>
      <c r="EO144" s="902"/>
      <c r="EP144" s="902"/>
      <c r="EQ144" s="902"/>
      <c r="ER144" s="902"/>
      <c r="ES144" s="902"/>
      <c r="ET144" s="902"/>
      <c r="EU144" s="902"/>
      <c r="EV144" s="902"/>
      <c r="EW144" s="902"/>
      <c r="EX144" s="902"/>
      <c r="EY144" s="902"/>
      <c r="EZ144" s="902"/>
      <c r="FA144" s="902"/>
      <c r="FB144" s="902"/>
      <c r="FC144" s="902"/>
      <c r="FD144" s="902"/>
      <c r="FE144" s="902"/>
      <c r="FF144" s="902"/>
      <c r="FG144" s="902"/>
      <c r="FH144" s="902"/>
      <c r="FI144" s="902"/>
      <c r="JH144" s="902"/>
      <c r="JI144" s="902"/>
      <c r="JJ144" s="902"/>
      <c r="JK144" s="902"/>
    </row>
    <row r="145" spans="1:271" s="901" customFormat="1" x14ac:dyDescent="0.35">
      <c r="A145" s="902"/>
      <c r="B145" s="902"/>
      <c r="C145" s="902"/>
      <c r="D145" s="902"/>
      <c r="E145" s="902"/>
      <c r="F145" s="902"/>
      <c r="G145" s="902"/>
      <c r="H145" s="902"/>
      <c r="I145" s="902"/>
      <c r="J145" s="902"/>
      <c r="K145" s="902"/>
      <c r="L145" s="902"/>
      <c r="M145" s="902"/>
      <c r="N145" s="902"/>
      <c r="O145" s="902"/>
      <c r="P145" s="902"/>
      <c r="Q145" s="902"/>
      <c r="R145" s="902"/>
      <c r="S145" s="902"/>
      <c r="T145" s="902"/>
      <c r="U145" s="902"/>
      <c r="V145" s="902"/>
      <c r="W145" s="902"/>
      <c r="X145" s="902"/>
      <c r="Y145" s="902"/>
      <c r="Z145" s="902"/>
      <c r="AA145" s="902"/>
      <c r="AB145" s="902"/>
      <c r="AC145" s="902"/>
      <c r="AD145" s="902"/>
      <c r="AE145" s="902"/>
      <c r="AF145" s="902"/>
      <c r="AG145" s="902"/>
      <c r="AH145" s="902"/>
      <c r="AI145" s="902"/>
      <c r="AJ145" s="902"/>
      <c r="AK145" s="902"/>
      <c r="AL145" s="902"/>
      <c r="AM145" s="902"/>
      <c r="AN145" s="902"/>
      <c r="AO145" s="902"/>
      <c r="AP145" s="902"/>
      <c r="AQ145" s="902"/>
      <c r="AR145" s="902"/>
      <c r="AS145" s="902"/>
      <c r="AT145" s="902"/>
      <c r="AU145" s="902"/>
      <c r="AV145" s="902"/>
      <c r="AW145" s="902"/>
      <c r="AX145" s="902"/>
      <c r="AY145" s="902"/>
      <c r="AZ145" s="902"/>
      <c r="BA145" s="902"/>
      <c r="BB145" s="902"/>
      <c r="BC145" s="902"/>
      <c r="BD145" s="902"/>
      <c r="BE145" s="902"/>
      <c r="BF145" s="902"/>
      <c r="BG145" s="902"/>
      <c r="BH145" s="902"/>
      <c r="BI145" s="902"/>
      <c r="BJ145" s="902"/>
      <c r="BK145" s="902"/>
      <c r="BL145" s="902"/>
      <c r="BM145" s="902"/>
      <c r="BN145" s="902"/>
      <c r="BO145" s="902"/>
      <c r="BP145" s="902"/>
      <c r="BQ145" s="902"/>
      <c r="BR145" s="902"/>
      <c r="BS145" s="902"/>
      <c r="BT145" s="902"/>
      <c r="BU145" s="902"/>
      <c r="BV145" s="902"/>
      <c r="BW145" s="902"/>
      <c r="BX145" s="902"/>
      <c r="BY145" s="902"/>
      <c r="BZ145" s="902"/>
      <c r="CA145" s="902"/>
      <c r="CB145" s="902"/>
      <c r="CC145" s="902"/>
      <c r="CD145" s="902"/>
      <c r="CE145" s="902"/>
      <c r="CF145" s="902"/>
      <c r="CG145" s="902"/>
      <c r="CH145" s="902"/>
      <c r="CI145" s="902"/>
      <c r="CJ145" s="902"/>
      <c r="CK145" s="902"/>
      <c r="CL145" s="902"/>
      <c r="CM145" s="902"/>
      <c r="CN145" s="902"/>
      <c r="CO145" s="902"/>
      <c r="CP145" s="902"/>
      <c r="CQ145" s="902"/>
      <c r="CR145" s="902"/>
      <c r="CS145" s="902"/>
      <c r="CT145" s="902"/>
      <c r="CU145" s="902"/>
      <c r="CV145" s="902"/>
      <c r="CW145" s="902"/>
      <c r="CX145" s="902"/>
      <c r="CY145" s="902"/>
      <c r="CZ145" s="902"/>
      <c r="DA145" s="902"/>
      <c r="DB145" s="902"/>
      <c r="DC145" s="902"/>
      <c r="DD145" s="902"/>
      <c r="DE145" s="902"/>
      <c r="DF145" s="902"/>
      <c r="DG145" s="902"/>
      <c r="DH145" s="902"/>
      <c r="DI145" s="902"/>
      <c r="DJ145" s="902"/>
      <c r="DK145" s="902"/>
      <c r="DL145" s="902"/>
      <c r="DM145" s="902"/>
      <c r="DN145" s="902"/>
      <c r="DO145" s="902"/>
      <c r="DP145" s="902"/>
      <c r="DQ145" s="902"/>
      <c r="DR145" s="902"/>
      <c r="DS145" s="902"/>
      <c r="DT145" s="902"/>
      <c r="DU145" s="902"/>
      <c r="DV145" s="902"/>
      <c r="DW145" s="902"/>
      <c r="DX145" s="902"/>
      <c r="DY145" s="902"/>
      <c r="DZ145" s="902"/>
      <c r="EA145" s="902"/>
      <c r="EB145" s="902"/>
      <c r="EC145" s="902"/>
      <c r="ED145" s="902"/>
      <c r="EE145" s="902"/>
      <c r="EF145" s="902"/>
      <c r="EG145" s="902"/>
      <c r="EH145" s="902"/>
      <c r="EI145" s="902"/>
      <c r="EJ145" s="902"/>
      <c r="EK145" s="902"/>
      <c r="EL145" s="902"/>
      <c r="EM145" s="902"/>
      <c r="EN145" s="902"/>
      <c r="EO145" s="902"/>
      <c r="EP145" s="902"/>
      <c r="EQ145" s="902"/>
      <c r="ER145" s="902"/>
      <c r="ES145" s="902"/>
      <c r="ET145" s="902"/>
      <c r="EU145" s="902"/>
      <c r="EV145" s="902"/>
      <c r="EW145" s="902"/>
      <c r="EX145" s="902"/>
      <c r="EY145" s="902"/>
      <c r="EZ145" s="902"/>
      <c r="FA145" s="902"/>
      <c r="FB145" s="902"/>
      <c r="FC145" s="902"/>
      <c r="FD145" s="902"/>
      <c r="FE145" s="902"/>
      <c r="FF145" s="902"/>
      <c r="FG145" s="902"/>
      <c r="FH145" s="902"/>
      <c r="FI145" s="902"/>
      <c r="JH145" s="902"/>
      <c r="JI145" s="902"/>
      <c r="JJ145" s="902"/>
      <c r="JK145" s="902"/>
    </row>
    <row r="146" spans="1:271" s="901" customFormat="1" x14ac:dyDescent="0.35">
      <c r="A146" s="902"/>
      <c r="B146" s="902"/>
      <c r="C146" s="902"/>
      <c r="D146" s="902"/>
      <c r="E146" s="902"/>
      <c r="F146" s="902"/>
      <c r="G146" s="902"/>
      <c r="H146" s="902"/>
      <c r="I146" s="902"/>
      <c r="J146" s="902"/>
      <c r="K146" s="902"/>
      <c r="L146" s="902"/>
      <c r="M146" s="902"/>
      <c r="N146" s="902"/>
      <c r="O146" s="902"/>
      <c r="P146" s="902"/>
      <c r="Q146" s="902"/>
      <c r="R146" s="902"/>
      <c r="S146" s="902"/>
      <c r="T146" s="902"/>
      <c r="U146" s="902"/>
      <c r="V146" s="902"/>
      <c r="W146" s="902"/>
      <c r="X146" s="902"/>
      <c r="Y146" s="902"/>
      <c r="Z146" s="902"/>
      <c r="AA146" s="902"/>
      <c r="AB146" s="902"/>
      <c r="AC146" s="902"/>
      <c r="AD146" s="902"/>
      <c r="AE146" s="902"/>
      <c r="AF146" s="902"/>
      <c r="AG146" s="902"/>
      <c r="AH146" s="902"/>
      <c r="AI146" s="902"/>
      <c r="AJ146" s="902"/>
      <c r="AK146" s="902"/>
      <c r="AL146" s="902"/>
      <c r="AM146" s="902"/>
      <c r="AN146" s="902"/>
      <c r="AO146" s="902"/>
      <c r="AP146" s="902"/>
      <c r="AQ146" s="902"/>
      <c r="AR146" s="902"/>
      <c r="AS146" s="902"/>
      <c r="AT146" s="902"/>
      <c r="AU146" s="902"/>
      <c r="AV146" s="902"/>
      <c r="AW146" s="902"/>
      <c r="AX146" s="902"/>
      <c r="AY146" s="902"/>
      <c r="AZ146" s="902"/>
      <c r="BA146" s="902"/>
      <c r="BB146" s="902"/>
      <c r="BC146" s="902"/>
      <c r="BD146" s="902"/>
      <c r="BE146" s="902"/>
      <c r="BF146" s="902"/>
      <c r="BG146" s="902"/>
      <c r="BH146" s="902"/>
      <c r="BI146" s="902"/>
      <c r="BJ146" s="902"/>
      <c r="BK146" s="902"/>
      <c r="BL146" s="902"/>
      <c r="BM146" s="902"/>
      <c r="BN146" s="902"/>
      <c r="BO146" s="902"/>
      <c r="BP146" s="902"/>
      <c r="BQ146" s="902"/>
      <c r="BR146" s="902"/>
      <c r="BS146" s="902"/>
      <c r="BT146" s="902"/>
      <c r="BU146" s="902"/>
      <c r="BV146" s="902"/>
      <c r="BW146" s="902"/>
      <c r="BX146" s="902"/>
      <c r="BY146" s="902"/>
      <c r="BZ146" s="902"/>
      <c r="CA146" s="902"/>
      <c r="CB146" s="902"/>
      <c r="CC146" s="902"/>
      <c r="CD146" s="902"/>
      <c r="CE146" s="902"/>
      <c r="CF146" s="902"/>
      <c r="CG146" s="902"/>
      <c r="CH146" s="902"/>
      <c r="CI146" s="902"/>
      <c r="CJ146" s="902"/>
      <c r="CK146" s="902"/>
      <c r="CL146" s="902"/>
      <c r="CM146" s="902"/>
      <c r="CN146" s="902"/>
      <c r="CO146" s="902"/>
      <c r="CP146" s="902"/>
      <c r="CQ146" s="902"/>
      <c r="CR146" s="902"/>
      <c r="CS146" s="902"/>
      <c r="CT146" s="902"/>
      <c r="CU146" s="902"/>
      <c r="CV146" s="902"/>
      <c r="CW146" s="902"/>
      <c r="CX146" s="902"/>
      <c r="CY146" s="902"/>
      <c r="CZ146" s="902"/>
      <c r="DA146" s="902"/>
      <c r="DB146" s="902"/>
      <c r="DC146" s="902"/>
      <c r="DD146" s="902"/>
      <c r="DE146" s="902"/>
      <c r="DF146" s="902"/>
      <c r="DG146" s="902"/>
      <c r="DH146" s="902"/>
      <c r="DI146" s="902"/>
      <c r="DJ146" s="902"/>
      <c r="DK146" s="902"/>
      <c r="DL146" s="902"/>
      <c r="DM146" s="902"/>
      <c r="DN146" s="902"/>
      <c r="DO146" s="902"/>
      <c r="DP146" s="902"/>
      <c r="DQ146" s="902"/>
      <c r="DR146" s="902"/>
      <c r="DS146" s="902"/>
      <c r="DT146" s="902"/>
      <c r="DU146" s="902"/>
      <c r="DV146" s="902"/>
      <c r="DW146" s="902"/>
      <c r="DX146" s="902"/>
      <c r="DY146" s="902"/>
      <c r="DZ146" s="902"/>
      <c r="EA146" s="902"/>
      <c r="EB146" s="902"/>
      <c r="EC146" s="902"/>
      <c r="ED146" s="902"/>
      <c r="EE146" s="902"/>
      <c r="EF146" s="902"/>
      <c r="EG146" s="902"/>
      <c r="EH146" s="902"/>
      <c r="EI146" s="902"/>
      <c r="EJ146" s="902"/>
      <c r="EK146" s="902"/>
      <c r="EL146" s="902"/>
      <c r="EM146" s="902"/>
      <c r="EN146" s="902"/>
      <c r="EO146" s="902"/>
      <c r="EP146" s="902"/>
      <c r="EQ146" s="902"/>
      <c r="ER146" s="902"/>
      <c r="ES146" s="902"/>
      <c r="ET146" s="902"/>
      <c r="EU146" s="902"/>
      <c r="EV146" s="902"/>
      <c r="EW146" s="902"/>
      <c r="EX146" s="902"/>
      <c r="EY146" s="902"/>
      <c r="EZ146" s="902"/>
      <c r="FA146" s="902"/>
      <c r="FB146" s="902"/>
      <c r="FC146" s="902"/>
      <c r="FD146" s="902"/>
      <c r="FE146" s="902"/>
      <c r="FF146" s="902"/>
      <c r="FG146" s="902"/>
      <c r="FH146" s="902"/>
      <c r="FI146" s="902"/>
      <c r="JH146" s="902"/>
      <c r="JI146" s="902"/>
      <c r="JJ146" s="902"/>
      <c r="JK146" s="902"/>
    </row>
    <row r="147" spans="1:271" s="901" customFormat="1" x14ac:dyDescent="0.35">
      <c r="A147" s="902"/>
      <c r="B147" s="902"/>
      <c r="C147" s="902"/>
      <c r="D147" s="902"/>
      <c r="E147" s="902"/>
      <c r="F147" s="902"/>
      <c r="G147" s="902"/>
      <c r="H147" s="902"/>
      <c r="I147" s="902"/>
      <c r="J147" s="902"/>
      <c r="K147" s="902"/>
      <c r="L147" s="902"/>
      <c r="M147" s="902"/>
      <c r="N147" s="902"/>
      <c r="O147" s="902"/>
      <c r="P147" s="902"/>
      <c r="Q147" s="902"/>
      <c r="R147" s="902"/>
      <c r="S147" s="902"/>
      <c r="T147" s="902"/>
      <c r="U147" s="902"/>
      <c r="V147" s="902"/>
      <c r="W147" s="902"/>
      <c r="X147" s="902"/>
      <c r="Y147" s="902"/>
      <c r="Z147" s="902"/>
      <c r="AA147" s="902"/>
      <c r="AB147" s="902"/>
      <c r="AC147" s="902"/>
      <c r="AD147" s="902"/>
      <c r="AE147" s="902"/>
      <c r="AF147" s="902"/>
      <c r="AG147" s="902"/>
      <c r="AH147" s="902"/>
      <c r="AI147" s="902"/>
      <c r="AJ147" s="902"/>
      <c r="AK147" s="902"/>
      <c r="AL147" s="902"/>
      <c r="AM147" s="902"/>
      <c r="AN147" s="902"/>
      <c r="AO147" s="902"/>
      <c r="AP147" s="902"/>
      <c r="AQ147" s="902"/>
      <c r="AR147" s="902"/>
      <c r="AS147" s="902"/>
      <c r="AT147" s="902"/>
      <c r="AU147" s="902"/>
      <c r="AV147" s="902"/>
      <c r="AW147" s="902"/>
      <c r="AX147" s="902"/>
      <c r="AY147" s="902"/>
      <c r="AZ147" s="902"/>
      <c r="BA147" s="902"/>
      <c r="BB147" s="902"/>
      <c r="BC147" s="902"/>
      <c r="BD147" s="902"/>
      <c r="BE147" s="902"/>
      <c r="BF147" s="902"/>
      <c r="BG147" s="902"/>
      <c r="BH147" s="902"/>
      <c r="BI147" s="902"/>
      <c r="BJ147" s="902"/>
      <c r="BK147" s="902"/>
      <c r="BL147" s="902"/>
      <c r="BM147" s="902"/>
      <c r="BN147" s="902"/>
      <c r="BO147" s="902"/>
      <c r="BP147" s="902"/>
      <c r="BQ147" s="902"/>
      <c r="BR147" s="902"/>
      <c r="BS147" s="902"/>
      <c r="BT147" s="902"/>
      <c r="BU147" s="902"/>
      <c r="BV147" s="902"/>
      <c r="BW147" s="902"/>
      <c r="BX147" s="902"/>
      <c r="BY147" s="902"/>
      <c r="BZ147" s="902"/>
      <c r="CA147" s="902"/>
      <c r="CB147" s="902"/>
      <c r="CC147" s="902"/>
      <c r="CD147" s="902"/>
      <c r="CE147" s="902"/>
      <c r="CF147" s="902"/>
      <c r="CG147" s="902"/>
      <c r="CH147" s="902"/>
      <c r="CI147" s="902"/>
      <c r="CJ147" s="902"/>
      <c r="CK147" s="902"/>
      <c r="CL147" s="902"/>
      <c r="CM147" s="902"/>
      <c r="CN147" s="902"/>
      <c r="CO147" s="902"/>
      <c r="CP147" s="902"/>
      <c r="CQ147" s="902"/>
      <c r="CR147" s="902"/>
      <c r="CS147" s="902"/>
      <c r="CT147" s="902"/>
      <c r="CU147" s="902"/>
      <c r="CV147" s="902"/>
      <c r="CW147" s="902"/>
      <c r="CX147" s="902"/>
      <c r="CY147" s="902"/>
      <c r="CZ147" s="902"/>
      <c r="DA147" s="902"/>
      <c r="DB147" s="902"/>
      <c r="DC147" s="902"/>
      <c r="DD147" s="902"/>
      <c r="DE147" s="902"/>
      <c r="DF147" s="902"/>
      <c r="DG147" s="902"/>
      <c r="DH147" s="902"/>
      <c r="DI147" s="902"/>
      <c r="DJ147" s="902"/>
      <c r="DK147" s="902"/>
      <c r="DL147" s="902"/>
      <c r="DM147" s="902"/>
      <c r="DN147" s="902"/>
      <c r="DO147" s="902"/>
      <c r="DP147" s="902"/>
      <c r="DQ147" s="902"/>
      <c r="DR147" s="902"/>
      <c r="DS147" s="902"/>
      <c r="DT147" s="902"/>
      <c r="DU147" s="902"/>
      <c r="DV147" s="902"/>
      <c r="DW147" s="902"/>
      <c r="DX147" s="902"/>
      <c r="DY147" s="902"/>
      <c r="DZ147" s="902"/>
      <c r="EA147" s="902"/>
      <c r="EB147" s="902"/>
      <c r="EC147" s="902"/>
      <c r="ED147" s="902"/>
      <c r="EE147" s="902"/>
      <c r="EF147" s="902"/>
      <c r="EG147" s="902"/>
      <c r="EH147" s="902"/>
      <c r="EI147" s="902"/>
      <c r="EJ147" s="902"/>
      <c r="EK147" s="902"/>
      <c r="EL147" s="902"/>
      <c r="EM147" s="902"/>
      <c r="EN147" s="902"/>
      <c r="EO147" s="902"/>
      <c r="EP147" s="902"/>
      <c r="EQ147" s="902"/>
      <c r="ER147" s="902"/>
      <c r="ES147" s="902"/>
      <c r="ET147" s="902"/>
      <c r="EU147" s="902"/>
      <c r="EV147" s="902"/>
      <c r="EW147" s="902"/>
      <c r="EX147" s="902"/>
      <c r="EY147" s="902"/>
      <c r="EZ147" s="902"/>
      <c r="FA147" s="902"/>
      <c r="FB147" s="902"/>
      <c r="FC147" s="902"/>
      <c r="FD147" s="902"/>
      <c r="FE147" s="902"/>
      <c r="FF147" s="902"/>
      <c r="FG147" s="902"/>
      <c r="FH147" s="902"/>
      <c r="FI147" s="902"/>
      <c r="JH147" s="902"/>
      <c r="JI147" s="902"/>
      <c r="JJ147" s="902"/>
      <c r="JK147" s="902"/>
    </row>
    <row r="148" spans="1:271" s="901" customFormat="1" x14ac:dyDescent="0.35">
      <c r="A148" s="902"/>
      <c r="B148" s="902"/>
      <c r="C148" s="902"/>
      <c r="D148" s="902"/>
      <c r="E148" s="902"/>
      <c r="F148" s="902"/>
      <c r="G148" s="902"/>
      <c r="H148" s="902"/>
      <c r="I148" s="902"/>
      <c r="J148" s="902"/>
      <c r="K148" s="902"/>
      <c r="L148" s="902"/>
      <c r="M148" s="902"/>
      <c r="N148" s="902"/>
      <c r="O148" s="902"/>
      <c r="P148" s="902"/>
      <c r="Q148" s="902"/>
      <c r="R148" s="902"/>
      <c r="S148" s="902"/>
      <c r="T148" s="902"/>
      <c r="U148" s="902"/>
      <c r="V148" s="902"/>
      <c r="W148" s="902"/>
      <c r="X148" s="902"/>
      <c r="Y148" s="902"/>
      <c r="Z148" s="902"/>
      <c r="AA148" s="902"/>
      <c r="AB148" s="902"/>
      <c r="AC148" s="902"/>
      <c r="AD148" s="902"/>
      <c r="AE148" s="902"/>
      <c r="AF148" s="902"/>
      <c r="AG148" s="902"/>
      <c r="AH148" s="902"/>
      <c r="AI148" s="902"/>
      <c r="AJ148" s="902"/>
      <c r="AK148" s="902"/>
      <c r="AL148" s="902"/>
      <c r="AM148" s="902"/>
      <c r="AN148" s="902"/>
      <c r="AO148" s="902"/>
      <c r="AP148" s="902"/>
      <c r="AQ148" s="902"/>
      <c r="AR148" s="902"/>
      <c r="AS148" s="902"/>
      <c r="AT148" s="902"/>
      <c r="AU148" s="902"/>
      <c r="AV148" s="902"/>
      <c r="AW148" s="902"/>
      <c r="AX148" s="902"/>
      <c r="AY148" s="902"/>
      <c r="AZ148" s="902"/>
      <c r="BA148" s="902"/>
      <c r="BB148" s="902"/>
      <c r="BC148" s="902"/>
      <c r="BD148" s="902"/>
      <c r="BE148" s="902"/>
      <c r="BF148" s="902"/>
      <c r="BG148" s="902"/>
      <c r="BH148" s="902"/>
      <c r="BI148" s="902"/>
      <c r="BJ148" s="902"/>
      <c r="BK148" s="902"/>
      <c r="BL148" s="902"/>
      <c r="BM148" s="902"/>
      <c r="BN148" s="902"/>
      <c r="BO148" s="902"/>
      <c r="BP148" s="902"/>
      <c r="BQ148" s="902"/>
      <c r="BR148" s="902"/>
      <c r="BS148" s="902"/>
      <c r="BT148" s="902"/>
      <c r="BU148" s="902"/>
      <c r="BV148" s="902"/>
      <c r="BW148" s="902"/>
      <c r="BX148" s="902"/>
      <c r="BY148" s="902"/>
      <c r="BZ148" s="902"/>
      <c r="CA148" s="902"/>
      <c r="CB148" s="902"/>
      <c r="CC148" s="902"/>
      <c r="CD148" s="902"/>
      <c r="CE148" s="902"/>
      <c r="CF148" s="902"/>
      <c r="CG148" s="902"/>
      <c r="CH148" s="902"/>
      <c r="CI148" s="902"/>
      <c r="CJ148" s="902"/>
      <c r="CK148" s="902"/>
      <c r="CL148" s="902"/>
      <c r="CM148" s="902"/>
      <c r="CN148" s="902"/>
      <c r="CO148" s="902"/>
      <c r="CP148" s="902"/>
      <c r="CQ148" s="902"/>
      <c r="CR148" s="902"/>
      <c r="CS148" s="902"/>
      <c r="CT148" s="902"/>
      <c r="CU148" s="902"/>
      <c r="CV148" s="902"/>
      <c r="CW148" s="902"/>
      <c r="CX148" s="902"/>
      <c r="CY148" s="902"/>
      <c r="CZ148" s="902"/>
      <c r="DA148" s="902"/>
      <c r="DB148" s="902"/>
      <c r="DC148" s="902"/>
      <c r="DD148" s="902"/>
      <c r="DE148" s="902"/>
      <c r="DF148" s="902"/>
      <c r="DG148" s="902"/>
      <c r="DH148" s="902"/>
      <c r="DI148" s="902"/>
      <c r="DJ148" s="902"/>
      <c r="DK148" s="902"/>
      <c r="DL148" s="902"/>
      <c r="DM148" s="902"/>
      <c r="DN148" s="902"/>
      <c r="DO148" s="902"/>
      <c r="DP148" s="902"/>
      <c r="DQ148" s="902"/>
      <c r="DR148" s="902"/>
      <c r="DS148" s="902"/>
      <c r="DT148" s="902"/>
      <c r="DU148" s="902"/>
      <c r="DV148" s="902"/>
      <c r="DW148" s="902"/>
      <c r="DX148" s="902"/>
      <c r="DY148" s="902"/>
      <c r="DZ148" s="902"/>
      <c r="EA148" s="902"/>
      <c r="EB148" s="902"/>
      <c r="EC148" s="902"/>
      <c r="ED148" s="902"/>
      <c r="EE148" s="902"/>
      <c r="EF148" s="902"/>
      <c r="EG148" s="902"/>
      <c r="EH148" s="902"/>
      <c r="EI148" s="902"/>
      <c r="EJ148" s="902"/>
      <c r="EK148" s="902"/>
      <c r="EL148" s="902"/>
      <c r="EM148" s="902"/>
      <c r="EN148" s="902"/>
      <c r="EO148" s="902"/>
      <c r="EP148" s="902"/>
      <c r="EQ148" s="902"/>
      <c r="ER148" s="902"/>
      <c r="ES148" s="902"/>
      <c r="ET148" s="902"/>
      <c r="EU148" s="902"/>
      <c r="EV148" s="902"/>
      <c r="EW148" s="902"/>
      <c r="EX148" s="902"/>
      <c r="EY148" s="902"/>
      <c r="EZ148" s="902"/>
      <c r="FA148" s="902"/>
      <c r="FB148" s="902"/>
      <c r="FC148" s="902"/>
      <c r="FD148" s="902"/>
      <c r="FE148" s="902"/>
      <c r="FF148" s="902"/>
      <c r="FG148" s="902"/>
      <c r="FH148" s="902"/>
      <c r="FI148" s="902"/>
      <c r="JH148" s="902"/>
      <c r="JI148" s="902"/>
      <c r="JJ148" s="902"/>
      <c r="JK148" s="902"/>
    </row>
    <row r="149" spans="1:271" s="901" customFormat="1" x14ac:dyDescent="0.35">
      <c r="A149" s="902"/>
      <c r="B149" s="902"/>
      <c r="C149" s="902"/>
      <c r="D149" s="902"/>
      <c r="E149" s="902"/>
      <c r="F149" s="902"/>
      <c r="G149" s="902"/>
      <c r="H149" s="902"/>
      <c r="I149" s="902"/>
      <c r="J149" s="902"/>
      <c r="K149" s="902"/>
      <c r="L149" s="902"/>
      <c r="M149" s="902"/>
      <c r="N149" s="902"/>
      <c r="O149" s="902"/>
      <c r="P149" s="902"/>
      <c r="Q149" s="902"/>
      <c r="R149" s="902"/>
      <c r="S149" s="902"/>
      <c r="T149" s="902"/>
      <c r="U149" s="902"/>
      <c r="V149" s="902"/>
      <c r="W149" s="902"/>
      <c r="X149" s="902"/>
      <c r="Y149" s="902"/>
      <c r="Z149" s="902"/>
      <c r="AA149" s="902"/>
      <c r="AB149" s="902"/>
      <c r="AC149" s="902"/>
      <c r="AD149" s="902"/>
      <c r="AE149" s="902"/>
      <c r="AF149" s="902"/>
      <c r="AG149" s="902"/>
      <c r="AH149" s="902"/>
      <c r="AI149" s="902"/>
      <c r="AJ149" s="902"/>
      <c r="AK149" s="902"/>
      <c r="AL149" s="902"/>
      <c r="AM149" s="902"/>
      <c r="AN149" s="902"/>
      <c r="AO149" s="902"/>
      <c r="AP149" s="902"/>
      <c r="AQ149" s="902"/>
      <c r="AR149" s="902"/>
      <c r="AS149" s="902"/>
      <c r="AT149" s="902"/>
      <c r="AU149" s="902"/>
      <c r="AV149" s="902"/>
      <c r="AW149" s="902"/>
      <c r="AX149" s="902"/>
      <c r="AY149" s="902"/>
      <c r="AZ149" s="902"/>
      <c r="BA149" s="902"/>
      <c r="BB149" s="902"/>
      <c r="BC149" s="902"/>
      <c r="BD149" s="902"/>
      <c r="BE149" s="902"/>
      <c r="BF149" s="902"/>
      <c r="BG149" s="902"/>
      <c r="BH149" s="902"/>
      <c r="BI149" s="902"/>
      <c r="BJ149" s="902"/>
      <c r="BK149" s="902"/>
      <c r="BL149" s="902"/>
      <c r="BM149" s="902"/>
      <c r="BN149" s="902"/>
      <c r="BO149" s="902"/>
      <c r="BP149" s="902"/>
      <c r="BQ149" s="902"/>
      <c r="BR149" s="902"/>
      <c r="BS149" s="902"/>
      <c r="BT149" s="902"/>
      <c r="BU149" s="902"/>
      <c r="BV149" s="902"/>
      <c r="BW149" s="902"/>
      <c r="BX149" s="902"/>
      <c r="BY149" s="902"/>
      <c r="BZ149" s="902"/>
      <c r="CA149" s="902"/>
      <c r="CB149" s="902"/>
      <c r="CC149" s="902"/>
      <c r="CD149" s="902"/>
      <c r="CE149" s="902"/>
      <c r="CF149" s="902"/>
      <c r="CG149" s="902"/>
      <c r="CH149" s="902"/>
      <c r="CI149" s="902"/>
      <c r="CJ149" s="902"/>
      <c r="CK149" s="902"/>
      <c r="CL149" s="902"/>
      <c r="CM149" s="902"/>
      <c r="CN149" s="902"/>
      <c r="CO149" s="902"/>
      <c r="CP149" s="902"/>
      <c r="CQ149" s="902"/>
      <c r="CR149" s="902"/>
      <c r="CS149" s="902"/>
      <c r="CT149" s="902"/>
      <c r="CU149" s="902"/>
      <c r="CV149" s="902"/>
      <c r="CW149" s="902"/>
      <c r="CX149" s="902"/>
      <c r="CY149" s="902"/>
      <c r="CZ149" s="902"/>
      <c r="DA149" s="902"/>
      <c r="DB149" s="902"/>
      <c r="DC149" s="902"/>
      <c r="DD149" s="902"/>
      <c r="DE149" s="902"/>
      <c r="DF149" s="902"/>
      <c r="DG149" s="902"/>
      <c r="DH149" s="902"/>
      <c r="DI149" s="902"/>
      <c r="DJ149" s="902"/>
      <c r="DK149" s="902"/>
      <c r="DL149" s="902"/>
      <c r="DM149" s="902"/>
      <c r="DN149" s="902"/>
      <c r="DO149" s="902"/>
      <c r="DP149" s="902"/>
      <c r="DQ149" s="902"/>
      <c r="DR149" s="902"/>
      <c r="DS149" s="902"/>
      <c r="DT149" s="902"/>
      <c r="DU149" s="902"/>
      <c r="DV149" s="902"/>
      <c r="DW149" s="902"/>
      <c r="DX149" s="902"/>
      <c r="DY149" s="902"/>
      <c r="DZ149" s="902"/>
      <c r="EA149" s="902"/>
      <c r="EB149" s="902"/>
      <c r="EC149" s="902"/>
      <c r="ED149" s="902"/>
      <c r="EE149" s="902"/>
      <c r="EF149" s="902"/>
      <c r="EG149" s="902"/>
      <c r="EH149" s="902"/>
      <c r="EI149" s="902"/>
      <c r="EJ149" s="902"/>
      <c r="EK149" s="902"/>
      <c r="EL149" s="902"/>
      <c r="EM149" s="902"/>
      <c r="EN149" s="902"/>
      <c r="EO149" s="902"/>
      <c r="EP149" s="902"/>
      <c r="EQ149" s="902"/>
      <c r="ER149" s="902"/>
      <c r="ES149" s="902"/>
      <c r="ET149" s="902"/>
      <c r="EU149" s="902"/>
      <c r="EV149" s="902"/>
      <c r="EW149" s="902"/>
      <c r="EX149" s="902"/>
      <c r="EY149" s="902"/>
      <c r="EZ149" s="902"/>
      <c r="FA149" s="902"/>
      <c r="FB149" s="902"/>
      <c r="FC149" s="902"/>
      <c r="FD149" s="902"/>
      <c r="FE149" s="902"/>
      <c r="FF149" s="902"/>
      <c r="FG149" s="902"/>
      <c r="FH149" s="902"/>
      <c r="FI149" s="902"/>
      <c r="JH149" s="902"/>
      <c r="JI149" s="902"/>
      <c r="JJ149" s="902"/>
      <c r="JK149" s="902"/>
    </row>
    <row r="150" spans="1:271" s="901" customFormat="1" x14ac:dyDescent="0.35">
      <c r="A150" s="902"/>
      <c r="B150" s="902"/>
      <c r="C150" s="902"/>
      <c r="D150" s="902"/>
      <c r="E150" s="902"/>
      <c r="F150" s="902"/>
      <c r="G150" s="902"/>
      <c r="H150" s="902"/>
      <c r="I150" s="902"/>
      <c r="J150" s="902"/>
      <c r="K150" s="902"/>
      <c r="L150" s="902"/>
      <c r="M150" s="902"/>
      <c r="N150" s="902"/>
      <c r="O150" s="902"/>
      <c r="P150" s="902"/>
      <c r="Q150" s="902"/>
      <c r="R150" s="902"/>
      <c r="S150" s="902"/>
      <c r="T150" s="902"/>
      <c r="U150" s="902"/>
      <c r="V150" s="902"/>
      <c r="W150" s="902"/>
      <c r="X150" s="902"/>
      <c r="Y150" s="902"/>
      <c r="Z150" s="902"/>
      <c r="AA150" s="902"/>
      <c r="AB150" s="902"/>
      <c r="AC150" s="902"/>
      <c r="AD150" s="902"/>
      <c r="AE150" s="902"/>
      <c r="AF150" s="902"/>
      <c r="AG150" s="902"/>
      <c r="AH150" s="902"/>
      <c r="AI150" s="902"/>
      <c r="AJ150" s="902"/>
      <c r="AK150" s="902"/>
      <c r="AL150" s="902"/>
      <c r="AM150" s="902"/>
      <c r="AN150" s="902"/>
      <c r="AO150" s="902"/>
      <c r="AP150" s="902"/>
      <c r="AQ150" s="902"/>
      <c r="AR150" s="902"/>
      <c r="AS150" s="902"/>
      <c r="AT150" s="902"/>
      <c r="AU150" s="902"/>
      <c r="AV150" s="902"/>
      <c r="AW150" s="902"/>
      <c r="AX150" s="902"/>
      <c r="AY150" s="902"/>
      <c r="AZ150" s="902"/>
      <c r="BA150" s="902"/>
      <c r="BB150" s="902"/>
      <c r="BC150" s="902"/>
      <c r="BD150" s="902"/>
      <c r="BE150" s="902"/>
      <c r="BF150" s="902"/>
      <c r="BG150" s="902"/>
      <c r="BH150" s="902"/>
      <c r="BI150" s="902"/>
      <c r="BJ150" s="902"/>
      <c r="BK150" s="902"/>
      <c r="BL150" s="902"/>
      <c r="BM150" s="902"/>
      <c r="BN150" s="902"/>
      <c r="BO150" s="902"/>
      <c r="BP150" s="902"/>
      <c r="BQ150" s="902"/>
      <c r="BR150" s="902"/>
      <c r="BS150" s="902"/>
      <c r="BT150" s="902"/>
      <c r="BU150" s="902"/>
      <c r="BV150" s="902"/>
      <c r="BW150" s="902"/>
      <c r="BX150" s="902"/>
      <c r="BY150" s="902"/>
      <c r="BZ150" s="902"/>
      <c r="CA150" s="902"/>
      <c r="CB150" s="902"/>
      <c r="CC150" s="902"/>
      <c r="CD150" s="902"/>
      <c r="CE150" s="902"/>
      <c r="CF150" s="902"/>
      <c r="CG150" s="902"/>
      <c r="CH150" s="902"/>
      <c r="CI150" s="902"/>
      <c r="CJ150" s="902"/>
      <c r="CK150" s="902"/>
      <c r="CL150" s="902"/>
      <c r="CM150" s="902"/>
      <c r="CN150" s="902"/>
      <c r="CO150" s="902"/>
      <c r="CP150" s="902"/>
      <c r="CQ150" s="902"/>
      <c r="CR150" s="902"/>
      <c r="CS150" s="902"/>
      <c r="CT150" s="902"/>
      <c r="CU150" s="902"/>
      <c r="CV150" s="902"/>
      <c r="CW150" s="902"/>
      <c r="CX150" s="902"/>
      <c r="CY150" s="902"/>
      <c r="CZ150" s="902"/>
      <c r="DA150" s="902"/>
      <c r="DB150" s="902"/>
      <c r="DC150" s="902"/>
      <c r="DD150" s="902"/>
      <c r="DE150" s="902"/>
      <c r="DF150" s="902"/>
      <c r="DG150" s="902"/>
      <c r="DH150" s="902"/>
      <c r="DI150" s="902"/>
      <c r="DJ150" s="902"/>
      <c r="DK150" s="902"/>
      <c r="DL150" s="902"/>
      <c r="DM150" s="902"/>
      <c r="DN150" s="902"/>
      <c r="DO150" s="902"/>
      <c r="DP150" s="902"/>
      <c r="DQ150" s="902"/>
      <c r="DR150" s="902"/>
      <c r="DS150" s="902"/>
      <c r="DT150" s="902"/>
      <c r="DU150" s="902"/>
      <c r="DV150" s="902"/>
      <c r="DW150" s="902"/>
      <c r="DX150" s="902"/>
      <c r="DY150" s="902"/>
      <c r="DZ150" s="902"/>
      <c r="EA150" s="902"/>
      <c r="EB150" s="902"/>
      <c r="EC150" s="902"/>
      <c r="ED150" s="902"/>
      <c r="EE150" s="902"/>
      <c r="EF150" s="902"/>
      <c r="EG150" s="902"/>
      <c r="EH150" s="902"/>
      <c r="EI150" s="902"/>
      <c r="EJ150" s="902"/>
      <c r="EK150" s="902"/>
      <c r="EL150" s="902"/>
      <c r="EM150" s="902"/>
      <c r="EN150" s="902"/>
      <c r="EO150" s="902"/>
      <c r="EP150" s="902"/>
      <c r="EQ150" s="902"/>
      <c r="ER150" s="902"/>
      <c r="ES150" s="902"/>
      <c r="ET150" s="902"/>
      <c r="EU150" s="902"/>
      <c r="EV150" s="902"/>
      <c r="EW150" s="902"/>
      <c r="EX150" s="902"/>
      <c r="EY150" s="902"/>
      <c r="EZ150" s="902"/>
      <c r="FA150" s="902"/>
      <c r="FB150" s="902"/>
      <c r="FC150" s="902"/>
      <c r="FD150" s="902"/>
      <c r="FE150" s="902"/>
      <c r="FF150" s="902"/>
      <c r="FG150" s="902"/>
      <c r="FH150" s="902"/>
      <c r="FI150" s="902"/>
      <c r="JH150" s="902"/>
      <c r="JI150" s="902"/>
      <c r="JJ150" s="902"/>
      <c r="JK150" s="902"/>
    </row>
    <row r="151" spans="1:271" s="901" customFormat="1" x14ac:dyDescent="0.35">
      <c r="A151" s="902"/>
      <c r="B151" s="902"/>
      <c r="C151" s="902"/>
      <c r="D151" s="902"/>
      <c r="E151" s="902"/>
      <c r="F151" s="902"/>
      <c r="G151" s="902"/>
      <c r="H151" s="902"/>
      <c r="I151" s="902"/>
      <c r="J151" s="902"/>
      <c r="K151" s="902"/>
      <c r="L151" s="902"/>
      <c r="M151" s="902"/>
      <c r="N151" s="902"/>
      <c r="O151" s="902"/>
      <c r="P151" s="902"/>
      <c r="Q151" s="902"/>
      <c r="R151" s="902"/>
      <c r="S151" s="902"/>
      <c r="T151" s="902"/>
      <c r="U151" s="902"/>
      <c r="V151" s="902"/>
      <c r="W151" s="902"/>
      <c r="X151" s="902"/>
      <c r="Y151" s="902"/>
      <c r="Z151" s="902"/>
      <c r="AA151" s="902"/>
      <c r="AB151" s="902"/>
      <c r="AC151" s="902"/>
      <c r="AD151" s="902"/>
      <c r="AE151" s="902"/>
      <c r="AF151" s="902"/>
      <c r="AG151" s="902"/>
      <c r="AH151" s="902"/>
      <c r="AI151" s="902"/>
      <c r="AJ151" s="902"/>
      <c r="AK151" s="902"/>
      <c r="AL151" s="902"/>
      <c r="AM151" s="902"/>
      <c r="AN151" s="902"/>
      <c r="AO151" s="902"/>
      <c r="AP151" s="902"/>
      <c r="AQ151" s="902"/>
      <c r="AR151" s="902"/>
      <c r="AS151" s="902"/>
      <c r="AT151" s="902"/>
      <c r="AU151" s="902"/>
      <c r="AV151" s="902"/>
      <c r="AW151" s="902"/>
      <c r="AX151" s="902"/>
      <c r="AY151" s="902"/>
      <c r="AZ151" s="902"/>
      <c r="BA151" s="902"/>
      <c r="BB151" s="902"/>
      <c r="BC151" s="902"/>
      <c r="BD151" s="902"/>
      <c r="BE151" s="902"/>
      <c r="BF151" s="902"/>
      <c r="BG151" s="902"/>
      <c r="BH151" s="902"/>
      <c r="BI151" s="902"/>
      <c r="BJ151" s="902"/>
      <c r="BK151" s="902"/>
      <c r="BL151" s="902"/>
      <c r="BM151" s="902"/>
      <c r="BN151" s="902"/>
      <c r="BO151" s="902"/>
      <c r="BP151" s="902"/>
      <c r="BQ151" s="902"/>
      <c r="BR151" s="902"/>
      <c r="BS151" s="902"/>
      <c r="BT151" s="902"/>
      <c r="BU151" s="902"/>
      <c r="BV151" s="902"/>
      <c r="BW151" s="902"/>
      <c r="BX151" s="902"/>
      <c r="BY151" s="902"/>
      <c r="BZ151" s="902"/>
      <c r="CA151" s="902"/>
      <c r="CB151" s="902"/>
      <c r="CC151" s="902"/>
      <c r="CD151" s="902"/>
      <c r="CE151" s="902"/>
      <c r="CF151" s="902"/>
      <c r="CG151" s="902"/>
      <c r="CH151" s="902"/>
      <c r="CI151" s="902"/>
      <c r="CJ151" s="902"/>
      <c r="CK151" s="902"/>
      <c r="CL151" s="902"/>
      <c r="CM151" s="902"/>
      <c r="CN151" s="902"/>
      <c r="CO151" s="902"/>
      <c r="CP151" s="902"/>
      <c r="CQ151" s="902"/>
      <c r="CR151" s="902"/>
      <c r="CS151" s="902"/>
      <c r="CT151" s="902"/>
      <c r="CU151" s="902"/>
      <c r="CV151" s="902"/>
      <c r="CW151" s="902"/>
      <c r="CX151" s="902"/>
      <c r="CY151" s="902"/>
      <c r="CZ151" s="902"/>
      <c r="DA151" s="902"/>
      <c r="DB151" s="902"/>
      <c r="DC151" s="902"/>
      <c r="DD151" s="902"/>
      <c r="DE151" s="902"/>
      <c r="DF151" s="902"/>
      <c r="DG151" s="902"/>
      <c r="DH151" s="902"/>
      <c r="DI151" s="902"/>
      <c r="DJ151" s="902"/>
      <c r="DK151" s="902"/>
      <c r="DL151" s="902"/>
      <c r="DM151" s="902"/>
      <c r="DN151" s="902"/>
      <c r="DO151" s="902"/>
      <c r="DP151" s="902"/>
      <c r="DQ151" s="902"/>
      <c r="DR151" s="902"/>
      <c r="DS151" s="902"/>
      <c r="DT151" s="902"/>
      <c r="DU151" s="902"/>
      <c r="DV151" s="902"/>
      <c r="DW151" s="902"/>
      <c r="DX151" s="902"/>
      <c r="DY151" s="902"/>
      <c r="DZ151" s="902"/>
      <c r="EA151" s="902"/>
      <c r="EB151" s="902"/>
      <c r="EC151" s="902"/>
      <c r="ED151" s="902"/>
      <c r="EE151" s="902"/>
      <c r="EF151" s="902"/>
      <c r="EG151" s="902"/>
      <c r="EH151" s="902"/>
      <c r="EI151" s="902"/>
      <c r="EJ151" s="902"/>
      <c r="EK151" s="902"/>
      <c r="EL151" s="902"/>
      <c r="EM151" s="902"/>
      <c r="EN151" s="902"/>
      <c r="EO151" s="902"/>
      <c r="EP151" s="902"/>
      <c r="EQ151" s="902"/>
      <c r="ER151" s="902"/>
      <c r="ES151" s="902"/>
      <c r="ET151" s="902"/>
      <c r="EU151" s="902"/>
      <c r="EV151" s="902"/>
      <c r="EW151" s="902"/>
      <c r="EX151" s="902"/>
      <c r="EY151" s="902"/>
      <c r="EZ151" s="902"/>
      <c r="FA151" s="902"/>
      <c r="FB151" s="902"/>
      <c r="FC151" s="902"/>
      <c r="FD151" s="902"/>
      <c r="FE151" s="902"/>
      <c r="FF151" s="902"/>
      <c r="FG151" s="902"/>
      <c r="FH151" s="902"/>
      <c r="FI151" s="902"/>
      <c r="JH151" s="902"/>
      <c r="JI151" s="902"/>
      <c r="JJ151" s="902"/>
      <c r="JK151" s="902"/>
    </row>
    <row r="152" spans="1:271" s="901" customFormat="1" x14ac:dyDescent="0.35">
      <c r="A152" s="902"/>
      <c r="B152" s="902"/>
      <c r="C152" s="902"/>
      <c r="D152" s="902"/>
      <c r="E152" s="902"/>
      <c r="F152" s="902"/>
      <c r="G152" s="902"/>
      <c r="H152" s="902"/>
      <c r="I152" s="902"/>
      <c r="J152" s="902"/>
      <c r="K152" s="902"/>
      <c r="L152" s="902"/>
      <c r="M152" s="902"/>
      <c r="N152" s="902"/>
      <c r="O152" s="902"/>
      <c r="P152" s="902"/>
      <c r="Q152" s="902"/>
      <c r="R152" s="902"/>
      <c r="S152" s="902"/>
      <c r="T152" s="902"/>
      <c r="U152" s="902"/>
      <c r="V152" s="902"/>
      <c r="W152" s="902"/>
      <c r="X152" s="902"/>
      <c r="Y152" s="902"/>
      <c r="Z152" s="902"/>
      <c r="AA152" s="902"/>
      <c r="AB152" s="902"/>
      <c r="AC152" s="902"/>
      <c r="AD152" s="902"/>
      <c r="AE152" s="902"/>
      <c r="AF152" s="902"/>
      <c r="AG152" s="902"/>
      <c r="AH152" s="902"/>
      <c r="AI152" s="902"/>
      <c r="AJ152" s="902"/>
      <c r="AK152" s="902"/>
      <c r="AL152" s="902"/>
      <c r="AM152" s="902"/>
      <c r="AN152" s="902"/>
      <c r="AO152" s="902"/>
      <c r="AP152" s="902"/>
      <c r="AQ152" s="902"/>
      <c r="AR152" s="902"/>
      <c r="AS152" s="902"/>
      <c r="AT152" s="902"/>
      <c r="AU152" s="902"/>
      <c r="AV152" s="902"/>
      <c r="AW152" s="902"/>
      <c r="AX152" s="902"/>
      <c r="AY152" s="902"/>
      <c r="AZ152" s="902"/>
      <c r="BA152" s="902"/>
      <c r="BB152" s="902"/>
      <c r="BC152" s="902"/>
      <c r="BD152" s="902"/>
      <c r="BE152" s="902"/>
      <c r="BF152" s="902"/>
      <c r="BG152" s="902"/>
      <c r="BH152" s="902"/>
      <c r="BI152" s="902"/>
      <c r="BJ152" s="902"/>
      <c r="BK152" s="902"/>
      <c r="BL152" s="902"/>
      <c r="BM152" s="902"/>
      <c r="BN152" s="902"/>
      <c r="BO152" s="902"/>
      <c r="BP152" s="902"/>
      <c r="BQ152" s="902"/>
      <c r="BR152" s="902"/>
      <c r="BS152" s="902"/>
      <c r="BT152" s="902"/>
      <c r="BU152" s="902"/>
      <c r="BV152" s="902"/>
      <c r="BW152" s="902"/>
      <c r="BX152" s="902"/>
      <c r="BY152" s="902"/>
      <c r="BZ152" s="902"/>
      <c r="CA152" s="902"/>
      <c r="CB152" s="902"/>
      <c r="CC152" s="902"/>
      <c r="CD152" s="902"/>
      <c r="CE152" s="902"/>
      <c r="CF152" s="902"/>
      <c r="CG152" s="902"/>
      <c r="CH152" s="902"/>
      <c r="CI152" s="902"/>
      <c r="CJ152" s="902"/>
      <c r="CK152" s="902"/>
      <c r="CL152" s="902"/>
      <c r="CM152" s="902"/>
      <c r="CN152" s="902"/>
      <c r="CO152" s="902"/>
      <c r="CP152" s="902"/>
      <c r="CQ152" s="902"/>
      <c r="CR152" s="902"/>
      <c r="CS152" s="902"/>
      <c r="CT152" s="902"/>
      <c r="CU152" s="902"/>
      <c r="CV152" s="902"/>
      <c r="CW152" s="902"/>
      <c r="CX152" s="902"/>
      <c r="CY152" s="902"/>
      <c r="CZ152" s="902"/>
      <c r="DA152" s="902"/>
      <c r="DB152" s="902"/>
      <c r="DC152" s="902"/>
      <c r="DD152" s="902"/>
      <c r="DE152" s="902"/>
      <c r="DF152" s="902"/>
      <c r="DG152" s="902"/>
      <c r="DH152" s="902"/>
      <c r="DI152" s="902"/>
      <c r="DJ152" s="902"/>
      <c r="DK152" s="902"/>
      <c r="DL152" s="902"/>
      <c r="DM152" s="902"/>
      <c r="DN152" s="902"/>
      <c r="DO152" s="902"/>
      <c r="DP152" s="902"/>
      <c r="DQ152" s="902"/>
      <c r="DR152" s="902"/>
      <c r="DS152" s="902"/>
      <c r="DT152" s="902"/>
      <c r="DU152" s="902"/>
      <c r="DV152" s="902"/>
      <c r="DW152" s="902"/>
      <c r="DX152" s="902"/>
      <c r="DY152" s="902"/>
      <c r="DZ152" s="902"/>
      <c r="EA152" s="902"/>
      <c r="EB152" s="902"/>
      <c r="EC152" s="902"/>
      <c r="ED152" s="902"/>
      <c r="EE152" s="902"/>
      <c r="EF152" s="902"/>
      <c r="EG152" s="902"/>
      <c r="EH152" s="902"/>
      <c r="EI152" s="902"/>
      <c r="EJ152" s="902"/>
      <c r="EK152" s="902"/>
      <c r="EL152" s="902"/>
      <c r="EM152" s="902"/>
      <c r="EN152" s="902"/>
      <c r="EO152" s="902"/>
      <c r="EP152" s="902"/>
      <c r="EQ152" s="902"/>
      <c r="ER152" s="902"/>
      <c r="ES152" s="902"/>
      <c r="ET152" s="902"/>
      <c r="EU152" s="902"/>
      <c r="EV152" s="902"/>
      <c r="EW152" s="902"/>
      <c r="EX152" s="902"/>
      <c r="EY152" s="902"/>
      <c r="EZ152" s="902"/>
      <c r="FA152" s="902"/>
      <c r="FB152" s="902"/>
      <c r="FC152" s="902"/>
      <c r="FD152" s="902"/>
      <c r="FE152" s="902"/>
      <c r="FF152" s="902"/>
      <c r="FG152" s="902"/>
      <c r="FH152" s="902"/>
      <c r="FI152" s="902"/>
      <c r="JH152" s="902"/>
      <c r="JI152" s="902"/>
      <c r="JJ152" s="902"/>
      <c r="JK152" s="902"/>
    </row>
    <row r="153" spans="1:271" s="901" customFormat="1" x14ac:dyDescent="0.35">
      <c r="A153" s="902"/>
      <c r="B153" s="902"/>
      <c r="C153" s="902"/>
      <c r="D153" s="902"/>
      <c r="E153" s="902"/>
      <c r="F153" s="902"/>
      <c r="G153" s="902"/>
      <c r="H153" s="902"/>
      <c r="I153" s="902"/>
      <c r="J153" s="902"/>
      <c r="K153" s="902"/>
      <c r="L153" s="902"/>
      <c r="M153" s="902"/>
      <c r="N153" s="902"/>
      <c r="O153" s="902"/>
      <c r="P153" s="902"/>
      <c r="Q153" s="902"/>
      <c r="R153" s="902"/>
      <c r="S153" s="902"/>
      <c r="T153" s="902"/>
      <c r="U153" s="902"/>
      <c r="V153" s="902"/>
      <c r="W153" s="902"/>
      <c r="X153" s="902"/>
      <c r="Y153" s="902"/>
      <c r="Z153" s="902"/>
      <c r="AA153" s="902"/>
      <c r="AB153" s="902"/>
      <c r="AC153" s="902"/>
      <c r="AD153" s="902"/>
      <c r="AE153" s="902"/>
      <c r="AF153" s="902"/>
      <c r="AG153" s="902"/>
      <c r="AH153" s="902"/>
      <c r="AI153" s="902"/>
      <c r="AJ153" s="902"/>
      <c r="AK153" s="902"/>
      <c r="AL153" s="902"/>
      <c r="AM153" s="902"/>
      <c r="AN153" s="902"/>
      <c r="AO153" s="902"/>
      <c r="AP153" s="902"/>
      <c r="AQ153" s="902"/>
      <c r="AR153" s="902"/>
      <c r="AS153" s="902"/>
      <c r="AT153" s="902"/>
      <c r="AU153" s="902"/>
      <c r="AV153" s="902"/>
      <c r="AW153" s="902"/>
      <c r="AX153" s="902"/>
      <c r="AY153" s="902"/>
      <c r="AZ153" s="902"/>
      <c r="BA153" s="902"/>
      <c r="BB153" s="902"/>
      <c r="BC153" s="902"/>
      <c r="BD153" s="902"/>
      <c r="BE153" s="902"/>
      <c r="BF153" s="902"/>
      <c r="BG153" s="902"/>
      <c r="BH153" s="902"/>
      <c r="BI153" s="902"/>
      <c r="BJ153" s="902"/>
      <c r="BK153" s="902"/>
      <c r="BL153" s="902"/>
      <c r="BM153" s="902"/>
      <c r="BN153" s="902"/>
      <c r="BO153" s="902"/>
      <c r="BP153" s="902"/>
      <c r="BQ153" s="902"/>
      <c r="BR153" s="902"/>
      <c r="BS153" s="902"/>
      <c r="BT153" s="902"/>
      <c r="BU153" s="902"/>
      <c r="BV153" s="902"/>
      <c r="BW153" s="902"/>
      <c r="BX153" s="902"/>
      <c r="BY153" s="902"/>
      <c r="BZ153" s="902"/>
      <c r="CA153" s="902"/>
      <c r="CB153" s="902"/>
      <c r="CC153" s="902"/>
      <c r="CD153" s="902"/>
      <c r="CE153" s="902"/>
      <c r="CF153" s="902"/>
      <c r="CG153" s="902"/>
      <c r="CH153" s="902"/>
      <c r="CI153" s="902"/>
      <c r="CJ153" s="902"/>
      <c r="CK153" s="902"/>
      <c r="CL153" s="902"/>
      <c r="CM153" s="902"/>
      <c r="CN153" s="902"/>
      <c r="CO153" s="902"/>
      <c r="CP153" s="902"/>
      <c r="CQ153" s="902"/>
      <c r="CR153" s="902"/>
      <c r="CS153" s="902"/>
      <c r="CT153" s="902"/>
      <c r="CU153" s="902"/>
      <c r="CV153" s="902"/>
      <c r="CW153" s="902"/>
      <c r="CX153" s="902"/>
      <c r="CY153" s="902"/>
      <c r="CZ153" s="902"/>
      <c r="DA153" s="902"/>
      <c r="DB153" s="902"/>
      <c r="DC153" s="902"/>
      <c r="DD153" s="902"/>
      <c r="DE153" s="902"/>
      <c r="DF153" s="902"/>
      <c r="DG153" s="902"/>
      <c r="DH153" s="902"/>
      <c r="DI153" s="902"/>
      <c r="DJ153" s="902"/>
      <c r="DK153" s="902"/>
      <c r="DL153" s="902"/>
      <c r="DM153" s="902"/>
      <c r="DN153" s="902"/>
      <c r="DO153" s="902"/>
      <c r="DP153" s="902"/>
      <c r="DQ153" s="902"/>
      <c r="DR153" s="902"/>
      <c r="DS153" s="902"/>
      <c r="DT153" s="902"/>
      <c r="DU153" s="902"/>
      <c r="DV153" s="902"/>
      <c r="DW153" s="902"/>
      <c r="DX153" s="902"/>
      <c r="DY153" s="902"/>
      <c r="DZ153" s="902"/>
      <c r="EA153" s="902"/>
      <c r="EB153" s="902"/>
      <c r="EC153" s="902"/>
      <c r="ED153" s="902"/>
      <c r="EE153" s="902"/>
      <c r="EF153" s="902"/>
      <c r="EG153" s="902"/>
      <c r="EH153" s="902"/>
      <c r="EI153" s="902"/>
      <c r="EJ153" s="902"/>
      <c r="EK153" s="902"/>
      <c r="EL153" s="902"/>
      <c r="EM153" s="902"/>
      <c r="EN153" s="902"/>
      <c r="EO153" s="902"/>
      <c r="EP153" s="902"/>
      <c r="EQ153" s="902"/>
      <c r="ER153" s="902"/>
      <c r="ES153" s="902"/>
      <c r="ET153" s="902"/>
      <c r="EU153" s="902"/>
      <c r="EV153" s="902"/>
      <c r="EW153" s="902"/>
      <c r="EX153" s="902"/>
      <c r="EY153" s="902"/>
      <c r="EZ153" s="902"/>
      <c r="FA153" s="902"/>
      <c r="FB153" s="902"/>
      <c r="FC153" s="902"/>
      <c r="FD153" s="902"/>
      <c r="FE153" s="902"/>
      <c r="FF153" s="902"/>
      <c r="FG153" s="902"/>
      <c r="FH153" s="902"/>
      <c r="FI153" s="902"/>
      <c r="JH153" s="902"/>
      <c r="JI153" s="902"/>
      <c r="JJ153" s="902"/>
      <c r="JK153" s="902"/>
    </row>
    <row r="154" spans="1:271" s="901" customFormat="1" x14ac:dyDescent="0.35">
      <c r="A154" s="902"/>
      <c r="B154" s="902"/>
      <c r="C154" s="902"/>
      <c r="D154" s="902"/>
      <c r="E154" s="902"/>
      <c r="F154" s="902"/>
      <c r="G154" s="902"/>
      <c r="H154" s="902"/>
      <c r="I154" s="902"/>
      <c r="J154" s="902"/>
      <c r="K154" s="902"/>
      <c r="L154" s="902"/>
      <c r="M154" s="902"/>
      <c r="N154" s="902"/>
      <c r="O154" s="902"/>
      <c r="P154" s="902"/>
      <c r="Q154" s="902"/>
      <c r="R154" s="902"/>
      <c r="S154" s="902"/>
      <c r="T154" s="902"/>
      <c r="U154" s="902"/>
      <c r="V154" s="902"/>
      <c r="W154" s="902"/>
      <c r="X154" s="902"/>
      <c r="Y154" s="902"/>
      <c r="Z154" s="902"/>
      <c r="AA154" s="902"/>
      <c r="AB154" s="902"/>
      <c r="AC154" s="902"/>
      <c r="AD154" s="902"/>
      <c r="AE154" s="902"/>
      <c r="AF154" s="902"/>
      <c r="AG154" s="902"/>
      <c r="AH154" s="902"/>
      <c r="AI154" s="902"/>
      <c r="AJ154" s="902"/>
      <c r="AK154" s="902"/>
      <c r="AL154" s="902"/>
      <c r="AM154" s="902"/>
      <c r="AN154" s="902"/>
      <c r="AO154" s="902"/>
      <c r="AP154" s="902"/>
      <c r="AQ154" s="902"/>
      <c r="AR154" s="902"/>
      <c r="AS154" s="902"/>
      <c r="AT154" s="902"/>
      <c r="AU154" s="902"/>
      <c r="AV154" s="902"/>
      <c r="AW154" s="902"/>
      <c r="AX154" s="902"/>
      <c r="AY154" s="902"/>
      <c r="AZ154" s="902"/>
      <c r="BA154" s="902"/>
      <c r="BB154" s="902"/>
      <c r="BC154" s="902"/>
      <c r="BD154" s="902"/>
      <c r="BE154" s="902"/>
      <c r="BF154" s="902"/>
      <c r="BG154" s="902"/>
      <c r="BH154" s="902"/>
      <c r="BI154" s="902"/>
      <c r="BJ154" s="902"/>
      <c r="BK154" s="902"/>
      <c r="BL154" s="902"/>
      <c r="BM154" s="902"/>
      <c r="BN154" s="902"/>
      <c r="BO154" s="902"/>
      <c r="BP154" s="902"/>
      <c r="BQ154" s="902"/>
      <c r="BR154" s="902"/>
      <c r="BS154" s="902"/>
      <c r="BT154" s="902"/>
      <c r="BU154" s="902"/>
      <c r="BV154" s="902"/>
      <c r="BW154" s="902"/>
      <c r="BX154" s="902"/>
      <c r="BY154" s="902"/>
      <c r="BZ154" s="902"/>
      <c r="CA154" s="902"/>
      <c r="CB154" s="902"/>
      <c r="CC154" s="902"/>
      <c r="CD154" s="902"/>
      <c r="CE154" s="902"/>
      <c r="CF154" s="902"/>
      <c r="CG154" s="902"/>
      <c r="CH154" s="902"/>
      <c r="CI154" s="902"/>
      <c r="CJ154" s="902"/>
      <c r="CK154" s="902"/>
      <c r="CL154" s="902"/>
      <c r="CM154" s="902"/>
      <c r="CN154" s="902"/>
      <c r="CO154" s="902"/>
      <c r="CP154" s="902"/>
      <c r="CQ154" s="902"/>
      <c r="CR154" s="902"/>
      <c r="CS154" s="902"/>
      <c r="CT154" s="902"/>
      <c r="CU154" s="902"/>
      <c r="CV154" s="902"/>
      <c r="CW154" s="902"/>
      <c r="CX154" s="902"/>
      <c r="CY154" s="902"/>
      <c r="CZ154" s="902"/>
      <c r="DA154" s="902"/>
      <c r="DB154" s="902"/>
      <c r="DC154" s="902"/>
      <c r="DD154" s="902"/>
      <c r="DE154" s="902"/>
      <c r="DF154" s="902"/>
      <c r="DG154" s="902"/>
      <c r="DH154" s="902"/>
      <c r="DI154" s="902"/>
      <c r="DJ154" s="902"/>
      <c r="DK154" s="902"/>
      <c r="DL154" s="902"/>
      <c r="DM154" s="902"/>
      <c r="DN154" s="902"/>
      <c r="DO154" s="902"/>
      <c r="DP154" s="902"/>
      <c r="DQ154" s="902"/>
      <c r="DR154" s="902"/>
      <c r="DS154" s="902"/>
      <c r="DT154" s="902"/>
      <c r="DU154" s="902"/>
      <c r="DV154" s="902"/>
      <c r="DW154" s="902"/>
      <c r="DX154" s="902"/>
      <c r="DY154" s="902"/>
      <c r="DZ154" s="902"/>
      <c r="EA154" s="902"/>
      <c r="EB154" s="902"/>
      <c r="EC154" s="902"/>
      <c r="ED154" s="902"/>
      <c r="EE154" s="902"/>
      <c r="EF154" s="902"/>
      <c r="EG154" s="902"/>
      <c r="EH154" s="902"/>
      <c r="EI154" s="902"/>
      <c r="EJ154" s="902"/>
      <c r="EK154" s="902"/>
      <c r="EL154" s="902"/>
      <c r="EM154" s="902"/>
      <c r="EN154" s="902"/>
      <c r="EO154" s="902"/>
      <c r="EP154" s="902"/>
      <c r="EQ154" s="902"/>
      <c r="ER154" s="902"/>
      <c r="ES154" s="902"/>
      <c r="ET154" s="902"/>
      <c r="EU154" s="902"/>
      <c r="EV154" s="902"/>
      <c r="EW154" s="902"/>
      <c r="EX154" s="902"/>
      <c r="EY154" s="902"/>
      <c r="EZ154" s="902"/>
      <c r="FA154" s="902"/>
      <c r="FB154" s="902"/>
      <c r="FC154" s="902"/>
      <c r="FD154" s="902"/>
      <c r="FE154" s="902"/>
      <c r="FF154" s="902"/>
      <c r="FG154" s="902"/>
      <c r="FH154" s="902"/>
      <c r="FI154" s="902"/>
      <c r="JH154" s="902"/>
      <c r="JI154" s="902"/>
      <c r="JJ154" s="902"/>
      <c r="JK154" s="902"/>
    </row>
    <row r="155" spans="1:271" s="901" customFormat="1" x14ac:dyDescent="0.35">
      <c r="A155" s="902"/>
      <c r="B155" s="902"/>
      <c r="C155" s="902"/>
      <c r="D155" s="902"/>
      <c r="E155" s="902"/>
      <c r="F155" s="902"/>
      <c r="G155" s="902"/>
      <c r="H155" s="902"/>
      <c r="I155" s="902"/>
      <c r="J155" s="902"/>
      <c r="K155" s="902"/>
      <c r="L155" s="902"/>
      <c r="M155" s="902"/>
      <c r="N155" s="902"/>
      <c r="O155" s="902"/>
      <c r="P155" s="902"/>
      <c r="Q155" s="902"/>
      <c r="R155" s="902"/>
      <c r="S155" s="902"/>
      <c r="T155" s="902"/>
      <c r="U155" s="902"/>
      <c r="V155" s="902"/>
      <c r="W155" s="902"/>
      <c r="X155" s="902"/>
      <c r="Y155" s="902"/>
      <c r="Z155" s="902"/>
      <c r="AA155" s="902"/>
      <c r="AB155" s="902"/>
      <c r="AC155" s="902"/>
      <c r="AD155" s="902"/>
      <c r="AE155" s="902"/>
      <c r="AF155" s="902"/>
      <c r="AG155" s="902"/>
      <c r="AH155" s="902"/>
      <c r="AI155" s="902"/>
      <c r="AJ155" s="902"/>
      <c r="AK155" s="902"/>
      <c r="AL155" s="902"/>
      <c r="AM155" s="902"/>
      <c r="AN155" s="902"/>
      <c r="AO155" s="902"/>
      <c r="AP155" s="902"/>
      <c r="AQ155" s="902"/>
      <c r="AR155" s="902"/>
      <c r="AS155" s="902"/>
      <c r="AT155" s="902"/>
      <c r="AU155" s="902"/>
      <c r="AV155" s="902"/>
      <c r="AW155" s="902"/>
      <c r="AX155" s="902"/>
      <c r="AY155" s="902"/>
      <c r="AZ155" s="902"/>
      <c r="BA155" s="902"/>
      <c r="BB155" s="902"/>
      <c r="BC155" s="902"/>
      <c r="BD155" s="902"/>
      <c r="BE155" s="902"/>
      <c r="BF155" s="902"/>
      <c r="BG155" s="902"/>
      <c r="BH155" s="902"/>
      <c r="BI155" s="902"/>
      <c r="BJ155" s="902"/>
      <c r="BK155" s="902"/>
      <c r="BL155" s="902"/>
      <c r="BM155" s="902"/>
      <c r="BN155" s="902"/>
      <c r="BO155" s="902"/>
      <c r="BP155" s="902"/>
      <c r="BQ155" s="902"/>
      <c r="BR155" s="902"/>
      <c r="BS155" s="902"/>
      <c r="BT155" s="902"/>
      <c r="BU155" s="902"/>
      <c r="BV155" s="902"/>
      <c r="BW155" s="902"/>
      <c r="BX155" s="902"/>
      <c r="BY155" s="902"/>
      <c r="BZ155" s="902"/>
      <c r="CA155" s="902"/>
      <c r="CB155" s="902"/>
      <c r="CC155" s="902"/>
      <c r="CD155" s="902"/>
      <c r="CE155" s="902"/>
      <c r="CF155" s="902"/>
      <c r="CG155" s="902"/>
      <c r="CH155" s="902"/>
      <c r="CI155" s="902"/>
      <c r="CJ155" s="902"/>
      <c r="CK155" s="902"/>
      <c r="CL155" s="902"/>
      <c r="CM155" s="902"/>
      <c r="CN155" s="902"/>
      <c r="CO155" s="902"/>
      <c r="CP155" s="902"/>
      <c r="CQ155" s="902"/>
      <c r="CR155" s="902"/>
      <c r="CS155" s="902"/>
      <c r="CT155" s="902"/>
      <c r="CU155" s="902"/>
      <c r="CV155" s="902"/>
      <c r="CW155" s="902"/>
      <c r="CX155" s="902"/>
      <c r="CY155" s="902"/>
      <c r="CZ155" s="902"/>
      <c r="DA155" s="902"/>
      <c r="DB155" s="902"/>
      <c r="DC155" s="902"/>
      <c r="DD155" s="902"/>
      <c r="DE155" s="902"/>
      <c r="DF155" s="902"/>
      <c r="DG155" s="902"/>
      <c r="DH155" s="902"/>
      <c r="DI155" s="902"/>
      <c r="DJ155" s="902"/>
      <c r="DK155" s="902"/>
      <c r="DL155" s="902"/>
      <c r="DM155" s="902"/>
      <c r="DN155" s="902"/>
      <c r="DO155" s="902"/>
      <c r="DP155" s="902"/>
      <c r="DQ155" s="902"/>
      <c r="DR155" s="902"/>
      <c r="DS155" s="902"/>
      <c r="DT155" s="902"/>
      <c r="DU155" s="902"/>
      <c r="DV155" s="902"/>
      <c r="DW155" s="902"/>
      <c r="DX155" s="902"/>
      <c r="DY155" s="902"/>
      <c r="DZ155" s="902"/>
      <c r="EA155" s="902"/>
      <c r="EB155" s="902"/>
      <c r="EC155" s="902"/>
      <c r="ED155" s="902"/>
      <c r="EE155" s="902"/>
      <c r="EF155" s="902"/>
      <c r="EG155" s="902"/>
      <c r="EH155" s="902"/>
      <c r="EI155" s="902"/>
      <c r="EJ155" s="902"/>
      <c r="EK155" s="902"/>
      <c r="EL155" s="902"/>
      <c r="EM155" s="902"/>
      <c r="EN155" s="902"/>
      <c r="EO155" s="902"/>
      <c r="EP155" s="902"/>
      <c r="EQ155" s="902"/>
      <c r="ER155" s="902"/>
      <c r="ES155" s="902"/>
      <c r="ET155" s="902"/>
      <c r="EU155" s="902"/>
      <c r="EV155" s="902"/>
      <c r="EW155" s="902"/>
      <c r="EX155" s="902"/>
      <c r="EY155" s="902"/>
      <c r="EZ155" s="902"/>
      <c r="FA155" s="902"/>
      <c r="FB155" s="902"/>
      <c r="FC155" s="902"/>
      <c r="FD155" s="902"/>
      <c r="FE155" s="902"/>
      <c r="FF155" s="902"/>
      <c r="FG155" s="902"/>
      <c r="FH155" s="902"/>
      <c r="FI155" s="902"/>
      <c r="JH155" s="902"/>
      <c r="JI155" s="902"/>
      <c r="JJ155" s="902"/>
      <c r="JK155" s="902"/>
    </row>
    <row r="156" spans="1:271" s="901" customFormat="1" x14ac:dyDescent="0.35">
      <c r="A156" s="902"/>
      <c r="B156" s="902"/>
      <c r="C156" s="902"/>
      <c r="D156" s="902"/>
      <c r="E156" s="902"/>
      <c r="F156" s="902"/>
      <c r="G156" s="902"/>
      <c r="H156" s="902"/>
      <c r="I156" s="902"/>
      <c r="J156" s="902"/>
      <c r="K156" s="902"/>
      <c r="L156" s="902"/>
      <c r="M156" s="902"/>
      <c r="N156" s="902"/>
      <c r="O156" s="902"/>
      <c r="P156" s="902"/>
      <c r="Q156" s="902"/>
      <c r="R156" s="902"/>
      <c r="S156" s="902"/>
      <c r="T156" s="902"/>
      <c r="U156" s="902"/>
      <c r="V156" s="902"/>
      <c r="W156" s="902"/>
      <c r="X156" s="902"/>
      <c r="Y156" s="902"/>
      <c r="Z156" s="902"/>
      <c r="AA156" s="902"/>
      <c r="AB156" s="902"/>
      <c r="AC156" s="902"/>
      <c r="AD156" s="902"/>
      <c r="AE156" s="902"/>
      <c r="AF156" s="902"/>
      <c r="AG156" s="902"/>
      <c r="AH156" s="902"/>
      <c r="AI156" s="902"/>
      <c r="AJ156" s="902"/>
      <c r="AK156" s="902"/>
      <c r="AL156" s="902"/>
      <c r="AM156" s="902"/>
      <c r="AN156" s="902"/>
      <c r="AO156" s="902"/>
      <c r="AP156" s="902"/>
      <c r="AQ156" s="902"/>
      <c r="AR156" s="902"/>
      <c r="AS156" s="902"/>
      <c r="AT156" s="902"/>
      <c r="AU156" s="902"/>
      <c r="AV156" s="902"/>
      <c r="AW156" s="902"/>
      <c r="AX156" s="902"/>
      <c r="AY156" s="902"/>
      <c r="AZ156" s="902"/>
      <c r="BA156" s="902"/>
      <c r="BB156" s="902"/>
      <c r="BC156" s="902"/>
      <c r="BD156" s="902"/>
      <c r="BE156" s="902"/>
      <c r="BF156" s="902"/>
      <c r="BG156" s="902"/>
      <c r="BH156" s="902"/>
      <c r="BI156" s="902"/>
      <c r="BJ156" s="902"/>
      <c r="BK156" s="902"/>
      <c r="BL156" s="902"/>
      <c r="BM156" s="902"/>
      <c r="BN156" s="902"/>
      <c r="BO156" s="902"/>
      <c r="BP156" s="902"/>
      <c r="BQ156" s="902"/>
      <c r="BR156" s="902"/>
      <c r="BS156" s="902"/>
      <c r="BT156" s="902"/>
      <c r="BU156" s="902"/>
      <c r="BV156" s="902"/>
      <c r="BW156" s="902"/>
      <c r="BX156" s="902"/>
      <c r="BY156" s="902"/>
      <c r="BZ156" s="902"/>
      <c r="CA156" s="902"/>
      <c r="CB156" s="902"/>
      <c r="CC156" s="902"/>
      <c r="CD156" s="902"/>
      <c r="CE156" s="902"/>
      <c r="CF156" s="902"/>
      <c r="CG156" s="902"/>
      <c r="CH156" s="902"/>
      <c r="CI156" s="902"/>
      <c r="CJ156" s="902"/>
      <c r="CK156" s="902"/>
      <c r="CL156" s="902"/>
      <c r="CM156" s="902"/>
      <c r="CN156" s="902"/>
      <c r="CO156" s="902"/>
      <c r="CP156" s="902"/>
      <c r="CQ156" s="902"/>
      <c r="CR156" s="902"/>
      <c r="CS156" s="902"/>
      <c r="CT156" s="902"/>
      <c r="CU156" s="902"/>
      <c r="CV156" s="902"/>
      <c r="CW156" s="902"/>
      <c r="CX156" s="902"/>
      <c r="CY156" s="902"/>
      <c r="CZ156" s="902"/>
      <c r="DA156" s="902"/>
      <c r="DB156" s="902"/>
      <c r="DC156" s="902"/>
      <c r="DD156" s="902"/>
      <c r="DE156" s="902"/>
      <c r="DF156" s="902"/>
      <c r="DG156" s="902"/>
      <c r="DH156" s="902"/>
      <c r="DI156" s="902"/>
      <c r="DJ156" s="902"/>
      <c r="DK156" s="902"/>
      <c r="DL156" s="902"/>
      <c r="DM156" s="902"/>
      <c r="DN156" s="902"/>
      <c r="DO156" s="902"/>
      <c r="DP156" s="902"/>
      <c r="DQ156" s="902"/>
      <c r="DR156" s="902"/>
      <c r="DS156" s="902"/>
      <c r="DT156" s="902"/>
      <c r="DU156" s="902"/>
      <c r="DV156" s="902"/>
      <c r="DW156" s="902"/>
      <c r="DX156" s="902"/>
      <c r="DY156" s="902"/>
      <c r="DZ156" s="902"/>
      <c r="EA156" s="902"/>
      <c r="EB156" s="902"/>
      <c r="EC156" s="902"/>
      <c r="ED156" s="902"/>
      <c r="EE156" s="902"/>
      <c r="EF156" s="902"/>
      <c r="EG156" s="902"/>
      <c r="EH156" s="902"/>
      <c r="EI156" s="902"/>
      <c r="EJ156" s="902"/>
      <c r="EK156" s="902"/>
      <c r="EL156" s="902"/>
      <c r="EM156" s="902"/>
      <c r="EN156" s="902"/>
      <c r="EO156" s="902"/>
      <c r="EP156" s="902"/>
      <c r="EQ156" s="902"/>
      <c r="ER156" s="902"/>
      <c r="ES156" s="902"/>
      <c r="ET156" s="902"/>
      <c r="EU156" s="902"/>
      <c r="EV156" s="902"/>
      <c r="EW156" s="902"/>
      <c r="EX156" s="902"/>
      <c r="EY156" s="902"/>
      <c r="EZ156" s="902"/>
      <c r="FA156" s="902"/>
      <c r="FB156" s="902"/>
      <c r="FC156" s="902"/>
      <c r="FD156" s="902"/>
      <c r="FE156" s="902"/>
      <c r="FF156" s="902"/>
      <c r="FG156" s="902"/>
      <c r="FH156" s="902"/>
      <c r="FI156" s="902"/>
      <c r="JH156" s="902"/>
      <c r="JI156" s="902"/>
      <c r="JJ156" s="902"/>
      <c r="JK156" s="902"/>
    </row>
    <row r="157" spans="1:271" s="901" customFormat="1" x14ac:dyDescent="0.35">
      <c r="A157" s="902"/>
      <c r="B157" s="902"/>
      <c r="C157" s="902"/>
      <c r="D157" s="902"/>
      <c r="E157" s="902"/>
      <c r="F157" s="902"/>
      <c r="G157" s="902"/>
      <c r="H157" s="902"/>
      <c r="I157" s="902"/>
      <c r="J157" s="902"/>
      <c r="K157" s="902"/>
      <c r="L157" s="902"/>
      <c r="M157" s="902"/>
      <c r="N157" s="902"/>
      <c r="O157" s="902"/>
      <c r="P157" s="902"/>
      <c r="Q157" s="902"/>
      <c r="R157" s="902"/>
      <c r="S157" s="902"/>
      <c r="T157" s="902"/>
      <c r="U157" s="902"/>
      <c r="V157" s="902"/>
      <c r="W157" s="902"/>
      <c r="X157" s="902"/>
      <c r="Y157" s="902"/>
      <c r="Z157" s="902"/>
      <c r="AA157" s="902"/>
      <c r="AB157" s="902"/>
      <c r="AC157" s="902"/>
      <c r="AD157" s="902"/>
      <c r="AE157" s="902"/>
      <c r="AF157" s="902"/>
      <c r="AG157" s="902"/>
      <c r="AH157" s="902"/>
      <c r="AI157" s="902"/>
      <c r="AJ157" s="902"/>
      <c r="AK157" s="902"/>
      <c r="AL157" s="902"/>
      <c r="AM157" s="902"/>
      <c r="AN157" s="902"/>
      <c r="AO157" s="902"/>
      <c r="AP157" s="902"/>
      <c r="AQ157" s="902"/>
      <c r="AR157" s="902"/>
      <c r="AS157" s="902"/>
      <c r="AT157" s="902"/>
      <c r="AU157" s="902"/>
      <c r="AV157" s="902"/>
      <c r="AW157" s="902"/>
      <c r="AX157" s="902"/>
      <c r="AY157" s="902"/>
      <c r="AZ157" s="902"/>
      <c r="BA157" s="902"/>
      <c r="BB157" s="902"/>
      <c r="BC157" s="902"/>
      <c r="BD157" s="902"/>
      <c r="BE157" s="902"/>
      <c r="BF157" s="902"/>
      <c r="BG157" s="902"/>
      <c r="BH157" s="902"/>
      <c r="BI157" s="902"/>
      <c r="BJ157" s="902"/>
      <c r="BK157" s="902"/>
      <c r="BL157" s="902"/>
      <c r="BM157" s="902"/>
      <c r="BN157" s="902"/>
      <c r="BO157" s="902"/>
      <c r="BP157" s="902"/>
      <c r="BQ157" s="902"/>
      <c r="BR157" s="902"/>
      <c r="BS157" s="902"/>
      <c r="BT157" s="902"/>
      <c r="BU157" s="902"/>
      <c r="BV157" s="902"/>
      <c r="BW157" s="902"/>
      <c r="BX157" s="902"/>
      <c r="BY157" s="902"/>
      <c r="BZ157" s="902"/>
      <c r="CA157" s="902"/>
      <c r="CB157" s="902"/>
      <c r="CC157" s="902"/>
      <c r="CD157" s="902"/>
      <c r="CE157" s="902"/>
      <c r="CF157" s="902"/>
      <c r="CG157" s="902"/>
      <c r="CH157" s="902"/>
      <c r="CI157" s="902"/>
      <c r="CJ157" s="902"/>
      <c r="CK157" s="902"/>
      <c r="CL157" s="902"/>
      <c r="CM157" s="902"/>
      <c r="CN157" s="902"/>
      <c r="CO157" s="902"/>
      <c r="CP157" s="902"/>
      <c r="CQ157" s="902"/>
      <c r="CR157" s="902"/>
      <c r="CS157" s="902"/>
      <c r="CT157" s="902"/>
      <c r="CU157" s="902"/>
      <c r="CV157" s="902"/>
      <c r="CW157" s="902"/>
      <c r="CX157" s="902"/>
      <c r="CY157" s="902"/>
      <c r="CZ157" s="902"/>
      <c r="DA157" s="902"/>
      <c r="DB157" s="902"/>
      <c r="DC157" s="902"/>
      <c r="DD157" s="902"/>
      <c r="DE157" s="902"/>
      <c r="DF157" s="902"/>
      <c r="DG157" s="902"/>
      <c r="DH157" s="902"/>
      <c r="DI157" s="902"/>
      <c r="DJ157" s="902"/>
      <c r="DK157" s="902"/>
      <c r="DL157" s="902"/>
      <c r="DM157" s="902"/>
      <c r="DN157" s="902"/>
      <c r="DO157" s="902"/>
      <c r="DP157" s="902"/>
      <c r="DQ157" s="902"/>
      <c r="DR157" s="902"/>
      <c r="DS157" s="902"/>
      <c r="DT157" s="902"/>
      <c r="DU157" s="902"/>
      <c r="DV157" s="902"/>
      <c r="DW157" s="902"/>
      <c r="DX157" s="902"/>
      <c r="DY157" s="902"/>
      <c r="DZ157" s="902"/>
      <c r="EA157" s="902"/>
      <c r="EB157" s="902"/>
      <c r="EC157" s="902"/>
      <c r="ED157" s="902"/>
      <c r="EE157" s="902"/>
      <c r="EF157" s="902"/>
      <c r="EG157" s="902"/>
      <c r="EH157" s="902"/>
      <c r="EI157" s="902"/>
      <c r="EJ157" s="902"/>
      <c r="EK157" s="902"/>
      <c r="EL157" s="902"/>
      <c r="EM157" s="902"/>
      <c r="EN157" s="902"/>
      <c r="EO157" s="902"/>
      <c r="EP157" s="902"/>
      <c r="EQ157" s="902"/>
      <c r="ER157" s="902"/>
      <c r="ES157" s="902"/>
      <c r="ET157" s="902"/>
      <c r="EU157" s="902"/>
      <c r="EV157" s="902"/>
      <c r="EW157" s="902"/>
      <c r="EX157" s="902"/>
      <c r="EY157" s="902"/>
      <c r="EZ157" s="902"/>
      <c r="FA157" s="902"/>
      <c r="FB157" s="902"/>
      <c r="FC157" s="902"/>
      <c r="FD157" s="902"/>
      <c r="FE157" s="902"/>
      <c r="FF157" s="902"/>
      <c r="FG157" s="902"/>
      <c r="FH157" s="902"/>
      <c r="FI157" s="902"/>
      <c r="JH157" s="902"/>
      <c r="JI157" s="902"/>
      <c r="JJ157" s="902"/>
      <c r="JK157" s="902"/>
    </row>
    <row r="158" spans="1:271" s="901" customFormat="1" x14ac:dyDescent="0.35">
      <c r="A158" s="902"/>
      <c r="B158" s="902"/>
      <c r="C158" s="902"/>
      <c r="D158" s="902"/>
      <c r="E158" s="902"/>
      <c r="F158" s="902"/>
      <c r="G158" s="902"/>
      <c r="H158" s="902"/>
      <c r="I158" s="902"/>
      <c r="J158" s="902"/>
      <c r="K158" s="902"/>
      <c r="L158" s="902"/>
      <c r="M158" s="902"/>
      <c r="N158" s="902"/>
      <c r="O158" s="902"/>
      <c r="P158" s="902"/>
      <c r="Q158" s="902"/>
      <c r="R158" s="902"/>
      <c r="S158" s="902"/>
      <c r="T158" s="902"/>
      <c r="U158" s="902"/>
      <c r="V158" s="902"/>
      <c r="W158" s="902"/>
      <c r="X158" s="902"/>
      <c r="Y158" s="902"/>
      <c r="Z158" s="902"/>
      <c r="AA158" s="902"/>
      <c r="AB158" s="902"/>
      <c r="AC158" s="902"/>
      <c r="AD158" s="902"/>
      <c r="AE158" s="902"/>
      <c r="AF158" s="902"/>
      <c r="AG158" s="902"/>
      <c r="AH158" s="902"/>
      <c r="AI158" s="902"/>
      <c r="AJ158" s="902"/>
      <c r="AK158" s="902"/>
      <c r="AL158" s="902"/>
      <c r="AM158" s="902"/>
      <c r="AN158" s="902"/>
      <c r="AO158" s="902"/>
      <c r="AP158" s="902"/>
      <c r="AQ158" s="902"/>
      <c r="AR158" s="902"/>
      <c r="AS158" s="902"/>
      <c r="AT158" s="902"/>
      <c r="AU158" s="902"/>
      <c r="AV158" s="902"/>
      <c r="AW158" s="902"/>
      <c r="AX158" s="902"/>
      <c r="AY158" s="902"/>
      <c r="AZ158" s="902"/>
      <c r="BA158" s="902"/>
      <c r="BB158" s="902"/>
      <c r="BC158" s="902"/>
      <c r="BD158" s="902"/>
      <c r="BE158" s="902"/>
      <c r="BF158" s="902"/>
      <c r="BG158" s="902"/>
      <c r="BH158" s="902"/>
      <c r="BI158" s="902"/>
      <c r="BJ158" s="902"/>
      <c r="BK158" s="902"/>
      <c r="BL158" s="902"/>
      <c r="BM158" s="902"/>
      <c r="BN158" s="902"/>
      <c r="BO158" s="902"/>
      <c r="BP158" s="902"/>
      <c r="BQ158" s="902"/>
      <c r="BR158" s="902"/>
      <c r="BS158" s="902"/>
      <c r="BT158" s="902"/>
      <c r="BU158" s="902"/>
      <c r="BV158" s="902"/>
      <c r="BW158" s="902"/>
      <c r="BX158" s="902"/>
      <c r="BY158" s="902"/>
      <c r="BZ158" s="902"/>
      <c r="CA158" s="902"/>
      <c r="CB158" s="902"/>
      <c r="CC158" s="902"/>
      <c r="CD158" s="902"/>
      <c r="CE158" s="902"/>
      <c r="CF158" s="902"/>
      <c r="CG158" s="902"/>
      <c r="CH158" s="902"/>
      <c r="CI158" s="902"/>
      <c r="CJ158" s="902"/>
      <c r="CK158" s="902"/>
      <c r="CL158" s="902"/>
      <c r="CM158" s="902"/>
      <c r="CN158" s="902"/>
      <c r="CO158" s="902"/>
      <c r="CP158" s="902"/>
      <c r="CQ158" s="902"/>
      <c r="CR158" s="902"/>
      <c r="CS158" s="902"/>
      <c r="CT158" s="902"/>
      <c r="CU158" s="902"/>
      <c r="CV158" s="902"/>
      <c r="CW158" s="902"/>
      <c r="CX158" s="902"/>
      <c r="CY158" s="902"/>
      <c r="CZ158" s="902"/>
      <c r="DA158" s="902"/>
      <c r="DB158" s="902"/>
      <c r="DC158" s="902"/>
      <c r="DD158" s="902"/>
      <c r="DE158" s="902"/>
      <c r="DF158" s="902"/>
      <c r="DG158" s="902"/>
      <c r="DH158" s="902"/>
      <c r="DI158" s="902"/>
      <c r="DJ158" s="902"/>
      <c r="DK158" s="902"/>
      <c r="DL158" s="902"/>
      <c r="DM158" s="902"/>
      <c r="DN158" s="902"/>
      <c r="DO158" s="902"/>
      <c r="DP158" s="902"/>
      <c r="DQ158" s="902"/>
      <c r="DR158" s="902"/>
      <c r="DS158" s="902"/>
      <c r="DT158" s="902"/>
      <c r="DU158" s="902"/>
      <c r="DV158" s="902"/>
      <c r="DW158" s="902"/>
      <c r="DX158" s="902"/>
      <c r="DY158" s="902"/>
      <c r="DZ158" s="902"/>
      <c r="EA158" s="902"/>
      <c r="EB158" s="902"/>
      <c r="EC158" s="902"/>
      <c r="ED158" s="902"/>
      <c r="EE158" s="902"/>
      <c r="EF158" s="902"/>
      <c r="EG158" s="902"/>
      <c r="EH158" s="902"/>
      <c r="EI158" s="902"/>
      <c r="EJ158" s="902"/>
      <c r="EK158" s="902"/>
      <c r="EL158" s="902"/>
      <c r="EM158" s="902"/>
      <c r="EN158" s="902"/>
      <c r="EO158" s="902"/>
      <c r="EP158" s="902"/>
      <c r="EQ158" s="902"/>
      <c r="ER158" s="902"/>
      <c r="ES158" s="902"/>
      <c r="ET158" s="902"/>
      <c r="EU158" s="902"/>
      <c r="EV158" s="902"/>
      <c r="EW158" s="902"/>
      <c r="EX158" s="902"/>
      <c r="EY158" s="902"/>
      <c r="EZ158" s="902"/>
      <c r="FA158" s="902"/>
      <c r="FB158" s="902"/>
      <c r="FC158" s="902"/>
      <c r="FD158" s="902"/>
      <c r="FE158" s="902"/>
      <c r="FF158" s="902"/>
      <c r="FG158" s="902"/>
      <c r="FH158" s="902"/>
      <c r="FI158" s="902"/>
      <c r="JH158" s="902"/>
      <c r="JI158" s="902"/>
      <c r="JJ158" s="902"/>
      <c r="JK158" s="902"/>
    </row>
    <row r="159" spans="1:271" s="901" customFormat="1" x14ac:dyDescent="0.35">
      <c r="A159" s="902"/>
      <c r="B159" s="902"/>
      <c r="C159" s="902"/>
      <c r="D159" s="902"/>
      <c r="E159" s="902"/>
      <c r="F159" s="902"/>
      <c r="G159" s="902"/>
      <c r="H159" s="902"/>
      <c r="I159" s="902"/>
      <c r="J159" s="902"/>
      <c r="K159" s="902"/>
      <c r="L159" s="902"/>
      <c r="M159" s="902"/>
      <c r="N159" s="902"/>
      <c r="O159" s="902"/>
      <c r="P159" s="902"/>
      <c r="Q159" s="902"/>
      <c r="R159" s="902"/>
      <c r="S159" s="902"/>
      <c r="T159" s="902"/>
      <c r="U159" s="902"/>
      <c r="V159" s="902"/>
      <c r="W159" s="902"/>
      <c r="X159" s="902"/>
      <c r="Y159" s="902"/>
      <c r="Z159" s="902"/>
      <c r="AA159" s="902"/>
      <c r="AB159" s="902"/>
      <c r="AC159" s="902"/>
      <c r="AD159" s="902"/>
      <c r="AE159" s="902"/>
      <c r="AF159" s="902"/>
      <c r="AG159" s="902"/>
      <c r="AH159" s="902"/>
      <c r="AI159" s="902"/>
      <c r="AJ159" s="902"/>
      <c r="AK159" s="902"/>
      <c r="AL159" s="902"/>
      <c r="AM159" s="902"/>
      <c r="AN159" s="902"/>
      <c r="AO159" s="902"/>
      <c r="AP159" s="902"/>
      <c r="AQ159" s="902"/>
      <c r="AR159" s="902"/>
      <c r="AS159" s="902"/>
      <c r="AT159" s="902"/>
      <c r="AU159" s="902"/>
      <c r="AV159" s="902"/>
      <c r="AW159" s="902"/>
      <c r="AX159" s="902"/>
      <c r="AY159" s="902"/>
      <c r="AZ159" s="902"/>
      <c r="BA159" s="902"/>
      <c r="BB159" s="902"/>
      <c r="BC159" s="902"/>
      <c r="BD159" s="902"/>
      <c r="BE159" s="902"/>
      <c r="BF159" s="902"/>
      <c r="BG159" s="902"/>
      <c r="BH159" s="902"/>
      <c r="BI159" s="902"/>
      <c r="BJ159" s="902"/>
      <c r="BK159" s="902"/>
      <c r="BL159" s="902"/>
      <c r="BM159" s="902"/>
      <c r="BN159" s="902"/>
      <c r="BO159" s="902"/>
      <c r="BP159" s="902"/>
      <c r="BQ159" s="902"/>
      <c r="BR159" s="902"/>
      <c r="BS159" s="902"/>
      <c r="BT159" s="902"/>
      <c r="BU159" s="902"/>
      <c r="BV159" s="902"/>
      <c r="BW159" s="902"/>
      <c r="BX159" s="902"/>
      <c r="BY159" s="902"/>
      <c r="BZ159" s="902"/>
      <c r="CA159" s="902"/>
      <c r="CB159" s="902"/>
      <c r="CC159" s="902"/>
      <c r="CD159" s="902"/>
      <c r="CE159" s="902"/>
      <c r="CF159" s="902"/>
      <c r="CG159" s="902"/>
      <c r="CH159" s="902"/>
      <c r="CI159" s="902"/>
      <c r="CJ159" s="902"/>
      <c r="CK159" s="902"/>
      <c r="CL159" s="902"/>
      <c r="CM159" s="902"/>
      <c r="CN159" s="902"/>
      <c r="CO159" s="902"/>
      <c r="CP159" s="902"/>
      <c r="CQ159" s="902"/>
      <c r="CR159" s="902"/>
      <c r="CS159" s="902"/>
      <c r="CT159" s="902"/>
      <c r="CU159" s="902"/>
      <c r="CV159" s="902"/>
      <c r="CW159" s="902"/>
      <c r="CX159" s="902"/>
      <c r="CY159" s="902"/>
      <c r="CZ159" s="902"/>
      <c r="DA159" s="902"/>
      <c r="DB159" s="902"/>
      <c r="DC159" s="902"/>
      <c r="DD159" s="902"/>
      <c r="DE159" s="902"/>
      <c r="DF159" s="902"/>
      <c r="DG159" s="902"/>
      <c r="DH159" s="902"/>
      <c r="DI159" s="902"/>
      <c r="DJ159" s="902"/>
      <c r="DK159" s="902"/>
      <c r="DL159" s="902"/>
      <c r="DM159" s="902"/>
      <c r="DN159" s="902"/>
      <c r="DO159" s="902"/>
      <c r="DP159" s="902"/>
      <c r="DQ159" s="902"/>
      <c r="DR159" s="902"/>
      <c r="DS159" s="902"/>
      <c r="DT159" s="902"/>
      <c r="DU159" s="902"/>
      <c r="DV159" s="902"/>
      <c r="DW159" s="902"/>
      <c r="DX159" s="902"/>
      <c r="DY159" s="902"/>
      <c r="DZ159" s="902"/>
      <c r="EA159" s="902"/>
      <c r="EB159" s="902"/>
      <c r="EC159" s="902"/>
      <c r="ED159" s="902"/>
      <c r="EE159" s="902"/>
      <c r="EF159" s="902"/>
      <c r="EG159" s="902"/>
      <c r="EH159" s="902"/>
      <c r="EI159" s="902"/>
      <c r="EJ159" s="902"/>
      <c r="EK159" s="902"/>
      <c r="EL159" s="902"/>
      <c r="EM159" s="902"/>
      <c r="EN159" s="902"/>
      <c r="EO159" s="902"/>
      <c r="EP159" s="902"/>
      <c r="EQ159" s="902"/>
      <c r="ER159" s="902"/>
      <c r="ES159" s="902"/>
      <c r="ET159" s="902"/>
      <c r="EU159" s="902"/>
      <c r="EV159" s="902"/>
      <c r="EW159" s="902"/>
      <c r="EX159" s="902"/>
      <c r="EY159" s="902"/>
      <c r="EZ159" s="902"/>
      <c r="FA159" s="902"/>
      <c r="FB159" s="902"/>
      <c r="FC159" s="902"/>
      <c r="FD159" s="902"/>
      <c r="FE159" s="902"/>
      <c r="FF159" s="902"/>
      <c r="FG159" s="902"/>
      <c r="FH159" s="902"/>
      <c r="FI159" s="902"/>
      <c r="JH159" s="902"/>
      <c r="JI159" s="902"/>
      <c r="JJ159" s="902"/>
      <c r="JK159" s="902"/>
    </row>
    <row r="160" spans="1:271" s="901" customFormat="1" x14ac:dyDescent="0.35">
      <c r="A160" s="902"/>
      <c r="B160" s="902"/>
      <c r="C160" s="902"/>
      <c r="D160" s="902"/>
      <c r="E160" s="902"/>
      <c r="F160" s="902"/>
      <c r="G160" s="902"/>
      <c r="H160" s="902"/>
      <c r="I160" s="902"/>
      <c r="J160" s="902"/>
      <c r="K160" s="902"/>
      <c r="L160" s="902"/>
      <c r="M160" s="902"/>
      <c r="N160" s="902"/>
      <c r="O160" s="902"/>
      <c r="P160" s="902"/>
      <c r="Q160" s="902"/>
      <c r="R160" s="902"/>
      <c r="S160" s="902"/>
      <c r="T160" s="902"/>
      <c r="U160" s="902"/>
      <c r="V160" s="902"/>
      <c r="W160" s="902"/>
      <c r="X160" s="902"/>
      <c r="Y160" s="902"/>
      <c r="Z160" s="902"/>
      <c r="AA160" s="902"/>
      <c r="AB160" s="902"/>
      <c r="AC160" s="902"/>
      <c r="AD160" s="902"/>
      <c r="AE160" s="902"/>
      <c r="AF160" s="902"/>
      <c r="AG160" s="902"/>
      <c r="AH160" s="902"/>
      <c r="AI160" s="902"/>
      <c r="AJ160" s="902"/>
      <c r="AK160" s="902"/>
      <c r="AL160" s="902"/>
      <c r="AM160" s="902"/>
      <c r="AN160" s="902"/>
      <c r="AO160" s="902"/>
      <c r="AP160" s="902"/>
      <c r="AQ160" s="902"/>
      <c r="AR160" s="902"/>
      <c r="AS160" s="902"/>
      <c r="AT160" s="902"/>
      <c r="AU160" s="902"/>
      <c r="AV160" s="902"/>
      <c r="AW160" s="902"/>
      <c r="AX160" s="902"/>
      <c r="AY160" s="902"/>
      <c r="AZ160" s="902"/>
      <c r="BA160" s="902"/>
      <c r="BB160" s="902"/>
      <c r="BC160" s="902"/>
      <c r="BD160" s="902"/>
      <c r="BE160" s="902"/>
      <c r="BF160" s="902"/>
      <c r="BG160" s="902"/>
      <c r="BH160" s="902"/>
      <c r="BI160" s="902"/>
      <c r="BJ160" s="902"/>
      <c r="BK160" s="902"/>
      <c r="BL160" s="902"/>
      <c r="BM160" s="902"/>
      <c r="BN160" s="902"/>
      <c r="BO160" s="902"/>
      <c r="BP160" s="902"/>
      <c r="BQ160" s="902"/>
      <c r="BR160" s="902"/>
      <c r="BS160" s="902"/>
      <c r="BT160" s="902"/>
      <c r="BU160" s="902"/>
      <c r="BV160" s="902"/>
      <c r="BW160" s="902"/>
      <c r="BX160" s="902"/>
      <c r="BY160" s="902"/>
      <c r="BZ160" s="902"/>
      <c r="CA160" s="902"/>
      <c r="CB160" s="902"/>
      <c r="CC160" s="902"/>
      <c r="CD160" s="902"/>
      <c r="CE160" s="902"/>
      <c r="CF160" s="902"/>
      <c r="CG160" s="902"/>
      <c r="CH160" s="902"/>
      <c r="CI160" s="902"/>
      <c r="CJ160" s="902"/>
      <c r="CK160" s="902"/>
      <c r="CL160" s="902"/>
      <c r="CM160" s="902"/>
      <c r="CN160" s="902"/>
      <c r="CO160" s="902"/>
      <c r="CP160" s="902"/>
      <c r="CQ160" s="902"/>
      <c r="CR160" s="902"/>
      <c r="CS160" s="902"/>
      <c r="CT160" s="902"/>
      <c r="CU160" s="902"/>
      <c r="CV160" s="902"/>
      <c r="CW160" s="902"/>
      <c r="CX160" s="902"/>
      <c r="CY160" s="902"/>
      <c r="CZ160" s="902"/>
      <c r="DA160" s="902"/>
      <c r="DB160" s="902"/>
      <c r="DC160" s="902"/>
      <c r="DD160" s="902"/>
      <c r="DE160" s="902"/>
      <c r="DF160" s="902"/>
      <c r="DG160" s="902"/>
      <c r="DH160" s="902"/>
      <c r="DI160" s="902"/>
      <c r="DJ160" s="902"/>
      <c r="DK160" s="902"/>
      <c r="DL160" s="902"/>
      <c r="DM160" s="902"/>
      <c r="DN160" s="902"/>
      <c r="DO160" s="902"/>
      <c r="DP160" s="902"/>
      <c r="DQ160" s="902"/>
      <c r="DR160" s="902"/>
      <c r="DS160" s="902"/>
      <c r="DT160" s="902"/>
      <c r="DU160" s="902"/>
      <c r="DV160" s="902"/>
      <c r="DW160" s="902"/>
      <c r="DX160" s="902"/>
      <c r="DY160" s="902"/>
      <c r="DZ160" s="902"/>
      <c r="EA160" s="902"/>
      <c r="EB160" s="902"/>
      <c r="EC160" s="902"/>
      <c r="ED160" s="902"/>
      <c r="EE160" s="902"/>
      <c r="EF160" s="902"/>
      <c r="EG160" s="902"/>
      <c r="EH160" s="902"/>
      <c r="EI160" s="902"/>
      <c r="EJ160" s="902"/>
      <c r="EK160" s="902"/>
      <c r="EL160" s="902"/>
      <c r="EM160" s="902"/>
      <c r="EN160" s="902"/>
      <c r="EO160" s="902"/>
      <c r="EP160" s="902"/>
      <c r="EQ160" s="902"/>
      <c r="ER160" s="902"/>
      <c r="ES160" s="902"/>
      <c r="ET160" s="902"/>
      <c r="EU160" s="902"/>
      <c r="EV160" s="902"/>
      <c r="EW160" s="902"/>
      <c r="EX160" s="902"/>
      <c r="EY160" s="902"/>
      <c r="EZ160" s="902"/>
      <c r="FA160" s="902"/>
      <c r="FB160" s="902"/>
      <c r="FC160" s="902"/>
      <c r="FD160" s="902"/>
      <c r="FE160" s="902"/>
      <c r="FF160" s="902"/>
      <c r="FG160" s="902"/>
      <c r="FH160" s="902"/>
      <c r="FI160" s="902"/>
      <c r="JH160" s="902"/>
      <c r="JI160" s="902"/>
      <c r="JJ160" s="902"/>
      <c r="JK160" s="902"/>
    </row>
    <row r="161" spans="1:271" s="901" customFormat="1" x14ac:dyDescent="0.35">
      <c r="A161" s="902"/>
      <c r="B161" s="902"/>
      <c r="C161" s="902"/>
      <c r="D161" s="902"/>
      <c r="E161" s="902"/>
      <c r="F161" s="902"/>
      <c r="G161" s="902"/>
      <c r="H161" s="902"/>
      <c r="I161" s="902"/>
      <c r="J161" s="902"/>
      <c r="K161" s="902"/>
      <c r="L161" s="902"/>
      <c r="M161" s="902"/>
      <c r="N161" s="902"/>
      <c r="O161" s="902"/>
      <c r="P161" s="902"/>
      <c r="Q161" s="902"/>
      <c r="R161" s="902"/>
      <c r="S161" s="902"/>
      <c r="T161" s="902"/>
      <c r="U161" s="902"/>
      <c r="V161" s="902"/>
      <c r="W161" s="902"/>
      <c r="X161" s="902"/>
      <c r="Y161" s="902"/>
      <c r="Z161" s="902"/>
      <c r="AA161" s="902"/>
      <c r="AB161" s="902"/>
      <c r="AC161" s="902"/>
      <c r="AD161" s="902"/>
      <c r="AE161" s="902"/>
      <c r="AF161" s="902"/>
      <c r="AG161" s="902"/>
      <c r="AH161" s="902"/>
      <c r="AI161" s="902"/>
      <c r="AJ161" s="902"/>
      <c r="AK161" s="902"/>
      <c r="AL161" s="902"/>
      <c r="AM161" s="902"/>
      <c r="AN161" s="902"/>
      <c r="AO161" s="902"/>
      <c r="AP161" s="902"/>
      <c r="AQ161" s="902"/>
      <c r="AR161" s="902"/>
      <c r="AS161" s="902"/>
      <c r="AT161" s="902"/>
      <c r="AU161" s="902"/>
      <c r="AV161" s="902"/>
      <c r="AW161" s="902"/>
      <c r="AX161" s="902"/>
      <c r="AY161" s="902"/>
      <c r="AZ161" s="902"/>
      <c r="BA161" s="902"/>
      <c r="BB161" s="902"/>
      <c r="BC161" s="902"/>
      <c r="BD161" s="902"/>
      <c r="BE161" s="902"/>
      <c r="BF161" s="902"/>
      <c r="BG161" s="902"/>
      <c r="BH161" s="902"/>
      <c r="BI161" s="902"/>
      <c r="BJ161" s="902"/>
      <c r="BK161" s="902"/>
      <c r="BL161" s="902"/>
      <c r="BM161" s="902"/>
      <c r="BN161" s="902"/>
      <c r="BO161" s="902"/>
      <c r="BP161" s="902"/>
      <c r="BQ161" s="902"/>
      <c r="BR161" s="902"/>
      <c r="BS161" s="902"/>
      <c r="BT161" s="902"/>
      <c r="BU161" s="902"/>
      <c r="BV161" s="902"/>
      <c r="BW161" s="902"/>
      <c r="BX161" s="902"/>
      <c r="BY161" s="902"/>
      <c r="BZ161" s="902"/>
      <c r="CA161" s="902"/>
      <c r="CB161" s="902"/>
      <c r="CC161" s="902"/>
      <c r="CD161" s="902"/>
      <c r="CE161" s="902"/>
      <c r="CF161" s="902"/>
      <c r="CG161" s="902"/>
      <c r="CH161" s="902"/>
      <c r="CI161" s="902"/>
      <c r="CJ161" s="902"/>
      <c r="CK161" s="902"/>
      <c r="CL161" s="902"/>
      <c r="CM161" s="902"/>
      <c r="CN161" s="902"/>
      <c r="CO161" s="902"/>
      <c r="CP161" s="902"/>
      <c r="CQ161" s="902"/>
      <c r="CR161" s="902"/>
      <c r="CS161" s="902"/>
      <c r="CT161" s="902"/>
      <c r="CU161" s="902"/>
      <c r="CV161" s="902"/>
      <c r="CW161" s="902"/>
      <c r="CX161" s="902"/>
      <c r="CY161" s="902"/>
      <c r="CZ161" s="902"/>
      <c r="DA161" s="902"/>
      <c r="DB161" s="902"/>
      <c r="DC161" s="902"/>
      <c r="DD161" s="902"/>
      <c r="DE161" s="902"/>
      <c r="DF161" s="902"/>
      <c r="DG161" s="902"/>
      <c r="DH161" s="902"/>
      <c r="DI161" s="902"/>
      <c r="DJ161" s="902"/>
      <c r="DK161" s="902"/>
      <c r="DL161" s="902"/>
      <c r="DM161" s="902"/>
      <c r="DN161" s="902"/>
      <c r="DO161" s="902"/>
      <c r="DP161" s="902"/>
      <c r="DQ161" s="902"/>
      <c r="DR161" s="902"/>
      <c r="DS161" s="902"/>
      <c r="DT161" s="902"/>
      <c r="DU161" s="902"/>
      <c r="DV161" s="902"/>
      <c r="DW161" s="902"/>
      <c r="DX161" s="902"/>
      <c r="DY161" s="902"/>
      <c r="DZ161" s="902"/>
      <c r="EA161" s="902"/>
      <c r="EB161" s="902"/>
      <c r="EC161" s="902"/>
      <c r="ED161" s="902"/>
      <c r="EE161" s="902"/>
      <c r="EF161" s="902"/>
      <c r="EG161" s="902"/>
      <c r="EH161" s="902"/>
      <c r="EI161" s="902"/>
      <c r="EJ161" s="902"/>
      <c r="EK161" s="902"/>
      <c r="EL161" s="902"/>
      <c r="EM161" s="902"/>
      <c r="EN161" s="902"/>
      <c r="EO161" s="902"/>
      <c r="EP161" s="902"/>
      <c r="EQ161" s="902"/>
      <c r="ER161" s="902"/>
      <c r="ES161" s="902"/>
      <c r="ET161" s="902"/>
      <c r="EU161" s="902"/>
      <c r="EV161" s="902"/>
      <c r="EW161" s="902"/>
      <c r="EX161" s="902"/>
      <c r="EY161" s="902"/>
      <c r="EZ161" s="902"/>
      <c r="FA161" s="902"/>
      <c r="FB161" s="902"/>
      <c r="FC161" s="902"/>
      <c r="FD161" s="902"/>
      <c r="FE161" s="902"/>
      <c r="FF161" s="902"/>
      <c r="FG161" s="902"/>
      <c r="FH161" s="902"/>
      <c r="FI161" s="902"/>
      <c r="JH161" s="902"/>
      <c r="JI161" s="902"/>
      <c r="JJ161" s="902"/>
      <c r="JK161" s="902"/>
    </row>
    <row r="162" spans="1:271" s="901" customFormat="1" x14ac:dyDescent="0.35">
      <c r="A162" s="902"/>
      <c r="B162" s="902"/>
      <c r="C162" s="902"/>
      <c r="D162" s="902"/>
      <c r="E162" s="902"/>
      <c r="F162" s="902"/>
      <c r="G162" s="902"/>
      <c r="H162" s="902"/>
      <c r="I162" s="902"/>
      <c r="J162" s="902"/>
      <c r="K162" s="902"/>
      <c r="L162" s="902"/>
      <c r="M162" s="902"/>
      <c r="N162" s="902"/>
      <c r="O162" s="902"/>
      <c r="P162" s="902"/>
      <c r="Q162" s="902"/>
      <c r="R162" s="902"/>
      <c r="S162" s="902"/>
      <c r="T162" s="902"/>
      <c r="U162" s="902"/>
      <c r="V162" s="902"/>
      <c r="W162" s="902"/>
      <c r="X162" s="902"/>
      <c r="Y162" s="902"/>
      <c r="Z162" s="902"/>
      <c r="AA162" s="902"/>
      <c r="AB162" s="902"/>
      <c r="AC162" s="902"/>
      <c r="AD162" s="902"/>
      <c r="AE162" s="902"/>
      <c r="AF162" s="902"/>
      <c r="AG162" s="902"/>
      <c r="AH162" s="902"/>
      <c r="AI162" s="902"/>
      <c r="AJ162" s="902"/>
      <c r="AK162" s="902"/>
      <c r="AL162" s="902"/>
      <c r="AM162" s="902"/>
      <c r="AN162" s="902"/>
      <c r="AO162" s="902"/>
      <c r="AP162" s="902"/>
      <c r="AQ162" s="902"/>
      <c r="AR162" s="902"/>
      <c r="AS162" s="902"/>
      <c r="AT162" s="902"/>
      <c r="AU162" s="902"/>
      <c r="AV162" s="902"/>
      <c r="AW162" s="902"/>
      <c r="AX162" s="902"/>
      <c r="AY162" s="902"/>
      <c r="AZ162" s="902"/>
      <c r="BA162" s="902"/>
      <c r="BB162" s="902"/>
      <c r="BC162" s="902"/>
      <c r="BD162" s="902"/>
      <c r="BE162" s="902"/>
      <c r="BF162" s="902"/>
      <c r="BG162" s="902"/>
      <c r="BH162" s="902"/>
      <c r="BI162" s="902"/>
      <c r="BJ162" s="902"/>
      <c r="BK162" s="902"/>
      <c r="BL162" s="902"/>
      <c r="BM162" s="902"/>
      <c r="BN162" s="902"/>
      <c r="BO162" s="902"/>
      <c r="BP162" s="902"/>
      <c r="BQ162" s="902"/>
      <c r="BR162" s="902"/>
      <c r="BS162" s="902"/>
      <c r="BT162" s="902"/>
      <c r="BU162" s="902"/>
      <c r="BV162" s="902"/>
      <c r="BW162" s="902"/>
      <c r="BX162" s="902"/>
      <c r="BY162" s="902"/>
      <c r="BZ162" s="902"/>
      <c r="CA162" s="902"/>
      <c r="CB162" s="902"/>
      <c r="CC162" s="902"/>
      <c r="CD162" s="902"/>
      <c r="CE162" s="902"/>
      <c r="CF162" s="902"/>
      <c r="CG162" s="902"/>
      <c r="CH162" s="902"/>
      <c r="CI162" s="902"/>
      <c r="CJ162" s="902"/>
      <c r="CK162" s="902"/>
      <c r="CL162" s="902"/>
      <c r="CM162" s="902"/>
      <c r="CN162" s="902"/>
      <c r="CO162" s="902"/>
      <c r="CP162" s="902"/>
      <c r="CQ162" s="902"/>
      <c r="CR162" s="902"/>
      <c r="CS162" s="902"/>
      <c r="CT162" s="902"/>
      <c r="CU162" s="902"/>
      <c r="CV162" s="902"/>
      <c r="CW162" s="902"/>
      <c r="CX162" s="902"/>
      <c r="CY162" s="902"/>
      <c r="CZ162" s="902"/>
      <c r="DA162" s="902"/>
      <c r="DB162" s="902"/>
      <c r="DC162" s="902"/>
      <c r="DD162" s="902"/>
      <c r="DE162" s="902"/>
      <c r="DF162" s="902"/>
      <c r="DG162" s="902"/>
      <c r="DH162" s="902"/>
      <c r="DI162" s="902"/>
      <c r="DJ162" s="902"/>
      <c r="DK162" s="902"/>
      <c r="DL162" s="902"/>
      <c r="DM162" s="902"/>
      <c r="DN162" s="902"/>
      <c r="DO162" s="902"/>
      <c r="DP162" s="902"/>
      <c r="DQ162" s="902"/>
      <c r="DR162" s="902"/>
      <c r="DS162" s="902"/>
      <c r="DT162" s="902"/>
      <c r="DU162" s="902"/>
      <c r="DV162" s="902"/>
      <c r="DW162" s="902"/>
      <c r="DX162" s="902"/>
      <c r="DY162" s="902"/>
      <c r="DZ162" s="902"/>
      <c r="EA162" s="902"/>
      <c r="EB162" s="902"/>
      <c r="EC162" s="902"/>
      <c r="ED162" s="902"/>
      <c r="EE162" s="902"/>
      <c r="EF162" s="902"/>
      <c r="EG162" s="902"/>
      <c r="EH162" s="902"/>
      <c r="EI162" s="902"/>
      <c r="EJ162" s="902"/>
      <c r="EK162" s="902"/>
      <c r="EL162" s="902"/>
      <c r="EM162" s="902"/>
      <c r="EN162" s="902"/>
      <c r="EO162" s="902"/>
      <c r="EP162" s="902"/>
      <c r="EQ162" s="902"/>
      <c r="ER162" s="902"/>
      <c r="ES162" s="902"/>
      <c r="ET162" s="902"/>
      <c r="EU162" s="902"/>
      <c r="EV162" s="902"/>
      <c r="EW162" s="902"/>
      <c r="EX162" s="902"/>
      <c r="EY162" s="902"/>
      <c r="EZ162" s="902"/>
      <c r="FA162" s="902"/>
      <c r="FB162" s="902"/>
      <c r="FC162" s="902"/>
      <c r="FD162" s="902"/>
      <c r="FE162" s="902"/>
      <c r="FF162" s="902"/>
      <c r="FG162" s="902"/>
      <c r="FH162" s="902"/>
      <c r="FI162" s="902"/>
      <c r="JH162" s="902"/>
      <c r="JI162" s="902"/>
      <c r="JJ162" s="902"/>
      <c r="JK162" s="902"/>
    </row>
    <row r="163" spans="1:271" s="901" customFormat="1" x14ac:dyDescent="0.35">
      <c r="A163" s="902"/>
      <c r="B163" s="902"/>
      <c r="C163" s="902"/>
      <c r="D163" s="902"/>
      <c r="E163" s="902"/>
      <c r="F163" s="902"/>
      <c r="G163" s="902"/>
      <c r="H163" s="902"/>
      <c r="I163" s="902"/>
      <c r="J163" s="902"/>
      <c r="K163" s="902"/>
      <c r="L163" s="902"/>
      <c r="M163" s="902"/>
      <c r="N163" s="902"/>
      <c r="O163" s="902"/>
      <c r="P163" s="902"/>
      <c r="Q163" s="902"/>
      <c r="R163" s="902"/>
      <c r="S163" s="902"/>
      <c r="T163" s="902"/>
      <c r="U163" s="902"/>
      <c r="V163" s="902"/>
      <c r="W163" s="902"/>
      <c r="X163" s="902"/>
      <c r="Y163" s="902"/>
      <c r="Z163" s="902"/>
      <c r="AA163" s="902"/>
      <c r="AB163" s="902"/>
      <c r="AC163" s="902"/>
      <c r="AD163" s="902"/>
      <c r="AE163" s="902"/>
      <c r="AF163" s="902"/>
      <c r="AG163" s="902"/>
      <c r="AH163" s="902"/>
      <c r="AI163" s="902"/>
      <c r="AJ163" s="902"/>
      <c r="AK163" s="902"/>
      <c r="AL163" s="902"/>
      <c r="AM163" s="902"/>
      <c r="AN163" s="902"/>
      <c r="AO163" s="902"/>
      <c r="AP163" s="902"/>
      <c r="AQ163" s="902"/>
      <c r="AR163" s="902"/>
      <c r="AS163" s="902"/>
      <c r="AT163" s="902"/>
      <c r="AU163" s="902"/>
      <c r="AV163" s="902"/>
      <c r="AW163" s="902"/>
      <c r="AX163" s="902"/>
      <c r="AY163" s="902"/>
      <c r="AZ163" s="902"/>
      <c r="BA163" s="902"/>
      <c r="BB163" s="902"/>
      <c r="BC163" s="902"/>
      <c r="BD163" s="902"/>
      <c r="BE163" s="902"/>
      <c r="BF163" s="902"/>
      <c r="BG163" s="902"/>
      <c r="BH163" s="902"/>
      <c r="BI163" s="902"/>
      <c r="BJ163" s="902"/>
      <c r="BK163" s="902"/>
      <c r="BL163" s="902"/>
      <c r="BM163" s="902"/>
      <c r="BN163" s="902"/>
      <c r="BO163" s="902"/>
      <c r="BP163" s="902"/>
      <c r="BQ163" s="902"/>
      <c r="BR163" s="902"/>
      <c r="BS163" s="902"/>
      <c r="BT163" s="902"/>
      <c r="BU163" s="902"/>
      <c r="BV163" s="902"/>
      <c r="BW163" s="902"/>
      <c r="BX163" s="902"/>
      <c r="BY163" s="902"/>
      <c r="BZ163" s="902"/>
      <c r="CA163" s="902"/>
      <c r="CB163" s="902"/>
      <c r="CC163" s="902"/>
      <c r="CD163" s="902"/>
      <c r="CE163" s="902"/>
      <c r="CF163" s="902"/>
      <c r="CG163" s="902"/>
      <c r="CH163" s="902"/>
      <c r="CI163" s="902"/>
      <c r="CJ163" s="902"/>
      <c r="CK163" s="902"/>
      <c r="CL163" s="902"/>
      <c r="CM163" s="902"/>
      <c r="CN163" s="902"/>
      <c r="CO163" s="902"/>
      <c r="CP163" s="902"/>
      <c r="CQ163" s="902"/>
      <c r="CR163" s="902"/>
      <c r="CS163" s="902"/>
      <c r="CT163" s="902"/>
      <c r="CU163" s="902"/>
      <c r="CV163" s="902"/>
      <c r="CW163" s="902"/>
      <c r="CX163" s="902"/>
      <c r="CY163" s="902"/>
      <c r="CZ163" s="902"/>
      <c r="DA163" s="902"/>
      <c r="DB163" s="902"/>
      <c r="DC163" s="902"/>
      <c r="DD163" s="902"/>
      <c r="DE163" s="902"/>
      <c r="DF163" s="902"/>
      <c r="DG163" s="902"/>
      <c r="DH163" s="902"/>
      <c r="DI163" s="902"/>
      <c r="DJ163" s="902"/>
      <c r="DK163" s="902"/>
      <c r="DL163" s="902"/>
      <c r="DM163" s="902"/>
      <c r="DN163" s="902"/>
      <c r="DO163" s="902"/>
      <c r="DP163" s="902"/>
      <c r="DQ163" s="902"/>
      <c r="DR163" s="902"/>
      <c r="DS163" s="902"/>
      <c r="DT163" s="902"/>
      <c r="DU163" s="902"/>
      <c r="DV163" s="902"/>
      <c r="DW163" s="902"/>
      <c r="DX163" s="902"/>
      <c r="DY163" s="902"/>
      <c r="DZ163" s="902"/>
      <c r="EA163" s="902"/>
      <c r="EB163" s="902"/>
      <c r="EC163" s="902"/>
      <c r="ED163" s="902"/>
      <c r="EE163" s="902"/>
      <c r="EF163" s="902"/>
      <c r="EG163" s="902"/>
      <c r="EH163" s="902"/>
      <c r="EI163" s="902"/>
      <c r="EJ163" s="902"/>
      <c r="EK163" s="902"/>
      <c r="EL163" s="902"/>
      <c r="EM163" s="902"/>
      <c r="EN163" s="902"/>
      <c r="EO163" s="902"/>
      <c r="EP163" s="902"/>
      <c r="EQ163" s="902"/>
      <c r="ER163" s="902"/>
      <c r="ES163" s="902"/>
      <c r="ET163" s="902"/>
      <c r="EU163" s="902"/>
      <c r="EV163" s="902"/>
      <c r="EW163" s="902"/>
      <c r="EX163" s="902"/>
      <c r="EY163" s="902"/>
      <c r="EZ163" s="902"/>
      <c r="FA163" s="902"/>
      <c r="FB163" s="902"/>
      <c r="FC163" s="902"/>
      <c r="FD163" s="902"/>
      <c r="FE163" s="902"/>
      <c r="FF163" s="902"/>
      <c r="FG163" s="902"/>
      <c r="FH163" s="902"/>
      <c r="FI163" s="902"/>
      <c r="JH163" s="902"/>
      <c r="JI163" s="902"/>
      <c r="JJ163" s="902"/>
      <c r="JK163" s="902"/>
    </row>
    <row r="164" spans="1:271" s="901" customFormat="1" x14ac:dyDescent="0.35">
      <c r="A164" s="902"/>
      <c r="B164" s="902"/>
      <c r="C164" s="902"/>
      <c r="D164" s="902"/>
      <c r="E164" s="902"/>
      <c r="F164" s="902"/>
      <c r="G164" s="902"/>
      <c r="H164" s="902"/>
      <c r="I164" s="902"/>
      <c r="J164" s="902"/>
      <c r="K164" s="902"/>
      <c r="L164" s="902"/>
      <c r="M164" s="902"/>
      <c r="N164" s="902"/>
      <c r="O164" s="902"/>
      <c r="P164" s="902"/>
      <c r="Q164" s="902"/>
      <c r="R164" s="902"/>
      <c r="S164" s="902"/>
      <c r="T164" s="902"/>
      <c r="U164" s="902"/>
      <c r="V164" s="902"/>
      <c r="W164" s="902"/>
      <c r="X164" s="902"/>
      <c r="Y164" s="902"/>
      <c r="Z164" s="902"/>
      <c r="AA164" s="902"/>
      <c r="AB164" s="902"/>
      <c r="AC164" s="902"/>
      <c r="AD164" s="902"/>
      <c r="AE164" s="902"/>
      <c r="AF164" s="902"/>
      <c r="AG164" s="902"/>
      <c r="AH164" s="902"/>
      <c r="AI164" s="902"/>
      <c r="AJ164" s="902"/>
      <c r="AK164" s="902"/>
      <c r="AL164" s="902"/>
      <c r="AM164" s="902"/>
      <c r="AN164" s="902"/>
      <c r="AO164" s="902"/>
      <c r="AP164" s="902"/>
      <c r="AQ164" s="902"/>
      <c r="AR164" s="902"/>
      <c r="AS164" s="902"/>
      <c r="AT164" s="902"/>
      <c r="AU164" s="902"/>
      <c r="AV164" s="902"/>
      <c r="AW164" s="902"/>
      <c r="AX164" s="902"/>
      <c r="AY164" s="902"/>
      <c r="AZ164" s="902"/>
      <c r="BA164" s="902"/>
      <c r="BB164" s="902"/>
      <c r="BC164" s="902"/>
      <c r="BD164" s="902"/>
      <c r="BE164" s="902"/>
      <c r="BF164" s="902"/>
      <c r="BG164" s="902"/>
      <c r="BH164" s="902"/>
      <c r="BI164" s="902"/>
      <c r="BJ164" s="902"/>
      <c r="BK164" s="902"/>
      <c r="BL164" s="902"/>
      <c r="BM164" s="902"/>
      <c r="BN164" s="902"/>
      <c r="BO164" s="902"/>
      <c r="BP164" s="902"/>
      <c r="BQ164" s="902"/>
      <c r="BR164" s="902"/>
      <c r="BS164" s="902"/>
      <c r="BT164" s="902"/>
      <c r="BU164" s="902"/>
      <c r="BV164" s="902"/>
      <c r="BW164" s="902"/>
      <c r="BX164" s="902"/>
      <c r="BY164" s="902"/>
      <c r="BZ164" s="902"/>
      <c r="CA164" s="902"/>
      <c r="CB164" s="902"/>
      <c r="CC164" s="902"/>
      <c r="CD164" s="902"/>
      <c r="CE164" s="902"/>
      <c r="CF164" s="902"/>
      <c r="CG164" s="902"/>
      <c r="CH164" s="902"/>
      <c r="CI164" s="902"/>
      <c r="CJ164" s="902"/>
      <c r="CK164" s="902"/>
      <c r="CL164" s="902"/>
      <c r="CM164" s="902"/>
      <c r="CN164" s="902"/>
      <c r="CO164" s="902"/>
      <c r="CP164" s="902"/>
      <c r="CQ164" s="902"/>
      <c r="CR164" s="902"/>
      <c r="CS164" s="902"/>
      <c r="CT164" s="902"/>
      <c r="CU164" s="902"/>
      <c r="CV164" s="902"/>
      <c r="CW164" s="902"/>
      <c r="CX164" s="902"/>
      <c r="CY164" s="902"/>
      <c r="CZ164" s="902"/>
      <c r="DA164" s="902"/>
      <c r="DB164" s="902"/>
      <c r="DC164" s="902"/>
      <c r="DD164" s="902"/>
      <c r="DE164" s="902"/>
      <c r="DF164" s="902"/>
      <c r="DG164" s="902"/>
      <c r="DH164" s="902"/>
      <c r="DI164" s="902"/>
      <c r="DJ164" s="902"/>
      <c r="DK164" s="902"/>
      <c r="DL164" s="902"/>
      <c r="DM164" s="902"/>
      <c r="DN164" s="902"/>
      <c r="DO164" s="902"/>
      <c r="DP164" s="902"/>
      <c r="DQ164" s="902"/>
      <c r="DR164" s="902"/>
      <c r="DS164" s="902"/>
      <c r="DT164" s="902"/>
      <c r="DU164" s="902"/>
      <c r="DV164" s="902"/>
      <c r="DW164" s="902"/>
      <c r="DX164" s="902"/>
      <c r="DY164" s="902"/>
      <c r="DZ164" s="902"/>
      <c r="EA164" s="902"/>
      <c r="EB164" s="902"/>
      <c r="EC164" s="902"/>
      <c r="ED164" s="902"/>
      <c r="EE164" s="902"/>
      <c r="EF164" s="902"/>
      <c r="EG164" s="902"/>
      <c r="EH164" s="902"/>
      <c r="EI164" s="902"/>
      <c r="EJ164" s="902"/>
      <c r="EK164" s="902"/>
      <c r="EL164" s="902"/>
      <c r="EM164" s="902"/>
      <c r="EN164" s="902"/>
      <c r="EO164" s="902"/>
      <c r="EP164" s="902"/>
      <c r="EQ164" s="902"/>
      <c r="ER164" s="902"/>
      <c r="ES164" s="902"/>
      <c r="ET164" s="902"/>
      <c r="EU164" s="902"/>
      <c r="EV164" s="902"/>
      <c r="EW164" s="902"/>
      <c r="EX164" s="902"/>
      <c r="EY164" s="902"/>
      <c r="EZ164" s="902"/>
      <c r="FA164" s="902"/>
      <c r="FB164" s="902"/>
      <c r="FC164" s="902"/>
      <c r="FD164" s="902"/>
      <c r="FE164" s="902"/>
      <c r="FF164" s="902"/>
      <c r="FG164" s="902"/>
      <c r="FH164" s="902"/>
      <c r="FI164" s="902"/>
      <c r="JH164" s="902"/>
      <c r="JI164" s="902"/>
      <c r="JJ164" s="902"/>
      <c r="JK164" s="902"/>
    </row>
    <row r="165" spans="1:271" s="901" customFormat="1" x14ac:dyDescent="0.35">
      <c r="A165" s="902"/>
      <c r="B165" s="902"/>
      <c r="C165" s="902"/>
      <c r="D165" s="902"/>
      <c r="E165" s="902"/>
      <c r="F165" s="902"/>
      <c r="G165" s="902"/>
      <c r="H165" s="902"/>
      <c r="I165" s="902"/>
      <c r="J165" s="902"/>
      <c r="K165" s="902"/>
      <c r="L165" s="902"/>
      <c r="M165" s="902"/>
      <c r="N165" s="902"/>
      <c r="O165" s="902"/>
      <c r="P165" s="902"/>
      <c r="Q165" s="902"/>
      <c r="R165" s="902"/>
      <c r="S165" s="902"/>
      <c r="T165" s="902"/>
      <c r="U165" s="902"/>
      <c r="V165" s="902"/>
      <c r="W165" s="902"/>
      <c r="X165" s="902"/>
      <c r="Y165" s="902"/>
      <c r="Z165" s="902"/>
      <c r="AA165" s="902"/>
      <c r="AB165" s="902"/>
      <c r="AC165" s="902"/>
      <c r="AD165" s="902"/>
      <c r="AE165" s="902"/>
      <c r="AF165" s="902"/>
      <c r="AG165" s="902"/>
      <c r="AH165" s="902"/>
      <c r="AI165" s="902"/>
      <c r="AJ165" s="902"/>
      <c r="AK165" s="902"/>
      <c r="AL165" s="902"/>
      <c r="AM165" s="902"/>
      <c r="AN165" s="902"/>
      <c r="AO165" s="902"/>
      <c r="AP165" s="902"/>
      <c r="AQ165" s="902"/>
      <c r="AR165" s="902"/>
      <c r="AS165" s="902"/>
      <c r="AT165" s="902"/>
      <c r="AU165" s="902"/>
      <c r="AV165" s="902"/>
      <c r="AW165" s="902"/>
      <c r="AX165" s="902"/>
      <c r="AY165" s="902"/>
      <c r="AZ165" s="902"/>
      <c r="BA165" s="902"/>
      <c r="BB165" s="902"/>
      <c r="BC165" s="902"/>
      <c r="BD165" s="902"/>
      <c r="BE165" s="902"/>
      <c r="BF165" s="902"/>
      <c r="BG165" s="902"/>
      <c r="BH165" s="902"/>
      <c r="BI165" s="902"/>
      <c r="BJ165" s="902"/>
      <c r="BK165" s="902"/>
      <c r="BL165" s="902"/>
      <c r="BM165" s="902"/>
      <c r="BN165" s="902"/>
      <c r="BO165" s="902"/>
      <c r="BP165" s="902"/>
      <c r="BQ165" s="902"/>
      <c r="BR165" s="902"/>
      <c r="BS165" s="902"/>
      <c r="BT165" s="902"/>
      <c r="BU165" s="902"/>
      <c r="BV165" s="902"/>
      <c r="BW165" s="902"/>
      <c r="BX165" s="902"/>
      <c r="BY165" s="902"/>
      <c r="BZ165" s="902"/>
      <c r="CA165" s="902"/>
      <c r="CB165" s="902"/>
      <c r="CC165" s="902"/>
      <c r="CD165" s="902"/>
      <c r="CE165" s="902"/>
      <c r="CF165" s="902"/>
      <c r="CG165" s="902"/>
      <c r="CH165" s="902"/>
      <c r="CI165" s="902"/>
      <c r="CJ165" s="902"/>
      <c r="CK165" s="902"/>
      <c r="CL165" s="902"/>
      <c r="CM165" s="902"/>
      <c r="CN165" s="902"/>
      <c r="CO165" s="902"/>
      <c r="CP165" s="902"/>
      <c r="CQ165" s="902"/>
      <c r="CR165" s="902"/>
      <c r="CS165" s="902"/>
      <c r="CT165" s="902"/>
      <c r="CU165" s="902"/>
      <c r="CV165" s="902"/>
      <c r="CW165" s="902"/>
      <c r="CX165" s="902"/>
      <c r="CY165" s="902"/>
      <c r="CZ165" s="902"/>
      <c r="DA165" s="902"/>
      <c r="DB165" s="902"/>
      <c r="DC165" s="902"/>
      <c r="DD165" s="902"/>
      <c r="DE165" s="902"/>
      <c r="DF165" s="902"/>
      <c r="DG165" s="902"/>
      <c r="DH165" s="902"/>
      <c r="DI165" s="902"/>
      <c r="DJ165" s="902"/>
      <c r="DK165" s="902"/>
      <c r="DL165" s="902"/>
      <c r="DM165" s="902"/>
      <c r="DN165" s="902"/>
      <c r="DO165" s="902"/>
      <c r="DP165" s="902"/>
      <c r="DQ165" s="902"/>
      <c r="DR165" s="902"/>
      <c r="DS165" s="902"/>
      <c r="DT165" s="902"/>
      <c r="DU165" s="902"/>
      <c r="DV165" s="902"/>
      <c r="DW165" s="902"/>
      <c r="DX165" s="902"/>
      <c r="DY165" s="902"/>
      <c r="DZ165" s="902"/>
      <c r="EA165" s="902"/>
      <c r="EB165" s="902"/>
      <c r="EC165" s="902"/>
      <c r="ED165" s="902"/>
      <c r="EE165" s="902"/>
      <c r="EF165" s="902"/>
      <c r="EG165" s="902"/>
      <c r="EH165" s="902"/>
      <c r="EI165" s="902"/>
      <c r="EJ165" s="902"/>
      <c r="EK165" s="902"/>
      <c r="EL165" s="902"/>
      <c r="EM165" s="902"/>
      <c r="EN165" s="902"/>
      <c r="EO165" s="902"/>
      <c r="EP165" s="902"/>
      <c r="EQ165" s="902"/>
      <c r="ER165" s="902"/>
      <c r="ES165" s="902"/>
      <c r="ET165" s="902"/>
      <c r="EU165" s="902"/>
      <c r="EV165" s="902"/>
      <c r="EW165" s="902"/>
      <c r="EX165" s="902"/>
      <c r="EY165" s="902"/>
      <c r="EZ165" s="902"/>
      <c r="FA165" s="902"/>
      <c r="FB165" s="902"/>
      <c r="FC165" s="902"/>
      <c r="FD165" s="902"/>
      <c r="FE165" s="902"/>
      <c r="FF165" s="902"/>
      <c r="FG165" s="902"/>
      <c r="FH165" s="902"/>
      <c r="FI165" s="902"/>
      <c r="JH165" s="902"/>
      <c r="JI165" s="902"/>
      <c r="JJ165" s="902"/>
      <c r="JK165" s="902"/>
    </row>
    <row r="166" spans="1:271" s="901" customFormat="1" x14ac:dyDescent="0.35">
      <c r="A166" s="902"/>
      <c r="B166" s="902"/>
      <c r="C166" s="902"/>
      <c r="D166" s="902"/>
      <c r="E166" s="902"/>
      <c r="F166" s="902"/>
      <c r="G166" s="902"/>
      <c r="H166" s="902"/>
      <c r="I166" s="902"/>
      <c r="J166" s="902"/>
      <c r="K166" s="902"/>
      <c r="L166" s="902"/>
      <c r="M166" s="902"/>
      <c r="N166" s="902"/>
      <c r="O166" s="902"/>
      <c r="P166" s="902"/>
      <c r="Q166" s="902"/>
      <c r="R166" s="902"/>
      <c r="S166" s="902"/>
      <c r="T166" s="902"/>
      <c r="U166" s="902"/>
      <c r="V166" s="902"/>
      <c r="W166" s="902"/>
      <c r="X166" s="902"/>
      <c r="Y166" s="902"/>
      <c r="Z166" s="902"/>
      <c r="AA166" s="902"/>
      <c r="AB166" s="902"/>
      <c r="AC166" s="902"/>
      <c r="AD166" s="902"/>
      <c r="AE166" s="902"/>
      <c r="AF166" s="902"/>
      <c r="AG166" s="902"/>
      <c r="AH166" s="902"/>
      <c r="AI166" s="902"/>
      <c r="AJ166" s="902"/>
      <c r="AK166" s="902"/>
      <c r="AL166" s="902"/>
      <c r="AM166" s="902"/>
      <c r="AN166" s="902"/>
      <c r="AO166" s="902"/>
      <c r="AP166" s="902"/>
      <c r="AQ166" s="902"/>
      <c r="AR166" s="902"/>
      <c r="AS166" s="902"/>
      <c r="AT166" s="902"/>
      <c r="AU166" s="902"/>
      <c r="AV166" s="902"/>
      <c r="AW166" s="902"/>
      <c r="AX166" s="902"/>
      <c r="AY166" s="902"/>
      <c r="AZ166" s="902"/>
      <c r="BA166" s="902"/>
      <c r="BB166" s="902"/>
      <c r="BC166" s="902"/>
      <c r="BD166" s="902"/>
      <c r="BE166" s="902"/>
      <c r="BF166" s="902"/>
      <c r="BG166" s="902"/>
      <c r="BH166" s="902"/>
      <c r="BI166" s="902"/>
      <c r="BJ166" s="902"/>
      <c r="BK166" s="902"/>
      <c r="BL166" s="902"/>
      <c r="BM166" s="902"/>
      <c r="BN166" s="902"/>
      <c r="BO166" s="902"/>
      <c r="BP166" s="902"/>
      <c r="BQ166" s="902"/>
      <c r="BR166" s="902"/>
      <c r="BS166" s="902"/>
      <c r="BT166" s="902"/>
      <c r="BU166" s="902"/>
      <c r="BV166" s="902"/>
      <c r="BW166" s="902"/>
      <c r="BX166" s="902"/>
      <c r="BY166" s="902"/>
      <c r="BZ166" s="902"/>
      <c r="CA166" s="902"/>
      <c r="CB166" s="902"/>
      <c r="CC166" s="902"/>
      <c r="CD166" s="902"/>
      <c r="CE166" s="902"/>
      <c r="CF166" s="902"/>
      <c r="CG166" s="902"/>
      <c r="CH166" s="902"/>
      <c r="CI166" s="902"/>
      <c r="CJ166" s="902"/>
      <c r="CK166" s="902"/>
      <c r="CL166" s="902"/>
      <c r="CM166" s="902"/>
      <c r="CN166" s="902"/>
      <c r="CO166" s="902"/>
      <c r="CP166" s="902"/>
      <c r="CQ166" s="902"/>
      <c r="CR166" s="902"/>
      <c r="CS166" s="902"/>
      <c r="CT166" s="902"/>
      <c r="CU166" s="902"/>
      <c r="CV166" s="902"/>
      <c r="CW166" s="902"/>
      <c r="CX166" s="902"/>
      <c r="CY166" s="902"/>
      <c r="CZ166" s="902"/>
      <c r="DA166" s="902"/>
      <c r="DB166" s="902"/>
      <c r="DC166" s="902"/>
      <c r="DD166" s="902"/>
      <c r="DE166" s="902"/>
      <c r="DF166" s="902"/>
      <c r="DG166" s="902"/>
      <c r="DH166" s="902"/>
      <c r="DI166" s="902"/>
      <c r="DJ166" s="902"/>
      <c r="DK166" s="902"/>
      <c r="DL166" s="902"/>
      <c r="DM166" s="902"/>
      <c r="DN166" s="902"/>
      <c r="DO166" s="902"/>
      <c r="DP166" s="902"/>
      <c r="DQ166" s="902"/>
      <c r="DR166" s="902"/>
      <c r="DS166" s="902"/>
      <c r="DT166" s="902"/>
      <c r="DU166" s="902"/>
      <c r="DV166" s="902"/>
      <c r="DW166" s="902"/>
      <c r="DX166" s="902"/>
      <c r="DY166" s="902"/>
      <c r="DZ166" s="902"/>
      <c r="EA166" s="902"/>
      <c r="EB166" s="902"/>
      <c r="EC166" s="902"/>
      <c r="ED166" s="902"/>
      <c r="EE166" s="902"/>
      <c r="EF166" s="902"/>
      <c r="EG166" s="902"/>
      <c r="EH166" s="902"/>
      <c r="EI166" s="902"/>
      <c r="EJ166" s="902"/>
      <c r="EK166" s="902"/>
      <c r="EL166" s="902"/>
      <c r="EM166" s="902"/>
      <c r="EN166" s="902"/>
      <c r="EO166" s="902"/>
      <c r="EP166" s="902"/>
      <c r="EQ166" s="902"/>
      <c r="ER166" s="902"/>
      <c r="ES166" s="902"/>
      <c r="ET166" s="902"/>
      <c r="EU166" s="902"/>
      <c r="EV166" s="902"/>
      <c r="EW166" s="902"/>
      <c r="EX166" s="902"/>
      <c r="EY166" s="902"/>
      <c r="EZ166" s="902"/>
      <c r="FA166" s="902"/>
      <c r="FB166" s="902"/>
      <c r="FC166" s="902"/>
      <c r="FD166" s="902"/>
      <c r="FE166" s="902"/>
      <c r="FF166" s="902"/>
      <c r="FG166" s="902"/>
      <c r="FH166" s="902"/>
      <c r="FI166" s="902"/>
      <c r="JH166" s="902"/>
      <c r="JI166" s="902"/>
      <c r="JJ166" s="902"/>
      <c r="JK166" s="902"/>
    </row>
    <row r="167" spans="1:271" s="901" customFormat="1" x14ac:dyDescent="0.35">
      <c r="A167" s="902"/>
      <c r="B167" s="902"/>
      <c r="C167" s="902"/>
      <c r="D167" s="902"/>
      <c r="E167" s="902"/>
      <c r="F167" s="902"/>
      <c r="G167" s="902"/>
      <c r="H167" s="902"/>
      <c r="I167" s="902"/>
      <c r="J167" s="902"/>
      <c r="K167" s="902"/>
      <c r="L167" s="902"/>
      <c r="M167" s="902"/>
      <c r="N167" s="902"/>
      <c r="O167" s="902"/>
      <c r="P167" s="902"/>
      <c r="Q167" s="902"/>
      <c r="R167" s="902"/>
      <c r="S167" s="902"/>
      <c r="T167" s="902"/>
      <c r="U167" s="902"/>
      <c r="V167" s="902"/>
      <c r="W167" s="902"/>
      <c r="X167" s="902"/>
      <c r="Y167" s="902"/>
      <c r="Z167" s="902"/>
      <c r="AA167" s="902"/>
      <c r="AB167" s="902"/>
      <c r="AC167" s="902"/>
      <c r="AD167" s="902"/>
      <c r="AE167" s="902"/>
      <c r="AF167" s="902"/>
      <c r="AG167" s="902"/>
      <c r="AH167" s="902"/>
      <c r="AI167" s="902"/>
      <c r="AJ167" s="902"/>
      <c r="AK167" s="902"/>
      <c r="AL167" s="902"/>
      <c r="AM167" s="902"/>
      <c r="AN167" s="902"/>
      <c r="AO167" s="902"/>
      <c r="AP167" s="902"/>
      <c r="AQ167" s="902"/>
      <c r="AR167" s="902"/>
      <c r="AS167" s="902"/>
      <c r="AT167" s="902"/>
      <c r="AU167" s="902"/>
      <c r="AV167" s="902"/>
      <c r="AW167" s="902"/>
      <c r="AX167" s="902"/>
      <c r="AY167" s="902"/>
      <c r="AZ167" s="902"/>
      <c r="BA167" s="902"/>
      <c r="BB167" s="902"/>
      <c r="BC167" s="902"/>
      <c r="BD167" s="902"/>
      <c r="BE167" s="902"/>
      <c r="BF167" s="902"/>
      <c r="BG167" s="902"/>
      <c r="BH167" s="902"/>
      <c r="BI167" s="902"/>
      <c r="BJ167" s="902"/>
      <c r="BK167" s="902"/>
      <c r="BL167" s="902"/>
      <c r="BM167" s="902"/>
      <c r="BN167" s="902"/>
      <c r="BO167" s="902"/>
      <c r="BP167" s="902"/>
      <c r="BQ167" s="902"/>
      <c r="BR167" s="902"/>
      <c r="BS167" s="902"/>
      <c r="BT167" s="902"/>
      <c r="BU167" s="902"/>
      <c r="BV167" s="902"/>
      <c r="BW167" s="902"/>
      <c r="BX167" s="902"/>
      <c r="BY167" s="902"/>
      <c r="BZ167" s="902"/>
      <c r="CA167" s="902"/>
      <c r="CB167" s="902"/>
      <c r="CC167" s="902"/>
      <c r="CD167" s="902"/>
      <c r="CE167" s="902"/>
      <c r="CF167" s="902"/>
      <c r="CG167" s="902"/>
      <c r="CH167" s="902"/>
      <c r="CI167" s="902"/>
      <c r="CJ167" s="902"/>
      <c r="CK167" s="902"/>
      <c r="CL167" s="902"/>
      <c r="CM167" s="902"/>
      <c r="CN167" s="902"/>
      <c r="CO167" s="902"/>
      <c r="CP167" s="902"/>
      <c r="CQ167" s="902"/>
      <c r="CR167" s="902"/>
      <c r="CS167" s="902"/>
      <c r="CT167" s="902"/>
      <c r="CU167" s="902"/>
      <c r="CV167" s="902"/>
      <c r="CW167" s="902"/>
      <c r="CX167" s="902"/>
      <c r="CY167" s="902"/>
      <c r="CZ167" s="902"/>
      <c r="DA167" s="902"/>
      <c r="DB167" s="902"/>
      <c r="DC167" s="902"/>
      <c r="DD167" s="902"/>
      <c r="DE167" s="902"/>
      <c r="DF167" s="902"/>
      <c r="DG167" s="902"/>
      <c r="DH167" s="902"/>
      <c r="DI167" s="902"/>
      <c r="DJ167" s="902"/>
      <c r="DK167" s="902"/>
      <c r="DL167" s="902"/>
      <c r="DM167" s="902"/>
      <c r="DN167" s="902"/>
      <c r="DO167" s="902"/>
      <c r="DP167" s="902"/>
      <c r="DQ167" s="902"/>
      <c r="DR167" s="902"/>
      <c r="DS167" s="902"/>
      <c r="DT167" s="902"/>
      <c r="DU167" s="902"/>
      <c r="DV167" s="902"/>
      <c r="DW167" s="902"/>
      <c r="DX167" s="902"/>
      <c r="DY167" s="902"/>
      <c r="DZ167" s="902"/>
      <c r="EA167" s="902"/>
      <c r="EB167" s="902"/>
      <c r="EC167" s="902"/>
      <c r="ED167" s="902"/>
      <c r="EE167" s="902"/>
      <c r="EF167" s="902"/>
      <c r="EG167" s="902"/>
      <c r="EH167" s="902"/>
      <c r="EI167" s="902"/>
      <c r="EJ167" s="902"/>
      <c r="EK167" s="902"/>
      <c r="EL167" s="902"/>
      <c r="EM167" s="902"/>
      <c r="EN167" s="902"/>
      <c r="EO167" s="902"/>
      <c r="EP167" s="902"/>
      <c r="EQ167" s="902"/>
      <c r="ER167" s="902"/>
      <c r="ES167" s="902"/>
      <c r="ET167" s="902"/>
      <c r="EU167" s="902"/>
      <c r="EV167" s="902"/>
      <c r="EW167" s="902"/>
      <c r="EX167" s="902"/>
      <c r="EY167" s="902"/>
      <c r="EZ167" s="902"/>
      <c r="FA167" s="902"/>
      <c r="FB167" s="902"/>
      <c r="FC167" s="902"/>
      <c r="FD167" s="902"/>
      <c r="FE167" s="902"/>
      <c r="FF167" s="902"/>
      <c r="FG167" s="902"/>
      <c r="FH167" s="902"/>
      <c r="FI167" s="902"/>
      <c r="JH167" s="902"/>
      <c r="JI167" s="902"/>
      <c r="JJ167" s="902"/>
      <c r="JK167" s="902"/>
    </row>
    <row r="168" spans="1:271" s="901" customFormat="1" x14ac:dyDescent="0.35">
      <c r="A168" s="902"/>
      <c r="B168" s="902"/>
      <c r="C168" s="902"/>
      <c r="D168" s="902"/>
      <c r="E168" s="902"/>
      <c r="F168" s="902"/>
      <c r="G168" s="902"/>
      <c r="H168" s="902"/>
      <c r="I168" s="902"/>
      <c r="J168" s="902"/>
      <c r="K168" s="902"/>
      <c r="L168" s="902"/>
      <c r="M168" s="902"/>
      <c r="N168" s="902"/>
      <c r="O168" s="902"/>
      <c r="P168" s="902"/>
      <c r="Q168" s="902"/>
      <c r="R168" s="902"/>
      <c r="S168" s="902"/>
      <c r="T168" s="902"/>
      <c r="U168" s="902"/>
      <c r="V168" s="902"/>
      <c r="W168" s="902"/>
      <c r="X168" s="902"/>
      <c r="Y168" s="902"/>
      <c r="Z168" s="902"/>
      <c r="AA168" s="902"/>
      <c r="AB168" s="902"/>
      <c r="AC168" s="902"/>
      <c r="AD168" s="902"/>
      <c r="AE168" s="902"/>
      <c r="AF168" s="902"/>
      <c r="AG168" s="902"/>
      <c r="AH168" s="902"/>
      <c r="AI168" s="902"/>
      <c r="AJ168" s="902"/>
      <c r="AK168" s="902"/>
      <c r="AL168" s="902"/>
      <c r="AM168" s="902"/>
      <c r="AN168" s="902"/>
      <c r="AO168" s="902"/>
      <c r="AP168" s="902"/>
      <c r="AQ168" s="902"/>
      <c r="AR168" s="902"/>
      <c r="AS168" s="902"/>
      <c r="AT168" s="902"/>
      <c r="AU168" s="902"/>
      <c r="AV168" s="902"/>
      <c r="AW168" s="902"/>
      <c r="AX168" s="902"/>
      <c r="AY168" s="902"/>
      <c r="AZ168" s="902"/>
      <c r="BA168" s="902"/>
      <c r="BB168" s="902"/>
      <c r="BC168" s="902"/>
      <c r="BD168" s="902"/>
      <c r="BE168" s="902"/>
      <c r="BF168" s="902"/>
      <c r="BG168" s="902"/>
      <c r="BH168" s="902"/>
      <c r="BI168" s="902"/>
      <c r="BJ168" s="902"/>
      <c r="BK168" s="902"/>
      <c r="BL168" s="902"/>
      <c r="BM168" s="902"/>
      <c r="BN168" s="902"/>
      <c r="BO168" s="902"/>
      <c r="BP168" s="902"/>
      <c r="BQ168" s="902"/>
      <c r="BR168" s="902"/>
      <c r="BS168" s="902"/>
      <c r="BT168" s="902"/>
      <c r="BU168" s="902"/>
      <c r="BV168" s="902"/>
      <c r="BW168" s="902"/>
      <c r="BX168" s="902"/>
      <c r="BY168" s="902"/>
      <c r="BZ168" s="902"/>
      <c r="CA168" s="902"/>
      <c r="CB168" s="902"/>
      <c r="CC168" s="902"/>
      <c r="CD168" s="902"/>
      <c r="CE168" s="902"/>
      <c r="CF168" s="902"/>
      <c r="CG168" s="902"/>
      <c r="CH168" s="902"/>
      <c r="CI168" s="902"/>
      <c r="CJ168" s="902"/>
      <c r="CK168" s="902"/>
      <c r="CL168" s="902"/>
      <c r="CM168" s="902"/>
      <c r="CN168" s="902"/>
      <c r="CO168" s="902"/>
      <c r="CP168" s="902"/>
      <c r="CQ168" s="902"/>
      <c r="CR168" s="902"/>
      <c r="CS168" s="902"/>
      <c r="CT168" s="902"/>
      <c r="CU168" s="902"/>
      <c r="CV168" s="902"/>
      <c r="CW168" s="902"/>
      <c r="CX168" s="902"/>
      <c r="CY168" s="902"/>
      <c r="CZ168" s="902"/>
      <c r="DA168" s="902"/>
      <c r="DB168" s="902"/>
      <c r="DC168" s="902"/>
      <c r="DD168" s="902"/>
      <c r="DE168" s="902"/>
      <c r="DF168" s="902"/>
      <c r="DG168" s="902"/>
      <c r="DH168" s="902"/>
      <c r="DI168" s="902"/>
      <c r="DJ168" s="902"/>
      <c r="DK168" s="902"/>
      <c r="DL168" s="902"/>
      <c r="DM168" s="902"/>
      <c r="DN168" s="902"/>
      <c r="DO168" s="902"/>
      <c r="DP168" s="902"/>
      <c r="DQ168" s="902"/>
      <c r="DR168" s="902"/>
      <c r="DS168" s="902"/>
      <c r="DT168" s="902"/>
      <c r="DU168" s="902"/>
      <c r="DV168" s="902"/>
      <c r="DW168" s="902"/>
      <c r="DX168" s="902"/>
      <c r="DY168" s="902"/>
      <c r="DZ168" s="902"/>
      <c r="EA168" s="902"/>
      <c r="EB168" s="902"/>
      <c r="EC168" s="902"/>
      <c r="ED168" s="902"/>
      <c r="EE168" s="902"/>
      <c r="EF168" s="902"/>
      <c r="EG168" s="902"/>
      <c r="EH168" s="902"/>
      <c r="EI168" s="902"/>
      <c r="EJ168" s="902"/>
      <c r="EK168" s="902"/>
      <c r="EL168" s="902"/>
      <c r="EM168" s="902"/>
      <c r="EN168" s="902"/>
      <c r="EO168" s="902"/>
      <c r="EP168" s="902"/>
      <c r="EQ168" s="902"/>
      <c r="ER168" s="902"/>
      <c r="ES168" s="902"/>
      <c r="ET168" s="902"/>
      <c r="EU168" s="902"/>
      <c r="EV168" s="902"/>
      <c r="EW168" s="902"/>
      <c r="EX168" s="902"/>
      <c r="EY168" s="902"/>
      <c r="EZ168" s="902"/>
      <c r="FA168" s="902"/>
      <c r="FB168" s="902"/>
      <c r="FC168" s="902"/>
      <c r="FD168" s="902"/>
      <c r="FE168" s="902"/>
      <c r="FF168" s="902"/>
      <c r="FG168" s="902"/>
      <c r="FH168" s="902"/>
      <c r="FI168" s="902"/>
      <c r="JH168" s="902"/>
      <c r="JI168" s="902"/>
      <c r="JJ168" s="902"/>
      <c r="JK168" s="902"/>
    </row>
    <row r="169" spans="1:271" s="901" customFormat="1" x14ac:dyDescent="0.35">
      <c r="A169" s="902"/>
      <c r="B169" s="902"/>
      <c r="C169" s="902"/>
      <c r="D169" s="902"/>
      <c r="E169" s="902"/>
      <c r="F169" s="902"/>
      <c r="G169" s="902"/>
      <c r="H169" s="902"/>
      <c r="I169" s="902"/>
      <c r="J169" s="902"/>
      <c r="K169" s="902"/>
      <c r="L169" s="902"/>
      <c r="M169" s="902"/>
      <c r="N169" s="902"/>
      <c r="O169" s="902"/>
      <c r="P169" s="902"/>
      <c r="Q169" s="902"/>
      <c r="R169" s="902"/>
      <c r="S169" s="902"/>
      <c r="T169" s="902"/>
      <c r="U169" s="902"/>
      <c r="V169" s="902"/>
      <c r="W169" s="902"/>
      <c r="X169" s="902"/>
      <c r="Y169" s="902"/>
      <c r="Z169" s="902"/>
      <c r="AA169" s="902"/>
      <c r="AB169" s="902"/>
      <c r="AC169" s="902"/>
      <c r="AD169" s="902"/>
      <c r="AE169" s="902"/>
      <c r="AF169" s="902"/>
      <c r="AG169" s="902"/>
      <c r="AH169" s="902"/>
      <c r="AI169" s="902"/>
      <c r="AJ169" s="902"/>
      <c r="AK169" s="902"/>
      <c r="AL169" s="902"/>
      <c r="AM169" s="902"/>
      <c r="AN169" s="902"/>
      <c r="AO169" s="902"/>
      <c r="AP169" s="902"/>
      <c r="AQ169" s="902"/>
      <c r="AR169" s="902"/>
      <c r="AS169" s="902"/>
      <c r="AT169" s="902"/>
      <c r="AU169" s="902"/>
      <c r="AV169" s="902"/>
      <c r="AW169" s="902"/>
      <c r="AX169" s="902"/>
      <c r="AY169" s="902"/>
      <c r="AZ169" s="902"/>
      <c r="BA169" s="902"/>
      <c r="BB169" s="902"/>
      <c r="BC169" s="902"/>
      <c r="BD169" s="902"/>
      <c r="BE169" s="902"/>
      <c r="BF169" s="902"/>
      <c r="BG169" s="902"/>
      <c r="BH169" s="902"/>
      <c r="BI169" s="902"/>
      <c r="BJ169" s="902"/>
      <c r="BK169" s="902"/>
      <c r="BL169" s="902"/>
      <c r="BM169" s="902"/>
      <c r="BN169" s="902"/>
      <c r="BO169" s="902"/>
      <c r="BP169" s="902"/>
      <c r="BQ169" s="902"/>
      <c r="BR169" s="902"/>
      <c r="BS169" s="902"/>
      <c r="BT169" s="902"/>
      <c r="BU169" s="902"/>
      <c r="BV169" s="902"/>
      <c r="BW169" s="902"/>
      <c r="BX169" s="902"/>
      <c r="BY169" s="902"/>
      <c r="BZ169" s="902"/>
      <c r="CA169" s="902"/>
      <c r="CB169" s="902"/>
      <c r="CC169" s="902"/>
      <c r="CD169" s="902"/>
      <c r="CE169" s="902"/>
      <c r="CF169" s="902"/>
      <c r="CG169" s="902"/>
      <c r="CH169" s="902"/>
      <c r="CI169" s="902"/>
      <c r="CJ169" s="902"/>
      <c r="CK169" s="902"/>
      <c r="CL169" s="902"/>
      <c r="CM169" s="902"/>
      <c r="CN169" s="902"/>
      <c r="CO169" s="902"/>
      <c r="CP169" s="902"/>
      <c r="CQ169" s="902"/>
      <c r="CR169" s="902"/>
      <c r="CS169" s="902"/>
      <c r="CT169" s="902"/>
      <c r="CU169" s="902"/>
      <c r="CV169" s="902"/>
      <c r="CW169" s="902"/>
      <c r="CX169" s="902"/>
      <c r="CY169" s="902"/>
      <c r="CZ169" s="902"/>
      <c r="DA169" s="902"/>
      <c r="DB169" s="902"/>
      <c r="DC169" s="902"/>
      <c r="DD169" s="902"/>
      <c r="DE169" s="902"/>
      <c r="DF169" s="902"/>
      <c r="DG169" s="902"/>
      <c r="DH169" s="902"/>
      <c r="DI169" s="902"/>
      <c r="DJ169" s="902"/>
      <c r="DK169" s="902"/>
      <c r="DL169" s="902"/>
      <c r="DM169" s="902"/>
      <c r="DN169" s="902"/>
      <c r="DO169" s="902"/>
      <c r="DP169" s="902"/>
      <c r="DQ169" s="902"/>
      <c r="DR169" s="902"/>
      <c r="DS169" s="902"/>
      <c r="DT169" s="902"/>
      <c r="DU169" s="902"/>
      <c r="DV169" s="902"/>
      <c r="DW169" s="902"/>
      <c r="DX169" s="902"/>
      <c r="DY169" s="902"/>
      <c r="DZ169" s="902"/>
      <c r="EA169" s="902"/>
      <c r="EB169" s="902"/>
      <c r="EC169" s="902"/>
      <c r="ED169" s="902"/>
      <c r="EE169" s="902"/>
      <c r="EF169" s="902"/>
      <c r="EG169" s="902"/>
      <c r="EH169" s="902"/>
      <c r="EI169" s="902"/>
      <c r="EJ169" s="902"/>
      <c r="EK169" s="902"/>
      <c r="EL169" s="902"/>
      <c r="EM169" s="902"/>
      <c r="EN169" s="902"/>
      <c r="EO169" s="902"/>
      <c r="EP169" s="902"/>
      <c r="EQ169" s="902"/>
      <c r="ER169" s="902"/>
      <c r="ES169" s="902"/>
      <c r="ET169" s="902"/>
      <c r="EU169" s="902"/>
      <c r="EV169" s="902"/>
      <c r="EW169" s="902"/>
      <c r="EX169" s="902"/>
      <c r="EY169" s="902"/>
      <c r="EZ169" s="902"/>
      <c r="FA169" s="902"/>
      <c r="FB169" s="902"/>
      <c r="FC169" s="902"/>
      <c r="FD169" s="902"/>
      <c r="FE169" s="902"/>
      <c r="FF169" s="902"/>
      <c r="FG169" s="902"/>
      <c r="FH169" s="902"/>
      <c r="FI169" s="902"/>
      <c r="JH169" s="902"/>
      <c r="JI169" s="902"/>
      <c r="JJ169" s="902"/>
      <c r="JK169" s="902"/>
    </row>
    <row r="170" spans="1:271" s="901" customFormat="1" x14ac:dyDescent="0.35">
      <c r="A170" s="902"/>
      <c r="B170" s="902"/>
      <c r="C170" s="902"/>
      <c r="D170" s="902"/>
      <c r="E170" s="902"/>
      <c r="F170" s="902"/>
      <c r="G170" s="902"/>
      <c r="H170" s="902"/>
      <c r="I170" s="902"/>
      <c r="J170" s="902"/>
      <c r="K170" s="902"/>
      <c r="L170" s="902"/>
      <c r="M170" s="902"/>
      <c r="N170" s="902"/>
      <c r="O170" s="902"/>
      <c r="P170" s="902"/>
      <c r="Q170" s="902"/>
      <c r="R170" s="902"/>
      <c r="S170" s="902"/>
      <c r="T170" s="902"/>
      <c r="U170" s="902"/>
      <c r="V170" s="902"/>
      <c r="W170" s="902"/>
      <c r="X170" s="902"/>
      <c r="Y170" s="902"/>
      <c r="Z170" s="902"/>
      <c r="AA170" s="902"/>
      <c r="AB170" s="902"/>
      <c r="AC170" s="902"/>
      <c r="AD170" s="902"/>
      <c r="AE170" s="902"/>
      <c r="AF170" s="902"/>
      <c r="AG170" s="902"/>
      <c r="AH170" s="902"/>
      <c r="AI170" s="902"/>
      <c r="AJ170" s="902"/>
      <c r="AK170" s="902"/>
      <c r="AL170" s="902"/>
      <c r="AM170" s="902"/>
      <c r="AN170" s="902"/>
      <c r="AO170" s="902"/>
      <c r="AP170" s="902"/>
      <c r="AQ170" s="902"/>
      <c r="AR170" s="902"/>
      <c r="AS170" s="902"/>
      <c r="AT170" s="902"/>
      <c r="AU170" s="902"/>
      <c r="AV170" s="902"/>
      <c r="AW170" s="902"/>
      <c r="AX170" s="902"/>
      <c r="AY170" s="902"/>
      <c r="AZ170" s="902"/>
      <c r="BA170" s="902"/>
      <c r="BB170" s="902"/>
      <c r="BC170" s="902"/>
      <c r="BD170" s="902"/>
      <c r="BE170" s="902"/>
      <c r="BF170" s="902"/>
      <c r="BG170" s="902"/>
      <c r="BH170" s="902"/>
      <c r="BI170" s="902"/>
      <c r="BJ170" s="902"/>
      <c r="BK170" s="902"/>
      <c r="BL170" s="902"/>
      <c r="BM170" s="902"/>
      <c r="BN170" s="902"/>
      <c r="BO170" s="902"/>
      <c r="BP170" s="902"/>
      <c r="BQ170" s="902"/>
      <c r="BR170" s="902"/>
      <c r="BS170" s="902"/>
      <c r="BT170" s="902"/>
      <c r="BU170" s="902"/>
      <c r="BV170" s="902"/>
      <c r="BW170" s="902"/>
      <c r="BX170" s="902"/>
      <c r="BY170" s="902"/>
      <c r="BZ170" s="902"/>
      <c r="CA170" s="902"/>
      <c r="CB170" s="902"/>
      <c r="CC170" s="902"/>
      <c r="CD170" s="902"/>
      <c r="CE170" s="902"/>
      <c r="CF170" s="902"/>
      <c r="CG170" s="902"/>
      <c r="CH170" s="902"/>
      <c r="CI170" s="902"/>
      <c r="CJ170" s="902"/>
      <c r="CK170" s="902"/>
      <c r="CL170" s="902"/>
      <c r="CM170" s="902"/>
      <c r="CN170" s="902"/>
      <c r="CO170" s="902"/>
      <c r="CP170" s="902"/>
      <c r="CQ170" s="902"/>
      <c r="CR170" s="902"/>
      <c r="CS170" s="902"/>
      <c r="CT170" s="902"/>
      <c r="CU170" s="902"/>
      <c r="CV170" s="902"/>
      <c r="CW170" s="902"/>
      <c r="CX170" s="902"/>
      <c r="CY170" s="902"/>
      <c r="CZ170" s="902"/>
      <c r="DA170" s="902"/>
      <c r="DB170" s="902"/>
      <c r="DC170" s="902"/>
      <c r="DD170" s="902"/>
      <c r="DE170" s="902"/>
      <c r="DF170" s="902"/>
      <c r="DG170" s="902"/>
      <c r="DH170" s="902"/>
      <c r="DI170" s="902"/>
      <c r="DJ170" s="902"/>
      <c r="DK170" s="902"/>
      <c r="DL170" s="902"/>
      <c r="DM170" s="902"/>
      <c r="DN170" s="902"/>
      <c r="DO170" s="902"/>
      <c r="DP170" s="902"/>
      <c r="DQ170" s="902"/>
      <c r="DR170" s="902"/>
      <c r="DS170" s="902"/>
      <c r="DT170" s="902"/>
      <c r="DU170" s="902"/>
      <c r="DV170" s="902"/>
      <c r="DW170" s="902"/>
      <c r="DX170" s="902"/>
      <c r="DY170" s="902"/>
      <c r="DZ170" s="902"/>
      <c r="EA170" s="902"/>
      <c r="EB170" s="902"/>
      <c r="EC170" s="902"/>
      <c r="ED170" s="902"/>
      <c r="EE170" s="902"/>
      <c r="EF170" s="902"/>
      <c r="EG170" s="902"/>
      <c r="EH170" s="902"/>
      <c r="EI170" s="902"/>
      <c r="EJ170" s="902"/>
      <c r="EK170" s="902"/>
      <c r="EL170" s="902"/>
      <c r="EM170" s="902"/>
      <c r="EN170" s="902"/>
      <c r="EO170" s="902"/>
      <c r="EP170" s="902"/>
      <c r="EQ170" s="902"/>
      <c r="ER170" s="902"/>
      <c r="ES170" s="902"/>
      <c r="ET170" s="902"/>
      <c r="EU170" s="902"/>
      <c r="EV170" s="902"/>
      <c r="EW170" s="902"/>
      <c r="EX170" s="902"/>
      <c r="EY170" s="902"/>
      <c r="EZ170" s="902"/>
      <c r="FA170" s="902"/>
      <c r="FB170" s="902"/>
      <c r="FC170" s="902"/>
      <c r="FD170" s="902"/>
      <c r="FE170" s="902"/>
      <c r="FF170" s="902"/>
      <c r="FG170" s="902"/>
      <c r="FH170" s="902"/>
      <c r="FI170" s="902"/>
      <c r="JH170" s="902"/>
      <c r="JI170" s="902"/>
      <c r="JJ170" s="902"/>
      <c r="JK170" s="902"/>
    </row>
    <row r="171" spans="1:271" s="901" customFormat="1" x14ac:dyDescent="0.35">
      <c r="A171" s="902"/>
      <c r="B171" s="902"/>
      <c r="C171" s="902"/>
      <c r="D171" s="902"/>
      <c r="E171" s="902"/>
      <c r="F171" s="902"/>
      <c r="G171" s="902"/>
      <c r="H171" s="902"/>
      <c r="I171" s="902"/>
      <c r="J171" s="902"/>
      <c r="K171" s="902"/>
      <c r="L171" s="902"/>
      <c r="M171" s="902"/>
      <c r="N171" s="902"/>
      <c r="O171" s="902"/>
      <c r="P171" s="902"/>
      <c r="Q171" s="902"/>
      <c r="R171" s="902"/>
      <c r="S171" s="902"/>
      <c r="T171" s="902"/>
      <c r="U171" s="902"/>
      <c r="V171" s="902"/>
      <c r="W171" s="902"/>
      <c r="X171" s="902"/>
      <c r="Y171" s="902"/>
      <c r="Z171" s="902"/>
      <c r="AA171" s="902"/>
      <c r="AB171" s="902"/>
      <c r="AC171" s="902"/>
      <c r="AD171" s="902"/>
      <c r="AE171" s="902"/>
      <c r="AF171" s="902"/>
      <c r="AG171" s="902"/>
      <c r="AH171" s="902"/>
      <c r="AI171" s="902"/>
      <c r="AJ171" s="902"/>
      <c r="AK171" s="902"/>
      <c r="AL171" s="902"/>
      <c r="AM171" s="902"/>
      <c r="AN171" s="902"/>
      <c r="AO171" s="902"/>
      <c r="AP171" s="902"/>
      <c r="AQ171" s="902"/>
      <c r="AR171" s="902"/>
      <c r="AS171" s="902"/>
      <c r="AT171" s="902"/>
      <c r="AU171" s="902"/>
      <c r="AV171" s="902"/>
      <c r="AW171" s="902"/>
      <c r="AX171" s="902"/>
      <c r="AY171" s="902"/>
      <c r="AZ171" s="902"/>
      <c r="BA171" s="902"/>
      <c r="BB171" s="902"/>
      <c r="BC171" s="902"/>
      <c r="BD171" s="902"/>
      <c r="BE171" s="902"/>
      <c r="BF171" s="902"/>
      <c r="BG171" s="902"/>
      <c r="BH171" s="902"/>
      <c r="BI171" s="902"/>
      <c r="BJ171" s="902"/>
      <c r="BK171" s="902"/>
      <c r="BL171" s="902"/>
      <c r="BM171" s="902"/>
      <c r="BN171" s="902"/>
      <c r="BO171" s="902"/>
      <c r="BP171" s="902"/>
      <c r="BQ171" s="902"/>
      <c r="BR171" s="902"/>
      <c r="BS171" s="902"/>
      <c r="BT171" s="902"/>
      <c r="BU171" s="902"/>
      <c r="BV171" s="902"/>
      <c r="BW171" s="902"/>
      <c r="BX171" s="902"/>
      <c r="BY171" s="902"/>
      <c r="BZ171" s="902"/>
      <c r="CA171" s="902"/>
      <c r="CB171" s="902"/>
      <c r="CC171" s="902"/>
      <c r="CD171" s="902"/>
      <c r="CE171" s="902"/>
      <c r="CF171" s="902"/>
      <c r="CG171" s="902"/>
      <c r="CH171" s="902"/>
      <c r="CI171" s="902"/>
      <c r="CJ171" s="902"/>
      <c r="CK171" s="902"/>
      <c r="CL171" s="902"/>
      <c r="CM171" s="902"/>
      <c r="CN171" s="902"/>
      <c r="CO171" s="902"/>
      <c r="CP171" s="902"/>
      <c r="CQ171" s="902"/>
      <c r="CR171" s="902"/>
      <c r="CS171" s="902"/>
      <c r="CT171" s="902"/>
      <c r="CU171" s="902"/>
      <c r="CV171" s="902"/>
      <c r="CW171" s="902"/>
      <c r="CX171" s="902"/>
      <c r="CY171" s="902"/>
      <c r="CZ171" s="902"/>
      <c r="DA171" s="902"/>
      <c r="DB171" s="902"/>
      <c r="DC171" s="902"/>
      <c r="DD171" s="902"/>
      <c r="DE171" s="902"/>
      <c r="DF171" s="902"/>
      <c r="DG171" s="902"/>
      <c r="DH171" s="902"/>
      <c r="DI171" s="902"/>
      <c r="DJ171" s="902"/>
      <c r="DK171" s="902"/>
      <c r="DL171" s="902"/>
      <c r="DM171" s="902"/>
      <c r="DN171" s="902"/>
      <c r="DO171" s="902"/>
      <c r="DP171" s="902"/>
      <c r="DQ171" s="902"/>
      <c r="DR171" s="902"/>
      <c r="DS171" s="902"/>
      <c r="DT171" s="902"/>
      <c r="DU171" s="902"/>
      <c r="DV171" s="902"/>
      <c r="DW171" s="902"/>
      <c r="DX171" s="902"/>
      <c r="DY171" s="902"/>
      <c r="DZ171" s="902"/>
      <c r="EA171" s="902"/>
      <c r="EB171" s="902"/>
      <c r="EC171" s="902"/>
      <c r="ED171" s="902"/>
      <c r="EE171" s="902"/>
      <c r="EF171" s="902"/>
      <c r="EG171" s="902"/>
      <c r="EH171" s="902"/>
      <c r="EI171" s="902"/>
      <c r="EJ171" s="902"/>
      <c r="EK171" s="902"/>
      <c r="EL171" s="902"/>
      <c r="EM171" s="902"/>
      <c r="EN171" s="902"/>
      <c r="EO171" s="902"/>
      <c r="EP171" s="902"/>
      <c r="EQ171" s="902"/>
      <c r="ER171" s="902"/>
      <c r="ES171" s="902"/>
      <c r="ET171" s="902"/>
      <c r="EU171" s="902"/>
      <c r="EV171" s="902"/>
      <c r="EW171" s="902"/>
      <c r="EX171" s="902"/>
      <c r="EY171" s="902"/>
      <c r="EZ171" s="902"/>
      <c r="FA171" s="902"/>
      <c r="FB171" s="902"/>
      <c r="FC171" s="902"/>
      <c r="FD171" s="902"/>
      <c r="FE171" s="902"/>
      <c r="FF171" s="902"/>
      <c r="FG171" s="902"/>
      <c r="FH171" s="902"/>
      <c r="FI171" s="902"/>
      <c r="JH171" s="902"/>
      <c r="JI171" s="902"/>
      <c r="JJ171" s="902"/>
      <c r="JK171" s="902"/>
    </row>
    <row r="172" spans="1:271" s="901" customFormat="1" x14ac:dyDescent="0.35">
      <c r="A172" s="902"/>
      <c r="B172" s="902"/>
      <c r="C172" s="902"/>
      <c r="D172" s="902"/>
      <c r="E172" s="902"/>
      <c r="F172" s="902"/>
      <c r="G172" s="902"/>
      <c r="H172" s="902"/>
      <c r="I172" s="902"/>
      <c r="J172" s="902"/>
      <c r="K172" s="902"/>
      <c r="L172" s="902"/>
      <c r="M172" s="902"/>
      <c r="N172" s="902"/>
      <c r="O172" s="902"/>
      <c r="P172" s="902"/>
      <c r="Q172" s="902"/>
      <c r="R172" s="902"/>
      <c r="S172" s="902"/>
      <c r="T172" s="902"/>
      <c r="U172" s="902"/>
      <c r="V172" s="902"/>
      <c r="W172" s="902"/>
      <c r="X172" s="902"/>
      <c r="Y172" s="902"/>
      <c r="Z172" s="902"/>
      <c r="AA172" s="902"/>
      <c r="AB172" s="902"/>
      <c r="AC172" s="902"/>
      <c r="AD172" s="902"/>
      <c r="AE172" s="902"/>
      <c r="AF172" s="902"/>
      <c r="AG172" s="902"/>
      <c r="AH172" s="902"/>
      <c r="AI172" s="902"/>
      <c r="AJ172" s="902"/>
      <c r="AK172" s="902"/>
      <c r="AL172" s="902"/>
      <c r="AM172" s="902"/>
      <c r="AN172" s="902"/>
      <c r="AO172" s="902"/>
      <c r="AP172" s="902"/>
      <c r="AQ172" s="902"/>
      <c r="AR172" s="902"/>
      <c r="AS172" s="902"/>
      <c r="AT172" s="902"/>
      <c r="AU172" s="902"/>
      <c r="AV172" s="902"/>
      <c r="AW172" s="902"/>
      <c r="AX172" s="902"/>
      <c r="AY172" s="902"/>
      <c r="AZ172" s="902"/>
      <c r="BA172" s="902"/>
      <c r="BB172" s="902"/>
      <c r="BC172" s="902"/>
      <c r="BD172" s="902"/>
      <c r="BE172" s="902"/>
      <c r="BF172" s="902"/>
      <c r="BG172" s="902"/>
      <c r="BH172" s="902"/>
      <c r="BI172" s="902"/>
      <c r="BJ172" s="902"/>
      <c r="BK172" s="902"/>
      <c r="BL172" s="902"/>
      <c r="BM172" s="902"/>
      <c r="BN172" s="902"/>
      <c r="BO172" s="902"/>
      <c r="BP172" s="902"/>
      <c r="BQ172" s="902"/>
      <c r="BR172" s="902"/>
      <c r="BS172" s="902"/>
      <c r="BT172" s="902"/>
      <c r="BU172" s="902"/>
      <c r="BV172" s="902"/>
      <c r="BW172" s="902"/>
      <c r="BX172" s="902"/>
      <c r="BY172" s="902"/>
      <c r="BZ172" s="902"/>
      <c r="CA172" s="902"/>
      <c r="CB172" s="902"/>
      <c r="CC172" s="902"/>
      <c r="CD172" s="902"/>
      <c r="CE172" s="902"/>
      <c r="CF172" s="902"/>
      <c r="CG172" s="902"/>
      <c r="CH172" s="902"/>
      <c r="CI172" s="902"/>
      <c r="CJ172" s="902"/>
      <c r="CK172" s="902"/>
      <c r="CL172" s="902"/>
      <c r="CM172" s="902"/>
      <c r="CN172" s="902"/>
      <c r="CO172" s="902"/>
      <c r="CP172" s="902"/>
      <c r="CQ172" s="902"/>
      <c r="CR172" s="902"/>
      <c r="CS172" s="902"/>
      <c r="CT172" s="902"/>
      <c r="CU172" s="902"/>
      <c r="CV172" s="902"/>
      <c r="CW172" s="902"/>
      <c r="CX172" s="902"/>
      <c r="CY172" s="902"/>
      <c r="CZ172" s="902"/>
      <c r="DA172" s="902"/>
      <c r="DB172" s="902"/>
      <c r="DC172" s="902"/>
      <c r="DD172" s="902"/>
      <c r="DE172" s="902"/>
      <c r="DF172" s="902"/>
      <c r="DG172" s="902"/>
      <c r="DH172" s="902"/>
      <c r="DI172" s="902"/>
      <c r="DJ172" s="902"/>
      <c r="DK172" s="902"/>
      <c r="DL172" s="902"/>
      <c r="DM172" s="902"/>
      <c r="DN172" s="902"/>
      <c r="DO172" s="902"/>
      <c r="DP172" s="902"/>
      <c r="DQ172" s="902"/>
      <c r="DR172" s="902"/>
      <c r="DS172" s="902"/>
      <c r="DT172" s="902"/>
      <c r="DU172" s="902"/>
      <c r="DV172" s="902"/>
      <c r="DW172" s="902"/>
      <c r="DX172" s="902"/>
      <c r="DY172" s="902"/>
      <c r="DZ172" s="902"/>
      <c r="EA172" s="902"/>
      <c r="EB172" s="902"/>
      <c r="EC172" s="902"/>
      <c r="ED172" s="902"/>
      <c r="EE172" s="902"/>
      <c r="EF172" s="902"/>
      <c r="EG172" s="902"/>
      <c r="EH172" s="902"/>
      <c r="EI172" s="902"/>
      <c r="EJ172" s="902"/>
      <c r="EK172" s="902"/>
      <c r="EL172" s="902"/>
      <c r="EM172" s="902"/>
      <c r="EN172" s="902"/>
      <c r="EO172" s="902"/>
      <c r="EP172" s="902"/>
      <c r="EQ172" s="902"/>
      <c r="ER172" s="902"/>
      <c r="ES172" s="902"/>
      <c r="ET172" s="902"/>
      <c r="EU172" s="902"/>
      <c r="EV172" s="902"/>
      <c r="EW172" s="902"/>
      <c r="EX172" s="902"/>
      <c r="EY172" s="902"/>
      <c r="EZ172" s="902"/>
      <c r="FA172" s="902"/>
      <c r="FB172" s="902"/>
      <c r="FC172" s="902"/>
      <c r="FD172" s="902"/>
      <c r="FE172" s="902"/>
      <c r="FF172" s="902"/>
      <c r="FG172" s="902"/>
      <c r="FH172" s="902"/>
      <c r="FI172" s="902"/>
      <c r="JH172" s="902"/>
      <c r="JI172" s="902"/>
      <c r="JJ172" s="902"/>
      <c r="JK172" s="902"/>
    </row>
    <row r="173" spans="1:271" s="901" customFormat="1" x14ac:dyDescent="0.35">
      <c r="A173" s="902"/>
      <c r="B173" s="902"/>
      <c r="C173" s="902"/>
      <c r="D173" s="902"/>
      <c r="E173" s="902"/>
      <c r="F173" s="902"/>
      <c r="G173" s="902"/>
      <c r="H173" s="902"/>
      <c r="I173" s="902"/>
      <c r="J173" s="902"/>
      <c r="K173" s="902"/>
      <c r="L173" s="902"/>
      <c r="M173" s="902"/>
      <c r="N173" s="902"/>
      <c r="O173" s="902"/>
      <c r="P173" s="902"/>
      <c r="Q173" s="902"/>
      <c r="R173" s="902"/>
      <c r="S173" s="902"/>
      <c r="T173" s="902"/>
      <c r="U173" s="902"/>
      <c r="V173" s="902"/>
      <c r="W173" s="902"/>
      <c r="X173" s="902"/>
      <c r="Y173" s="902"/>
      <c r="Z173" s="902"/>
      <c r="AA173" s="902"/>
      <c r="AB173" s="902"/>
      <c r="AC173" s="902"/>
      <c r="AD173" s="902"/>
      <c r="AE173" s="902"/>
      <c r="AF173" s="902"/>
      <c r="AG173" s="902"/>
      <c r="AH173" s="902"/>
      <c r="AI173" s="902"/>
      <c r="AJ173" s="902"/>
      <c r="AK173" s="902"/>
      <c r="AL173" s="902"/>
      <c r="AM173" s="902"/>
      <c r="AN173" s="902"/>
      <c r="AO173" s="902"/>
      <c r="AP173" s="902"/>
      <c r="AQ173" s="902"/>
      <c r="AR173" s="902"/>
      <c r="AS173" s="902"/>
      <c r="AT173" s="902"/>
      <c r="AU173" s="902"/>
      <c r="AV173" s="902"/>
      <c r="AW173" s="902"/>
      <c r="AX173" s="902"/>
      <c r="AY173" s="902"/>
      <c r="AZ173" s="902"/>
      <c r="BA173" s="902"/>
      <c r="BB173" s="902"/>
      <c r="BC173" s="902"/>
      <c r="BD173" s="902"/>
      <c r="BE173" s="902"/>
      <c r="BF173" s="902"/>
      <c r="BG173" s="902"/>
      <c r="BH173" s="902"/>
      <c r="BI173" s="902"/>
      <c r="BJ173" s="902"/>
      <c r="BK173" s="902"/>
      <c r="BL173" s="902"/>
      <c r="BM173" s="902"/>
      <c r="BN173" s="902"/>
      <c r="BO173" s="902"/>
      <c r="BP173" s="902"/>
      <c r="BQ173" s="902"/>
      <c r="BR173" s="902"/>
      <c r="BS173" s="902"/>
      <c r="BT173" s="902"/>
      <c r="BU173" s="902"/>
      <c r="BV173" s="902"/>
      <c r="BW173" s="902"/>
      <c r="BX173" s="902"/>
      <c r="BY173" s="902"/>
      <c r="BZ173" s="902"/>
      <c r="CA173" s="902"/>
      <c r="CB173" s="902"/>
      <c r="CC173" s="902"/>
      <c r="CD173" s="902"/>
      <c r="CE173" s="902"/>
      <c r="CF173" s="902"/>
      <c r="CG173" s="902"/>
      <c r="CH173" s="902"/>
      <c r="CI173" s="902"/>
      <c r="CJ173" s="902"/>
      <c r="CK173" s="902"/>
      <c r="CL173" s="902"/>
      <c r="CM173" s="902"/>
      <c r="CN173" s="902"/>
      <c r="CO173" s="902"/>
      <c r="CP173" s="902"/>
      <c r="CQ173" s="902"/>
      <c r="CR173" s="902"/>
      <c r="CS173" s="902"/>
      <c r="CT173" s="902"/>
      <c r="CU173" s="902"/>
      <c r="CV173" s="902"/>
      <c r="CW173" s="902"/>
      <c r="CX173" s="902"/>
      <c r="CY173" s="902"/>
      <c r="CZ173" s="902"/>
      <c r="DA173" s="902"/>
      <c r="DB173" s="902"/>
      <c r="DC173" s="902"/>
      <c r="DD173" s="902"/>
      <c r="DE173" s="902"/>
      <c r="DF173" s="902"/>
      <c r="DG173" s="902"/>
      <c r="DH173" s="902"/>
      <c r="DI173" s="902"/>
      <c r="DJ173" s="902"/>
      <c r="DK173" s="902"/>
      <c r="DL173" s="902"/>
      <c r="DM173" s="902"/>
      <c r="DN173" s="902"/>
      <c r="DO173" s="902"/>
      <c r="DP173" s="902"/>
      <c r="DQ173" s="902"/>
      <c r="DR173" s="902"/>
      <c r="DS173" s="902"/>
      <c r="DT173" s="902"/>
      <c r="DU173" s="902"/>
      <c r="DV173" s="902"/>
      <c r="DW173" s="902"/>
      <c r="DX173" s="902"/>
      <c r="DY173" s="902"/>
      <c r="DZ173" s="902"/>
      <c r="EA173" s="902"/>
      <c r="EB173" s="902"/>
      <c r="EC173" s="902"/>
      <c r="ED173" s="902"/>
      <c r="EE173" s="902"/>
      <c r="EF173" s="902"/>
      <c r="EG173" s="902"/>
      <c r="EH173" s="902"/>
      <c r="EI173" s="902"/>
      <c r="EJ173" s="902"/>
      <c r="EK173" s="902"/>
      <c r="EL173" s="902"/>
      <c r="EM173" s="902"/>
      <c r="EN173" s="902"/>
      <c r="EO173" s="902"/>
      <c r="EP173" s="902"/>
      <c r="EQ173" s="902"/>
      <c r="ER173" s="902"/>
      <c r="ES173" s="902"/>
      <c r="ET173" s="902"/>
      <c r="EU173" s="902"/>
      <c r="EV173" s="902"/>
      <c r="EW173" s="902"/>
      <c r="EX173" s="902"/>
      <c r="EY173" s="902"/>
      <c r="EZ173" s="902"/>
      <c r="FA173" s="902"/>
      <c r="FB173" s="902"/>
      <c r="FC173" s="902"/>
      <c r="FD173" s="902"/>
      <c r="FE173" s="902"/>
      <c r="FF173" s="902"/>
      <c r="FG173" s="902"/>
      <c r="FH173" s="902"/>
      <c r="FI173" s="902"/>
      <c r="JH173" s="902"/>
      <c r="JI173" s="902"/>
      <c r="JJ173" s="902"/>
      <c r="JK173" s="902"/>
    </row>
    <row r="174" spans="1:271" s="901" customFormat="1" x14ac:dyDescent="0.35">
      <c r="A174" s="902"/>
      <c r="B174" s="902"/>
      <c r="C174" s="902"/>
      <c r="D174" s="902"/>
      <c r="E174" s="902"/>
      <c r="F174" s="902"/>
      <c r="G174" s="902"/>
      <c r="H174" s="902"/>
      <c r="I174" s="902"/>
      <c r="J174" s="902"/>
      <c r="K174" s="902"/>
      <c r="L174" s="902"/>
      <c r="M174" s="902"/>
      <c r="N174" s="902"/>
      <c r="O174" s="902"/>
      <c r="P174" s="902"/>
      <c r="Q174" s="902"/>
      <c r="R174" s="902"/>
      <c r="S174" s="902"/>
      <c r="T174" s="902"/>
      <c r="U174" s="902"/>
      <c r="V174" s="902"/>
      <c r="W174" s="902"/>
      <c r="X174" s="902"/>
      <c r="Y174" s="902"/>
      <c r="Z174" s="902"/>
      <c r="AA174" s="902"/>
      <c r="AB174" s="902"/>
      <c r="AC174" s="902"/>
      <c r="AD174" s="902"/>
      <c r="AE174" s="902"/>
      <c r="AF174" s="902"/>
      <c r="AG174" s="902"/>
      <c r="AH174" s="902"/>
      <c r="AI174" s="902"/>
      <c r="AJ174" s="902"/>
      <c r="AK174" s="902"/>
      <c r="AL174" s="902"/>
      <c r="AM174" s="902"/>
      <c r="AN174" s="902"/>
      <c r="AO174" s="902"/>
      <c r="AP174" s="902"/>
      <c r="AQ174" s="902"/>
      <c r="AR174" s="902"/>
      <c r="AS174" s="902"/>
      <c r="AT174" s="902"/>
      <c r="AU174" s="902"/>
      <c r="AV174" s="902"/>
      <c r="AW174" s="902"/>
      <c r="AX174" s="902"/>
      <c r="AY174" s="902"/>
      <c r="AZ174" s="902"/>
      <c r="BA174" s="902"/>
      <c r="BB174" s="902"/>
      <c r="BC174" s="902"/>
      <c r="BD174" s="902"/>
      <c r="BE174" s="902"/>
      <c r="BF174" s="902"/>
      <c r="BG174" s="902"/>
      <c r="BH174" s="902"/>
      <c r="BI174" s="902"/>
      <c r="BJ174" s="902"/>
      <c r="BK174" s="902"/>
      <c r="BL174" s="902"/>
      <c r="BM174" s="902"/>
      <c r="BN174" s="902"/>
      <c r="BO174" s="902"/>
      <c r="BP174" s="902"/>
      <c r="BQ174" s="902"/>
      <c r="BR174" s="902"/>
      <c r="BS174" s="902"/>
      <c r="BT174" s="902"/>
      <c r="BU174" s="902"/>
      <c r="BV174" s="902"/>
      <c r="BW174" s="902"/>
      <c r="BX174" s="902"/>
      <c r="BY174" s="902"/>
      <c r="BZ174" s="902"/>
      <c r="CA174" s="902"/>
      <c r="CB174" s="902"/>
      <c r="CC174" s="902"/>
      <c r="CD174" s="902"/>
      <c r="CE174" s="902"/>
      <c r="CF174" s="902"/>
      <c r="CG174" s="902"/>
      <c r="CH174" s="902"/>
      <c r="CI174" s="902"/>
      <c r="CJ174" s="902"/>
      <c r="CK174" s="902"/>
      <c r="CL174" s="902"/>
      <c r="CM174" s="902"/>
      <c r="CN174" s="902"/>
      <c r="CO174" s="902"/>
      <c r="CP174" s="902"/>
      <c r="CQ174" s="902"/>
      <c r="CR174" s="902"/>
      <c r="CS174" s="902"/>
      <c r="CT174" s="902"/>
      <c r="CU174" s="902"/>
      <c r="CV174" s="902"/>
      <c r="CW174" s="902"/>
      <c r="CX174" s="902"/>
      <c r="CY174" s="902"/>
      <c r="CZ174" s="902"/>
      <c r="DA174" s="902"/>
      <c r="DB174" s="902"/>
      <c r="DC174" s="902"/>
      <c r="DD174" s="902"/>
      <c r="DE174" s="902"/>
      <c r="DF174" s="902"/>
      <c r="DG174" s="902"/>
      <c r="DH174" s="902"/>
      <c r="DI174" s="902"/>
      <c r="DJ174" s="902"/>
      <c r="DK174" s="902"/>
      <c r="DL174" s="902"/>
      <c r="DM174" s="902"/>
      <c r="DN174" s="902"/>
      <c r="DO174" s="902"/>
      <c r="DP174" s="902"/>
      <c r="DQ174" s="902"/>
      <c r="DR174" s="902"/>
      <c r="DS174" s="902"/>
      <c r="DT174" s="902"/>
      <c r="DU174" s="902"/>
      <c r="DV174" s="902"/>
      <c r="DW174" s="902"/>
      <c r="DX174" s="902"/>
      <c r="DY174" s="902"/>
      <c r="DZ174" s="902"/>
      <c r="EA174" s="902"/>
      <c r="EB174" s="902"/>
      <c r="EC174" s="902"/>
      <c r="ED174" s="902"/>
      <c r="EE174" s="902"/>
      <c r="EF174" s="902"/>
      <c r="EG174" s="902"/>
      <c r="EH174" s="902"/>
      <c r="EI174" s="902"/>
      <c r="EJ174" s="902"/>
      <c r="EK174" s="902"/>
      <c r="EL174" s="902"/>
      <c r="EM174" s="902"/>
      <c r="EN174" s="902"/>
      <c r="EO174" s="902"/>
      <c r="EP174" s="902"/>
      <c r="EQ174" s="902"/>
      <c r="ER174" s="902"/>
      <c r="ES174" s="902"/>
      <c r="ET174" s="902"/>
      <c r="EU174" s="902"/>
      <c r="EV174" s="902"/>
      <c r="EW174" s="902"/>
      <c r="EX174" s="902"/>
      <c r="EY174" s="902"/>
      <c r="EZ174" s="902"/>
      <c r="FA174" s="902"/>
      <c r="FB174" s="902"/>
      <c r="FC174" s="902"/>
      <c r="FD174" s="902"/>
      <c r="FE174" s="902"/>
      <c r="FF174" s="902"/>
      <c r="FG174" s="902"/>
      <c r="FH174" s="902"/>
      <c r="FI174" s="902"/>
      <c r="JH174" s="902"/>
      <c r="JI174" s="902"/>
      <c r="JJ174" s="902"/>
      <c r="JK174" s="902"/>
    </row>
    <row r="175" spans="1:271" s="901" customFormat="1" x14ac:dyDescent="0.35">
      <c r="A175" s="902"/>
      <c r="B175" s="902"/>
      <c r="C175" s="902"/>
      <c r="D175" s="902"/>
      <c r="E175" s="902"/>
      <c r="F175" s="902"/>
      <c r="G175" s="902"/>
      <c r="H175" s="902"/>
      <c r="I175" s="902"/>
      <c r="J175" s="902"/>
      <c r="K175" s="902"/>
      <c r="L175" s="902"/>
      <c r="M175" s="902"/>
      <c r="N175" s="902"/>
      <c r="O175" s="902"/>
      <c r="P175" s="902"/>
      <c r="Q175" s="902"/>
      <c r="R175" s="902"/>
      <c r="S175" s="902"/>
      <c r="T175" s="902"/>
      <c r="U175" s="902"/>
      <c r="V175" s="902"/>
      <c r="W175" s="902"/>
      <c r="X175" s="902"/>
      <c r="Y175" s="902"/>
      <c r="Z175" s="902"/>
      <c r="AA175" s="902"/>
      <c r="AB175" s="902"/>
      <c r="AC175" s="902"/>
      <c r="AD175" s="902"/>
      <c r="AE175" s="902"/>
      <c r="AF175" s="902"/>
      <c r="AG175" s="902"/>
      <c r="AH175" s="902"/>
      <c r="AI175" s="902"/>
      <c r="AJ175" s="902"/>
      <c r="AK175" s="902"/>
      <c r="AL175" s="902"/>
      <c r="AM175" s="902"/>
      <c r="AN175" s="902"/>
      <c r="AO175" s="902"/>
      <c r="AP175" s="902"/>
      <c r="AQ175" s="902"/>
      <c r="AR175" s="902"/>
      <c r="AS175" s="902"/>
      <c r="AT175" s="902"/>
      <c r="AU175" s="902"/>
      <c r="AV175" s="902"/>
      <c r="AW175" s="902"/>
      <c r="AX175" s="902"/>
      <c r="AY175" s="902"/>
      <c r="AZ175" s="902"/>
      <c r="BA175" s="902"/>
      <c r="BB175" s="902"/>
      <c r="BC175" s="902"/>
      <c r="BD175" s="902"/>
      <c r="BE175" s="902"/>
      <c r="BF175" s="902"/>
      <c r="BG175" s="902"/>
      <c r="BH175" s="902"/>
      <c r="BI175" s="902"/>
      <c r="BJ175" s="902"/>
      <c r="BK175" s="902"/>
      <c r="BL175" s="902"/>
      <c r="BM175" s="902"/>
      <c r="BN175" s="902"/>
      <c r="BO175" s="902"/>
      <c r="BP175" s="902"/>
      <c r="BQ175" s="902"/>
      <c r="BR175" s="902"/>
      <c r="BS175" s="902"/>
      <c r="BT175" s="902"/>
      <c r="BU175" s="902"/>
      <c r="BV175" s="902"/>
      <c r="BW175" s="902"/>
      <c r="BX175" s="902"/>
      <c r="BY175" s="902"/>
      <c r="BZ175" s="902"/>
      <c r="CA175" s="902"/>
      <c r="CB175" s="902"/>
      <c r="CC175" s="902"/>
      <c r="CD175" s="902"/>
      <c r="CE175" s="902"/>
      <c r="CF175" s="902"/>
      <c r="CG175" s="902"/>
      <c r="CH175" s="902"/>
      <c r="CI175" s="902"/>
      <c r="CJ175" s="902"/>
      <c r="CK175" s="902"/>
      <c r="CL175" s="902"/>
      <c r="CM175" s="902"/>
      <c r="CN175" s="902"/>
      <c r="CO175" s="902"/>
      <c r="CP175" s="902"/>
      <c r="CQ175" s="902"/>
      <c r="CR175" s="902"/>
      <c r="CS175" s="902"/>
      <c r="CT175" s="902"/>
      <c r="CU175" s="902"/>
      <c r="CV175" s="902"/>
      <c r="CW175" s="902"/>
      <c r="CX175" s="902"/>
      <c r="CY175" s="902"/>
      <c r="CZ175" s="902"/>
      <c r="DA175" s="902"/>
      <c r="DB175" s="902"/>
      <c r="DC175" s="902"/>
      <c r="DD175" s="902"/>
      <c r="DE175" s="902"/>
      <c r="DF175" s="902"/>
      <c r="DG175" s="902"/>
      <c r="DH175" s="902"/>
      <c r="DI175" s="902"/>
      <c r="DJ175" s="902"/>
      <c r="DK175" s="902"/>
      <c r="DL175" s="902"/>
      <c r="DM175" s="902"/>
      <c r="DN175" s="902"/>
      <c r="DO175" s="902"/>
      <c r="DP175" s="902"/>
      <c r="DQ175" s="902"/>
      <c r="DR175" s="902"/>
      <c r="DS175" s="902"/>
      <c r="DT175" s="902"/>
      <c r="DU175" s="902"/>
      <c r="DV175" s="902"/>
      <c r="DW175" s="902"/>
      <c r="DX175" s="902"/>
      <c r="DY175" s="902"/>
      <c r="DZ175" s="902"/>
      <c r="EA175" s="902"/>
      <c r="EB175" s="902"/>
      <c r="EC175" s="902"/>
      <c r="ED175" s="902"/>
      <c r="EE175" s="902"/>
      <c r="EF175" s="902"/>
      <c r="EG175" s="902"/>
      <c r="EH175" s="902"/>
      <c r="EI175" s="902"/>
      <c r="EJ175" s="902"/>
      <c r="EK175" s="902"/>
      <c r="EL175" s="902"/>
      <c r="EM175" s="902"/>
      <c r="EN175" s="902"/>
      <c r="EO175" s="902"/>
      <c r="EP175" s="902"/>
      <c r="EQ175" s="902"/>
      <c r="ER175" s="902"/>
      <c r="ES175" s="902"/>
      <c r="ET175" s="902"/>
      <c r="EU175" s="902"/>
      <c r="EV175" s="902"/>
      <c r="EW175" s="902"/>
      <c r="EX175" s="902"/>
      <c r="EY175" s="902"/>
      <c r="EZ175" s="902"/>
      <c r="FA175" s="902"/>
      <c r="FB175" s="902"/>
      <c r="FC175" s="902"/>
      <c r="FD175" s="902"/>
      <c r="FE175" s="902"/>
      <c r="FF175" s="902"/>
      <c r="FG175" s="902"/>
      <c r="FH175" s="902"/>
      <c r="FI175" s="902"/>
      <c r="JH175" s="902"/>
      <c r="JI175" s="902"/>
      <c r="JJ175" s="902"/>
      <c r="JK175" s="902"/>
    </row>
    <row r="176" spans="1:271" s="901" customFormat="1" x14ac:dyDescent="0.35">
      <c r="A176" s="902"/>
      <c r="B176" s="902"/>
      <c r="C176" s="902"/>
      <c r="D176" s="902"/>
      <c r="E176" s="902"/>
      <c r="F176" s="902"/>
      <c r="G176" s="902"/>
      <c r="H176" s="902"/>
      <c r="I176" s="902"/>
      <c r="J176" s="902"/>
      <c r="K176" s="902"/>
      <c r="L176" s="902"/>
      <c r="M176" s="902"/>
      <c r="N176" s="902"/>
      <c r="O176" s="902"/>
      <c r="P176" s="902"/>
      <c r="Q176" s="902"/>
      <c r="R176" s="902"/>
      <c r="S176" s="902"/>
      <c r="T176" s="902"/>
      <c r="U176" s="902"/>
      <c r="V176" s="902"/>
      <c r="W176" s="902"/>
      <c r="X176" s="902"/>
      <c r="Y176" s="902"/>
      <c r="Z176" s="902"/>
      <c r="AA176" s="902"/>
      <c r="AB176" s="902"/>
      <c r="AC176" s="902"/>
      <c r="AD176" s="902"/>
      <c r="AE176" s="902"/>
      <c r="AF176" s="902"/>
      <c r="AG176" s="902"/>
      <c r="AH176" s="902"/>
      <c r="AI176" s="902"/>
      <c r="AJ176" s="902"/>
      <c r="AK176" s="902"/>
      <c r="AL176" s="902"/>
      <c r="AM176" s="902"/>
      <c r="AN176" s="902"/>
      <c r="AO176" s="902"/>
      <c r="AP176" s="902"/>
      <c r="AQ176" s="902"/>
      <c r="AR176" s="902"/>
      <c r="AS176" s="902"/>
      <c r="AT176" s="902"/>
      <c r="AU176" s="902"/>
      <c r="AV176" s="902"/>
      <c r="AW176" s="902"/>
      <c r="AX176" s="902"/>
      <c r="AY176" s="902"/>
      <c r="AZ176" s="902"/>
      <c r="BA176" s="902"/>
      <c r="BB176" s="902"/>
      <c r="BC176" s="902"/>
      <c r="BD176" s="902"/>
      <c r="BE176" s="902"/>
      <c r="BF176" s="902"/>
      <c r="BG176" s="902"/>
      <c r="BH176" s="902"/>
      <c r="BI176" s="902"/>
      <c r="BJ176" s="902"/>
      <c r="BK176" s="902"/>
      <c r="BL176" s="902"/>
      <c r="BM176" s="902"/>
      <c r="BN176" s="902"/>
      <c r="BO176" s="902"/>
      <c r="BP176" s="902"/>
      <c r="BQ176" s="902"/>
      <c r="BR176" s="902"/>
      <c r="BS176" s="902"/>
      <c r="BT176" s="902"/>
      <c r="BU176" s="902"/>
      <c r="BV176" s="902"/>
      <c r="BW176" s="902"/>
      <c r="BX176" s="902"/>
      <c r="BY176" s="902"/>
      <c r="BZ176" s="902"/>
      <c r="CA176" s="902"/>
      <c r="CB176" s="902"/>
      <c r="CC176" s="902"/>
      <c r="CD176" s="902"/>
      <c r="CE176" s="902"/>
      <c r="CF176" s="902"/>
      <c r="CG176" s="902"/>
      <c r="CH176" s="902"/>
      <c r="CI176" s="902"/>
      <c r="CJ176" s="902"/>
      <c r="CK176" s="902"/>
      <c r="CL176" s="902"/>
      <c r="CM176" s="902"/>
      <c r="CN176" s="902"/>
      <c r="CO176" s="902"/>
      <c r="CP176" s="902"/>
      <c r="CQ176" s="902"/>
      <c r="CR176" s="902"/>
      <c r="CS176" s="902"/>
      <c r="CT176" s="902"/>
      <c r="CU176" s="902"/>
      <c r="CV176" s="902"/>
      <c r="CW176" s="902"/>
      <c r="CX176" s="902"/>
      <c r="CY176" s="902"/>
      <c r="CZ176" s="902"/>
      <c r="DA176" s="902"/>
      <c r="DB176" s="902"/>
      <c r="DC176" s="902"/>
      <c r="DD176" s="902"/>
      <c r="DE176" s="902"/>
      <c r="DF176" s="902"/>
      <c r="DG176" s="902"/>
      <c r="DH176" s="902"/>
      <c r="DI176" s="902"/>
      <c r="DJ176" s="902"/>
      <c r="DK176" s="902"/>
      <c r="DL176" s="902"/>
      <c r="DM176" s="902"/>
      <c r="DN176" s="902"/>
      <c r="DO176" s="902"/>
      <c r="DP176" s="902"/>
      <c r="DQ176" s="902"/>
      <c r="DR176" s="902"/>
      <c r="DS176" s="902"/>
      <c r="DT176" s="902"/>
      <c r="DU176" s="902"/>
      <c r="DV176" s="902"/>
      <c r="DW176" s="902"/>
      <c r="DX176" s="902"/>
      <c r="DY176" s="902"/>
      <c r="DZ176" s="902"/>
      <c r="EA176" s="902"/>
      <c r="EB176" s="902"/>
      <c r="EC176" s="902"/>
      <c r="ED176" s="902"/>
      <c r="EE176" s="902"/>
      <c r="EF176" s="902"/>
      <c r="EG176" s="902"/>
      <c r="EH176" s="902"/>
      <c r="EI176" s="902"/>
      <c r="EJ176" s="902"/>
      <c r="EK176" s="902"/>
      <c r="EL176" s="902"/>
      <c r="EM176" s="902"/>
      <c r="EN176" s="902"/>
      <c r="EO176" s="902"/>
      <c r="EP176" s="902"/>
      <c r="EQ176" s="902"/>
      <c r="ER176" s="902"/>
      <c r="ES176" s="902"/>
      <c r="ET176" s="902"/>
      <c r="EU176" s="902"/>
      <c r="EV176" s="902"/>
      <c r="EW176" s="902"/>
      <c r="EX176" s="902"/>
      <c r="EY176" s="902"/>
      <c r="EZ176" s="902"/>
      <c r="FA176" s="902"/>
      <c r="FB176" s="902"/>
      <c r="FC176" s="902"/>
      <c r="FD176" s="902"/>
      <c r="FE176" s="902"/>
      <c r="FF176" s="902"/>
      <c r="FG176" s="902"/>
      <c r="FH176" s="902"/>
      <c r="FI176" s="902"/>
      <c r="JH176" s="902"/>
      <c r="JI176" s="902"/>
      <c r="JJ176" s="902"/>
      <c r="JK176" s="902"/>
    </row>
    <row r="177" spans="1:271" s="901" customFormat="1" x14ac:dyDescent="0.35">
      <c r="A177" s="902"/>
      <c r="B177" s="902"/>
      <c r="C177" s="902"/>
      <c r="D177" s="902"/>
      <c r="E177" s="902"/>
      <c r="F177" s="902"/>
      <c r="G177" s="902"/>
      <c r="H177" s="902"/>
      <c r="I177" s="902"/>
      <c r="J177" s="902"/>
      <c r="K177" s="902"/>
      <c r="L177" s="902"/>
      <c r="M177" s="902"/>
      <c r="N177" s="902"/>
      <c r="O177" s="902"/>
      <c r="P177" s="902"/>
      <c r="Q177" s="902"/>
      <c r="R177" s="902"/>
      <c r="S177" s="902"/>
      <c r="T177" s="902"/>
      <c r="U177" s="902"/>
      <c r="V177" s="902"/>
      <c r="W177" s="902"/>
      <c r="X177" s="902"/>
      <c r="Y177" s="902"/>
      <c r="Z177" s="902"/>
      <c r="AA177" s="902"/>
      <c r="AB177" s="902"/>
      <c r="AC177" s="902"/>
      <c r="AD177" s="902"/>
      <c r="AE177" s="902"/>
      <c r="AF177" s="902"/>
      <c r="AG177" s="902"/>
      <c r="AH177" s="902"/>
      <c r="AI177" s="902"/>
      <c r="AJ177" s="902"/>
      <c r="AK177" s="902"/>
      <c r="AL177" s="902"/>
      <c r="AM177" s="902"/>
      <c r="AN177" s="902"/>
      <c r="AO177" s="902"/>
      <c r="AP177" s="902"/>
      <c r="AQ177" s="902"/>
      <c r="AR177" s="902"/>
      <c r="AS177" s="902"/>
      <c r="AT177" s="902"/>
      <c r="AU177" s="902"/>
      <c r="AV177" s="902"/>
      <c r="AW177" s="902"/>
      <c r="AX177" s="902"/>
      <c r="AY177" s="902"/>
      <c r="AZ177" s="902"/>
      <c r="BA177" s="902"/>
      <c r="BB177" s="902"/>
      <c r="BC177" s="902"/>
      <c r="BD177" s="902"/>
      <c r="BE177" s="902"/>
      <c r="BF177" s="902"/>
      <c r="BG177" s="902"/>
      <c r="BH177" s="902"/>
      <c r="BI177" s="902"/>
      <c r="BJ177" s="902"/>
      <c r="BK177" s="902"/>
      <c r="BL177" s="902"/>
      <c r="BM177" s="902"/>
      <c r="BN177" s="902"/>
      <c r="BO177" s="902"/>
      <c r="BP177" s="902"/>
      <c r="BQ177" s="902"/>
      <c r="BR177" s="902"/>
      <c r="BS177" s="902"/>
      <c r="BT177" s="902"/>
      <c r="BU177" s="902"/>
      <c r="BV177" s="902"/>
      <c r="BW177" s="902"/>
      <c r="BX177" s="902"/>
      <c r="BY177" s="902"/>
      <c r="BZ177" s="902"/>
      <c r="CA177" s="902"/>
      <c r="CB177" s="902"/>
      <c r="CC177" s="902"/>
      <c r="CD177" s="902"/>
      <c r="CE177" s="902"/>
      <c r="CF177" s="902"/>
      <c r="CG177" s="902"/>
      <c r="CH177" s="902"/>
      <c r="CI177" s="902"/>
      <c r="CJ177" s="902"/>
      <c r="CK177" s="902"/>
      <c r="CL177" s="902"/>
      <c r="CM177" s="902"/>
      <c r="CN177" s="902"/>
      <c r="CO177" s="902"/>
      <c r="CP177" s="902"/>
      <c r="CQ177" s="902"/>
      <c r="CR177" s="902"/>
      <c r="CS177" s="902"/>
      <c r="CT177" s="902"/>
      <c r="CU177" s="902"/>
      <c r="CV177" s="902"/>
      <c r="CW177" s="902"/>
      <c r="CX177" s="902"/>
      <c r="CY177" s="902"/>
      <c r="CZ177" s="902"/>
      <c r="DA177" s="902"/>
      <c r="DB177" s="902"/>
      <c r="DC177" s="902"/>
      <c r="DD177" s="902"/>
      <c r="DE177" s="902"/>
      <c r="DF177" s="902"/>
      <c r="DG177" s="902"/>
      <c r="DH177" s="902"/>
      <c r="DI177" s="902"/>
      <c r="DJ177" s="902"/>
      <c r="DK177" s="902"/>
      <c r="DL177" s="902"/>
      <c r="DM177" s="902"/>
      <c r="DN177" s="902"/>
      <c r="DO177" s="902"/>
      <c r="DP177" s="902"/>
      <c r="DQ177" s="902"/>
      <c r="DR177" s="902"/>
      <c r="DS177" s="902"/>
      <c r="DT177" s="902"/>
      <c r="DU177" s="902"/>
      <c r="DV177" s="902"/>
      <c r="DW177" s="902"/>
      <c r="DX177" s="902"/>
      <c r="DY177" s="902"/>
      <c r="DZ177" s="902"/>
      <c r="EA177" s="902"/>
      <c r="EB177" s="902"/>
      <c r="EC177" s="902"/>
      <c r="ED177" s="902"/>
      <c r="EE177" s="902"/>
      <c r="EF177" s="902"/>
      <c r="EG177" s="902"/>
      <c r="EH177" s="902"/>
      <c r="EI177" s="902"/>
      <c r="EJ177" s="902"/>
      <c r="EK177" s="902"/>
      <c r="EL177" s="902"/>
      <c r="EM177" s="902"/>
      <c r="EN177" s="902"/>
      <c r="EO177" s="902"/>
      <c r="EP177" s="902"/>
      <c r="EQ177" s="902"/>
      <c r="ER177" s="902"/>
      <c r="ES177" s="902"/>
      <c r="ET177" s="902"/>
      <c r="EU177" s="902"/>
      <c r="EV177" s="902"/>
      <c r="EW177" s="902"/>
      <c r="EX177" s="902"/>
      <c r="EY177" s="902"/>
      <c r="EZ177" s="902"/>
      <c r="FA177" s="902"/>
      <c r="FB177" s="902"/>
      <c r="FC177" s="902"/>
      <c r="FD177" s="902"/>
      <c r="FE177" s="902"/>
      <c r="FF177" s="902"/>
      <c r="FG177" s="902"/>
      <c r="FH177" s="902"/>
      <c r="FI177" s="902"/>
      <c r="JH177" s="902"/>
      <c r="JI177" s="902"/>
      <c r="JJ177" s="902"/>
      <c r="JK177" s="902"/>
    </row>
    <row r="178" spans="1:271" s="901" customFormat="1" x14ac:dyDescent="0.35">
      <c r="A178" s="902"/>
      <c r="B178" s="902"/>
      <c r="C178" s="902"/>
      <c r="D178" s="902"/>
      <c r="E178" s="902"/>
      <c r="F178" s="902"/>
      <c r="G178" s="902"/>
      <c r="H178" s="902"/>
      <c r="I178" s="902"/>
      <c r="J178" s="902"/>
      <c r="K178" s="902"/>
      <c r="L178" s="902"/>
      <c r="M178" s="902"/>
      <c r="N178" s="902"/>
      <c r="O178" s="902"/>
      <c r="P178" s="902"/>
      <c r="Q178" s="902"/>
      <c r="R178" s="902"/>
      <c r="S178" s="902"/>
      <c r="T178" s="902"/>
      <c r="U178" s="902"/>
      <c r="V178" s="902"/>
      <c r="W178" s="902"/>
      <c r="X178" s="902"/>
      <c r="Y178" s="902"/>
      <c r="Z178" s="902"/>
      <c r="AA178" s="902"/>
      <c r="AB178" s="902"/>
      <c r="AC178" s="902"/>
      <c r="AD178" s="902"/>
      <c r="AE178" s="902"/>
      <c r="AF178" s="902"/>
      <c r="AG178" s="902"/>
      <c r="AH178" s="902"/>
      <c r="AI178" s="902"/>
      <c r="AJ178" s="902"/>
      <c r="AK178" s="902"/>
      <c r="AL178" s="902"/>
      <c r="AM178" s="902"/>
      <c r="AN178" s="902"/>
      <c r="AO178" s="902"/>
      <c r="AP178" s="902"/>
      <c r="AQ178" s="902"/>
      <c r="AR178" s="902"/>
      <c r="AS178" s="902"/>
      <c r="AT178" s="902"/>
      <c r="AU178" s="902"/>
      <c r="AV178" s="902"/>
      <c r="AW178" s="902"/>
      <c r="AX178" s="902"/>
      <c r="AY178" s="902"/>
      <c r="AZ178" s="902"/>
      <c r="BA178" s="902"/>
      <c r="BB178" s="902"/>
      <c r="BC178" s="902"/>
      <c r="BD178" s="902"/>
      <c r="BE178" s="902"/>
      <c r="BF178" s="902"/>
      <c r="BG178" s="902"/>
      <c r="BH178" s="902"/>
      <c r="BI178" s="902"/>
      <c r="BJ178" s="902"/>
      <c r="BK178" s="902"/>
      <c r="BL178" s="902"/>
      <c r="BM178" s="902"/>
      <c r="BN178" s="902"/>
      <c r="BO178" s="902"/>
      <c r="BP178" s="902"/>
      <c r="BQ178" s="902"/>
      <c r="BR178" s="902"/>
      <c r="BS178" s="902"/>
      <c r="BT178" s="902"/>
      <c r="BU178" s="902"/>
      <c r="BV178" s="902"/>
      <c r="BW178" s="902"/>
      <c r="BX178" s="902"/>
      <c r="BY178" s="902"/>
      <c r="BZ178" s="902"/>
      <c r="CA178" s="902"/>
      <c r="CB178" s="902"/>
      <c r="CC178" s="902"/>
      <c r="CD178" s="902"/>
      <c r="CE178" s="902"/>
      <c r="CF178" s="902"/>
      <c r="CG178" s="902"/>
      <c r="CH178" s="902"/>
      <c r="CI178" s="902"/>
      <c r="CJ178" s="902"/>
      <c r="CK178" s="902"/>
      <c r="CL178" s="902"/>
      <c r="CM178" s="902"/>
      <c r="CN178" s="902"/>
      <c r="CO178" s="902"/>
      <c r="CP178" s="902"/>
      <c r="CQ178" s="902"/>
      <c r="CR178" s="902"/>
      <c r="CS178" s="902"/>
      <c r="CT178" s="902"/>
      <c r="CU178" s="902"/>
      <c r="CV178" s="902"/>
      <c r="CW178" s="902"/>
      <c r="CX178" s="902"/>
      <c r="CY178" s="902"/>
      <c r="CZ178" s="902"/>
      <c r="DA178" s="902"/>
      <c r="DB178" s="902"/>
      <c r="DC178" s="902"/>
      <c r="DD178" s="902"/>
      <c r="DE178" s="902"/>
      <c r="DF178" s="902"/>
      <c r="DG178" s="902"/>
      <c r="DH178" s="902"/>
      <c r="DI178" s="902"/>
      <c r="DJ178" s="902"/>
      <c r="DK178" s="902"/>
      <c r="DL178" s="902"/>
      <c r="DM178" s="902"/>
      <c r="DN178" s="902"/>
      <c r="DO178" s="902"/>
      <c r="DP178" s="902"/>
      <c r="DQ178" s="902"/>
      <c r="DR178" s="902"/>
      <c r="DS178" s="902"/>
      <c r="DT178" s="902"/>
      <c r="DU178" s="902"/>
      <c r="DV178" s="902"/>
      <c r="DW178" s="902"/>
      <c r="DX178" s="902"/>
      <c r="DY178" s="902"/>
      <c r="DZ178" s="902"/>
      <c r="EA178" s="902"/>
      <c r="EB178" s="902"/>
      <c r="EC178" s="902"/>
      <c r="ED178" s="902"/>
      <c r="EE178" s="902"/>
      <c r="EF178" s="902"/>
      <c r="EG178" s="902"/>
      <c r="EH178" s="902"/>
      <c r="EI178" s="902"/>
      <c r="EJ178" s="902"/>
      <c r="EK178" s="902"/>
      <c r="EL178" s="902"/>
      <c r="EM178" s="902"/>
      <c r="EN178" s="902"/>
      <c r="EO178" s="902"/>
      <c r="EP178" s="902"/>
      <c r="EQ178" s="902"/>
      <c r="ER178" s="902"/>
      <c r="ES178" s="902"/>
      <c r="ET178" s="902"/>
      <c r="EU178" s="902"/>
      <c r="EV178" s="902"/>
      <c r="EW178" s="902"/>
      <c r="EX178" s="902"/>
      <c r="EY178" s="902"/>
      <c r="EZ178" s="902"/>
      <c r="FA178" s="902"/>
      <c r="FB178" s="902"/>
      <c r="FC178" s="902"/>
      <c r="FD178" s="902"/>
      <c r="FE178" s="902"/>
      <c r="FF178" s="902"/>
      <c r="FG178" s="902"/>
      <c r="FH178" s="902"/>
      <c r="FI178" s="902"/>
      <c r="JH178" s="902"/>
      <c r="JI178" s="902"/>
      <c r="JJ178" s="902"/>
      <c r="JK178" s="902"/>
    </row>
    <row r="179" spans="1:271" s="901" customFormat="1" x14ac:dyDescent="0.35">
      <c r="A179" s="902"/>
      <c r="B179" s="902"/>
      <c r="C179" s="902"/>
      <c r="D179" s="902"/>
      <c r="E179" s="902"/>
      <c r="F179" s="902"/>
      <c r="G179" s="902"/>
      <c r="H179" s="902"/>
      <c r="I179" s="902"/>
      <c r="J179" s="902"/>
      <c r="K179" s="902"/>
      <c r="L179" s="902"/>
      <c r="M179" s="902"/>
      <c r="N179" s="902"/>
      <c r="O179" s="902"/>
      <c r="P179" s="902"/>
      <c r="Q179" s="902"/>
      <c r="R179" s="902"/>
      <c r="S179" s="902"/>
      <c r="T179" s="902"/>
      <c r="U179" s="902"/>
      <c r="V179" s="902"/>
      <c r="W179" s="902"/>
      <c r="X179" s="902"/>
      <c r="Y179" s="902"/>
      <c r="Z179" s="902"/>
      <c r="AA179" s="902"/>
      <c r="AB179" s="902"/>
      <c r="AC179" s="902"/>
      <c r="AD179" s="902"/>
      <c r="AE179" s="902"/>
      <c r="AF179" s="902"/>
      <c r="AG179" s="902"/>
      <c r="AH179" s="902"/>
      <c r="AI179" s="902"/>
      <c r="AJ179" s="902"/>
      <c r="AK179" s="902"/>
      <c r="AL179" s="902"/>
      <c r="AM179" s="902"/>
      <c r="AN179" s="902"/>
      <c r="AO179" s="902"/>
      <c r="AP179" s="902"/>
      <c r="AQ179" s="902"/>
      <c r="AR179" s="902"/>
      <c r="AS179" s="902"/>
      <c r="AT179" s="902"/>
      <c r="AU179" s="902"/>
      <c r="AV179" s="902"/>
      <c r="AW179" s="902"/>
      <c r="AX179" s="902"/>
      <c r="AY179" s="902"/>
      <c r="AZ179" s="902"/>
      <c r="BA179" s="902"/>
      <c r="BB179" s="902"/>
      <c r="BC179" s="902"/>
      <c r="BD179" s="902"/>
      <c r="BE179" s="902"/>
      <c r="BF179" s="902"/>
      <c r="BG179" s="902"/>
      <c r="BH179" s="902"/>
      <c r="BI179" s="902"/>
      <c r="BJ179" s="902"/>
      <c r="BK179" s="902"/>
      <c r="BL179" s="902"/>
      <c r="BM179" s="902"/>
      <c r="BN179" s="902"/>
      <c r="BO179" s="902"/>
      <c r="BP179" s="902"/>
      <c r="BQ179" s="902"/>
      <c r="BR179" s="902"/>
      <c r="BS179" s="902"/>
      <c r="BT179" s="902"/>
      <c r="BU179" s="902"/>
      <c r="BV179" s="902"/>
      <c r="BW179" s="902"/>
      <c r="BX179" s="902"/>
      <c r="BY179" s="902"/>
      <c r="BZ179" s="902"/>
      <c r="CA179" s="902"/>
      <c r="CB179" s="902"/>
      <c r="CC179" s="902"/>
      <c r="CD179" s="902"/>
      <c r="CE179" s="902"/>
      <c r="CF179" s="902"/>
      <c r="CG179" s="902"/>
      <c r="CH179" s="902"/>
      <c r="CI179" s="902"/>
      <c r="CJ179" s="902"/>
      <c r="CK179" s="902"/>
      <c r="CL179" s="902"/>
      <c r="CM179" s="902"/>
      <c r="CN179" s="902"/>
      <c r="CO179" s="902"/>
      <c r="CP179" s="902"/>
      <c r="CQ179" s="902"/>
      <c r="CR179" s="902"/>
      <c r="CS179" s="902"/>
      <c r="CT179" s="902"/>
      <c r="CU179" s="902"/>
      <c r="CV179" s="902"/>
      <c r="CW179" s="902"/>
      <c r="CX179" s="902"/>
      <c r="CY179" s="902"/>
      <c r="CZ179" s="902"/>
      <c r="DA179" s="902"/>
      <c r="DB179" s="902"/>
      <c r="DC179" s="902"/>
      <c r="DD179" s="902"/>
      <c r="DE179" s="902"/>
      <c r="DF179" s="902"/>
      <c r="DG179" s="902"/>
      <c r="DH179" s="902"/>
      <c r="DI179" s="902"/>
      <c r="DJ179" s="902"/>
      <c r="DK179" s="902"/>
      <c r="DL179" s="902"/>
      <c r="DM179" s="902"/>
      <c r="DN179" s="902"/>
      <c r="DO179" s="902"/>
      <c r="DP179" s="902"/>
      <c r="DQ179" s="902"/>
      <c r="DR179" s="902"/>
      <c r="DS179" s="902"/>
      <c r="DT179" s="902"/>
      <c r="DU179" s="902"/>
      <c r="DV179" s="902"/>
      <c r="DW179" s="902"/>
      <c r="DX179" s="902"/>
      <c r="DY179" s="902"/>
      <c r="DZ179" s="902"/>
      <c r="EA179" s="902"/>
      <c r="EB179" s="902"/>
      <c r="EC179" s="902"/>
      <c r="ED179" s="902"/>
      <c r="EE179" s="902"/>
      <c r="EF179" s="902"/>
      <c r="EG179" s="902"/>
      <c r="EH179" s="902"/>
      <c r="EI179" s="902"/>
      <c r="EJ179" s="902"/>
      <c r="EK179" s="902"/>
      <c r="EL179" s="902"/>
      <c r="EM179" s="902"/>
      <c r="EN179" s="902"/>
      <c r="EO179" s="902"/>
      <c r="EP179" s="902"/>
      <c r="EQ179" s="902"/>
      <c r="ER179" s="902"/>
      <c r="ES179" s="902"/>
      <c r="ET179" s="902"/>
      <c r="EU179" s="902"/>
      <c r="EV179" s="902"/>
      <c r="EW179" s="902"/>
      <c r="EX179" s="902"/>
      <c r="EY179" s="902"/>
      <c r="EZ179" s="902"/>
      <c r="FA179" s="902"/>
      <c r="FB179" s="902"/>
      <c r="FC179" s="902"/>
      <c r="FD179" s="902"/>
      <c r="FE179" s="902"/>
      <c r="FF179" s="902"/>
      <c r="FG179" s="902"/>
      <c r="FH179" s="902"/>
      <c r="FI179" s="902"/>
      <c r="JH179" s="902"/>
      <c r="JI179" s="902"/>
      <c r="JJ179" s="902"/>
      <c r="JK179" s="902"/>
    </row>
    <row r="180" spans="1:271" s="901" customFormat="1" x14ac:dyDescent="0.35">
      <c r="A180" s="902"/>
      <c r="B180" s="902"/>
      <c r="C180" s="902"/>
      <c r="D180" s="902"/>
      <c r="E180" s="902"/>
      <c r="F180" s="902"/>
      <c r="G180" s="902"/>
      <c r="H180" s="902"/>
      <c r="I180" s="902"/>
      <c r="J180" s="902"/>
      <c r="K180" s="902"/>
      <c r="L180" s="902"/>
      <c r="M180" s="902"/>
      <c r="N180" s="902"/>
      <c r="O180" s="902"/>
      <c r="P180" s="902"/>
      <c r="Q180" s="902"/>
      <c r="R180" s="902"/>
      <c r="S180" s="902"/>
      <c r="T180" s="902"/>
      <c r="U180" s="902"/>
      <c r="V180" s="902"/>
      <c r="W180" s="902"/>
      <c r="X180" s="902"/>
      <c r="Y180" s="902"/>
      <c r="Z180" s="902"/>
      <c r="AA180" s="902"/>
      <c r="AB180" s="902"/>
      <c r="AC180" s="902"/>
      <c r="AD180" s="902"/>
      <c r="AE180" s="902"/>
      <c r="AF180" s="902"/>
      <c r="AG180" s="902"/>
      <c r="AH180" s="902"/>
      <c r="AI180" s="902"/>
      <c r="AJ180" s="902"/>
      <c r="AK180" s="902"/>
      <c r="AL180" s="902"/>
      <c r="AM180" s="902"/>
      <c r="AN180" s="902"/>
      <c r="AO180" s="902"/>
      <c r="AP180" s="902"/>
      <c r="AQ180" s="902"/>
      <c r="AR180" s="902"/>
      <c r="AS180" s="902"/>
      <c r="AT180" s="902"/>
      <c r="AU180" s="902"/>
      <c r="AV180" s="902"/>
      <c r="AW180" s="902"/>
      <c r="AX180" s="902"/>
      <c r="AY180" s="902"/>
      <c r="AZ180" s="902"/>
      <c r="BA180" s="902"/>
      <c r="BB180" s="902"/>
      <c r="BC180" s="902"/>
      <c r="BD180" s="902"/>
      <c r="BE180" s="902"/>
      <c r="BF180" s="902"/>
      <c r="BG180" s="902"/>
      <c r="BH180" s="902"/>
      <c r="BI180" s="902"/>
      <c r="BJ180" s="902"/>
      <c r="BK180" s="902"/>
      <c r="BL180" s="902"/>
      <c r="BM180" s="902"/>
      <c r="BN180" s="902"/>
      <c r="BO180" s="902"/>
      <c r="BP180" s="902"/>
      <c r="BQ180" s="902"/>
      <c r="BR180" s="902"/>
      <c r="BS180" s="902"/>
      <c r="BT180" s="902"/>
      <c r="BU180" s="902"/>
      <c r="BV180" s="902"/>
      <c r="BW180" s="902"/>
      <c r="BX180" s="902"/>
      <c r="BY180" s="902"/>
      <c r="BZ180" s="902"/>
      <c r="CA180" s="902"/>
      <c r="CB180" s="902"/>
      <c r="CC180" s="902"/>
      <c r="CD180" s="902"/>
      <c r="CE180" s="902"/>
      <c r="CF180" s="902"/>
      <c r="CG180" s="902"/>
      <c r="CH180" s="902"/>
      <c r="CI180" s="902"/>
      <c r="CJ180" s="902"/>
      <c r="CK180" s="902"/>
      <c r="CL180" s="902"/>
      <c r="CM180" s="902"/>
      <c r="CN180" s="902"/>
      <c r="CO180" s="902"/>
      <c r="CP180" s="902"/>
      <c r="CQ180" s="902"/>
      <c r="CR180" s="902"/>
      <c r="CS180" s="902"/>
      <c r="CT180" s="902"/>
      <c r="CU180" s="902"/>
      <c r="CV180" s="902"/>
      <c r="CW180" s="902"/>
      <c r="CX180" s="902"/>
      <c r="CY180" s="902"/>
      <c r="CZ180" s="902"/>
      <c r="DA180" s="902"/>
      <c r="DB180" s="902"/>
      <c r="DC180" s="902"/>
      <c r="DD180" s="902"/>
      <c r="DE180" s="902"/>
      <c r="DF180" s="902"/>
      <c r="DG180" s="902"/>
      <c r="DH180" s="902"/>
      <c r="DI180" s="902"/>
      <c r="DJ180" s="902"/>
      <c r="DK180" s="902"/>
      <c r="DL180" s="902"/>
      <c r="DM180" s="902"/>
      <c r="DN180" s="902"/>
      <c r="DO180" s="902"/>
      <c r="DP180" s="902"/>
      <c r="DQ180" s="902"/>
      <c r="DR180" s="902"/>
      <c r="DS180" s="902"/>
      <c r="DT180" s="902"/>
      <c r="DU180" s="902"/>
      <c r="DV180" s="902"/>
      <c r="DW180" s="902"/>
      <c r="DX180" s="902"/>
      <c r="DY180" s="902"/>
      <c r="DZ180" s="902"/>
      <c r="EA180" s="902"/>
      <c r="EB180" s="902"/>
      <c r="EC180" s="902"/>
      <c r="ED180" s="902"/>
      <c r="EE180" s="902"/>
      <c r="EF180" s="902"/>
      <c r="EG180" s="902"/>
      <c r="EH180" s="902"/>
      <c r="EI180" s="902"/>
      <c r="EJ180" s="902"/>
      <c r="EK180" s="902"/>
      <c r="EL180" s="902"/>
      <c r="EM180" s="902"/>
      <c r="EN180" s="902"/>
      <c r="EO180" s="902"/>
      <c r="EP180" s="902"/>
      <c r="EQ180" s="902"/>
      <c r="ER180" s="902"/>
      <c r="ES180" s="902"/>
      <c r="ET180" s="902"/>
      <c r="EU180" s="902"/>
      <c r="EV180" s="902"/>
      <c r="EW180" s="902"/>
      <c r="EX180" s="902"/>
      <c r="EY180" s="902"/>
      <c r="EZ180" s="902"/>
      <c r="FA180" s="902"/>
      <c r="FB180" s="902"/>
      <c r="FC180" s="902"/>
      <c r="FD180" s="902"/>
      <c r="FE180" s="902"/>
      <c r="FF180" s="902"/>
      <c r="FG180" s="902"/>
      <c r="FH180" s="902"/>
      <c r="FI180" s="902"/>
      <c r="JH180" s="902"/>
      <c r="JI180" s="902"/>
      <c r="JJ180" s="902"/>
      <c r="JK180" s="902"/>
    </row>
    <row r="181" spans="1:271" s="901" customFormat="1" x14ac:dyDescent="0.35">
      <c r="A181" s="902"/>
      <c r="B181" s="902"/>
      <c r="C181" s="902"/>
      <c r="D181" s="902"/>
      <c r="E181" s="902"/>
      <c r="F181" s="902"/>
      <c r="G181" s="902"/>
      <c r="H181" s="902"/>
      <c r="I181" s="902"/>
      <c r="J181" s="902"/>
      <c r="K181" s="902"/>
      <c r="L181" s="902"/>
      <c r="M181" s="902"/>
      <c r="N181" s="902"/>
      <c r="O181" s="902"/>
      <c r="P181" s="902"/>
      <c r="Q181" s="902"/>
      <c r="R181" s="902"/>
      <c r="S181" s="902"/>
      <c r="T181" s="902"/>
      <c r="U181" s="902"/>
      <c r="V181" s="902"/>
      <c r="W181" s="902"/>
      <c r="X181" s="902"/>
      <c r="Y181" s="902"/>
      <c r="Z181" s="902"/>
      <c r="AA181" s="902"/>
      <c r="AB181" s="902"/>
      <c r="AC181" s="902"/>
      <c r="AD181" s="902"/>
      <c r="AE181" s="902"/>
      <c r="AF181" s="902"/>
      <c r="AG181" s="902"/>
      <c r="AH181" s="902"/>
      <c r="AI181" s="902"/>
      <c r="AJ181" s="902"/>
      <c r="AK181" s="902"/>
      <c r="AL181" s="902"/>
      <c r="AM181" s="902"/>
      <c r="AN181" s="902"/>
      <c r="AO181" s="902"/>
      <c r="AP181" s="902"/>
      <c r="AQ181" s="902"/>
      <c r="AR181" s="902"/>
      <c r="AS181" s="902"/>
      <c r="AT181" s="902"/>
      <c r="AU181" s="902"/>
      <c r="AV181" s="902"/>
      <c r="AW181" s="902"/>
      <c r="AX181" s="902"/>
      <c r="AY181" s="902"/>
      <c r="AZ181" s="902"/>
      <c r="BA181" s="902"/>
      <c r="BB181" s="902"/>
      <c r="BC181" s="902"/>
      <c r="BD181" s="902"/>
      <c r="BE181" s="902"/>
      <c r="BF181" s="902"/>
      <c r="BG181" s="902"/>
      <c r="BH181" s="902"/>
      <c r="BI181" s="902"/>
      <c r="BJ181" s="902"/>
      <c r="BK181" s="902"/>
      <c r="BL181" s="902"/>
      <c r="BM181" s="902"/>
      <c r="BN181" s="902"/>
      <c r="BO181" s="902"/>
      <c r="BP181" s="902"/>
      <c r="BQ181" s="902"/>
      <c r="BR181" s="902"/>
      <c r="BS181" s="902"/>
      <c r="BT181" s="902"/>
      <c r="BU181" s="902"/>
      <c r="BV181" s="902"/>
      <c r="BW181" s="902"/>
      <c r="BX181" s="902"/>
      <c r="BY181" s="902"/>
      <c r="BZ181" s="902"/>
      <c r="CA181" s="902"/>
      <c r="CB181" s="902"/>
      <c r="CC181" s="902"/>
      <c r="CD181" s="902"/>
      <c r="CE181" s="902"/>
      <c r="CF181" s="902"/>
      <c r="CG181" s="902"/>
      <c r="CH181" s="902"/>
      <c r="CI181" s="902"/>
      <c r="CJ181" s="902"/>
      <c r="CK181" s="902"/>
      <c r="CL181" s="902"/>
      <c r="CM181" s="902"/>
      <c r="CN181" s="902"/>
      <c r="CO181" s="902"/>
      <c r="CP181" s="902"/>
      <c r="CQ181" s="902"/>
      <c r="CR181" s="902"/>
      <c r="CS181" s="902"/>
      <c r="CT181" s="902"/>
      <c r="CU181" s="902"/>
      <c r="CV181" s="902"/>
      <c r="CW181" s="902"/>
      <c r="CX181" s="902"/>
      <c r="CY181" s="902"/>
      <c r="CZ181" s="902"/>
      <c r="DA181" s="902"/>
      <c r="DB181" s="902"/>
      <c r="DC181" s="902"/>
      <c r="DD181" s="902"/>
      <c r="DE181" s="902"/>
      <c r="DF181" s="902"/>
      <c r="DG181" s="902"/>
      <c r="DH181" s="902"/>
      <c r="DI181" s="902"/>
      <c r="DJ181" s="902"/>
      <c r="DK181" s="902"/>
      <c r="DL181" s="902"/>
      <c r="DM181" s="902"/>
      <c r="DN181" s="902"/>
      <c r="DO181" s="902"/>
      <c r="DP181" s="902"/>
      <c r="DQ181" s="902"/>
      <c r="DR181" s="902"/>
      <c r="DS181" s="902"/>
      <c r="DT181" s="902"/>
      <c r="DU181" s="902"/>
      <c r="DV181" s="902"/>
      <c r="DW181" s="902"/>
      <c r="DX181" s="902"/>
      <c r="DY181" s="902"/>
      <c r="DZ181" s="902"/>
      <c r="EA181" s="902"/>
      <c r="EB181" s="902"/>
      <c r="EC181" s="902"/>
      <c r="ED181" s="902"/>
      <c r="EE181" s="902"/>
      <c r="EF181" s="902"/>
      <c r="EG181" s="902"/>
      <c r="EH181" s="902"/>
      <c r="EI181" s="902"/>
      <c r="EJ181" s="902"/>
      <c r="EK181" s="902"/>
      <c r="EL181" s="902"/>
      <c r="EM181" s="902"/>
      <c r="EN181" s="902"/>
      <c r="EO181" s="902"/>
      <c r="EP181" s="902"/>
      <c r="EQ181" s="902"/>
      <c r="ER181" s="902"/>
      <c r="ES181" s="902"/>
      <c r="ET181" s="902"/>
      <c r="EU181" s="902"/>
      <c r="EV181" s="902"/>
      <c r="EW181" s="902"/>
      <c r="EX181" s="902"/>
      <c r="EY181" s="902"/>
      <c r="EZ181" s="902"/>
      <c r="FA181" s="902"/>
      <c r="FB181" s="902"/>
      <c r="FC181" s="902"/>
      <c r="FD181" s="902"/>
      <c r="FE181" s="902"/>
      <c r="FF181" s="902"/>
      <c r="FG181" s="902"/>
      <c r="FH181" s="902"/>
      <c r="FI181" s="902"/>
      <c r="JH181" s="902"/>
      <c r="JI181" s="902"/>
      <c r="JJ181" s="902"/>
      <c r="JK181" s="902"/>
    </row>
    <row r="182" spans="1:271" s="901" customFormat="1" x14ac:dyDescent="0.35">
      <c r="A182" s="902"/>
      <c r="B182" s="902"/>
      <c r="C182" s="902"/>
      <c r="D182" s="902"/>
      <c r="E182" s="902"/>
      <c r="F182" s="902"/>
      <c r="G182" s="902"/>
      <c r="H182" s="902"/>
      <c r="I182" s="902"/>
      <c r="J182" s="902"/>
      <c r="K182" s="902"/>
      <c r="L182" s="902"/>
      <c r="M182" s="902"/>
      <c r="N182" s="902"/>
      <c r="O182" s="902"/>
      <c r="P182" s="902"/>
      <c r="Q182" s="902"/>
      <c r="R182" s="902"/>
      <c r="S182" s="902"/>
      <c r="T182" s="902"/>
      <c r="U182" s="902"/>
      <c r="V182" s="902"/>
      <c r="W182" s="902"/>
      <c r="X182" s="902"/>
      <c r="Y182" s="902"/>
      <c r="Z182" s="902"/>
      <c r="AA182" s="902"/>
      <c r="AB182" s="902"/>
      <c r="AC182" s="902"/>
      <c r="AD182" s="902"/>
      <c r="AE182" s="902"/>
      <c r="AF182" s="902"/>
      <c r="AG182" s="902"/>
      <c r="AH182" s="902"/>
      <c r="AI182" s="902"/>
      <c r="AJ182" s="902"/>
      <c r="AK182" s="902"/>
      <c r="AL182" s="902"/>
      <c r="AM182" s="902"/>
      <c r="AN182" s="902"/>
      <c r="AO182" s="902"/>
      <c r="AP182" s="902"/>
      <c r="AQ182" s="902"/>
      <c r="AR182" s="902"/>
      <c r="AS182" s="902"/>
      <c r="AT182" s="902"/>
      <c r="AU182" s="902"/>
      <c r="AV182" s="902"/>
      <c r="AW182" s="902"/>
      <c r="AX182" s="902"/>
      <c r="AY182" s="902"/>
      <c r="AZ182" s="902"/>
      <c r="BA182" s="902"/>
      <c r="BB182" s="902"/>
      <c r="BC182" s="902"/>
      <c r="BD182" s="902"/>
      <c r="BE182" s="902"/>
      <c r="BF182" s="902"/>
      <c r="BG182" s="902"/>
      <c r="BH182" s="902"/>
      <c r="BI182" s="902"/>
      <c r="BJ182" s="902"/>
      <c r="BK182" s="902"/>
      <c r="BL182" s="902"/>
      <c r="BM182" s="902"/>
      <c r="BN182" s="902"/>
      <c r="BO182" s="902"/>
      <c r="BP182" s="902"/>
      <c r="BQ182" s="902"/>
      <c r="BR182" s="902"/>
      <c r="BS182" s="902"/>
      <c r="BT182" s="902"/>
      <c r="BU182" s="902"/>
      <c r="BV182" s="902"/>
      <c r="BW182" s="902"/>
      <c r="BX182" s="902"/>
      <c r="BY182" s="902"/>
      <c r="BZ182" s="902"/>
      <c r="CA182" s="902"/>
      <c r="CB182" s="902"/>
      <c r="CC182" s="902"/>
      <c r="CD182" s="902"/>
      <c r="CE182" s="902"/>
      <c r="CF182" s="902"/>
      <c r="CG182" s="902"/>
      <c r="CH182" s="902"/>
      <c r="CI182" s="902"/>
      <c r="CJ182" s="902"/>
      <c r="CK182" s="902"/>
      <c r="CL182" s="902"/>
      <c r="CM182" s="902"/>
      <c r="CN182" s="902"/>
      <c r="CO182" s="902"/>
      <c r="CP182" s="902"/>
      <c r="CQ182" s="902"/>
      <c r="CR182" s="902"/>
      <c r="CS182" s="902"/>
      <c r="CT182" s="902"/>
      <c r="CU182" s="902"/>
      <c r="CV182" s="902"/>
      <c r="CW182" s="902"/>
      <c r="CX182" s="902"/>
      <c r="CY182" s="902"/>
      <c r="CZ182" s="902"/>
      <c r="DA182" s="902"/>
      <c r="DB182" s="902"/>
      <c r="DC182" s="902"/>
      <c r="DD182" s="902"/>
      <c r="DE182" s="902"/>
      <c r="DF182" s="902"/>
      <c r="DG182" s="902"/>
      <c r="DH182" s="902"/>
      <c r="DI182" s="902"/>
      <c r="DJ182" s="902"/>
      <c r="DK182" s="902"/>
      <c r="DL182" s="902"/>
      <c r="DM182" s="902"/>
      <c r="DN182" s="902"/>
      <c r="DO182" s="902"/>
      <c r="DP182" s="902"/>
      <c r="DQ182" s="902"/>
      <c r="DR182" s="902"/>
      <c r="DS182" s="902"/>
      <c r="DT182" s="902"/>
      <c r="DU182" s="902"/>
      <c r="DV182" s="902"/>
      <c r="DW182" s="902"/>
      <c r="DX182" s="902"/>
      <c r="DY182" s="902"/>
      <c r="DZ182" s="902"/>
      <c r="EA182" s="902"/>
      <c r="EB182" s="902"/>
      <c r="EC182" s="902"/>
      <c r="ED182" s="902"/>
      <c r="EE182" s="902"/>
      <c r="EF182" s="902"/>
      <c r="EG182" s="902"/>
      <c r="EH182" s="902"/>
      <c r="EI182" s="902"/>
      <c r="EJ182" s="902"/>
      <c r="EK182" s="902"/>
      <c r="EL182" s="902"/>
      <c r="EM182" s="902"/>
      <c r="EN182" s="902"/>
      <c r="EO182" s="902"/>
      <c r="EP182" s="902"/>
      <c r="EQ182" s="902"/>
      <c r="ER182" s="902"/>
      <c r="ES182" s="902"/>
      <c r="ET182" s="902"/>
      <c r="EU182" s="902"/>
      <c r="EV182" s="902"/>
      <c r="EW182" s="902"/>
      <c r="EX182" s="902"/>
      <c r="EY182" s="902"/>
      <c r="EZ182" s="902"/>
      <c r="FA182" s="902"/>
      <c r="FB182" s="902"/>
      <c r="FC182" s="902"/>
      <c r="FD182" s="902"/>
      <c r="FE182" s="902"/>
      <c r="FF182" s="902"/>
      <c r="FG182" s="902"/>
      <c r="FH182" s="902"/>
      <c r="FI182" s="902"/>
      <c r="JH182" s="902"/>
      <c r="JI182" s="902"/>
      <c r="JJ182" s="902"/>
      <c r="JK182" s="902"/>
    </row>
    <row r="183" spans="1:271" s="901" customFormat="1" x14ac:dyDescent="0.35">
      <c r="A183" s="902"/>
      <c r="B183" s="902"/>
      <c r="C183" s="902"/>
      <c r="D183" s="902"/>
      <c r="E183" s="902"/>
      <c r="F183" s="902"/>
      <c r="G183" s="902"/>
      <c r="H183" s="902"/>
      <c r="I183" s="902"/>
      <c r="J183" s="902"/>
      <c r="K183" s="902"/>
      <c r="L183" s="902"/>
      <c r="M183" s="902"/>
      <c r="N183" s="902"/>
      <c r="O183" s="902"/>
      <c r="P183" s="902"/>
      <c r="Q183" s="902"/>
      <c r="R183" s="902"/>
      <c r="S183" s="902"/>
      <c r="T183" s="902"/>
      <c r="U183" s="902"/>
      <c r="V183" s="902"/>
      <c r="W183" s="902"/>
      <c r="X183" s="902"/>
      <c r="Y183" s="902"/>
      <c r="Z183" s="902"/>
      <c r="AA183" s="902"/>
      <c r="AB183" s="902"/>
      <c r="AC183" s="902"/>
      <c r="AD183" s="902"/>
      <c r="AE183" s="902"/>
      <c r="AF183" s="902"/>
      <c r="AG183" s="902"/>
      <c r="AH183" s="902"/>
      <c r="AI183" s="902"/>
      <c r="AJ183" s="902"/>
      <c r="AK183" s="902"/>
      <c r="AL183" s="902"/>
      <c r="AM183" s="902"/>
      <c r="AN183" s="902"/>
      <c r="AO183" s="902"/>
      <c r="AP183" s="902"/>
      <c r="AQ183" s="902"/>
      <c r="AR183" s="902"/>
      <c r="AS183" s="902"/>
      <c r="AT183" s="902"/>
      <c r="AU183" s="902"/>
      <c r="AV183" s="902"/>
      <c r="AW183" s="902"/>
      <c r="AX183" s="902"/>
      <c r="AY183" s="902"/>
      <c r="AZ183" s="902"/>
      <c r="BA183" s="902"/>
      <c r="BB183" s="902"/>
      <c r="BC183" s="902"/>
      <c r="BD183" s="902"/>
      <c r="BE183" s="902"/>
      <c r="BF183" s="902"/>
      <c r="BG183" s="902"/>
      <c r="BH183" s="902"/>
      <c r="BI183" s="902"/>
      <c r="BJ183" s="902"/>
      <c r="BK183" s="902"/>
      <c r="BL183" s="902"/>
      <c r="BM183" s="902"/>
      <c r="BN183" s="902"/>
      <c r="BO183" s="902"/>
      <c r="BP183" s="902"/>
      <c r="BQ183" s="902"/>
      <c r="BR183" s="902"/>
      <c r="BS183" s="902"/>
      <c r="BT183" s="902"/>
      <c r="BU183" s="902"/>
      <c r="BV183" s="902"/>
      <c r="BW183" s="902"/>
      <c r="BX183" s="902"/>
      <c r="BY183" s="902"/>
      <c r="BZ183" s="902"/>
      <c r="CA183" s="902"/>
      <c r="CB183" s="902"/>
      <c r="CC183" s="902"/>
      <c r="CD183" s="902"/>
      <c r="CE183" s="902"/>
      <c r="CF183" s="902"/>
      <c r="CG183" s="902"/>
      <c r="CH183" s="902"/>
      <c r="CI183" s="902"/>
      <c r="CJ183" s="902"/>
      <c r="CK183" s="902"/>
      <c r="CL183" s="902"/>
      <c r="CM183" s="902"/>
      <c r="CN183" s="902"/>
      <c r="CO183" s="902"/>
      <c r="CP183" s="902"/>
      <c r="CQ183" s="902"/>
      <c r="CR183" s="902"/>
      <c r="CS183" s="902"/>
      <c r="CT183" s="902"/>
      <c r="CU183" s="902"/>
      <c r="CV183" s="902"/>
      <c r="CW183" s="902"/>
      <c r="CX183" s="902"/>
      <c r="CY183" s="902"/>
      <c r="CZ183" s="902"/>
      <c r="DA183" s="902"/>
      <c r="DB183" s="902"/>
      <c r="DC183" s="902"/>
      <c r="DD183" s="902"/>
      <c r="DE183" s="902"/>
      <c r="DF183" s="902"/>
      <c r="DG183" s="902"/>
      <c r="DH183" s="902"/>
      <c r="DI183" s="902"/>
      <c r="DJ183" s="902"/>
      <c r="DK183" s="902"/>
      <c r="DL183" s="902"/>
      <c r="DM183" s="902"/>
      <c r="DN183" s="902"/>
      <c r="DO183" s="902"/>
      <c r="DP183" s="902"/>
      <c r="DQ183" s="902"/>
      <c r="DR183" s="902"/>
      <c r="DS183" s="902"/>
      <c r="DT183" s="902"/>
      <c r="DU183" s="902"/>
      <c r="DV183" s="902"/>
      <c r="DW183" s="902"/>
      <c r="DX183" s="902"/>
      <c r="DY183" s="902"/>
      <c r="DZ183" s="902"/>
      <c r="EA183" s="902"/>
      <c r="EB183" s="902"/>
      <c r="EC183" s="902"/>
      <c r="ED183" s="902"/>
      <c r="EE183" s="902"/>
      <c r="EF183" s="902"/>
      <c r="EG183" s="902"/>
      <c r="EH183" s="902"/>
      <c r="EI183" s="902"/>
      <c r="EJ183" s="902"/>
      <c r="EK183" s="902"/>
      <c r="EL183" s="902"/>
      <c r="EM183" s="902"/>
      <c r="EN183" s="902"/>
      <c r="EO183" s="902"/>
      <c r="EP183" s="902"/>
      <c r="EQ183" s="902"/>
      <c r="ER183" s="902"/>
      <c r="ES183" s="902"/>
      <c r="ET183" s="902"/>
      <c r="EU183" s="902"/>
      <c r="EV183" s="902"/>
      <c r="EW183" s="902"/>
      <c r="EX183" s="902"/>
      <c r="EY183" s="902"/>
      <c r="EZ183" s="902"/>
      <c r="FA183" s="902"/>
      <c r="FB183" s="902"/>
      <c r="FC183" s="902"/>
      <c r="FD183" s="902"/>
      <c r="FE183" s="902"/>
      <c r="FF183" s="902"/>
      <c r="FG183" s="902"/>
      <c r="FH183" s="902"/>
      <c r="FI183" s="902"/>
      <c r="JH183" s="902"/>
      <c r="JI183" s="902"/>
      <c r="JJ183" s="902"/>
      <c r="JK183" s="902"/>
    </row>
    <row r="184" spans="1:271" s="901" customFormat="1" x14ac:dyDescent="0.35">
      <c r="A184" s="902"/>
      <c r="B184" s="902"/>
      <c r="C184" s="902"/>
      <c r="D184" s="902"/>
      <c r="E184" s="902"/>
      <c r="F184" s="902"/>
      <c r="G184" s="902"/>
      <c r="H184" s="902"/>
      <c r="I184" s="902"/>
      <c r="J184" s="902"/>
      <c r="K184" s="902"/>
      <c r="L184" s="902"/>
      <c r="M184" s="902"/>
      <c r="N184" s="902"/>
      <c r="O184" s="902"/>
      <c r="P184" s="902"/>
      <c r="Q184" s="902"/>
      <c r="R184" s="902"/>
      <c r="S184" s="902"/>
      <c r="T184" s="902"/>
      <c r="U184" s="902"/>
      <c r="V184" s="902"/>
      <c r="W184" s="902"/>
      <c r="X184" s="902"/>
      <c r="Y184" s="902"/>
      <c r="Z184" s="902"/>
      <c r="AA184" s="902"/>
      <c r="AB184" s="902"/>
      <c r="AC184" s="902"/>
      <c r="AD184" s="902"/>
      <c r="AE184" s="902"/>
      <c r="AF184" s="902"/>
      <c r="AG184" s="902"/>
      <c r="AH184" s="902"/>
      <c r="AI184" s="902"/>
      <c r="AJ184" s="902"/>
      <c r="AK184" s="902"/>
      <c r="AL184" s="902"/>
      <c r="AM184" s="902"/>
      <c r="AN184" s="902"/>
      <c r="AO184" s="902"/>
      <c r="AP184" s="902"/>
      <c r="AQ184" s="902"/>
      <c r="AR184" s="902"/>
      <c r="AS184" s="902"/>
      <c r="AT184" s="902"/>
      <c r="AU184" s="902"/>
      <c r="AV184" s="902"/>
      <c r="AW184" s="902"/>
      <c r="AX184" s="902"/>
      <c r="AY184" s="902"/>
      <c r="AZ184" s="902"/>
      <c r="BA184" s="902"/>
      <c r="BB184" s="902"/>
      <c r="BC184" s="902"/>
      <c r="BD184" s="902"/>
      <c r="BE184" s="902"/>
      <c r="BF184" s="902"/>
      <c r="BG184" s="902"/>
      <c r="BH184" s="902"/>
      <c r="BI184" s="902"/>
      <c r="BJ184" s="902"/>
      <c r="BK184" s="902"/>
      <c r="BL184" s="902"/>
      <c r="BM184" s="902"/>
      <c r="BN184" s="902"/>
      <c r="BO184" s="902"/>
      <c r="BP184" s="902"/>
      <c r="BQ184" s="902"/>
      <c r="BR184" s="902"/>
      <c r="BS184" s="902"/>
      <c r="BT184" s="902"/>
      <c r="BU184" s="902"/>
      <c r="BV184" s="902"/>
      <c r="BW184" s="902"/>
      <c r="BX184" s="902"/>
      <c r="BY184" s="902"/>
      <c r="BZ184" s="902"/>
      <c r="CA184" s="902"/>
      <c r="CB184" s="902"/>
      <c r="CC184" s="902"/>
      <c r="CD184" s="902"/>
      <c r="CE184" s="902"/>
      <c r="CF184" s="902"/>
      <c r="CG184" s="902"/>
      <c r="CH184" s="902"/>
      <c r="CI184" s="902"/>
      <c r="CJ184" s="902"/>
      <c r="CK184" s="902"/>
      <c r="CL184" s="902"/>
      <c r="CM184" s="902"/>
      <c r="CN184" s="902"/>
      <c r="CO184" s="902"/>
      <c r="CP184" s="902"/>
      <c r="CQ184" s="902"/>
      <c r="CR184" s="902"/>
      <c r="CS184" s="902"/>
      <c r="CT184" s="902"/>
      <c r="CU184" s="902"/>
      <c r="CV184" s="902"/>
      <c r="CW184" s="902"/>
      <c r="CX184" s="902"/>
      <c r="CY184" s="902"/>
      <c r="CZ184" s="902"/>
      <c r="DA184" s="902"/>
      <c r="DB184" s="902"/>
      <c r="DC184" s="902"/>
      <c r="DD184" s="902"/>
      <c r="DE184" s="902"/>
      <c r="DF184" s="902"/>
      <c r="DG184" s="902"/>
      <c r="DH184" s="902"/>
      <c r="DI184" s="902"/>
      <c r="DJ184" s="902"/>
      <c r="DK184" s="902"/>
      <c r="DL184" s="902"/>
      <c r="DM184" s="902"/>
      <c r="DN184" s="902"/>
      <c r="DO184" s="902"/>
      <c r="DP184" s="902"/>
      <c r="DQ184" s="902"/>
      <c r="DR184" s="902"/>
      <c r="DS184" s="902"/>
      <c r="DT184" s="902"/>
      <c r="DU184" s="902"/>
      <c r="DV184" s="902"/>
      <c r="DW184" s="902"/>
      <c r="DX184" s="902"/>
      <c r="DY184" s="902"/>
      <c r="DZ184" s="902"/>
      <c r="EA184" s="902"/>
      <c r="EB184" s="902"/>
      <c r="EC184" s="902"/>
      <c r="ED184" s="902"/>
      <c r="EE184" s="902"/>
      <c r="EF184" s="902"/>
      <c r="EG184" s="902"/>
      <c r="EH184" s="902"/>
      <c r="EI184" s="902"/>
      <c r="EJ184" s="902"/>
      <c r="EK184" s="902"/>
      <c r="EL184" s="902"/>
      <c r="EM184" s="902"/>
      <c r="EN184" s="902"/>
      <c r="EO184" s="902"/>
      <c r="EP184" s="902"/>
      <c r="EQ184" s="902"/>
      <c r="ER184" s="902"/>
      <c r="ES184" s="902"/>
      <c r="ET184" s="902"/>
      <c r="EU184" s="902"/>
      <c r="EV184" s="902"/>
      <c r="EW184" s="902"/>
      <c r="EX184" s="902"/>
      <c r="EY184" s="902"/>
      <c r="EZ184" s="902"/>
      <c r="FA184" s="902"/>
      <c r="FB184" s="902"/>
      <c r="FC184" s="902"/>
      <c r="FD184" s="902"/>
      <c r="FE184" s="902"/>
      <c r="FF184" s="902"/>
      <c r="FG184" s="902"/>
      <c r="FH184" s="902"/>
      <c r="FI184" s="902"/>
      <c r="JH184" s="902"/>
      <c r="JI184" s="902"/>
      <c r="JJ184" s="902"/>
      <c r="JK184" s="902"/>
    </row>
    <row r="185" spans="1:271" s="901" customFormat="1" x14ac:dyDescent="0.35">
      <c r="A185" s="902"/>
      <c r="B185" s="902"/>
      <c r="C185" s="902"/>
      <c r="D185" s="902"/>
      <c r="E185" s="902"/>
      <c r="F185" s="902"/>
      <c r="G185" s="902"/>
      <c r="H185" s="902"/>
      <c r="I185" s="902"/>
      <c r="J185" s="902"/>
      <c r="K185" s="902"/>
      <c r="L185" s="902"/>
      <c r="M185" s="902"/>
      <c r="N185" s="902"/>
      <c r="O185" s="902"/>
      <c r="P185" s="902"/>
      <c r="Q185" s="902"/>
      <c r="R185" s="902"/>
      <c r="S185" s="902"/>
      <c r="T185" s="902"/>
      <c r="U185" s="902"/>
      <c r="V185" s="902"/>
      <c r="W185" s="902"/>
      <c r="X185" s="902"/>
      <c r="Y185" s="902"/>
      <c r="Z185" s="902"/>
      <c r="AA185" s="902"/>
      <c r="AB185" s="902"/>
      <c r="AC185" s="902"/>
      <c r="AD185" s="902"/>
      <c r="AE185" s="902"/>
      <c r="AF185" s="902"/>
      <c r="AG185" s="902"/>
      <c r="AH185" s="902"/>
      <c r="AI185" s="902"/>
      <c r="AJ185" s="902"/>
      <c r="AK185" s="902"/>
      <c r="AL185" s="902"/>
      <c r="AM185" s="902"/>
      <c r="AN185" s="902"/>
      <c r="AO185" s="902"/>
      <c r="AP185" s="902"/>
      <c r="AQ185" s="902"/>
      <c r="AR185" s="902"/>
      <c r="AS185" s="902"/>
      <c r="AT185" s="902"/>
      <c r="AU185" s="902"/>
      <c r="AV185" s="902"/>
      <c r="AW185" s="902"/>
      <c r="AX185" s="902"/>
      <c r="AY185" s="902"/>
      <c r="AZ185" s="902"/>
      <c r="BA185" s="902"/>
      <c r="BB185" s="902"/>
      <c r="BC185" s="902"/>
      <c r="BD185" s="902"/>
      <c r="BE185" s="902"/>
      <c r="BF185" s="902"/>
      <c r="BG185" s="902"/>
      <c r="BH185" s="902"/>
      <c r="BI185" s="902"/>
      <c r="BJ185" s="902"/>
      <c r="BK185" s="902"/>
      <c r="BL185" s="902"/>
      <c r="BM185" s="902"/>
      <c r="BN185" s="902"/>
      <c r="BO185" s="902"/>
      <c r="BP185" s="902"/>
      <c r="BQ185" s="902"/>
      <c r="BR185" s="902"/>
      <c r="BS185" s="902"/>
      <c r="BT185" s="902"/>
      <c r="BU185" s="902"/>
      <c r="BV185" s="902"/>
      <c r="BW185" s="902"/>
      <c r="BX185" s="902"/>
      <c r="BY185" s="902"/>
      <c r="BZ185" s="902"/>
      <c r="CA185" s="902"/>
      <c r="CB185" s="902"/>
      <c r="CC185" s="902"/>
      <c r="CD185" s="902"/>
      <c r="CE185" s="902"/>
      <c r="CF185" s="902"/>
      <c r="CG185" s="902"/>
      <c r="CH185" s="902"/>
      <c r="CI185" s="902"/>
      <c r="CJ185" s="902"/>
      <c r="CK185" s="902"/>
      <c r="CL185" s="902"/>
      <c r="CM185" s="902"/>
      <c r="CN185" s="902"/>
      <c r="CO185" s="902"/>
      <c r="CP185" s="902"/>
      <c r="CQ185" s="902"/>
      <c r="CR185" s="902"/>
      <c r="CS185" s="902"/>
      <c r="CT185" s="902"/>
      <c r="CU185" s="902"/>
      <c r="CV185" s="902"/>
      <c r="CW185" s="902"/>
      <c r="CX185" s="902"/>
      <c r="CY185" s="902"/>
      <c r="CZ185" s="902"/>
      <c r="DA185" s="902"/>
      <c r="DB185" s="902"/>
      <c r="DC185" s="902"/>
      <c r="DD185" s="902"/>
      <c r="DE185" s="902"/>
      <c r="DF185" s="902"/>
      <c r="DG185" s="902"/>
      <c r="DH185" s="902"/>
      <c r="DI185" s="902"/>
      <c r="DJ185" s="902"/>
      <c r="DK185" s="902"/>
      <c r="DL185" s="902"/>
      <c r="DM185" s="902"/>
      <c r="DN185" s="902"/>
      <c r="DO185" s="902"/>
      <c r="DP185" s="902"/>
      <c r="DQ185" s="902"/>
      <c r="DR185" s="902"/>
      <c r="DS185" s="902"/>
      <c r="DT185" s="902"/>
      <c r="DU185" s="902"/>
      <c r="DV185" s="902"/>
      <c r="DW185" s="902"/>
      <c r="DX185" s="902"/>
      <c r="DY185" s="902"/>
      <c r="DZ185" s="902"/>
      <c r="EA185" s="902"/>
      <c r="EB185" s="902"/>
      <c r="EC185" s="902"/>
      <c r="ED185" s="902"/>
      <c r="EE185" s="902"/>
      <c r="EF185" s="902"/>
      <c r="EG185" s="902"/>
      <c r="EH185" s="902"/>
      <c r="EI185" s="902"/>
      <c r="EJ185" s="902"/>
      <c r="EK185" s="902"/>
      <c r="EL185" s="902"/>
      <c r="EM185" s="902"/>
      <c r="EN185" s="902"/>
      <c r="EO185" s="902"/>
      <c r="EP185" s="902"/>
      <c r="EQ185" s="902"/>
      <c r="ER185" s="902"/>
      <c r="ES185" s="902"/>
      <c r="ET185" s="902"/>
      <c r="EU185" s="902"/>
      <c r="EV185" s="902"/>
      <c r="EW185" s="902"/>
      <c r="EX185" s="902"/>
      <c r="EY185" s="902"/>
      <c r="EZ185" s="902"/>
      <c r="FA185" s="902"/>
      <c r="FB185" s="902"/>
      <c r="FC185" s="902"/>
      <c r="FD185" s="902"/>
      <c r="FE185" s="902"/>
      <c r="FF185" s="902"/>
      <c r="FG185" s="902"/>
      <c r="FH185" s="902"/>
      <c r="FI185" s="902"/>
      <c r="JH185" s="902"/>
      <c r="JI185" s="902"/>
      <c r="JJ185" s="902"/>
      <c r="JK185" s="902"/>
    </row>
    <row r="186" spans="1:271" s="901" customFormat="1" x14ac:dyDescent="0.35">
      <c r="A186" s="902"/>
      <c r="B186" s="902"/>
      <c r="C186" s="902"/>
      <c r="D186" s="902"/>
      <c r="E186" s="902"/>
      <c r="F186" s="902"/>
      <c r="G186" s="902"/>
      <c r="H186" s="902"/>
      <c r="I186" s="902"/>
      <c r="J186" s="902"/>
      <c r="K186" s="902"/>
      <c r="L186" s="902"/>
      <c r="M186" s="902"/>
      <c r="N186" s="902"/>
      <c r="O186" s="902"/>
      <c r="P186" s="902"/>
      <c r="Q186" s="902"/>
      <c r="R186" s="902"/>
      <c r="S186" s="902"/>
      <c r="T186" s="902"/>
      <c r="U186" s="902"/>
      <c r="V186" s="902"/>
      <c r="W186" s="902"/>
      <c r="X186" s="902"/>
      <c r="Y186" s="902"/>
      <c r="Z186" s="902"/>
      <c r="AA186" s="902"/>
      <c r="AB186" s="902"/>
      <c r="AC186" s="902"/>
      <c r="AD186" s="902"/>
      <c r="AE186" s="902"/>
      <c r="AF186" s="902"/>
      <c r="AG186" s="902"/>
      <c r="AH186" s="902"/>
      <c r="AI186" s="902"/>
      <c r="AJ186" s="902"/>
      <c r="AK186" s="902"/>
      <c r="AL186" s="902"/>
      <c r="AM186" s="902"/>
      <c r="AN186" s="902"/>
      <c r="AO186" s="902"/>
      <c r="AP186" s="902"/>
      <c r="AQ186" s="902"/>
      <c r="AR186" s="902"/>
      <c r="AS186" s="902"/>
      <c r="AT186" s="902"/>
      <c r="AU186" s="902"/>
      <c r="AV186" s="902"/>
      <c r="AW186" s="902"/>
      <c r="AX186" s="902"/>
      <c r="AY186" s="902"/>
      <c r="AZ186" s="902"/>
      <c r="BA186" s="902"/>
      <c r="BB186" s="902"/>
      <c r="BC186" s="902"/>
      <c r="BD186" s="902"/>
      <c r="BE186" s="902"/>
      <c r="BF186" s="902"/>
      <c r="BG186" s="902"/>
      <c r="BH186" s="902"/>
      <c r="BI186" s="902"/>
      <c r="BJ186" s="902"/>
      <c r="BK186" s="902"/>
      <c r="BL186" s="902"/>
      <c r="BM186" s="902"/>
      <c r="BN186" s="902"/>
      <c r="BO186" s="902"/>
      <c r="BP186" s="902"/>
      <c r="BQ186" s="902"/>
      <c r="BR186" s="902"/>
      <c r="BS186" s="902"/>
      <c r="BT186" s="902"/>
      <c r="BU186" s="902"/>
      <c r="BV186" s="902"/>
      <c r="BW186" s="902"/>
      <c r="BX186" s="902"/>
      <c r="BY186" s="902"/>
      <c r="BZ186" s="902"/>
      <c r="CA186" s="902"/>
      <c r="CB186" s="902"/>
      <c r="CC186" s="902"/>
      <c r="CD186" s="902"/>
      <c r="CE186" s="902"/>
      <c r="CF186" s="902"/>
      <c r="CG186" s="902"/>
      <c r="CH186" s="902"/>
      <c r="CI186" s="902"/>
      <c r="CJ186" s="902"/>
      <c r="CK186" s="902"/>
      <c r="CL186" s="902"/>
      <c r="CM186" s="902"/>
      <c r="CN186" s="902"/>
      <c r="CO186" s="902"/>
      <c r="CP186" s="902"/>
      <c r="CQ186" s="902"/>
      <c r="CR186" s="902"/>
      <c r="CS186" s="902"/>
      <c r="CT186" s="902"/>
      <c r="CU186" s="902"/>
      <c r="CV186" s="902"/>
      <c r="CW186" s="902"/>
      <c r="CX186" s="902"/>
      <c r="CY186" s="902"/>
      <c r="CZ186" s="902"/>
      <c r="DA186" s="902"/>
      <c r="DB186" s="902"/>
      <c r="DC186" s="902"/>
      <c r="DD186" s="902"/>
      <c r="DE186" s="902"/>
      <c r="DF186" s="902"/>
      <c r="DG186" s="902"/>
      <c r="DH186" s="902"/>
      <c r="DI186" s="902"/>
      <c r="DJ186" s="902"/>
      <c r="DK186" s="902"/>
      <c r="DL186" s="902"/>
      <c r="DM186" s="902"/>
      <c r="DN186" s="902"/>
      <c r="DO186" s="902"/>
      <c r="DP186" s="902"/>
      <c r="DQ186" s="902"/>
      <c r="DR186" s="902"/>
      <c r="DS186" s="902"/>
      <c r="DT186" s="902"/>
      <c r="DU186" s="902"/>
      <c r="DV186" s="902"/>
      <c r="DW186" s="902"/>
      <c r="DX186" s="902"/>
      <c r="DY186" s="902"/>
      <c r="DZ186" s="902"/>
      <c r="EA186" s="902"/>
      <c r="EB186" s="902"/>
      <c r="EC186" s="902"/>
      <c r="ED186" s="902"/>
      <c r="EE186" s="902"/>
      <c r="EF186" s="902"/>
      <c r="EG186" s="902"/>
      <c r="EH186" s="902"/>
      <c r="EI186" s="902"/>
      <c r="EJ186" s="902"/>
      <c r="EK186" s="902"/>
      <c r="EL186" s="902"/>
      <c r="EM186" s="902"/>
      <c r="EN186" s="902"/>
      <c r="EO186" s="902"/>
      <c r="EP186" s="902"/>
      <c r="EQ186" s="902"/>
      <c r="ER186" s="902"/>
      <c r="ES186" s="902"/>
      <c r="ET186" s="902"/>
      <c r="EU186" s="902"/>
      <c r="EV186" s="902"/>
      <c r="EW186" s="902"/>
      <c r="EX186" s="902"/>
      <c r="EY186" s="902"/>
      <c r="EZ186" s="902"/>
      <c r="FA186" s="902"/>
      <c r="FB186" s="902"/>
      <c r="FC186" s="902"/>
      <c r="FD186" s="902"/>
      <c r="FE186" s="902"/>
      <c r="FF186" s="902"/>
      <c r="FG186" s="902"/>
      <c r="FH186" s="902"/>
      <c r="FI186" s="902"/>
      <c r="JH186" s="902"/>
      <c r="JI186" s="902"/>
      <c r="JJ186" s="902"/>
      <c r="JK186" s="902"/>
    </row>
    <row r="187" spans="1:271" s="901" customFormat="1" x14ac:dyDescent="0.35">
      <c r="A187" s="902"/>
      <c r="B187" s="902"/>
      <c r="C187" s="902"/>
      <c r="D187" s="902"/>
      <c r="E187" s="902"/>
      <c r="F187" s="902"/>
      <c r="G187" s="902"/>
      <c r="H187" s="902"/>
      <c r="I187" s="902"/>
      <c r="J187" s="902"/>
      <c r="K187" s="902"/>
      <c r="L187" s="902"/>
      <c r="M187" s="902"/>
      <c r="N187" s="902"/>
      <c r="O187" s="902"/>
      <c r="P187" s="902"/>
      <c r="Q187" s="902"/>
      <c r="R187" s="902"/>
      <c r="S187" s="902"/>
      <c r="T187" s="902"/>
      <c r="U187" s="902"/>
      <c r="V187" s="902"/>
      <c r="W187" s="902"/>
      <c r="X187" s="902"/>
      <c r="Y187" s="902"/>
      <c r="Z187" s="902"/>
      <c r="AA187" s="902"/>
      <c r="AB187" s="902"/>
      <c r="AC187" s="902"/>
      <c r="AD187" s="902"/>
      <c r="AE187" s="902"/>
      <c r="AF187" s="902"/>
      <c r="AG187" s="902"/>
      <c r="AH187" s="902"/>
      <c r="AI187" s="902"/>
      <c r="AJ187" s="902"/>
      <c r="AK187" s="902"/>
      <c r="AL187" s="902"/>
      <c r="AM187" s="902"/>
      <c r="AN187" s="902"/>
      <c r="AO187" s="902"/>
      <c r="AP187" s="902"/>
      <c r="AQ187" s="902"/>
      <c r="AR187" s="902"/>
      <c r="AS187" s="902"/>
      <c r="AT187" s="902"/>
      <c r="AU187" s="902"/>
      <c r="AV187" s="902"/>
      <c r="AW187" s="902"/>
      <c r="AX187" s="902"/>
      <c r="AY187" s="902"/>
      <c r="AZ187" s="902"/>
      <c r="BA187" s="902"/>
      <c r="BB187" s="902"/>
      <c r="BC187" s="902"/>
      <c r="BD187" s="902"/>
      <c r="BE187" s="902"/>
      <c r="BF187" s="902"/>
      <c r="BG187" s="902"/>
      <c r="BH187" s="902"/>
      <c r="BI187" s="902"/>
      <c r="BJ187" s="902"/>
      <c r="BK187" s="902"/>
      <c r="BL187" s="902"/>
      <c r="BM187" s="902"/>
      <c r="BN187" s="902"/>
      <c r="BO187" s="902"/>
      <c r="BP187" s="902"/>
      <c r="BQ187" s="902"/>
      <c r="BR187" s="902"/>
      <c r="BS187" s="902"/>
      <c r="BT187" s="902"/>
      <c r="BU187" s="902"/>
      <c r="BV187" s="902"/>
      <c r="BW187" s="902"/>
      <c r="BX187" s="902"/>
      <c r="BY187" s="902"/>
      <c r="BZ187" s="902"/>
      <c r="CA187" s="902"/>
      <c r="CB187" s="902"/>
      <c r="CC187" s="902"/>
      <c r="CD187" s="902"/>
      <c r="CE187" s="902"/>
      <c r="CF187" s="902"/>
      <c r="CG187" s="902"/>
      <c r="CH187" s="902"/>
      <c r="CI187" s="902"/>
      <c r="CJ187" s="902"/>
      <c r="CK187" s="902"/>
      <c r="CL187" s="902"/>
      <c r="CM187" s="902"/>
      <c r="CN187" s="902"/>
      <c r="CO187" s="902"/>
      <c r="CP187" s="902"/>
      <c r="CQ187" s="902"/>
      <c r="CR187" s="902"/>
      <c r="CS187" s="902"/>
      <c r="CT187" s="902"/>
      <c r="CU187" s="902"/>
      <c r="CV187" s="902"/>
      <c r="CW187" s="902"/>
      <c r="CX187" s="902"/>
      <c r="CY187" s="902"/>
      <c r="CZ187" s="902"/>
      <c r="DA187" s="902"/>
      <c r="DB187" s="902"/>
      <c r="DC187" s="902"/>
      <c r="DD187" s="902"/>
      <c r="DE187" s="902"/>
      <c r="DF187" s="902"/>
      <c r="DG187" s="902"/>
      <c r="DH187" s="902"/>
      <c r="DI187" s="902"/>
      <c r="DJ187" s="902"/>
      <c r="DK187" s="902"/>
      <c r="DL187" s="902"/>
      <c r="DM187" s="902"/>
      <c r="DN187" s="902"/>
      <c r="DO187" s="902"/>
      <c r="DP187" s="902"/>
      <c r="DQ187" s="902"/>
      <c r="DR187" s="902"/>
      <c r="DS187" s="902"/>
      <c r="DT187" s="902"/>
      <c r="DU187" s="902"/>
      <c r="DV187" s="902"/>
      <c r="DW187" s="902"/>
      <c r="DX187" s="902"/>
      <c r="DY187" s="902"/>
      <c r="DZ187" s="902"/>
      <c r="EA187" s="902"/>
      <c r="EB187" s="902"/>
      <c r="EC187" s="902"/>
      <c r="ED187" s="902"/>
      <c r="EE187" s="902"/>
      <c r="EF187" s="902"/>
      <c r="EG187" s="902"/>
      <c r="EH187" s="902"/>
      <c r="EI187" s="902"/>
      <c r="EJ187" s="902"/>
      <c r="EK187" s="902"/>
      <c r="EL187" s="902"/>
      <c r="EM187" s="902"/>
      <c r="EN187" s="902"/>
      <c r="EO187" s="902"/>
      <c r="EP187" s="902"/>
      <c r="EQ187" s="902"/>
      <c r="ER187" s="902"/>
      <c r="ES187" s="902"/>
      <c r="ET187" s="902"/>
      <c r="EU187" s="902"/>
      <c r="EV187" s="902"/>
      <c r="EW187" s="902"/>
      <c r="EX187" s="902"/>
      <c r="EY187" s="902"/>
      <c r="EZ187" s="902"/>
      <c r="FA187" s="902"/>
      <c r="FB187" s="902"/>
      <c r="FC187" s="902"/>
      <c r="FD187" s="902"/>
      <c r="FE187" s="902"/>
      <c r="FF187" s="902"/>
      <c r="FG187" s="902"/>
      <c r="FH187" s="902"/>
      <c r="FI187" s="902"/>
      <c r="JH187" s="902"/>
      <c r="JI187" s="902"/>
      <c r="JJ187" s="902"/>
      <c r="JK187" s="902"/>
    </row>
    <row r="188" spans="1:271" s="901" customFormat="1" x14ac:dyDescent="0.35">
      <c r="A188" s="902"/>
      <c r="B188" s="902"/>
      <c r="C188" s="902"/>
      <c r="D188" s="902"/>
      <c r="E188" s="902"/>
      <c r="F188" s="902"/>
      <c r="G188" s="902"/>
      <c r="H188" s="902"/>
      <c r="I188" s="902"/>
      <c r="J188" s="902"/>
      <c r="K188" s="902"/>
      <c r="L188" s="902"/>
      <c r="M188" s="902"/>
      <c r="N188" s="902"/>
      <c r="O188" s="902"/>
      <c r="P188" s="902"/>
      <c r="Q188" s="902"/>
      <c r="R188" s="902"/>
      <c r="S188" s="902"/>
      <c r="T188" s="902"/>
      <c r="U188" s="902"/>
      <c r="V188" s="902"/>
      <c r="W188" s="902"/>
      <c r="X188" s="902"/>
      <c r="Y188" s="902"/>
      <c r="Z188" s="902"/>
      <c r="AA188" s="902"/>
      <c r="AB188" s="902"/>
      <c r="AC188" s="902"/>
      <c r="AD188" s="902"/>
      <c r="AE188" s="902"/>
      <c r="AF188" s="902"/>
      <c r="AG188" s="902"/>
      <c r="AH188" s="902"/>
      <c r="AI188" s="902"/>
      <c r="AJ188" s="902"/>
      <c r="AK188" s="902"/>
      <c r="AL188" s="902"/>
      <c r="AM188" s="902"/>
      <c r="AN188" s="902"/>
      <c r="AO188" s="902"/>
      <c r="AP188" s="902"/>
      <c r="AQ188" s="902"/>
      <c r="AR188" s="902"/>
      <c r="AS188" s="902"/>
      <c r="AT188" s="902"/>
      <c r="AU188" s="902"/>
      <c r="AV188" s="902"/>
      <c r="AW188" s="902"/>
      <c r="AX188" s="902"/>
      <c r="AY188" s="902"/>
      <c r="AZ188" s="902"/>
      <c r="BA188" s="902"/>
      <c r="BB188" s="902"/>
      <c r="BC188" s="902"/>
      <c r="BD188" s="902"/>
      <c r="BE188" s="902"/>
      <c r="BF188" s="902"/>
      <c r="BG188" s="902"/>
      <c r="BH188" s="902"/>
      <c r="BI188" s="902"/>
      <c r="BJ188" s="902"/>
      <c r="BK188" s="902"/>
      <c r="BL188" s="902"/>
      <c r="BM188" s="902"/>
      <c r="BN188" s="902"/>
      <c r="BO188" s="902"/>
      <c r="BP188" s="902"/>
      <c r="BQ188" s="902"/>
      <c r="BR188" s="902"/>
      <c r="BS188" s="902"/>
      <c r="BT188" s="902"/>
      <c r="BU188" s="902"/>
      <c r="BV188" s="902"/>
      <c r="BW188" s="902"/>
      <c r="BX188" s="902"/>
      <c r="BY188" s="902"/>
      <c r="BZ188" s="902"/>
      <c r="CA188" s="902"/>
      <c r="CB188" s="902"/>
      <c r="CC188" s="902"/>
      <c r="CD188" s="902"/>
      <c r="CE188" s="902"/>
      <c r="CF188" s="902"/>
      <c r="CG188" s="902"/>
      <c r="CH188" s="902"/>
      <c r="CI188" s="902"/>
      <c r="CJ188" s="902"/>
      <c r="CK188" s="902"/>
      <c r="CL188" s="902"/>
      <c r="CM188" s="902"/>
      <c r="CN188" s="902"/>
      <c r="CO188" s="902"/>
      <c r="CP188" s="902"/>
      <c r="CQ188" s="902"/>
      <c r="CR188" s="902"/>
      <c r="CS188" s="902"/>
      <c r="CT188" s="902"/>
      <c r="CU188" s="902"/>
      <c r="CV188" s="902"/>
      <c r="CW188" s="902"/>
      <c r="CX188" s="902"/>
      <c r="CY188" s="902"/>
      <c r="CZ188" s="902"/>
      <c r="DA188" s="902"/>
      <c r="DB188" s="902"/>
      <c r="DC188" s="902"/>
      <c r="DD188" s="902"/>
      <c r="DE188" s="902"/>
      <c r="DF188" s="902"/>
      <c r="DG188" s="902"/>
      <c r="DH188" s="902"/>
      <c r="DI188" s="902"/>
      <c r="DJ188" s="902"/>
      <c r="DK188" s="902"/>
      <c r="DL188" s="902"/>
      <c r="DM188" s="902"/>
      <c r="DN188" s="902"/>
      <c r="DO188" s="902"/>
      <c r="DP188" s="902"/>
      <c r="DQ188" s="902"/>
      <c r="DR188" s="902"/>
      <c r="DS188" s="902"/>
      <c r="DT188" s="902"/>
      <c r="DU188" s="902"/>
      <c r="DV188" s="902"/>
      <c r="DW188" s="902"/>
      <c r="DX188" s="902"/>
      <c r="DY188" s="902"/>
      <c r="DZ188" s="902"/>
      <c r="EA188" s="902"/>
      <c r="EB188" s="902"/>
      <c r="EC188" s="902"/>
      <c r="ED188" s="902"/>
      <c r="EE188" s="902"/>
      <c r="EF188" s="902"/>
      <c r="EG188" s="902"/>
      <c r="EH188" s="902"/>
      <c r="EI188" s="902"/>
      <c r="EJ188" s="902"/>
      <c r="EK188" s="902"/>
      <c r="EL188" s="902"/>
      <c r="EM188" s="902"/>
      <c r="EN188" s="902"/>
      <c r="EO188" s="902"/>
      <c r="EP188" s="902"/>
      <c r="EQ188" s="902"/>
      <c r="ER188" s="902"/>
      <c r="ES188" s="902"/>
      <c r="ET188" s="902"/>
      <c r="EU188" s="902"/>
      <c r="EV188" s="902"/>
      <c r="EW188" s="902"/>
      <c r="EX188" s="902"/>
      <c r="EY188" s="902"/>
      <c r="EZ188" s="902"/>
      <c r="FA188" s="902"/>
      <c r="FB188" s="902"/>
      <c r="FC188" s="902"/>
      <c r="FD188" s="902"/>
      <c r="FE188" s="902"/>
      <c r="FF188" s="902"/>
      <c r="FG188" s="902"/>
      <c r="FH188" s="902"/>
      <c r="FI188" s="902"/>
      <c r="JH188" s="902"/>
      <c r="JI188" s="902"/>
      <c r="JJ188" s="902"/>
      <c r="JK188" s="902"/>
    </row>
    <row r="189" spans="1:271" s="901" customFormat="1" x14ac:dyDescent="0.35">
      <c r="A189" s="902"/>
      <c r="B189" s="902"/>
      <c r="C189" s="902"/>
      <c r="D189" s="902"/>
      <c r="E189" s="902"/>
      <c r="F189" s="902"/>
      <c r="G189" s="902"/>
      <c r="H189" s="902"/>
      <c r="I189" s="902"/>
      <c r="J189" s="902"/>
      <c r="K189" s="902"/>
      <c r="L189" s="902"/>
      <c r="M189" s="902"/>
      <c r="N189" s="902"/>
      <c r="O189" s="902"/>
      <c r="P189" s="902"/>
      <c r="Q189" s="902"/>
      <c r="R189" s="902"/>
      <c r="S189" s="902"/>
      <c r="T189" s="902"/>
      <c r="U189" s="902"/>
      <c r="V189" s="902"/>
      <c r="W189" s="902"/>
      <c r="X189" s="902"/>
      <c r="Y189" s="902"/>
      <c r="Z189" s="902"/>
      <c r="AA189" s="902"/>
      <c r="AB189" s="902"/>
      <c r="AC189" s="902"/>
      <c r="AD189" s="902"/>
      <c r="AE189" s="902"/>
      <c r="AF189" s="902"/>
      <c r="AG189" s="902"/>
      <c r="AH189" s="902"/>
      <c r="AI189" s="902"/>
      <c r="AJ189" s="902"/>
      <c r="AK189" s="902"/>
      <c r="AL189" s="902"/>
      <c r="AM189" s="902"/>
      <c r="AN189" s="902"/>
      <c r="AO189" s="902"/>
      <c r="AP189" s="902"/>
      <c r="AQ189" s="902"/>
      <c r="AR189" s="902"/>
      <c r="AS189" s="902"/>
      <c r="AT189" s="902"/>
      <c r="AU189" s="902"/>
      <c r="AV189" s="902"/>
      <c r="AW189" s="902"/>
      <c r="AX189" s="902"/>
      <c r="AY189" s="902"/>
      <c r="AZ189" s="902"/>
      <c r="BA189" s="902"/>
      <c r="BB189" s="902"/>
      <c r="BC189" s="902"/>
      <c r="BD189" s="902"/>
      <c r="BE189" s="902"/>
      <c r="BF189" s="902"/>
      <c r="BG189" s="902"/>
      <c r="BH189" s="902"/>
      <c r="BI189" s="902"/>
      <c r="BJ189" s="902"/>
      <c r="BK189" s="902"/>
      <c r="BL189" s="902"/>
      <c r="BM189" s="902"/>
      <c r="BN189" s="902"/>
      <c r="BO189" s="902"/>
      <c r="BP189" s="902"/>
      <c r="BQ189" s="902"/>
      <c r="BR189" s="902"/>
      <c r="BS189" s="902"/>
      <c r="BT189" s="902"/>
      <c r="BU189" s="902"/>
      <c r="BV189" s="902"/>
      <c r="BW189" s="902"/>
      <c r="BX189" s="902"/>
      <c r="BY189" s="902"/>
      <c r="BZ189" s="902"/>
      <c r="CA189" s="902"/>
      <c r="CB189" s="902"/>
      <c r="CC189" s="902"/>
      <c r="CD189" s="902"/>
      <c r="CE189" s="902"/>
      <c r="CF189" s="902"/>
      <c r="CG189" s="902"/>
      <c r="CH189" s="902"/>
      <c r="CI189" s="902"/>
      <c r="CJ189" s="902"/>
      <c r="CK189" s="902"/>
      <c r="CL189" s="902"/>
      <c r="CM189" s="902"/>
      <c r="CN189" s="902"/>
      <c r="CO189" s="902"/>
      <c r="CP189" s="902"/>
      <c r="CQ189" s="902"/>
      <c r="CR189" s="902"/>
      <c r="CS189" s="902"/>
      <c r="CT189" s="902"/>
      <c r="CU189" s="902"/>
      <c r="CV189" s="902"/>
      <c r="CW189" s="902"/>
      <c r="CX189" s="902"/>
      <c r="CY189" s="902"/>
      <c r="CZ189" s="902"/>
      <c r="DA189" s="902"/>
      <c r="DB189" s="902"/>
      <c r="DC189" s="902"/>
      <c r="DD189" s="902"/>
      <c r="DE189" s="902"/>
      <c r="DF189" s="902"/>
      <c r="DG189" s="902"/>
      <c r="DH189" s="902"/>
      <c r="DI189" s="902"/>
      <c r="DJ189" s="902"/>
      <c r="DK189" s="902"/>
      <c r="DL189" s="902"/>
      <c r="DM189" s="902"/>
      <c r="DN189" s="902"/>
      <c r="DO189" s="902"/>
      <c r="DP189" s="902"/>
      <c r="DQ189" s="902"/>
      <c r="DR189" s="902"/>
      <c r="DS189" s="902"/>
      <c r="DT189" s="902"/>
      <c r="DU189" s="902"/>
      <c r="DV189" s="902"/>
      <c r="DW189" s="902"/>
      <c r="DX189" s="902"/>
      <c r="DY189" s="902"/>
      <c r="DZ189" s="902"/>
      <c r="EA189" s="902"/>
      <c r="EB189" s="902"/>
      <c r="EC189" s="902"/>
      <c r="ED189" s="902"/>
      <c r="EE189" s="902"/>
      <c r="EF189" s="902"/>
      <c r="EG189" s="902"/>
      <c r="EH189" s="902"/>
      <c r="EI189" s="902"/>
      <c r="EJ189" s="902"/>
      <c r="EK189" s="902"/>
      <c r="EL189" s="902"/>
      <c r="EM189" s="902"/>
      <c r="EN189" s="902"/>
      <c r="EO189" s="902"/>
      <c r="EP189" s="902"/>
      <c r="EQ189" s="902"/>
      <c r="ER189" s="902"/>
      <c r="ES189" s="902"/>
      <c r="ET189" s="902"/>
      <c r="EU189" s="902"/>
      <c r="EV189" s="902"/>
      <c r="EW189" s="902"/>
      <c r="EX189" s="902"/>
      <c r="EY189" s="902"/>
      <c r="EZ189" s="902"/>
      <c r="FA189" s="902"/>
      <c r="FB189" s="902"/>
      <c r="FC189" s="902"/>
      <c r="FD189" s="902"/>
      <c r="FE189" s="902"/>
      <c r="FF189" s="902"/>
      <c r="FG189" s="902"/>
      <c r="FH189" s="902"/>
      <c r="FI189" s="902"/>
      <c r="JH189" s="902"/>
      <c r="JI189" s="902"/>
      <c r="JJ189" s="902"/>
      <c r="JK189" s="902"/>
    </row>
    <row r="190" spans="1:271" s="901" customFormat="1" x14ac:dyDescent="0.35">
      <c r="A190" s="902"/>
      <c r="B190" s="902"/>
      <c r="C190" s="902"/>
      <c r="D190" s="902"/>
      <c r="E190" s="902"/>
      <c r="F190" s="902"/>
      <c r="G190" s="902"/>
      <c r="H190" s="902"/>
      <c r="I190" s="902"/>
      <c r="J190" s="902"/>
      <c r="K190" s="902"/>
      <c r="L190" s="902"/>
      <c r="M190" s="902"/>
      <c r="N190" s="902"/>
      <c r="O190" s="902"/>
      <c r="P190" s="902"/>
      <c r="Q190" s="902"/>
      <c r="R190" s="902"/>
      <c r="S190" s="902"/>
      <c r="T190" s="902"/>
      <c r="U190" s="902"/>
      <c r="V190" s="902"/>
      <c r="W190" s="902"/>
      <c r="X190" s="902"/>
      <c r="Y190" s="902"/>
      <c r="Z190" s="902"/>
      <c r="AA190" s="902"/>
      <c r="AB190" s="902"/>
      <c r="AC190" s="902"/>
      <c r="AD190" s="902"/>
      <c r="AE190" s="902"/>
      <c r="AF190" s="902"/>
      <c r="AG190" s="902"/>
      <c r="AH190" s="902"/>
      <c r="AI190" s="902"/>
      <c r="AJ190" s="902"/>
      <c r="AK190" s="902"/>
      <c r="AL190" s="902"/>
      <c r="AM190" s="902"/>
      <c r="AN190" s="902"/>
      <c r="AO190" s="902"/>
      <c r="AP190" s="902"/>
      <c r="AQ190" s="902"/>
      <c r="AR190" s="902"/>
      <c r="AS190" s="902"/>
      <c r="AT190" s="902"/>
      <c r="AU190" s="902"/>
      <c r="AV190" s="902"/>
      <c r="AW190" s="902"/>
      <c r="AX190" s="902"/>
      <c r="AY190" s="902"/>
      <c r="AZ190" s="902"/>
      <c r="BA190" s="902"/>
      <c r="BB190" s="902"/>
      <c r="BC190" s="902"/>
      <c r="BD190" s="902"/>
      <c r="BE190" s="902"/>
      <c r="BF190" s="902"/>
      <c r="BG190" s="902"/>
      <c r="BH190" s="902"/>
      <c r="BI190" s="902"/>
      <c r="BJ190" s="902"/>
      <c r="BK190" s="902"/>
      <c r="BL190" s="902"/>
      <c r="BM190" s="902"/>
      <c r="BN190" s="902"/>
      <c r="BO190" s="902"/>
      <c r="BP190" s="902"/>
      <c r="BQ190" s="902"/>
      <c r="BR190" s="902"/>
      <c r="BS190" s="902"/>
      <c r="BT190" s="902"/>
      <c r="BU190" s="902"/>
      <c r="BV190" s="902"/>
      <c r="BW190" s="902"/>
      <c r="BX190" s="902"/>
      <c r="BY190" s="902"/>
      <c r="BZ190" s="902"/>
      <c r="CA190" s="902"/>
      <c r="CB190" s="902"/>
      <c r="CC190" s="902"/>
      <c r="CD190" s="902"/>
      <c r="CE190" s="902"/>
      <c r="CF190" s="902"/>
      <c r="CG190" s="902"/>
      <c r="CH190" s="902"/>
      <c r="CI190" s="902"/>
      <c r="CJ190" s="902"/>
      <c r="CK190" s="902"/>
      <c r="CL190" s="902"/>
      <c r="CM190" s="902"/>
      <c r="CN190" s="902"/>
      <c r="CO190" s="902"/>
      <c r="CP190" s="902"/>
      <c r="CQ190" s="902"/>
      <c r="CR190" s="902"/>
      <c r="CS190" s="902"/>
      <c r="CT190" s="902"/>
      <c r="CU190" s="902"/>
      <c r="CV190" s="902"/>
      <c r="CW190" s="902"/>
      <c r="CX190" s="902"/>
      <c r="CY190" s="902"/>
      <c r="CZ190" s="902"/>
      <c r="DA190" s="902"/>
      <c r="DB190" s="902"/>
      <c r="DC190" s="902"/>
      <c r="DD190" s="902"/>
      <c r="DE190" s="902"/>
      <c r="DF190" s="902"/>
      <c r="DG190" s="902"/>
      <c r="DH190" s="902"/>
      <c r="DI190" s="902"/>
      <c r="DJ190" s="902"/>
      <c r="DK190" s="902"/>
      <c r="DL190" s="902"/>
      <c r="DM190" s="902"/>
      <c r="DN190" s="902"/>
      <c r="DO190" s="902"/>
      <c r="DP190" s="902"/>
      <c r="DQ190" s="902"/>
      <c r="DR190" s="902"/>
      <c r="DS190" s="902"/>
      <c r="DT190" s="902"/>
      <c r="DU190" s="902"/>
      <c r="DV190" s="902"/>
      <c r="DW190" s="902"/>
      <c r="DX190" s="902"/>
      <c r="DY190" s="902"/>
      <c r="DZ190" s="902"/>
      <c r="EA190" s="902"/>
      <c r="EB190" s="902"/>
      <c r="EC190" s="902"/>
      <c r="ED190" s="902"/>
      <c r="EE190" s="902"/>
      <c r="EF190" s="902"/>
      <c r="EG190" s="902"/>
      <c r="EH190" s="902"/>
      <c r="EI190" s="902"/>
      <c r="EJ190" s="902"/>
      <c r="EK190" s="902"/>
      <c r="EL190" s="902"/>
      <c r="EM190" s="902"/>
      <c r="EN190" s="902"/>
      <c r="EO190" s="902"/>
      <c r="EP190" s="902"/>
      <c r="EQ190" s="902"/>
      <c r="ER190" s="902"/>
      <c r="ES190" s="902"/>
      <c r="ET190" s="902"/>
      <c r="EU190" s="902"/>
      <c r="EV190" s="902"/>
      <c r="EW190" s="902"/>
      <c r="EX190" s="902"/>
      <c r="EY190" s="902"/>
      <c r="EZ190" s="902"/>
      <c r="FA190" s="902"/>
      <c r="FB190" s="902"/>
      <c r="FC190" s="902"/>
      <c r="FD190" s="902"/>
      <c r="FE190" s="902"/>
      <c r="FF190" s="902"/>
      <c r="FG190" s="902"/>
      <c r="FH190" s="902"/>
      <c r="FI190" s="902"/>
      <c r="JH190" s="902"/>
      <c r="JI190" s="902"/>
      <c r="JJ190" s="902"/>
      <c r="JK190" s="902"/>
    </row>
    <row r="191" spans="1:271" s="901" customFormat="1" x14ac:dyDescent="0.35">
      <c r="A191" s="902"/>
      <c r="B191" s="902"/>
      <c r="C191" s="902"/>
      <c r="D191" s="902"/>
      <c r="E191" s="902"/>
      <c r="F191" s="902"/>
      <c r="G191" s="902"/>
      <c r="H191" s="902"/>
      <c r="I191" s="902"/>
      <c r="J191" s="902"/>
      <c r="K191" s="902"/>
      <c r="L191" s="902"/>
      <c r="M191" s="902"/>
      <c r="N191" s="902"/>
      <c r="O191" s="902"/>
      <c r="P191" s="902"/>
      <c r="Q191" s="902"/>
      <c r="R191" s="902"/>
      <c r="S191" s="902"/>
      <c r="T191" s="902"/>
      <c r="U191" s="902"/>
      <c r="V191" s="902"/>
      <c r="W191" s="902"/>
      <c r="X191" s="902"/>
      <c r="Y191" s="902"/>
      <c r="Z191" s="902"/>
      <c r="AA191" s="902"/>
      <c r="AB191" s="902"/>
      <c r="AC191" s="902"/>
      <c r="AD191" s="902"/>
      <c r="AE191" s="902"/>
      <c r="AF191" s="902"/>
      <c r="AG191" s="902"/>
      <c r="AH191" s="902"/>
      <c r="AI191" s="902"/>
      <c r="AJ191" s="902"/>
      <c r="AK191" s="902"/>
      <c r="AL191" s="902"/>
      <c r="AM191" s="902"/>
      <c r="AN191" s="902"/>
      <c r="AO191" s="902"/>
      <c r="AP191" s="902"/>
      <c r="AQ191" s="902"/>
      <c r="AR191" s="902"/>
      <c r="AS191" s="902"/>
      <c r="AT191" s="902"/>
      <c r="AU191" s="902"/>
      <c r="AV191" s="902"/>
      <c r="AW191" s="902"/>
      <c r="AX191" s="902"/>
      <c r="AY191" s="902"/>
      <c r="AZ191" s="902"/>
      <c r="BA191" s="902"/>
      <c r="BB191" s="902"/>
      <c r="BC191" s="902"/>
      <c r="BD191" s="902"/>
      <c r="BE191" s="902"/>
      <c r="BF191" s="902"/>
      <c r="BG191" s="902"/>
      <c r="BH191" s="902"/>
      <c r="BI191" s="902"/>
      <c r="BJ191" s="902"/>
      <c r="BK191" s="902"/>
      <c r="BL191" s="902"/>
      <c r="BM191" s="902"/>
      <c r="BN191" s="902"/>
      <c r="BO191" s="902"/>
      <c r="BP191" s="902"/>
      <c r="BQ191" s="902"/>
      <c r="BR191" s="902"/>
      <c r="BS191" s="902"/>
      <c r="BT191" s="902"/>
      <c r="BU191" s="902"/>
      <c r="BV191" s="902"/>
      <c r="BW191" s="902"/>
      <c r="BX191" s="902"/>
      <c r="BY191" s="902"/>
      <c r="BZ191" s="902"/>
      <c r="CA191" s="902"/>
      <c r="CB191" s="902"/>
      <c r="CC191" s="902"/>
      <c r="CD191" s="902"/>
      <c r="CE191" s="902"/>
      <c r="CF191" s="902"/>
      <c r="CG191" s="902"/>
      <c r="CH191" s="902"/>
      <c r="CI191" s="902"/>
      <c r="CJ191" s="902"/>
      <c r="CK191" s="902"/>
      <c r="CL191" s="902"/>
      <c r="CM191" s="902"/>
      <c r="CN191" s="902"/>
      <c r="CO191" s="902"/>
      <c r="CP191" s="902"/>
      <c r="CQ191" s="902"/>
      <c r="CR191" s="902"/>
      <c r="CS191" s="902"/>
      <c r="CT191" s="902"/>
      <c r="CU191" s="902"/>
      <c r="CV191" s="902"/>
      <c r="CW191" s="902"/>
      <c r="CX191" s="902"/>
      <c r="CY191" s="902"/>
      <c r="CZ191" s="902"/>
      <c r="DA191" s="902"/>
      <c r="DB191" s="902"/>
      <c r="DC191" s="902"/>
      <c r="DD191" s="902"/>
      <c r="DE191" s="902"/>
      <c r="DF191" s="902"/>
      <c r="DG191" s="902"/>
      <c r="DH191" s="902"/>
      <c r="DI191" s="902"/>
      <c r="DJ191" s="902"/>
      <c r="DK191" s="902"/>
      <c r="DL191" s="902"/>
      <c r="DM191" s="902"/>
      <c r="DN191" s="902"/>
      <c r="DO191" s="902"/>
      <c r="DP191" s="902"/>
      <c r="DQ191" s="902"/>
      <c r="DR191" s="902"/>
      <c r="DS191" s="902"/>
      <c r="DT191" s="902"/>
      <c r="DU191" s="902"/>
      <c r="DV191" s="902"/>
      <c r="DW191" s="902"/>
      <c r="DX191" s="902"/>
      <c r="DY191" s="902"/>
      <c r="DZ191" s="902"/>
      <c r="EA191" s="902"/>
      <c r="EB191" s="902"/>
      <c r="EC191" s="902"/>
      <c r="ED191" s="902"/>
      <c r="EE191" s="902"/>
      <c r="EF191" s="902"/>
      <c r="EG191" s="902"/>
      <c r="EH191" s="902"/>
      <c r="EI191" s="902"/>
      <c r="EJ191" s="902"/>
      <c r="EK191" s="902"/>
      <c r="EL191" s="902"/>
      <c r="EM191" s="902"/>
      <c r="EN191" s="902"/>
      <c r="EO191" s="902"/>
      <c r="EP191" s="902"/>
      <c r="EQ191" s="902"/>
      <c r="ER191" s="902"/>
      <c r="ES191" s="902"/>
      <c r="ET191" s="902"/>
      <c r="EU191" s="902"/>
      <c r="EV191" s="902"/>
      <c r="EW191" s="902"/>
      <c r="EX191" s="902"/>
      <c r="EY191" s="902"/>
      <c r="EZ191" s="902"/>
      <c r="FA191" s="902"/>
      <c r="FB191" s="902"/>
      <c r="FC191" s="902"/>
      <c r="FD191" s="902"/>
      <c r="FE191" s="902"/>
      <c r="FF191" s="902"/>
      <c r="FG191" s="902"/>
      <c r="FH191" s="902"/>
      <c r="FI191" s="902"/>
      <c r="JH191" s="902"/>
      <c r="JI191" s="902"/>
      <c r="JJ191" s="902"/>
      <c r="JK191" s="902"/>
    </row>
    <row r="192" spans="1:271" s="901" customFormat="1" x14ac:dyDescent="0.35">
      <c r="A192" s="902"/>
      <c r="B192" s="902"/>
      <c r="C192" s="902"/>
      <c r="D192" s="902"/>
      <c r="E192" s="902"/>
      <c r="F192" s="902"/>
      <c r="G192" s="902"/>
      <c r="H192" s="902"/>
      <c r="I192" s="902"/>
      <c r="J192" s="902"/>
      <c r="K192" s="902"/>
      <c r="L192" s="902"/>
      <c r="M192" s="902"/>
      <c r="N192" s="902"/>
      <c r="O192" s="902"/>
      <c r="P192" s="902"/>
      <c r="Q192" s="902"/>
      <c r="R192" s="902"/>
      <c r="S192" s="902"/>
      <c r="T192" s="902"/>
      <c r="U192" s="902"/>
      <c r="V192" s="902"/>
      <c r="W192" s="902"/>
      <c r="X192" s="902"/>
      <c r="Y192" s="902"/>
      <c r="Z192" s="902"/>
      <c r="AA192" s="902"/>
      <c r="AB192" s="902"/>
      <c r="AC192" s="902"/>
      <c r="AD192" s="902"/>
      <c r="AE192" s="902"/>
      <c r="AF192" s="902"/>
      <c r="AG192" s="902"/>
      <c r="AH192" s="902"/>
      <c r="AI192" s="902"/>
      <c r="AJ192" s="902"/>
      <c r="AK192" s="902"/>
      <c r="AL192" s="902"/>
      <c r="AM192" s="902"/>
      <c r="AN192" s="902"/>
      <c r="AO192" s="902"/>
      <c r="AP192" s="902"/>
      <c r="AQ192" s="902"/>
      <c r="AR192" s="902"/>
      <c r="AS192" s="902"/>
      <c r="AT192" s="902"/>
      <c r="AU192" s="902"/>
      <c r="AV192" s="902"/>
      <c r="AW192" s="902"/>
      <c r="AX192" s="902"/>
      <c r="AY192" s="902"/>
      <c r="AZ192" s="902"/>
      <c r="BA192" s="902"/>
      <c r="BB192" s="902"/>
      <c r="BC192" s="902"/>
      <c r="BD192" s="902"/>
      <c r="BE192" s="902"/>
      <c r="BF192" s="902"/>
      <c r="BG192" s="902"/>
      <c r="BH192" s="902"/>
      <c r="BI192" s="902"/>
      <c r="BJ192" s="902"/>
      <c r="BK192" s="902"/>
      <c r="BL192" s="902"/>
      <c r="BM192" s="902"/>
      <c r="BN192" s="902"/>
      <c r="BO192" s="902"/>
      <c r="BP192" s="902"/>
      <c r="BQ192" s="902"/>
      <c r="BR192" s="902"/>
      <c r="BS192" s="902"/>
      <c r="BT192" s="902"/>
      <c r="BU192" s="902"/>
      <c r="BV192" s="902"/>
      <c r="BW192" s="902"/>
      <c r="BX192" s="902"/>
      <c r="BY192" s="902"/>
      <c r="BZ192" s="902"/>
      <c r="CA192" s="902"/>
      <c r="CB192" s="902"/>
      <c r="CC192" s="902"/>
      <c r="CD192" s="902"/>
      <c r="CE192" s="902"/>
      <c r="CF192" s="902"/>
      <c r="CG192" s="902"/>
      <c r="CH192" s="902"/>
      <c r="CI192" s="902"/>
      <c r="CJ192" s="902"/>
      <c r="CK192" s="902"/>
      <c r="CL192" s="902"/>
      <c r="CM192" s="902"/>
      <c r="CN192" s="902"/>
      <c r="CO192" s="902"/>
      <c r="CP192" s="902"/>
      <c r="CQ192" s="902"/>
      <c r="CR192" s="902"/>
      <c r="CS192" s="902"/>
      <c r="CT192" s="902"/>
      <c r="CU192" s="902"/>
      <c r="CV192" s="902"/>
      <c r="CW192" s="902"/>
      <c r="CX192" s="902"/>
      <c r="CY192" s="902"/>
      <c r="CZ192" s="902"/>
      <c r="DA192" s="902"/>
      <c r="DB192" s="902"/>
      <c r="DC192" s="902"/>
      <c r="DD192" s="902"/>
      <c r="DE192" s="902"/>
      <c r="DF192" s="902"/>
      <c r="DG192" s="902"/>
      <c r="DH192" s="902"/>
      <c r="DI192" s="902"/>
      <c r="DJ192" s="902"/>
      <c r="DK192" s="902"/>
      <c r="DL192" s="902"/>
      <c r="DM192" s="902"/>
      <c r="DN192" s="902"/>
      <c r="DO192" s="902"/>
      <c r="DP192" s="902"/>
      <c r="DQ192" s="902"/>
      <c r="DR192" s="902"/>
      <c r="DS192" s="902"/>
      <c r="DT192" s="902"/>
      <c r="DU192" s="902"/>
      <c r="DV192" s="902"/>
      <c r="DW192" s="902"/>
      <c r="DX192" s="902"/>
      <c r="DY192" s="902"/>
      <c r="DZ192" s="902"/>
      <c r="EA192" s="902"/>
      <c r="EB192" s="902"/>
      <c r="EC192" s="902"/>
      <c r="ED192" s="902"/>
      <c r="EE192" s="902"/>
      <c r="EF192" s="902"/>
      <c r="EG192" s="902"/>
      <c r="EH192" s="902"/>
      <c r="EI192" s="902"/>
      <c r="EJ192" s="902"/>
      <c r="EK192" s="902"/>
      <c r="EL192" s="902"/>
      <c r="EM192" s="902"/>
      <c r="EN192" s="902"/>
      <c r="EO192" s="902"/>
      <c r="EP192" s="902"/>
      <c r="EQ192" s="902"/>
      <c r="ER192" s="902"/>
      <c r="ES192" s="902"/>
      <c r="ET192" s="902"/>
      <c r="EU192" s="902"/>
      <c r="EV192" s="902"/>
      <c r="EW192" s="902"/>
      <c r="EX192" s="902"/>
      <c r="EY192" s="902"/>
      <c r="EZ192" s="902"/>
      <c r="FA192" s="902"/>
      <c r="FB192" s="902"/>
      <c r="FC192" s="902"/>
      <c r="FD192" s="902"/>
      <c r="FE192" s="902"/>
      <c r="FF192" s="902"/>
      <c r="FG192" s="902"/>
      <c r="FH192" s="902"/>
      <c r="FI192" s="902"/>
      <c r="JH192" s="902"/>
      <c r="JI192" s="902"/>
      <c r="JJ192" s="902"/>
      <c r="JK192" s="902"/>
    </row>
    <row r="193" spans="1:271" s="901" customFormat="1" x14ac:dyDescent="0.35">
      <c r="A193" s="902"/>
      <c r="B193" s="902"/>
      <c r="C193" s="902"/>
      <c r="D193" s="902"/>
      <c r="E193" s="902"/>
      <c r="F193" s="902"/>
      <c r="G193" s="902"/>
      <c r="H193" s="902"/>
      <c r="I193" s="902"/>
      <c r="J193" s="902"/>
      <c r="K193" s="902"/>
      <c r="L193" s="902"/>
      <c r="M193" s="902"/>
      <c r="N193" s="902"/>
      <c r="O193" s="902"/>
      <c r="P193" s="902"/>
      <c r="Q193" s="902"/>
      <c r="R193" s="902"/>
      <c r="S193" s="902"/>
      <c r="T193" s="902"/>
      <c r="U193" s="902"/>
      <c r="V193" s="902"/>
      <c r="W193" s="902"/>
      <c r="X193" s="902"/>
      <c r="Y193" s="902"/>
      <c r="Z193" s="902"/>
      <c r="AA193" s="902"/>
      <c r="AB193" s="902"/>
      <c r="AC193" s="902"/>
      <c r="AD193" s="902"/>
      <c r="AE193" s="902"/>
      <c r="AF193" s="902"/>
      <c r="AG193" s="902"/>
      <c r="AH193" s="902"/>
      <c r="AI193" s="902"/>
      <c r="AJ193" s="902"/>
      <c r="AK193" s="902"/>
      <c r="AL193" s="902"/>
      <c r="AM193" s="902"/>
      <c r="AN193" s="902"/>
      <c r="AO193" s="902"/>
      <c r="AP193" s="902"/>
      <c r="AQ193" s="902"/>
      <c r="AR193" s="902"/>
      <c r="AS193" s="902"/>
      <c r="AT193" s="902"/>
      <c r="AU193" s="902"/>
      <c r="AV193" s="902"/>
      <c r="AW193" s="902"/>
      <c r="AX193" s="902"/>
      <c r="AY193" s="902"/>
      <c r="AZ193" s="902"/>
      <c r="BA193" s="902"/>
      <c r="BB193" s="902"/>
      <c r="BC193" s="902"/>
      <c r="BD193" s="902"/>
      <c r="BE193" s="902"/>
      <c r="BF193" s="902"/>
      <c r="BG193" s="902"/>
      <c r="BH193" s="902"/>
      <c r="BI193" s="902"/>
      <c r="BJ193" s="902"/>
      <c r="BK193" s="902"/>
      <c r="BL193" s="902"/>
      <c r="BM193" s="902"/>
      <c r="BN193" s="902"/>
      <c r="BO193" s="902"/>
      <c r="BP193" s="902"/>
      <c r="BQ193" s="902"/>
      <c r="BR193" s="902"/>
      <c r="BS193" s="902"/>
      <c r="BT193" s="902"/>
      <c r="BU193" s="902"/>
      <c r="BV193" s="902"/>
      <c r="BW193" s="902"/>
      <c r="BX193" s="902"/>
      <c r="BY193" s="902"/>
      <c r="BZ193" s="902"/>
      <c r="CA193" s="902"/>
      <c r="CB193" s="902"/>
      <c r="CC193" s="902"/>
      <c r="CD193" s="902"/>
      <c r="CE193" s="902"/>
      <c r="CF193" s="902"/>
      <c r="CG193" s="902"/>
      <c r="CH193" s="902"/>
      <c r="CI193" s="902"/>
      <c r="CJ193" s="902"/>
      <c r="CK193" s="902"/>
      <c r="CL193" s="902"/>
      <c r="CM193" s="902"/>
      <c r="CN193" s="902"/>
      <c r="CO193" s="902"/>
      <c r="CP193" s="902"/>
      <c r="CQ193" s="902"/>
      <c r="CR193" s="902"/>
      <c r="CS193" s="902"/>
      <c r="CT193" s="902"/>
      <c r="CU193" s="902"/>
      <c r="CV193" s="902"/>
      <c r="CW193" s="902"/>
      <c r="CX193" s="902"/>
      <c r="CY193" s="902"/>
      <c r="CZ193" s="902"/>
      <c r="DA193" s="902"/>
      <c r="DB193" s="902"/>
      <c r="DC193" s="902"/>
      <c r="DD193" s="902"/>
      <c r="DE193" s="902"/>
      <c r="DF193" s="902"/>
      <c r="DG193" s="902"/>
      <c r="DH193" s="902"/>
      <c r="DI193" s="902"/>
      <c r="DJ193" s="902"/>
      <c r="DK193" s="902"/>
      <c r="DL193" s="902"/>
      <c r="DM193" s="902"/>
      <c r="DN193" s="902"/>
      <c r="DO193" s="902"/>
      <c r="DP193" s="902"/>
      <c r="DQ193" s="902"/>
      <c r="DR193" s="902"/>
      <c r="DS193" s="902"/>
      <c r="DT193" s="902"/>
      <c r="DU193" s="902"/>
      <c r="DV193" s="902"/>
      <c r="DW193" s="902"/>
      <c r="DX193" s="902"/>
      <c r="DY193" s="902"/>
      <c r="DZ193" s="902"/>
      <c r="EA193" s="902"/>
      <c r="EB193" s="902"/>
      <c r="EC193" s="902"/>
      <c r="ED193" s="902"/>
      <c r="EE193" s="902"/>
      <c r="EF193" s="902"/>
      <c r="EG193" s="902"/>
      <c r="EH193" s="902"/>
      <c r="EI193" s="902"/>
      <c r="EJ193" s="902"/>
      <c r="EK193" s="902"/>
      <c r="EL193" s="902"/>
      <c r="EM193" s="902"/>
      <c r="EN193" s="902"/>
      <c r="EO193" s="902"/>
      <c r="EP193" s="902"/>
      <c r="EQ193" s="902"/>
      <c r="ER193" s="902"/>
      <c r="ES193" s="902"/>
      <c r="ET193" s="902"/>
      <c r="EU193" s="902"/>
      <c r="EV193" s="902"/>
      <c r="EW193" s="902"/>
      <c r="EX193" s="902"/>
      <c r="EY193" s="902"/>
      <c r="EZ193" s="902"/>
      <c r="FA193" s="902"/>
      <c r="FB193" s="902"/>
      <c r="FC193" s="902"/>
      <c r="FD193" s="902"/>
      <c r="FE193" s="902"/>
      <c r="FF193" s="902"/>
      <c r="FG193" s="902"/>
      <c r="FH193" s="902"/>
      <c r="FI193" s="902"/>
      <c r="JH193" s="902"/>
      <c r="JI193" s="902"/>
      <c r="JJ193" s="902"/>
      <c r="JK193" s="902"/>
    </row>
    <row r="194" spans="1:271" s="901" customFormat="1" x14ac:dyDescent="0.35">
      <c r="A194" s="902"/>
      <c r="B194" s="902"/>
      <c r="C194" s="902"/>
      <c r="D194" s="902"/>
      <c r="E194" s="902"/>
      <c r="F194" s="902"/>
      <c r="G194" s="902"/>
      <c r="H194" s="902"/>
      <c r="I194" s="902"/>
      <c r="J194" s="902"/>
      <c r="K194" s="902"/>
      <c r="L194" s="902"/>
      <c r="M194" s="902"/>
      <c r="N194" s="902"/>
      <c r="O194" s="902"/>
      <c r="P194" s="902"/>
      <c r="Q194" s="902"/>
      <c r="R194" s="902"/>
      <c r="S194" s="902"/>
      <c r="T194" s="902"/>
      <c r="U194" s="902"/>
      <c r="V194" s="902"/>
      <c r="W194" s="902"/>
      <c r="X194" s="902"/>
      <c r="Y194" s="902"/>
      <c r="Z194" s="902"/>
      <c r="AA194" s="902"/>
      <c r="AB194" s="902"/>
      <c r="AC194" s="902"/>
      <c r="AD194" s="902"/>
      <c r="AE194" s="902"/>
      <c r="AF194" s="902"/>
      <c r="AG194" s="902"/>
      <c r="AH194" s="902"/>
      <c r="AI194" s="902"/>
      <c r="AJ194" s="902"/>
      <c r="AK194" s="902"/>
      <c r="AL194" s="902"/>
      <c r="AM194" s="902"/>
      <c r="AN194" s="902"/>
      <c r="AO194" s="902"/>
      <c r="AP194" s="902"/>
      <c r="AQ194" s="902"/>
      <c r="AR194" s="902"/>
      <c r="AS194" s="902"/>
      <c r="AT194" s="902"/>
      <c r="AU194" s="902"/>
      <c r="AV194" s="902"/>
      <c r="AW194" s="902"/>
      <c r="AX194" s="902"/>
      <c r="AY194" s="902"/>
      <c r="AZ194" s="902"/>
      <c r="BA194" s="902"/>
      <c r="BB194" s="902"/>
      <c r="BC194" s="902"/>
      <c r="BD194" s="902"/>
      <c r="BE194" s="902"/>
      <c r="BF194" s="902"/>
      <c r="BG194" s="902"/>
      <c r="BH194" s="902"/>
      <c r="BI194" s="902"/>
      <c r="BJ194" s="902"/>
      <c r="BK194" s="902"/>
      <c r="BL194" s="902"/>
      <c r="BM194" s="902"/>
      <c r="BN194" s="902"/>
      <c r="BO194" s="902"/>
      <c r="BP194" s="902"/>
      <c r="BQ194" s="902"/>
      <c r="BR194" s="902"/>
      <c r="BS194" s="902"/>
      <c r="BT194" s="902"/>
      <c r="BU194" s="902"/>
      <c r="BV194" s="902"/>
      <c r="BW194" s="902"/>
      <c r="BX194" s="902"/>
      <c r="BY194" s="902"/>
      <c r="BZ194" s="902"/>
      <c r="CA194" s="902"/>
      <c r="CB194" s="902"/>
      <c r="CC194" s="902"/>
      <c r="CD194" s="902"/>
      <c r="CE194" s="902"/>
      <c r="CF194" s="902"/>
      <c r="CG194" s="902"/>
      <c r="CH194" s="902"/>
      <c r="CI194" s="902"/>
      <c r="CJ194" s="902"/>
      <c r="CK194" s="902"/>
      <c r="CL194" s="902"/>
      <c r="CM194" s="902"/>
      <c r="CN194" s="902"/>
      <c r="CO194" s="902"/>
      <c r="CP194" s="902"/>
      <c r="CQ194" s="902"/>
      <c r="CR194" s="902"/>
      <c r="CS194" s="902"/>
      <c r="CT194" s="902"/>
      <c r="CU194" s="902"/>
      <c r="CV194" s="902"/>
      <c r="CW194" s="902"/>
      <c r="CX194" s="902"/>
      <c r="CY194" s="902"/>
      <c r="CZ194" s="902"/>
      <c r="DA194" s="902"/>
      <c r="DB194" s="902"/>
      <c r="DC194" s="902"/>
      <c r="DD194" s="902"/>
      <c r="DE194" s="902"/>
      <c r="DF194" s="902"/>
      <c r="DG194" s="902"/>
      <c r="DH194" s="902"/>
      <c r="DI194" s="902"/>
      <c r="DJ194" s="902"/>
      <c r="DK194" s="902"/>
      <c r="DL194" s="902"/>
      <c r="DM194" s="902"/>
      <c r="DN194" s="902"/>
      <c r="DO194" s="902"/>
      <c r="DP194" s="902"/>
      <c r="DQ194" s="902"/>
      <c r="DR194" s="902"/>
      <c r="DS194" s="902"/>
      <c r="DT194" s="902"/>
      <c r="DU194" s="902"/>
      <c r="DV194" s="902"/>
      <c r="DW194" s="902"/>
      <c r="DX194" s="902"/>
      <c r="DY194" s="902"/>
      <c r="DZ194" s="902"/>
      <c r="EA194" s="902"/>
      <c r="EB194" s="902"/>
      <c r="EC194" s="902"/>
      <c r="ED194" s="902"/>
      <c r="EE194" s="902"/>
      <c r="EF194" s="902"/>
      <c r="EG194" s="902"/>
      <c r="EH194" s="902"/>
      <c r="EI194" s="902"/>
      <c r="EJ194" s="902"/>
      <c r="EK194" s="902"/>
      <c r="EL194" s="902"/>
      <c r="EM194" s="902"/>
      <c r="EN194" s="902"/>
      <c r="EO194" s="902"/>
      <c r="EP194" s="902"/>
      <c r="EQ194" s="902"/>
      <c r="ER194" s="902"/>
      <c r="ES194" s="902"/>
      <c r="ET194" s="902"/>
      <c r="EU194" s="902"/>
      <c r="EV194" s="902"/>
      <c r="EW194" s="902"/>
      <c r="EX194" s="902"/>
      <c r="EY194" s="902"/>
      <c r="EZ194" s="902"/>
      <c r="FA194" s="902"/>
      <c r="FB194" s="902"/>
      <c r="FC194" s="902"/>
      <c r="FD194" s="902"/>
      <c r="FE194" s="902"/>
      <c r="FF194" s="902"/>
      <c r="FG194" s="902"/>
      <c r="FH194" s="902"/>
      <c r="FI194" s="902"/>
      <c r="JH194" s="902"/>
      <c r="JI194" s="902"/>
      <c r="JJ194" s="902"/>
      <c r="JK194" s="902"/>
    </row>
    <row r="195" spans="1:271" s="901" customFormat="1" x14ac:dyDescent="0.35">
      <c r="A195" s="902"/>
      <c r="B195" s="902"/>
      <c r="C195" s="902"/>
      <c r="D195" s="902"/>
      <c r="E195" s="902"/>
      <c r="F195" s="902"/>
      <c r="G195" s="902"/>
      <c r="H195" s="902"/>
      <c r="I195" s="902"/>
      <c r="J195" s="902"/>
      <c r="K195" s="902"/>
      <c r="L195" s="902"/>
      <c r="M195" s="902"/>
      <c r="N195" s="902"/>
      <c r="O195" s="902"/>
      <c r="P195" s="902"/>
      <c r="Q195" s="902"/>
      <c r="R195" s="902"/>
      <c r="S195" s="902"/>
      <c r="T195" s="902"/>
      <c r="U195" s="902"/>
      <c r="V195" s="902"/>
      <c r="W195" s="902"/>
      <c r="X195" s="902"/>
      <c r="Y195" s="902"/>
      <c r="Z195" s="902"/>
      <c r="AA195" s="902"/>
      <c r="AB195" s="902"/>
      <c r="AC195" s="902"/>
      <c r="AD195" s="902"/>
      <c r="AE195" s="902"/>
      <c r="AF195" s="902"/>
      <c r="AG195" s="902"/>
      <c r="AH195" s="902"/>
      <c r="AI195" s="902"/>
      <c r="AJ195" s="902"/>
      <c r="AK195" s="902"/>
      <c r="AL195" s="902"/>
      <c r="AM195" s="902"/>
      <c r="AN195" s="902"/>
      <c r="AO195" s="902"/>
      <c r="AP195" s="902"/>
      <c r="AQ195" s="902"/>
      <c r="AR195" s="902"/>
      <c r="AS195" s="902"/>
      <c r="AT195" s="902"/>
      <c r="AU195" s="902"/>
      <c r="AV195" s="902"/>
      <c r="AW195" s="902"/>
      <c r="AX195" s="902"/>
      <c r="AY195" s="902"/>
      <c r="AZ195" s="902"/>
      <c r="BA195" s="902"/>
      <c r="BB195" s="902"/>
      <c r="BC195" s="902"/>
      <c r="BD195" s="902"/>
      <c r="BE195" s="902"/>
      <c r="BF195" s="902"/>
      <c r="BG195" s="902"/>
      <c r="BH195" s="902"/>
      <c r="BI195" s="902"/>
      <c r="BJ195" s="902"/>
      <c r="BK195" s="902"/>
      <c r="BL195" s="902"/>
      <c r="BM195" s="902"/>
      <c r="BN195" s="902"/>
      <c r="BO195" s="902"/>
      <c r="BP195" s="902"/>
      <c r="BQ195" s="902"/>
      <c r="BR195" s="902"/>
      <c r="BS195" s="902"/>
      <c r="BT195" s="902"/>
      <c r="BU195" s="902"/>
      <c r="BV195" s="902"/>
      <c r="BW195" s="902"/>
      <c r="BX195" s="902"/>
      <c r="BY195" s="902"/>
      <c r="BZ195" s="902"/>
      <c r="CA195" s="902"/>
      <c r="CB195" s="902"/>
      <c r="CC195" s="902"/>
      <c r="CD195" s="902"/>
      <c r="CE195" s="902"/>
      <c r="CF195" s="902"/>
      <c r="CG195" s="902"/>
      <c r="CH195" s="902"/>
      <c r="CI195" s="902"/>
      <c r="CJ195" s="902"/>
      <c r="CK195" s="902"/>
      <c r="CL195" s="902"/>
      <c r="CM195" s="902"/>
      <c r="CN195" s="902"/>
      <c r="CO195" s="902"/>
      <c r="CP195" s="902"/>
      <c r="CQ195" s="902"/>
      <c r="CR195" s="902"/>
      <c r="CS195" s="902"/>
      <c r="CT195" s="902"/>
      <c r="CU195" s="902"/>
      <c r="CV195" s="902"/>
      <c r="CW195" s="902"/>
      <c r="CX195" s="902"/>
      <c r="CY195" s="902"/>
      <c r="CZ195" s="902"/>
      <c r="DA195" s="902"/>
      <c r="DB195" s="902"/>
      <c r="DC195" s="902"/>
      <c r="DD195" s="902"/>
      <c r="DE195" s="902"/>
      <c r="DF195" s="902"/>
      <c r="DG195" s="902"/>
      <c r="DH195" s="902"/>
      <c r="DI195" s="902"/>
      <c r="DJ195" s="902"/>
      <c r="DK195" s="902"/>
      <c r="DL195" s="902"/>
      <c r="DM195" s="902"/>
      <c r="DN195" s="902"/>
      <c r="DO195" s="902"/>
      <c r="DP195" s="902"/>
      <c r="DQ195" s="902"/>
      <c r="DR195" s="902"/>
      <c r="DS195" s="902"/>
      <c r="DT195" s="902"/>
      <c r="DU195" s="902"/>
      <c r="DV195" s="902"/>
      <c r="DW195" s="902"/>
      <c r="DX195" s="902"/>
      <c r="DY195" s="902"/>
      <c r="DZ195" s="902"/>
      <c r="EA195" s="902"/>
      <c r="EB195" s="902"/>
      <c r="EC195" s="902"/>
      <c r="ED195" s="902"/>
      <c r="EE195" s="902"/>
      <c r="EF195" s="902"/>
      <c r="EG195" s="902"/>
      <c r="EH195" s="902"/>
      <c r="EI195" s="902"/>
      <c r="EJ195" s="902"/>
      <c r="EK195" s="902"/>
      <c r="EL195" s="902"/>
      <c r="EM195" s="902"/>
      <c r="EN195" s="902"/>
      <c r="EO195" s="902"/>
      <c r="EP195" s="902"/>
      <c r="EQ195" s="902"/>
      <c r="ER195" s="902"/>
      <c r="ES195" s="902"/>
      <c r="ET195" s="902"/>
      <c r="EU195" s="902"/>
      <c r="EV195" s="902"/>
      <c r="EW195" s="902"/>
      <c r="EX195" s="902"/>
      <c r="EY195" s="902"/>
      <c r="EZ195" s="902"/>
      <c r="FA195" s="902"/>
      <c r="FB195" s="902"/>
      <c r="FC195" s="902"/>
      <c r="FD195" s="902"/>
      <c r="FE195" s="902"/>
      <c r="FF195" s="902"/>
      <c r="FG195" s="902"/>
      <c r="FH195" s="902"/>
      <c r="FI195" s="902"/>
      <c r="JH195" s="902"/>
      <c r="JI195" s="902"/>
      <c r="JJ195" s="902"/>
      <c r="JK195" s="902"/>
    </row>
    <row r="196" spans="1:271" s="901" customFormat="1" x14ac:dyDescent="0.35">
      <c r="A196" s="902"/>
      <c r="B196" s="902"/>
      <c r="C196" s="902"/>
      <c r="D196" s="902"/>
      <c r="E196" s="902"/>
      <c r="F196" s="902"/>
      <c r="G196" s="902"/>
      <c r="H196" s="902"/>
      <c r="I196" s="902"/>
      <c r="J196" s="902"/>
      <c r="K196" s="902"/>
      <c r="L196" s="902"/>
      <c r="M196" s="902"/>
      <c r="N196" s="902"/>
      <c r="O196" s="902"/>
      <c r="P196" s="902"/>
      <c r="Q196" s="902"/>
      <c r="R196" s="902"/>
      <c r="S196" s="902"/>
      <c r="T196" s="902"/>
      <c r="U196" s="902"/>
      <c r="V196" s="902"/>
      <c r="W196" s="902"/>
      <c r="X196" s="902"/>
      <c r="Y196" s="902"/>
      <c r="Z196" s="902"/>
      <c r="AA196" s="902"/>
      <c r="AB196" s="902"/>
      <c r="AC196" s="902"/>
      <c r="AD196" s="902"/>
      <c r="AE196" s="902"/>
      <c r="AF196" s="902"/>
      <c r="AG196" s="902"/>
      <c r="AH196" s="902"/>
      <c r="AI196" s="902"/>
      <c r="AJ196" s="902"/>
      <c r="AK196" s="902"/>
      <c r="AL196" s="902"/>
      <c r="AM196" s="902"/>
      <c r="AN196" s="902"/>
      <c r="AO196" s="902"/>
      <c r="AP196" s="902"/>
      <c r="AQ196" s="902"/>
      <c r="AR196" s="902"/>
      <c r="AS196" s="902"/>
      <c r="AT196" s="902"/>
      <c r="AU196" s="902"/>
      <c r="AV196" s="902"/>
      <c r="AW196" s="902"/>
      <c r="AX196" s="902"/>
      <c r="AY196" s="902"/>
      <c r="AZ196" s="902"/>
      <c r="BA196" s="902"/>
      <c r="BB196" s="902"/>
      <c r="BC196" s="902"/>
      <c r="BD196" s="902"/>
      <c r="BE196" s="902"/>
      <c r="BF196" s="902"/>
      <c r="BG196" s="902"/>
      <c r="BH196" s="902"/>
      <c r="BI196" s="902"/>
      <c r="BJ196" s="902"/>
      <c r="BK196" s="902"/>
      <c r="BL196" s="902"/>
      <c r="BM196" s="902"/>
      <c r="BN196" s="902"/>
      <c r="BO196" s="902"/>
      <c r="BP196" s="902"/>
      <c r="BQ196" s="902"/>
      <c r="BR196" s="902"/>
      <c r="BS196" s="902"/>
      <c r="BT196" s="902"/>
      <c r="BU196" s="902"/>
      <c r="BV196" s="902"/>
      <c r="BW196" s="902"/>
      <c r="BX196" s="902"/>
      <c r="BY196" s="902"/>
      <c r="BZ196" s="902"/>
      <c r="CA196" s="902"/>
      <c r="CB196" s="902"/>
      <c r="CC196" s="902"/>
      <c r="CD196" s="902"/>
      <c r="CE196" s="902"/>
      <c r="CF196" s="902"/>
      <c r="CG196" s="902"/>
      <c r="CH196" s="902"/>
      <c r="CI196" s="902"/>
      <c r="CJ196" s="902"/>
      <c r="CK196" s="902"/>
      <c r="CL196" s="902"/>
      <c r="CM196" s="902"/>
      <c r="CN196" s="902"/>
      <c r="CO196" s="902"/>
      <c r="CP196" s="902"/>
      <c r="CQ196" s="902"/>
      <c r="CR196" s="902"/>
      <c r="CS196" s="902"/>
      <c r="CT196" s="902"/>
      <c r="CU196" s="902"/>
      <c r="CV196" s="902"/>
      <c r="CW196" s="902"/>
      <c r="CX196" s="902"/>
      <c r="CY196" s="902"/>
      <c r="CZ196" s="902"/>
      <c r="DA196" s="902"/>
      <c r="DB196" s="902"/>
      <c r="DC196" s="902"/>
      <c r="DD196" s="902"/>
      <c r="DE196" s="902"/>
      <c r="DF196" s="902"/>
      <c r="DG196" s="902"/>
      <c r="DH196" s="902"/>
      <c r="DI196" s="902"/>
      <c r="DJ196" s="902"/>
      <c r="DK196" s="902"/>
      <c r="DL196" s="902"/>
      <c r="DM196" s="902"/>
      <c r="DN196" s="902"/>
      <c r="DO196" s="902"/>
      <c r="DP196" s="902"/>
      <c r="DQ196" s="902"/>
      <c r="DR196" s="902"/>
      <c r="DS196" s="902"/>
      <c r="DT196" s="902"/>
      <c r="DU196" s="902"/>
      <c r="DV196" s="902"/>
      <c r="DW196" s="902"/>
      <c r="DX196" s="902"/>
      <c r="DY196" s="902"/>
      <c r="DZ196" s="902"/>
      <c r="EA196" s="902"/>
      <c r="EB196" s="902"/>
      <c r="EC196" s="902"/>
      <c r="ED196" s="902"/>
      <c r="EE196" s="902"/>
      <c r="EF196" s="902"/>
      <c r="EG196" s="902"/>
      <c r="EH196" s="902"/>
      <c r="EI196" s="902"/>
      <c r="EJ196" s="902"/>
      <c r="EK196" s="902"/>
      <c r="EL196" s="902"/>
      <c r="EM196" s="902"/>
      <c r="EN196" s="902"/>
      <c r="EO196" s="902"/>
      <c r="EP196" s="902"/>
      <c r="EQ196" s="902"/>
      <c r="ER196" s="902"/>
      <c r="ES196" s="902"/>
      <c r="ET196" s="902"/>
      <c r="EU196" s="902"/>
      <c r="EV196" s="902"/>
      <c r="EW196" s="902"/>
      <c r="EX196" s="902"/>
      <c r="EY196" s="902"/>
      <c r="EZ196" s="902"/>
      <c r="FA196" s="902"/>
      <c r="FB196" s="902"/>
      <c r="FC196" s="902"/>
      <c r="FD196" s="902"/>
      <c r="FE196" s="902"/>
      <c r="FF196" s="902"/>
      <c r="FG196" s="902"/>
      <c r="FH196" s="902"/>
      <c r="FI196" s="902"/>
      <c r="JH196" s="902"/>
      <c r="JI196" s="902"/>
      <c r="JJ196" s="902"/>
      <c r="JK196" s="902"/>
    </row>
    <row r="197" spans="1:271" s="901" customFormat="1" x14ac:dyDescent="0.35">
      <c r="A197" s="902"/>
      <c r="B197" s="902"/>
      <c r="C197" s="902"/>
      <c r="D197" s="902"/>
      <c r="E197" s="902"/>
      <c r="F197" s="902"/>
      <c r="G197" s="902"/>
      <c r="H197" s="902"/>
      <c r="I197" s="902"/>
      <c r="J197" s="902"/>
      <c r="K197" s="902"/>
      <c r="L197" s="902"/>
      <c r="M197" s="902"/>
      <c r="N197" s="902"/>
      <c r="O197" s="902"/>
      <c r="P197" s="902"/>
      <c r="Q197" s="902"/>
      <c r="R197" s="902"/>
      <c r="S197" s="902"/>
      <c r="T197" s="902"/>
      <c r="U197" s="902"/>
      <c r="V197" s="902"/>
      <c r="W197" s="902"/>
      <c r="X197" s="902"/>
      <c r="Y197" s="902"/>
      <c r="Z197" s="902"/>
      <c r="AA197" s="902"/>
      <c r="AB197" s="902"/>
      <c r="AC197" s="902"/>
      <c r="AD197" s="902"/>
      <c r="AE197" s="902"/>
      <c r="AF197" s="902"/>
      <c r="AG197" s="902"/>
      <c r="AH197" s="902"/>
      <c r="AI197" s="902"/>
      <c r="AJ197" s="902"/>
      <c r="AK197" s="902"/>
      <c r="AL197" s="902"/>
      <c r="AM197" s="902"/>
      <c r="AN197" s="902"/>
      <c r="AO197" s="902"/>
      <c r="AP197" s="902"/>
      <c r="AQ197" s="902"/>
      <c r="AR197" s="902"/>
      <c r="AS197" s="902"/>
      <c r="AT197" s="902"/>
      <c r="AU197" s="902"/>
      <c r="AV197" s="902"/>
      <c r="AW197" s="902"/>
      <c r="AX197" s="902"/>
      <c r="AY197" s="902"/>
      <c r="AZ197" s="902"/>
      <c r="BA197" s="902"/>
      <c r="BB197" s="902"/>
      <c r="BC197" s="902"/>
      <c r="BD197" s="902"/>
      <c r="BE197" s="902"/>
      <c r="BF197" s="902"/>
      <c r="BG197" s="902"/>
      <c r="BH197" s="902"/>
      <c r="BI197" s="902"/>
      <c r="BJ197" s="902"/>
      <c r="BK197" s="902"/>
      <c r="BL197" s="902"/>
      <c r="BM197" s="902"/>
      <c r="BN197" s="902"/>
      <c r="BO197" s="902"/>
      <c r="BP197" s="902"/>
      <c r="BQ197" s="902"/>
      <c r="BR197" s="902"/>
      <c r="BS197" s="902"/>
      <c r="BT197" s="902"/>
      <c r="BU197" s="902"/>
      <c r="BV197" s="902"/>
      <c r="BW197" s="902"/>
      <c r="BX197" s="902"/>
      <c r="BY197" s="902"/>
      <c r="BZ197" s="902"/>
      <c r="CA197" s="902"/>
      <c r="CB197" s="902"/>
      <c r="CC197" s="902"/>
      <c r="CD197" s="902"/>
      <c r="CE197" s="902"/>
      <c r="CF197" s="902"/>
      <c r="CG197" s="902"/>
      <c r="CH197" s="902"/>
      <c r="CI197" s="902"/>
      <c r="CJ197" s="902"/>
      <c r="CK197" s="902"/>
      <c r="CL197" s="902"/>
      <c r="CM197" s="902"/>
      <c r="CN197" s="902"/>
      <c r="CO197" s="902"/>
      <c r="CP197" s="902"/>
      <c r="CQ197" s="902"/>
      <c r="CR197" s="902"/>
      <c r="CS197" s="902"/>
      <c r="CT197" s="902"/>
      <c r="CU197" s="902"/>
      <c r="CV197" s="902"/>
      <c r="CW197" s="902"/>
      <c r="CX197" s="902"/>
      <c r="CY197" s="902"/>
      <c r="CZ197" s="902"/>
      <c r="DA197" s="902"/>
      <c r="DB197" s="902"/>
      <c r="DC197" s="902"/>
      <c r="DD197" s="902"/>
      <c r="DE197" s="902"/>
      <c r="DF197" s="902"/>
      <c r="DG197" s="902"/>
      <c r="DH197" s="902"/>
      <c r="DI197" s="902"/>
      <c r="DJ197" s="902"/>
      <c r="DK197" s="902"/>
      <c r="DL197" s="902"/>
      <c r="DM197" s="902"/>
      <c r="DN197" s="902"/>
      <c r="DO197" s="902"/>
      <c r="DP197" s="902"/>
      <c r="DQ197" s="902"/>
      <c r="DR197" s="902"/>
      <c r="DS197" s="902"/>
      <c r="DT197" s="902"/>
      <c r="DU197" s="902"/>
      <c r="DV197" s="902"/>
      <c r="DW197" s="902"/>
      <c r="DX197" s="902"/>
      <c r="DY197" s="902"/>
      <c r="DZ197" s="902"/>
      <c r="EA197" s="902"/>
      <c r="EB197" s="902"/>
      <c r="EC197" s="902"/>
      <c r="ED197" s="902"/>
      <c r="EE197" s="902"/>
      <c r="EF197" s="902"/>
      <c r="EG197" s="902"/>
      <c r="EH197" s="902"/>
      <c r="EI197" s="902"/>
      <c r="EJ197" s="902"/>
      <c r="EK197" s="902"/>
      <c r="EL197" s="902"/>
      <c r="EM197" s="902"/>
      <c r="EN197" s="902"/>
      <c r="EO197" s="902"/>
      <c r="EP197" s="902"/>
      <c r="EQ197" s="902"/>
      <c r="ER197" s="902"/>
      <c r="ES197" s="902"/>
      <c r="ET197" s="902"/>
      <c r="EU197" s="902"/>
      <c r="EV197" s="902"/>
      <c r="EW197" s="902"/>
      <c r="EX197" s="902"/>
      <c r="EY197" s="902"/>
      <c r="EZ197" s="902"/>
      <c r="FA197" s="902"/>
      <c r="FB197" s="902"/>
      <c r="FC197" s="902"/>
      <c r="FD197" s="902"/>
      <c r="FE197" s="902"/>
      <c r="FF197" s="902"/>
      <c r="FG197" s="902"/>
      <c r="FH197" s="902"/>
      <c r="FI197" s="902"/>
      <c r="JH197" s="902"/>
      <c r="JI197" s="902"/>
      <c r="JJ197" s="902"/>
      <c r="JK197" s="902"/>
    </row>
    <row r="198" spans="1:271" s="901" customFormat="1" x14ac:dyDescent="0.35">
      <c r="A198" s="902"/>
      <c r="B198" s="902"/>
      <c r="C198" s="902"/>
      <c r="D198" s="902"/>
      <c r="E198" s="902"/>
      <c r="F198" s="902"/>
      <c r="G198" s="902"/>
      <c r="H198" s="902"/>
      <c r="I198" s="902"/>
      <c r="J198" s="902"/>
      <c r="K198" s="902"/>
      <c r="L198" s="902"/>
      <c r="M198" s="902"/>
      <c r="N198" s="902"/>
      <c r="O198" s="902"/>
      <c r="P198" s="902"/>
      <c r="Q198" s="902"/>
      <c r="R198" s="902"/>
      <c r="S198" s="902"/>
      <c r="T198" s="902"/>
      <c r="U198" s="902"/>
      <c r="V198" s="902"/>
      <c r="W198" s="902"/>
      <c r="X198" s="902"/>
      <c r="Y198" s="902"/>
      <c r="Z198" s="902"/>
      <c r="AA198" s="902"/>
      <c r="AB198" s="902"/>
      <c r="AC198" s="902"/>
      <c r="AD198" s="902"/>
      <c r="AE198" s="902"/>
      <c r="AF198" s="902"/>
      <c r="AG198" s="902"/>
      <c r="AH198" s="902"/>
      <c r="AI198" s="902"/>
      <c r="AJ198" s="902"/>
      <c r="AK198" s="902"/>
      <c r="AL198" s="902"/>
      <c r="AM198" s="902"/>
      <c r="AN198" s="902"/>
      <c r="AO198" s="902"/>
      <c r="AP198" s="902"/>
      <c r="AQ198" s="902"/>
      <c r="AR198" s="902"/>
      <c r="AS198" s="902"/>
      <c r="AT198" s="902"/>
      <c r="AU198" s="902"/>
      <c r="AV198" s="902"/>
      <c r="AW198" s="902"/>
      <c r="AX198" s="902"/>
      <c r="AY198" s="902"/>
      <c r="AZ198" s="902"/>
      <c r="BA198" s="902"/>
      <c r="BB198" s="902"/>
      <c r="BC198" s="902"/>
      <c r="BD198" s="902"/>
      <c r="BE198" s="902"/>
      <c r="BF198" s="902"/>
      <c r="BG198" s="902"/>
      <c r="BH198" s="902"/>
      <c r="BI198" s="902"/>
      <c r="BJ198" s="902"/>
      <c r="BK198" s="902"/>
      <c r="BL198" s="902"/>
      <c r="BM198" s="902"/>
      <c r="BN198" s="902"/>
      <c r="BO198" s="902"/>
      <c r="BP198" s="902"/>
      <c r="BQ198" s="902"/>
      <c r="BR198" s="902"/>
      <c r="BS198" s="902"/>
      <c r="BT198" s="902"/>
      <c r="BU198" s="902"/>
      <c r="BV198" s="902"/>
      <c r="BW198" s="902"/>
      <c r="BX198" s="902"/>
      <c r="BY198" s="902"/>
      <c r="BZ198" s="902"/>
      <c r="CA198" s="902"/>
      <c r="CB198" s="902"/>
      <c r="CC198" s="902"/>
      <c r="CD198" s="902"/>
      <c r="CE198" s="902"/>
      <c r="CF198" s="902"/>
      <c r="CG198" s="902"/>
      <c r="CH198" s="902"/>
      <c r="CI198" s="902"/>
      <c r="CJ198" s="902"/>
      <c r="CK198" s="902"/>
      <c r="CL198" s="902"/>
      <c r="CM198" s="902"/>
      <c r="CN198" s="902"/>
      <c r="CO198" s="902"/>
      <c r="CP198" s="902"/>
      <c r="CQ198" s="902"/>
      <c r="CR198" s="902"/>
      <c r="CS198" s="902"/>
      <c r="CT198" s="902"/>
      <c r="CU198" s="902"/>
      <c r="CV198" s="902"/>
      <c r="CW198" s="902"/>
      <c r="CX198" s="902"/>
      <c r="CY198" s="902"/>
      <c r="CZ198" s="902"/>
      <c r="DA198" s="902"/>
      <c r="DB198" s="902"/>
      <c r="DC198" s="902"/>
      <c r="DD198" s="902"/>
      <c r="DE198" s="902"/>
      <c r="DF198" s="902"/>
      <c r="DG198" s="902"/>
      <c r="DH198" s="902"/>
      <c r="DI198" s="902"/>
      <c r="DJ198" s="902"/>
      <c r="DK198" s="902"/>
      <c r="DL198" s="902"/>
      <c r="DM198" s="902"/>
      <c r="DN198" s="902"/>
      <c r="DO198" s="902"/>
      <c r="DP198" s="902"/>
      <c r="DQ198" s="902"/>
      <c r="DR198" s="902"/>
      <c r="DS198" s="902"/>
      <c r="DT198" s="902"/>
      <c r="DU198" s="902"/>
      <c r="DV198" s="902"/>
      <c r="DW198" s="902"/>
      <c r="DX198" s="902"/>
      <c r="DY198" s="902"/>
      <c r="DZ198" s="902"/>
      <c r="EA198" s="902"/>
      <c r="EB198" s="902"/>
      <c r="EC198" s="902"/>
      <c r="ED198" s="902"/>
      <c r="EE198" s="902"/>
      <c r="EF198" s="902"/>
      <c r="EG198" s="902"/>
      <c r="EH198" s="902"/>
      <c r="EI198" s="902"/>
      <c r="EJ198" s="902"/>
      <c r="EK198" s="902"/>
      <c r="EL198" s="902"/>
      <c r="EM198" s="902"/>
      <c r="EN198" s="902"/>
      <c r="EO198" s="902"/>
      <c r="EP198" s="902"/>
      <c r="EQ198" s="902"/>
      <c r="ER198" s="902"/>
      <c r="ES198" s="902"/>
      <c r="ET198" s="902"/>
      <c r="EU198" s="902"/>
      <c r="EV198" s="902"/>
      <c r="EW198" s="902"/>
      <c r="EX198" s="902"/>
      <c r="EY198" s="902"/>
      <c r="EZ198" s="902"/>
      <c r="FA198" s="902"/>
      <c r="FB198" s="902"/>
      <c r="FC198" s="902"/>
      <c r="FD198" s="902"/>
      <c r="FE198" s="902"/>
      <c r="FF198" s="902"/>
      <c r="FG198" s="902"/>
      <c r="FH198" s="902"/>
      <c r="FI198" s="902"/>
      <c r="JH198" s="902"/>
      <c r="JI198" s="902"/>
      <c r="JJ198" s="902"/>
      <c r="JK198" s="902"/>
    </row>
    <row r="199" spans="1:271" s="901" customFormat="1" x14ac:dyDescent="0.35">
      <c r="A199" s="902"/>
      <c r="B199" s="902"/>
      <c r="C199" s="902"/>
      <c r="D199" s="902"/>
      <c r="E199" s="902"/>
      <c r="F199" s="902"/>
      <c r="G199" s="902"/>
      <c r="H199" s="902"/>
      <c r="I199" s="902"/>
      <c r="J199" s="902"/>
      <c r="K199" s="902"/>
      <c r="L199" s="902"/>
      <c r="M199" s="902"/>
      <c r="N199" s="902"/>
      <c r="O199" s="902"/>
      <c r="P199" s="902"/>
      <c r="Q199" s="902"/>
      <c r="R199" s="902"/>
      <c r="S199" s="902"/>
      <c r="T199" s="902"/>
      <c r="U199" s="902"/>
      <c r="V199" s="902"/>
      <c r="W199" s="902"/>
      <c r="X199" s="902"/>
      <c r="Y199" s="902"/>
      <c r="Z199" s="902"/>
      <c r="AA199" s="902"/>
      <c r="AB199" s="902"/>
      <c r="AC199" s="902"/>
      <c r="AD199" s="902"/>
      <c r="AE199" s="902"/>
      <c r="AF199" s="902"/>
      <c r="AG199" s="902"/>
      <c r="AH199" s="902"/>
      <c r="AI199" s="902"/>
      <c r="AJ199" s="902"/>
      <c r="AK199" s="902"/>
      <c r="AL199" s="902"/>
      <c r="AM199" s="902"/>
      <c r="AN199" s="902"/>
      <c r="AO199" s="902"/>
      <c r="AP199" s="902"/>
      <c r="AQ199" s="902"/>
      <c r="AR199" s="902"/>
      <c r="AS199" s="902"/>
      <c r="AT199" s="902"/>
      <c r="AU199" s="902"/>
      <c r="AV199" s="902"/>
      <c r="AW199" s="902"/>
      <c r="AX199" s="902"/>
      <c r="AY199" s="902"/>
      <c r="AZ199" s="902"/>
      <c r="BA199" s="902"/>
      <c r="BB199" s="902"/>
      <c r="BC199" s="902"/>
      <c r="BD199" s="902"/>
      <c r="BE199" s="902"/>
      <c r="BF199" s="902"/>
      <c r="BG199" s="902"/>
      <c r="BH199" s="902"/>
      <c r="BI199" s="902"/>
      <c r="BJ199" s="902"/>
      <c r="BK199" s="902"/>
      <c r="BL199" s="902"/>
      <c r="BM199" s="902"/>
      <c r="BN199" s="902"/>
      <c r="BO199" s="902"/>
      <c r="BP199" s="902"/>
      <c r="BQ199" s="902"/>
      <c r="BR199" s="902"/>
      <c r="BS199" s="902"/>
      <c r="BT199" s="902"/>
      <c r="BU199" s="902"/>
      <c r="BV199" s="902"/>
      <c r="BW199" s="902"/>
      <c r="BX199" s="902"/>
      <c r="BY199" s="902"/>
      <c r="BZ199" s="902"/>
      <c r="CA199" s="902"/>
      <c r="CB199" s="902"/>
      <c r="CC199" s="902"/>
      <c r="CD199" s="902"/>
      <c r="CE199" s="902"/>
      <c r="CF199" s="902"/>
      <c r="CG199" s="902"/>
      <c r="CH199" s="902"/>
      <c r="CI199" s="902"/>
      <c r="CJ199" s="902"/>
      <c r="CK199" s="902"/>
      <c r="CL199" s="902"/>
      <c r="CM199" s="902"/>
      <c r="CN199" s="902"/>
      <c r="CO199" s="902"/>
      <c r="CP199" s="902"/>
      <c r="CQ199" s="902"/>
      <c r="CR199" s="902"/>
      <c r="CS199" s="902"/>
      <c r="CT199" s="902"/>
      <c r="CU199" s="902"/>
      <c r="CV199" s="902"/>
      <c r="CW199" s="902"/>
      <c r="CX199" s="902"/>
      <c r="CY199" s="902"/>
      <c r="CZ199" s="902"/>
      <c r="DA199" s="902"/>
      <c r="DB199" s="902"/>
      <c r="DC199" s="902"/>
      <c r="DD199" s="902"/>
      <c r="DE199" s="902"/>
      <c r="DF199" s="902"/>
      <c r="DG199" s="902"/>
      <c r="DH199" s="902"/>
      <c r="DI199" s="902"/>
      <c r="DJ199" s="902"/>
      <c r="DK199" s="902"/>
      <c r="DL199" s="902"/>
      <c r="DM199" s="902"/>
      <c r="DN199" s="902"/>
      <c r="DO199" s="902"/>
      <c r="DP199" s="902"/>
      <c r="DQ199" s="902"/>
      <c r="DR199" s="902"/>
      <c r="DS199" s="902"/>
      <c r="DT199" s="902"/>
      <c r="DU199" s="902"/>
      <c r="DV199" s="902"/>
      <c r="DW199" s="902"/>
      <c r="DX199" s="902"/>
      <c r="DY199" s="902"/>
      <c r="DZ199" s="902"/>
      <c r="EA199" s="902"/>
      <c r="EB199" s="902"/>
      <c r="EC199" s="902"/>
      <c r="ED199" s="902"/>
      <c r="EE199" s="902"/>
      <c r="EF199" s="902"/>
      <c r="EG199" s="902"/>
      <c r="EH199" s="902"/>
      <c r="EI199" s="902"/>
      <c r="EJ199" s="902"/>
      <c r="EK199" s="902"/>
      <c r="EL199" s="902"/>
      <c r="EM199" s="902"/>
      <c r="EN199" s="902"/>
      <c r="EO199" s="902"/>
      <c r="EP199" s="902"/>
      <c r="EQ199" s="902"/>
      <c r="ER199" s="902"/>
      <c r="ES199" s="902"/>
      <c r="ET199" s="902"/>
      <c r="EU199" s="902"/>
      <c r="EV199" s="902"/>
      <c r="EW199" s="902"/>
      <c r="EX199" s="902"/>
      <c r="EY199" s="902"/>
      <c r="EZ199" s="902"/>
      <c r="FA199" s="902"/>
      <c r="FB199" s="902"/>
      <c r="FC199" s="902"/>
      <c r="FD199" s="902"/>
      <c r="FE199" s="902"/>
      <c r="FF199" s="902"/>
      <c r="FG199" s="902"/>
      <c r="FH199" s="902"/>
      <c r="FI199" s="902"/>
      <c r="JH199" s="902"/>
      <c r="JI199" s="902"/>
      <c r="JJ199" s="902"/>
      <c r="JK199" s="902"/>
    </row>
    <row r="200" spans="1:271" s="901" customFormat="1" x14ac:dyDescent="0.35">
      <c r="A200" s="902"/>
      <c r="B200" s="902"/>
      <c r="C200" s="902"/>
      <c r="D200" s="902"/>
      <c r="E200" s="902"/>
      <c r="F200" s="902"/>
      <c r="G200" s="902"/>
      <c r="H200" s="902"/>
      <c r="I200" s="902"/>
      <c r="J200" s="902"/>
      <c r="K200" s="902"/>
      <c r="L200" s="902"/>
      <c r="M200" s="902"/>
      <c r="N200" s="902"/>
      <c r="O200" s="902"/>
      <c r="P200" s="902"/>
      <c r="Q200" s="902"/>
      <c r="R200" s="902"/>
      <c r="S200" s="902"/>
      <c r="T200" s="902"/>
      <c r="U200" s="902"/>
      <c r="V200" s="902"/>
      <c r="W200" s="902"/>
      <c r="X200" s="902"/>
      <c r="Y200" s="902"/>
      <c r="Z200" s="902"/>
      <c r="AA200" s="902"/>
      <c r="AB200" s="902"/>
      <c r="AC200" s="902"/>
      <c r="AD200" s="902"/>
      <c r="AE200" s="902"/>
      <c r="AF200" s="902"/>
      <c r="AG200" s="902"/>
      <c r="AH200" s="902"/>
      <c r="AI200" s="902"/>
      <c r="AJ200" s="902"/>
      <c r="AK200" s="902"/>
      <c r="AL200" s="902"/>
      <c r="AM200" s="902"/>
      <c r="AN200" s="902"/>
      <c r="AO200" s="902"/>
      <c r="AP200" s="902"/>
      <c r="AQ200" s="902"/>
      <c r="AR200" s="902"/>
      <c r="AS200" s="902"/>
      <c r="AT200" s="902"/>
      <c r="AU200" s="902"/>
      <c r="AV200" s="902"/>
      <c r="AW200" s="902"/>
      <c r="AX200" s="902"/>
      <c r="AY200" s="902"/>
      <c r="AZ200" s="902"/>
      <c r="BA200" s="902"/>
      <c r="BB200" s="902"/>
      <c r="BC200" s="902"/>
      <c r="BD200" s="902"/>
      <c r="BE200" s="902"/>
      <c r="BF200" s="902"/>
      <c r="BG200" s="902"/>
      <c r="BH200" s="902"/>
      <c r="BI200" s="902"/>
      <c r="BJ200" s="902"/>
      <c r="BK200" s="902"/>
      <c r="BL200" s="902"/>
      <c r="BM200" s="902"/>
      <c r="BN200" s="902"/>
      <c r="BO200" s="902"/>
      <c r="BP200" s="902"/>
      <c r="BQ200" s="902"/>
      <c r="BR200" s="902"/>
      <c r="BS200" s="902"/>
      <c r="BT200" s="902"/>
      <c r="BU200" s="902"/>
      <c r="BV200" s="902"/>
      <c r="BW200" s="902"/>
      <c r="BX200" s="902"/>
      <c r="BY200" s="902"/>
      <c r="BZ200" s="902"/>
      <c r="CA200" s="902"/>
      <c r="CB200" s="902"/>
      <c r="CC200" s="902"/>
      <c r="CD200" s="902"/>
      <c r="CE200" s="902"/>
      <c r="CF200" s="902"/>
      <c r="CG200" s="902"/>
      <c r="CH200" s="902"/>
      <c r="CI200" s="902"/>
      <c r="CJ200" s="902"/>
      <c r="CK200" s="902"/>
      <c r="CL200" s="902"/>
      <c r="CM200" s="902"/>
      <c r="CN200" s="902"/>
      <c r="CO200" s="902"/>
      <c r="CP200" s="902"/>
      <c r="CQ200" s="902"/>
      <c r="CR200" s="902"/>
      <c r="CS200" s="902"/>
      <c r="CT200" s="902"/>
      <c r="CU200" s="902"/>
      <c r="CV200" s="902"/>
      <c r="CW200" s="902"/>
      <c r="CX200" s="902"/>
      <c r="CY200" s="902"/>
      <c r="CZ200" s="902"/>
      <c r="DA200" s="902"/>
      <c r="DB200" s="902"/>
      <c r="DC200" s="902"/>
      <c r="DD200" s="902"/>
      <c r="DE200" s="902"/>
      <c r="DF200" s="902"/>
      <c r="DG200" s="902"/>
      <c r="DH200" s="902"/>
      <c r="DI200" s="902"/>
      <c r="DJ200" s="902"/>
      <c r="DK200" s="902"/>
      <c r="DL200" s="902"/>
      <c r="DM200" s="902"/>
      <c r="DN200" s="902"/>
      <c r="DO200" s="902"/>
      <c r="DP200" s="902"/>
      <c r="DQ200" s="902"/>
      <c r="DR200" s="902"/>
      <c r="DS200" s="902"/>
      <c r="DT200" s="902"/>
      <c r="DU200" s="902"/>
      <c r="DV200" s="902"/>
      <c r="DW200" s="902"/>
      <c r="DX200" s="902"/>
      <c r="DY200" s="902"/>
      <c r="DZ200" s="902"/>
      <c r="EA200" s="902"/>
      <c r="EB200" s="902"/>
      <c r="EC200" s="902"/>
      <c r="ED200" s="902"/>
      <c r="EE200" s="902"/>
      <c r="EF200" s="902"/>
      <c r="EG200" s="902"/>
      <c r="EH200" s="902"/>
      <c r="EI200" s="902"/>
      <c r="EJ200" s="902"/>
      <c r="EK200" s="902"/>
      <c r="EL200" s="902"/>
      <c r="EM200" s="902"/>
      <c r="EN200" s="902"/>
      <c r="EO200" s="902"/>
      <c r="EP200" s="902"/>
      <c r="EQ200" s="902"/>
      <c r="ER200" s="902"/>
      <c r="ES200" s="902"/>
      <c r="ET200" s="902"/>
      <c r="EU200" s="902"/>
      <c r="EV200" s="902"/>
      <c r="EW200" s="902"/>
      <c r="EX200" s="902"/>
      <c r="EY200" s="902"/>
      <c r="EZ200" s="902"/>
      <c r="FA200" s="902"/>
      <c r="FB200" s="902"/>
      <c r="FC200" s="902"/>
      <c r="FD200" s="902"/>
      <c r="FE200" s="902"/>
      <c r="FF200" s="902"/>
      <c r="FG200" s="902"/>
      <c r="FH200" s="902"/>
      <c r="FI200" s="902"/>
      <c r="JH200" s="902"/>
      <c r="JI200" s="902"/>
      <c r="JJ200" s="902"/>
      <c r="JK200" s="902"/>
    </row>
    <row r="201" spans="1:271" s="901" customFormat="1" x14ac:dyDescent="0.35">
      <c r="A201" s="902"/>
      <c r="B201" s="902"/>
      <c r="C201" s="902"/>
      <c r="D201" s="902"/>
      <c r="E201" s="902"/>
      <c r="F201" s="902"/>
      <c r="G201" s="902"/>
      <c r="H201" s="902"/>
      <c r="I201" s="902"/>
      <c r="J201" s="902"/>
      <c r="K201" s="902"/>
      <c r="L201" s="902"/>
      <c r="M201" s="902"/>
      <c r="N201" s="902"/>
      <c r="O201" s="902"/>
      <c r="P201" s="902"/>
      <c r="Q201" s="902"/>
      <c r="R201" s="902"/>
      <c r="S201" s="902"/>
      <c r="T201" s="902"/>
      <c r="U201" s="902"/>
      <c r="V201" s="902"/>
      <c r="W201" s="902"/>
      <c r="X201" s="902"/>
      <c r="Y201" s="902"/>
      <c r="Z201" s="902"/>
      <c r="AA201" s="902"/>
      <c r="AB201" s="902"/>
      <c r="AC201" s="902"/>
      <c r="AD201" s="902"/>
      <c r="AE201" s="902"/>
      <c r="AF201" s="902"/>
      <c r="AG201" s="902"/>
      <c r="AH201" s="902"/>
      <c r="AI201" s="902"/>
      <c r="AJ201" s="902"/>
      <c r="AK201" s="902"/>
      <c r="AL201" s="902"/>
      <c r="AM201" s="902"/>
      <c r="AN201" s="902"/>
      <c r="AO201" s="902"/>
      <c r="AP201" s="902"/>
      <c r="AQ201" s="902"/>
      <c r="AR201" s="902"/>
      <c r="AS201" s="902"/>
      <c r="AT201" s="902"/>
      <c r="AU201" s="902"/>
      <c r="AV201" s="902"/>
      <c r="AW201" s="902"/>
      <c r="AX201" s="902"/>
      <c r="AY201" s="902"/>
      <c r="AZ201" s="902"/>
      <c r="BA201" s="902"/>
      <c r="BB201" s="902"/>
      <c r="BC201" s="902"/>
      <c r="BD201" s="902"/>
      <c r="BE201" s="902"/>
      <c r="BF201" s="902"/>
      <c r="BG201" s="902"/>
      <c r="BH201" s="902"/>
      <c r="BI201" s="902"/>
      <c r="BJ201" s="902"/>
      <c r="BK201" s="902"/>
      <c r="BL201" s="902"/>
      <c r="BM201" s="902"/>
      <c r="BN201" s="902"/>
      <c r="BO201" s="902"/>
      <c r="BP201" s="902"/>
      <c r="BQ201" s="902"/>
      <c r="BR201" s="902"/>
      <c r="BS201" s="902"/>
      <c r="BT201" s="902"/>
      <c r="BU201" s="902"/>
      <c r="BV201" s="902"/>
      <c r="BW201" s="902"/>
      <c r="BX201" s="902"/>
      <c r="BY201" s="902"/>
      <c r="BZ201" s="902"/>
      <c r="CA201" s="902"/>
      <c r="CB201" s="902"/>
      <c r="CC201" s="902"/>
      <c r="CD201" s="902"/>
      <c r="CE201" s="902"/>
      <c r="CF201" s="902"/>
      <c r="CG201" s="902"/>
      <c r="CH201" s="902"/>
      <c r="CI201" s="902"/>
      <c r="CJ201" s="902"/>
      <c r="CK201" s="902"/>
      <c r="CL201" s="902"/>
      <c r="CM201" s="902"/>
      <c r="CN201" s="902"/>
      <c r="CO201" s="902"/>
      <c r="CP201" s="902"/>
      <c r="CQ201" s="902"/>
      <c r="CR201" s="902"/>
      <c r="CS201" s="902"/>
      <c r="CT201" s="902"/>
      <c r="CU201" s="902"/>
      <c r="CV201" s="902"/>
      <c r="CW201" s="902"/>
      <c r="CX201" s="902"/>
      <c r="CY201" s="902"/>
      <c r="CZ201" s="902"/>
      <c r="DA201" s="902"/>
      <c r="DB201" s="902"/>
      <c r="DC201" s="902"/>
      <c r="DD201" s="902"/>
      <c r="DE201" s="902"/>
      <c r="DF201" s="902"/>
      <c r="DG201" s="902"/>
      <c r="DH201" s="902"/>
      <c r="DI201" s="902"/>
      <c r="DJ201" s="902"/>
      <c r="DK201" s="902"/>
      <c r="DL201" s="902"/>
      <c r="DM201" s="902"/>
      <c r="DN201" s="902"/>
      <c r="DO201" s="902"/>
      <c r="DP201" s="902"/>
      <c r="DQ201" s="902"/>
      <c r="DR201" s="902"/>
      <c r="DS201" s="902"/>
      <c r="DT201" s="902"/>
      <c r="DU201" s="902"/>
      <c r="DV201" s="902"/>
      <c r="DW201" s="902"/>
      <c r="DX201" s="902"/>
      <c r="DY201" s="902"/>
      <c r="DZ201" s="902"/>
      <c r="EA201" s="902"/>
      <c r="EB201" s="902"/>
      <c r="EC201" s="902"/>
      <c r="ED201" s="902"/>
      <c r="EE201" s="902"/>
      <c r="EF201" s="902"/>
      <c r="EG201" s="902"/>
      <c r="EH201" s="902"/>
      <c r="EI201" s="902"/>
      <c r="EJ201" s="902"/>
      <c r="EK201" s="902"/>
      <c r="EL201" s="902"/>
      <c r="EM201" s="902"/>
      <c r="EN201" s="902"/>
      <c r="EO201" s="902"/>
      <c r="EP201" s="902"/>
      <c r="EQ201" s="902"/>
      <c r="ER201" s="902"/>
      <c r="ES201" s="902"/>
      <c r="ET201" s="902"/>
      <c r="EU201" s="902"/>
      <c r="EV201" s="902"/>
      <c r="EW201" s="902"/>
      <c r="EX201" s="902"/>
      <c r="EY201" s="902"/>
      <c r="EZ201" s="902"/>
      <c r="FA201" s="902"/>
      <c r="FB201" s="902"/>
      <c r="FC201" s="902"/>
      <c r="FD201" s="902"/>
      <c r="FE201" s="902"/>
      <c r="FF201" s="902"/>
      <c r="FG201" s="902"/>
      <c r="FH201" s="902"/>
      <c r="FI201" s="902"/>
      <c r="JH201" s="902"/>
      <c r="JI201" s="902"/>
      <c r="JJ201" s="902"/>
      <c r="JK201" s="902"/>
    </row>
    <row r="202" spans="1:271" s="901" customFormat="1" x14ac:dyDescent="0.35">
      <c r="A202" s="902"/>
      <c r="B202" s="902"/>
      <c r="C202" s="902"/>
      <c r="D202" s="902"/>
      <c r="E202" s="902"/>
      <c r="F202" s="902"/>
      <c r="G202" s="902"/>
      <c r="H202" s="902"/>
      <c r="I202" s="902"/>
      <c r="J202" s="902"/>
      <c r="K202" s="902"/>
      <c r="L202" s="902"/>
      <c r="M202" s="902"/>
      <c r="N202" s="902"/>
      <c r="O202" s="902"/>
      <c r="P202" s="902"/>
      <c r="Q202" s="902"/>
      <c r="R202" s="902"/>
      <c r="S202" s="902"/>
      <c r="T202" s="902"/>
      <c r="U202" s="902"/>
      <c r="V202" s="902"/>
      <c r="W202" s="902"/>
      <c r="X202" s="902"/>
      <c r="Y202" s="902"/>
      <c r="Z202" s="902"/>
      <c r="AA202" s="902"/>
      <c r="AB202" s="902"/>
      <c r="AC202" s="902"/>
      <c r="AD202" s="902"/>
      <c r="AE202" s="902"/>
      <c r="AF202" s="902"/>
      <c r="AG202" s="902"/>
      <c r="AH202" s="902"/>
      <c r="AI202" s="902"/>
      <c r="AJ202" s="902"/>
      <c r="AK202" s="902"/>
      <c r="AL202" s="902"/>
      <c r="AM202" s="902"/>
      <c r="AN202" s="902"/>
      <c r="AO202" s="902"/>
      <c r="AP202" s="902"/>
      <c r="AQ202" s="902"/>
      <c r="AR202" s="902"/>
      <c r="AS202" s="902"/>
      <c r="AT202" s="902"/>
      <c r="AU202" s="902"/>
      <c r="AV202" s="902"/>
      <c r="AW202" s="902"/>
      <c r="AX202" s="902"/>
      <c r="AY202" s="902"/>
      <c r="AZ202" s="902"/>
      <c r="BA202" s="902"/>
      <c r="BB202" s="902"/>
      <c r="BC202" s="902"/>
      <c r="BD202" s="902"/>
      <c r="BE202" s="902"/>
      <c r="BF202" s="902"/>
      <c r="BG202" s="902"/>
      <c r="BH202" s="902"/>
      <c r="BI202" s="902"/>
      <c r="BJ202" s="902"/>
      <c r="BK202" s="902"/>
      <c r="BL202" s="902"/>
      <c r="BM202" s="902"/>
      <c r="BN202" s="902"/>
      <c r="BO202" s="902"/>
      <c r="BP202" s="902"/>
      <c r="BQ202" s="902"/>
      <c r="BR202" s="902"/>
      <c r="BS202" s="902"/>
      <c r="BT202" s="902"/>
      <c r="BU202" s="902"/>
      <c r="BV202" s="902"/>
      <c r="BW202" s="902"/>
      <c r="BX202" s="902"/>
      <c r="BY202" s="902"/>
      <c r="BZ202" s="902"/>
      <c r="CA202" s="902"/>
      <c r="CB202" s="902"/>
      <c r="CC202" s="902"/>
      <c r="CD202" s="902"/>
      <c r="CE202" s="902"/>
      <c r="CF202" s="902"/>
      <c r="CG202" s="902"/>
      <c r="CH202" s="902"/>
      <c r="CI202" s="902"/>
      <c r="CJ202" s="902"/>
      <c r="CK202" s="902"/>
      <c r="CL202" s="902"/>
      <c r="CM202" s="902"/>
      <c r="CN202" s="902"/>
      <c r="CO202" s="902"/>
      <c r="CP202" s="902"/>
      <c r="CQ202" s="902"/>
      <c r="CR202" s="902"/>
      <c r="CS202" s="902"/>
      <c r="CT202" s="902"/>
      <c r="CU202" s="902"/>
      <c r="CV202" s="902"/>
      <c r="CW202" s="902"/>
      <c r="CX202" s="902"/>
      <c r="CY202" s="902"/>
      <c r="CZ202" s="902"/>
      <c r="DA202" s="902"/>
      <c r="DB202" s="902"/>
      <c r="DC202" s="902"/>
      <c r="DD202" s="902"/>
      <c r="DE202" s="902"/>
      <c r="DF202" s="902"/>
      <c r="DG202" s="902"/>
      <c r="DH202" s="902"/>
      <c r="DI202" s="902"/>
      <c r="DJ202" s="902"/>
      <c r="DK202" s="902"/>
      <c r="DL202" s="902"/>
      <c r="DM202" s="902"/>
      <c r="DN202" s="902"/>
      <c r="DO202" s="902"/>
      <c r="DP202" s="902"/>
      <c r="DQ202" s="902"/>
      <c r="DR202" s="902"/>
      <c r="DS202" s="902"/>
      <c r="DT202" s="902"/>
      <c r="DU202" s="902"/>
      <c r="DV202" s="902"/>
      <c r="DW202" s="902"/>
      <c r="DX202" s="902"/>
      <c r="DY202" s="902"/>
      <c r="DZ202" s="902"/>
      <c r="EA202" s="902"/>
      <c r="EB202" s="902"/>
      <c r="EC202" s="902"/>
      <c r="ED202" s="902"/>
      <c r="EE202" s="902"/>
      <c r="EF202" s="902"/>
      <c r="EG202" s="902"/>
      <c r="EH202" s="902"/>
      <c r="EI202" s="902"/>
      <c r="EJ202" s="902"/>
      <c r="EK202" s="902"/>
      <c r="EL202" s="902"/>
      <c r="EM202" s="902"/>
      <c r="EN202" s="902"/>
      <c r="EO202" s="902"/>
      <c r="EP202" s="902"/>
      <c r="EQ202" s="902"/>
      <c r="ER202" s="902"/>
      <c r="ES202" s="902"/>
      <c r="ET202" s="902"/>
      <c r="EU202" s="902"/>
      <c r="EV202" s="902"/>
      <c r="EW202" s="902"/>
      <c r="EX202" s="902"/>
      <c r="EY202" s="902"/>
      <c r="EZ202" s="902"/>
      <c r="FA202" s="902"/>
      <c r="FB202" s="902"/>
      <c r="FC202" s="902"/>
      <c r="FD202" s="902"/>
      <c r="FE202" s="902"/>
      <c r="FF202" s="902"/>
      <c r="FG202" s="902"/>
      <c r="FH202" s="902"/>
      <c r="FI202" s="902"/>
      <c r="JH202" s="902"/>
      <c r="JI202" s="902"/>
      <c r="JJ202" s="902"/>
      <c r="JK202" s="902"/>
    </row>
    <row r="203" spans="1:271" s="901" customFormat="1" x14ac:dyDescent="0.35">
      <c r="A203" s="902"/>
      <c r="B203" s="902"/>
      <c r="C203" s="902"/>
      <c r="D203" s="902"/>
      <c r="E203" s="902"/>
      <c r="F203" s="902"/>
      <c r="G203" s="902"/>
      <c r="H203" s="902"/>
      <c r="I203" s="902"/>
      <c r="J203" s="902"/>
      <c r="K203" s="902"/>
      <c r="L203" s="902"/>
      <c r="M203" s="902"/>
      <c r="N203" s="902"/>
      <c r="O203" s="902"/>
      <c r="P203" s="902"/>
      <c r="Q203" s="902"/>
      <c r="R203" s="902"/>
      <c r="S203" s="902"/>
      <c r="T203" s="902"/>
      <c r="U203" s="902"/>
      <c r="V203" s="902"/>
      <c r="W203" s="902"/>
      <c r="X203" s="902"/>
      <c r="Y203" s="902"/>
      <c r="Z203" s="902"/>
      <c r="AA203" s="902"/>
      <c r="AB203" s="902"/>
      <c r="AC203" s="902"/>
      <c r="AD203" s="902"/>
      <c r="AE203" s="902"/>
      <c r="AF203" s="902"/>
      <c r="AG203" s="902"/>
      <c r="AH203" s="902"/>
      <c r="AI203" s="902"/>
      <c r="AJ203" s="902"/>
      <c r="AK203" s="902"/>
      <c r="AL203" s="902"/>
      <c r="AM203" s="902"/>
      <c r="AN203" s="902"/>
      <c r="AO203" s="902"/>
      <c r="AP203" s="902"/>
      <c r="AQ203" s="902"/>
      <c r="AR203" s="902"/>
      <c r="AS203" s="902"/>
      <c r="AT203" s="902"/>
      <c r="AU203" s="902"/>
      <c r="AV203" s="902"/>
      <c r="AW203" s="902"/>
      <c r="AX203" s="902"/>
      <c r="AY203" s="902"/>
      <c r="AZ203" s="902"/>
      <c r="BA203" s="902"/>
      <c r="BB203" s="902"/>
      <c r="BC203" s="902"/>
      <c r="BD203" s="902"/>
      <c r="BE203" s="902"/>
      <c r="BF203" s="902"/>
      <c r="BG203" s="902"/>
      <c r="BH203" s="902"/>
      <c r="BI203" s="902"/>
      <c r="BJ203" s="902"/>
      <c r="BK203" s="902"/>
      <c r="BL203" s="902"/>
      <c r="BM203" s="902"/>
      <c r="BN203" s="902"/>
      <c r="BO203" s="902"/>
      <c r="BP203" s="902"/>
      <c r="BQ203" s="902"/>
      <c r="BR203" s="902"/>
      <c r="BS203" s="902"/>
      <c r="BT203" s="902"/>
      <c r="BU203" s="902"/>
      <c r="BV203" s="902"/>
      <c r="BW203" s="902"/>
      <c r="BX203" s="902"/>
      <c r="BY203" s="902"/>
      <c r="BZ203" s="902"/>
      <c r="CA203" s="902"/>
      <c r="CB203" s="902"/>
      <c r="CC203" s="902"/>
      <c r="CD203" s="902"/>
      <c r="CE203" s="902"/>
      <c r="CF203" s="902"/>
      <c r="CG203" s="902"/>
      <c r="CH203" s="902"/>
      <c r="CI203" s="902"/>
      <c r="CJ203" s="902"/>
      <c r="CK203" s="902"/>
      <c r="CL203" s="902"/>
      <c r="CM203" s="902"/>
      <c r="CN203" s="902"/>
      <c r="CO203" s="902"/>
      <c r="CP203" s="902"/>
      <c r="CQ203" s="902"/>
      <c r="CR203" s="902"/>
      <c r="CS203" s="902"/>
      <c r="CT203" s="902"/>
      <c r="CU203" s="902"/>
      <c r="CV203" s="902"/>
      <c r="CW203" s="902"/>
      <c r="CX203" s="902"/>
      <c r="CY203" s="902"/>
      <c r="CZ203" s="902"/>
      <c r="DA203" s="902"/>
      <c r="DB203" s="902"/>
      <c r="DC203" s="902"/>
      <c r="DD203" s="902"/>
      <c r="DE203" s="902"/>
      <c r="DF203" s="902"/>
      <c r="DG203" s="902"/>
      <c r="DH203" s="902"/>
      <c r="DI203" s="902"/>
      <c r="DJ203" s="902"/>
      <c r="DK203" s="902"/>
      <c r="DL203" s="902"/>
      <c r="DM203" s="902"/>
      <c r="DN203" s="902"/>
      <c r="DO203" s="902"/>
      <c r="DP203" s="902"/>
      <c r="DQ203" s="902"/>
      <c r="DR203" s="902"/>
      <c r="DS203" s="902"/>
      <c r="DT203" s="902"/>
      <c r="DU203" s="902"/>
      <c r="DV203" s="902"/>
      <c r="DW203" s="902"/>
      <c r="DX203" s="902"/>
      <c r="DY203" s="902"/>
      <c r="DZ203" s="902"/>
      <c r="EA203" s="902"/>
      <c r="EB203" s="902"/>
      <c r="EC203" s="902"/>
      <c r="ED203" s="902"/>
      <c r="EE203" s="902"/>
      <c r="EF203" s="902"/>
      <c r="EG203" s="902"/>
      <c r="EH203" s="902"/>
      <c r="EI203" s="902"/>
      <c r="EJ203" s="902"/>
      <c r="EK203" s="902"/>
      <c r="EL203" s="902"/>
      <c r="EM203" s="902"/>
      <c r="EN203" s="902"/>
      <c r="EO203" s="902"/>
      <c r="EP203" s="902"/>
      <c r="EQ203" s="902"/>
      <c r="ER203" s="902"/>
      <c r="ES203" s="902"/>
      <c r="ET203" s="902"/>
      <c r="EU203" s="902"/>
      <c r="EV203" s="902"/>
      <c r="EW203" s="902"/>
      <c r="EX203" s="902"/>
      <c r="EY203" s="902"/>
      <c r="EZ203" s="902"/>
      <c r="FA203" s="902"/>
      <c r="FB203" s="902"/>
      <c r="FC203" s="902"/>
      <c r="FD203" s="902"/>
      <c r="FE203" s="902"/>
      <c r="FF203" s="902"/>
      <c r="FG203" s="902"/>
      <c r="FH203" s="902"/>
      <c r="FI203" s="902"/>
      <c r="JH203" s="902"/>
      <c r="JI203" s="902"/>
      <c r="JJ203" s="902"/>
      <c r="JK203" s="902"/>
    </row>
    <row r="204" spans="1:271" s="901" customFormat="1" x14ac:dyDescent="0.35">
      <c r="A204" s="902"/>
      <c r="B204" s="902"/>
      <c r="C204" s="902"/>
      <c r="D204" s="902"/>
      <c r="E204" s="902"/>
      <c r="F204" s="902"/>
      <c r="G204" s="902"/>
      <c r="H204" s="902"/>
      <c r="I204" s="902"/>
      <c r="J204" s="902"/>
      <c r="K204" s="902"/>
      <c r="L204" s="902"/>
      <c r="M204" s="902"/>
      <c r="N204" s="902"/>
      <c r="O204" s="902"/>
      <c r="P204" s="902"/>
      <c r="Q204" s="902"/>
      <c r="R204" s="902"/>
      <c r="S204" s="902"/>
      <c r="T204" s="902"/>
      <c r="U204" s="902"/>
      <c r="V204" s="902"/>
      <c r="W204" s="902"/>
      <c r="X204" s="902"/>
      <c r="Y204" s="902"/>
      <c r="Z204" s="902"/>
      <c r="AA204" s="902"/>
      <c r="AB204" s="902"/>
      <c r="AC204" s="902"/>
      <c r="AD204" s="902"/>
      <c r="AE204" s="902"/>
      <c r="AF204" s="902"/>
      <c r="AG204" s="902"/>
      <c r="AH204" s="902"/>
      <c r="AI204" s="902"/>
      <c r="AJ204" s="902"/>
      <c r="AK204" s="902"/>
      <c r="AL204" s="902"/>
      <c r="AM204" s="902"/>
      <c r="AN204" s="902"/>
      <c r="AO204" s="902"/>
      <c r="AP204" s="902"/>
      <c r="AQ204" s="902"/>
      <c r="AR204" s="902"/>
      <c r="AS204" s="902"/>
      <c r="AT204" s="902"/>
      <c r="AU204" s="902"/>
      <c r="AV204" s="902"/>
      <c r="AW204" s="902"/>
      <c r="AX204" s="902"/>
      <c r="AY204" s="902"/>
      <c r="AZ204" s="902"/>
      <c r="BA204" s="902"/>
      <c r="BB204" s="902"/>
      <c r="BC204" s="902"/>
      <c r="BD204" s="902"/>
      <c r="BE204" s="902"/>
      <c r="BF204" s="902"/>
      <c r="BG204" s="902"/>
      <c r="BH204" s="902"/>
      <c r="BI204" s="902"/>
      <c r="BJ204" s="902"/>
      <c r="BK204" s="902"/>
      <c r="BL204" s="902"/>
      <c r="BM204" s="902"/>
      <c r="BN204" s="902"/>
      <c r="BO204" s="902"/>
      <c r="BP204" s="902"/>
      <c r="BQ204" s="902"/>
      <c r="BR204" s="902"/>
      <c r="BS204" s="902"/>
      <c r="BT204" s="902"/>
      <c r="BU204" s="902"/>
      <c r="BV204" s="902"/>
      <c r="BW204" s="902"/>
      <c r="BX204" s="902"/>
      <c r="BY204" s="902"/>
      <c r="BZ204" s="902"/>
      <c r="CA204" s="902"/>
      <c r="CB204" s="902"/>
      <c r="CC204" s="902"/>
      <c r="CD204" s="902"/>
      <c r="CE204" s="902"/>
      <c r="CF204" s="902"/>
      <c r="CG204" s="902"/>
      <c r="CH204" s="902"/>
      <c r="CI204" s="902"/>
      <c r="CJ204" s="902"/>
      <c r="CK204" s="902"/>
      <c r="CL204" s="902"/>
      <c r="CM204" s="902"/>
      <c r="CN204" s="902"/>
      <c r="CO204" s="902"/>
      <c r="CP204" s="902"/>
      <c r="CQ204" s="902"/>
      <c r="CR204" s="902"/>
      <c r="CS204" s="902"/>
      <c r="CT204" s="902"/>
      <c r="CU204" s="902"/>
      <c r="CV204" s="902"/>
      <c r="CW204" s="902"/>
      <c r="CX204" s="902"/>
      <c r="CY204" s="902"/>
      <c r="CZ204" s="902"/>
      <c r="DA204" s="902"/>
      <c r="DB204" s="902"/>
      <c r="DC204" s="902"/>
      <c r="DD204" s="902"/>
      <c r="DE204" s="902"/>
      <c r="DF204" s="902"/>
      <c r="DG204" s="902"/>
      <c r="DH204" s="902"/>
      <c r="DI204" s="902"/>
      <c r="DJ204" s="902"/>
      <c r="DK204" s="902"/>
      <c r="DL204" s="902"/>
      <c r="DM204" s="902"/>
      <c r="DN204" s="902"/>
      <c r="DO204" s="902"/>
      <c r="DP204" s="902"/>
      <c r="DQ204" s="902"/>
      <c r="DR204" s="902"/>
      <c r="DS204" s="902"/>
      <c r="DT204" s="902"/>
      <c r="DU204" s="902"/>
      <c r="DV204" s="902"/>
      <c r="DW204" s="902"/>
      <c r="DX204" s="902"/>
      <c r="DY204" s="902"/>
      <c r="DZ204" s="902"/>
      <c r="EA204" s="902"/>
      <c r="EB204" s="902"/>
      <c r="EC204" s="902"/>
      <c r="ED204" s="902"/>
      <c r="EE204" s="902"/>
      <c r="EF204" s="902"/>
      <c r="EG204" s="902"/>
      <c r="EH204" s="902"/>
      <c r="EI204" s="902"/>
      <c r="EJ204" s="902"/>
      <c r="EK204" s="902"/>
      <c r="EL204" s="902"/>
      <c r="EM204" s="902"/>
      <c r="EN204" s="902"/>
      <c r="EO204" s="902"/>
      <c r="EP204" s="902"/>
      <c r="EQ204" s="902"/>
      <c r="ER204" s="902"/>
      <c r="ES204" s="902"/>
      <c r="ET204" s="902"/>
      <c r="EU204" s="902"/>
      <c r="EV204" s="902"/>
      <c r="EW204" s="902"/>
      <c r="EX204" s="902"/>
      <c r="EY204" s="902"/>
      <c r="EZ204" s="902"/>
      <c r="FA204" s="902"/>
      <c r="FB204" s="902"/>
      <c r="FC204" s="902"/>
      <c r="FD204" s="902"/>
      <c r="FE204" s="902"/>
      <c r="FF204" s="902"/>
      <c r="FG204" s="902"/>
      <c r="FH204" s="902"/>
      <c r="FI204" s="902"/>
      <c r="JH204" s="902"/>
      <c r="JI204" s="902"/>
      <c r="JJ204" s="902"/>
      <c r="JK204" s="902"/>
    </row>
  </sheetData>
  <mergeCells count="26">
    <mergeCell ref="K2:K3"/>
    <mergeCell ref="B2:B3"/>
    <mergeCell ref="C2:C3"/>
    <mergeCell ref="D2:D3"/>
    <mergeCell ref="E2:E3"/>
    <mergeCell ref="F2:F3"/>
    <mergeCell ref="DK2:EA2"/>
    <mergeCell ref="L2:L3"/>
    <mergeCell ref="M2:M3"/>
    <mergeCell ref="N2:N3"/>
    <mergeCell ref="O2:O3"/>
    <mergeCell ref="P2:P3"/>
    <mergeCell ref="S2:S3"/>
    <mergeCell ref="W2:AG2"/>
    <mergeCell ref="AI2:AX2"/>
    <mergeCell ref="AZ2:BR2"/>
    <mergeCell ref="CE2:CT2"/>
    <mergeCell ref="CU2:DJ2"/>
    <mergeCell ref="HZ2:IP2"/>
    <mergeCell ref="IQ2:JG2"/>
    <mergeCell ref="EB2:ER2"/>
    <mergeCell ref="ES2:FI2"/>
    <mergeCell ref="FJ2:FZ2"/>
    <mergeCell ref="GA2:GQ2"/>
    <mergeCell ref="GR2:HH2"/>
    <mergeCell ref="HI2:HY2"/>
  </mergeCells>
  <printOptions horizontalCentered="1"/>
  <pageMargins left="0" right="0" top="0.55118110236220474" bottom="0.74803149606299213" header="0.31496062992125984" footer="0.31496062992125984"/>
  <pageSetup scale="36" orientation="landscape" r:id="rId1"/>
  <headerFooter>
    <oddHeader>&amp;C&amp;"Aptos"&amp;10&amp;K000000 PUBLIC&amp;1#_x000D_&amp;"Arialri"&amp;10&amp;K000000&amp;"Calibri"&amp;11&amp;K000000&amp;G</oddHeader>
    <oddFooter>&amp;C&amp;12 19&amp;10_x000D_&amp;1#&amp;"Aptos"&amp;10&amp;K000000 PUBLIC</oddFooter>
  </headerFooter>
  <ignoredErrors>
    <ignoredError sqref="JB5:JB6 JB11:JB12 IX11:IX12 IX5:IX6 IT11:IT12 IT5:IT6 JF23:JG23 IC5 IG5 IK5" formula="1"/>
  </ignoredError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8E1F2-C94C-4C44-9627-5DA3579F8942}">
  <dimension ref="A1:GO40"/>
  <sheetViews>
    <sheetView showGridLines="0" view="pageBreakPreview" zoomScale="40" zoomScaleNormal="110" zoomScaleSheetLayoutView="40" workbookViewId="0">
      <pane xSplit="1" ySplit="3" topLeftCell="FY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24.75" customHeight="1" x14ac:dyDescent="0.7"/>
  <cols>
    <col min="1" max="1" width="69.81640625" style="1568" customWidth="1"/>
    <col min="2" max="131" width="25.54296875" style="1568" hidden="1" customWidth="1"/>
    <col min="132" max="133" width="20.7265625" style="1568" hidden="1" customWidth="1"/>
    <col min="134" max="135" width="22.1796875" style="1568" hidden="1" customWidth="1"/>
    <col min="136" max="145" width="20.7265625" style="1568" hidden="1" customWidth="1"/>
    <col min="146" max="146" width="22.1796875" style="1568" hidden="1" customWidth="1"/>
    <col min="147" max="152" width="20.7265625" style="1568" hidden="1" customWidth="1"/>
    <col min="153" max="156" width="23" style="1568" hidden="1" customWidth="1"/>
    <col min="157" max="161" width="20.7265625" style="1568" hidden="1" customWidth="1"/>
    <col min="162" max="180" width="25.54296875" style="1568" hidden="1" customWidth="1"/>
    <col min="181" max="196" width="25.54296875" style="1568" customWidth="1"/>
    <col min="197" max="197" width="11.1796875" style="1568" customWidth="1"/>
    <col min="198" max="16384" width="9.1796875" style="1568"/>
  </cols>
  <sheetData>
    <row r="1" spans="1:197" ht="45.65" customHeight="1" thickBot="1" x14ac:dyDescent="0.75">
      <c r="A1" s="1567" t="s">
        <v>999</v>
      </c>
      <c r="EG1" s="1569"/>
      <c r="EH1" s="1569"/>
      <c r="EI1" s="1569"/>
      <c r="EJ1" s="1569"/>
      <c r="EK1" s="1569"/>
      <c r="EL1" s="1569"/>
      <c r="EM1" s="1569"/>
      <c r="EN1" s="1569"/>
      <c r="EO1" s="1569"/>
      <c r="EP1" s="1569"/>
      <c r="EQ1" s="1569"/>
      <c r="ER1" s="1569"/>
      <c r="ES1" s="1569"/>
      <c r="ET1" s="1569"/>
      <c r="EU1" s="1569"/>
      <c r="EV1" s="1569"/>
      <c r="EW1" s="1569"/>
      <c r="EX1" s="1569"/>
      <c r="EY1" s="1569"/>
      <c r="EZ1" s="1569"/>
      <c r="FA1" s="1569"/>
      <c r="FB1" s="1569"/>
      <c r="FC1" s="1569"/>
      <c r="FD1" s="1569"/>
      <c r="FE1" s="1569"/>
      <c r="FF1" s="1569"/>
      <c r="FG1" s="1569"/>
      <c r="FH1" s="1569"/>
      <c r="FI1" s="1569"/>
      <c r="FJ1" s="1569"/>
      <c r="FK1" s="1569"/>
      <c r="FL1" s="1569"/>
      <c r="FM1" s="1569"/>
      <c r="FN1" s="1569"/>
      <c r="FO1" s="1569"/>
      <c r="FP1" s="1569"/>
      <c r="FQ1" s="1569"/>
      <c r="FR1" s="1569"/>
      <c r="FS1" s="1569"/>
      <c r="FT1" s="1569"/>
      <c r="FU1" s="1569"/>
      <c r="FV1" s="1569"/>
      <c r="FW1" s="1569"/>
      <c r="FX1" s="1569"/>
      <c r="FY1" s="1569"/>
      <c r="FZ1" s="1569"/>
      <c r="GA1" s="1569"/>
      <c r="GB1" s="1569"/>
      <c r="GC1" s="1569"/>
      <c r="GD1" s="1569"/>
      <c r="GE1" s="1569"/>
      <c r="GF1" s="1569"/>
      <c r="GG1" s="1569"/>
      <c r="GH1" s="1569"/>
      <c r="GI1" s="1569"/>
      <c r="GJ1" s="1569"/>
      <c r="GK1" s="1569"/>
      <c r="GL1" s="1569"/>
      <c r="GM1" s="1569"/>
      <c r="GN1" s="1569"/>
      <c r="GO1" s="1569"/>
    </row>
    <row r="2" spans="1:197" ht="33.65" customHeight="1" thickTop="1" thickBot="1" x14ac:dyDescent="0.75">
      <c r="A2" s="3000"/>
      <c r="B2" s="2997">
        <v>2010</v>
      </c>
      <c r="C2" s="2998"/>
      <c r="D2" s="2998"/>
      <c r="E2" s="2998"/>
      <c r="F2" s="2998"/>
      <c r="G2" s="2998"/>
      <c r="H2" s="2998"/>
      <c r="I2" s="2998"/>
      <c r="J2" s="2998"/>
      <c r="K2" s="2998"/>
      <c r="L2" s="2998"/>
      <c r="M2" s="2999"/>
      <c r="N2" s="2998">
        <v>2011</v>
      </c>
      <c r="O2" s="2998"/>
      <c r="P2" s="2998"/>
      <c r="Q2" s="2998"/>
      <c r="R2" s="2998"/>
      <c r="S2" s="2998"/>
      <c r="T2" s="2998"/>
      <c r="U2" s="2998"/>
      <c r="V2" s="2998"/>
      <c r="W2" s="2998"/>
      <c r="X2" s="2998"/>
      <c r="Y2" s="2998"/>
      <c r="Z2" s="2997">
        <v>2012</v>
      </c>
      <c r="AA2" s="2998"/>
      <c r="AB2" s="2998"/>
      <c r="AC2" s="2998"/>
      <c r="AD2" s="2998"/>
      <c r="AE2" s="2998"/>
      <c r="AF2" s="2998"/>
      <c r="AG2" s="2998"/>
      <c r="AH2" s="2998"/>
      <c r="AI2" s="2998"/>
      <c r="AJ2" s="2998"/>
      <c r="AK2" s="2999"/>
      <c r="AL2" s="1570"/>
      <c r="AM2" s="2998">
        <v>2013</v>
      </c>
      <c r="AN2" s="2998"/>
      <c r="AO2" s="2998"/>
      <c r="AP2" s="2998"/>
      <c r="AQ2" s="2998"/>
      <c r="AR2" s="2998"/>
      <c r="AS2" s="2998"/>
      <c r="AT2" s="2998"/>
      <c r="AU2" s="2998"/>
      <c r="AV2" s="2998"/>
      <c r="AW2" s="2998"/>
      <c r="AX2" s="2997">
        <v>2014</v>
      </c>
      <c r="AY2" s="2998"/>
      <c r="AZ2" s="2998"/>
      <c r="BA2" s="2998"/>
      <c r="BB2" s="2998"/>
      <c r="BC2" s="2998"/>
      <c r="BD2" s="2998"/>
      <c r="BE2" s="2998"/>
      <c r="BF2" s="2998"/>
      <c r="BG2" s="2998"/>
      <c r="BH2" s="2998"/>
      <c r="BI2" s="2999"/>
      <c r="BJ2" s="2998">
        <v>2015</v>
      </c>
      <c r="BK2" s="2998"/>
      <c r="BL2" s="2998"/>
      <c r="BM2" s="2998"/>
      <c r="BN2" s="2998"/>
      <c r="BO2" s="2998"/>
      <c r="BP2" s="2998"/>
      <c r="BQ2" s="2998"/>
      <c r="BR2" s="2998"/>
      <c r="BS2" s="2998"/>
      <c r="BT2" s="2998"/>
      <c r="BU2" s="2998"/>
      <c r="BV2" s="2997">
        <v>2016</v>
      </c>
      <c r="BW2" s="2998"/>
      <c r="BX2" s="2998"/>
      <c r="BY2" s="2998"/>
      <c r="BZ2" s="2998"/>
      <c r="CA2" s="2998"/>
      <c r="CB2" s="2998"/>
      <c r="CC2" s="2998"/>
      <c r="CD2" s="2998"/>
      <c r="CE2" s="2998"/>
      <c r="CF2" s="2998"/>
      <c r="CG2" s="2999"/>
      <c r="CH2" s="2998">
        <v>2017</v>
      </c>
      <c r="CI2" s="2998"/>
      <c r="CJ2" s="2998"/>
      <c r="CK2" s="2998"/>
      <c r="CL2" s="2998"/>
      <c r="CM2" s="2998"/>
      <c r="CN2" s="2998"/>
      <c r="CO2" s="2998"/>
      <c r="CP2" s="2998"/>
      <c r="CQ2" s="2998"/>
      <c r="CR2" s="2998"/>
      <c r="CS2" s="2998"/>
      <c r="CT2" s="2997">
        <v>2018</v>
      </c>
      <c r="CU2" s="2998"/>
      <c r="CV2" s="2998"/>
      <c r="CW2" s="2998"/>
      <c r="CX2" s="2998"/>
      <c r="CY2" s="2998"/>
      <c r="CZ2" s="2998"/>
      <c r="DA2" s="2998"/>
      <c r="DB2" s="2998"/>
      <c r="DC2" s="2998"/>
      <c r="DD2" s="2998"/>
      <c r="DE2" s="2999"/>
      <c r="DF2" s="2997">
        <v>2019</v>
      </c>
      <c r="DG2" s="2998"/>
      <c r="DH2" s="2998"/>
      <c r="DI2" s="2998"/>
      <c r="DJ2" s="2998"/>
      <c r="DK2" s="2998"/>
      <c r="DL2" s="2998"/>
      <c r="DM2" s="2998"/>
      <c r="DN2" s="2998"/>
      <c r="DO2" s="2998"/>
      <c r="DP2" s="2998"/>
      <c r="DQ2" s="2999"/>
      <c r="DR2" s="2997">
        <v>2020</v>
      </c>
      <c r="DS2" s="2998"/>
      <c r="DT2" s="2998"/>
      <c r="DU2" s="2998"/>
      <c r="DV2" s="2998"/>
      <c r="DW2" s="2998"/>
      <c r="DX2" s="2998"/>
      <c r="DY2" s="2998"/>
      <c r="DZ2" s="2998"/>
      <c r="EA2" s="2998"/>
      <c r="EB2" s="2998"/>
      <c r="EC2" s="2998"/>
      <c r="ED2" s="2997">
        <v>2021</v>
      </c>
      <c r="EE2" s="2998"/>
      <c r="EF2" s="2998"/>
      <c r="EG2" s="2998"/>
      <c r="EH2" s="2998"/>
      <c r="EI2" s="2998"/>
      <c r="EJ2" s="2998"/>
      <c r="EK2" s="2998"/>
      <c r="EL2" s="2998"/>
      <c r="EM2" s="2998"/>
      <c r="EN2" s="2998"/>
      <c r="EO2" s="2999"/>
      <c r="EP2" s="2997">
        <v>2022</v>
      </c>
      <c r="EQ2" s="2998"/>
      <c r="ER2" s="2998"/>
      <c r="ES2" s="2998"/>
      <c r="ET2" s="2998"/>
      <c r="EU2" s="2998"/>
      <c r="EV2" s="2998"/>
      <c r="EW2" s="2998"/>
      <c r="EX2" s="2998"/>
      <c r="EY2" s="2998"/>
      <c r="EZ2" s="2998"/>
      <c r="FA2" s="2999"/>
      <c r="FB2" s="2997">
        <v>2023</v>
      </c>
      <c r="FC2" s="2998"/>
      <c r="FD2" s="2998"/>
      <c r="FE2" s="2998"/>
      <c r="FF2" s="2998"/>
      <c r="FG2" s="2998"/>
      <c r="FH2" s="2998"/>
      <c r="FI2" s="2998"/>
      <c r="FJ2" s="2998"/>
      <c r="FK2" s="2998"/>
      <c r="FL2" s="2998"/>
      <c r="FM2" s="2999"/>
      <c r="FN2" s="2997">
        <v>2024</v>
      </c>
      <c r="FO2" s="2998"/>
      <c r="FP2" s="2998"/>
      <c r="FQ2" s="2998"/>
      <c r="FR2" s="2998"/>
      <c r="FS2" s="2998"/>
      <c r="FT2" s="2998"/>
      <c r="FU2" s="2998"/>
      <c r="FV2" s="2998"/>
      <c r="FW2" s="2998"/>
      <c r="FX2" s="2998"/>
      <c r="FY2" s="2999"/>
      <c r="FZ2" s="2997">
        <v>2025</v>
      </c>
      <c r="GA2" s="2998"/>
      <c r="GB2" s="2998"/>
      <c r="GC2" s="2998"/>
      <c r="GD2" s="2998"/>
      <c r="GE2" s="2998"/>
      <c r="GF2" s="2998"/>
      <c r="GG2" s="2998"/>
      <c r="GH2" s="2998"/>
      <c r="GI2" s="2998"/>
      <c r="GJ2" s="2998"/>
      <c r="GK2" s="2999"/>
      <c r="GL2" s="1571"/>
    </row>
    <row r="3" spans="1:197" ht="33.65" customHeight="1" thickTop="1" thickBot="1" x14ac:dyDescent="0.75">
      <c r="A3" s="3001"/>
      <c r="B3" s="1572" t="s">
        <v>126</v>
      </c>
      <c r="C3" s="1573" t="s">
        <v>127</v>
      </c>
      <c r="D3" s="1573" t="s">
        <v>128</v>
      </c>
      <c r="E3" s="1573" t="s">
        <v>185</v>
      </c>
      <c r="F3" s="1573" t="s">
        <v>130</v>
      </c>
      <c r="G3" s="1573" t="s">
        <v>131</v>
      </c>
      <c r="H3" s="1573" t="s">
        <v>132</v>
      </c>
      <c r="I3" s="1573" t="s">
        <v>133</v>
      </c>
      <c r="J3" s="1573" t="s">
        <v>134</v>
      </c>
      <c r="K3" s="1573" t="s">
        <v>135</v>
      </c>
      <c r="L3" s="1573" t="s">
        <v>136</v>
      </c>
      <c r="M3" s="1574" t="s">
        <v>137</v>
      </c>
      <c r="N3" s="1573" t="s">
        <v>126</v>
      </c>
      <c r="O3" s="1573" t="s">
        <v>127</v>
      </c>
      <c r="P3" s="1573" t="s">
        <v>128</v>
      </c>
      <c r="Q3" s="1573" t="s">
        <v>185</v>
      </c>
      <c r="R3" s="1573" t="s">
        <v>130</v>
      </c>
      <c r="S3" s="1573" t="s">
        <v>140</v>
      </c>
      <c r="T3" s="1573" t="s">
        <v>132</v>
      </c>
      <c r="U3" s="1573" t="s">
        <v>133</v>
      </c>
      <c r="V3" s="1573" t="s">
        <v>134</v>
      </c>
      <c r="W3" s="1573" t="s">
        <v>135</v>
      </c>
      <c r="X3" s="1573" t="s">
        <v>136</v>
      </c>
      <c r="Y3" s="1573" t="s">
        <v>137</v>
      </c>
      <c r="Z3" s="1572" t="s">
        <v>126</v>
      </c>
      <c r="AA3" s="1573" t="s">
        <v>127</v>
      </c>
      <c r="AB3" s="1573" t="s">
        <v>128</v>
      </c>
      <c r="AC3" s="1573" t="s">
        <v>185</v>
      </c>
      <c r="AD3" s="1573" t="s">
        <v>130</v>
      </c>
      <c r="AE3" s="1573" t="s">
        <v>131</v>
      </c>
      <c r="AF3" s="1573" t="s">
        <v>132</v>
      </c>
      <c r="AG3" s="1573" t="s">
        <v>133</v>
      </c>
      <c r="AH3" s="1573" t="s">
        <v>134</v>
      </c>
      <c r="AI3" s="1573" t="s">
        <v>135</v>
      </c>
      <c r="AJ3" s="1573" t="s">
        <v>136</v>
      </c>
      <c r="AK3" s="1574" t="s">
        <v>137</v>
      </c>
      <c r="AL3" s="1573" t="s">
        <v>126</v>
      </c>
      <c r="AM3" s="1573" t="s">
        <v>127</v>
      </c>
      <c r="AN3" s="1573" t="s">
        <v>128</v>
      </c>
      <c r="AO3" s="1573" t="s">
        <v>185</v>
      </c>
      <c r="AP3" s="1573" t="s">
        <v>130</v>
      </c>
      <c r="AQ3" s="1573" t="s">
        <v>131</v>
      </c>
      <c r="AR3" s="1573" t="s">
        <v>132</v>
      </c>
      <c r="AS3" s="1573" t="s">
        <v>133</v>
      </c>
      <c r="AT3" s="1573" t="s">
        <v>134</v>
      </c>
      <c r="AU3" s="1573" t="s">
        <v>135</v>
      </c>
      <c r="AV3" s="1573" t="s">
        <v>136</v>
      </c>
      <c r="AW3" s="1573" t="s">
        <v>137</v>
      </c>
      <c r="AX3" s="1572" t="s">
        <v>126</v>
      </c>
      <c r="AY3" s="1573" t="s">
        <v>127</v>
      </c>
      <c r="AZ3" s="1573" t="s">
        <v>128</v>
      </c>
      <c r="BA3" s="1573" t="s">
        <v>185</v>
      </c>
      <c r="BB3" s="1573" t="s">
        <v>130</v>
      </c>
      <c r="BC3" s="1573" t="s">
        <v>131</v>
      </c>
      <c r="BD3" s="1573" t="s">
        <v>132</v>
      </c>
      <c r="BE3" s="1573" t="s">
        <v>133</v>
      </c>
      <c r="BF3" s="1573" t="s">
        <v>134</v>
      </c>
      <c r="BG3" s="1573" t="s">
        <v>135</v>
      </c>
      <c r="BH3" s="1573" t="s">
        <v>136</v>
      </c>
      <c r="BI3" s="1574" t="s">
        <v>137</v>
      </c>
      <c r="BJ3" s="1575" t="s">
        <v>126</v>
      </c>
      <c r="BK3" s="1575" t="s">
        <v>127</v>
      </c>
      <c r="BL3" s="1575" t="s">
        <v>128</v>
      </c>
      <c r="BM3" s="1575" t="s">
        <v>185</v>
      </c>
      <c r="BN3" s="1575" t="s">
        <v>130</v>
      </c>
      <c r="BO3" s="1575" t="s">
        <v>131</v>
      </c>
      <c r="BP3" s="1575" t="s">
        <v>132</v>
      </c>
      <c r="BQ3" s="1575" t="s">
        <v>133</v>
      </c>
      <c r="BR3" s="1575" t="s">
        <v>134</v>
      </c>
      <c r="BS3" s="1575" t="s">
        <v>135</v>
      </c>
      <c r="BT3" s="1575" t="s">
        <v>136</v>
      </c>
      <c r="BU3" s="1573" t="s">
        <v>137</v>
      </c>
      <c r="BV3" s="1572" t="s">
        <v>126</v>
      </c>
      <c r="BW3" s="1573" t="s">
        <v>127</v>
      </c>
      <c r="BX3" s="1573" t="s">
        <v>128</v>
      </c>
      <c r="BY3" s="1573" t="s">
        <v>185</v>
      </c>
      <c r="BZ3" s="1573" t="s">
        <v>130</v>
      </c>
      <c r="CA3" s="1573" t="s">
        <v>131</v>
      </c>
      <c r="CB3" s="1573" t="s">
        <v>132</v>
      </c>
      <c r="CC3" s="1573" t="s">
        <v>133</v>
      </c>
      <c r="CD3" s="1573" t="s">
        <v>134</v>
      </c>
      <c r="CE3" s="1573" t="s">
        <v>135</v>
      </c>
      <c r="CF3" s="1573" t="s">
        <v>136</v>
      </c>
      <c r="CG3" s="1574" t="s">
        <v>137</v>
      </c>
      <c r="CH3" s="1573" t="s">
        <v>126</v>
      </c>
      <c r="CI3" s="1573" t="s">
        <v>127</v>
      </c>
      <c r="CJ3" s="1573" t="s">
        <v>128</v>
      </c>
      <c r="CK3" s="1573" t="s">
        <v>129</v>
      </c>
      <c r="CL3" s="1573" t="s">
        <v>130</v>
      </c>
      <c r="CM3" s="1573" t="s">
        <v>131</v>
      </c>
      <c r="CN3" s="1573" t="s">
        <v>132</v>
      </c>
      <c r="CO3" s="1573" t="s">
        <v>133</v>
      </c>
      <c r="CP3" s="1573" t="s">
        <v>134</v>
      </c>
      <c r="CQ3" s="1573" t="s">
        <v>135</v>
      </c>
      <c r="CR3" s="1573" t="s">
        <v>136</v>
      </c>
      <c r="CS3" s="1573" t="s">
        <v>137</v>
      </c>
      <c r="CT3" s="1572" t="s">
        <v>126</v>
      </c>
      <c r="CU3" s="1573" t="s">
        <v>127</v>
      </c>
      <c r="CV3" s="1573" t="s">
        <v>128</v>
      </c>
      <c r="CW3" s="1573" t="s">
        <v>129</v>
      </c>
      <c r="CX3" s="1573" t="s">
        <v>130</v>
      </c>
      <c r="CY3" s="1573" t="s">
        <v>131</v>
      </c>
      <c r="CZ3" s="1573" t="s">
        <v>132</v>
      </c>
      <c r="DA3" s="1573" t="s">
        <v>133</v>
      </c>
      <c r="DB3" s="1573" t="s">
        <v>134</v>
      </c>
      <c r="DC3" s="1573" t="s">
        <v>135</v>
      </c>
      <c r="DD3" s="1573" t="s">
        <v>136</v>
      </c>
      <c r="DE3" s="1574" t="s">
        <v>137</v>
      </c>
      <c r="DF3" s="1572" t="s">
        <v>126</v>
      </c>
      <c r="DG3" s="1573" t="s">
        <v>127</v>
      </c>
      <c r="DH3" s="1573" t="s">
        <v>128</v>
      </c>
      <c r="DI3" s="1573" t="s">
        <v>129</v>
      </c>
      <c r="DJ3" s="1573" t="s">
        <v>130</v>
      </c>
      <c r="DK3" s="1573" t="s">
        <v>131</v>
      </c>
      <c r="DL3" s="1573" t="s">
        <v>132</v>
      </c>
      <c r="DM3" s="1573" t="s">
        <v>133</v>
      </c>
      <c r="DN3" s="1573" t="s">
        <v>134</v>
      </c>
      <c r="DO3" s="1573" t="s">
        <v>135</v>
      </c>
      <c r="DP3" s="1573" t="s">
        <v>136</v>
      </c>
      <c r="DQ3" s="1574" t="s">
        <v>137</v>
      </c>
      <c r="DR3" s="1572" t="s">
        <v>126</v>
      </c>
      <c r="DS3" s="1573" t="s">
        <v>127</v>
      </c>
      <c r="DT3" s="1573" t="s">
        <v>128</v>
      </c>
      <c r="DU3" s="1573" t="s">
        <v>129</v>
      </c>
      <c r="DV3" s="1573" t="s">
        <v>130</v>
      </c>
      <c r="DW3" s="1573" t="s">
        <v>131</v>
      </c>
      <c r="DX3" s="1576" t="s">
        <v>132</v>
      </c>
      <c r="DY3" s="1576" t="s">
        <v>133</v>
      </c>
      <c r="DZ3" s="1576" t="s">
        <v>134</v>
      </c>
      <c r="EA3" s="1576" t="s">
        <v>135</v>
      </c>
      <c r="EB3" s="1576" t="s">
        <v>136</v>
      </c>
      <c r="EC3" s="1576" t="s">
        <v>137</v>
      </c>
      <c r="ED3" s="1577" t="s">
        <v>126</v>
      </c>
      <c r="EE3" s="1576" t="s">
        <v>127</v>
      </c>
      <c r="EF3" s="1576" t="s">
        <v>128</v>
      </c>
      <c r="EG3" s="1576" t="s">
        <v>129</v>
      </c>
      <c r="EH3" s="1576" t="s">
        <v>130</v>
      </c>
      <c r="EI3" s="1576" t="s">
        <v>131</v>
      </c>
      <c r="EJ3" s="1576" t="s">
        <v>132</v>
      </c>
      <c r="EK3" s="1576" t="s">
        <v>133</v>
      </c>
      <c r="EL3" s="1576" t="s">
        <v>134</v>
      </c>
      <c r="EM3" s="1576" t="s">
        <v>135</v>
      </c>
      <c r="EN3" s="1576" t="s">
        <v>136</v>
      </c>
      <c r="EO3" s="1578" t="s">
        <v>137</v>
      </c>
      <c r="EP3" s="1577" t="s">
        <v>126</v>
      </c>
      <c r="EQ3" s="1576" t="s">
        <v>127</v>
      </c>
      <c r="ER3" s="1576" t="s">
        <v>128</v>
      </c>
      <c r="ES3" s="1576" t="s">
        <v>129</v>
      </c>
      <c r="ET3" s="1576" t="s">
        <v>130</v>
      </c>
      <c r="EU3" s="1576" t="s">
        <v>131</v>
      </c>
      <c r="EV3" s="1576" t="s">
        <v>132</v>
      </c>
      <c r="EW3" s="1576" t="s">
        <v>133</v>
      </c>
      <c r="EX3" s="1576" t="s">
        <v>134</v>
      </c>
      <c r="EY3" s="1576" t="s">
        <v>135</v>
      </c>
      <c r="EZ3" s="1576" t="s">
        <v>136</v>
      </c>
      <c r="FA3" s="1578" t="s">
        <v>137</v>
      </c>
      <c r="FB3" s="1577" t="s">
        <v>126</v>
      </c>
      <c r="FC3" s="1576" t="s">
        <v>127</v>
      </c>
      <c r="FD3" s="1576" t="s">
        <v>128</v>
      </c>
      <c r="FE3" s="1576" t="s">
        <v>129</v>
      </c>
      <c r="FF3" s="1576" t="s">
        <v>130</v>
      </c>
      <c r="FG3" s="1576" t="s">
        <v>131</v>
      </c>
      <c r="FH3" s="1576" t="s">
        <v>132</v>
      </c>
      <c r="FI3" s="1576" t="s">
        <v>133</v>
      </c>
      <c r="FJ3" s="1576" t="s">
        <v>134</v>
      </c>
      <c r="FK3" s="1576" t="s">
        <v>135</v>
      </c>
      <c r="FL3" s="1576" t="s">
        <v>136</v>
      </c>
      <c r="FM3" s="1578" t="s">
        <v>137</v>
      </c>
      <c r="FN3" s="1576" t="s">
        <v>126</v>
      </c>
      <c r="FO3" s="1576" t="s">
        <v>127</v>
      </c>
      <c r="FP3" s="1576" t="s">
        <v>128</v>
      </c>
      <c r="FQ3" s="1576" t="s">
        <v>129</v>
      </c>
      <c r="FR3" s="1576" t="s">
        <v>130</v>
      </c>
      <c r="FS3" s="1576" t="s">
        <v>131</v>
      </c>
      <c r="FT3" s="1576" t="s">
        <v>132</v>
      </c>
      <c r="FU3" s="1576" t="s">
        <v>133</v>
      </c>
      <c r="FV3" s="1576" t="s">
        <v>134</v>
      </c>
      <c r="FW3" s="1576" t="s">
        <v>135</v>
      </c>
      <c r="FX3" s="1576" t="s">
        <v>136</v>
      </c>
      <c r="FY3" s="1576" t="s">
        <v>137</v>
      </c>
      <c r="FZ3" s="1577" t="s">
        <v>126</v>
      </c>
      <c r="GA3" s="1576" t="s">
        <v>127</v>
      </c>
      <c r="GB3" s="1576" t="s">
        <v>128</v>
      </c>
      <c r="GC3" s="1576" t="s">
        <v>129</v>
      </c>
      <c r="GD3" s="1576" t="s">
        <v>130</v>
      </c>
      <c r="GE3" s="1576" t="s">
        <v>131</v>
      </c>
      <c r="GF3" s="1576" t="s">
        <v>132</v>
      </c>
      <c r="GG3" s="1576" t="s">
        <v>133</v>
      </c>
      <c r="GH3" s="1576" t="s">
        <v>134</v>
      </c>
      <c r="GI3" s="1576" t="s">
        <v>135</v>
      </c>
      <c r="GJ3" s="1576" t="s">
        <v>136</v>
      </c>
      <c r="GK3" s="1578" t="s">
        <v>137</v>
      </c>
      <c r="GL3" s="1579"/>
    </row>
    <row r="4" spans="1:197" ht="39.75" customHeight="1" thickTop="1" x14ac:dyDescent="0.7">
      <c r="A4" s="1580" t="s">
        <v>1000</v>
      </c>
      <c r="B4" s="1581">
        <f>B5+B8+B11+B14</f>
        <v>2545.9905040000003</v>
      </c>
      <c r="C4" s="1582">
        <f t="shared" ref="C4:BN4" si="0">C5+C8+C11+C14</f>
        <v>2556.5961630000002</v>
      </c>
      <c r="D4" s="1582">
        <f t="shared" si="0"/>
        <v>2780.09924</v>
      </c>
      <c r="E4" s="1582">
        <f t="shared" si="0"/>
        <v>2767.4791679999998</v>
      </c>
      <c r="F4" s="1582">
        <f t="shared" si="0"/>
        <v>2656.7428690000006</v>
      </c>
      <c r="G4" s="1582">
        <f t="shared" si="0"/>
        <v>2544.1599850000002</v>
      </c>
      <c r="H4" s="1582">
        <f t="shared" si="0"/>
        <v>2642.7540680000002</v>
      </c>
      <c r="I4" s="1582">
        <f t="shared" si="0"/>
        <v>2650.7359980000001</v>
      </c>
      <c r="J4" s="1582">
        <f t="shared" si="0"/>
        <v>2781.4078239999999</v>
      </c>
      <c r="K4" s="1582">
        <f t="shared" si="0"/>
        <v>2802.706107</v>
      </c>
      <c r="L4" s="1582">
        <f t="shared" si="0"/>
        <v>2905.983733</v>
      </c>
      <c r="M4" s="1582">
        <f t="shared" si="0"/>
        <v>2975.9604170000002</v>
      </c>
      <c r="N4" s="1581">
        <f t="shared" si="0"/>
        <v>3081.3728540000002</v>
      </c>
      <c r="O4" s="1582">
        <f t="shared" si="0"/>
        <v>3104.940431</v>
      </c>
      <c r="P4" s="1582">
        <f t="shared" si="0"/>
        <v>3248.4539759999998</v>
      </c>
      <c r="Q4" s="1582">
        <f t="shared" si="0"/>
        <v>3344.8620140000003</v>
      </c>
      <c r="R4" s="1582">
        <f t="shared" si="0"/>
        <v>3405.1990519999999</v>
      </c>
      <c r="S4" s="1582">
        <f t="shared" si="0"/>
        <v>3313.3411959999999</v>
      </c>
      <c r="T4" s="1582">
        <f t="shared" si="0"/>
        <v>3335.334026</v>
      </c>
      <c r="U4" s="1582">
        <f t="shared" si="0"/>
        <v>3405.2058430000006</v>
      </c>
      <c r="V4" s="1582">
        <f t="shared" si="0"/>
        <v>3393.692704</v>
      </c>
      <c r="W4" s="1582">
        <f t="shared" si="0"/>
        <v>3438.3886270000003</v>
      </c>
      <c r="X4" s="1582">
        <f t="shared" si="0"/>
        <v>3670.475007</v>
      </c>
      <c r="Y4" s="1583">
        <f t="shared" si="0"/>
        <v>3962.6804679999996</v>
      </c>
      <c r="Z4" s="1584">
        <f t="shared" si="0"/>
        <v>4371.0540590000001</v>
      </c>
      <c r="AA4" s="1579">
        <f t="shared" si="0"/>
        <v>4598.6643370000002</v>
      </c>
      <c r="AB4" s="1579">
        <f t="shared" si="0"/>
        <v>4759.106812</v>
      </c>
      <c r="AC4" s="1579">
        <f t="shared" si="0"/>
        <v>4648.4694749999999</v>
      </c>
      <c r="AD4" s="1579">
        <f t="shared" si="0"/>
        <v>4900.6960419999996</v>
      </c>
      <c r="AE4" s="1579">
        <f t="shared" si="0"/>
        <v>4916.2360660000004</v>
      </c>
      <c r="AF4" s="1579">
        <f t="shared" si="0"/>
        <v>5087.8681839999999</v>
      </c>
      <c r="AG4" s="1579">
        <f t="shared" si="0"/>
        <v>4886.41897238</v>
      </c>
      <c r="AH4" s="1579">
        <f t="shared" si="0"/>
        <v>4794.336053</v>
      </c>
      <c r="AI4" s="1579">
        <f t="shared" si="0"/>
        <v>4889.8960544020001</v>
      </c>
      <c r="AJ4" s="1579">
        <f t="shared" si="0"/>
        <v>5313.1742658899984</v>
      </c>
      <c r="AK4" s="1585">
        <f t="shared" si="0"/>
        <v>5656.9775843899997</v>
      </c>
      <c r="AL4" s="1579">
        <f t="shared" si="0"/>
        <v>5745.1162360000008</v>
      </c>
      <c r="AM4" s="1579">
        <f t="shared" si="0"/>
        <v>5726.6619587700006</v>
      </c>
      <c r="AN4" s="1579">
        <f t="shared" si="0"/>
        <v>5745.1843308200005</v>
      </c>
      <c r="AO4" s="1579">
        <f t="shared" si="0"/>
        <v>5736.5717429999995</v>
      </c>
      <c r="AP4" s="1579">
        <f t="shared" si="0"/>
        <v>5687.8224721999995</v>
      </c>
      <c r="AQ4" s="1579">
        <f t="shared" si="0"/>
        <v>5738.6728645199992</v>
      </c>
      <c r="AR4" s="1579">
        <f t="shared" si="0"/>
        <v>6430.2727431799995</v>
      </c>
      <c r="AS4" s="1579">
        <f t="shared" si="0"/>
        <v>6692.5498054800009</v>
      </c>
      <c r="AT4" s="1579">
        <f t="shared" si="0"/>
        <v>6719.5625054600005</v>
      </c>
      <c r="AU4" s="1579">
        <f t="shared" si="0"/>
        <v>6717.6531223619995</v>
      </c>
      <c r="AV4" s="1579">
        <f t="shared" si="0"/>
        <v>7853.7788245900001</v>
      </c>
      <c r="AW4" s="1579">
        <f t="shared" si="0"/>
        <v>8516.2543332500009</v>
      </c>
      <c r="AX4" s="1586">
        <f t="shared" si="0"/>
        <v>8485.9986623799996</v>
      </c>
      <c r="AY4" s="1587">
        <f t="shared" si="0"/>
        <v>8496.6615149600002</v>
      </c>
      <c r="AZ4" s="1587">
        <f t="shared" si="0"/>
        <v>8428.4110881899996</v>
      </c>
      <c r="BA4" s="1587">
        <f t="shared" si="0"/>
        <v>8718.4011852499989</v>
      </c>
      <c r="BB4" s="1587">
        <f t="shared" si="0"/>
        <v>8964.9831159900004</v>
      </c>
      <c r="BC4" s="1587">
        <f t="shared" si="0"/>
        <v>9060.4332052499994</v>
      </c>
      <c r="BD4" s="1587">
        <f t="shared" si="0"/>
        <v>9433.853185359998</v>
      </c>
      <c r="BE4" s="1587">
        <f t="shared" si="0"/>
        <v>9604.64886854</v>
      </c>
      <c r="BF4" s="1587">
        <f t="shared" si="0"/>
        <v>9901.3196647799996</v>
      </c>
      <c r="BG4" s="1587">
        <f t="shared" si="0"/>
        <v>10779.342817781999</v>
      </c>
      <c r="BH4" s="1587">
        <f t="shared" si="0"/>
        <v>11236.208653330001</v>
      </c>
      <c r="BI4" s="1588">
        <f t="shared" si="0"/>
        <v>13446.44561825</v>
      </c>
      <c r="BJ4" s="1587">
        <f t="shared" si="0"/>
        <v>13998.727888109999</v>
      </c>
      <c r="BK4" s="1587">
        <f t="shared" si="0"/>
        <v>14366.74091011</v>
      </c>
      <c r="BL4" s="1587">
        <f t="shared" si="0"/>
        <v>15920.02546811</v>
      </c>
      <c r="BM4" s="1587">
        <f t="shared" si="0"/>
        <v>15544.05245911</v>
      </c>
      <c r="BN4" s="1587">
        <f t="shared" si="0"/>
        <v>15239.378112109998</v>
      </c>
      <c r="BO4" s="1589">
        <f t="shared" ref="BO4:DZ4" si="1">BO5+BO8+BO11+BO14</f>
        <v>15637.175376110001</v>
      </c>
      <c r="BP4" s="1589">
        <f t="shared" si="1"/>
        <v>15023.489881109999</v>
      </c>
      <c r="BQ4" s="1587">
        <f t="shared" si="1"/>
        <v>15997.765820109998</v>
      </c>
      <c r="BR4" s="1587">
        <f t="shared" si="1"/>
        <v>16163.421593110001</v>
      </c>
      <c r="BS4" s="1587">
        <f t="shared" si="1"/>
        <v>17535.164275110001</v>
      </c>
      <c r="BT4" s="1587">
        <f t="shared" si="1"/>
        <v>17601.870154100001</v>
      </c>
      <c r="BU4" s="1587">
        <f t="shared" si="1"/>
        <v>18239.820401109999</v>
      </c>
      <c r="BV4" s="1586">
        <f t="shared" si="1"/>
        <v>18350.791287110002</v>
      </c>
      <c r="BW4" s="1587">
        <f t="shared" si="1"/>
        <v>17867.764819109998</v>
      </c>
      <c r="BX4" s="1587">
        <f t="shared" si="1"/>
        <v>18552.014014109998</v>
      </c>
      <c r="BY4" s="1587">
        <f t="shared" si="1"/>
        <v>18277.720326110004</v>
      </c>
      <c r="BZ4" s="1587">
        <f t="shared" si="1"/>
        <v>18147.197839110006</v>
      </c>
      <c r="CA4" s="1587">
        <f t="shared" si="1"/>
        <v>18601.239806109999</v>
      </c>
      <c r="CB4" s="1587">
        <f t="shared" si="1"/>
        <v>19327.689059110002</v>
      </c>
      <c r="CC4" s="1587">
        <f t="shared" si="1"/>
        <v>19584.997500110003</v>
      </c>
      <c r="CD4" s="1587">
        <f t="shared" si="1"/>
        <v>19621.484532120001</v>
      </c>
      <c r="CE4" s="1589">
        <f t="shared" si="1"/>
        <v>20525.095187021998</v>
      </c>
      <c r="CF4" s="1589">
        <f t="shared" si="1"/>
        <v>20720.70659002</v>
      </c>
      <c r="CG4" s="1590">
        <f t="shared" si="1"/>
        <v>20047.765603019998</v>
      </c>
      <c r="CH4" s="1589">
        <f t="shared" si="1"/>
        <v>20085.829771999997</v>
      </c>
      <c r="CI4" s="1587">
        <f t="shared" si="1"/>
        <v>19762.002415999999</v>
      </c>
      <c r="CJ4" s="1587">
        <f t="shared" si="1"/>
        <v>19139.105061000002</v>
      </c>
      <c r="CK4" s="1587">
        <f t="shared" si="1"/>
        <v>18654.931928999998</v>
      </c>
      <c r="CL4" s="1587">
        <f t="shared" si="1"/>
        <v>18762.274153999999</v>
      </c>
      <c r="CM4" s="1587">
        <f t="shared" si="1"/>
        <v>18205.222452000002</v>
      </c>
      <c r="CN4" s="1587">
        <f t="shared" si="1"/>
        <v>16954.443931000002</v>
      </c>
      <c r="CO4" s="1587">
        <f t="shared" si="1"/>
        <v>16620.146508999998</v>
      </c>
      <c r="CP4" s="1587">
        <f t="shared" si="1"/>
        <v>15995.178007999999</v>
      </c>
      <c r="CQ4" s="1587">
        <f t="shared" si="1"/>
        <v>15309.965026</v>
      </c>
      <c r="CR4" s="1587">
        <f t="shared" si="1"/>
        <v>14821.998176999999</v>
      </c>
      <c r="CS4" s="1587">
        <f t="shared" si="1"/>
        <v>11992.804813999999</v>
      </c>
      <c r="CT4" s="1591">
        <f t="shared" si="1"/>
        <v>11637.900095000001</v>
      </c>
      <c r="CU4" s="1589">
        <f t="shared" si="1"/>
        <v>11120.808328000003</v>
      </c>
      <c r="CV4" s="1589">
        <f t="shared" si="1"/>
        <v>10820.913077000001</v>
      </c>
      <c r="CW4" s="1587">
        <f t="shared" si="1"/>
        <v>10328.126452</v>
      </c>
      <c r="CX4" s="1587">
        <f t="shared" si="1"/>
        <v>10157.910969999999</v>
      </c>
      <c r="CY4" s="1587">
        <f t="shared" si="1"/>
        <v>10688.766256999999</v>
      </c>
      <c r="CZ4" s="1587">
        <f t="shared" si="1"/>
        <v>10213.967830000001</v>
      </c>
      <c r="DA4" s="1587">
        <f t="shared" si="1"/>
        <v>10021.618267999998</v>
      </c>
      <c r="DB4" s="1587">
        <f t="shared" si="1"/>
        <v>10176.272604</v>
      </c>
      <c r="DC4" s="1587">
        <f t="shared" si="1"/>
        <v>10108.637796999999</v>
      </c>
      <c r="DD4" s="1587">
        <f t="shared" si="1"/>
        <v>10402.741024999999</v>
      </c>
      <c r="DE4" s="1588">
        <f t="shared" si="1"/>
        <v>10708.346433999999</v>
      </c>
      <c r="DF4" s="1586">
        <f t="shared" si="1"/>
        <v>11145.129875999999</v>
      </c>
      <c r="DG4" s="1587">
        <f t="shared" si="1"/>
        <v>11588.834425000001</v>
      </c>
      <c r="DH4" s="1587">
        <f t="shared" si="1"/>
        <v>12765.645928999998</v>
      </c>
      <c r="DI4" s="1587">
        <f t="shared" si="1"/>
        <v>14409.715011</v>
      </c>
      <c r="DJ4" s="1587">
        <f t="shared" si="1"/>
        <v>14574.689943000001</v>
      </c>
      <c r="DK4" s="1587">
        <f t="shared" si="1"/>
        <v>15544.532309</v>
      </c>
      <c r="DL4" s="1592">
        <f t="shared" si="1"/>
        <v>15087.180900000001</v>
      </c>
      <c r="DM4" s="1592">
        <f t="shared" si="1"/>
        <v>15962.711570999998</v>
      </c>
      <c r="DN4" s="1592">
        <f t="shared" si="1"/>
        <v>16197.213400999999</v>
      </c>
      <c r="DO4" s="1592">
        <f t="shared" si="1"/>
        <v>16383.897446000001</v>
      </c>
      <c r="DP4" s="1592">
        <f t="shared" si="1"/>
        <v>16911.01728</v>
      </c>
      <c r="DQ4" s="1593">
        <f t="shared" si="1"/>
        <v>16334.064781999999</v>
      </c>
      <c r="DR4" s="1594">
        <f t="shared" si="1"/>
        <v>17227.558868</v>
      </c>
      <c r="DS4" s="1592">
        <f t="shared" si="1"/>
        <v>16801.420524000001</v>
      </c>
      <c r="DT4" s="1592">
        <f t="shared" si="1"/>
        <v>16557.357683999999</v>
      </c>
      <c r="DU4" s="1592">
        <f t="shared" si="1"/>
        <v>17012.102776899999</v>
      </c>
      <c r="DV4" s="1592">
        <f t="shared" si="1"/>
        <v>16986.571972999998</v>
      </c>
      <c r="DW4" s="1592">
        <f t="shared" si="1"/>
        <v>16649.832746</v>
      </c>
      <c r="DX4" s="1595">
        <f t="shared" si="1"/>
        <v>16273.701204000001</v>
      </c>
      <c r="DY4" s="1595">
        <f t="shared" si="1"/>
        <v>16098.106032</v>
      </c>
      <c r="DZ4" s="1595">
        <f t="shared" si="1"/>
        <v>16237.631803</v>
      </c>
      <c r="EA4" s="1595">
        <f t="shared" ref="EA4:FF4" si="2">EA5+EA8+EA11+EA14</f>
        <v>16695.285631999999</v>
      </c>
      <c r="EB4" s="1595">
        <f t="shared" si="2"/>
        <v>17155.052922000003</v>
      </c>
      <c r="EC4" s="1596">
        <f t="shared" si="2"/>
        <v>16849.578079000003</v>
      </c>
      <c r="ED4" s="1597">
        <f t="shared" si="2"/>
        <v>17303.911950999998</v>
      </c>
      <c r="EE4" s="1598">
        <f t="shared" si="2"/>
        <v>17671.868191000001</v>
      </c>
      <c r="EF4" s="1598">
        <f t="shared" si="2"/>
        <v>20142.641371999998</v>
      </c>
      <c r="EG4" s="1598">
        <f t="shared" si="2"/>
        <v>21274.915069000002</v>
      </c>
      <c r="EH4" s="1598">
        <f t="shared" si="2"/>
        <v>22284.551327000001</v>
      </c>
      <c r="EI4" s="1595">
        <f t="shared" si="2"/>
        <v>22715.953042000001</v>
      </c>
      <c r="EJ4" s="1595">
        <f t="shared" si="2"/>
        <v>23616.000129</v>
      </c>
      <c r="EK4" s="1595">
        <f t="shared" si="2"/>
        <v>23579.137024</v>
      </c>
      <c r="EL4" s="1595">
        <f t="shared" si="2"/>
        <v>23394.936362</v>
      </c>
      <c r="EM4" s="1595">
        <f t="shared" si="2"/>
        <v>22832.280669</v>
      </c>
      <c r="EN4" s="1595">
        <f t="shared" si="2"/>
        <v>22443.660872</v>
      </c>
      <c r="EO4" s="1596">
        <f t="shared" si="2"/>
        <v>22097.888792000002</v>
      </c>
      <c r="EP4" s="1599">
        <f t="shared" si="2"/>
        <v>22651.068117999999</v>
      </c>
      <c r="EQ4" s="1595">
        <f t="shared" si="2"/>
        <v>23137.471855</v>
      </c>
      <c r="ER4" s="1595">
        <f t="shared" si="2"/>
        <v>21894.062362999997</v>
      </c>
      <c r="ES4" s="1595">
        <f t="shared" si="2"/>
        <v>20734.200247000001</v>
      </c>
      <c r="ET4" s="1595">
        <f t="shared" si="2"/>
        <v>20055.172896</v>
      </c>
      <c r="EU4" s="1595">
        <f t="shared" si="2"/>
        <v>20671.252316999999</v>
      </c>
      <c r="EV4" s="1595">
        <f t="shared" si="2"/>
        <v>22399.700721999998</v>
      </c>
      <c r="EW4" s="1595">
        <f t="shared" si="2"/>
        <v>24880.384252</v>
      </c>
      <c r="EX4" s="1595">
        <f t="shared" si="2"/>
        <v>24848.685534000004</v>
      </c>
      <c r="EY4" s="1595">
        <f t="shared" si="2"/>
        <v>25905.051475</v>
      </c>
      <c r="EZ4" s="1595">
        <f t="shared" si="2"/>
        <v>27607.272671999999</v>
      </c>
      <c r="FA4" s="1596">
        <f t="shared" si="2"/>
        <v>33988.469495999998</v>
      </c>
      <c r="FB4" s="1599">
        <f t="shared" si="2"/>
        <v>36679.251547</v>
      </c>
      <c r="FC4" s="1595">
        <f t="shared" si="2"/>
        <v>43240.634954999987</v>
      </c>
      <c r="FD4" s="1595">
        <f t="shared" si="2"/>
        <v>48068.852916999997</v>
      </c>
      <c r="FE4" s="1595">
        <f t="shared" si="2"/>
        <v>49096.527064999995</v>
      </c>
      <c r="FF4" s="1595">
        <f t="shared" si="2"/>
        <v>50478.758972000003</v>
      </c>
      <c r="FG4" s="1595">
        <v>50993.356415000002</v>
      </c>
      <c r="FH4" s="1595">
        <v>53331.869275999998</v>
      </c>
      <c r="FI4" s="1595">
        <v>55217.358450999993</v>
      </c>
      <c r="FJ4" s="1595">
        <v>57718.999857000003</v>
      </c>
      <c r="FK4" s="1595">
        <v>60131.391971999998</v>
      </c>
      <c r="FL4" s="1595">
        <v>65734.365309999994</v>
      </c>
      <c r="FM4" s="1596">
        <v>67069.030985999998</v>
      </c>
      <c r="FN4" s="1595">
        <v>75095.268262999991</v>
      </c>
      <c r="FO4" s="1595">
        <v>82105.797086999999</v>
      </c>
      <c r="FP4" s="1595">
        <v>89076.163603999987</v>
      </c>
      <c r="FQ4" s="1595">
        <v>89081.733944000007</v>
      </c>
      <c r="FR4" s="1595">
        <v>90982.335799000008</v>
      </c>
      <c r="FS4" s="1595">
        <v>93542.464444000012</v>
      </c>
      <c r="FT4" s="1595">
        <v>94678.618570000006</v>
      </c>
      <c r="FU4" s="1595">
        <v>97485.101555000001</v>
      </c>
      <c r="FV4" s="1595">
        <v>100013.553063</v>
      </c>
      <c r="FW4" s="1595">
        <v>106014.24976599999</v>
      </c>
      <c r="FX4" s="1595">
        <v>111160.438855</v>
      </c>
      <c r="FY4" s="1595">
        <v>111165.70458399999</v>
      </c>
      <c r="FZ4" s="1599">
        <v>121185.09809999999</v>
      </c>
      <c r="GA4" s="1595">
        <v>125962.38232800001</v>
      </c>
      <c r="GB4" s="1595">
        <v>124988.618313</v>
      </c>
      <c r="GC4" s="1595">
        <v>121822.68929000001</v>
      </c>
      <c r="GD4" s="1595">
        <v>117440.29264300001</v>
      </c>
      <c r="GE4" s="1595">
        <v>114734.11124699999</v>
      </c>
      <c r="GF4" s="1595">
        <v>125861.07388</v>
      </c>
      <c r="GG4" s="1595">
        <v>123985.235588</v>
      </c>
      <c r="GH4" s="1595">
        <v>118132.49732899999</v>
      </c>
      <c r="GI4" s="1595">
        <v>112893.931</v>
      </c>
      <c r="GJ4" s="1595">
        <v>107066.63824099999</v>
      </c>
      <c r="GK4" s="1596">
        <v>127026.509773</v>
      </c>
      <c r="GL4" s="1595"/>
    </row>
    <row r="5" spans="1:197" s="1607" customFormat="1" ht="39.75" customHeight="1" x14ac:dyDescent="0.7">
      <c r="A5" s="1600" t="s">
        <v>1001</v>
      </c>
      <c r="B5" s="1601">
        <v>575.16475500000001</v>
      </c>
      <c r="C5" s="1602">
        <v>608.19549500000005</v>
      </c>
      <c r="D5" s="1602">
        <v>780.7971970000001</v>
      </c>
      <c r="E5" s="1602">
        <v>758.71358399999997</v>
      </c>
      <c r="F5" s="1602">
        <v>761.33686900000009</v>
      </c>
      <c r="G5" s="1602">
        <v>776.3207339999999</v>
      </c>
      <c r="H5" s="1602">
        <v>854.48537499999998</v>
      </c>
      <c r="I5" s="1602">
        <v>738.69267500000001</v>
      </c>
      <c r="J5" s="1602">
        <v>797.59424899999999</v>
      </c>
      <c r="K5" s="1602">
        <v>722.21147100000007</v>
      </c>
      <c r="L5" s="1602">
        <v>678.47843300000011</v>
      </c>
      <c r="M5" s="1603">
        <v>630.02941199999998</v>
      </c>
      <c r="N5" s="1602">
        <v>786.41911600000014</v>
      </c>
      <c r="O5" s="1602">
        <v>790.69835599999999</v>
      </c>
      <c r="P5" s="1602">
        <v>875.98324799999989</v>
      </c>
      <c r="Q5" s="1602">
        <v>909.77011300000004</v>
      </c>
      <c r="R5" s="1602">
        <v>708.15328999999997</v>
      </c>
      <c r="S5" s="1602">
        <v>640.36469299999999</v>
      </c>
      <c r="T5" s="1602">
        <v>640.81129399999998</v>
      </c>
      <c r="U5" s="1602">
        <v>825.82975400000009</v>
      </c>
      <c r="V5" s="1602">
        <v>804.00450099999989</v>
      </c>
      <c r="W5" s="1602">
        <v>831.32192700000007</v>
      </c>
      <c r="X5" s="1602">
        <v>967.71111499999995</v>
      </c>
      <c r="Y5" s="1602">
        <v>1212.7661709999998</v>
      </c>
      <c r="Z5" s="1601">
        <v>1653.640484</v>
      </c>
      <c r="AA5" s="1602">
        <v>1964.867851</v>
      </c>
      <c r="AB5" s="1602">
        <v>2192.9718320000002</v>
      </c>
      <c r="AC5" s="1602">
        <v>2348.4123119999999</v>
      </c>
      <c r="AD5" s="1602">
        <v>2991.8595350000001</v>
      </c>
      <c r="AE5" s="1602">
        <v>3198.5970689999999</v>
      </c>
      <c r="AF5" s="1602">
        <v>3414.3395860000001</v>
      </c>
      <c r="AG5" s="1602">
        <v>3186.9102065500001</v>
      </c>
      <c r="AH5" s="1602">
        <v>3083.1194239999995</v>
      </c>
      <c r="AI5" s="1602">
        <v>3122.7308695719998</v>
      </c>
      <c r="AJ5" s="1602">
        <v>3334.8956320599996</v>
      </c>
      <c r="AK5" s="1603">
        <v>3501.1981315600001</v>
      </c>
      <c r="AL5" s="1602">
        <v>3303.6450510000004</v>
      </c>
      <c r="AM5" s="1602">
        <v>3216.8524717600003</v>
      </c>
      <c r="AN5" s="1602">
        <v>3051.6582911400005</v>
      </c>
      <c r="AO5" s="1602">
        <v>2805.004664</v>
      </c>
      <c r="AP5" s="1602">
        <v>2735.1622651999996</v>
      </c>
      <c r="AQ5" s="1602">
        <v>3033.4087916899998</v>
      </c>
      <c r="AR5" s="1602">
        <v>2911.4959037100002</v>
      </c>
      <c r="AS5" s="1602">
        <v>3044.6162760100001</v>
      </c>
      <c r="AT5" s="1602">
        <v>2949.0088109900003</v>
      </c>
      <c r="AU5" s="1602">
        <v>3040.7761683519998</v>
      </c>
      <c r="AV5" s="1579">
        <v>3946.9194465800001</v>
      </c>
      <c r="AW5" s="1579">
        <v>4465.3361562400005</v>
      </c>
      <c r="AX5" s="1604">
        <v>4685.3425873699989</v>
      </c>
      <c r="AY5" s="1605">
        <v>4780.1742169500003</v>
      </c>
      <c r="AZ5" s="1605">
        <v>5018.7127971800001</v>
      </c>
      <c r="BA5" s="1605">
        <v>5285.781252239999</v>
      </c>
      <c r="BB5" s="1605">
        <v>5819.8761949800009</v>
      </c>
      <c r="BC5" s="1605">
        <v>6304.4806052399999</v>
      </c>
      <c r="BD5" s="1605">
        <v>6177.6630702399989</v>
      </c>
      <c r="BE5" s="1605">
        <v>6162.1232604200004</v>
      </c>
      <c r="BF5" s="1605">
        <v>5973.8698196599998</v>
      </c>
      <c r="BG5" s="1605">
        <v>6570.7381496620001</v>
      </c>
      <c r="BH5" s="1605">
        <v>6187.5142782100002</v>
      </c>
      <c r="BI5" s="1606">
        <v>7699.8889872399996</v>
      </c>
      <c r="BJ5" s="1605">
        <v>8378.7031430999996</v>
      </c>
      <c r="BK5" s="1605">
        <v>8615.1748850999993</v>
      </c>
      <c r="BL5" s="1605">
        <v>9136.0133050999993</v>
      </c>
      <c r="BM5" s="1605">
        <v>8546.7026420999991</v>
      </c>
      <c r="BN5" s="1605">
        <v>8471.8618620999987</v>
      </c>
      <c r="BO5" s="1605">
        <v>8643.5395380999998</v>
      </c>
      <c r="BP5" s="1605">
        <v>8648.535769099999</v>
      </c>
      <c r="BQ5" s="1605">
        <v>8667.3351680999986</v>
      </c>
      <c r="BR5" s="1605">
        <v>9196.7090061000017</v>
      </c>
      <c r="BS5" s="1605">
        <v>10056.499290100001</v>
      </c>
      <c r="BT5" s="1605">
        <v>10104.833010099999</v>
      </c>
      <c r="BU5" s="1605">
        <v>9314.3886671</v>
      </c>
      <c r="BV5" s="1604">
        <v>8725.9290461000001</v>
      </c>
      <c r="BW5" s="1605">
        <v>8583.5354941000005</v>
      </c>
      <c r="BX5" s="1605">
        <v>8754.8374491000013</v>
      </c>
      <c r="BY5" s="1579">
        <v>8846.7865010999994</v>
      </c>
      <c r="BZ5" s="1579">
        <v>8836.17984411</v>
      </c>
      <c r="CA5" s="1579">
        <v>8913.5536821000005</v>
      </c>
      <c r="CB5" s="1579">
        <v>9333.2038951000013</v>
      </c>
      <c r="CC5" s="1579">
        <v>9722.9604051000006</v>
      </c>
      <c r="CD5" s="1579">
        <v>9898.3744571100015</v>
      </c>
      <c r="CE5" s="1579">
        <v>10604.947195011999</v>
      </c>
      <c r="CF5" s="1579">
        <v>10171.603814009999</v>
      </c>
      <c r="CG5" s="1585">
        <v>10421.008912009998</v>
      </c>
      <c r="CH5" s="1579">
        <v>9883.3948809999983</v>
      </c>
      <c r="CI5" s="1579">
        <v>9733.073617</v>
      </c>
      <c r="CJ5" s="1579">
        <v>9641.3390799999997</v>
      </c>
      <c r="CK5" s="1579">
        <v>9196.4548029999987</v>
      </c>
      <c r="CL5" s="1579">
        <v>9278.9406440000002</v>
      </c>
      <c r="CM5" s="1579">
        <v>8977.4595360000003</v>
      </c>
      <c r="CN5" s="1579">
        <v>8917.0813500000004</v>
      </c>
      <c r="CO5" s="1579">
        <v>8796.31286</v>
      </c>
      <c r="CP5" s="1579">
        <v>8526.9469679999984</v>
      </c>
      <c r="CQ5" s="1595">
        <v>7801.1867269999993</v>
      </c>
      <c r="CR5" s="1595">
        <v>7783.9941599999993</v>
      </c>
      <c r="CS5" s="1595">
        <v>5442.4536520000001</v>
      </c>
      <c r="CT5" s="1599">
        <v>5398.4923589999999</v>
      </c>
      <c r="CU5" s="1595">
        <v>5098.5065890000005</v>
      </c>
      <c r="CV5" s="1595">
        <v>4983.7667029999993</v>
      </c>
      <c r="CW5" s="1595">
        <v>4892.2060719999999</v>
      </c>
      <c r="CX5" s="1595">
        <v>4923.837775</v>
      </c>
      <c r="CY5" s="1595">
        <v>4958.0691409999999</v>
      </c>
      <c r="CZ5" s="1595">
        <v>4953.8065150000002</v>
      </c>
      <c r="DA5" s="1595">
        <v>4886.5910519999998</v>
      </c>
      <c r="DB5" s="1595">
        <v>5033.6941509999997</v>
      </c>
      <c r="DC5" s="1595">
        <v>5127.083697</v>
      </c>
      <c r="DD5" s="1595">
        <v>5409.8286470000003</v>
      </c>
      <c r="DE5" s="1596">
        <v>5514.9806339999996</v>
      </c>
      <c r="DF5" s="1599">
        <v>5732.153491</v>
      </c>
      <c r="DG5" s="1595">
        <v>6088.4136140000001</v>
      </c>
      <c r="DH5" s="1595">
        <v>6007.5581850000008</v>
      </c>
      <c r="DI5" s="1595">
        <v>6945.096305</v>
      </c>
      <c r="DJ5" s="1595">
        <v>6617.7816530000009</v>
      </c>
      <c r="DK5" s="1595">
        <v>6898.8829529999994</v>
      </c>
      <c r="DL5" s="1592">
        <v>6051.3869200000008</v>
      </c>
      <c r="DM5" s="1592">
        <v>6214.6376380000002</v>
      </c>
      <c r="DN5" s="1592">
        <v>6512.7304659999991</v>
      </c>
      <c r="DO5" s="1592">
        <v>6761.3429539999997</v>
      </c>
      <c r="DP5" s="1592">
        <v>7067.5755740000013</v>
      </c>
      <c r="DQ5" s="1593">
        <v>7149.8818540000002</v>
      </c>
      <c r="DR5" s="1594">
        <v>7410.2354329999998</v>
      </c>
      <c r="DS5" s="1592">
        <v>7648.7562400000006</v>
      </c>
      <c r="DT5" s="1592">
        <v>7646.7093949999999</v>
      </c>
      <c r="DU5" s="1592">
        <v>8061.8988280000003</v>
      </c>
      <c r="DV5" s="1592">
        <v>8240.3619170000002</v>
      </c>
      <c r="DW5" s="1592">
        <v>8756.0463199999995</v>
      </c>
      <c r="DX5" s="1595">
        <v>8503.0879690000002</v>
      </c>
      <c r="DY5" s="1595">
        <v>8815.6062039999997</v>
      </c>
      <c r="DZ5" s="1595">
        <v>8872.100120000001</v>
      </c>
      <c r="EA5" s="1595">
        <v>9125.3276400000013</v>
      </c>
      <c r="EB5" s="1595">
        <v>9509.4320110000008</v>
      </c>
      <c r="EC5" s="1596">
        <v>10024.573726000002</v>
      </c>
      <c r="ED5" s="1599">
        <v>10291.112856999998</v>
      </c>
      <c r="EE5" s="1595">
        <v>10358.844823000001</v>
      </c>
      <c r="EF5" s="1595">
        <v>10849.461517</v>
      </c>
      <c r="EG5" s="1595">
        <v>11164.860195000003</v>
      </c>
      <c r="EH5" s="1595">
        <v>11086.58137</v>
      </c>
      <c r="EI5" s="1595">
        <v>10952.624113</v>
      </c>
      <c r="EJ5" s="1595">
        <v>10980.834920000001</v>
      </c>
      <c r="EK5" s="1595">
        <v>10766.529780999999</v>
      </c>
      <c r="EL5" s="1595">
        <v>10357.578810000001</v>
      </c>
      <c r="EM5" s="1595">
        <v>9981.2625590000007</v>
      </c>
      <c r="EN5" s="1595">
        <v>9806.6460620000016</v>
      </c>
      <c r="EO5" s="1596">
        <v>9625.8459260000018</v>
      </c>
      <c r="EP5" s="1599">
        <v>10059.818188000001</v>
      </c>
      <c r="EQ5" s="1595">
        <v>10438.963828</v>
      </c>
      <c r="ER5" s="1595">
        <v>10789.529068999998</v>
      </c>
      <c r="ES5" s="1595">
        <v>10009.282868</v>
      </c>
      <c r="ET5" s="1595">
        <v>9267.69578</v>
      </c>
      <c r="EU5" s="1595">
        <v>10503.685631</v>
      </c>
      <c r="EV5" s="1595">
        <v>11906.573138999998</v>
      </c>
      <c r="EW5" s="1595">
        <v>13748.508948000001</v>
      </c>
      <c r="EX5" s="1595">
        <v>14631.465763</v>
      </c>
      <c r="EY5" s="1595">
        <v>14318.332624999999</v>
      </c>
      <c r="EZ5" s="1595">
        <v>15998.052739000001</v>
      </c>
      <c r="FA5" s="1596">
        <v>18148.191726000001</v>
      </c>
      <c r="FB5" s="1599">
        <v>20562.710061000002</v>
      </c>
      <c r="FC5" s="1595">
        <v>23124.822714999995</v>
      </c>
      <c r="FD5" s="1595">
        <v>22889.389096999996</v>
      </c>
      <c r="FE5" s="1595">
        <v>23156.451444999999</v>
      </c>
      <c r="FF5" s="1595">
        <v>22755.778360999997</v>
      </c>
      <c r="FG5" s="1595">
        <v>22904.119799</v>
      </c>
      <c r="FH5" s="1595">
        <v>24037.732188999998</v>
      </c>
      <c r="FI5" s="1595">
        <v>24536.027148999998</v>
      </c>
      <c r="FJ5" s="1595">
        <v>27134.816803999998</v>
      </c>
      <c r="FK5" s="1595">
        <v>28876.728910999998</v>
      </c>
      <c r="FL5" s="1595">
        <v>31554.492877999997</v>
      </c>
      <c r="FM5" s="1596">
        <v>30774.534020999999</v>
      </c>
      <c r="FN5" s="1595">
        <v>34257.115509999996</v>
      </c>
      <c r="FO5" s="1595">
        <v>33677.826011999998</v>
      </c>
      <c r="FP5" s="1595">
        <v>35271.606333999996</v>
      </c>
      <c r="FQ5" s="1595">
        <v>33382.733700000004</v>
      </c>
      <c r="FR5" s="1595">
        <v>34030.003547</v>
      </c>
      <c r="FS5" s="1595">
        <v>35896.663034000005</v>
      </c>
      <c r="FT5" s="1595">
        <v>37737.982579999996</v>
      </c>
      <c r="FU5" s="1595">
        <v>41048.220825000004</v>
      </c>
      <c r="FV5" s="1595">
        <v>44262.114264999997</v>
      </c>
      <c r="FW5" s="1595">
        <v>47117.911456000002</v>
      </c>
      <c r="FX5" s="1595">
        <v>49918.180973000002</v>
      </c>
      <c r="FY5" s="1595">
        <v>51565.000460999996</v>
      </c>
      <c r="FZ5" s="1599">
        <v>57230.050643000002</v>
      </c>
      <c r="GA5" s="1595">
        <v>58300.293677000001</v>
      </c>
      <c r="GB5" s="1595">
        <v>56137.763442000003</v>
      </c>
      <c r="GC5" s="1595">
        <v>52977.886319000005</v>
      </c>
      <c r="GD5" s="1595">
        <v>47935.322863000001</v>
      </c>
      <c r="GE5" s="1595">
        <v>45995.929061999996</v>
      </c>
      <c r="GF5" s="1595">
        <v>46373.422588000001</v>
      </c>
      <c r="GG5" s="1595">
        <v>48225.044519999996</v>
      </c>
      <c r="GH5" s="1595">
        <v>47873.048853</v>
      </c>
      <c r="GI5" s="1595">
        <v>44482.676076999989</v>
      </c>
      <c r="GJ5" s="1595">
        <v>43261.925950999997</v>
      </c>
      <c r="GK5" s="1596">
        <v>47921.486258999998</v>
      </c>
      <c r="GL5" s="1595"/>
    </row>
    <row r="6" spans="1:197" ht="39.75" customHeight="1" x14ac:dyDescent="0.7">
      <c r="A6" s="1608" t="s">
        <v>1002</v>
      </c>
      <c r="B6" s="1609">
        <v>13.607137</v>
      </c>
      <c r="C6" s="1610">
        <v>9.9118099999999991</v>
      </c>
      <c r="D6" s="1610">
        <v>44.445954</v>
      </c>
      <c r="E6" s="1610">
        <v>40.336528999999999</v>
      </c>
      <c r="F6" s="1610">
        <v>71.740172000000001</v>
      </c>
      <c r="G6" s="1610">
        <v>74.967157999999998</v>
      </c>
      <c r="H6" s="1610">
        <v>94.686748000000009</v>
      </c>
      <c r="I6" s="1610">
        <v>98.405085999999997</v>
      </c>
      <c r="J6" s="1610">
        <v>121.246638</v>
      </c>
      <c r="K6" s="1610">
        <v>120.196746</v>
      </c>
      <c r="L6" s="1610">
        <v>130.168903</v>
      </c>
      <c r="M6" s="1611">
        <v>179.50688699999998</v>
      </c>
      <c r="N6" s="1610">
        <v>189.524901</v>
      </c>
      <c r="O6" s="1610">
        <v>136.832684</v>
      </c>
      <c r="P6" s="1610">
        <v>76.791624999999996</v>
      </c>
      <c r="Q6" s="1610">
        <v>96.816749999999999</v>
      </c>
      <c r="R6" s="1610">
        <v>90.758725000000013</v>
      </c>
      <c r="S6" s="1610">
        <v>81.744826000000003</v>
      </c>
      <c r="T6" s="1610">
        <v>33.698236999999999</v>
      </c>
      <c r="U6" s="1610">
        <v>36.657710000000002</v>
      </c>
      <c r="V6" s="1610">
        <v>5.8740950000000005</v>
      </c>
      <c r="W6" s="1610">
        <v>9.3523070000000015</v>
      </c>
      <c r="X6" s="1610">
        <v>58.77713</v>
      </c>
      <c r="Y6" s="1610">
        <v>298.92388799999998</v>
      </c>
      <c r="Z6" s="1609">
        <v>638.19894999999997</v>
      </c>
      <c r="AA6" s="1610">
        <v>773.54577099999995</v>
      </c>
      <c r="AB6" s="1610">
        <v>899.3614080000001</v>
      </c>
      <c r="AC6" s="1610">
        <v>901.04562899999996</v>
      </c>
      <c r="AD6" s="1610">
        <v>1351.505717</v>
      </c>
      <c r="AE6" s="1610">
        <v>1309.4796529999999</v>
      </c>
      <c r="AF6" s="1610">
        <v>1235.9698069999999</v>
      </c>
      <c r="AG6" s="1610">
        <v>911.86960563999992</v>
      </c>
      <c r="AH6" s="1610">
        <v>785.08734800000002</v>
      </c>
      <c r="AI6" s="1610">
        <v>818.18646266199994</v>
      </c>
      <c r="AJ6" s="1610">
        <v>883.08486514999993</v>
      </c>
      <c r="AK6" s="1611">
        <v>955.42470115000003</v>
      </c>
      <c r="AL6" s="1610">
        <v>846.21501799999999</v>
      </c>
      <c r="AM6" s="1610">
        <v>672.17584308000005</v>
      </c>
      <c r="AN6" s="1610">
        <v>502.74453407999999</v>
      </c>
      <c r="AO6" s="1610">
        <v>370.41639099999998</v>
      </c>
      <c r="AP6" s="1610">
        <v>308.47908899999999</v>
      </c>
      <c r="AQ6" s="1610">
        <v>403.05215557000002</v>
      </c>
      <c r="AR6" s="1610">
        <v>349.39392004000001</v>
      </c>
      <c r="AS6" s="1610">
        <v>363.30215610000005</v>
      </c>
      <c r="AT6" s="1610">
        <v>218.11272568999999</v>
      </c>
      <c r="AU6" s="1610">
        <v>174.38809630199998</v>
      </c>
      <c r="AV6" s="1610">
        <v>327.85901266000002</v>
      </c>
      <c r="AW6" s="1610">
        <v>658.83261072999994</v>
      </c>
      <c r="AX6" s="1612">
        <v>766.66717085999994</v>
      </c>
      <c r="AY6" s="1613">
        <v>752.13117643999999</v>
      </c>
      <c r="AZ6" s="1613">
        <v>828.47772066999994</v>
      </c>
      <c r="BA6" s="1613">
        <v>953.37375772999997</v>
      </c>
      <c r="BB6" s="1613">
        <v>1157.2042854700001</v>
      </c>
      <c r="BC6" s="1613">
        <v>1448.7300487299999</v>
      </c>
      <c r="BD6" s="1613">
        <v>1429.17318073</v>
      </c>
      <c r="BE6" s="1613">
        <v>1469.0040946700001</v>
      </c>
      <c r="BF6" s="1613">
        <v>1278.51061267</v>
      </c>
      <c r="BG6" s="1613">
        <v>1422.787902672</v>
      </c>
      <c r="BH6" s="1613">
        <v>1198.1845637399999</v>
      </c>
      <c r="BI6" s="1614">
        <v>2292.9606987299999</v>
      </c>
      <c r="BJ6" s="1613">
        <v>2825.9165507299999</v>
      </c>
      <c r="BK6" s="1613">
        <v>3029.6282717300001</v>
      </c>
      <c r="BL6" s="1613">
        <v>2934.3922397300003</v>
      </c>
      <c r="BM6" s="1613">
        <v>2548.2501427299999</v>
      </c>
      <c r="BN6" s="1613">
        <v>2221.1951417299997</v>
      </c>
      <c r="BO6" s="1613">
        <v>2142.7748077299998</v>
      </c>
      <c r="BP6" s="1613">
        <v>2028.3152817299999</v>
      </c>
      <c r="BQ6" s="1613">
        <v>2031.4405387299998</v>
      </c>
      <c r="BR6" s="1613">
        <v>2425.0254017299999</v>
      </c>
      <c r="BS6" s="1613">
        <v>2942.8216957299996</v>
      </c>
      <c r="BT6" s="1613">
        <v>2590.0016137299999</v>
      </c>
      <c r="BU6" s="1613">
        <v>1770.1186117300001</v>
      </c>
      <c r="BV6" s="1612">
        <v>1078.19992873</v>
      </c>
      <c r="BW6" s="1613">
        <v>781.32819972999994</v>
      </c>
      <c r="BX6" s="1613">
        <v>787.21917572999996</v>
      </c>
      <c r="BY6" s="1610">
        <v>754.10690972999998</v>
      </c>
      <c r="BZ6" s="1610">
        <v>698.32098973000006</v>
      </c>
      <c r="CA6" s="1610">
        <v>865.34368972999994</v>
      </c>
      <c r="CB6" s="1610">
        <v>3646.1538847299998</v>
      </c>
      <c r="CC6" s="1610">
        <v>1633.209871</v>
      </c>
      <c r="CD6" s="1610">
        <v>3443.7142080000003</v>
      </c>
      <c r="CE6" s="1610">
        <v>3344.5509650019999</v>
      </c>
      <c r="CF6" s="1610">
        <v>2891.7429769999999</v>
      </c>
      <c r="CG6" s="1611">
        <v>3061.2434950000002</v>
      </c>
      <c r="CH6" s="1610">
        <v>1230.6381370000001</v>
      </c>
      <c r="CI6" s="1610">
        <v>1173.7407739999999</v>
      </c>
      <c r="CJ6" s="1610">
        <v>1325.1108389999999</v>
      </c>
      <c r="CK6" s="1610">
        <v>1177.800107</v>
      </c>
      <c r="CL6" s="1610">
        <v>1079.4408259999998</v>
      </c>
      <c r="CM6" s="1610">
        <v>577.30769599999996</v>
      </c>
      <c r="CN6" s="1610">
        <v>1079.297016</v>
      </c>
      <c r="CO6" s="1610">
        <v>600.47463300000004</v>
      </c>
      <c r="CP6" s="1610">
        <v>572.20939300000009</v>
      </c>
      <c r="CQ6" s="1615">
        <v>347.89797700000003</v>
      </c>
      <c r="CR6" s="1615">
        <v>317.00129399999997</v>
      </c>
      <c r="CS6" s="1615">
        <v>216.38943499999999</v>
      </c>
      <c r="CT6" s="1616">
        <v>362.15405200000004</v>
      </c>
      <c r="CU6" s="1615">
        <v>377.768416</v>
      </c>
      <c r="CV6" s="1615">
        <v>408.132137</v>
      </c>
      <c r="CW6" s="1615">
        <v>359.96731900000003</v>
      </c>
      <c r="CX6" s="1615">
        <v>291.91676000000001</v>
      </c>
      <c r="CY6" s="1615">
        <v>280.57294000000002</v>
      </c>
      <c r="CZ6" s="1615">
        <v>287.74989699999998</v>
      </c>
      <c r="DA6" s="1615">
        <v>300.699185</v>
      </c>
      <c r="DB6" s="1615">
        <v>397.05758299999997</v>
      </c>
      <c r="DC6" s="1615">
        <v>357.33269999999999</v>
      </c>
      <c r="DD6" s="1615">
        <v>309.813085</v>
      </c>
      <c r="DE6" s="1617">
        <v>213.31961799999999</v>
      </c>
      <c r="DF6" s="1616">
        <v>221.89531099999999</v>
      </c>
      <c r="DG6" s="1615">
        <v>595.64921600000002</v>
      </c>
      <c r="DH6" s="1615">
        <v>601.53068400000006</v>
      </c>
      <c r="DI6" s="1615">
        <v>592.27139800000009</v>
      </c>
      <c r="DJ6" s="1615">
        <v>334.77823999999998</v>
      </c>
      <c r="DK6" s="1615">
        <v>519.40049499999998</v>
      </c>
      <c r="DL6" s="1618">
        <v>458.87867599999998</v>
      </c>
      <c r="DM6" s="1618">
        <v>451.33026599999999</v>
      </c>
      <c r="DN6" s="1618">
        <v>661.57349999999997</v>
      </c>
      <c r="DO6" s="1618">
        <v>724.985367</v>
      </c>
      <c r="DP6" s="1618">
        <v>766.72879699999999</v>
      </c>
      <c r="DQ6" s="1619">
        <v>702.17461600000001</v>
      </c>
      <c r="DR6" s="1620">
        <v>689.50957700000004</v>
      </c>
      <c r="DS6" s="1618">
        <v>658.78357200000005</v>
      </c>
      <c r="DT6" s="1618">
        <v>690.87550600000009</v>
      </c>
      <c r="DU6" s="1618">
        <v>1109.793347</v>
      </c>
      <c r="DV6" s="1618">
        <v>1176.0954199999999</v>
      </c>
      <c r="DW6" s="1618">
        <v>1467.996007</v>
      </c>
      <c r="DX6" s="1615">
        <v>1170.293803</v>
      </c>
      <c r="DY6" s="1615">
        <v>1366.902437</v>
      </c>
      <c r="DZ6" s="1615">
        <v>1195.366464</v>
      </c>
      <c r="EA6" s="1615">
        <v>1205.2523999999999</v>
      </c>
      <c r="EB6" s="1615">
        <v>1216.2657630000001</v>
      </c>
      <c r="EC6" s="1617">
        <v>1311.5453319999999</v>
      </c>
      <c r="ED6" s="1616">
        <v>1342.9765109999998</v>
      </c>
      <c r="EE6" s="1615">
        <v>1379.269728</v>
      </c>
      <c r="EF6" s="1615">
        <v>1484.7663929999999</v>
      </c>
      <c r="EG6" s="1615">
        <v>1468.1467090000001</v>
      </c>
      <c r="EH6" s="1615">
        <v>1338.01865</v>
      </c>
      <c r="EI6" s="1615">
        <v>1217.305075</v>
      </c>
      <c r="EJ6" s="1615">
        <v>1396.144108</v>
      </c>
      <c r="EK6" s="1615">
        <v>1706.304828</v>
      </c>
      <c r="EL6" s="1615">
        <v>1250.9905759999999</v>
      </c>
      <c r="EM6" s="1615">
        <v>876.66045499999996</v>
      </c>
      <c r="EN6" s="1615">
        <v>898.07927500000005</v>
      </c>
      <c r="EO6" s="1617">
        <v>899.22296400000005</v>
      </c>
      <c r="EP6" s="1616">
        <v>1296.2132779999999</v>
      </c>
      <c r="EQ6" s="1615">
        <v>1433.5566629999998</v>
      </c>
      <c r="ER6" s="1615">
        <v>1505.5216540000001</v>
      </c>
      <c r="ES6" s="1615">
        <v>1215.4951350000001</v>
      </c>
      <c r="ET6" s="1615">
        <v>972.38199800000007</v>
      </c>
      <c r="EU6" s="1615">
        <v>1119.5702660000002</v>
      </c>
      <c r="EV6" s="1615">
        <v>1624.2402039999999</v>
      </c>
      <c r="EW6" s="1615">
        <v>2297.4264279999998</v>
      </c>
      <c r="EX6" s="1615">
        <v>2465.1533009999998</v>
      </c>
      <c r="EY6" s="1615">
        <v>2004.1392660000001</v>
      </c>
      <c r="EZ6" s="1615">
        <v>3336.058286</v>
      </c>
      <c r="FA6" s="1617">
        <v>4032.1712259999999</v>
      </c>
      <c r="FB6" s="1616">
        <v>4095.754825</v>
      </c>
      <c r="FC6" s="1615">
        <v>5221.3246040000004</v>
      </c>
      <c r="FD6" s="1615">
        <v>4718.6581239999996</v>
      </c>
      <c r="FE6" s="1615">
        <v>4806.4271589999998</v>
      </c>
      <c r="FF6" s="1615">
        <v>3915.974095</v>
      </c>
      <c r="FG6" s="1615">
        <v>2846.4300370000001</v>
      </c>
      <c r="FH6" s="1615">
        <v>2943.8844720000002</v>
      </c>
      <c r="FI6" s="1615">
        <v>3521.4219589999998</v>
      </c>
      <c r="FJ6" s="1615">
        <v>4394.1957279999997</v>
      </c>
      <c r="FK6" s="1615">
        <v>4424.2807350000003</v>
      </c>
      <c r="FL6" s="1615">
        <v>5287.2738380000001</v>
      </c>
      <c r="FM6" s="1617">
        <v>4132.1955690000004</v>
      </c>
      <c r="FN6" s="1615">
        <v>5865.144311</v>
      </c>
      <c r="FO6" s="1615">
        <v>5545.0269630000003</v>
      </c>
      <c r="FP6" s="1615">
        <v>5903.93462</v>
      </c>
      <c r="FQ6" s="1615">
        <v>3512.1392190000001</v>
      </c>
      <c r="FR6" s="1615">
        <v>2888.7407680000001</v>
      </c>
      <c r="FS6" s="1615">
        <v>2733.8382700000002</v>
      </c>
      <c r="FT6" s="1615">
        <v>3076.1984049999996</v>
      </c>
      <c r="FU6" s="1615">
        <v>3935.72532</v>
      </c>
      <c r="FV6" s="1615">
        <v>4736.4181849999995</v>
      </c>
      <c r="FW6" s="1615">
        <v>4921.1838749999997</v>
      </c>
      <c r="FX6" s="1615">
        <v>5614.5766210000002</v>
      </c>
      <c r="FY6" s="1615">
        <v>6568.9220269999996</v>
      </c>
      <c r="FZ6" s="1616">
        <v>6723.790763</v>
      </c>
      <c r="GA6" s="1615">
        <v>6857.8632520000001</v>
      </c>
      <c r="GB6" s="1615">
        <v>5670.1649910000006</v>
      </c>
      <c r="GC6" s="1615">
        <v>5293.9779490000001</v>
      </c>
      <c r="GD6" s="1615">
        <v>3672.7957959999999</v>
      </c>
      <c r="GE6" s="1615">
        <v>7111.5783870000005</v>
      </c>
      <c r="GF6" s="1615">
        <v>13864.606377</v>
      </c>
      <c r="GG6" s="1615">
        <v>14651.431831</v>
      </c>
      <c r="GH6" s="1615">
        <v>16418.420448999997</v>
      </c>
      <c r="GI6" s="1615">
        <v>11961.005433</v>
      </c>
      <c r="GJ6" s="1615">
        <v>7747.6764590000002</v>
      </c>
      <c r="GK6" s="1617">
        <v>6598.3688419999999</v>
      </c>
      <c r="GL6" s="1615"/>
    </row>
    <row r="7" spans="1:197" ht="39.75" customHeight="1" x14ac:dyDescent="0.7">
      <c r="A7" s="1608" t="s">
        <v>1003</v>
      </c>
      <c r="B7" s="1609">
        <v>561.55761800000005</v>
      </c>
      <c r="C7" s="1610">
        <v>598.28368499999999</v>
      </c>
      <c r="D7" s="1610">
        <v>736.35124300000007</v>
      </c>
      <c r="E7" s="1610">
        <v>718.37705499999993</v>
      </c>
      <c r="F7" s="1610">
        <v>689.59669700000006</v>
      </c>
      <c r="G7" s="1610">
        <v>701.35357599999998</v>
      </c>
      <c r="H7" s="1610">
        <v>759.79862700000001</v>
      </c>
      <c r="I7" s="1610">
        <v>640.28758900000003</v>
      </c>
      <c r="J7" s="1610">
        <v>676.34761099999992</v>
      </c>
      <c r="K7" s="1610">
        <v>602.014725</v>
      </c>
      <c r="L7" s="1610">
        <v>548.30953</v>
      </c>
      <c r="M7" s="1611">
        <v>450.52252499999997</v>
      </c>
      <c r="N7" s="1610">
        <v>596.89421500000003</v>
      </c>
      <c r="O7" s="1610">
        <v>653.86567200000002</v>
      </c>
      <c r="P7" s="1610">
        <v>799.19162299999994</v>
      </c>
      <c r="Q7" s="1610">
        <v>812.95336299999997</v>
      </c>
      <c r="R7" s="1610">
        <v>617.39456499999994</v>
      </c>
      <c r="S7" s="1610">
        <v>558.619867</v>
      </c>
      <c r="T7" s="1610">
        <v>607.11305700000003</v>
      </c>
      <c r="U7" s="1610">
        <v>789.17204400000014</v>
      </c>
      <c r="V7" s="1610">
        <v>798.13040599999999</v>
      </c>
      <c r="W7" s="1610">
        <v>821.96961999999996</v>
      </c>
      <c r="X7" s="1610">
        <v>908.93398500000001</v>
      </c>
      <c r="Y7" s="1610">
        <v>913.84228299999995</v>
      </c>
      <c r="Z7" s="1609">
        <v>1015.4415339999999</v>
      </c>
      <c r="AA7" s="1610">
        <v>1191.3220800000001</v>
      </c>
      <c r="AB7" s="1610">
        <v>1293.6104240000002</v>
      </c>
      <c r="AC7" s="1610">
        <v>1447.366683</v>
      </c>
      <c r="AD7" s="1610">
        <v>1640.353818</v>
      </c>
      <c r="AE7" s="1610">
        <v>1889.1174160000003</v>
      </c>
      <c r="AF7" s="1610">
        <v>2178.3697790000001</v>
      </c>
      <c r="AG7" s="1610">
        <v>2275.0406009100002</v>
      </c>
      <c r="AH7" s="1610">
        <v>2298.032076</v>
      </c>
      <c r="AI7" s="1610">
        <v>2304.5444069099999</v>
      </c>
      <c r="AJ7" s="1610">
        <v>2451.81076691</v>
      </c>
      <c r="AK7" s="1611">
        <v>2545.7734304099999</v>
      </c>
      <c r="AL7" s="1610">
        <v>2457.4300330000001</v>
      </c>
      <c r="AM7" s="1610">
        <v>2544.6766286800002</v>
      </c>
      <c r="AN7" s="1610">
        <v>2548.9137570600001</v>
      </c>
      <c r="AO7" s="1610">
        <v>2434.5882729999998</v>
      </c>
      <c r="AP7" s="1610">
        <v>2426.6831761999997</v>
      </c>
      <c r="AQ7" s="1610">
        <v>2630.3566361200001</v>
      </c>
      <c r="AR7" s="1610">
        <v>2562.1019836700002</v>
      </c>
      <c r="AS7" s="1610">
        <v>2681.3141199100005</v>
      </c>
      <c r="AT7" s="1610">
        <v>2730.8960852999999</v>
      </c>
      <c r="AU7" s="1610">
        <v>2866.3880720500001</v>
      </c>
      <c r="AV7" s="1610">
        <v>3619.0604339200004</v>
      </c>
      <c r="AW7" s="1610">
        <v>3806.5035455100001</v>
      </c>
      <c r="AX7" s="1612">
        <v>3918.6754165099996</v>
      </c>
      <c r="AY7" s="1613">
        <v>4028.0430405100005</v>
      </c>
      <c r="AZ7" s="1613">
        <v>4190.23507651</v>
      </c>
      <c r="BA7" s="1613">
        <v>4332.4074945099992</v>
      </c>
      <c r="BB7" s="1613">
        <v>4662.6719095100007</v>
      </c>
      <c r="BC7" s="1613">
        <v>4855.7505565099991</v>
      </c>
      <c r="BD7" s="1613">
        <v>4748.4898895099996</v>
      </c>
      <c r="BE7" s="1613">
        <v>4693.1191657499994</v>
      </c>
      <c r="BF7" s="1613">
        <v>4695.3592069899996</v>
      </c>
      <c r="BG7" s="1613">
        <v>5147.9502469899999</v>
      </c>
      <c r="BH7" s="1613">
        <v>4989.32971447</v>
      </c>
      <c r="BI7" s="1614">
        <v>5406.9282885100001</v>
      </c>
      <c r="BJ7" s="1613">
        <v>5552.7865923700001</v>
      </c>
      <c r="BK7" s="1613">
        <v>5585.5466133699992</v>
      </c>
      <c r="BL7" s="1613">
        <v>6201.62106537</v>
      </c>
      <c r="BM7" s="1613">
        <v>5998.4524993699997</v>
      </c>
      <c r="BN7" s="1613">
        <v>6250.6667203699999</v>
      </c>
      <c r="BO7" s="1613">
        <v>6500.7647303699996</v>
      </c>
      <c r="BP7" s="1613">
        <v>6620.2204873699993</v>
      </c>
      <c r="BQ7" s="1613">
        <v>6635.8946293699992</v>
      </c>
      <c r="BR7" s="1613">
        <v>6771.6836043700005</v>
      </c>
      <c r="BS7" s="1613">
        <v>7113.6775943700004</v>
      </c>
      <c r="BT7" s="1613">
        <v>7514.8313963700002</v>
      </c>
      <c r="BU7" s="1613">
        <v>7544.2700553699997</v>
      </c>
      <c r="BV7" s="1612">
        <v>7647.7291173699996</v>
      </c>
      <c r="BW7" s="1613">
        <v>7802.2072943700005</v>
      </c>
      <c r="BX7" s="1613">
        <v>7967.6182733700007</v>
      </c>
      <c r="BY7" s="1610">
        <v>8092.6795913700007</v>
      </c>
      <c r="BZ7" s="1610">
        <v>8137.8588543800006</v>
      </c>
      <c r="CA7" s="1610">
        <v>8048.2099923699998</v>
      </c>
      <c r="CB7" s="1610">
        <v>5687.0500103700006</v>
      </c>
      <c r="CC7" s="1610">
        <v>8089.7505341000006</v>
      </c>
      <c r="CD7" s="1610">
        <v>6454.6602491100002</v>
      </c>
      <c r="CE7" s="1610">
        <v>7260.3962300099993</v>
      </c>
      <c r="CF7" s="1610">
        <v>7279.8608370100001</v>
      </c>
      <c r="CG7" s="1611">
        <v>7359.7654170100004</v>
      </c>
      <c r="CH7" s="1610">
        <v>8652.7567439999984</v>
      </c>
      <c r="CI7" s="1610">
        <v>8559.3328430000001</v>
      </c>
      <c r="CJ7" s="1610">
        <v>8316.2282409999989</v>
      </c>
      <c r="CK7" s="1610">
        <v>8018.6546959999996</v>
      </c>
      <c r="CL7" s="1610">
        <v>8199.4998179999984</v>
      </c>
      <c r="CM7" s="1610">
        <v>8400.1518400000004</v>
      </c>
      <c r="CN7" s="1610">
        <v>7837.7843339999999</v>
      </c>
      <c r="CO7" s="1610">
        <v>8195.8382269999984</v>
      </c>
      <c r="CP7" s="1610">
        <v>7954.7375749999992</v>
      </c>
      <c r="CQ7" s="1615">
        <v>7453.2887499999988</v>
      </c>
      <c r="CR7" s="1615">
        <v>7466.9928659999996</v>
      </c>
      <c r="CS7" s="1615">
        <v>5226.0642170000001</v>
      </c>
      <c r="CT7" s="1616">
        <v>5036.338307</v>
      </c>
      <c r="CU7" s="1615">
        <v>4720.7381730000006</v>
      </c>
      <c r="CV7" s="1615">
        <v>4575.6345659999997</v>
      </c>
      <c r="CW7" s="1615">
        <v>4532.2387529999996</v>
      </c>
      <c r="CX7" s="1615">
        <v>4631.9210150000008</v>
      </c>
      <c r="CY7" s="1615">
        <v>4677.496200999999</v>
      </c>
      <c r="CZ7" s="1615">
        <v>4666.0566180000005</v>
      </c>
      <c r="DA7" s="1615">
        <v>4585.8918670000003</v>
      </c>
      <c r="DB7" s="1615">
        <v>4636.6365679999999</v>
      </c>
      <c r="DC7" s="1615">
        <v>4769.7509969999992</v>
      </c>
      <c r="DD7" s="1615">
        <v>5100.0155619999996</v>
      </c>
      <c r="DE7" s="1617">
        <v>5301.661016</v>
      </c>
      <c r="DF7" s="1616">
        <v>5510.2581800000007</v>
      </c>
      <c r="DG7" s="1615">
        <v>5492.7643980000003</v>
      </c>
      <c r="DH7" s="1615">
        <v>5406.0275010000005</v>
      </c>
      <c r="DI7" s="1615">
        <v>6352.8249069999993</v>
      </c>
      <c r="DJ7" s="1615">
        <v>6283.0034130000004</v>
      </c>
      <c r="DK7" s="1615">
        <v>6379.4824579999995</v>
      </c>
      <c r="DL7" s="1618">
        <v>5592.5082440000006</v>
      </c>
      <c r="DM7" s="1618">
        <v>5763.3073720000002</v>
      </c>
      <c r="DN7" s="1618">
        <v>5851.1569659999986</v>
      </c>
      <c r="DO7" s="1618">
        <v>6036.3575870000004</v>
      </c>
      <c r="DP7" s="1618">
        <v>6300.8467770000007</v>
      </c>
      <c r="DQ7" s="1619">
        <v>6447.707238</v>
      </c>
      <c r="DR7" s="1620">
        <v>6720.7258560000009</v>
      </c>
      <c r="DS7" s="1618">
        <v>6989.9726680000003</v>
      </c>
      <c r="DT7" s="1618">
        <v>6955.8338889999995</v>
      </c>
      <c r="DU7" s="1618">
        <v>6952.1054810000005</v>
      </c>
      <c r="DV7" s="1618">
        <v>7064.2664969999996</v>
      </c>
      <c r="DW7" s="1618">
        <v>7288.0503129999997</v>
      </c>
      <c r="DX7" s="1615">
        <v>7332.7941660000006</v>
      </c>
      <c r="DY7" s="1615">
        <v>7448.7037669999991</v>
      </c>
      <c r="DZ7" s="1615">
        <v>7676.7336560000003</v>
      </c>
      <c r="EA7" s="1615">
        <v>7920.0752400000001</v>
      </c>
      <c r="EB7" s="1615">
        <v>8293.1662480000014</v>
      </c>
      <c r="EC7" s="1617">
        <v>8713.0283940000008</v>
      </c>
      <c r="ED7" s="1616">
        <v>8948.1363459999993</v>
      </c>
      <c r="EE7" s="1615">
        <v>8979.5750950000001</v>
      </c>
      <c r="EF7" s="1615">
        <v>9364.6951239999999</v>
      </c>
      <c r="EG7" s="1615">
        <v>9696.7134860000006</v>
      </c>
      <c r="EH7" s="1615">
        <v>9748.5627199999981</v>
      </c>
      <c r="EI7" s="1615">
        <v>9735.3190380000015</v>
      </c>
      <c r="EJ7" s="1615">
        <v>9584.6908120000007</v>
      </c>
      <c r="EK7" s="1615">
        <v>9060.224952999999</v>
      </c>
      <c r="EL7" s="1615">
        <v>9106.5882340000007</v>
      </c>
      <c r="EM7" s="1615">
        <v>9104.6021039999996</v>
      </c>
      <c r="EN7" s="1615">
        <v>8908.5667869999997</v>
      </c>
      <c r="EO7" s="1617">
        <v>8726.6229620000013</v>
      </c>
      <c r="EP7" s="1616">
        <v>8763.60491</v>
      </c>
      <c r="EQ7" s="1615">
        <v>9005.4071649999987</v>
      </c>
      <c r="ER7" s="1615">
        <v>9284.0074149999982</v>
      </c>
      <c r="ES7" s="1615">
        <v>8793.787733000001</v>
      </c>
      <c r="ET7" s="1615">
        <v>8295.3137819999993</v>
      </c>
      <c r="EU7" s="1615">
        <v>9384.1153649999997</v>
      </c>
      <c r="EV7" s="1615">
        <v>10282.332934999999</v>
      </c>
      <c r="EW7" s="1615">
        <v>11451.082520000002</v>
      </c>
      <c r="EX7" s="1615">
        <v>12166.312462</v>
      </c>
      <c r="EY7" s="1615">
        <v>12314.193358999999</v>
      </c>
      <c r="EZ7" s="1615">
        <v>12661.994452999999</v>
      </c>
      <c r="FA7" s="1617">
        <v>14116.020500000001</v>
      </c>
      <c r="FB7" s="1616">
        <v>16466.955236000002</v>
      </c>
      <c r="FC7" s="1615">
        <v>17903.498110999997</v>
      </c>
      <c r="FD7" s="1615">
        <v>18170.730972999998</v>
      </c>
      <c r="FE7" s="1615">
        <v>18350.024286000003</v>
      </c>
      <c r="FF7" s="1615">
        <v>18839.804265999999</v>
      </c>
      <c r="FG7" s="1615">
        <v>20035.518386</v>
      </c>
      <c r="FH7" s="1615">
        <v>21082.026925000002</v>
      </c>
      <c r="FI7" s="1615">
        <v>20990.715518999998</v>
      </c>
      <c r="FJ7" s="1615">
        <v>22719.550691</v>
      </c>
      <c r="FK7" s="1615">
        <v>24428.427815999999</v>
      </c>
      <c r="FL7" s="1615">
        <v>26250.976831</v>
      </c>
      <c r="FM7" s="1617">
        <v>26625.809098999998</v>
      </c>
      <c r="FN7" s="1615">
        <v>28355.948366000001</v>
      </c>
      <c r="FO7" s="1615">
        <v>28118.928238999997</v>
      </c>
      <c r="FP7" s="1615">
        <v>29356.446349999998</v>
      </c>
      <c r="FQ7" s="1615">
        <v>29839.073351000003</v>
      </c>
      <c r="FR7" s="1615">
        <v>31105.230991</v>
      </c>
      <c r="FS7" s="1615">
        <v>33128.192797000003</v>
      </c>
      <c r="FT7" s="1615">
        <v>34635.139436999998</v>
      </c>
      <c r="FU7" s="1615">
        <v>37087.519745999998</v>
      </c>
      <c r="FV7" s="1615">
        <v>39508.259944999991</v>
      </c>
      <c r="FW7" s="1615">
        <v>42173.571795999997</v>
      </c>
      <c r="FX7" s="1615">
        <v>44272.125993000001</v>
      </c>
      <c r="FY7" s="1615">
        <v>44971.563425</v>
      </c>
      <c r="FZ7" s="1616">
        <v>50484.559458999996</v>
      </c>
      <c r="GA7" s="1615">
        <v>51423.560053999994</v>
      </c>
      <c r="GB7" s="1615">
        <v>50447.205244000004</v>
      </c>
      <c r="GC7" s="1615">
        <v>47657.381821000003</v>
      </c>
      <c r="GD7" s="1615">
        <v>44227.818170999999</v>
      </c>
      <c r="GE7" s="1615">
        <v>38856.256245999997</v>
      </c>
      <c r="GF7" s="1615">
        <v>32483.747577000002</v>
      </c>
      <c r="GG7" s="1615">
        <v>33547.128672999999</v>
      </c>
      <c r="GH7" s="1615">
        <v>31428.539372000003</v>
      </c>
      <c r="GI7" s="1615">
        <v>32495.191969999996</v>
      </c>
      <c r="GJ7" s="1615">
        <v>35486.352961999997</v>
      </c>
      <c r="GK7" s="1617">
        <v>41291.726322999995</v>
      </c>
      <c r="GL7" s="1615"/>
    </row>
    <row r="8" spans="1:197" s="1607" customFormat="1" ht="39.75" customHeight="1" x14ac:dyDescent="0.7">
      <c r="A8" s="1621" t="s">
        <v>1004</v>
      </c>
      <c r="B8" s="1584">
        <v>1841.8891310000001</v>
      </c>
      <c r="C8" s="1579">
        <v>1701.6408159999999</v>
      </c>
      <c r="D8" s="1579">
        <v>1597.133229</v>
      </c>
      <c r="E8" s="1579">
        <v>1536.574175</v>
      </c>
      <c r="F8" s="1579">
        <v>1274.0987420000001</v>
      </c>
      <c r="G8" s="1579">
        <v>1106.8780940000001</v>
      </c>
      <c r="H8" s="1579">
        <v>1100.097902</v>
      </c>
      <c r="I8" s="1579">
        <v>1089.6529620000001</v>
      </c>
      <c r="J8" s="1579">
        <v>1086.644149</v>
      </c>
      <c r="K8" s="1579">
        <v>1151.602566</v>
      </c>
      <c r="L8" s="1579">
        <v>1240.8132290000001</v>
      </c>
      <c r="M8" s="1585">
        <v>1288.733943</v>
      </c>
      <c r="N8" s="1579">
        <v>1266.6733400000001</v>
      </c>
      <c r="O8" s="1579">
        <v>1341.7048020000002</v>
      </c>
      <c r="P8" s="1579">
        <v>1441.2504159999999</v>
      </c>
      <c r="Q8" s="1579">
        <v>1535.391012</v>
      </c>
      <c r="R8" s="1579">
        <v>1604.9090829999998</v>
      </c>
      <c r="S8" s="1579">
        <v>1508.4363970000002</v>
      </c>
      <c r="T8" s="1579">
        <v>1398.9161119999999</v>
      </c>
      <c r="U8" s="1579">
        <v>1319.020305</v>
      </c>
      <c r="V8" s="1579">
        <v>1220.7615520000002</v>
      </c>
      <c r="W8" s="1579">
        <v>1156.8388500000001</v>
      </c>
      <c r="X8" s="1579">
        <v>1184.666459</v>
      </c>
      <c r="Y8" s="1579">
        <v>1285.819792</v>
      </c>
      <c r="Z8" s="1584">
        <v>1288.1478629999999</v>
      </c>
      <c r="AA8" s="1579">
        <v>1246.860275</v>
      </c>
      <c r="AB8" s="1579">
        <v>1195.4487000000001</v>
      </c>
      <c r="AC8" s="1579">
        <v>1007.8714800000001</v>
      </c>
      <c r="AD8" s="1579">
        <v>833.67326799999989</v>
      </c>
      <c r="AE8" s="1579">
        <v>695.27101300000004</v>
      </c>
      <c r="AF8" s="1579">
        <v>667.94941100000005</v>
      </c>
      <c r="AG8" s="1579">
        <v>666.91766683000003</v>
      </c>
      <c r="AH8" s="1579">
        <v>742.22549900000001</v>
      </c>
      <c r="AI8" s="1579">
        <v>805.11375383000006</v>
      </c>
      <c r="AJ8" s="1579">
        <v>1010.5290168299998</v>
      </c>
      <c r="AK8" s="1585">
        <v>1129.3662158299999</v>
      </c>
      <c r="AL8" s="1579">
        <v>1222.7363420000001</v>
      </c>
      <c r="AM8" s="1579">
        <v>1259.35957201</v>
      </c>
      <c r="AN8" s="1579">
        <v>1429.7954806800001</v>
      </c>
      <c r="AO8" s="1579">
        <v>1602.3800329999999</v>
      </c>
      <c r="AP8" s="1579">
        <v>1531.1043969999998</v>
      </c>
      <c r="AQ8" s="1579">
        <v>1287.6439578299999</v>
      </c>
      <c r="AR8" s="1579">
        <v>1510.36349247</v>
      </c>
      <c r="AS8" s="1579">
        <v>1628.3005034700002</v>
      </c>
      <c r="AT8" s="1579">
        <v>1655.03126447</v>
      </c>
      <c r="AU8" s="1579">
        <v>1538.71608601</v>
      </c>
      <c r="AV8" s="1579">
        <v>1774.55661801</v>
      </c>
      <c r="AW8" s="1579">
        <v>1917.7628950100002</v>
      </c>
      <c r="AX8" s="1604">
        <v>1795.04756101</v>
      </c>
      <c r="AY8" s="1605">
        <v>1792.6998640099998</v>
      </c>
      <c r="AZ8" s="1605">
        <v>1561.6754160099997</v>
      </c>
      <c r="BA8" s="1605">
        <v>1599.91128701</v>
      </c>
      <c r="BB8" s="1605">
        <v>1391.43689101</v>
      </c>
      <c r="BC8" s="1605">
        <v>1206.9849430100001</v>
      </c>
      <c r="BD8" s="1605">
        <v>1549.9542401199999</v>
      </c>
      <c r="BE8" s="1605">
        <v>1833.73927912</v>
      </c>
      <c r="BF8" s="1605">
        <v>2453.7763421199998</v>
      </c>
      <c r="BG8" s="1605">
        <v>2820.9662051200003</v>
      </c>
      <c r="BH8" s="1605">
        <v>3682.1458411200001</v>
      </c>
      <c r="BI8" s="1606">
        <v>4493.3143520100002</v>
      </c>
      <c r="BJ8" s="1605">
        <v>4419.3941000100003</v>
      </c>
      <c r="BK8" s="1605">
        <v>4551.3054110100002</v>
      </c>
      <c r="BL8" s="1605">
        <v>5588.0035670100006</v>
      </c>
      <c r="BM8" s="1605">
        <v>5781.5884780100005</v>
      </c>
      <c r="BN8" s="1605">
        <v>5536.2671810100001</v>
      </c>
      <c r="BO8" s="1605">
        <v>5754.1052870100002</v>
      </c>
      <c r="BP8" s="1605">
        <v>5782.0920630099999</v>
      </c>
      <c r="BQ8" s="1605">
        <v>6557.0693210099998</v>
      </c>
      <c r="BR8" s="1605">
        <v>6199.0043910099994</v>
      </c>
      <c r="BS8" s="1605">
        <v>6698.0129770100002</v>
      </c>
      <c r="BT8" s="1605">
        <v>6742.1864780099995</v>
      </c>
      <c r="BU8" s="1605">
        <v>8149.0519510100003</v>
      </c>
      <c r="BV8" s="1584">
        <v>8797.4159620099999</v>
      </c>
      <c r="BW8" s="1579">
        <v>8412.4004390099999</v>
      </c>
      <c r="BX8" s="1579">
        <v>8882.2220680099999</v>
      </c>
      <c r="BY8" s="1579">
        <v>8511.3978540100015</v>
      </c>
      <c r="BZ8" s="1579">
        <v>8427.545758000002</v>
      </c>
      <c r="CA8" s="1579">
        <v>8807.8291040099994</v>
      </c>
      <c r="CB8" s="1579">
        <v>8859.2726800100008</v>
      </c>
      <c r="CC8" s="1579">
        <v>8913.1454360099997</v>
      </c>
      <c r="CD8" s="1579">
        <v>8712.8774009999997</v>
      </c>
      <c r="CE8" s="1579">
        <v>8744.865726</v>
      </c>
      <c r="CF8" s="1579">
        <v>8899.0706470000005</v>
      </c>
      <c r="CG8" s="1585">
        <v>7111.5616109999992</v>
      </c>
      <c r="CH8" s="1579">
        <v>7232.8251630000004</v>
      </c>
      <c r="CI8" s="1579">
        <v>6628.3226139999997</v>
      </c>
      <c r="CJ8" s="1579">
        <v>5862.6751540000005</v>
      </c>
      <c r="CK8" s="1579">
        <v>5701.0253640000001</v>
      </c>
      <c r="CL8" s="1579">
        <v>5083.4929969999994</v>
      </c>
      <c r="CM8" s="1579">
        <v>4674.6534509999992</v>
      </c>
      <c r="CN8" s="1579">
        <v>3475.3931520000001</v>
      </c>
      <c r="CO8" s="1579">
        <v>3223.3944680000004</v>
      </c>
      <c r="CP8" s="1579">
        <v>2969.2207410000005</v>
      </c>
      <c r="CQ8" s="1595">
        <v>2857.1551999999997</v>
      </c>
      <c r="CR8" s="1595">
        <v>2748.0953180000001</v>
      </c>
      <c r="CS8" s="1595">
        <v>2865.8167059999996</v>
      </c>
      <c r="CT8" s="1599">
        <v>2843.8145119999999</v>
      </c>
      <c r="CU8" s="1595">
        <v>2865.0441800000003</v>
      </c>
      <c r="CV8" s="1595">
        <v>2907.0705020000005</v>
      </c>
      <c r="CW8" s="1595">
        <v>2816.5451940000003</v>
      </c>
      <c r="CX8" s="1595">
        <v>2875.7482839999998</v>
      </c>
      <c r="CY8" s="1595">
        <v>3163.0169940000001</v>
      </c>
      <c r="CZ8" s="1595">
        <v>2965.7556479999998</v>
      </c>
      <c r="DA8" s="1595">
        <v>2925.2466659999995</v>
      </c>
      <c r="DB8" s="1595">
        <v>2928.2711020000002</v>
      </c>
      <c r="DC8" s="1595">
        <v>2799.8719000000001</v>
      </c>
      <c r="DD8" s="1595">
        <v>2870.0413229999999</v>
      </c>
      <c r="DE8" s="1596">
        <v>2909.4356299999999</v>
      </c>
      <c r="DF8" s="1599">
        <v>3012.5509379999999</v>
      </c>
      <c r="DG8" s="1595">
        <v>3043.175651</v>
      </c>
      <c r="DH8" s="1595">
        <v>3083.8026520000003</v>
      </c>
      <c r="DI8" s="1595">
        <v>3326.3008</v>
      </c>
      <c r="DJ8" s="1595">
        <v>3396.4227000000001</v>
      </c>
      <c r="DK8" s="1595">
        <v>3525.6776140000002</v>
      </c>
      <c r="DL8" s="1592">
        <v>3555.7267449999999</v>
      </c>
      <c r="DM8" s="1592">
        <v>3526.4805139999999</v>
      </c>
      <c r="DN8" s="1592">
        <v>3385.8444820000004</v>
      </c>
      <c r="DO8" s="1592">
        <v>3262.6338350000001</v>
      </c>
      <c r="DP8" s="1592">
        <v>3234.5801200000001</v>
      </c>
      <c r="DQ8" s="1593">
        <v>2841.3233649999997</v>
      </c>
      <c r="DR8" s="1594">
        <v>2847.7530389999997</v>
      </c>
      <c r="DS8" s="1592">
        <v>2896.7073089999999</v>
      </c>
      <c r="DT8" s="1592">
        <v>2827.9374389999998</v>
      </c>
      <c r="DU8" s="1592">
        <v>2943.4664279999997</v>
      </c>
      <c r="DV8" s="1592">
        <v>3018.0861749999995</v>
      </c>
      <c r="DW8" s="1592">
        <v>2933.1451360000001</v>
      </c>
      <c r="DX8" s="1595">
        <v>2781.2971790000001</v>
      </c>
      <c r="DY8" s="1595">
        <v>2852.8300020000001</v>
      </c>
      <c r="DZ8" s="1595">
        <v>2868.9821419999998</v>
      </c>
      <c r="EA8" s="1595">
        <v>2870.3296919999998</v>
      </c>
      <c r="EB8" s="1595">
        <v>2801.7168650000003</v>
      </c>
      <c r="EC8" s="1596">
        <v>2854.3450680000001</v>
      </c>
      <c r="ED8" s="1599">
        <v>2844.4808770000004</v>
      </c>
      <c r="EE8" s="1595">
        <v>2991.0526639999998</v>
      </c>
      <c r="EF8" s="1595">
        <v>4188.4094639999994</v>
      </c>
      <c r="EG8" s="1595">
        <v>4328.7472779999998</v>
      </c>
      <c r="EH8" s="1595">
        <v>4479.3325309999991</v>
      </c>
      <c r="EI8" s="1595">
        <v>4603.0571510000009</v>
      </c>
      <c r="EJ8" s="1595">
        <v>4678.2692779999998</v>
      </c>
      <c r="EK8" s="1595">
        <v>4729.3507640000007</v>
      </c>
      <c r="EL8" s="1595">
        <v>4753.056885</v>
      </c>
      <c r="EM8" s="1595">
        <v>4738.5241759999999</v>
      </c>
      <c r="EN8" s="1595">
        <v>4695.5029630000008</v>
      </c>
      <c r="EO8" s="1596">
        <v>4646.1928849999995</v>
      </c>
      <c r="EP8" s="1599">
        <v>4619.548162</v>
      </c>
      <c r="EQ8" s="1595">
        <v>4602.2856250000004</v>
      </c>
      <c r="ER8" s="1595">
        <v>4067.0298789999997</v>
      </c>
      <c r="ES8" s="1595">
        <v>3922.1148830000002</v>
      </c>
      <c r="ET8" s="1595">
        <v>3918.7431790000005</v>
      </c>
      <c r="EU8" s="1595">
        <v>4164.9404940000004</v>
      </c>
      <c r="EV8" s="1595">
        <v>5194.7446740000005</v>
      </c>
      <c r="EW8" s="1595">
        <v>5875.8201439999993</v>
      </c>
      <c r="EX8" s="1595">
        <v>5257.1126459999996</v>
      </c>
      <c r="EY8" s="1595">
        <v>6579.2057919999997</v>
      </c>
      <c r="EZ8" s="1595">
        <v>6814.7117059999991</v>
      </c>
      <c r="FA8" s="1596">
        <v>8742.2203530000006</v>
      </c>
      <c r="FB8" s="1599">
        <v>9623.9163829999998</v>
      </c>
      <c r="FC8" s="1595">
        <v>11699.886618</v>
      </c>
      <c r="FD8" s="1595">
        <v>13790.605525000001</v>
      </c>
      <c r="FE8" s="1595">
        <v>14388.176460999999</v>
      </c>
      <c r="FF8" s="1595">
        <v>16489.097897000003</v>
      </c>
      <c r="FG8" s="1595">
        <v>16536.568340999998</v>
      </c>
      <c r="FH8" s="1595">
        <v>16974.079037</v>
      </c>
      <c r="FI8" s="1595">
        <v>17525.199115999996</v>
      </c>
      <c r="FJ8" s="1595">
        <v>16151.916049000001</v>
      </c>
      <c r="FK8" s="1595">
        <v>16361.590118</v>
      </c>
      <c r="FL8" s="1595">
        <v>16169.813486000001</v>
      </c>
      <c r="FM8" s="1596">
        <v>16911.057362</v>
      </c>
      <c r="FN8" s="1595">
        <v>18391.351875</v>
      </c>
      <c r="FO8" s="1595">
        <v>20733.761649</v>
      </c>
      <c r="FP8" s="1595">
        <v>24447.758921999997</v>
      </c>
      <c r="FQ8" s="1595">
        <v>25691.915873999998</v>
      </c>
      <c r="FR8" s="1595">
        <v>26776.888664999999</v>
      </c>
      <c r="FS8" s="1595">
        <v>27298.071480000006</v>
      </c>
      <c r="FT8" s="1595">
        <v>26474.492511</v>
      </c>
      <c r="FU8" s="1595">
        <v>25285.621019000006</v>
      </c>
      <c r="FV8" s="1595">
        <v>23442.268847000003</v>
      </c>
      <c r="FW8" s="1595">
        <v>24034.302430999996</v>
      </c>
      <c r="FX8" s="1595">
        <v>24202.983279</v>
      </c>
      <c r="FY8" s="1595">
        <v>24696.083010000002</v>
      </c>
      <c r="FZ8" s="1599">
        <v>26469.342914000001</v>
      </c>
      <c r="GA8" s="1595">
        <v>28804.276775999999</v>
      </c>
      <c r="GB8" s="1595">
        <v>30487.680775999997</v>
      </c>
      <c r="GC8" s="1595">
        <v>30528.454153999999</v>
      </c>
      <c r="GD8" s="1595">
        <v>29786.050615000004</v>
      </c>
      <c r="GE8" s="1595">
        <v>29050.031817999996</v>
      </c>
      <c r="GF8" s="1595">
        <v>34105.608774000008</v>
      </c>
      <c r="GG8" s="1595">
        <v>30837.146817000001</v>
      </c>
      <c r="GH8" s="1595">
        <v>27793.194244000002</v>
      </c>
      <c r="GI8" s="1595">
        <v>27543.005041999997</v>
      </c>
      <c r="GJ8" s="1595">
        <v>27255.347052999998</v>
      </c>
      <c r="GK8" s="1596">
        <v>36073.545563</v>
      </c>
      <c r="GL8" s="1595"/>
    </row>
    <row r="9" spans="1:197" ht="39.75" customHeight="1" x14ac:dyDescent="0.7">
      <c r="A9" s="1608" t="s">
        <v>1005</v>
      </c>
      <c r="B9" s="1609">
        <v>1508.2062760000001</v>
      </c>
      <c r="C9" s="1610">
        <v>1371.805869</v>
      </c>
      <c r="D9" s="1610">
        <v>1272.3295679999999</v>
      </c>
      <c r="E9" s="1610">
        <v>1195.2750530000001</v>
      </c>
      <c r="F9" s="1610">
        <v>937.94500100000005</v>
      </c>
      <c r="G9" s="1610">
        <v>772.85282999999993</v>
      </c>
      <c r="H9" s="1610">
        <v>763.55509999999992</v>
      </c>
      <c r="I9" s="1610">
        <v>776.04901500000005</v>
      </c>
      <c r="J9" s="1610">
        <v>768.51740899999993</v>
      </c>
      <c r="K9" s="1610">
        <v>824.15276100000005</v>
      </c>
      <c r="L9" s="1610">
        <v>901.60671500000001</v>
      </c>
      <c r="M9" s="1611">
        <v>946.36490700000002</v>
      </c>
      <c r="N9" s="1610">
        <v>903.72336800000005</v>
      </c>
      <c r="O9" s="1610">
        <v>967.81512100000009</v>
      </c>
      <c r="P9" s="1610">
        <v>1008.997</v>
      </c>
      <c r="Q9" s="1610">
        <v>1124.5733130000001</v>
      </c>
      <c r="R9" s="1610">
        <v>1136.6234339999999</v>
      </c>
      <c r="S9" s="1610">
        <v>1009.667283</v>
      </c>
      <c r="T9" s="1610">
        <v>895.92873100000008</v>
      </c>
      <c r="U9" s="1610">
        <v>764.72758499999998</v>
      </c>
      <c r="V9" s="1610">
        <v>693.72269299999994</v>
      </c>
      <c r="W9" s="1610">
        <v>541.57699700000001</v>
      </c>
      <c r="X9" s="1610">
        <v>590.857393</v>
      </c>
      <c r="Y9" s="1610">
        <v>686.53898600000002</v>
      </c>
      <c r="Z9" s="1609">
        <v>694.88481999999999</v>
      </c>
      <c r="AA9" s="1610">
        <v>685.04817400000002</v>
      </c>
      <c r="AB9" s="1610">
        <v>662.09464800000001</v>
      </c>
      <c r="AC9" s="1610">
        <v>571.01150300000006</v>
      </c>
      <c r="AD9" s="1610">
        <v>440.8288</v>
      </c>
      <c r="AE9" s="1610">
        <v>311.46332900000004</v>
      </c>
      <c r="AF9" s="1610">
        <v>268.12970899999999</v>
      </c>
      <c r="AG9" s="1610">
        <v>276.48146932999998</v>
      </c>
      <c r="AH9" s="1610">
        <v>321.81350099999997</v>
      </c>
      <c r="AI9" s="1610">
        <v>363.86653933000002</v>
      </c>
      <c r="AJ9" s="1610">
        <v>525.06116732999999</v>
      </c>
      <c r="AK9" s="1611">
        <v>639.60350032999997</v>
      </c>
      <c r="AL9" s="1610">
        <v>725.80093500000009</v>
      </c>
      <c r="AM9" s="1610">
        <v>740.88875733000009</v>
      </c>
      <c r="AN9" s="1610">
        <v>891.85313500000007</v>
      </c>
      <c r="AO9" s="1610">
        <v>1057.0413899999999</v>
      </c>
      <c r="AP9" s="1610">
        <v>986.9234449999999</v>
      </c>
      <c r="AQ9" s="1610">
        <v>800.46810349999998</v>
      </c>
      <c r="AR9" s="1610">
        <v>962.82260432999999</v>
      </c>
      <c r="AS9" s="1610">
        <v>1070.0579423300001</v>
      </c>
      <c r="AT9" s="1610">
        <v>1108.6989833299999</v>
      </c>
      <c r="AU9" s="1610">
        <v>944.65763532999995</v>
      </c>
      <c r="AV9" s="1610">
        <v>1108.1705003299999</v>
      </c>
      <c r="AW9" s="1610">
        <v>1238.6924423299999</v>
      </c>
      <c r="AX9" s="1612">
        <v>1104.63963433</v>
      </c>
      <c r="AY9" s="1613">
        <v>1085.9994083300001</v>
      </c>
      <c r="AZ9" s="1613">
        <v>830.22595233000004</v>
      </c>
      <c r="BA9" s="1613">
        <v>878.66892633000009</v>
      </c>
      <c r="BB9" s="1613">
        <v>681.83637032999991</v>
      </c>
      <c r="BC9" s="1613">
        <v>515.03675733</v>
      </c>
      <c r="BD9" s="1613">
        <v>801.27248843999996</v>
      </c>
      <c r="BE9" s="1613">
        <v>996.54855643999997</v>
      </c>
      <c r="BF9" s="1613">
        <v>1440.58510344</v>
      </c>
      <c r="BG9" s="1613">
        <v>1687.99405544</v>
      </c>
      <c r="BH9" s="1613">
        <v>2391.5272864399999</v>
      </c>
      <c r="BI9" s="1614">
        <v>3079.52276033</v>
      </c>
      <c r="BJ9" s="1613">
        <v>2921.1568633300003</v>
      </c>
      <c r="BK9" s="1613">
        <v>3040.5642523300003</v>
      </c>
      <c r="BL9" s="1613">
        <v>4019.1843743300001</v>
      </c>
      <c r="BM9" s="1613">
        <v>3986.21060833</v>
      </c>
      <c r="BN9" s="1613">
        <v>3739.96087433</v>
      </c>
      <c r="BO9" s="1613">
        <v>3849.22829533</v>
      </c>
      <c r="BP9" s="1613">
        <v>3870.1079143299999</v>
      </c>
      <c r="BQ9" s="1613">
        <v>4616.7163913300001</v>
      </c>
      <c r="BR9" s="1613">
        <v>4264.7246163299997</v>
      </c>
      <c r="BS9" s="1613">
        <v>4739.3800943299993</v>
      </c>
      <c r="BT9" s="1613">
        <v>4665.6607663300001</v>
      </c>
      <c r="BU9" s="1613">
        <v>5930.7785703299996</v>
      </c>
      <c r="BV9" s="1609">
        <v>6544.47260233</v>
      </c>
      <c r="BW9" s="1610">
        <v>5925.7687173300001</v>
      </c>
      <c r="BX9" s="1610">
        <v>6324.7891933299998</v>
      </c>
      <c r="BY9" s="1610">
        <v>6002.8691993299999</v>
      </c>
      <c r="BZ9" s="1610">
        <v>5653.9552543299997</v>
      </c>
      <c r="CA9" s="1610">
        <v>5780.2267593299994</v>
      </c>
      <c r="CB9" s="1610">
        <v>6123.8161543300002</v>
      </c>
      <c r="CC9" s="1610">
        <v>4880.3910810000007</v>
      </c>
      <c r="CD9" s="1610">
        <v>5034.8437399899994</v>
      </c>
      <c r="CE9" s="1610">
        <v>5580.74497299</v>
      </c>
      <c r="CF9" s="1610">
        <v>6172.3746049900001</v>
      </c>
      <c r="CG9" s="1611">
        <v>4988.1880499899999</v>
      </c>
      <c r="CH9" s="1610">
        <v>3280.1409410000001</v>
      </c>
      <c r="CI9" s="1610">
        <v>3122.0125760000001</v>
      </c>
      <c r="CJ9" s="1610">
        <v>2793.5695110000001</v>
      </c>
      <c r="CK9" s="1610">
        <v>2846.7522560000002</v>
      </c>
      <c r="CL9" s="1610">
        <v>2365.9330260000002</v>
      </c>
      <c r="CM9" s="1610">
        <v>2118.9671389999999</v>
      </c>
      <c r="CN9" s="1610">
        <v>1365.933906</v>
      </c>
      <c r="CO9" s="1610">
        <v>1011.65728</v>
      </c>
      <c r="CP9" s="1610">
        <v>906.29866500000003</v>
      </c>
      <c r="CQ9" s="1615">
        <v>694.55224399999997</v>
      </c>
      <c r="CR9" s="1615">
        <v>853.17564099999993</v>
      </c>
      <c r="CS9" s="1615">
        <v>966.57945099999995</v>
      </c>
      <c r="CT9" s="1616">
        <v>973.77695700000004</v>
      </c>
      <c r="CU9" s="1615">
        <v>1000.698451</v>
      </c>
      <c r="CV9" s="1615">
        <v>1029.5604390000001</v>
      </c>
      <c r="CW9" s="1615">
        <v>960.50597900000002</v>
      </c>
      <c r="CX9" s="1615">
        <v>869.41382999999996</v>
      </c>
      <c r="CY9" s="1615">
        <v>1176.203835</v>
      </c>
      <c r="CZ9" s="1615">
        <v>1014.586324</v>
      </c>
      <c r="DA9" s="1615">
        <v>994.97196499999995</v>
      </c>
      <c r="DB9" s="1615">
        <v>1029.157993</v>
      </c>
      <c r="DC9" s="1615">
        <v>971.24</v>
      </c>
      <c r="DD9" s="1615">
        <v>1015.538351</v>
      </c>
      <c r="DE9" s="1617">
        <v>1013.733446</v>
      </c>
      <c r="DF9" s="1616">
        <v>922.25058000000001</v>
      </c>
      <c r="DG9" s="1615">
        <v>907.18946900000003</v>
      </c>
      <c r="DH9" s="1615">
        <v>913.12081000000001</v>
      </c>
      <c r="DI9" s="1615">
        <v>908.33228799999995</v>
      </c>
      <c r="DJ9" s="1615">
        <v>965.25279899999998</v>
      </c>
      <c r="DK9" s="1615">
        <v>1095.4741200000001</v>
      </c>
      <c r="DL9" s="1618">
        <v>1064.021152</v>
      </c>
      <c r="DM9" s="1618">
        <v>1092.391611</v>
      </c>
      <c r="DN9" s="1618">
        <v>1139.2618130000001</v>
      </c>
      <c r="DO9" s="1618">
        <v>1135.901844</v>
      </c>
      <c r="DP9" s="1618">
        <v>1063.316648</v>
      </c>
      <c r="DQ9" s="1619">
        <v>524.971048</v>
      </c>
      <c r="DR9" s="1620">
        <v>514.33515799999998</v>
      </c>
      <c r="DS9" s="1618">
        <v>504.15034300000002</v>
      </c>
      <c r="DT9" s="1618">
        <v>419.99735999999996</v>
      </c>
      <c r="DU9" s="1618">
        <v>492.26297899999997</v>
      </c>
      <c r="DV9" s="1618">
        <v>508.45363000000003</v>
      </c>
      <c r="DW9" s="1618">
        <v>510.69680499999998</v>
      </c>
      <c r="DX9" s="1615">
        <v>516.63281500000005</v>
      </c>
      <c r="DY9" s="1615">
        <v>530.29210799999998</v>
      </c>
      <c r="DZ9" s="1615">
        <v>524.40213000000006</v>
      </c>
      <c r="EA9" s="1615">
        <v>447.57799999999997</v>
      </c>
      <c r="EB9" s="1615">
        <v>424.17689000000001</v>
      </c>
      <c r="EC9" s="1617">
        <v>442.04224300000004</v>
      </c>
      <c r="ED9" s="1616">
        <v>429.09490199999999</v>
      </c>
      <c r="EE9" s="1615">
        <v>457.28027399999996</v>
      </c>
      <c r="EF9" s="1615">
        <v>1605.3036969999998</v>
      </c>
      <c r="EG9" s="1615">
        <v>1708.0137209999998</v>
      </c>
      <c r="EH9" s="1615">
        <v>1821.465602</v>
      </c>
      <c r="EI9" s="1615">
        <v>1761.966821</v>
      </c>
      <c r="EJ9" s="1615">
        <v>1799.0387819999999</v>
      </c>
      <c r="EK9" s="1615">
        <v>1803.596409</v>
      </c>
      <c r="EL9" s="1615">
        <v>1943.919077</v>
      </c>
      <c r="EM9" s="1615">
        <v>1896.2122059999999</v>
      </c>
      <c r="EN9" s="1615">
        <v>1845.1856480000001</v>
      </c>
      <c r="EO9" s="1617">
        <v>1839.7491380000001</v>
      </c>
      <c r="EP9" s="1616">
        <v>1852.1058740000001</v>
      </c>
      <c r="EQ9" s="1615">
        <v>1846.518472</v>
      </c>
      <c r="ER9" s="1615">
        <v>1369.675348</v>
      </c>
      <c r="ES9" s="1615">
        <v>1261.571406</v>
      </c>
      <c r="ET9" s="1615">
        <v>1206.2705560000002</v>
      </c>
      <c r="EU9" s="1615">
        <v>1156.3884739999999</v>
      </c>
      <c r="EV9" s="1615">
        <v>1800.3905130000001</v>
      </c>
      <c r="EW9" s="1615">
        <v>1714.7009720000001</v>
      </c>
      <c r="EX9" s="1615">
        <v>554.70704799999999</v>
      </c>
      <c r="EY9" s="1615">
        <v>1722.2455970000001</v>
      </c>
      <c r="EZ9" s="1615">
        <v>1687.2881179999999</v>
      </c>
      <c r="FA9" s="1617">
        <v>2031.2869430000001</v>
      </c>
      <c r="FB9" s="1616">
        <v>2862.5051600000002</v>
      </c>
      <c r="FC9" s="1615">
        <v>4609.3073590000004</v>
      </c>
      <c r="FD9" s="1615">
        <v>6379.2017690000002</v>
      </c>
      <c r="FE9" s="1615">
        <v>6247.8149680000006</v>
      </c>
      <c r="FF9" s="1615">
        <v>7166.5709630000001</v>
      </c>
      <c r="FG9" s="1615">
        <v>6644.9397429999999</v>
      </c>
      <c r="FH9" s="1615">
        <v>6546.1133279999995</v>
      </c>
      <c r="FI9" s="1615">
        <v>7084.235103</v>
      </c>
      <c r="FJ9" s="1615">
        <v>5852.2000029999999</v>
      </c>
      <c r="FK9" s="1615">
        <v>5676.9965029999994</v>
      </c>
      <c r="FL9" s="1615">
        <v>5799.4959689999996</v>
      </c>
      <c r="FM9" s="1617">
        <v>5727.1527040000001</v>
      </c>
      <c r="FN9" s="1615">
        <v>5838.4898409999996</v>
      </c>
      <c r="FO9" s="1615">
        <v>6689.729061</v>
      </c>
      <c r="FP9" s="1615">
        <v>7373.4731969999993</v>
      </c>
      <c r="FQ9" s="1615">
        <v>7710.4035939999994</v>
      </c>
      <c r="FR9" s="1615">
        <v>7632.3086739999999</v>
      </c>
      <c r="FS9" s="1615">
        <v>7434.5017259999995</v>
      </c>
      <c r="FT9" s="1615">
        <v>6581.1810029999997</v>
      </c>
      <c r="FU9" s="1615">
        <v>5061.1451500000003</v>
      </c>
      <c r="FV9" s="1615">
        <v>4217.8264319999998</v>
      </c>
      <c r="FW9" s="1615">
        <v>4656.5961649999999</v>
      </c>
      <c r="FX9" s="1615">
        <v>4556.5235539999994</v>
      </c>
      <c r="FY9" s="1615">
        <v>4912.2178600000007</v>
      </c>
      <c r="FZ9" s="1616">
        <v>5085.8747249999997</v>
      </c>
      <c r="GA9" s="1615">
        <v>5929.6620739999998</v>
      </c>
      <c r="GB9" s="1615">
        <v>5983.5051370000001</v>
      </c>
      <c r="GC9" s="1615">
        <v>5757.947596</v>
      </c>
      <c r="GD9" s="1615">
        <v>5158.8913650000004</v>
      </c>
      <c r="GE9" s="1615">
        <v>5409.7024409999995</v>
      </c>
      <c r="GF9" s="1615">
        <v>12082.901205</v>
      </c>
      <c r="GG9" s="1615">
        <v>9122.4742719999995</v>
      </c>
      <c r="GH9" s="1615">
        <v>8332.4160800000009</v>
      </c>
      <c r="GI9" s="1615">
        <v>7534.8638169999995</v>
      </c>
      <c r="GJ9" s="1615">
        <v>6931.9524809999994</v>
      </c>
      <c r="GK9" s="1617">
        <v>12347.590361999999</v>
      </c>
      <c r="GL9" s="1615"/>
    </row>
    <row r="10" spans="1:197" ht="39.75" customHeight="1" x14ac:dyDescent="0.7">
      <c r="A10" s="1608" t="s">
        <v>1006</v>
      </c>
      <c r="B10" s="1609">
        <v>333.68285500000002</v>
      </c>
      <c r="C10" s="1610">
        <v>329.834947</v>
      </c>
      <c r="D10" s="1610">
        <v>324.80366100000003</v>
      </c>
      <c r="E10" s="1610">
        <v>341.29912200000001</v>
      </c>
      <c r="F10" s="1610">
        <v>336.15374099999997</v>
      </c>
      <c r="G10" s="1610">
        <v>334.02526400000005</v>
      </c>
      <c r="H10" s="1610">
        <v>336.54280200000005</v>
      </c>
      <c r="I10" s="1610">
        <v>313.60394700000001</v>
      </c>
      <c r="J10" s="1610">
        <v>318.12673999999998</v>
      </c>
      <c r="K10" s="1610">
        <v>327.44980499999997</v>
      </c>
      <c r="L10" s="1610">
        <v>339.20651400000003</v>
      </c>
      <c r="M10" s="1611">
        <v>342.36903599999999</v>
      </c>
      <c r="N10" s="1610">
        <v>362.949972</v>
      </c>
      <c r="O10" s="1610">
        <v>373.889681</v>
      </c>
      <c r="P10" s="1610">
        <v>432.25341600000002</v>
      </c>
      <c r="Q10" s="1610">
        <v>410.817699</v>
      </c>
      <c r="R10" s="1610">
        <v>468.28564899999998</v>
      </c>
      <c r="S10" s="1610">
        <v>498.769114</v>
      </c>
      <c r="T10" s="1610">
        <v>502.98738099999997</v>
      </c>
      <c r="U10" s="1610">
        <v>554.29271999999992</v>
      </c>
      <c r="V10" s="1610">
        <v>527.038859</v>
      </c>
      <c r="W10" s="1610">
        <v>615.26185300000009</v>
      </c>
      <c r="X10" s="1610">
        <v>593.80906600000003</v>
      </c>
      <c r="Y10" s="1610">
        <v>599.28080599999998</v>
      </c>
      <c r="Z10" s="1609">
        <v>593.26304299999993</v>
      </c>
      <c r="AA10" s="1610">
        <v>561.81210099999998</v>
      </c>
      <c r="AB10" s="1610">
        <v>533.35405200000002</v>
      </c>
      <c r="AC10" s="1610">
        <v>436.85997700000007</v>
      </c>
      <c r="AD10" s="1610">
        <v>392.84446800000001</v>
      </c>
      <c r="AE10" s="1610">
        <v>383.80768400000005</v>
      </c>
      <c r="AF10" s="1610">
        <v>399.81970200000006</v>
      </c>
      <c r="AG10" s="1610">
        <v>390.43619749999993</v>
      </c>
      <c r="AH10" s="1610">
        <v>420.41199800000004</v>
      </c>
      <c r="AI10" s="1610">
        <v>441.24721449999998</v>
      </c>
      <c r="AJ10" s="1610">
        <v>485.46784949999994</v>
      </c>
      <c r="AK10" s="1611">
        <v>489.76271550000001</v>
      </c>
      <c r="AL10" s="1610">
        <v>496.935407</v>
      </c>
      <c r="AM10" s="1610">
        <v>518.47081467999999</v>
      </c>
      <c r="AN10" s="1610">
        <v>537.9423456799999</v>
      </c>
      <c r="AO10" s="1610">
        <v>545.33864300000005</v>
      </c>
      <c r="AP10" s="1610">
        <v>544.18095200000005</v>
      </c>
      <c r="AQ10" s="1610">
        <v>487.17585432999994</v>
      </c>
      <c r="AR10" s="1610">
        <v>547.54088813999999</v>
      </c>
      <c r="AS10" s="1610">
        <v>558.24256114000013</v>
      </c>
      <c r="AT10" s="1610">
        <v>546.33228114000008</v>
      </c>
      <c r="AU10" s="1610">
        <v>594.05845067999996</v>
      </c>
      <c r="AV10" s="1610">
        <v>666.38611767999998</v>
      </c>
      <c r="AW10" s="1610">
        <v>679.07045268000002</v>
      </c>
      <c r="AX10" s="1612">
        <v>690.40792668000006</v>
      </c>
      <c r="AY10" s="1613">
        <v>706.70045567999989</v>
      </c>
      <c r="AZ10" s="1613">
        <v>731.44946367999989</v>
      </c>
      <c r="BA10" s="1613">
        <v>721.24236067999993</v>
      </c>
      <c r="BB10" s="1613">
        <v>709.60052068000005</v>
      </c>
      <c r="BC10" s="1613">
        <v>691.94818568000005</v>
      </c>
      <c r="BD10" s="1613">
        <v>748.68175167999993</v>
      </c>
      <c r="BE10" s="1613">
        <v>837.19072268000002</v>
      </c>
      <c r="BF10" s="1613">
        <v>1013.1912386799999</v>
      </c>
      <c r="BG10" s="1613">
        <v>1132.97214968</v>
      </c>
      <c r="BH10" s="1613">
        <v>1290.61855468</v>
      </c>
      <c r="BI10" s="1614">
        <v>1413.79159168</v>
      </c>
      <c r="BJ10" s="1613">
        <v>1498.23723668</v>
      </c>
      <c r="BK10" s="1613">
        <v>1510.7411586800001</v>
      </c>
      <c r="BL10" s="1613">
        <v>1568.8191926799998</v>
      </c>
      <c r="BM10" s="1613">
        <v>1795.37786968</v>
      </c>
      <c r="BN10" s="1613">
        <v>1796.30630668</v>
      </c>
      <c r="BO10" s="1613">
        <v>1904.8769916800002</v>
      </c>
      <c r="BP10" s="1613">
        <v>1911.9841486800001</v>
      </c>
      <c r="BQ10" s="1613">
        <v>1940.35292968</v>
      </c>
      <c r="BR10" s="1613">
        <v>1934.2797746799999</v>
      </c>
      <c r="BS10" s="1613">
        <v>1958.6328826800002</v>
      </c>
      <c r="BT10" s="1613">
        <v>2076.5257116799999</v>
      </c>
      <c r="BU10" s="1613">
        <v>2218.2733806799997</v>
      </c>
      <c r="BV10" s="1609">
        <v>2252.94335968</v>
      </c>
      <c r="BW10" s="1610">
        <v>2486.6317216799998</v>
      </c>
      <c r="BX10" s="1610">
        <v>2557.4328746799997</v>
      </c>
      <c r="BY10" s="1610">
        <v>2508.5286546800003</v>
      </c>
      <c r="BZ10" s="1610">
        <v>2773.5905036700005</v>
      </c>
      <c r="CA10" s="1610">
        <v>3027.6023446799995</v>
      </c>
      <c r="CB10" s="1610">
        <v>2735.4565256800001</v>
      </c>
      <c r="CC10" s="1610">
        <v>4032.7543550099995</v>
      </c>
      <c r="CD10" s="1610">
        <v>3678.0336610099998</v>
      </c>
      <c r="CE10" s="1610">
        <v>3164.12075301</v>
      </c>
      <c r="CF10" s="1610">
        <v>2726.6960420099999</v>
      </c>
      <c r="CG10" s="1611">
        <v>2123.3735610099998</v>
      </c>
      <c r="CH10" s="1610">
        <v>3952.6842219999999</v>
      </c>
      <c r="CI10" s="1610">
        <v>3506.3100380000001</v>
      </c>
      <c r="CJ10" s="1610">
        <v>3069.1056430000003</v>
      </c>
      <c r="CK10" s="1610">
        <v>2854.2731079999999</v>
      </c>
      <c r="CL10" s="1610">
        <v>2717.5599709999997</v>
      </c>
      <c r="CM10" s="1610">
        <v>2555.6863119999998</v>
      </c>
      <c r="CN10" s="1610">
        <v>2109.4592460000003</v>
      </c>
      <c r="CO10" s="1610">
        <v>2211.7371880000001</v>
      </c>
      <c r="CP10" s="1610">
        <v>2062.9220760000003</v>
      </c>
      <c r="CQ10" s="1615">
        <v>2162.6029559999997</v>
      </c>
      <c r="CR10" s="1615">
        <v>1894.9196770000001</v>
      </c>
      <c r="CS10" s="1615">
        <v>1899.2372549999998</v>
      </c>
      <c r="CT10" s="1616">
        <v>1870.0375549999999</v>
      </c>
      <c r="CU10" s="1615">
        <v>1864.3457290000001</v>
      </c>
      <c r="CV10" s="1615">
        <v>1877.5100630000002</v>
      </c>
      <c r="CW10" s="1615">
        <v>1856.039215</v>
      </c>
      <c r="CX10" s="1615">
        <v>2006.3344539999998</v>
      </c>
      <c r="CY10" s="1615">
        <v>1986.813159</v>
      </c>
      <c r="CZ10" s="1615">
        <v>1951.169324</v>
      </c>
      <c r="DA10" s="1615">
        <v>1930.2747009999998</v>
      </c>
      <c r="DB10" s="1615">
        <v>1899.1131089999999</v>
      </c>
      <c r="DC10" s="1615">
        <v>1828.6318999999999</v>
      </c>
      <c r="DD10" s="1615">
        <v>1854.5029719999998</v>
      </c>
      <c r="DE10" s="1617">
        <v>1895.7021840000002</v>
      </c>
      <c r="DF10" s="1616">
        <v>2090.3003580000004</v>
      </c>
      <c r="DG10" s="1615">
        <v>2135.9861820000001</v>
      </c>
      <c r="DH10" s="1615">
        <v>2170.681842</v>
      </c>
      <c r="DI10" s="1615">
        <v>2417.9685119999999</v>
      </c>
      <c r="DJ10" s="1615">
        <v>2431.1699010000002</v>
      </c>
      <c r="DK10" s="1615">
        <v>2430.2034939999999</v>
      </c>
      <c r="DL10" s="1618">
        <v>2491.7055929999997</v>
      </c>
      <c r="DM10" s="1618">
        <v>2434.0889029999998</v>
      </c>
      <c r="DN10" s="1618">
        <v>2246.5826690000004</v>
      </c>
      <c r="DO10" s="1618">
        <v>2126.7319910000001</v>
      </c>
      <c r="DP10" s="1618">
        <v>2171.2634720000001</v>
      </c>
      <c r="DQ10" s="1619">
        <v>2316.3523169999999</v>
      </c>
      <c r="DR10" s="1620">
        <v>2333.4178809999999</v>
      </c>
      <c r="DS10" s="1618">
        <v>2392.5569660000001</v>
      </c>
      <c r="DT10" s="1618">
        <v>2407.940079</v>
      </c>
      <c r="DU10" s="1618">
        <v>2451.2034490000001</v>
      </c>
      <c r="DV10" s="1618">
        <v>2509.6325449999995</v>
      </c>
      <c r="DW10" s="1618">
        <v>2422.4483309999996</v>
      </c>
      <c r="DX10" s="1615">
        <v>2264.6643640000002</v>
      </c>
      <c r="DY10" s="1615">
        <v>2322.5378940000005</v>
      </c>
      <c r="DZ10" s="1615">
        <v>2344.5800119999999</v>
      </c>
      <c r="EA10" s="1615">
        <v>2422.7516919999998</v>
      </c>
      <c r="EB10" s="1615">
        <v>2377.5399750000001</v>
      </c>
      <c r="EC10" s="1617">
        <v>2412.3028250000002</v>
      </c>
      <c r="ED10" s="1616">
        <v>2415.3859750000001</v>
      </c>
      <c r="EE10" s="1615">
        <v>2533.7723900000001</v>
      </c>
      <c r="EF10" s="1615">
        <v>2583.105767</v>
      </c>
      <c r="EG10" s="1615">
        <v>2620.733557</v>
      </c>
      <c r="EH10" s="1615">
        <v>2657.8669289999993</v>
      </c>
      <c r="EI10" s="1615">
        <v>2841.09033</v>
      </c>
      <c r="EJ10" s="1615">
        <v>2879.2304959999997</v>
      </c>
      <c r="EK10" s="1615">
        <v>2925.754355</v>
      </c>
      <c r="EL10" s="1615">
        <v>2809.1378080000004</v>
      </c>
      <c r="EM10" s="1615">
        <v>2842.3119699999997</v>
      </c>
      <c r="EN10" s="1615">
        <v>2850.3173150000002</v>
      </c>
      <c r="EO10" s="1617">
        <v>2806.4437469999998</v>
      </c>
      <c r="EP10" s="1616">
        <v>2767.4422880000002</v>
      </c>
      <c r="EQ10" s="1615">
        <v>2755.7671529999998</v>
      </c>
      <c r="ER10" s="1615">
        <v>2697.354531</v>
      </c>
      <c r="ES10" s="1615">
        <v>2660.5434770000006</v>
      </c>
      <c r="ET10" s="1615">
        <v>2712.4726230000001</v>
      </c>
      <c r="EU10" s="1615">
        <v>3008.5520200000001</v>
      </c>
      <c r="EV10" s="1615">
        <v>3394.3541610000002</v>
      </c>
      <c r="EW10" s="1615">
        <v>4161.1191719999997</v>
      </c>
      <c r="EX10" s="1615">
        <v>4702.4055979999994</v>
      </c>
      <c r="EY10" s="1615">
        <v>4856.9601949999997</v>
      </c>
      <c r="EZ10" s="1615">
        <v>5127.4235879999997</v>
      </c>
      <c r="FA10" s="1617">
        <v>6710.9334099999996</v>
      </c>
      <c r="FB10" s="1616">
        <v>6761.4112229999992</v>
      </c>
      <c r="FC10" s="1615">
        <v>7090.5792590000001</v>
      </c>
      <c r="FD10" s="1615">
        <v>7411.4037559999997</v>
      </c>
      <c r="FE10" s="1615">
        <v>8140.3614929999994</v>
      </c>
      <c r="FF10" s="1615">
        <v>9322.5269340000013</v>
      </c>
      <c r="FG10" s="1615">
        <v>9749.3269440000004</v>
      </c>
      <c r="FH10" s="1615">
        <v>10283.006901999999</v>
      </c>
      <c r="FI10" s="1615">
        <v>10430.511365999999</v>
      </c>
      <c r="FJ10" s="1615">
        <v>10279.726929000002</v>
      </c>
      <c r="FK10" s="1615">
        <v>10658.577056</v>
      </c>
      <c r="FL10" s="1615">
        <v>10346.051993000001</v>
      </c>
      <c r="FM10" s="1617">
        <v>11171.122558000001</v>
      </c>
      <c r="FN10" s="1615">
        <v>12542.537382999999</v>
      </c>
      <c r="FO10" s="1615">
        <v>14038.942303</v>
      </c>
      <c r="FP10" s="1615">
        <v>17069.344873999999</v>
      </c>
      <c r="FQ10" s="1615">
        <v>17975.314294</v>
      </c>
      <c r="FR10" s="1615">
        <v>19139.019694999999</v>
      </c>
      <c r="FS10" s="1615">
        <v>19858.048432000003</v>
      </c>
      <c r="FT10" s="1615">
        <v>19886.901258999998</v>
      </c>
      <c r="FU10" s="1615">
        <v>20217.559259000005</v>
      </c>
      <c r="FV10" s="1615">
        <v>19218.486921000003</v>
      </c>
      <c r="FW10" s="1615">
        <v>19369.216926999998</v>
      </c>
      <c r="FX10" s="1615">
        <v>19634.761067000003</v>
      </c>
      <c r="FY10" s="1615">
        <v>19773.167067000002</v>
      </c>
      <c r="FZ10" s="1616">
        <v>21373.280771999998</v>
      </c>
      <c r="GA10" s="1615">
        <v>22864.434761999997</v>
      </c>
      <c r="GB10" s="1615">
        <v>24495.400018999997</v>
      </c>
      <c r="GC10" s="1615">
        <v>24759.511270999999</v>
      </c>
      <c r="GD10" s="1615">
        <v>24613.436919</v>
      </c>
      <c r="GE10" s="1615">
        <v>23626.922628</v>
      </c>
      <c r="GF10" s="1615">
        <v>22009.495977999999</v>
      </c>
      <c r="GG10" s="1615">
        <v>21699.764833000001</v>
      </c>
      <c r="GH10" s="1615">
        <v>19449.770929000002</v>
      </c>
      <c r="GI10" s="1615">
        <v>19997.540674999997</v>
      </c>
      <c r="GJ10" s="1615">
        <v>20308.300239999997</v>
      </c>
      <c r="GK10" s="1617">
        <v>23705.476322000002</v>
      </c>
      <c r="GL10" s="1615"/>
    </row>
    <row r="11" spans="1:197" s="1607" customFormat="1" ht="39.75" customHeight="1" x14ac:dyDescent="0.7">
      <c r="A11" s="1621" t="s">
        <v>1007</v>
      </c>
      <c r="B11" s="1584"/>
      <c r="C11" s="1579"/>
      <c r="D11" s="1579"/>
      <c r="E11" s="1579"/>
      <c r="F11" s="1579"/>
      <c r="G11" s="1579"/>
      <c r="H11" s="1579"/>
      <c r="I11" s="1579"/>
      <c r="J11" s="1579"/>
      <c r="K11" s="1579"/>
      <c r="L11" s="1579"/>
      <c r="M11" s="1585"/>
      <c r="N11" s="1579"/>
      <c r="O11" s="1579"/>
      <c r="P11" s="1579"/>
      <c r="Q11" s="1579"/>
      <c r="R11" s="1579"/>
      <c r="S11" s="1579"/>
      <c r="T11" s="1579"/>
      <c r="U11" s="1579"/>
      <c r="V11" s="1579"/>
      <c r="W11" s="1579"/>
      <c r="X11" s="1579"/>
      <c r="Y11" s="1579"/>
      <c r="Z11" s="1584"/>
      <c r="AA11" s="1579"/>
      <c r="AB11" s="1579"/>
      <c r="AC11" s="1579"/>
      <c r="AD11" s="1579"/>
      <c r="AE11" s="1579"/>
      <c r="AF11" s="1579"/>
      <c r="AG11" s="1579"/>
      <c r="AH11" s="1579"/>
      <c r="AI11" s="1579"/>
      <c r="AJ11" s="1579"/>
      <c r="AK11" s="1585"/>
      <c r="AL11" s="1579"/>
      <c r="AM11" s="1579"/>
      <c r="AN11" s="1579"/>
      <c r="AO11" s="1579"/>
      <c r="AP11" s="1579"/>
      <c r="AQ11" s="1579"/>
      <c r="AR11" s="1579"/>
      <c r="AS11" s="1579"/>
      <c r="AT11" s="1579"/>
      <c r="AU11" s="1579"/>
      <c r="AV11" s="1579"/>
      <c r="AW11" s="1579"/>
      <c r="AX11" s="1604"/>
      <c r="AY11" s="1605"/>
      <c r="AZ11" s="1605"/>
      <c r="BA11" s="1605"/>
      <c r="BB11" s="1605"/>
      <c r="BC11" s="1605"/>
      <c r="BD11" s="1605"/>
      <c r="BE11" s="1605"/>
      <c r="BF11" s="1605"/>
      <c r="BG11" s="1605"/>
      <c r="BH11" s="1605"/>
      <c r="BI11" s="1606"/>
      <c r="BJ11" s="1605"/>
      <c r="BK11" s="1605"/>
      <c r="BL11" s="1605"/>
      <c r="BM11" s="1605"/>
      <c r="BN11" s="1605"/>
      <c r="BO11" s="1605"/>
      <c r="BP11" s="1605"/>
      <c r="BQ11" s="1605"/>
      <c r="BR11" s="1605"/>
      <c r="BS11" s="1605"/>
      <c r="BT11" s="1605"/>
      <c r="BU11" s="1605"/>
      <c r="BV11" s="1584"/>
      <c r="BW11" s="1579"/>
      <c r="BX11" s="1579"/>
      <c r="BY11" s="1579"/>
      <c r="BZ11" s="1579"/>
      <c r="CA11" s="1579"/>
      <c r="CB11" s="1579"/>
      <c r="CC11" s="1579"/>
      <c r="CD11" s="1579"/>
      <c r="CE11" s="1579"/>
      <c r="CF11" s="1579"/>
      <c r="CG11" s="1585"/>
      <c r="CH11" s="1579"/>
      <c r="CI11" s="1579"/>
      <c r="CJ11" s="1579"/>
      <c r="CK11" s="1579"/>
      <c r="CL11" s="1579"/>
      <c r="CM11" s="1579"/>
      <c r="CN11" s="1579"/>
      <c r="CO11" s="1579"/>
      <c r="CP11" s="1579"/>
      <c r="CQ11" s="1595"/>
      <c r="CR11" s="1595"/>
      <c r="CS11" s="1595"/>
      <c r="CT11" s="1599"/>
      <c r="CU11" s="1595"/>
      <c r="CV11" s="1595"/>
      <c r="CW11" s="1595"/>
      <c r="CX11" s="1595"/>
      <c r="CY11" s="1595"/>
      <c r="CZ11" s="1595"/>
      <c r="DA11" s="1595"/>
      <c r="DB11" s="1595"/>
      <c r="DC11" s="1595"/>
      <c r="DD11" s="1595"/>
      <c r="DE11" s="1596"/>
      <c r="DF11" s="1599">
        <v>43.422580000000004</v>
      </c>
      <c r="DG11" s="1595">
        <v>350.286833</v>
      </c>
      <c r="DH11" s="1595">
        <v>1640.994925</v>
      </c>
      <c r="DI11" s="1595">
        <v>2311.9257560000001</v>
      </c>
      <c r="DJ11" s="1595">
        <v>2816.7199100000003</v>
      </c>
      <c r="DK11" s="1595">
        <v>3732.958052</v>
      </c>
      <c r="DL11" s="1592">
        <v>4392.1785749999999</v>
      </c>
      <c r="DM11" s="1592">
        <v>5166.3467790000004</v>
      </c>
      <c r="DN11" s="1592">
        <v>5401.1227919999992</v>
      </c>
      <c r="DO11" s="1592">
        <v>5538.7955570000004</v>
      </c>
      <c r="DP11" s="1592">
        <v>5825.0516889999999</v>
      </c>
      <c r="DQ11" s="1593">
        <v>6342.859563</v>
      </c>
      <c r="DR11" s="1594">
        <v>6969.5703960000001</v>
      </c>
      <c r="DS11" s="1592">
        <v>6255.9569750000001</v>
      </c>
      <c r="DT11" s="1592">
        <v>6082.7108500000004</v>
      </c>
      <c r="DU11" s="1592">
        <v>6006.7375209000002</v>
      </c>
      <c r="DV11" s="1592">
        <v>5728.1238810000004</v>
      </c>
      <c r="DW11" s="1592">
        <v>4960.6412900000005</v>
      </c>
      <c r="DX11" s="1595">
        <v>4989.3160559999997</v>
      </c>
      <c r="DY11" s="1595">
        <v>4429.6698259999994</v>
      </c>
      <c r="DZ11" s="1595">
        <v>4496.5495410000003</v>
      </c>
      <c r="EA11" s="1595">
        <v>4699.6283000000003</v>
      </c>
      <c r="EB11" s="1595">
        <v>4843.9040459999997</v>
      </c>
      <c r="EC11" s="1596">
        <v>3970.6592850000002</v>
      </c>
      <c r="ED11" s="1599">
        <v>4168.318217</v>
      </c>
      <c r="EE11" s="1595">
        <v>4321.9707040000003</v>
      </c>
      <c r="EF11" s="1595">
        <v>5104.770391</v>
      </c>
      <c r="EG11" s="1595">
        <v>5781.3075959999996</v>
      </c>
      <c r="EH11" s="1595">
        <v>6718.6374260000002</v>
      </c>
      <c r="EI11" s="1595">
        <v>7160.2717779999994</v>
      </c>
      <c r="EJ11" s="1595">
        <v>7956.895931</v>
      </c>
      <c r="EK11" s="1595">
        <v>8083.2564790000006</v>
      </c>
      <c r="EL11" s="1595">
        <v>8284.3006669999995</v>
      </c>
      <c r="EM11" s="1595">
        <v>8112.4939340000001</v>
      </c>
      <c r="EN11" s="1595">
        <v>7941.5118469999989</v>
      </c>
      <c r="EO11" s="1596">
        <v>7825.8499809999994</v>
      </c>
      <c r="EP11" s="1599">
        <v>7971.701767999999</v>
      </c>
      <c r="EQ11" s="1595">
        <v>8096.2224019999994</v>
      </c>
      <c r="ER11" s="1595">
        <v>7037.5034150000001</v>
      </c>
      <c r="ES11" s="1595">
        <v>6802.8024959999993</v>
      </c>
      <c r="ET11" s="1595">
        <v>6868.733937</v>
      </c>
      <c r="EU11" s="1595">
        <v>6002.6261919999997</v>
      </c>
      <c r="EV11" s="1595">
        <v>5298.3829089999999</v>
      </c>
      <c r="EW11" s="1595">
        <v>5256.0551599999999</v>
      </c>
      <c r="EX11" s="1595">
        <v>4960.1071250000005</v>
      </c>
      <c r="EY11" s="1595">
        <v>5007.5130580000005</v>
      </c>
      <c r="EZ11" s="1595">
        <v>4794.5082270000003</v>
      </c>
      <c r="FA11" s="1596">
        <v>7098.0574169999991</v>
      </c>
      <c r="FB11" s="1599">
        <v>6492.6251030000003</v>
      </c>
      <c r="FC11" s="1595">
        <v>8415.9256219999988</v>
      </c>
      <c r="FD11" s="1595">
        <v>11388.858295</v>
      </c>
      <c r="FE11" s="1595">
        <v>11551.899159000001</v>
      </c>
      <c r="FF11" s="1595">
        <v>11233.882713999999</v>
      </c>
      <c r="FG11" s="1595">
        <v>11552.668275</v>
      </c>
      <c r="FH11" s="1595">
        <v>12320.058050000001</v>
      </c>
      <c r="FI11" s="1595">
        <v>13156.132186000001</v>
      </c>
      <c r="FJ11" s="1595">
        <v>14432.267004000001</v>
      </c>
      <c r="FK11" s="1595">
        <v>14893.072942999999</v>
      </c>
      <c r="FL11" s="1595">
        <v>18010.058945999997</v>
      </c>
      <c r="FM11" s="1596">
        <v>19383.439602999999</v>
      </c>
      <c r="FN11" s="1595">
        <v>22446.800877999998</v>
      </c>
      <c r="FO11" s="1595">
        <v>27694.209425999998</v>
      </c>
      <c r="FP11" s="1595">
        <v>29356.798347999997</v>
      </c>
      <c r="FQ11" s="1595">
        <v>30007.084369999997</v>
      </c>
      <c r="FR11" s="1595">
        <v>30175.443587000005</v>
      </c>
      <c r="FS11" s="1595">
        <v>30347.729930000001</v>
      </c>
      <c r="FT11" s="1595">
        <v>30466.143479000002</v>
      </c>
      <c r="FU11" s="1595">
        <v>31151.259710999999</v>
      </c>
      <c r="FV11" s="1595">
        <v>32309.169951000003</v>
      </c>
      <c r="FW11" s="1595">
        <v>34862.035879000003</v>
      </c>
      <c r="FX11" s="1595">
        <v>37039.274602999998</v>
      </c>
      <c r="FY11" s="1595">
        <v>34904.621113000008</v>
      </c>
      <c r="FZ11" s="1599">
        <v>37485.704543</v>
      </c>
      <c r="GA11" s="1595">
        <v>38857.811874999999</v>
      </c>
      <c r="GB11" s="1595">
        <v>38363.174095000002</v>
      </c>
      <c r="GC11" s="1595">
        <v>38316.348816999998</v>
      </c>
      <c r="GD11" s="1595">
        <v>39718.919164999999</v>
      </c>
      <c r="GE11" s="1595">
        <v>39688.150367000002</v>
      </c>
      <c r="GF11" s="1595">
        <v>45382.042518000002</v>
      </c>
      <c r="GG11" s="1595">
        <v>44923.044250999999</v>
      </c>
      <c r="GH11" s="1595">
        <v>42466.254231999999</v>
      </c>
      <c r="GI11" s="1595">
        <v>40868.249881000003</v>
      </c>
      <c r="GJ11" s="1595">
        <v>36549.365236999998</v>
      </c>
      <c r="GK11" s="1596">
        <v>43031.477951000008</v>
      </c>
      <c r="GL11" s="1595"/>
    </row>
    <row r="12" spans="1:197" ht="39.75" customHeight="1" x14ac:dyDescent="0.7">
      <c r="A12" s="1608" t="s">
        <v>1005</v>
      </c>
      <c r="B12" s="1622"/>
      <c r="C12" s="1623"/>
      <c r="D12" s="1623"/>
      <c r="E12" s="1623"/>
      <c r="F12" s="1623"/>
      <c r="G12" s="1623"/>
      <c r="H12" s="1623"/>
      <c r="I12" s="1623"/>
      <c r="J12" s="1623"/>
      <c r="K12" s="1623"/>
      <c r="L12" s="1623"/>
      <c r="M12" s="1624"/>
      <c r="N12" s="1610"/>
      <c r="O12" s="1610"/>
      <c r="P12" s="1610"/>
      <c r="Q12" s="1610"/>
      <c r="R12" s="1610"/>
      <c r="S12" s="1610"/>
      <c r="T12" s="1610"/>
      <c r="U12" s="1610"/>
      <c r="V12" s="1610"/>
      <c r="W12" s="1610"/>
      <c r="X12" s="1610"/>
      <c r="Y12" s="1610"/>
      <c r="Z12" s="1609"/>
      <c r="AA12" s="1610"/>
      <c r="AB12" s="1610"/>
      <c r="AC12" s="1610"/>
      <c r="AD12" s="1610"/>
      <c r="AE12" s="1610"/>
      <c r="AF12" s="1610"/>
      <c r="AG12" s="1610"/>
      <c r="AH12" s="1610"/>
      <c r="AI12" s="1610"/>
      <c r="AJ12" s="1610"/>
      <c r="AK12" s="1611"/>
      <c r="AL12" s="1610"/>
      <c r="AM12" s="1610"/>
      <c r="AN12" s="1610"/>
      <c r="AO12" s="1610"/>
      <c r="AP12" s="1610"/>
      <c r="AQ12" s="1610"/>
      <c r="AR12" s="1610"/>
      <c r="AS12" s="1610"/>
      <c r="AT12" s="1610"/>
      <c r="AU12" s="1610"/>
      <c r="AV12" s="1610"/>
      <c r="AW12" s="1610"/>
      <c r="AX12" s="1612"/>
      <c r="AY12" s="1613"/>
      <c r="AZ12" s="1613"/>
      <c r="BA12" s="1613"/>
      <c r="BB12" s="1613"/>
      <c r="BC12" s="1613"/>
      <c r="BD12" s="1613"/>
      <c r="BE12" s="1613"/>
      <c r="BF12" s="1613"/>
      <c r="BG12" s="1613"/>
      <c r="BH12" s="1613"/>
      <c r="BI12" s="1614"/>
      <c r="BJ12" s="1613"/>
      <c r="BK12" s="1613"/>
      <c r="BL12" s="1613"/>
      <c r="BM12" s="1613"/>
      <c r="BN12" s="1613"/>
      <c r="BO12" s="1613"/>
      <c r="BP12" s="1613"/>
      <c r="BQ12" s="1613"/>
      <c r="BR12" s="1613"/>
      <c r="BS12" s="1613"/>
      <c r="BT12" s="1613"/>
      <c r="BU12" s="1613"/>
      <c r="BV12" s="1609"/>
      <c r="BW12" s="1610"/>
      <c r="BX12" s="1610"/>
      <c r="BY12" s="1610"/>
      <c r="BZ12" s="1610"/>
      <c r="CA12" s="1610"/>
      <c r="CB12" s="1610"/>
      <c r="CC12" s="1610"/>
      <c r="CD12" s="1610"/>
      <c r="CE12" s="1610"/>
      <c r="CF12" s="1610"/>
      <c r="CG12" s="1611"/>
      <c r="CH12" s="1610"/>
      <c r="CI12" s="1610"/>
      <c r="CJ12" s="1610"/>
      <c r="CK12" s="1610"/>
      <c r="CL12" s="1610"/>
      <c r="CM12" s="1610"/>
      <c r="CN12" s="1610"/>
      <c r="CO12" s="1610"/>
      <c r="CP12" s="1610"/>
      <c r="CQ12" s="1615"/>
      <c r="CR12" s="1615"/>
      <c r="CS12" s="1615"/>
      <c r="CT12" s="1616"/>
      <c r="CU12" s="1615"/>
      <c r="CV12" s="1615"/>
      <c r="CW12" s="1615"/>
      <c r="CX12" s="1615"/>
      <c r="CY12" s="1615"/>
      <c r="CZ12" s="1615"/>
      <c r="DA12" s="1615"/>
      <c r="DB12" s="1615"/>
      <c r="DC12" s="1615"/>
      <c r="DD12" s="1615"/>
      <c r="DE12" s="1617"/>
      <c r="DF12" s="1616">
        <v>31.623373999999998</v>
      </c>
      <c r="DG12" s="1615">
        <v>183.49506099999999</v>
      </c>
      <c r="DH12" s="1615">
        <v>1343.7035740000001</v>
      </c>
      <c r="DI12" s="1615">
        <v>1531.928586</v>
      </c>
      <c r="DJ12" s="1615">
        <v>1911.2797230000001</v>
      </c>
      <c r="DK12" s="1615">
        <v>2545.3988180000001</v>
      </c>
      <c r="DL12" s="1618">
        <v>2861.5251979999998</v>
      </c>
      <c r="DM12" s="1618">
        <v>3433.3526099999999</v>
      </c>
      <c r="DN12" s="1618">
        <v>3569.7878309999996</v>
      </c>
      <c r="DO12" s="1618">
        <v>3640.5784509999999</v>
      </c>
      <c r="DP12" s="1618">
        <v>3848.9174290000001</v>
      </c>
      <c r="DQ12" s="1619">
        <v>4034.2535339999999</v>
      </c>
      <c r="DR12" s="1620">
        <v>4956.3516300000001</v>
      </c>
      <c r="DS12" s="1618">
        <v>4159.4911430000002</v>
      </c>
      <c r="DT12" s="1618">
        <v>4024.4177400000003</v>
      </c>
      <c r="DU12" s="1618">
        <v>3956.3990178999998</v>
      </c>
      <c r="DV12" s="1618">
        <v>3708.628847</v>
      </c>
      <c r="DW12" s="1618">
        <v>3053.7444610000002</v>
      </c>
      <c r="DX12" s="1615">
        <v>3047.3020280000001</v>
      </c>
      <c r="DY12" s="1615">
        <v>2442.462485</v>
      </c>
      <c r="DZ12" s="1615">
        <v>2471.212031</v>
      </c>
      <c r="EA12" s="1615">
        <v>2535.7031000000002</v>
      </c>
      <c r="EB12" s="1615">
        <v>2693.8832469999998</v>
      </c>
      <c r="EC12" s="1617">
        <v>1794.88059</v>
      </c>
      <c r="ED12" s="1616">
        <v>1827.7264599999999</v>
      </c>
      <c r="EE12" s="1615">
        <v>2063.0616070000001</v>
      </c>
      <c r="EF12" s="1615">
        <v>2522.1341389999998</v>
      </c>
      <c r="EG12" s="1615">
        <v>3118.2915459999999</v>
      </c>
      <c r="EH12" s="1615">
        <v>3953.3794459999999</v>
      </c>
      <c r="EI12" s="1615">
        <v>4320.2958389999994</v>
      </c>
      <c r="EJ12" s="1615">
        <v>4950.365941</v>
      </c>
      <c r="EK12" s="1615">
        <v>5064.4287910000003</v>
      </c>
      <c r="EL12" s="1615">
        <v>5186.8593920000003</v>
      </c>
      <c r="EM12" s="1615">
        <v>5096.2295880000001</v>
      </c>
      <c r="EN12" s="1615">
        <v>4846.8555779999997</v>
      </c>
      <c r="EO12" s="1617">
        <v>4804.3144950000005</v>
      </c>
      <c r="EP12" s="1616">
        <v>5445.8580839999995</v>
      </c>
      <c r="EQ12" s="1615">
        <v>5799.4789190000001</v>
      </c>
      <c r="ER12" s="1615">
        <v>4797.7819040000004</v>
      </c>
      <c r="ES12" s="1615">
        <v>4574.212947</v>
      </c>
      <c r="ET12" s="1615">
        <v>4681.0616689999997</v>
      </c>
      <c r="EU12" s="1615">
        <v>3987.2623640000002</v>
      </c>
      <c r="EV12" s="1615">
        <v>3214.5369679999999</v>
      </c>
      <c r="EW12" s="1615">
        <v>3133.4890139999998</v>
      </c>
      <c r="EX12" s="1615">
        <v>2903.5923950000001</v>
      </c>
      <c r="EY12" s="1615">
        <v>3008.236742</v>
      </c>
      <c r="EZ12" s="1615">
        <v>2601.6937210000001</v>
      </c>
      <c r="FA12" s="1617">
        <v>4851.0001910000001</v>
      </c>
      <c r="FB12" s="1616">
        <v>4019.6038349999999</v>
      </c>
      <c r="FC12" s="1615">
        <v>5618.5211579999996</v>
      </c>
      <c r="FD12" s="1615">
        <v>6961.2364600000001</v>
      </c>
      <c r="FE12" s="1615">
        <v>6123.2533839999996</v>
      </c>
      <c r="FF12" s="1615">
        <v>5490.4321360000004</v>
      </c>
      <c r="FG12" s="1615">
        <v>5726.3247970000002</v>
      </c>
      <c r="FH12" s="1615">
        <v>6319.7792010000003</v>
      </c>
      <c r="FI12" s="1615">
        <v>6815.3062319999999</v>
      </c>
      <c r="FJ12" s="1615">
        <v>6663.8951580000003</v>
      </c>
      <c r="FK12" s="1615">
        <v>6905.5976409999994</v>
      </c>
      <c r="FL12" s="1615">
        <v>9459.3756649999996</v>
      </c>
      <c r="FM12" s="1617">
        <v>10609.801573999999</v>
      </c>
      <c r="FN12" s="1615">
        <v>13463.476108999999</v>
      </c>
      <c r="FO12" s="1615">
        <v>16755.298217</v>
      </c>
      <c r="FP12" s="1615">
        <v>17057.042721999998</v>
      </c>
      <c r="FQ12" s="1615">
        <v>17949.984201000003</v>
      </c>
      <c r="FR12" s="1615">
        <v>16454.469526000001</v>
      </c>
      <c r="FS12" s="1615">
        <v>15753.573236</v>
      </c>
      <c r="FT12" s="1615">
        <v>15135.878472999999</v>
      </c>
      <c r="FU12" s="1615">
        <v>14737.158449999999</v>
      </c>
      <c r="FV12" s="1615">
        <v>15857.338809000001</v>
      </c>
      <c r="FW12" s="1615">
        <v>17142.557945</v>
      </c>
      <c r="FX12" s="1615">
        <v>18828.228846999998</v>
      </c>
      <c r="FY12" s="1615">
        <v>16039.853549000001</v>
      </c>
      <c r="FZ12" s="1616">
        <v>19436.549532000001</v>
      </c>
      <c r="GA12" s="1615">
        <v>19092.971093</v>
      </c>
      <c r="GB12" s="1615">
        <v>14613.642186000001</v>
      </c>
      <c r="GC12" s="1615">
        <v>13386.386686</v>
      </c>
      <c r="GD12" s="1615">
        <v>11742.772442</v>
      </c>
      <c r="GE12" s="1615">
        <v>12091.647045</v>
      </c>
      <c r="GF12" s="1615">
        <v>17161.383138999998</v>
      </c>
      <c r="GG12" s="1615">
        <v>16735.791161000001</v>
      </c>
      <c r="GH12" s="1615">
        <v>14440.142823999999</v>
      </c>
      <c r="GI12" s="1615">
        <v>13613.928491000001</v>
      </c>
      <c r="GJ12" s="1615">
        <v>10028.197937999999</v>
      </c>
      <c r="GK12" s="1617">
        <v>15810.437054</v>
      </c>
      <c r="GL12" s="1615"/>
    </row>
    <row r="13" spans="1:197" ht="39.75" customHeight="1" x14ac:dyDescent="0.7">
      <c r="A13" s="1608" t="s">
        <v>1006</v>
      </c>
      <c r="B13" s="1609"/>
      <c r="C13" s="1610"/>
      <c r="D13" s="1610"/>
      <c r="E13" s="1610"/>
      <c r="F13" s="1610"/>
      <c r="G13" s="1610"/>
      <c r="H13" s="1610"/>
      <c r="I13" s="1610"/>
      <c r="J13" s="1610"/>
      <c r="K13" s="1610"/>
      <c r="L13" s="1610"/>
      <c r="M13" s="1611"/>
      <c r="N13" s="1610"/>
      <c r="O13" s="1610"/>
      <c r="P13" s="1610"/>
      <c r="Q13" s="1610"/>
      <c r="R13" s="1610"/>
      <c r="S13" s="1610"/>
      <c r="T13" s="1610"/>
      <c r="U13" s="1610"/>
      <c r="V13" s="1610"/>
      <c r="W13" s="1610"/>
      <c r="X13" s="1610"/>
      <c r="Y13" s="1610"/>
      <c r="Z13" s="1609"/>
      <c r="AA13" s="1610"/>
      <c r="AB13" s="1610"/>
      <c r="AC13" s="1610"/>
      <c r="AD13" s="1610"/>
      <c r="AE13" s="1610"/>
      <c r="AF13" s="1610"/>
      <c r="AG13" s="1610"/>
      <c r="AH13" s="1610"/>
      <c r="AI13" s="1610"/>
      <c r="AJ13" s="1610"/>
      <c r="AK13" s="1611"/>
      <c r="AL13" s="1610"/>
      <c r="AM13" s="1610"/>
      <c r="AN13" s="1610"/>
      <c r="AO13" s="1610"/>
      <c r="AP13" s="1610"/>
      <c r="AQ13" s="1610"/>
      <c r="AR13" s="1610"/>
      <c r="AS13" s="1610"/>
      <c r="AT13" s="1610"/>
      <c r="AU13" s="1610"/>
      <c r="AV13" s="1610"/>
      <c r="AW13" s="1610"/>
      <c r="AX13" s="1612"/>
      <c r="AY13" s="1613"/>
      <c r="AZ13" s="1613"/>
      <c r="BA13" s="1613"/>
      <c r="BB13" s="1613"/>
      <c r="BC13" s="1613"/>
      <c r="BD13" s="1613"/>
      <c r="BE13" s="1613"/>
      <c r="BF13" s="1613"/>
      <c r="BG13" s="1613"/>
      <c r="BH13" s="1613"/>
      <c r="BI13" s="1614"/>
      <c r="BJ13" s="1613"/>
      <c r="BK13" s="1613"/>
      <c r="BL13" s="1613"/>
      <c r="BM13" s="1613"/>
      <c r="BN13" s="1613"/>
      <c r="BO13" s="1613"/>
      <c r="BP13" s="1613"/>
      <c r="BQ13" s="1613"/>
      <c r="BR13" s="1613"/>
      <c r="BS13" s="1613"/>
      <c r="BT13" s="1613"/>
      <c r="BU13" s="1613"/>
      <c r="BV13" s="1609"/>
      <c r="BW13" s="1610"/>
      <c r="BX13" s="1610"/>
      <c r="BY13" s="1610"/>
      <c r="BZ13" s="1610"/>
      <c r="CA13" s="1610"/>
      <c r="CB13" s="1610"/>
      <c r="CC13" s="1610"/>
      <c r="CD13" s="1610"/>
      <c r="CE13" s="1610"/>
      <c r="CF13" s="1610"/>
      <c r="CG13" s="1611"/>
      <c r="CH13" s="1610"/>
      <c r="CI13" s="1610"/>
      <c r="CJ13" s="1610"/>
      <c r="CK13" s="1610"/>
      <c r="CL13" s="1610"/>
      <c r="CM13" s="1610"/>
      <c r="CN13" s="1610"/>
      <c r="CO13" s="1610"/>
      <c r="CP13" s="1610"/>
      <c r="CQ13" s="1615"/>
      <c r="CR13" s="1615"/>
      <c r="CS13" s="1615"/>
      <c r="CT13" s="1616"/>
      <c r="CU13" s="1615"/>
      <c r="CV13" s="1615"/>
      <c r="CW13" s="1615"/>
      <c r="CX13" s="1615"/>
      <c r="CY13" s="1615"/>
      <c r="CZ13" s="1615"/>
      <c r="DA13" s="1615"/>
      <c r="DB13" s="1615"/>
      <c r="DC13" s="1615"/>
      <c r="DD13" s="1615"/>
      <c r="DE13" s="1617"/>
      <c r="DF13" s="1616">
        <v>11.799205999999998</v>
      </c>
      <c r="DG13" s="1615">
        <v>166.79177200000001</v>
      </c>
      <c r="DH13" s="1615">
        <v>297.29135100000002</v>
      </c>
      <c r="DI13" s="1615">
        <v>779.9971700000001</v>
      </c>
      <c r="DJ13" s="1615">
        <v>905.44018699999992</v>
      </c>
      <c r="DK13" s="1615">
        <v>1187.5592340000001</v>
      </c>
      <c r="DL13" s="1618">
        <v>1530.6533770000001</v>
      </c>
      <c r="DM13" s="1618">
        <v>1732.9941690000001</v>
      </c>
      <c r="DN13" s="1618">
        <v>1831.3349609999998</v>
      </c>
      <c r="DO13" s="1618">
        <v>1898.2171060000001</v>
      </c>
      <c r="DP13" s="1618">
        <v>1976.1342600000003</v>
      </c>
      <c r="DQ13" s="1619">
        <v>2308.606029</v>
      </c>
      <c r="DR13" s="1620">
        <v>2013.2187660000002</v>
      </c>
      <c r="DS13" s="1618">
        <v>2096.4658319999999</v>
      </c>
      <c r="DT13" s="1618">
        <v>2058.2931100000001</v>
      </c>
      <c r="DU13" s="1618">
        <v>2050.3385029999999</v>
      </c>
      <c r="DV13" s="1618">
        <v>2019.495034</v>
      </c>
      <c r="DW13" s="1618">
        <v>1906.8968290000003</v>
      </c>
      <c r="DX13" s="1615">
        <v>1942.0140280000001</v>
      </c>
      <c r="DY13" s="1615">
        <v>1987.207341</v>
      </c>
      <c r="DZ13" s="1615">
        <v>2025.3375100000001</v>
      </c>
      <c r="EA13" s="1615">
        <v>2163.9252000000001</v>
      </c>
      <c r="EB13" s="1615">
        <v>2150.0207989999999</v>
      </c>
      <c r="EC13" s="1617">
        <v>2175.778695</v>
      </c>
      <c r="ED13" s="1616">
        <v>2340.5917569999997</v>
      </c>
      <c r="EE13" s="1615">
        <v>2258.9090969999997</v>
      </c>
      <c r="EF13" s="1615">
        <v>2582.6362519999998</v>
      </c>
      <c r="EG13" s="1615">
        <v>2663.0160499999997</v>
      </c>
      <c r="EH13" s="1615">
        <v>2765.2579799999999</v>
      </c>
      <c r="EI13" s="1615">
        <v>2839.9759389999999</v>
      </c>
      <c r="EJ13" s="1615">
        <v>3006.5299899999995</v>
      </c>
      <c r="EK13" s="1615">
        <v>3018.8276880000003</v>
      </c>
      <c r="EL13" s="1615">
        <v>3097.4412750000001</v>
      </c>
      <c r="EM13" s="1615">
        <v>3016.2643459999999</v>
      </c>
      <c r="EN13" s="1615">
        <v>3094.6562690000001</v>
      </c>
      <c r="EO13" s="1617">
        <v>3021.5354859999998</v>
      </c>
      <c r="EP13" s="1616">
        <v>2525.8436839999999</v>
      </c>
      <c r="EQ13" s="1615">
        <v>2296.7434830000002</v>
      </c>
      <c r="ER13" s="1615">
        <v>2239.7215109999997</v>
      </c>
      <c r="ES13" s="1615">
        <v>2228.5895490000003</v>
      </c>
      <c r="ET13" s="1615">
        <v>2187.6722680000003</v>
      </c>
      <c r="EU13" s="1615">
        <v>2015.363828</v>
      </c>
      <c r="EV13" s="1615">
        <v>2083.845941</v>
      </c>
      <c r="EW13" s="1615">
        <v>2122.5661460000001</v>
      </c>
      <c r="EX13" s="1615">
        <v>2056.5147299999999</v>
      </c>
      <c r="EY13" s="1615">
        <v>1999.276316</v>
      </c>
      <c r="EZ13" s="1615">
        <v>2192.8145060000002</v>
      </c>
      <c r="FA13" s="1617">
        <v>2247.0572259999999</v>
      </c>
      <c r="FB13" s="1616">
        <v>2473.021268</v>
      </c>
      <c r="FC13" s="1615">
        <v>2797.4044639999997</v>
      </c>
      <c r="FD13" s="1615">
        <v>4427.6218349999999</v>
      </c>
      <c r="FE13" s="1615">
        <v>5428.645775</v>
      </c>
      <c r="FF13" s="1615">
        <v>5743.450578</v>
      </c>
      <c r="FG13" s="1615">
        <v>5820.9070420000007</v>
      </c>
      <c r="FH13" s="1615">
        <v>5996.1528579999995</v>
      </c>
      <c r="FI13" s="1615">
        <v>6336.2186600000005</v>
      </c>
      <c r="FJ13" s="1615">
        <v>7761.246846</v>
      </c>
      <c r="FK13" s="1615">
        <v>7979.857051</v>
      </c>
      <c r="FL13" s="1615">
        <v>8538.611316999999</v>
      </c>
      <c r="FM13" s="1617">
        <v>8761.5644250000005</v>
      </c>
      <c r="FN13" s="1615">
        <v>8970.7681350000003</v>
      </c>
      <c r="FO13" s="1615">
        <v>10925.874865</v>
      </c>
      <c r="FP13" s="1615">
        <v>12286.735764000001</v>
      </c>
      <c r="FQ13" s="1615">
        <v>12046.995547999999</v>
      </c>
      <c r="FR13" s="1615">
        <v>13711.916020000002</v>
      </c>
      <c r="FS13" s="1615">
        <v>14585.613052999999</v>
      </c>
      <c r="FT13" s="1615">
        <v>15323.045198000002</v>
      </c>
      <c r="FU13" s="1615">
        <v>16406.368872999999</v>
      </c>
      <c r="FV13" s="1615">
        <v>16444.624059000002</v>
      </c>
      <c r="FW13" s="1615">
        <v>17709.434083</v>
      </c>
      <c r="FX13" s="1615">
        <v>18195.448375</v>
      </c>
      <c r="FY13" s="1615">
        <v>18847.33223</v>
      </c>
      <c r="FZ13" s="1616">
        <v>18029.121442</v>
      </c>
      <c r="GA13" s="1615">
        <v>19747.548451999999</v>
      </c>
      <c r="GB13" s="1615">
        <v>23733.761136000001</v>
      </c>
      <c r="GC13" s="1615">
        <v>24914.249594000001</v>
      </c>
      <c r="GD13" s="1615">
        <v>27959.702258999998</v>
      </c>
      <c r="GE13" s="1615">
        <v>27581.009403</v>
      </c>
      <c r="GF13" s="1615">
        <v>28203.845708000001</v>
      </c>
      <c r="GG13" s="1615">
        <v>28169.882016</v>
      </c>
      <c r="GH13" s="1615">
        <v>28010.524411999999</v>
      </c>
      <c r="GI13" s="1615">
        <v>27240.086841</v>
      </c>
      <c r="GJ13" s="1615">
        <v>26513.030504999999</v>
      </c>
      <c r="GK13" s="1617">
        <v>27214.442370000001</v>
      </c>
      <c r="GL13" s="1615"/>
    </row>
    <row r="14" spans="1:197" s="1607" customFormat="1" ht="39.75" customHeight="1" x14ac:dyDescent="0.7">
      <c r="A14" s="1621" t="s">
        <v>1008</v>
      </c>
      <c r="B14" s="1584">
        <v>128.93661800000001</v>
      </c>
      <c r="C14" s="1579">
        <v>246.759852</v>
      </c>
      <c r="D14" s="1579">
        <v>402.168814</v>
      </c>
      <c r="E14" s="1579">
        <v>472.19140899999996</v>
      </c>
      <c r="F14" s="1579">
        <v>621.30725800000005</v>
      </c>
      <c r="G14" s="1579">
        <v>660.96115699999996</v>
      </c>
      <c r="H14" s="1579">
        <v>688.17079100000012</v>
      </c>
      <c r="I14" s="1579">
        <v>822.39036099999998</v>
      </c>
      <c r="J14" s="1579">
        <v>897.16942599999993</v>
      </c>
      <c r="K14" s="1579">
        <v>928.89206999999999</v>
      </c>
      <c r="L14" s="1579">
        <v>986.69207099999994</v>
      </c>
      <c r="M14" s="1585">
        <v>1057.1970620000002</v>
      </c>
      <c r="N14" s="1579">
        <v>1028.2803979999999</v>
      </c>
      <c r="O14" s="1579">
        <v>972.53727300000003</v>
      </c>
      <c r="P14" s="1579">
        <v>931.22031199999992</v>
      </c>
      <c r="Q14" s="1579">
        <v>899.70088899999996</v>
      </c>
      <c r="R14" s="1579">
        <v>1092.136679</v>
      </c>
      <c r="S14" s="1579">
        <v>1164.5401059999999</v>
      </c>
      <c r="T14" s="1579">
        <v>1295.60662</v>
      </c>
      <c r="U14" s="1579">
        <v>1260.3557840000001</v>
      </c>
      <c r="V14" s="1579">
        <v>1368.926651</v>
      </c>
      <c r="W14" s="1579">
        <v>1450.22785</v>
      </c>
      <c r="X14" s="1579">
        <v>1518.0974329999997</v>
      </c>
      <c r="Y14" s="1579">
        <v>1464.0945049999998</v>
      </c>
      <c r="Z14" s="1584">
        <v>1429.2657120000001</v>
      </c>
      <c r="AA14" s="1579">
        <v>1386.9362110000002</v>
      </c>
      <c r="AB14" s="1579">
        <v>1370.6862800000001</v>
      </c>
      <c r="AC14" s="1579">
        <v>1292.1856829999999</v>
      </c>
      <c r="AD14" s="1579">
        <v>1075.163239</v>
      </c>
      <c r="AE14" s="1579">
        <v>1022.3679840000001</v>
      </c>
      <c r="AF14" s="1579">
        <v>1005.579187</v>
      </c>
      <c r="AG14" s="1579">
        <v>1032.591099</v>
      </c>
      <c r="AH14" s="1579">
        <v>968.99113</v>
      </c>
      <c r="AI14" s="1579">
        <v>962.05143099999998</v>
      </c>
      <c r="AJ14" s="1579">
        <v>967.74961699999994</v>
      </c>
      <c r="AK14" s="1585">
        <v>1026.413237</v>
      </c>
      <c r="AL14" s="1579">
        <v>1218.734843</v>
      </c>
      <c r="AM14" s="1579">
        <v>1250.4499150000001</v>
      </c>
      <c r="AN14" s="1579">
        <v>1263.7305589999999</v>
      </c>
      <c r="AO14" s="1579">
        <v>1329.187046</v>
      </c>
      <c r="AP14" s="1579">
        <v>1421.5558100000001</v>
      </c>
      <c r="AQ14" s="1579">
        <v>1417.6201149999999</v>
      </c>
      <c r="AR14" s="1579">
        <v>2008.4133470000002</v>
      </c>
      <c r="AS14" s="1579">
        <v>2019.633026</v>
      </c>
      <c r="AT14" s="1579">
        <v>2115.5224299999995</v>
      </c>
      <c r="AU14" s="1579">
        <v>2138.1608679999999</v>
      </c>
      <c r="AV14" s="1579">
        <v>2132.3027599999996</v>
      </c>
      <c r="AW14" s="1579">
        <v>2133.1552820000002</v>
      </c>
      <c r="AX14" s="1604">
        <v>2005.608514</v>
      </c>
      <c r="AY14" s="1605">
        <v>1923.7874339999998</v>
      </c>
      <c r="AZ14" s="1605">
        <v>1848.0228750000001</v>
      </c>
      <c r="BA14" s="1605">
        <v>1832.7086460000003</v>
      </c>
      <c r="BB14" s="1605">
        <v>1753.67003</v>
      </c>
      <c r="BC14" s="1605">
        <v>1548.9676569999999</v>
      </c>
      <c r="BD14" s="1605">
        <v>1706.2358750000001</v>
      </c>
      <c r="BE14" s="1605">
        <v>1608.786329</v>
      </c>
      <c r="BF14" s="1605">
        <v>1473.673503</v>
      </c>
      <c r="BG14" s="1605">
        <v>1387.638463</v>
      </c>
      <c r="BH14" s="1605">
        <v>1366.548534</v>
      </c>
      <c r="BI14" s="1606">
        <v>1253.2422790000001</v>
      </c>
      <c r="BJ14" s="1605">
        <v>1200.630645</v>
      </c>
      <c r="BK14" s="1605">
        <v>1200.260614</v>
      </c>
      <c r="BL14" s="1605">
        <v>1196.0085959999999</v>
      </c>
      <c r="BM14" s="1605">
        <v>1215.7613390000001</v>
      </c>
      <c r="BN14" s="1605">
        <v>1231.2490690000002</v>
      </c>
      <c r="BO14" s="1605">
        <v>1239.5305510000001</v>
      </c>
      <c r="BP14" s="1605">
        <v>592.86204899999996</v>
      </c>
      <c r="BQ14" s="1605">
        <v>773.36133099999995</v>
      </c>
      <c r="BR14" s="1605">
        <v>767.70819600000004</v>
      </c>
      <c r="BS14" s="1605">
        <v>780.65200799999991</v>
      </c>
      <c r="BT14" s="1605">
        <v>754.85066598999992</v>
      </c>
      <c r="BU14" s="1605">
        <v>776.37978300000009</v>
      </c>
      <c r="BV14" s="1584">
        <v>827.44627899999989</v>
      </c>
      <c r="BW14" s="1579">
        <v>871.8288859999999</v>
      </c>
      <c r="BX14" s="1579">
        <v>914.95449699999995</v>
      </c>
      <c r="BY14" s="1579">
        <v>919.53597100000002</v>
      </c>
      <c r="BZ14" s="1579">
        <v>883.47223699999995</v>
      </c>
      <c r="CA14" s="1579">
        <v>879.85702000000003</v>
      </c>
      <c r="CB14" s="1579">
        <v>1135.2124839999999</v>
      </c>
      <c r="CC14" s="1579">
        <v>948.89165900000012</v>
      </c>
      <c r="CD14" s="1579">
        <v>1010.2326740100001</v>
      </c>
      <c r="CE14" s="1579">
        <v>1175.2822660099998</v>
      </c>
      <c r="CF14" s="1579">
        <v>1650.0321290100003</v>
      </c>
      <c r="CG14" s="1585">
        <v>2515.1950800099999</v>
      </c>
      <c r="CH14" s="1579">
        <v>2969.6097279999999</v>
      </c>
      <c r="CI14" s="1579">
        <v>3400.6061850000001</v>
      </c>
      <c r="CJ14" s="1579">
        <v>3635.090827</v>
      </c>
      <c r="CK14" s="1579">
        <v>3757.4517620000001</v>
      </c>
      <c r="CL14" s="1579">
        <v>4399.8405130000001</v>
      </c>
      <c r="CM14" s="1579">
        <v>4553.1094649999995</v>
      </c>
      <c r="CN14" s="1579">
        <v>4561.9694289999998</v>
      </c>
      <c r="CO14" s="1579">
        <v>4600.4391809999997</v>
      </c>
      <c r="CP14" s="1579">
        <v>4499.0102989999996</v>
      </c>
      <c r="CQ14" s="1595">
        <v>4651.6230990000004</v>
      </c>
      <c r="CR14" s="1595">
        <v>4289.9086989999996</v>
      </c>
      <c r="CS14" s="1595">
        <v>3684.5344560000003</v>
      </c>
      <c r="CT14" s="1599">
        <v>3395.5932239999997</v>
      </c>
      <c r="CU14" s="1595">
        <v>3157.2575590000006</v>
      </c>
      <c r="CV14" s="1595">
        <v>2930.0758720000003</v>
      </c>
      <c r="CW14" s="1595">
        <v>2619.3751860000002</v>
      </c>
      <c r="CX14" s="1595">
        <v>2358.3249110000002</v>
      </c>
      <c r="CY14" s="1595">
        <v>2567.6801220000007</v>
      </c>
      <c r="CZ14" s="1595">
        <v>2294.405667</v>
      </c>
      <c r="DA14" s="1595">
        <v>2209.7805499999999</v>
      </c>
      <c r="DB14" s="1595">
        <v>2214.3073509999999</v>
      </c>
      <c r="DC14" s="1595">
        <v>2181.6821999999997</v>
      </c>
      <c r="DD14" s="1595">
        <v>2122.8710549999996</v>
      </c>
      <c r="DE14" s="1596">
        <v>2283.9301700000001</v>
      </c>
      <c r="DF14" s="1599">
        <v>2357.0028669999997</v>
      </c>
      <c r="DG14" s="1595">
        <v>2106.9583269999998</v>
      </c>
      <c r="DH14" s="1595">
        <v>2033.2901669999999</v>
      </c>
      <c r="DI14" s="1595">
        <v>1826.3921500000004</v>
      </c>
      <c r="DJ14" s="1595">
        <v>1743.76568</v>
      </c>
      <c r="DK14" s="1595">
        <v>1387.01369</v>
      </c>
      <c r="DL14" s="1592">
        <v>1087.8886600000001</v>
      </c>
      <c r="DM14" s="1592">
        <v>1055.2466400000001</v>
      </c>
      <c r="DN14" s="1592">
        <v>897.51566099999991</v>
      </c>
      <c r="DO14" s="1592">
        <v>821.12509999999997</v>
      </c>
      <c r="DP14" s="1592">
        <v>783.80989699999998</v>
      </c>
      <c r="DQ14" s="1593">
        <v>0</v>
      </c>
      <c r="DR14" s="1594">
        <v>0</v>
      </c>
      <c r="DS14" s="1592">
        <v>0</v>
      </c>
      <c r="DT14" s="1592">
        <v>0</v>
      </c>
      <c r="DU14" s="1592">
        <v>0</v>
      </c>
      <c r="DV14" s="1592">
        <v>0</v>
      </c>
      <c r="DW14" s="1592">
        <v>0</v>
      </c>
      <c r="DX14" s="1595">
        <v>0</v>
      </c>
      <c r="DY14" s="1595">
        <v>0</v>
      </c>
      <c r="DZ14" s="1595">
        <v>0</v>
      </c>
      <c r="EA14" s="1595">
        <v>0</v>
      </c>
      <c r="EB14" s="1595">
        <v>0</v>
      </c>
      <c r="EC14" s="1596">
        <v>0</v>
      </c>
      <c r="ED14" s="1599">
        <v>0</v>
      </c>
      <c r="EE14" s="1595">
        <v>0</v>
      </c>
      <c r="EF14" s="1595">
        <v>0</v>
      </c>
      <c r="EG14" s="1595">
        <v>0</v>
      </c>
      <c r="EH14" s="1595">
        <v>0</v>
      </c>
      <c r="EI14" s="1595">
        <v>0</v>
      </c>
      <c r="EJ14" s="1595">
        <v>0</v>
      </c>
      <c r="EK14" s="1595">
        <v>0</v>
      </c>
      <c r="EL14" s="1595">
        <v>0</v>
      </c>
      <c r="EM14" s="1595">
        <v>0</v>
      </c>
      <c r="EN14" s="1595">
        <v>0</v>
      </c>
      <c r="EO14" s="1596">
        <v>0</v>
      </c>
      <c r="EP14" s="1599">
        <v>0</v>
      </c>
      <c r="EQ14" s="1595">
        <v>0</v>
      </c>
      <c r="ER14" s="1595">
        <v>0</v>
      </c>
      <c r="ES14" s="1595">
        <v>0</v>
      </c>
      <c r="ET14" s="1595">
        <v>0</v>
      </c>
      <c r="EU14" s="1595">
        <v>0</v>
      </c>
      <c r="EV14" s="1595">
        <v>0</v>
      </c>
      <c r="EW14" s="1595">
        <v>0</v>
      </c>
      <c r="EX14" s="1595">
        <v>0</v>
      </c>
      <c r="EY14" s="1595">
        <v>0</v>
      </c>
      <c r="EZ14" s="1595">
        <v>0</v>
      </c>
      <c r="FA14" s="1596">
        <v>0</v>
      </c>
      <c r="FB14" s="1599">
        <v>0</v>
      </c>
      <c r="FC14" s="1595">
        <v>0</v>
      </c>
      <c r="FD14" s="1595">
        <v>0</v>
      </c>
      <c r="FE14" s="1595">
        <v>0</v>
      </c>
      <c r="FF14" s="1595">
        <v>0</v>
      </c>
      <c r="FG14" s="1595">
        <v>0</v>
      </c>
      <c r="FH14" s="1595">
        <v>0</v>
      </c>
      <c r="FI14" s="1595">
        <v>0</v>
      </c>
      <c r="FJ14" s="1595">
        <v>0</v>
      </c>
      <c r="FK14" s="1595">
        <v>0</v>
      </c>
      <c r="FL14" s="1595">
        <v>0</v>
      </c>
      <c r="FM14" s="1596">
        <v>0</v>
      </c>
      <c r="FN14" s="1595">
        <v>0</v>
      </c>
      <c r="FO14" s="1595">
        <v>0</v>
      </c>
      <c r="FP14" s="1595">
        <v>0</v>
      </c>
      <c r="FQ14" s="1595">
        <v>0</v>
      </c>
      <c r="FR14" s="1595">
        <v>0</v>
      </c>
      <c r="FS14" s="1595">
        <v>0</v>
      </c>
      <c r="FT14" s="1595">
        <v>0</v>
      </c>
      <c r="FU14" s="1595">
        <v>0</v>
      </c>
      <c r="FV14" s="1595">
        <v>0</v>
      </c>
      <c r="FW14" s="1595">
        <v>0</v>
      </c>
      <c r="FX14" s="1595">
        <v>0</v>
      </c>
      <c r="FY14" s="1595">
        <v>0</v>
      </c>
      <c r="FZ14" s="1599">
        <v>0</v>
      </c>
      <c r="GA14" s="1595">
        <v>0</v>
      </c>
      <c r="GB14" s="1595">
        <v>0</v>
      </c>
      <c r="GC14" s="1595">
        <v>0</v>
      </c>
      <c r="GD14" s="1595">
        <v>0</v>
      </c>
      <c r="GE14" s="1595">
        <v>0</v>
      </c>
      <c r="GF14" s="1595">
        <v>0</v>
      </c>
      <c r="GG14" s="1595">
        <v>0</v>
      </c>
      <c r="GH14" s="1595">
        <v>0</v>
      </c>
      <c r="GI14" s="1595">
        <v>0</v>
      </c>
      <c r="GJ14" s="1595">
        <v>0</v>
      </c>
      <c r="GK14" s="1596">
        <v>0</v>
      </c>
      <c r="GL14" s="1595"/>
    </row>
    <row r="15" spans="1:197" ht="39.75" customHeight="1" x14ac:dyDescent="0.7">
      <c r="A15" s="1608" t="s">
        <v>1005</v>
      </c>
      <c r="B15" s="1609">
        <v>78.950802999999993</v>
      </c>
      <c r="C15" s="1610">
        <v>194.859118</v>
      </c>
      <c r="D15" s="1610">
        <v>336.47959100000003</v>
      </c>
      <c r="E15" s="1610">
        <v>401.05443500000001</v>
      </c>
      <c r="F15" s="1610">
        <v>540.4502950000001</v>
      </c>
      <c r="G15" s="1610">
        <v>578.78787699999998</v>
      </c>
      <c r="H15" s="1610">
        <v>603.81707700000004</v>
      </c>
      <c r="I15" s="1610">
        <v>721.81707700000004</v>
      </c>
      <c r="J15" s="1610">
        <v>783.72127699999999</v>
      </c>
      <c r="K15" s="1610">
        <v>805.46547699999996</v>
      </c>
      <c r="L15" s="1610">
        <v>859.37487699999997</v>
      </c>
      <c r="M15" s="1611">
        <v>925.79157700000007</v>
      </c>
      <c r="N15" s="1610">
        <v>882.69287699999995</v>
      </c>
      <c r="O15" s="1610">
        <v>834.68096200000002</v>
      </c>
      <c r="P15" s="1610">
        <v>799.24125700000002</v>
      </c>
      <c r="Q15" s="1610">
        <v>760.28408899999999</v>
      </c>
      <c r="R15" s="1610">
        <v>858.64325399999996</v>
      </c>
      <c r="S15" s="1610">
        <v>910.2547659999999</v>
      </c>
      <c r="T15" s="1610">
        <v>961.69570900000008</v>
      </c>
      <c r="U15" s="1610">
        <v>919.05956100000003</v>
      </c>
      <c r="V15" s="1610">
        <v>962.71811100000002</v>
      </c>
      <c r="W15" s="1610">
        <v>1009.761511</v>
      </c>
      <c r="X15" s="1610">
        <v>1071.956471</v>
      </c>
      <c r="Y15" s="1610">
        <v>1015.35538</v>
      </c>
      <c r="Z15" s="1609">
        <v>991.85037999999997</v>
      </c>
      <c r="AA15" s="1610">
        <v>947.01207999999997</v>
      </c>
      <c r="AB15" s="1610">
        <v>922.80181200000004</v>
      </c>
      <c r="AC15" s="1610">
        <v>841.93293600000004</v>
      </c>
      <c r="AD15" s="1610">
        <v>646.56087300000002</v>
      </c>
      <c r="AE15" s="1610">
        <v>599.65765899999997</v>
      </c>
      <c r="AF15" s="1610">
        <v>580.28862600000002</v>
      </c>
      <c r="AG15" s="1610">
        <v>580.63267416000008</v>
      </c>
      <c r="AH15" s="1610">
        <v>520.06992400000001</v>
      </c>
      <c r="AI15" s="1610">
        <v>502.02632416</v>
      </c>
      <c r="AJ15" s="1610">
        <v>492.57296415999997</v>
      </c>
      <c r="AK15" s="1611">
        <v>523.31385516</v>
      </c>
      <c r="AL15" s="1610">
        <v>705.81385499999999</v>
      </c>
      <c r="AM15" s="1610">
        <v>722.31385499999999</v>
      </c>
      <c r="AN15" s="1610">
        <v>732.41355515999999</v>
      </c>
      <c r="AO15" s="1610">
        <v>792.41355500000009</v>
      </c>
      <c r="AP15" s="1610">
        <v>879.25895300000002</v>
      </c>
      <c r="AQ15" s="1610">
        <v>881.20190515999991</v>
      </c>
      <c r="AR15" s="1610">
        <v>1467.3912241600001</v>
      </c>
      <c r="AS15" s="1610">
        <v>1492.28472416</v>
      </c>
      <c r="AT15" s="1610">
        <v>1557.8663721600001</v>
      </c>
      <c r="AU15" s="1610">
        <v>1545.4938721600001</v>
      </c>
      <c r="AV15" s="1610">
        <v>1532.19097216</v>
      </c>
      <c r="AW15" s="1610">
        <v>1518.6261721600001</v>
      </c>
      <c r="AX15" s="1612">
        <v>1394.6261721600001</v>
      </c>
      <c r="AY15" s="1613">
        <v>1325.27617216</v>
      </c>
      <c r="AZ15" s="1613">
        <v>1257.1761721600001</v>
      </c>
      <c r="BA15" s="1613">
        <v>1240.1761721600001</v>
      </c>
      <c r="BB15" s="1613">
        <v>1151.14217216</v>
      </c>
      <c r="BC15" s="1613">
        <v>947.67217215999995</v>
      </c>
      <c r="BD15" s="1613">
        <v>1109.17194316</v>
      </c>
      <c r="BE15" s="1613">
        <v>1037.07593316</v>
      </c>
      <c r="BF15" s="1613">
        <v>941.66448016000004</v>
      </c>
      <c r="BG15" s="1613">
        <v>903.75048016000005</v>
      </c>
      <c r="BH15" s="1613">
        <v>885.80185016000007</v>
      </c>
      <c r="BI15" s="1614">
        <v>812.80185016000007</v>
      </c>
      <c r="BJ15" s="1613">
        <v>762.80185016000007</v>
      </c>
      <c r="BK15" s="1613">
        <v>763.06056016000002</v>
      </c>
      <c r="BL15" s="1613">
        <v>760.31056016000002</v>
      </c>
      <c r="BM15" s="1613">
        <v>765.51056015999995</v>
      </c>
      <c r="BN15" s="1613">
        <v>768.71056016</v>
      </c>
      <c r="BO15" s="1613">
        <v>770.08556016</v>
      </c>
      <c r="BP15" s="1613">
        <v>125.29456015999999</v>
      </c>
      <c r="BQ15" s="1613">
        <v>303.27867015999999</v>
      </c>
      <c r="BR15" s="1613">
        <v>308.15847515999997</v>
      </c>
      <c r="BS15" s="1613">
        <v>302.44497515999996</v>
      </c>
      <c r="BT15" s="1613">
        <v>262.59360515999998</v>
      </c>
      <c r="BU15" s="1613">
        <v>266.96010316000002</v>
      </c>
      <c r="BV15" s="1609">
        <v>267.06010315999998</v>
      </c>
      <c r="BW15" s="1610">
        <v>300.85139315999999</v>
      </c>
      <c r="BX15" s="1610">
        <v>326.75139315999996</v>
      </c>
      <c r="BY15" s="1610">
        <v>322.65939315999998</v>
      </c>
      <c r="BZ15" s="1610">
        <v>329.47669316000002</v>
      </c>
      <c r="CA15" s="1610">
        <v>323.26119316</v>
      </c>
      <c r="CB15" s="1610">
        <v>591.26081416</v>
      </c>
      <c r="CC15" s="1610">
        <v>221.13580899999999</v>
      </c>
      <c r="CD15" s="1610">
        <v>287.57580899999999</v>
      </c>
      <c r="CE15" s="1610">
        <v>446.60580900000002</v>
      </c>
      <c r="CF15" s="1610">
        <v>920.64580899999999</v>
      </c>
      <c r="CG15" s="1611">
        <v>1774.789311</v>
      </c>
      <c r="CH15" s="1610">
        <v>1616.0815660000001</v>
      </c>
      <c r="CI15" s="1610">
        <v>2005.644548</v>
      </c>
      <c r="CJ15" s="1610">
        <v>2098.0541990000002</v>
      </c>
      <c r="CK15" s="1610">
        <v>2208.5793749999998</v>
      </c>
      <c r="CL15" s="1610">
        <v>2487.7855679999998</v>
      </c>
      <c r="CM15" s="1610">
        <v>2645.5185750000001</v>
      </c>
      <c r="CN15" s="1610">
        <v>2471.2919539999998</v>
      </c>
      <c r="CO15" s="1610">
        <v>2516.9237330000001</v>
      </c>
      <c r="CP15" s="1610">
        <v>2608.1367489999998</v>
      </c>
      <c r="CQ15" s="1615">
        <v>2828.9245380000002</v>
      </c>
      <c r="CR15" s="1615">
        <v>2555.6375120000002</v>
      </c>
      <c r="CS15" s="1615">
        <v>2102.435285</v>
      </c>
      <c r="CT15" s="1616">
        <v>2042.1272649999999</v>
      </c>
      <c r="CU15" s="1615">
        <v>1830.4900849999999</v>
      </c>
      <c r="CV15" s="1615">
        <v>1708.7110560000001</v>
      </c>
      <c r="CW15" s="1615">
        <v>1403.2098330000001</v>
      </c>
      <c r="CX15" s="1615">
        <v>1387.5433970000001</v>
      </c>
      <c r="CY15" s="1615">
        <v>1357.464581</v>
      </c>
      <c r="CZ15" s="1615">
        <v>1064.2435419999999</v>
      </c>
      <c r="DA15" s="1615">
        <v>1031.8640720000001</v>
      </c>
      <c r="DB15" s="1615">
        <v>1051.6430679999999</v>
      </c>
      <c r="DC15" s="1615">
        <v>986.37760000000003</v>
      </c>
      <c r="DD15" s="1615">
        <v>962.93739500000004</v>
      </c>
      <c r="DE15" s="1617">
        <v>1274.424317</v>
      </c>
      <c r="DF15" s="1616">
        <v>1284.06413</v>
      </c>
      <c r="DG15" s="1615">
        <v>1155.952233</v>
      </c>
      <c r="DH15" s="1615">
        <v>1101.842643</v>
      </c>
      <c r="DI15" s="1615">
        <v>1100.471509</v>
      </c>
      <c r="DJ15" s="1615">
        <v>1020.374097</v>
      </c>
      <c r="DK15" s="1615">
        <v>899.56334600000002</v>
      </c>
      <c r="DL15" s="1618">
        <v>815.80884900000001</v>
      </c>
      <c r="DM15" s="1618">
        <v>801.14761299999998</v>
      </c>
      <c r="DN15" s="1618">
        <v>735.72329400000001</v>
      </c>
      <c r="DO15" s="1618">
        <v>648.34345999999994</v>
      </c>
      <c r="DP15" s="1618">
        <v>662.21659</v>
      </c>
      <c r="DQ15" s="1619">
        <v>0</v>
      </c>
      <c r="DR15" s="1620">
        <v>0</v>
      </c>
      <c r="DS15" s="1618">
        <v>0</v>
      </c>
      <c r="DT15" s="1618">
        <v>0</v>
      </c>
      <c r="DU15" s="1618">
        <v>0</v>
      </c>
      <c r="DV15" s="1618">
        <v>0</v>
      </c>
      <c r="DW15" s="1618">
        <v>0</v>
      </c>
      <c r="DX15" s="1615">
        <v>0</v>
      </c>
      <c r="DY15" s="1615">
        <v>0</v>
      </c>
      <c r="DZ15" s="1615">
        <v>0</v>
      </c>
      <c r="EA15" s="1615">
        <v>0</v>
      </c>
      <c r="EB15" s="1615">
        <v>0</v>
      </c>
      <c r="EC15" s="1617">
        <v>0</v>
      </c>
      <c r="ED15" s="1616">
        <v>0</v>
      </c>
      <c r="EE15" s="1615">
        <v>0</v>
      </c>
      <c r="EF15" s="1615">
        <v>0</v>
      </c>
      <c r="EG15" s="1615">
        <v>0</v>
      </c>
      <c r="EH15" s="1615">
        <v>0</v>
      </c>
      <c r="EI15" s="1615">
        <v>0</v>
      </c>
      <c r="EJ15" s="1615">
        <v>0</v>
      </c>
      <c r="EK15" s="1615">
        <v>0</v>
      </c>
      <c r="EL15" s="1615">
        <v>0</v>
      </c>
      <c r="EM15" s="1615">
        <v>0</v>
      </c>
      <c r="EN15" s="1615">
        <v>0</v>
      </c>
      <c r="EO15" s="1617">
        <v>0</v>
      </c>
      <c r="EP15" s="1616">
        <v>0</v>
      </c>
      <c r="EQ15" s="1615">
        <v>0</v>
      </c>
      <c r="ER15" s="1615">
        <v>0</v>
      </c>
      <c r="ES15" s="1615">
        <v>0</v>
      </c>
      <c r="ET15" s="1615">
        <v>0</v>
      </c>
      <c r="EU15" s="1615">
        <v>0</v>
      </c>
      <c r="EV15" s="1615">
        <v>0</v>
      </c>
      <c r="EW15" s="1615">
        <v>0</v>
      </c>
      <c r="EX15" s="1615">
        <v>0</v>
      </c>
      <c r="EY15" s="1615">
        <v>0</v>
      </c>
      <c r="EZ15" s="1615">
        <v>0</v>
      </c>
      <c r="FA15" s="1617">
        <v>0</v>
      </c>
      <c r="FB15" s="1616">
        <v>0</v>
      </c>
      <c r="FC15" s="1615">
        <v>0</v>
      </c>
      <c r="FD15" s="1615">
        <v>0</v>
      </c>
      <c r="FE15" s="1615">
        <v>0</v>
      </c>
      <c r="FF15" s="1615">
        <v>0</v>
      </c>
      <c r="FG15" s="1615">
        <v>0</v>
      </c>
      <c r="FH15" s="1615">
        <v>0</v>
      </c>
      <c r="FI15" s="1615">
        <v>0</v>
      </c>
      <c r="FJ15" s="1615">
        <v>0</v>
      </c>
      <c r="FK15" s="1615">
        <v>0</v>
      </c>
      <c r="FL15" s="1615">
        <v>0</v>
      </c>
      <c r="FM15" s="1617">
        <v>0</v>
      </c>
      <c r="FN15" s="1615">
        <v>0</v>
      </c>
      <c r="FO15" s="1615">
        <v>0</v>
      </c>
      <c r="FP15" s="1615">
        <v>0</v>
      </c>
      <c r="FQ15" s="1615">
        <v>0</v>
      </c>
      <c r="FR15" s="1615">
        <v>0</v>
      </c>
      <c r="FS15" s="1615">
        <v>0</v>
      </c>
      <c r="FT15" s="1615">
        <v>0</v>
      </c>
      <c r="FU15" s="1615">
        <v>0</v>
      </c>
      <c r="FV15" s="1615">
        <v>0</v>
      </c>
      <c r="FW15" s="1615">
        <v>0</v>
      </c>
      <c r="FX15" s="1615">
        <v>0</v>
      </c>
      <c r="FY15" s="1615">
        <v>0</v>
      </c>
      <c r="FZ15" s="1616">
        <v>0</v>
      </c>
      <c r="GA15" s="1615">
        <v>0</v>
      </c>
      <c r="GB15" s="1615">
        <v>0</v>
      </c>
      <c r="GC15" s="1615">
        <v>0</v>
      </c>
      <c r="GD15" s="1615">
        <v>0</v>
      </c>
      <c r="GE15" s="1615">
        <v>0</v>
      </c>
      <c r="GF15" s="1615">
        <v>0</v>
      </c>
      <c r="GG15" s="1615">
        <v>0</v>
      </c>
      <c r="GH15" s="1615">
        <v>0</v>
      </c>
      <c r="GI15" s="1615">
        <v>0</v>
      </c>
      <c r="GJ15" s="1615">
        <v>0</v>
      </c>
      <c r="GK15" s="1617">
        <v>0</v>
      </c>
      <c r="GL15" s="1615"/>
    </row>
    <row r="16" spans="1:197" ht="39.75" customHeight="1" x14ac:dyDescent="0.7">
      <c r="A16" s="1608" t="s">
        <v>1006</v>
      </c>
      <c r="B16" s="1609">
        <v>49.985815000000002</v>
      </c>
      <c r="C16" s="1610">
        <v>51.900734</v>
      </c>
      <c r="D16" s="1610">
        <v>65.689222999999998</v>
      </c>
      <c r="E16" s="1610">
        <v>71.136973999999995</v>
      </c>
      <c r="F16" s="1610">
        <v>80.856963000000007</v>
      </c>
      <c r="G16" s="1610">
        <v>82.17328000000002</v>
      </c>
      <c r="H16" s="1610">
        <v>84.353713999999997</v>
      </c>
      <c r="I16" s="1610">
        <v>100.57328399999999</v>
      </c>
      <c r="J16" s="1610">
        <v>113.448149</v>
      </c>
      <c r="K16" s="1610">
        <v>123.42659300000001</v>
      </c>
      <c r="L16" s="1610">
        <v>127.317194</v>
      </c>
      <c r="M16" s="1611">
        <v>131.40548500000003</v>
      </c>
      <c r="N16" s="1610">
        <v>145.58752099999998</v>
      </c>
      <c r="O16" s="1610">
        <v>137.85631099999998</v>
      </c>
      <c r="P16" s="1610">
        <v>131.97905499999999</v>
      </c>
      <c r="Q16" s="1610">
        <v>139.41679999999999</v>
      </c>
      <c r="R16" s="1610">
        <v>233.49342500000003</v>
      </c>
      <c r="S16" s="1610">
        <v>254.28533999999999</v>
      </c>
      <c r="T16" s="1610">
        <v>333.91091099999994</v>
      </c>
      <c r="U16" s="1610">
        <v>341.296223</v>
      </c>
      <c r="V16" s="1610">
        <v>406.20854000000003</v>
      </c>
      <c r="W16" s="1610">
        <v>440.466339</v>
      </c>
      <c r="X16" s="1610">
        <v>446.14096199999994</v>
      </c>
      <c r="Y16" s="1610">
        <v>448.739125</v>
      </c>
      <c r="Z16" s="1609">
        <v>437.41533200000003</v>
      </c>
      <c r="AA16" s="1610">
        <v>439.92413100000005</v>
      </c>
      <c r="AB16" s="1610">
        <v>447.88446799999997</v>
      </c>
      <c r="AC16" s="1610">
        <v>450.25274700000006</v>
      </c>
      <c r="AD16" s="1610">
        <v>428.60236599999996</v>
      </c>
      <c r="AE16" s="1610">
        <v>422.71032500000007</v>
      </c>
      <c r="AF16" s="1610">
        <v>425.29056099999997</v>
      </c>
      <c r="AG16" s="1610">
        <v>451.95842484000002</v>
      </c>
      <c r="AH16" s="1610">
        <v>448.92120599999998</v>
      </c>
      <c r="AI16" s="1610">
        <v>460.02510683999998</v>
      </c>
      <c r="AJ16" s="1610">
        <v>475.17665283999997</v>
      </c>
      <c r="AK16" s="1611">
        <v>503.09938184000004</v>
      </c>
      <c r="AL16" s="1610">
        <v>512.92098799999997</v>
      </c>
      <c r="AM16" s="1610">
        <v>528.13605999999993</v>
      </c>
      <c r="AN16" s="1610">
        <v>531.31700383999998</v>
      </c>
      <c r="AO16" s="1610">
        <v>536.77349100000004</v>
      </c>
      <c r="AP16" s="1610">
        <v>542.29685699999993</v>
      </c>
      <c r="AQ16" s="1610">
        <v>536.41820984000003</v>
      </c>
      <c r="AR16" s="1610">
        <v>541.02212284000007</v>
      </c>
      <c r="AS16" s="1610">
        <v>527.34830183999998</v>
      </c>
      <c r="AT16" s="1610">
        <v>557.6560578399999</v>
      </c>
      <c r="AU16" s="1610">
        <v>592.66699584000003</v>
      </c>
      <c r="AV16" s="1610">
        <v>600.11178784000015</v>
      </c>
      <c r="AW16" s="1610">
        <v>614.52910984000005</v>
      </c>
      <c r="AX16" s="1612">
        <v>610.98234184</v>
      </c>
      <c r="AY16" s="1613">
        <v>598.51126183999997</v>
      </c>
      <c r="AZ16" s="1613">
        <v>590.84670284000003</v>
      </c>
      <c r="BA16" s="1613">
        <v>592.53247383999997</v>
      </c>
      <c r="BB16" s="1613">
        <v>602.52785783999991</v>
      </c>
      <c r="BC16" s="1613">
        <v>601.29548483999997</v>
      </c>
      <c r="BD16" s="1613">
        <v>597.06393184000001</v>
      </c>
      <c r="BE16" s="1613">
        <v>571.71039584000005</v>
      </c>
      <c r="BF16" s="1613">
        <v>532.00902283999994</v>
      </c>
      <c r="BG16" s="1613">
        <v>483.88798284000001</v>
      </c>
      <c r="BH16" s="1613">
        <v>480.74668384</v>
      </c>
      <c r="BI16" s="1614">
        <v>440.44042883999992</v>
      </c>
      <c r="BJ16" s="1613">
        <v>437.82879484</v>
      </c>
      <c r="BK16" s="1613">
        <v>437.20005384000001</v>
      </c>
      <c r="BL16" s="1613">
        <v>435.69803584000005</v>
      </c>
      <c r="BM16" s="1613">
        <v>450.25077884000007</v>
      </c>
      <c r="BN16" s="1613">
        <v>462.53850884000002</v>
      </c>
      <c r="BO16" s="1613">
        <v>469.44499084</v>
      </c>
      <c r="BP16" s="1613">
        <v>467.56748884000001</v>
      </c>
      <c r="BQ16" s="1613">
        <v>470.08266083999996</v>
      </c>
      <c r="BR16" s="1613">
        <v>459.54972084000002</v>
      </c>
      <c r="BS16" s="1613">
        <v>478.20703284000001</v>
      </c>
      <c r="BT16" s="1613">
        <v>492.25706083</v>
      </c>
      <c r="BU16" s="1613">
        <v>509.41967984000001</v>
      </c>
      <c r="BV16" s="1609">
        <v>560.38617583999996</v>
      </c>
      <c r="BW16" s="1610">
        <v>570.97749283999997</v>
      </c>
      <c r="BX16" s="1610">
        <v>588.20310384000004</v>
      </c>
      <c r="BY16" s="1610">
        <v>596.8765778400001</v>
      </c>
      <c r="BZ16" s="1610">
        <v>553.99554383999998</v>
      </c>
      <c r="CA16" s="1610">
        <v>556.59582683999997</v>
      </c>
      <c r="CB16" s="1610">
        <v>543.95166984000002</v>
      </c>
      <c r="CC16" s="1610">
        <v>727.75585000000012</v>
      </c>
      <c r="CD16" s="1610">
        <v>722.65686501000005</v>
      </c>
      <c r="CE16" s="1610">
        <v>728.67645701000004</v>
      </c>
      <c r="CF16" s="1610">
        <v>729.38632001000019</v>
      </c>
      <c r="CG16" s="1611">
        <v>740.40576900999997</v>
      </c>
      <c r="CH16" s="1610">
        <v>1353.5281620000001</v>
      </c>
      <c r="CI16" s="1610">
        <v>1394.9616370000001</v>
      </c>
      <c r="CJ16" s="1610">
        <v>1537.0366280000001</v>
      </c>
      <c r="CK16" s="1610">
        <v>1548.8723870000001</v>
      </c>
      <c r="CL16" s="1610">
        <v>1912.0549449999999</v>
      </c>
      <c r="CM16" s="1610">
        <v>1907.5908899999999</v>
      </c>
      <c r="CN16" s="1610">
        <v>2090.677475</v>
      </c>
      <c r="CO16" s="1610">
        <v>2083.5154480000001</v>
      </c>
      <c r="CP16" s="1610">
        <v>1890.8735499999998</v>
      </c>
      <c r="CQ16" s="1615">
        <v>1822.6985610000002</v>
      </c>
      <c r="CR16" s="1615">
        <v>1734.2711869999998</v>
      </c>
      <c r="CS16" s="1615">
        <v>1582.0991709999998</v>
      </c>
      <c r="CT16" s="1616">
        <v>1353.4659590000001</v>
      </c>
      <c r="CU16" s="1615">
        <v>1326.7674740000002</v>
      </c>
      <c r="CV16" s="1615">
        <v>1221.364816</v>
      </c>
      <c r="CW16" s="1615">
        <v>1216.1653530000001</v>
      </c>
      <c r="CX16" s="1615">
        <v>970.78151400000002</v>
      </c>
      <c r="CY16" s="1615">
        <v>1210.2155410000003</v>
      </c>
      <c r="CZ16" s="1615">
        <v>1230.1621250000001</v>
      </c>
      <c r="DA16" s="1615">
        <v>1177.9164779999999</v>
      </c>
      <c r="DB16" s="1615">
        <v>1162.6642829999998</v>
      </c>
      <c r="DC16" s="1615">
        <v>1195.3045999999999</v>
      </c>
      <c r="DD16" s="1615">
        <v>1159.9336599999999</v>
      </c>
      <c r="DE16" s="1617">
        <v>1009.5058530000001</v>
      </c>
      <c r="DF16" s="1616">
        <v>1072.9387369999999</v>
      </c>
      <c r="DG16" s="1615">
        <v>951.00609400000008</v>
      </c>
      <c r="DH16" s="1615">
        <v>931.44752399999982</v>
      </c>
      <c r="DI16" s="1615">
        <v>725.92064100000016</v>
      </c>
      <c r="DJ16" s="1615">
        <v>723.39158299999997</v>
      </c>
      <c r="DK16" s="1615">
        <v>487.45034399999997</v>
      </c>
      <c r="DL16" s="1618">
        <v>272.07981100000001</v>
      </c>
      <c r="DM16" s="1618">
        <v>254.09902700000001</v>
      </c>
      <c r="DN16" s="1618">
        <v>161.79236699999998</v>
      </c>
      <c r="DO16" s="1618">
        <v>172.78163999999998</v>
      </c>
      <c r="DP16" s="1618">
        <v>121.593307</v>
      </c>
      <c r="DQ16" s="1619">
        <v>0</v>
      </c>
      <c r="DR16" s="1620">
        <v>0</v>
      </c>
      <c r="DS16" s="1618">
        <v>0</v>
      </c>
      <c r="DT16" s="1618">
        <v>0</v>
      </c>
      <c r="DU16" s="1618">
        <v>0</v>
      </c>
      <c r="DV16" s="1618">
        <v>0</v>
      </c>
      <c r="DW16" s="1618">
        <v>0</v>
      </c>
      <c r="DX16" s="1615">
        <v>0</v>
      </c>
      <c r="DY16" s="1615">
        <v>0</v>
      </c>
      <c r="DZ16" s="1615">
        <v>0</v>
      </c>
      <c r="EA16" s="1615">
        <v>0</v>
      </c>
      <c r="EB16" s="1615">
        <v>0</v>
      </c>
      <c r="EC16" s="1617">
        <v>0</v>
      </c>
      <c r="ED16" s="1616">
        <v>0</v>
      </c>
      <c r="EE16" s="1615">
        <v>0</v>
      </c>
      <c r="EF16" s="1615">
        <v>0</v>
      </c>
      <c r="EG16" s="1615">
        <v>0</v>
      </c>
      <c r="EH16" s="1615">
        <v>0</v>
      </c>
      <c r="EI16" s="1615">
        <v>0</v>
      </c>
      <c r="EJ16" s="1615">
        <v>0</v>
      </c>
      <c r="EK16" s="1615">
        <v>0</v>
      </c>
      <c r="EL16" s="1615">
        <v>0</v>
      </c>
      <c r="EM16" s="1615">
        <v>0</v>
      </c>
      <c r="EN16" s="1615">
        <v>0</v>
      </c>
      <c r="EO16" s="1617">
        <v>0</v>
      </c>
      <c r="EP16" s="1616">
        <v>0</v>
      </c>
      <c r="EQ16" s="1615">
        <v>0</v>
      </c>
      <c r="ER16" s="1615">
        <v>0</v>
      </c>
      <c r="ES16" s="1615">
        <v>0</v>
      </c>
      <c r="ET16" s="1615">
        <v>0</v>
      </c>
      <c r="EU16" s="1615">
        <v>0</v>
      </c>
      <c r="EV16" s="1615">
        <v>0</v>
      </c>
      <c r="EW16" s="1615">
        <v>0</v>
      </c>
      <c r="EX16" s="1615">
        <v>0</v>
      </c>
      <c r="EY16" s="1615">
        <v>0</v>
      </c>
      <c r="EZ16" s="1615">
        <v>0</v>
      </c>
      <c r="FA16" s="1617">
        <v>0</v>
      </c>
      <c r="FB16" s="1616">
        <v>0</v>
      </c>
      <c r="FC16" s="1615">
        <v>0</v>
      </c>
      <c r="FD16" s="1615">
        <v>0</v>
      </c>
      <c r="FE16" s="1615">
        <v>0</v>
      </c>
      <c r="FF16" s="1615">
        <v>0</v>
      </c>
      <c r="FG16" s="1615">
        <v>0</v>
      </c>
      <c r="FH16" s="1615">
        <v>0</v>
      </c>
      <c r="FI16" s="1615">
        <v>0</v>
      </c>
      <c r="FJ16" s="1615">
        <v>0</v>
      </c>
      <c r="FK16" s="1615">
        <v>0</v>
      </c>
      <c r="FL16" s="1615">
        <v>0</v>
      </c>
      <c r="FM16" s="1617">
        <v>0</v>
      </c>
      <c r="FN16" s="1615">
        <v>0</v>
      </c>
      <c r="FO16" s="1615">
        <v>0</v>
      </c>
      <c r="FP16" s="1615">
        <v>0</v>
      </c>
      <c r="FQ16" s="1615">
        <v>0</v>
      </c>
      <c r="FR16" s="1615">
        <v>0</v>
      </c>
      <c r="FS16" s="1615">
        <v>0</v>
      </c>
      <c r="FT16" s="1615">
        <v>0</v>
      </c>
      <c r="FU16" s="1615">
        <v>0</v>
      </c>
      <c r="FV16" s="1615">
        <v>0</v>
      </c>
      <c r="FW16" s="1615">
        <v>0</v>
      </c>
      <c r="FX16" s="1615">
        <v>0</v>
      </c>
      <c r="FY16" s="1615">
        <v>0</v>
      </c>
      <c r="FZ16" s="1616">
        <v>0</v>
      </c>
      <c r="GA16" s="1615">
        <v>0</v>
      </c>
      <c r="GB16" s="1615">
        <v>0</v>
      </c>
      <c r="GC16" s="1615">
        <v>0</v>
      </c>
      <c r="GD16" s="1615">
        <v>0</v>
      </c>
      <c r="GE16" s="1615">
        <v>0</v>
      </c>
      <c r="GF16" s="1615">
        <v>0</v>
      </c>
      <c r="GG16" s="1615">
        <v>0</v>
      </c>
      <c r="GH16" s="1615">
        <v>0</v>
      </c>
      <c r="GI16" s="1615">
        <v>0</v>
      </c>
      <c r="GJ16" s="1615">
        <v>0</v>
      </c>
      <c r="GK16" s="1617">
        <v>0</v>
      </c>
      <c r="GL16" s="1615"/>
    </row>
    <row r="17" spans="1:194" s="1607" customFormat="1" ht="39.75" customHeight="1" x14ac:dyDescent="0.7">
      <c r="A17" s="1621" t="s">
        <v>1009</v>
      </c>
      <c r="B17" s="1584">
        <v>1649.422507</v>
      </c>
      <c r="C17" s="1579">
        <v>1627.435107</v>
      </c>
      <c r="D17" s="1579">
        <v>1718.6153429999999</v>
      </c>
      <c r="E17" s="1579">
        <v>1766.6583189999997</v>
      </c>
      <c r="F17" s="1579">
        <v>1883.4104050000001</v>
      </c>
      <c r="G17" s="1579">
        <v>1994.1126829999998</v>
      </c>
      <c r="H17" s="1579">
        <v>1951.9864429999998</v>
      </c>
      <c r="I17" s="1579">
        <v>1990.0036240000002</v>
      </c>
      <c r="J17" s="1579">
        <v>2005.6187090000001</v>
      </c>
      <c r="K17" s="1579">
        <v>2276.5605049999999</v>
      </c>
      <c r="L17" s="1579">
        <v>2124.0627810000001</v>
      </c>
      <c r="M17" s="1579">
        <v>2098.0800799999997</v>
      </c>
      <c r="N17" s="1584">
        <v>2174.997425</v>
      </c>
      <c r="O17" s="1579">
        <v>2045.369506</v>
      </c>
      <c r="P17" s="1579">
        <v>2006.864554</v>
      </c>
      <c r="Q17" s="1579">
        <v>2000.4013969999999</v>
      </c>
      <c r="R17" s="1579">
        <v>2066.231229</v>
      </c>
      <c r="S17" s="1579">
        <v>2150.4284789999997</v>
      </c>
      <c r="T17" s="1579">
        <v>2138.8711139999996</v>
      </c>
      <c r="U17" s="1579">
        <v>2496.979053</v>
      </c>
      <c r="V17" s="1579">
        <v>2431.5258999999996</v>
      </c>
      <c r="W17" s="1579">
        <v>2334.6132909999997</v>
      </c>
      <c r="X17" s="1579">
        <v>2278.2837289999998</v>
      </c>
      <c r="Y17" s="1585">
        <v>2502.5336779999998</v>
      </c>
      <c r="Z17" s="1579">
        <v>2307.4972580000003</v>
      </c>
      <c r="AA17" s="1579">
        <v>2310.4333059999999</v>
      </c>
      <c r="AB17" s="1579">
        <v>2182.8805560000001</v>
      </c>
      <c r="AC17" s="1579">
        <v>2136.2142239999998</v>
      </c>
      <c r="AD17" s="1579">
        <v>2170.9633640000002</v>
      </c>
      <c r="AE17" s="1579">
        <v>2591.1766250000001</v>
      </c>
      <c r="AF17" s="1579">
        <v>1845.9886999999999</v>
      </c>
      <c r="AG17" s="1579">
        <v>2306.1741909499997</v>
      </c>
      <c r="AH17" s="1579">
        <v>2192.902067</v>
      </c>
      <c r="AI17" s="1579">
        <v>2742.7251641399998</v>
      </c>
      <c r="AJ17" s="1579">
        <v>2800.4579260299997</v>
      </c>
      <c r="AK17" s="1579">
        <v>3678.0526519999999</v>
      </c>
      <c r="AL17" s="1584">
        <v>3953.6027659999995</v>
      </c>
      <c r="AM17" s="1579">
        <v>4180.7875210000002</v>
      </c>
      <c r="AN17" s="1579">
        <v>4380.0188730899999</v>
      </c>
      <c r="AO17" s="1579">
        <v>4691.516756</v>
      </c>
      <c r="AP17" s="1579">
        <v>4812.2988439999999</v>
      </c>
      <c r="AQ17" s="1579">
        <v>4909.8862130599991</v>
      </c>
      <c r="AR17" s="1579">
        <v>4910.3349172500002</v>
      </c>
      <c r="AS17" s="1579">
        <v>4989.46117125</v>
      </c>
      <c r="AT17" s="1579">
        <v>4979.8707652499997</v>
      </c>
      <c r="AU17" s="1579">
        <v>5299.0600672500004</v>
      </c>
      <c r="AV17" s="1579">
        <v>5433.4969402500001</v>
      </c>
      <c r="AW17" s="1585">
        <v>5578.8471312499996</v>
      </c>
      <c r="AX17" s="1579">
        <v>5887.0304832500005</v>
      </c>
      <c r="AY17" s="1579">
        <v>5627.5019212500001</v>
      </c>
      <c r="AZ17" s="1579">
        <v>5983.7549392500005</v>
      </c>
      <c r="BA17" s="1579">
        <v>5518.1574802499999</v>
      </c>
      <c r="BB17" s="1579">
        <v>5501.5851143400005</v>
      </c>
      <c r="BC17" s="1579">
        <v>6661.9787642499996</v>
      </c>
      <c r="BD17" s="1579">
        <v>6392.6196062500003</v>
      </c>
      <c r="BE17" s="1579">
        <v>5428.4840222500006</v>
      </c>
      <c r="BF17" s="1579">
        <v>5061.3030642499998</v>
      </c>
      <c r="BG17" s="1579">
        <v>4871.14625824</v>
      </c>
      <c r="BH17" s="1579">
        <v>5936.8921462500002</v>
      </c>
      <c r="BI17" s="1579">
        <v>4677.2319880099994</v>
      </c>
      <c r="BJ17" s="1584">
        <v>4137.1845530099999</v>
      </c>
      <c r="BK17" s="1579">
        <v>3977.5251270099998</v>
      </c>
      <c r="BL17" s="1579">
        <v>4325.2903220099997</v>
      </c>
      <c r="BM17" s="1579">
        <v>4371.6413370099999</v>
      </c>
      <c r="BN17" s="1579">
        <v>4154.4540970099997</v>
      </c>
      <c r="BO17" s="1579">
        <v>3900.9948109699999</v>
      </c>
      <c r="BP17" s="1579">
        <v>4909.283523009999</v>
      </c>
      <c r="BQ17" s="1579">
        <v>4709.5907620099997</v>
      </c>
      <c r="BR17" s="1579">
        <v>4709.8879529999995</v>
      </c>
      <c r="BS17" s="1579">
        <v>4031.9712490000002</v>
      </c>
      <c r="BT17" s="1579">
        <v>4087.0020319999999</v>
      </c>
      <c r="BU17" s="1585">
        <v>4223.5799559999996</v>
      </c>
      <c r="BV17" s="1579">
        <v>4405.1977270000007</v>
      </c>
      <c r="BW17" s="1579">
        <v>4455.0505860000003</v>
      </c>
      <c r="BX17" s="1579">
        <v>4953.2936840000002</v>
      </c>
      <c r="BY17" s="1579">
        <v>4991.4483380000001</v>
      </c>
      <c r="BZ17" s="1579">
        <v>5206.0964500000009</v>
      </c>
      <c r="CA17" s="1579">
        <v>6022.6982779999998</v>
      </c>
      <c r="CB17" s="1579">
        <v>6158.2662819999996</v>
      </c>
      <c r="CC17" s="1579">
        <v>7631.4502880000009</v>
      </c>
      <c r="CD17" s="1579">
        <v>7880.8426639999998</v>
      </c>
      <c r="CE17" s="1579">
        <v>7118.3555646000004</v>
      </c>
      <c r="CF17" s="1579">
        <v>7735.8100978000002</v>
      </c>
      <c r="CG17" s="1579">
        <v>8766.6915914000001</v>
      </c>
      <c r="CH17" s="1584">
        <v>7194.4044094000001</v>
      </c>
      <c r="CI17" s="1579">
        <v>9612.9443035999993</v>
      </c>
      <c r="CJ17" s="1579">
        <v>9855.3439718000009</v>
      </c>
      <c r="CK17" s="1579">
        <v>10312.9985034</v>
      </c>
      <c r="CL17" s="1579">
        <v>10743.4965866</v>
      </c>
      <c r="CM17" s="1579">
        <v>10910.871084010001</v>
      </c>
      <c r="CN17" s="1579">
        <v>15543.420294</v>
      </c>
      <c r="CO17" s="1579">
        <v>11794.7805432</v>
      </c>
      <c r="CP17" s="1579">
        <v>12691.469762199999</v>
      </c>
      <c r="CQ17" s="1579">
        <v>13787.0745692</v>
      </c>
      <c r="CR17" s="1579">
        <v>14804.52267581</v>
      </c>
      <c r="CS17" s="1585">
        <v>18969.251721800003</v>
      </c>
      <c r="CT17" s="1579">
        <v>19056.197748400002</v>
      </c>
      <c r="CU17" s="1579">
        <v>21046.922926740001</v>
      </c>
      <c r="CV17" s="1579">
        <v>22073.174270200001</v>
      </c>
      <c r="CW17" s="1579">
        <v>22596.533416000002</v>
      </c>
      <c r="CX17" s="1579">
        <v>23483.536235600004</v>
      </c>
      <c r="CY17" s="1579">
        <v>24175.497668399999</v>
      </c>
      <c r="CZ17" s="1579">
        <v>24569.317377570005</v>
      </c>
      <c r="DA17" s="1579">
        <v>26025.753802080002</v>
      </c>
      <c r="DB17" s="1579">
        <v>28215.451933550001</v>
      </c>
      <c r="DC17" s="1579">
        <v>29517.365068999999</v>
      </c>
      <c r="DD17" s="1579">
        <v>31233.288153000001</v>
      </c>
      <c r="DE17" s="1579">
        <v>31544.799949990003</v>
      </c>
      <c r="DF17" s="1584">
        <v>34775.244989059996</v>
      </c>
      <c r="DG17" s="1579">
        <v>36267.866109169998</v>
      </c>
      <c r="DH17" s="1579">
        <v>36010.358763619995</v>
      </c>
      <c r="DI17" s="1579">
        <v>38121.849177020005</v>
      </c>
      <c r="DJ17" s="1579">
        <v>39081.543573499999</v>
      </c>
      <c r="DK17" s="1579">
        <v>40061.464887459995</v>
      </c>
      <c r="DL17" s="1579">
        <v>43676.204135489999</v>
      </c>
      <c r="DM17" s="1579">
        <v>45729.208569590002</v>
      </c>
      <c r="DN17" s="1579">
        <v>46406.781645980001</v>
      </c>
      <c r="DO17" s="1579">
        <v>46445.303867570008</v>
      </c>
      <c r="DP17" s="1579">
        <v>48017.765173560001</v>
      </c>
      <c r="DQ17" s="1585">
        <v>50674.672981819996</v>
      </c>
      <c r="DR17" s="1584">
        <v>50720.314867920002</v>
      </c>
      <c r="DS17" s="1579">
        <v>51536.729638179997</v>
      </c>
      <c r="DT17" s="1579">
        <v>66745.565581170013</v>
      </c>
      <c r="DU17" s="1579">
        <v>71817.392112850008</v>
      </c>
      <c r="DV17" s="1579">
        <v>74963.221841489998</v>
      </c>
      <c r="DW17" s="1579">
        <v>79347.229702860001</v>
      </c>
      <c r="DX17" s="1579">
        <v>82477.213813329989</v>
      </c>
      <c r="DY17" s="1579">
        <v>87105.437306949985</v>
      </c>
      <c r="DZ17" s="1579">
        <v>77310.853677629988</v>
      </c>
      <c r="EA17" s="1579">
        <v>85703.993150000009</v>
      </c>
      <c r="EB17" s="1579">
        <v>91369.551606749999</v>
      </c>
      <c r="EC17" s="1585">
        <v>92169.839368420013</v>
      </c>
      <c r="ED17" s="1584">
        <v>95650.365829660004</v>
      </c>
      <c r="EE17" s="1579">
        <v>96844.717025469989</v>
      </c>
      <c r="EF17" s="1579">
        <v>100121.62881133999</v>
      </c>
      <c r="EG17" s="1579">
        <v>102255.84126754999</v>
      </c>
      <c r="EH17" s="1579">
        <v>108672.04456095002</v>
      </c>
      <c r="EI17" s="1579">
        <v>109675.18954806001</v>
      </c>
      <c r="EJ17" s="1579">
        <v>109824.73722552002</v>
      </c>
      <c r="EK17" s="1579">
        <v>114247.86281238</v>
      </c>
      <c r="EL17" s="1579">
        <v>119163.50232432</v>
      </c>
      <c r="EM17" s="1579">
        <v>121211.3013851</v>
      </c>
      <c r="EN17" s="1579">
        <v>125809.77750083001</v>
      </c>
      <c r="EO17" s="1585">
        <v>129769.14744420999</v>
      </c>
      <c r="EP17" s="1584">
        <v>132843.15332305001</v>
      </c>
      <c r="EQ17" s="1579">
        <v>135117.70857182</v>
      </c>
      <c r="ER17" s="1579">
        <v>140219.53289954001</v>
      </c>
      <c r="ES17" s="1579">
        <v>142226.42790812001</v>
      </c>
      <c r="ET17" s="1579">
        <v>143968.16542117001</v>
      </c>
      <c r="EU17" s="1579">
        <v>147194.44211623003</v>
      </c>
      <c r="EV17" s="1579">
        <v>145826.31718960998</v>
      </c>
      <c r="EW17" s="1579">
        <v>149157.92564721999</v>
      </c>
      <c r="EX17" s="1579">
        <v>151597.46569417999</v>
      </c>
      <c r="EY17" s="1579">
        <v>154362.27513865998</v>
      </c>
      <c r="EZ17" s="1579">
        <v>144469.23910025001</v>
      </c>
      <c r="FA17" s="1585">
        <v>138643.91545668003</v>
      </c>
      <c r="FB17" s="1584">
        <v>133587.14010714</v>
      </c>
      <c r="FC17" s="1579">
        <v>109474.57167023998</v>
      </c>
      <c r="FD17" s="1579">
        <v>107242.83780076</v>
      </c>
      <c r="FE17" s="1579">
        <v>106822.04423861002</v>
      </c>
      <c r="FF17" s="1579">
        <v>106563.48735200899</v>
      </c>
      <c r="FG17" s="1579">
        <v>130714.32410119</v>
      </c>
      <c r="FH17" s="1579">
        <v>130715.32410119</v>
      </c>
      <c r="FI17" s="1579">
        <v>130716.32410119</v>
      </c>
      <c r="FJ17" s="1579">
        <v>130717.32410119</v>
      </c>
      <c r="FK17" s="1579">
        <v>130718.32410119</v>
      </c>
      <c r="FL17" s="1579">
        <v>130719.32410119</v>
      </c>
      <c r="FM17" s="1585">
        <v>130720.32410119</v>
      </c>
      <c r="FN17" s="1579">
        <v>130721.32410119</v>
      </c>
      <c r="FO17" s="1579">
        <v>130722.32410119</v>
      </c>
      <c r="FP17" s="1579">
        <v>130723.32410119</v>
      </c>
      <c r="FQ17" s="1579">
        <v>130724.32410119</v>
      </c>
      <c r="FR17" s="1579">
        <v>130725.32410119</v>
      </c>
      <c r="FS17" s="1579">
        <v>130726.32410119</v>
      </c>
      <c r="FT17" s="1579">
        <v>192776.75490929003</v>
      </c>
      <c r="FU17" s="1579">
        <v>196381.55075520999</v>
      </c>
      <c r="FV17" s="1579">
        <v>196864.84933560999</v>
      </c>
      <c r="FW17" s="1579">
        <v>197880.31466986999</v>
      </c>
      <c r="FX17" s="1579">
        <v>197064.31284027002</v>
      </c>
      <c r="FY17" s="1579">
        <v>196587.07462793658</v>
      </c>
      <c r="FZ17" s="1584">
        <v>196868.67492440427</v>
      </c>
      <c r="GA17" s="1579">
        <v>200509.35037333021</v>
      </c>
      <c r="GB17" s="1579">
        <v>200398.96993833021</v>
      </c>
      <c r="GC17" s="1579">
        <v>199079.84504541894</v>
      </c>
      <c r="GD17" s="1579">
        <v>197012.13173497093</v>
      </c>
      <c r="GE17" s="1579">
        <v>196876.35291209677</v>
      </c>
      <c r="GF17" s="1579">
        <v>196805.7849556627</v>
      </c>
      <c r="GG17" s="1579">
        <v>197518.69786818631</v>
      </c>
      <c r="GH17" s="1579">
        <v>198326.70278514578</v>
      </c>
      <c r="GI17" s="1579">
        <v>197039.82395197451</v>
      </c>
      <c r="GJ17" s="1579">
        <v>206331.31127917001</v>
      </c>
      <c r="GK17" s="1585">
        <v>205838.34530838</v>
      </c>
      <c r="GL17" s="1579"/>
    </row>
    <row r="18" spans="1:194" s="1607" customFormat="1" ht="39.75" customHeight="1" x14ac:dyDescent="0.7">
      <c r="A18" s="1621" t="s">
        <v>1010</v>
      </c>
      <c r="B18" s="1584">
        <v>1029.701544</v>
      </c>
      <c r="C18" s="1579">
        <v>1177.9994790000001</v>
      </c>
      <c r="D18" s="1579">
        <v>1301.2345540000001</v>
      </c>
      <c r="E18" s="1579">
        <v>1387.9657149999998</v>
      </c>
      <c r="F18" s="1579">
        <v>1566.772187</v>
      </c>
      <c r="G18" s="1579">
        <v>1572.8662609999999</v>
      </c>
      <c r="H18" s="1579">
        <v>1557.2550209999999</v>
      </c>
      <c r="I18" s="1579">
        <v>1572.3782020000001</v>
      </c>
      <c r="J18" s="1579">
        <v>1592.4132870000001</v>
      </c>
      <c r="K18" s="1579">
        <v>1615.42706</v>
      </c>
      <c r="L18" s="1579">
        <v>1615.2364459999999</v>
      </c>
      <c r="M18" s="1585">
        <v>1618.7555219999999</v>
      </c>
      <c r="N18" s="1579">
        <v>1618.894395</v>
      </c>
      <c r="O18" s="1579">
        <v>1617.3610309999999</v>
      </c>
      <c r="P18" s="1579">
        <v>1627.9488980000001</v>
      </c>
      <c r="Q18" s="1579">
        <v>1621.137653</v>
      </c>
      <c r="R18" s="1579">
        <v>1707.666369</v>
      </c>
      <c r="S18" s="1579">
        <v>1794.4070189999998</v>
      </c>
      <c r="T18" s="1579">
        <v>1795.6828109999997</v>
      </c>
      <c r="U18" s="1579">
        <v>1745.323108</v>
      </c>
      <c r="V18" s="1579">
        <v>1629.8164729999999</v>
      </c>
      <c r="W18" s="1579">
        <v>1457.46019</v>
      </c>
      <c r="X18" s="1579">
        <v>1407.566562</v>
      </c>
      <c r="Y18" s="1579">
        <v>1162.3510879999999</v>
      </c>
      <c r="Z18" s="1584">
        <v>1029.312915</v>
      </c>
      <c r="AA18" s="1579">
        <v>854.19359500000007</v>
      </c>
      <c r="AB18" s="1579">
        <v>790.89574000000005</v>
      </c>
      <c r="AC18" s="1579">
        <v>723.05629399999998</v>
      </c>
      <c r="AD18" s="1579">
        <v>696.063444</v>
      </c>
      <c r="AE18" s="1579">
        <v>766.58859499999994</v>
      </c>
      <c r="AF18" s="1579">
        <v>901.64736600000003</v>
      </c>
      <c r="AG18" s="1579">
        <v>1120.0382842500001</v>
      </c>
      <c r="AH18" s="1579">
        <v>1225.800377</v>
      </c>
      <c r="AI18" s="1579">
        <v>1484.4829232499999</v>
      </c>
      <c r="AJ18" s="1579">
        <v>1542.7031132499999</v>
      </c>
      <c r="AK18" s="1585">
        <v>1655.89052825</v>
      </c>
      <c r="AL18" s="1579">
        <v>2108.2401349999996</v>
      </c>
      <c r="AM18" s="1579">
        <v>2446.7590809999997</v>
      </c>
      <c r="AN18" s="1579">
        <v>2627.7245669999998</v>
      </c>
      <c r="AO18" s="1579">
        <v>2886.0212429999997</v>
      </c>
      <c r="AP18" s="1579">
        <v>3138.7807299999999</v>
      </c>
      <c r="AQ18" s="1579">
        <v>3231.5404722499998</v>
      </c>
      <c r="AR18" s="1579">
        <v>3284.9205352499998</v>
      </c>
      <c r="AS18" s="1579">
        <v>3302.0817892499999</v>
      </c>
      <c r="AT18" s="1579">
        <v>3400.4606432499995</v>
      </c>
      <c r="AU18" s="1579">
        <v>3584.73594525</v>
      </c>
      <c r="AV18" s="1579">
        <v>3587.9448182499996</v>
      </c>
      <c r="AW18" s="1579">
        <v>3612.2150092499996</v>
      </c>
      <c r="AX18" s="1604">
        <v>3610.6483612500001</v>
      </c>
      <c r="AY18" s="1605">
        <v>3598.0327992499997</v>
      </c>
      <c r="AZ18" s="1605">
        <v>3613.84117225</v>
      </c>
      <c r="BA18" s="1605">
        <v>3446.3214762499997</v>
      </c>
      <c r="BB18" s="1605">
        <v>3401.4549513400002</v>
      </c>
      <c r="BC18" s="1605">
        <v>3325.90663025</v>
      </c>
      <c r="BD18" s="1605">
        <v>3263.6905792499997</v>
      </c>
      <c r="BE18" s="1605">
        <v>3046.5411102499997</v>
      </c>
      <c r="BF18" s="1605">
        <v>2813.5901522500003</v>
      </c>
      <c r="BG18" s="1605">
        <v>2676.3433462399998</v>
      </c>
      <c r="BH18" s="1605">
        <v>2695.38963625</v>
      </c>
      <c r="BI18" s="1606">
        <v>2595.2229930099998</v>
      </c>
      <c r="BJ18" s="1605">
        <v>2241.0421800099998</v>
      </c>
      <c r="BK18" s="1605">
        <v>1954.94755801</v>
      </c>
      <c r="BL18" s="1605">
        <v>2195.94341201</v>
      </c>
      <c r="BM18" s="1605">
        <v>2194.3448930099999</v>
      </c>
      <c r="BN18" s="1605">
        <v>2172.4159190099999</v>
      </c>
      <c r="BO18" s="1605">
        <v>2019.0266719700001</v>
      </c>
      <c r="BP18" s="1605">
        <v>2012.7038310099999</v>
      </c>
      <c r="BQ18" s="1605">
        <v>1991.9872550099999</v>
      </c>
      <c r="BR18" s="1605">
        <v>1994.2844459999999</v>
      </c>
      <c r="BS18" s="1605">
        <v>1794.9802850000001</v>
      </c>
      <c r="BT18" s="1605">
        <v>1728.7693919999999</v>
      </c>
      <c r="BU18" s="1605">
        <v>1739.3473160000001</v>
      </c>
      <c r="BV18" s="1584">
        <v>1755.103914</v>
      </c>
      <c r="BW18" s="1579">
        <v>1770.4567730000001</v>
      </c>
      <c r="BX18" s="1579">
        <v>1802.2231260000001</v>
      </c>
      <c r="BY18" s="1579">
        <v>1784.5971609999999</v>
      </c>
      <c r="BZ18" s="1625">
        <v>1687.90931</v>
      </c>
      <c r="CA18" s="1625">
        <v>2026.1153959999999</v>
      </c>
      <c r="CB18" s="1625">
        <v>1758.4763879999998</v>
      </c>
      <c r="CC18" s="1625">
        <v>1857.847403</v>
      </c>
      <c r="CD18" s="1625">
        <v>1933.885029</v>
      </c>
      <c r="CE18" s="1625">
        <v>2154.7429739999998</v>
      </c>
      <c r="CF18" s="1625">
        <v>2380.8082039999999</v>
      </c>
      <c r="CG18" s="1626">
        <v>3404.2148370000004</v>
      </c>
      <c r="CH18" s="1625">
        <v>3230.3953769999998</v>
      </c>
      <c r="CI18" s="1625">
        <v>3225.191984</v>
      </c>
      <c r="CJ18" s="1625">
        <v>3166.4618969999997</v>
      </c>
      <c r="CK18" s="1625">
        <v>3459.5416129999999</v>
      </c>
      <c r="CL18" s="1625">
        <v>3734.8137740000002</v>
      </c>
      <c r="CM18" s="1625">
        <v>3858.0627480000003</v>
      </c>
      <c r="CN18" s="1625">
        <v>3891.3323539999997</v>
      </c>
      <c r="CO18" s="1625">
        <v>3851.9740889999998</v>
      </c>
      <c r="CP18" s="1625">
        <v>3945.7091639999999</v>
      </c>
      <c r="CQ18" s="1625">
        <v>4223.6452909999998</v>
      </c>
      <c r="CR18" s="1625">
        <v>4291.4001429999989</v>
      </c>
      <c r="CS18" s="1625">
        <v>4528.0273590000006</v>
      </c>
      <c r="CT18" s="1627">
        <v>4676.7502369999993</v>
      </c>
      <c r="CU18" s="1625">
        <v>4824.3371339999994</v>
      </c>
      <c r="CV18" s="1625">
        <v>5089.9500779999998</v>
      </c>
      <c r="CW18" s="1625">
        <v>5082.2561960000003</v>
      </c>
      <c r="CX18" s="1625">
        <v>5665.381727</v>
      </c>
      <c r="CY18" s="1625">
        <v>5616.1502289999999</v>
      </c>
      <c r="CZ18" s="1625">
        <v>5457.3837270000004</v>
      </c>
      <c r="DA18" s="1625">
        <v>5546.6362490000001</v>
      </c>
      <c r="DB18" s="1625">
        <v>6848.7689789999995</v>
      </c>
      <c r="DC18" s="1625">
        <v>9286.2816999999995</v>
      </c>
      <c r="DD18" s="1625">
        <v>10711.014651000001</v>
      </c>
      <c r="DE18" s="1626">
        <v>11111.471801</v>
      </c>
      <c r="DF18" s="1627">
        <v>12269.702343000001</v>
      </c>
      <c r="DG18" s="1625">
        <v>13055.454809999999</v>
      </c>
      <c r="DH18" s="1625">
        <v>12185.808591000001</v>
      </c>
      <c r="DI18" s="1625">
        <v>11594.942059000001</v>
      </c>
      <c r="DJ18" s="1625">
        <v>11039.491540999999</v>
      </c>
      <c r="DK18" s="1625">
        <v>10941.055328</v>
      </c>
      <c r="DL18" s="1592">
        <v>10866.210319</v>
      </c>
      <c r="DM18" s="1592">
        <v>10877.690511999999</v>
      </c>
      <c r="DN18" s="1592">
        <v>11335.799766999999</v>
      </c>
      <c r="DO18" s="1592">
        <v>9876.2382170000001</v>
      </c>
      <c r="DP18" s="1592">
        <v>9959.2069159999992</v>
      </c>
      <c r="DQ18" s="1593">
        <v>12156.449428</v>
      </c>
      <c r="DR18" s="1594">
        <v>12105.335596000001</v>
      </c>
      <c r="DS18" s="1592">
        <v>11615.407988999999</v>
      </c>
      <c r="DT18" s="1592">
        <v>11689.232284000002</v>
      </c>
      <c r="DU18" s="1592">
        <v>11788.3683</v>
      </c>
      <c r="DV18" s="1592">
        <v>11903.567566999998</v>
      </c>
      <c r="DW18" s="1592">
        <v>11923.120112999999</v>
      </c>
      <c r="DX18" s="1595">
        <v>11908.866927000001</v>
      </c>
      <c r="DY18" s="1595">
        <v>13610.150593</v>
      </c>
      <c r="DZ18" s="1595">
        <v>14032.876253</v>
      </c>
      <c r="EA18" s="1595">
        <v>15631.721600000001</v>
      </c>
      <c r="EB18" s="1595">
        <v>15406.571958</v>
      </c>
      <c r="EC18" s="1596">
        <v>15830.282629000001</v>
      </c>
      <c r="ED18" s="1599">
        <v>15051.986651000001</v>
      </c>
      <c r="EE18" s="1595">
        <v>15563.820765</v>
      </c>
      <c r="EF18" s="1595">
        <v>15621.987692999999</v>
      </c>
      <c r="EG18" s="1595">
        <v>15496.999936</v>
      </c>
      <c r="EH18" s="1595">
        <v>15477.083439</v>
      </c>
      <c r="EI18" s="1595">
        <v>15415.146033999999</v>
      </c>
      <c r="EJ18" s="1595">
        <v>15231.514961000001</v>
      </c>
      <c r="EK18" s="1595">
        <v>16784.059248999998</v>
      </c>
      <c r="EL18" s="1595">
        <v>16406.854962999998</v>
      </c>
      <c r="EM18" s="1595">
        <v>16885.189132</v>
      </c>
      <c r="EN18" s="1595">
        <v>17208.172281000003</v>
      </c>
      <c r="EO18" s="1596">
        <v>17150.831440000002</v>
      </c>
      <c r="EP18" s="1599">
        <v>17548.421901000002</v>
      </c>
      <c r="EQ18" s="1595">
        <v>18791.944487999997</v>
      </c>
      <c r="ER18" s="1595">
        <v>19326.419551999999</v>
      </c>
      <c r="ES18" s="1595">
        <v>19319.611259000001</v>
      </c>
      <c r="ET18" s="1595">
        <v>18955.110370999999</v>
      </c>
      <c r="EU18" s="1595">
        <v>18957.563126000001</v>
      </c>
      <c r="EV18" s="1595">
        <v>20289.579229999999</v>
      </c>
      <c r="EW18" s="1595">
        <v>17951.699083</v>
      </c>
      <c r="EX18" s="1595">
        <v>18059.237184000001</v>
      </c>
      <c r="EY18" s="1595">
        <v>15683.808856</v>
      </c>
      <c r="EZ18" s="1595">
        <v>13501.210895000002</v>
      </c>
      <c r="FA18" s="1596">
        <v>12494.495269999999</v>
      </c>
      <c r="FB18" s="1599">
        <v>10101.703122999999</v>
      </c>
      <c r="FC18" s="1595">
        <v>1878.8372469999999</v>
      </c>
      <c r="FD18" s="1595">
        <v>1878.8372469999999</v>
      </c>
      <c r="FE18" s="1595">
        <v>1879.0717649999999</v>
      </c>
      <c r="FF18" s="1595">
        <v>1878.8372469999997</v>
      </c>
      <c r="FG18" s="1595">
        <v>1911.643556</v>
      </c>
      <c r="FH18" s="1595">
        <v>1604.8588010000001</v>
      </c>
      <c r="FI18" s="1595">
        <v>1604.8588010000001</v>
      </c>
      <c r="FJ18" s="1595">
        <v>504.8830900000001</v>
      </c>
      <c r="FK18" s="1595">
        <v>504.88309000000004</v>
      </c>
      <c r="FL18" s="1595">
        <v>382.55335500000007</v>
      </c>
      <c r="FM18" s="1596">
        <v>224.738946</v>
      </c>
      <c r="FN18" s="1595">
        <v>224.738946</v>
      </c>
      <c r="FO18" s="1595">
        <v>94.884562000000003</v>
      </c>
      <c r="FP18" s="1595">
        <v>94.884562000000003</v>
      </c>
      <c r="FQ18" s="1595">
        <v>94.845606000000004</v>
      </c>
      <c r="FR18" s="1595">
        <v>0</v>
      </c>
      <c r="FS18" s="1595">
        <v>0</v>
      </c>
      <c r="FT18" s="1595">
        <v>0</v>
      </c>
      <c r="FU18" s="1595">
        <v>0</v>
      </c>
      <c r="FV18" s="1595">
        <v>0</v>
      </c>
      <c r="FW18" s="1595">
        <v>0</v>
      </c>
      <c r="FX18" s="1595">
        <v>0</v>
      </c>
      <c r="FY18" s="1595">
        <v>0</v>
      </c>
      <c r="FZ18" s="1599">
        <v>0</v>
      </c>
      <c r="GA18" s="1595">
        <v>0</v>
      </c>
      <c r="GB18" s="1595">
        <v>0</v>
      </c>
      <c r="GC18" s="1595">
        <v>0</v>
      </c>
      <c r="GD18" s="1595">
        <v>0</v>
      </c>
      <c r="GE18" s="1595">
        <v>0</v>
      </c>
      <c r="GF18" s="1595">
        <v>0</v>
      </c>
      <c r="GG18" s="1595">
        <v>0</v>
      </c>
      <c r="GH18" s="1595">
        <v>0</v>
      </c>
      <c r="GI18" s="1595">
        <v>0</v>
      </c>
      <c r="GJ18" s="1595">
        <v>0</v>
      </c>
      <c r="GK18" s="1596">
        <v>0</v>
      </c>
      <c r="GL18" s="1595"/>
    </row>
    <row r="19" spans="1:194" ht="39.75" customHeight="1" x14ac:dyDescent="0.7">
      <c r="A19" s="1608" t="s">
        <v>1005</v>
      </c>
      <c r="B19" s="1609">
        <v>835.92773599999998</v>
      </c>
      <c r="C19" s="1610">
        <v>976.69773600000008</v>
      </c>
      <c r="D19" s="1610">
        <v>1098.6501860000001</v>
      </c>
      <c r="E19" s="1610">
        <v>1178.5121359999998</v>
      </c>
      <c r="F19" s="1610">
        <v>1249.4375809999999</v>
      </c>
      <c r="G19" s="1610">
        <v>1253.443581</v>
      </c>
      <c r="H19" s="1610">
        <v>1236.951581</v>
      </c>
      <c r="I19" s="1610">
        <v>1249.439081</v>
      </c>
      <c r="J19" s="1610">
        <v>1256.0390809999999</v>
      </c>
      <c r="K19" s="1610">
        <v>1278.7390809999999</v>
      </c>
      <c r="L19" s="1610">
        <v>1278.429081</v>
      </c>
      <c r="M19" s="1611">
        <v>1281.429081</v>
      </c>
      <c r="N19" s="1610">
        <v>1281.429081</v>
      </c>
      <c r="O19" s="1610">
        <v>1279.929081</v>
      </c>
      <c r="P19" s="1610">
        <v>1289.929081</v>
      </c>
      <c r="Q19" s="1610">
        <v>1282.929081</v>
      </c>
      <c r="R19" s="1610">
        <v>1366.429081</v>
      </c>
      <c r="S19" s="1610">
        <v>1451.4783359999999</v>
      </c>
      <c r="T19" s="1610">
        <v>1452.638336</v>
      </c>
      <c r="U19" s="1610">
        <v>1400.638336</v>
      </c>
      <c r="V19" s="1610">
        <v>1393.638336</v>
      </c>
      <c r="W19" s="1610">
        <v>1212.8428359999998</v>
      </c>
      <c r="X19" s="1610">
        <v>1129.091336</v>
      </c>
      <c r="Y19" s="1610">
        <v>894.99298600000009</v>
      </c>
      <c r="Z19" s="1609">
        <v>770.82518600000003</v>
      </c>
      <c r="AA19" s="1610">
        <v>601.51763600000004</v>
      </c>
      <c r="AB19" s="1610">
        <v>542.782736</v>
      </c>
      <c r="AC19" s="1610">
        <v>473.62183600000003</v>
      </c>
      <c r="AD19" s="1610">
        <v>447.23534100000001</v>
      </c>
      <c r="AE19" s="1610">
        <v>507.30934100000002</v>
      </c>
      <c r="AF19" s="1610">
        <v>638.18334100000004</v>
      </c>
      <c r="AG19" s="1610">
        <v>812.18334103999996</v>
      </c>
      <c r="AH19" s="1610">
        <v>895.18334100000004</v>
      </c>
      <c r="AI19" s="1610">
        <v>1135.1833410400002</v>
      </c>
      <c r="AJ19" s="1610">
        <v>1174.14334104</v>
      </c>
      <c r="AK19" s="1611">
        <v>1250.14334104</v>
      </c>
      <c r="AL19" s="1610">
        <v>1669.660341</v>
      </c>
      <c r="AM19" s="1610">
        <v>1989.660341</v>
      </c>
      <c r="AN19" s="1610">
        <v>2148.960341</v>
      </c>
      <c r="AO19" s="1610">
        <v>2187.960341</v>
      </c>
      <c r="AP19" s="1610">
        <v>2174.960341</v>
      </c>
      <c r="AQ19" s="1610">
        <v>2258.9033410399998</v>
      </c>
      <c r="AR19" s="1610">
        <v>2277.9033410399998</v>
      </c>
      <c r="AS19" s="1610">
        <v>2282.9033410399998</v>
      </c>
      <c r="AT19" s="1610">
        <v>2353.9008410399997</v>
      </c>
      <c r="AU19" s="1610">
        <v>2515.8988410399998</v>
      </c>
      <c r="AV19" s="1610">
        <v>2550.09884104</v>
      </c>
      <c r="AW19" s="1610">
        <v>2553.7888410400001</v>
      </c>
      <c r="AX19" s="1612">
        <v>2552.88884104</v>
      </c>
      <c r="AY19" s="1613">
        <v>2540.38884104</v>
      </c>
      <c r="AZ19" s="1613">
        <v>2551.9888410399999</v>
      </c>
      <c r="BA19" s="1613">
        <v>2383.9888410399999</v>
      </c>
      <c r="BB19" s="1613">
        <v>2334.6888410399997</v>
      </c>
      <c r="BC19" s="1613">
        <v>2256.6088410399998</v>
      </c>
      <c r="BD19" s="1613">
        <v>2195.0268410399999</v>
      </c>
      <c r="BE19" s="1613">
        <v>2026.0532410400001</v>
      </c>
      <c r="BF19" s="1613">
        <v>1802.0532410400001</v>
      </c>
      <c r="BG19" s="1613">
        <v>1670.0532410400001</v>
      </c>
      <c r="BH19" s="1613">
        <v>1701.0532410400001</v>
      </c>
      <c r="BI19" s="1614">
        <v>1613.2202087999999</v>
      </c>
      <c r="BJ19" s="1613">
        <v>1270.2032087999999</v>
      </c>
      <c r="BK19" s="1613">
        <v>985.20320879999997</v>
      </c>
      <c r="BL19" s="1613">
        <v>1241.83624104</v>
      </c>
      <c r="BM19" s="1613">
        <v>1233.33624104</v>
      </c>
      <c r="BN19" s="1613">
        <v>1223.33624104</v>
      </c>
      <c r="BO19" s="1613">
        <v>1068.336241</v>
      </c>
      <c r="BP19" s="1613">
        <v>1068.33624104</v>
      </c>
      <c r="BQ19" s="1613">
        <v>1063.33624104</v>
      </c>
      <c r="BR19" s="1613">
        <v>1007.8362410000001</v>
      </c>
      <c r="BS19" s="1613">
        <v>839.83624100000009</v>
      </c>
      <c r="BT19" s="1613">
        <v>776.33624100000009</v>
      </c>
      <c r="BU19" s="1613">
        <v>803.33624100000009</v>
      </c>
      <c r="BV19" s="1609">
        <v>817.73624100000006</v>
      </c>
      <c r="BW19" s="1610">
        <v>820.73624100000006</v>
      </c>
      <c r="BX19" s="1610">
        <v>850.73624100000006</v>
      </c>
      <c r="BY19" s="1610">
        <v>843.27880000000005</v>
      </c>
      <c r="BZ19" s="1610">
        <v>824.27880000000005</v>
      </c>
      <c r="CA19" s="1610">
        <v>1164.3844999999999</v>
      </c>
      <c r="CB19" s="1610">
        <v>875.16498000000001</v>
      </c>
      <c r="CC19" s="1610">
        <v>959.53338199999996</v>
      </c>
      <c r="CD19" s="1610">
        <v>1050.0433820000001</v>
      </c>
      <c r="CE19" s="1610">
        <v>1245.9733819999999</v>
      </c>
      <c r="CF19" s="1610">
        <v>1440.633382</v>
      </c>
      <c r="CG19" s="1611">
        <v>2474.9817030000004</v>
      </c>
      <c r="CH19" s="1610">
        <v>1546.8638780000001</v>
      </c>
      <c r="CI19" s="1610">
        <v>1452.506138</v>
      </c>
      <c r="CJ19" s="1610">
        <v>1370.004807</v>
      </c>
      <c r="CK19" s="1610">
        <v>1580.3126910000001</v>
      </c>
      <c r="CL19" s="1610">
        <v>2057.9212469999998</v>
      </c>
      <c r="CM19" s="1610">
        <v>2116.1960920000001</v>
      </c>
      <c r="CN19" s="1610">
        <v>2106.6947919999998</v>
      </c>
      <c r="CO19" s="1610">
        <v>2186.7941190000001</v>
      </c>
      <c r="CP19" s="1610">
        <v>2178.3332889999997</v>
      </c>
      <c r="CQ19" s="1615">
        <v>2332.907772</v>
      </c>
      <c r="CR19" s="1615">
        <v>2451.754942</v>
      </c>
      <c r="CS19" s="1615">
        <v>2577.8141729999998</v>
      </c>
      <c r="CT19" s="1616">
        <v>2682.938373</v>
      </c>
      <c r="CU19" s="1615">
        <v>2773.6245120000003</v>
      </c>
      <c r="CV19" s="1615">
        <v>2908.4311339999999</v>
      </c>
      <c r="CW19" s="1615">
        <v>2820.3764569999998</v>
      </c>
      <c r="CX19" s="1615">
        <v>2957.1313599999999</v>
      </c>
      <c r="CY19" s="1615">
        <v>2926.9414389999997</v>
      </c>
      <c r="CZ19" s="1615">
        <v>2726.1324130000003</v>
      </c>
      <c r="DA19" s="1615">
        <v>2786.9896650000001</v>
      </c>
      <c r="DB19" s="1615">
        <v>4015.2990219999997</v>
      </c>
      <c r="DC19" s="1615">
        <v>6195.4922000000006</v>
      </c>
      <c r="DD19" s="1615">
        <v>6862.623149</v>
      </c>
      <c r="DE19" s="1617">
        <v>7069.1606300000003</v>
      </c>
      <c r="DF19" s="1616">
        <v>8299.2259409999988</v>
      </c>
      <c r="DG19" s="1615">
        <v>8791.771632</v>
      </c>
      <c r="DH19" s="1615">
        <v>7768.1478499999994</v>
      </c>
      <c r="DI19" s="1615">
        <v>7282.7704759999997</v>
      </c>
      <c r="DJ19" s="1615">
        <v>6753.0420489999997</v>
      </c>
      <c r="DK19" s="1615">
        <v>6705.8542589999997</v>
      </c>
      <c r="DL19" s="1618">
        <v>6480.7124050000002</v>
      </c>
      <c r="DM19" s="1618">
        <v>6499.2871880000002</v>
      </c>
      <c r="DN19" s="1618">
        <v>6937.5575669999998</v>
      </c>
      <c r="DO19" s="1618">
        <v>5721.2267449999999</v>
      </c>
      <c r="DP19" s="1618">
        <v>5436.7373399999997</v>
      </c>
      <c r="DQ19" s="1619">
        <v>7583.4624649999996</v>
      </c>
      <c r="DR19" s="1620">
        <v>7425.2853679999998</v>
      </c>
      <c r="DS19" s="1618">
        <v>6844.2676449999999</v>
      </c>
      <c r="DT19" s="1618">
        <v>6877.1522580000001</v>
      </c>
      <c r="DU19" s="1618">
        <v>6825.8824170000007</v>
      </c>
      <c r="DV19" s="1618">
        <v>6970.0546349999995</v>
      </c>
      <c r="DW19" s="1618">
        <v>6740.0271569999995</v>
      </c>
      <c r="DX19" s="1615">
        <v>6495.6144340000001</v>
      </c>
      <c r="DY19" s="1615">
        <v>8015.651605</v>
      </c>
      <c r="DZ19" s="1615">
        <v>8430.2433660000006</v>
      </c>
      <c r="EA19" s="1615">
        <v>9825.6913999999997</v>
      </c>
      <c r="EB19" s="1615">
        <v>9839.2700420000001</v>
      </c>
      <c r="EC19" s="1617">
        <v>10480.500330000001</v>
      </c>
      <c r="ED19" s="1616">
        <v>9840.9261500000011</v>
      </c>
      <c r="EE19" s="1615">
        <v>10437.136853</v>
      </c>
      <c r="EF19" s="1615">
        <v>10646.843309</v>
      </c>
      <c r="EG19" s="1615">
        <v>10397.146226999999</v>
      </c>
      <c r="EH19" s="1615">
        <v>10331.927730000001</v>
      </c>
      <c r="EI19" s="1615">
        <v>10222.008423000001</v>
      </c>
      <c r="EJ19" s="1615">
        <v>10088.576672000001</v>
      </c>
      <c r="EK19" s="1615">
        <v>11125.697123</v>
      </c>
      <c r="EL19" s="1615">
        <v>11165.247581</v>
      </c>
      <c r="EM19" s="1615">
        <v>10806.606739000001</v>
      </c>
      <c r="EN19" s="1615">
        <v>10629.555493</v>
      </c>
      <c r="EO19" s="1617">
        <v>10374.541568000001</v>
      </c>
      <c r="EP19" s="1616">
        <v>10810.948433</v>
      </c>
      <c r="EQ19" s="1615">
        <v>11801.981994999998</v>
      </c>
      <c r="ER19" s="1615">
        <v>12229.874065</v>
      </c>
      <c r="ES19" s="1615">
        <v>12114.017657</v>
      </c>
      <c r="ET19" s="1615">
        <v>11308.580825999999</v>
      </c>
      <c r="EU19" s="1615">
        <v>11050.497169</v>
      </c>
      <c r="EV19" s="1615">
        <v>12117.221965000001</v>
      </c>
      <c r="EW19" s="1615">
        <v>10311.162724</v>
      </c>
      <c r="EX19" s="1615">
        <v>10412.329397</v>
      </c>
      <c r="EY19" s="1615">
        <v>8856.0115179999993</v>
      </c>
      <c r="EZ19" s="1615">
        <v>7031.411642</v>
      </c>
      <c r="FA19" s="1617">
        <v>7317.9740760000004</v>
      </c>
      <c r="FB19" s="1616">
        <v>5858.728854</v>
      </c>
      <c r="FC19" s="1615">
        <v>31.281020000000002</v>
      </c>
      <c r="FD19" s="1615">
        <v>31.800121999999998</v>
      </c>
      <c r="FE19" s="1615">
        <v>31.800121999999998</v>
      </c>
      <c r="FF19" s="1615">
        <v>31.800121999999998</v>
      </c>
      <c r="FG19" s="1615">
        <v>31.800121999999998</v>
      </c>
      <c r="FH19" s="1615">
        <v>31.546256</v>
      </c>
      <c r="FI19" s="1615">
        <v>31.546256</v>
      </c>
      <c r="FJ19" s="1615">
        <v>30.900568</v>
      </c>
      <c r="FK19" s="1615">
        <v>31.027153999999999</v>
      </c>
      <c r="FL19" s="1615">
        <v>29.900568</v>
      </c>
      <c r="FM19" s="1617">
        <v>4.9005679999999998</v>
      </c>
      <c r="FN19" s="1615">
        <v>4.9005679999999998</v>
      </c>
      <c r="FO19" s="1615">
        <v>4.8021000000000003</v>
      </c>
      <c r="FP19" s="1615">
        <v>4.8021000000000003</v>
      </c>
      <c r="FQ19" s="1615">
        <v>4.8021000000000003</v>
      </c>
      <c r="FR19" s="1615">
        <v>0</v>
      </c>
      <c r="FS19" s="1615">
        <v>0</v>
      </c>
      <c r="FT19" s="1615">
        <v>0</v>
      </c>
      <c r="FU19" s="1615">
        <v>0</v>
      </c>
      <c r="FV19" s="1615">
        <v>0</v>
      </c>
      <c r="FW19" s="1615">
        <v>0</v>
      </c>
      <c r="FX19" s="1615">
        <v>0</v>
      </c>
      <c r="FY19" s="1615">
        <v>0</v>
      </c>
      <c r="FZ19" s="1616">
        <v>0</v>
      </c>
      <c r="GA19" s="1615">
        <v>0</v>
      </c>
      <c r="GB19" s="1615">
        <v>0</v>
      </c>
      <c r="GC19" s="1615">
        <v>0</v>
      </c>
      <c r="GD19" s="1615">
        <v>0</v>
      </c>
      <c r="GE19" s="1615">
        <v>0</v>
      </c>
      <c r="GF19" s="1615">
        <v>0</v>
      </c>
      <c r="GG19" s="1615">
        <v>0</v>
      </c>
      <c r="GH19" s="1615">
        <v>0</v>
      </c>
      <c r="GI19" s="1615">
        <v>0</v>
      </c>
      <c r="GJ19" s="1615">
        <v>0</v>
      </c>
      <c r="GK19" s="1617">
        <v>0</v>
      </c>
      <c r="GL19" s="1615"/>
    </row>
    <row r="20" spans="1:194" ht="39.75" customHeight="1" x14ac:dyDescent="0.7">
      <c r="A20" s="1608" t="s">
        <v>1006</v>
      </c>
      <c r="B20" s="1609">
        <v>193.773808</v>
      </c>
      <c r="C20" s="1610">
        <v>201.30174299999999</v>
      </c>
      <c r="D20" s="1610">
        <v>202.58436799999998</v>
      </c>
      <c r="E20" s="1610">
        <v>209.45357899999999</v>
      </c>
      <c r="F20" s="1610">
        <v>317.33460599999995</v>
      </c>
      <c r="G20" s="1610">
        <v>319.42268000000001</v>
      </c>
      <c r="H20" s="1610">
        <v>320.30344000000002</v>
      </c>
      <c r="I20" s="1610">
        <v>322.93912100000006</v>
      </c>
      <c r="J20" s="1610">
        <v>336.37420600000002</v>
      </c>
      <c r="K20" s="1610">
        <v>336.68797899999998</v>
      </c>
      <c r="L20" s="1610">
        <v>336.807365</v>
      </c>
      <c r="M20" s="1611">
        <v>337.32644099999999</v>
      </c>
      <c r="N20" s="1610">
        <v>337.46531400000003</v>
      </c>
      <c r="O20" s="1610">
        <v>337.43195000000003</v>
      </c>
      <c r="P20" s="1610">
        <v>338.01981700000005</v>
      </c>
      <c r="Q20" s="1610">
        <v>338.208572</v>
      </c>
      <c r="R20" s="1610">
        <v>341.23728799999998</v>
      </c>
      <c r="S20" s="1610">
        <v>342.92868300000004</v>
      </c>
      <c r="T20" s="1610">
        <v>343.04447499999998</v>
      </c>
      <c r="U20" s="1610">
        <v>344.68477200000001</v>
      </c>
      <c r="V20" s="1610">
        <v>236.17813699999999</v>
      </c>
      <c r="W20" s="1610">
        <v>244.61735400000001</v>
      </c>
      <c r="X20" s="1610">
        <v>278.47522600000002</v>
      </c>
      <c r="Y20" s="1610">
        <v>267.35810200000003</v>
      </c>
      <c r="Z20" s="1609">
        <v>258.487729</v>
      </c>
      <c r="AA20" s="1610">
        <v>252.67595900000003</v>
      </c>
      <c r="AB20" s="1610">
        <v>248.11300400000002</v>
      </c>
      <c r="AC20" s="1610">
        <v>249.43445800000001</v>
      </c>
      <c r="AD20" s="1610">
        <v>248.828103</v>
      </c>
      <c r="AE20" s="1610">
        <v>259.27925400000004</v>
      </c>
      <c r="AF20" s="1610">
        <v>263.46402500000005</v>
      </c>
      <c r="AG20" s="1610">
        <v>307.85494320999999</v>
      </c>
      <c r="AH20" s="1610">
        <v>330.61703600000004</v>
      </c>
      <c r="AI20" s="1610">
        <v>349.29958220999998</v>
      </c>
      <c r="AJ20" s="1610">
        <v>368.55977220999995</v>
      </c>
      <c r="AK20" s="1611">
        <v>405.74718720999994</v>
      </c>
      <c r="AL20" s="1610">
        <v>438.57979399999999</v>
      </c>
      <c r="AM20" s="1610">
        <v>457.09873999999991</v>
      </c>
      <c r="AN20" s="1610">
        <v>478.76422599999995</v>
      </c>
      <c r="AO20" s="1610">
        <v>698.06090200000006</v>
      </c>
      <c r="AP20" s="1610">
        <v>963.82038900000009</v>
      </c>
      <c r="AQ20" s="1610">
        <v>972.63713121000001</v>
      </c>
      <c r="AR20" s="1610">
        <v>1007.01719421</v>
      </c>
      <c r="AS20" s="1610">
        <v>1019.1784482100001</v>
      </c>
      <c r="AT20" s="1610">
        <v>1046.55980221</v>
      </c>
      <c r="AU20" s="1610">
        <v>1068.83710421</v>
      </c>
      <c r="AV20" s="1610">
        <v>1037.84597721</v>
      </c>
      <c r="AW20" s="1610">
        <v>1058.4261682099998</v>
      </c>
      <c r="AX20" s="1612">
        <v>1057.7595202099999</v>
      </c>
      <c r="AY20" s="1613">
        <v>1057.6439582099999</v>
      </c>
      <c r="AZ20" s="1613">
        <v>1061.8523312099999</v>
      </c>
      <c r="BA20" s="1613">
        <v>1062.33263521</v>
      </c>
      <c r="BB20" s="1613">
        <v>1066.7661103</v>
      </c>
      <c r="BC20" s="1613">
        <v>1069.29778921</v>
      </c>
      <c r="BD20" s="1613">
        <v>1068.6637382099998</v>
      </c>
      <c r="BE20" s="1613">
        <v>1020.4878692099999</v>
      </c>
      <c r="BF20" s="1613">
        <v>1011.5369112100001</v>
      </c>
      <c r="BG20" s="1613">
        <v>1006.2901052</v>
      </c>
      <c r="BH20" s="1613">
        <v>994.33639520999998</v>
      </c>
      <c r="BI20" s="1614">
        <v>982.00278420999996</v>
      </c>
      <c r="BJ20" s="1613">
        <v>970.83897120999995</v>
      </c>
      <c r="BK20" s="1613">
        <v>969.74434921</v>
      </c>
      <c r="BL20" s="1613">
        <v>954.10717096999997</v>
      </c>
      <c r="BM20" s="1613">
        <v>961.00865196999996</v>
      </c>
      <c r="BN20" s="1613">
        <v>949.07967796999992</v>
      </c>
      <c r="BO20" s="1613">
        <v>950.69043096999997</v>
      </c>
      <c r="BP20" s="1613">
        <v>944.36758996999981</v>
      </c>
      <c r="BQ20" s="1613">
        <v>928.65101397000001</v>
      </c>
      <c r="BR20" s="1613">
        <v>986.44820499999992</v>
      </c>
      <c r="BS20" s="1613">
        <v>955.14404400000001</v>
      </c>
      <c r="BT20" s="1613">
        <v>952.43315099999995</v>
      </c>
      <c r="BU20" s="1613">
        <v>936.01107500000012</v>
      </c>
      <c r="BV20" s="1609">
        <v>937.36767300000008</v>
      </c>
      <c r="BW20" s="1610">
        <v>949.72053200000005</v>
      </c>
      <c r="BX20" s="1610">
        <v>951.48688500000003</v>
      </c>
      <c r="BY20" s="1610">
        <v>941.31836099999987</v>
      </c>
      <c r="BZ20" s="1610">
        <v>863.63050999999996</v>
      </c>
      <c r="CA20" s="1610">
        <v>861.73089599999992</v>
      </c>
      <c r="CB20" s="1610">
        <v>883.31140799999991</v>
      </c>
      <c r="CC20" s="1610">
        <v>898.31402100000003</v>
      </c>
      <c r="CD20" s="1610">
        <v>883.84164700000008</v>
      </c>
      <c r="CE20" s="1610">
        <v>908.7695920000001</v>
      </c>
      <c r="CF20" s="1610">
        <v>940.17482200000006</v>
      </c>
      <c r="CG20" s="1611">
        <v>929.23313400000006</v>
      </c>
      <c r="CH20" s="1610">
        <v>1683.5314989999999</v>
      </c>
      <c r="CI20" s="1610">
        <v>1772.6858459999999</v>
      </c>
      <c r="CJ20" s="1610">
        <v>1796.4570900000001</v>
      </c>
      <c r="CK20" s="1610">
        <v>1879.228922</v>
      </c>
      <c r="CL20" s="1610">
        <v>1676.892527</v>
      </c>
      <c r="CM20" s="1610">
        <v>1741.8666559999999</v>
      </c>
      <c r="CN20" s="1610">
        <v>1784.6375619999999</v>
      </c>
      <c r="CO20" s="1610">
        <v>1665.1799699999999</v>
      </c>
      <c r="CP20" s="1610">
        <v>1767.375875</v>
      </c>
      <c r="CQ20" s="1615">
        <v>1890.737519</v>
      </c>
      <c r="CR20" s="1615">
        <v>1839.6452009999998</v>
      </c>
      <c r="CS20" s="1615">
        <v>1950.213186</v>
      </c>
      <c r="CT20" s="1616">
        <v>1993.811864</v>
      </c>
      <c r="CU20" s="1615">
        <v>2050.712622</v>
      </c>
      <c r="CV20" s="1615">
        <v>2181.5189439999999</v>
      </c>
      <c r="CW20" s="1615">
        <v>2261.879739</v>
      </c>
      <c r="CX20" s="1615">
        <v>2708.2503669999996</v>
      </c>
      <c r="CY20" s="1615">
        <v>2689.2087900000001</v>
      </c>
      <c r="CZ20" s="1615">
        <v>2731.2513139999996</v>
      </c>
      <c r="DA20" s="1615">
        <v>2759.6465839999996</v>
      </c>
      <c r="DB20" s="1615">
        <v>2833.4699569999993</v>
      </c>
      <c r="DC20" s="1615">
        <v>3090.7894999999994</v>
      </c>
      <c r="DD20" s="1615">
        <v>3848.3915019999999</v>
      </c>
      <c r="DE20" s="1617">
        <v>4042.3111710000003</v>
      </c>
      <c r="DF20" s="1616">
        <v>3970.4764020000007</v>
      </c>
      <c r="DG20" s="1615">
        <v>4263.6831779999993</v>
      </c>
      <c r="DH20" s="1615">
        <v>4417.6607410000006</v>
      </c>
      <c r="DI20" s="1615">
        <v>4312.1715830000003</v>
      </c>
      <c r="DJ20" s="1615">
        <v>4286.4494919999997</v>
      </c>
      <c r="DK20" s="1615">
        <v>4235.2010689999997</v>
      </c>
      <c r="DL20" s="1618">
        <v>4385.4979139999996</v>
      </c>
      <c r="DM20" s="1618">
        <v>4378.4033239999999</v>
      </c>
      <c r="DN20" s="1618">
        <v>4398.2421999999997</v>
      </c>
      <c r="DO20" s="1618">
        <v>4155.0114720000001</v>
      </c>
      <c r="DP20" s="1618">
        <v>4522.4695759999995</v>
      </c>
      <c r="DQ20" s="1619">
        <v>4572.9869630000003</v>
      </c>
      <c r="DR20" s="1620">
        <v>4680.0502280000001</v>
      </c>
      <c r="DS20" s="1618">
        <v>4771.1403439999995</v>
      </c>
      <c r="DT20" s="1618">
        <v>4812.0800260000005</v>
      </c>
      <c r="DU20" s="1618">
        <v>4962.4858829999994</v>
      </c>
      <c r="DV20" s="1618">
        <v>4933.5129319999987</v>
      </c>
      <c r="DW20" s="1618">
        <v>5183.0929560000004</v>
      </c>
      <c r="DX20" s="1615">
        <v>5413.252493</v>
      </c>
      <c r="DY20" s="1615">
        <v>5594.4989880000003</v>
      </c>
      <c r="DZ20" s="1615">
        <v>5602.6328869999998</v>
      </c>
      <c r="EA20" s="1615">
        <v>5806.0302000000001</v>
      </c>
      <c r="EB20" s="1615">
        <v>5567.3019160000003</v>
      </c>
      <c r="EC20" s="1617">
        <v>5349.7822989999995</v>
      </c>
      <c r="ED20" s="1616">
        <v>5211.0605009999999</v>
      </c>
      <c r="EE20" s="1615">
        <v>5126.6839119999995</v>
      </c>
      <c r="EF20" s="1615">
        <v>4975.1443839999993</v>
      </c>
      <c r="EG20" s="1615">
        <v>5099.853709</v>
      </c>
      <c r="EH20" s="1615">
        <v>5145.1557089999997</v>
      </c>
      <c r="EI20" s="1615">
        <v>5193.1376109999992</v>
      </c>
      <c r="EJ20" s="1615">
        <v>5142.9382890000006</v>
      </c>
      <c r="EK20" s="1615">
        <v>5658.362126</v>
      </c>
      <c r="EL20" s="1615">
        <v>5241.6073820000001</v>
      </c>
      <c r="EM20" s="1615">
        <v>6078.5823930000006</v>
      </c>
      <c r="EN20" s="1615">
        <v>6578.6167880000003</v>
      </c>
      <c r="EO20" s="1617">
        <v>6776.2898720000003</v>
      </c>
      <c r="EP20" s="1616">
        <v>6737.4734680000001</v>
      </c>
      <c r="EQ20" s="1615">
        <v>6989.962493</v>
      </c>
      <c r="ER20" s="1615">
        <v>7096.5454870000003</v>
      </c>
      <c r="ES20" s="1615">
        <v>7205.5936019999999</v>
      </c>
      <c r="ET20" s="1615">
        <v>7646.5295450000012</v>
      </c>
      <c r="EU20" s="1615">
        <v>7907.0659570000007</v>
      </c>
      <c r="EV20" s="1615">
        <v>8172.3572650000006</v>
      </c>
      <c r="EW20" s="1615">
        <v>7640.5363589999997</v>
      </c>
      <c r="EX20" s="1615">
        <v>7646.9077869999992</v>
      </c>
      <c r="EY20" s="1615">
        <v>6827.7973380000003</v>
      </c>
      <c r="EZ20" s="1615">
        <v>6469.799253000001</v>
      </c>
      <c r="FA20" s="1617">
        <v>5176.521193999999</v>
      </c>
      <c r="FB20" s="1616">
        <v>4242.9742690000003</v>
      </c>
      <c r="FC20" s="1615">
        <v>1847.556227</v>
      </c>
      <c r="FD20" s="1615">
        <v>1847.0371250000001</v>
      </c>
      <c r="FE20" s="1615">
        <v>1847.2716429999998</v>
      </c>
      <c r="FF20" s="1615">
        <v>1847.0371249999998</v>
      </c>
      <c r="FG20" s="1615">
        <v>1846.8026070000001</v>
      </c>
      <c r="FH20" s="1615">
        <v>1567.6325379999998</v>
      </c>
      <c r="FI20" s="1615">
        <v>1567.4178899999999</v>
      </c>
      <c r="FJ20" s="1615">
        <v>469.89887200000004</v>
      </c>
      <c r="FK20" s="1615">
        <v>469.77228600000001</v>
      </c>
      <c r="FL20" s="1615">
        <v>349.20332199999996</v>
      </c>
      <c r="FM20" s="1617">
        <v>218.23602</v>
      </c>
      <c r="FN20" s="1615">
        <v>218.267179</v>
      </c>
      <c r="FO20" s="1615">
        <v>89.681533000000002</v>
      </c>
      <c r="FP20" s="1615">
        <v>90.082461999999992</v>
      </c>
      <c r="FQ20" s="1615">
        <v>89.642576999999989</v>
      </c>
      <c r="FR20" s="1615">
        <v>0</v>
      </c>
      <c r="FS20" s="1615">
        <v>0</v>
      </c>
      <c r="FT20" s="1615">
        <v>0</v>
      </c>
      <c r="FU20" s="1615">
        <v>0</v>
      </c>
      <c r="FV20" s="1615">
        <v>0</v>
      </c>
      <c r="FW20" s="1615">
        <v>0</v>
      </c>
      <c r="FX20" s="1615">
        <v>0</v>
      </c>
      <c r="FY20" s="1615">
        <v>0</v>
      </c>
      <c r="FZ20" s="1616">
        <v>0</v>
      </c>
      <c r="GA20" s="1615">
        <v>0</v>
      </c>
      <c r="GB20" s="1615">
        <v>0</v>
      </c>
      <c r="GC20" s="1615">
        <v>0</v>
      </c>
      <c r="GD20" s="1615">
        <v>0</v>
      </c>
      <c r="GE20" s="1615">
        <v>0</v>
      </c>
      <c r="GF20" s="1615">
        <v>0</v>
      </c>
      <c r="GG20" s="1615">
        <v>0</v>
      </c>
      <c r="GH20" s="1615">
        <v>0</v>
      </c>
      <c r="GI20" s="1615">
        <v>0</v>
      </c>
      <c r="GJ20" s="1615">
        <v>0</v>
      </c>
      <c r="GK20" s="1617">
        <v>0</v>
      </c>
      <c r="GL20" s="1615"/>
    </row>
    <row r="21" spans="1:194" s="1607" customFormat="1" ht="39.75" customHeight="1" x14ac:dyDescent="0.7">
      <c r="A21" s="1621" t="s">
        <v>1011</v>
      </c>
      <c r="B21" s="1584">
        <v>0</v>
      </c>
      <c r="C21" s="1579">
        <v>0</v>
      </c>
      <c r="D21" s="1579">
        <v>0</v>
      </c>
      <c r="E21" s="1579">
        <v>0</v>
      </c>
      <c r="F21" s="1579">
        <v>0</v>
      </c>
      <c r="G21" s="1579">
        <v>0</v>
      </c>
      <c r="H21" s="1579">
        <v>0</v>
      </c>
      <c r="I21" s="1579">
        <v>0</v>
      </c>
      <c r="J21" s="1579">
        <v>0</v>
      </c>
      <c r="K21" s="1579">
        <v>0</v>
      </c>
      <c r="L21" s="1579">
        <v>0</v>
      </c>
      <c r="M21" s="1585">
        <v>0</v>
      </c>
      <c r="N21" s="1579">
        <v>0</v>
      </c>
      <c r="O21" s="1579">
        <v>0</v>
      </c>
      <c r="P21" s="1579">
        <v>0</v>
      </c>
      <c r="Q21" s="1579">
        <v>0</v>
      </c>
      <c r="R21" s="1579">
        <v>0</v>
      </c>
      <c r="S21" s="1579">
        <v>0</v>
      </c>
      <c r="T21" s="1579">
        <v>0</v>
      </c>
      <c r="U21" s="1579">
        <v>0</v>
      </c>
      <c r="V21" s="1579">
        <v>0</v>
      </c>
      <c r="W21" s="1579">
        <v>0</v>
      </c>
      <c r="X21" s="1579">
        <v>0</v>
      </c>
      <c r="Y21" s="1579">
        <v>0</v>
      </c>
      <c r="Z21" s="1584">
        <v>0</v>
      </c>
      <c r="AA21" s="1579">
        <v>0</v>
      </c>
      <c r="AB21" s="1579">
        <v>0</v>
      </c>
      <c r="AC21" s="1579">
        <v>0</v>
      </c>
      <c r="AD21" s="1579">
        <v>0</v>
      </c>
      <c r="AE21" s="1579">
        <v>0</v>
      </c>
      <c r="AF21" s="1579">
        <v>0</v>
      </c>
      <c r="AG21" s="1579">
        <v>0</v>
      </c>
      <c r="AH21" s="1579">
        <v>0</v>
      </c>
      <c r="AI21" s="1579">
        <v>0</v>
      </c>
      <c r="AJ21" s="1579">
        <v>0</v>
      </c>
      <c r="AK21" s="1585">
        <v>0</v>
      </c>
      <c r="AL21" s="1579">
        <v>0</v>
      </c>
      <c r="AM21" s="1579">
        <v>0</v>
      </c>
      <c r="AN21" s="1579">
        <v>0</v>
      </c>
      <c r="AO21" s="1579">
        <v>0</v>
      </c>
      <c r="AP21" s="1579">
        <v>0</v>
      </c>
      <c r="AQ21" s="1579">
        <v>0</v>
      </c>
      <c r="AR21" s="1579">
        <v>0</v>
      </c>
      <c r="AS21" s="1579">
        <v>0</v>
      </c>
      <c r="AT21" s="1579">
        <v>0</v>
      </c>
      <c r="AU21" s="1579">
        <v>0</v>
      </c>
      <c r="AV21" s="1579">
        <v>0</v>
      </c>
      <c r="AW21" s="1579">
        <v>0</v>
      </c>
      <c r="AX21" s="1604">
        <v>0</v>
      </c>
      <c r="AY21" s="1605">
        <v>0</v>
      </c>
      <c r="AZ21" s="1605">
        <v>0</v>
      </c>
      <c r="BA21" s="1605">
        <v>0</v>
      </c>
      <c r="BB21" s="1605">
        <v>0</v>
      </c>
      <c r="BC21" s="1605">
        <v>0</v>
      </c>
      <c r="BD21" s="1605">
        <v>0</v>
      </c>
      <c r="BE21" s="1605">
        <v>0</v>
      </c>
      <c r="BF21" s="1605">
        <v>0</v>
      </c>
      <c r="BG21" s="1605">
        <v>0</v>
      </c>
      <c r="BH21" s="1605">
        <v>0</v>
      </c>
      <c r="BI21" s="1606">
        <v>0</v>
      </c>
      <c r="BJ21" s="1605">
        <v>0</v>
      </c>
      <c r="BK21" s="1605">
        <v>0</v>
      </c>
      <c r="BL21" s="1605">
        <v>0</v>
      </c>
      <c r="BM21" s="1605">
        <v>0</v>
      </c>
      <c r="BN21" s="1605">
        <v>0</v>
      </c>
      <c r="BO21" s="1605">
        <v>0</v>
      </c>
      <c r="BP21" s="1605">
        <v>0</v>
      </c>
      <c r="BQ21" s="1605">
        <v>0</v>
      </c>
      <c r="BR21" s="1605">
        <v>0</v>
      </c>
      <c r="BS21" s="1605">
        <v>0</v>
      </c>
      <c r="BT21" s="1605">
        <v>0</v>
      </c>
      <c r="BU21" s="1605">
        <v>0</v>
      </c>
      <c r="BV21" s="1604">
        <v>0</v>
      </c>
      <c r="BW21" s="1605">
        <v>0</v>
      </c>
      <c r="BX21" s="1605">
        <v>0</v>
      </c>
      <c r="BY21" s="1605">
        <v>0</v>
      </c>
      <c r="BZ21" s="1605">
        <v>0</v>
      </c>
      <c r="CA21" s="1605">
        <v>0</v>
      </c>
      <c r="CB21" s="1605">
        <v>0</v>
      </c>
      <c r="CC21" s="1605">
        <v>0</v>
      </c>
      <c r="CD21" s="1579">
        <v>0</v>
      </c>
      <c r="CE21" s="1579">
        <v>375.3785646</v>
      </c>
      <c r="CF21" s="1579">
        <v>376.90230080000003</v>
      </c>
      <c r="CG21" s="1585">
        <v>395.90641440000002</v>
      </c>
      <c r="CH21" s="1579">
        <v>404.37687339999997</v>
      </c>
      <c r="CI21" s="1579">
        <v>424.0718736</v>
      </c>
      <c r="CJ21" s="1579">
        <v>408.79665479999994</v>
      </c>
      <c r="CK21" s="1579">
        <v>396.42694539999997</v>
      </c>
      <c r="CL21" s="1579">
        <v>405.80596759999997</v>
      </c>
      <c r="CM21" s="1579">
        <v>413.11233001000005</v>
      </c>
      <c r="CN21" s="1579">
        <v>414.20071300000001</v>
      </c>
      <c r="CO21" s="1579">
        <v>416.57622720000001</v>
      </c>
      <c r="CP21" s="1579">
        <v>416.10301720000001</v>
      </c>
      <c r="CQ21" s="1595">
        <v>414.87267119999996</v>
      </c>
      <c r="CR21" s="1595">
        <v>417.78764480000001</v>
      </c>
      <c r="CS21" s="1595">
        <v>418.11889179999997</v>
      </c>
      <c r="CT21" s="1599">
        <v>418.90442039999999</v>
      </c>
      <c r="CU21" s="1595">
        <v>418.40281780000004</v>
      </c>
      <c r="CV21" s="1595">
        <v>417.04943720000006</v>
      </c>
      <c r="CW21" s="1595">
        <v>417.37121999999999</v>
      </c>
      <c r="CX21" s="1595">
        <v>418.77192159999998</v>
      </c>
      <c r="CY21" s="1595">
        <v>428.27397840000003</v>
      </c>
      <c r="CZ21" s="1595">
        <v>444.49561697000001</v>
      </c>
      <c r="DA21" s="1595">
        <v>447.31594909</v>
      </c>
      <c r="DB21" s="1595">
        <v>452.38875954999997</v>
      </c>
      <c r="DC21" s="1595">
        <v>0</v>
      </c>
      <c r="DD21" s="1595">
        <v>0</v>
      </c>
      <c r="DE21" s="1596">
        <v>0</v>
      </c>
      <c r="DF21" s="1599">
        <v>0</v>
      </c>
      <c r="DG21" s="1595">
        <v>0</v>
      </c>
      <c r="DH21" s="1595">
        <v>0</v>
      </c>
      <c r="DI21" s="1595">
        <v>0</v>
      </c>
      <c r="DJ21" s="1595">
        <v>0</v>
      </c>
      <c r="DK21" s="1595">
        <v>0</v>
      </c>
      <c r="DL21" s="1592">
        <v>0</v>
      </c>
      <c r="DM21" s="1592">
        <v>0</v>
      </c>
      <c r="DN21" s="1592">
        <v>0</v>
      </c>
      <c r="DO21" s="1592">
        <v>0</v>
      </c>
      <c r="DP21" s="1592">
        <v>0</v>
      </c>
      <c r="DQ21" s="1593">
        <v>0</v>
      </c>
      <c r="DR21" s="1592">
        <v>40.248053999999996</v>
      </c>
      <c r="DS21" s="1592">
        <v>0</v>
      </c>
      <c r="DT21" s="1592">
        <v>0</v>
      </c>
      <c r="DU21" s="1592">
        <v>33.742430999999996</v>
      </c>
      <c r="DV21" s="1592">
        <v>33.757430999999997</v>
      </c>
      <c r="DW21" s="1592">
        <v>33.757430999999997</v>
      </c>
      <c r="DX21" s="1595">
        <v>24.820236000000001</v>
      </c>
      <c r="DY21" s="1595">
        <v>32.963930999999995</v>
      </c>
      <c r="DZ21" s="1595">
        <v>30.358236000000002</v>
      </c>
      <c r="EA21" s="1595">
        <v>0</v>
      </c>
      <c r="EB21" s="1595">
        <v>0</v>
      </c>
      <c r="EC21" s="1596">
        <v>0</v>
      </c>
      <c r="ED21" s="1599">
        <v>0</v>
      </c>
      <c r="EE21" s="1595">
        <v>0</v>
      </c>
      <c r="EF21" s="1595">
        <v>0</v>
      </c>
      <c r="EG21" s="1595">
        <v>0</v>
      </c>
      <c r="EH21" s="1595">
        <v>0</v>
      </c>
      <c r="EI21" s="1595">
        <v>0</v>
      </c>
      <c r="EJ21" s="1595">
        <v>0</v>
      </c>
      <c r="EK21" s="1595">
        <v>0</v>
      </c>
      <c r="EL21" s="1595">
        <v>0</v>
      </c>
      <c r="EM21" s="1595">
        <v>0</v>
      </c>
      <c r="EN21" s="1595">
        <v>0</v>
      </c>
      <c r="EO21" s="1596">
        <v>0</v>
      </c>
      <c r="EP21" s="1599">
        <v>0</v>
      </c>
      <c r="EQ21" s="1595">
        <v>0</v>
      </c>
      <c r="ER21" s="1595">
        <v>0</v>
      </c>
      <c r="ES21" s="1595">
        <v>0</v>
      </c>
      <c r="ET21" s="1595">
        <v>0</v>
      </c>
      <c r="EU21" s="1595">
        <v>0</v>
      </c>
      <c r="EV21" s="1595">
        <v>0</v>
      </c>
      <c r="EW21" s="1595">
        <v>0</v>
      </c>
      <c r="EX21" s="1595">
        <v>0</v>
      </c>
      <c r="EY21" s="1595">
        <v>0</v>
      </c>
      <c r="EZ21" s="1595">
        <v>0</v>
      </c>
      <c r="FA21" s="1596">
        <v>0</v>
      </c>
      <c r="FB21" s="1599">
        <v>0</v>
      </c>
      <c r="FC21" s="1595">
        <v>0</v>
      </c>
      <c r="FD21" s="1595">
        <v>0</v>
      </c>
      <c r="FE21" s="1595">
        <v>0</v>
      </c>
      <c r="FF21" s="1595">
        <v>0</v>
      </c>
      <c r="FG21" s="1595">
        <v>0</v>
      </c>
      <c r="FH21" s="1595">
        <v>0</v>
      </c>
      <c r="FI21" s="1595">
        <v>0</v>
      </c>
      <c r="FJ21" s="1595">
        <v>0</v>
      </c>
      <c r="FK21" s="1595">
        <v>0</v>
      </c>
      <c r="FL21" s="1595">
        <v>0</v>
      </c>
      <c r="FM21" s="1596">
        <v>0</v>
      </c>
      <c r="FN21" s="1595">
        <v>0</v>
      </c>
      <c r="FO21" s="1595">
        <v>0</v>
      </c>
      <c r="FP21" s="1595">
        <v>0</v>
      </c>
      <c r="FQ21" s="1595">
        <v>0</v>
      </c>
      <c r="FR21" s="1595">
        <v>0</v>
      </c>
      <c r="FS21" s="1595">
        <v>0</v>
      </c>
      <c r="FT21" s="1595">
        <v>0</v>
      </c>
      <c r="FU21" s="1595">
        <v>0</v>
      </c>
      <c r="FV21" s="1595">
        <v>0</v>
      </c>
      <c r="FW21" s="1595">
        <v>0</v>
      </c>
      <c r="FX21" s="1595">
        <v>0</v>
      </c>
      <c r="FY21" s="1595">
        <v>0</v>
      </c>
      <c r="FZ21" s="1599">
        <v>0</v>
      </c>
      <c r="GA21" s="1595">
        <v>0</v>
      </c>
      <c r="GB21" s="1595">
        <v>0</v>
      </c>
      <c r="GC21" s="1595">
        <v>0</v>
      </c>
      <c r="GD21" s="1595">
        <v>0</v>
      </c>
      <c r="GE21" s="1595">
        <v>0</v>
      </c>
      <c r="GF21" s="1595">
        <v>0</v>
      </c>
      <c r="GG21" s="1595">
        <v>0</v>
      </c>
      <c r="GH21" s="1595">
        <v>0</v>
      </c>
      <c r="GI21" s="1595">
        <v>0</v>
      </c>
      <c r="GJ21" s="1595">
        <v>0</v>
      </c>
      <c r="GK21" s="1596">
        <v>0</v>
      </c>
      <c r="GL21" s="1595"/>
    </row>
    <row r="22" spans="1:194" ht="39.75" customHeight="1" x14ac:dyDescent="0.7">
      <c r="A22" s="1608" t="s">
        <v>1012</v>
      </c>
      <c r="B22" s="1609">
        <v>0</v>
      </c>
      <c r="C22" s="1610">
        <v>0</v>
      </c>
      <c r="D22" s="1610">
        <v>0</v>
      </c>
      <c r="E22" s="1610">
        <v>0</v>
      </c>
      <c r="F22" s="1610">
        <v>0</v>
      </c>
      <c r="G22" s="1610">
        <v>0</v>
      </c>
      <c r="H22" s="1610">
        <v>0</v>
      </c>
      <c r="I22" s="1610">
        <v>0</v>
      </c>
      <c r="J22" s="1610">
        <v>0</v>
      </c>
      <c r="K22" s="1610">
        <v>0</v>
      </c>
      <c r="L22" s="1610">
        <v>0</v>
      </c>
      <c r="M22" s="1611">
        <v>0</v>
      </c>
      <c r="N22" s="1610">
        <v>0</v>
      </c>
      <c r="O22" s="1610">
        <v>0</v>
      </c>
      <c r="P22" s="1610">
        <v>0</v>
      </c>
      <c r="Q22" s="1610">
        <v>0</v>
      </c>
      <c r="R22" s="1610">
        <v>0</v>
      </c>
      <c r="S22" s="1610">
        <v>0</v>
      </c>
      <c r="T22" s="1610">
        <v>0</v>
      </c>
      <c r="U22" s="1610">
        <v>0</v>
      </c>
      <c r="V22" s="1610">
        <v>0</v>
      </c>
      <c r="W22" s="1610">
        <v>0</v>
      </c>
      <c r="X22" s="1610">
        <v>0</v>
      </c>
      <c r="Y22" s="1610">
        <v>0</v>
      </c>
      <c r="Z22" s="1609">
        <v>0</v>
      </c>
      <c r="AA22" s="1610">
        <v>0</v>
      </c>
      <c r="AB22" s="1610">
        <v>0</v>
      </c>
      <c r="AC22" s="1610">
        <v>0</v>
      </c>
      <c r="AD22" s="1610">
        <v>0</v>
      </c>
      <c r="AE22" s="1610">
        <v>0</v>
      </c>
      <c r="AF22" s="1610">
        <v>0</v>
      </c>
      <c r="AG22" s="1610">
        <v>0</v>
      </c>
      <c r="AH22" s="1610">
        <v>0</v>
      </c>
      <c r="AI22" s="1610">
        <v>0</v>
      </c>
      <c r="AJ22" s="1610">
        <v>0</v>
      </c>
      <c r="AK22" s="1611">
        <v>0</v>
      </c>
      <c r="AL22" s="1610">
        <v>0</v>
      </c>
      <c r="AM22" s="1610">
        <v>0</v>
      </c>
      <c r="AN22" s="1610">
        <v>0</v>
      </c>
      <c r="AO22" s="1610">
        <v>0</v>
      </c>
      <c r="AP22" s="1610">
        <v>0</v>
      </c>
      <c r="AQ22" s="1610">
        <v>0</v>
      </c>
      <c r="AR22" s="1610">
        <v>0</v>
      </c>
      <c r="AS22" s="1610">
        <v>0</v>
      </c>
      <c r="AT22" s="1610">
        <v>0</v>
      </c>
      <c r="AU22" s="1610">
        <v>0</v>
      </c>
      <c r="AV22" s="1610">
        <v>0</v>
      </c>
      <c r="AW22" s="1610">
        <v>0</v>
      </c>
      <c r="AX22" s="1612">
        <v>0</v>
      </c>
      <c r="AY22" s="1613">
        <v>0</v>
      </c>
      <c r="AZ22" s="1613">
        <v>0</v>
      </c>
      <c r="BA22" s="1613">
        <v>0</v>
      </c>
      <c r="BB22" s="1613">
        <v>0</v>
      </c>
      <c r="BC22" s="1613">
        <v>0</v>
      </c>
      <c r="BD22" s="1613">
        <v>0</v>
      </c>
      <c r="BE22" s="1613">
        <v>0</v>
      </c>
      <c r="BF22" s="1613">
        <v>0</v>
      </c>
      <c r="BG22" s="1613">
        <v>0</v>
      </c>
      <c r="BH22" s="1613">
        <v>0</v>
      </c>
      <c r="BI22" s="1614">
        <v>0</v>
      </c>
      <c r="BJ22" s="1613">
        <v>0</v>
      </c>
      <c r="BK22" s="1613">
        <v>0</v>
      </c>
      <c r="BL22" s="1613">
        <v>0</v>
      </c>
      <c r="BM22" s="1613">
        <v>0</v>
      </c>
      <c r="BN22" s="1613">
        <v>0</v>
      </c>
      <c r="BO22" s="1613">
        <v>0</v>
      </c>
      <c r="BP22" s="1613">
        <v>0</v>
      </c>
      <c r="BQ22" s="1613">
        <v>0</v>
      </c>
      <c r="BR22" s="1613">
        <v>0</v>
      </c>
      <c r="BS22" s="1613">
        <v>0</v>
      </c>
      <c r="BT22" s="1613">
        <v>0</v>
      </c>
      <c r="BU22" s="1613">
        <v>0</v>
      </c>
      <c r="BV22" s="1609">
        <v>0</v>
      </c>
      <c r="BW22" s="1610">
        <v>0</v>
      </c>
      <c r="BX22" s="1610">
        <v>0</v>
      </c>
      <c r="BY22" s="1610">
        <v>0</v>
      </c>
      <c r="BZ22" s="1610">
        <v>0</v>
      </c>
      <c r="CA22" s="1610">
        <v>0</v>
      </c>
      <c r="CB22" s="1610">
        <v>0</v>
      </c>
      <c r="CC22" s="1610">
        <v>0</v>
      </c>
      <c r="CD22" s="1610">
        <v>0</v>
      </c>
      <c r="CE22" s="1610">
        <v>375.3785646</v>
      </c>
      <c r="CF22" s="1610">
        <v>376.90230080000003</v>
      </c>
      <c r="CG22" s="1611">
        <v>395.90641440000002</v>
      </c>
      <c r="CH22" s="1610">
        <v>404.37687339999997</v>
      </c>
      <c r="CI22" s="1610">
        <v>399.08258194000001</v>
      </c>
      <c r="CJ22" s="1610">
        <v>384.70748626</v>
      </c>
      <c r="CK22" s="1610">
        <v>373.06668696999998</v>
      </c>
      <c r="CL22" s="1610">
        <v>373.86333688999997</v>
      </c>
      <c r="CM22" s="1610">
        <v>380.26438241</v>
      </c>
      <c r="CN22" s="1610">
        <v>381.26622441999996</v>
      </c>
      <c r="CO22" s="1610">
        <v>381.08656655999999</v>
      </c>
      <c r="CP22" s="1610">
        <v>379.33469105999995</v>
      </c>
      <c r="CQ22" s="1615">
        <v>378.21306276000001</v>
      </c>
      <c r="CR22" s="1615">
        <v>380.87045904000001</v>
      </c>
      <c r="CS22" s="1615">
        <v>361.01922194000002</v>
      </c>
      <c r="CT22" s="1616">
        <v>352.92995744999996</v>
      </c>
      <c r="CU22" s="1615">
        <v>352.50735369</v>
      </c>
      <c r="CV22" s="1615">
        <v>350.77247226000003</v>
      </c>
      <c r="CW22" s="1615">
        <v>360.37365463000003</v>
      </c>
      <c r="CX22" s="1615">
        <v>337.31398194000002</v>
      </c>
      <c r="CY22" s="1615">
        <v>344.70034483000001</v>
      </c>
      <c r="CZ22" s="1615">
        <v>356.27294506999999</v>
      </c>
      <c r="DA22" s="1615">
        <v>358.13266118000001</v>
      </c>
      <c r="DB22" s="1615">
        <v>360.49068836999999</v>
      </c>
      <c r="DC22" s="1615">
        <v>0</v>
      </c>
      <c r="DD22" s="1615">
        <v>0</v>
      </c>
      <c r="DE22" s="1617">
        <v>0</v>
      </c>
      <c r="DF22" s="1616">
        <v>0</v>
      </c>
      <c r="DG22" s="1615">
        <v>0</v>
      </c>
      <c r="DH22" s="1615">
        <v>0</v>
      </c>
      <c r="DI22" s="1615">
        <v>0</v>
      </c>
      <c r="DJ22" s="1615">
        <v>0</v>
      </c>
      <c r="DK22" s="1615">
        <v>0</v>
      </c>
      <c r="DL22" s="1618">
        <v>0</v>
      </c>
      <c r="DM22" s="1618">
        <v>0</v>
      </c>
      <c r="DN22" s="1618">
        <v>0</v>
      </c>
      <c r="DO22" s="1618">
        <v>0</v>
      </c>
      <c r="DP22" s="1618">
        <v>0</v>
      </c>
      <c r="DQ22" s="1619">
        <v>0</v>
      </c>
      <c r="DR22" s="1618">
        <v>0</v>
      </c>
      <c r="DS22" s="1618">
        <v>0</v>
      </c>
      <c r="DT22" s="1618">
        <v>0</v>
      </c>
      <c r="DU22" s="1618">
        <v>0</v>
      </c>
      <c r="DV22" s="1618">
        <v>0</v>
      </c>
      <c r="DW22" s="1618">
        <v>0</v>
      </c>
      <c r="DX22" s="1615">
        <v>0</v>
      </c>
      <c r="DY22" s="1615">
        <v>0</v>
      </c>
      <c r="DZ22" s="1615">
        <v>0</v>
      </c>
      <c r="EA22" s="1615">
        <v>0</v>
      </c>
      <c r="EB22" s="1615">
        <v>0</v>
      </c>
      <c r="EC22" s="1617">
        <v>0</v>
      </c>
      <c r="ED22" s="1616">
        <v>0</v>
      </c>
      <c r="EE22" s="1615">
        <v>0</v>
      </c>
      <c r="EF22" s="1615">
        <v>0</v>
      </c>
      <c r="EG22" s="1615">
        <v>0</v>
      </c>
      <c r="EH22" s="1615">
        <v>0</v>
      </c>
      <c r="EI22" s="1615">
        <v>0</v>
      </c>
      <c r="EJ22" s="1615">
        <v>0</v>
      </c>
      <c r="EK22" s="1615">
        <v>0</v>
      </c>
      <c r="EL22" s="1615">
        <v>0</v>
      </c>
      <c r="EM22" s="1615">
        <v>0</v>
      </c>
      <c r="EN22" s="1615">
        <v>0</v>
      </c>
      <c r="EO22" s="1617">
        <v>0</v>
      </c>
      <c r="EP22" s="1616">
        <v>0</v>
      </c>
      <c r="EQ22" s="1615">
        <v>0</v>
      </c>
      <c r="ER22" s="1615">
        <v>0</v>
      </c>
      <c r="ES22" s="1615">
        <v>0</v>
      </c>
      <c r="ET22" s="1615">
        <v>0</v>
      </c>
      <c r="EU22" s="1615">
        <v>0</v>
      </c>
      <c r="EV22" s="1615">
        <v>0</v>
      </c>
      <c r="EW22" s="1615">
        <v>0</v>
      </c>
      <c r="EX22" s="1615">
        <v>0</v>
      </c>
      <c r="EY22" s="1615">
        <v>0</v>
      </c>
      <c r="EZ22" s="1615">
        <v>0</v>
      </c>
      <c r="FA22" s="1617">
        <v>0</v>
      </c>
      <c r="FB22" s="1616">
        <v>0</v>
      </c>
      <c r="FC22" s="1615">
        <v>0</v>
      </c>
      <c r="FD22" s="1615">
        <v>0</v>
      </c>
      <c r="FE22" s="1615">
        <v>0</v>
      </c>
      <c r="FF22" s="1615">
        <v>0</v>
      </c>
      <c r="FG22" s="1615">
        <v>0</v>
      </c>
      <c r="FH22" s="1615">
        <v>0</v>
      </c>
      <c r="FI22" s="1615">
        <v>0</v>
      </c>
      <c r="FJ22" s="1615">
        <v>0</v>
      </c>
      <c r="FK22" s="1615">
        <v>0</v>
      </c>
      <c r="FL22" s="1615">
        <v>0</v>
      </c>
      <c r="FM22" s="1617">
        <v>0</v>
      </c>
      <c r="FN22" s="1615">
        <v>0</v>
      </c>
      <c r="FO22" s="1615">
        <v>0</v>
      </c>
      <c r="FP22" s="1615">
        <v>0</v>
      </c>
      <c r="FQ22" s="1615">
        <v>0</v>
      </c>
      <c r="FR22" s="1615">
        <v>0</v>
      </c>
      <c r="FS22" s="1615">
        <v>0</v>
      </c>
      <c r="FT22" s="1615">
        <v>0</v>
      </c>
      <c r="FU22" s="1615">
        <v>0</v>
      </c>
      <c r="FV22" s="1615">
        <v>0</v>
      </c>
      <c r="FW22" s="1615">
        <v>0</v>
      </c>
      <c r="FX22" s="1615">
        <v>0</v>
      </c>
      <c r="FY22" s="1615">
        <v>0</v>
      </c>
      <c r="FZ22" s="1616">
        <v>0</v>
      </c>
      <c r="GA22" s="1615">
        <v>0</v>
      </c>
      <c r="GB22" s="1615">
        <v>0</v>
      </c>
      <c r="GC22" s="1615">
        <v>0</v>
      </c>
      <c r="GD22" s="1615">
        <v>0</v>
      </c>
      <c r="GE22" s="1615">
        <v>0</v>
      </c>
      <c r="GF22" s="1615">
        <v>0</v>
      </c>
      <c r="GG22" s="1615">
        <v>0</v>
      </c>
      <c r="GH22" s="1615">
        <v>0</v>
      </c>
      <c r="GI22" s="1615">
        <v>0</v>
      </c>
      <c r="GJ22" s="1615">
        <v>0</v>
      </c>
      <c r="GK22" s="1617">
        <v>0</v>
      </c>
      <c r="GL22" s="1615"/>
    </row>
    <row r="23" spans="1:194" ht="39.75" customHeight="1" x14ac:dyDescent="0.7">
      <c r="A23" s="1608" t="s">
        <v>1006</v>
      </c>
      <c r="B23" s="1609">
        <v>0</v>
      </c>
      <c r="C23" s="1610">
        <v>0</v>
      </c>
      <c r="D23" s="1610">
        <v>0</v>
      </c>
      <c r="E23" s="1610">
        <v>0</v>
      </c>
      <c r="F23" s="1610">
        <v>0</v>
      </c>
      <c r="G23" s="1610">
        <v>0</v>
      </c>
      <c r="H23" s="1610">
        <v>0</v>
      </c>
      <c r="I23" s="1610">
        <v>0</v>
      </c>
      <c r="J23" s="1610">
        <v>0</v>
      </c>
      <c r="K23" s="1610">
        <v>0</v>
      </c>
      <c r="L23" s="1610">
        <v>0</v>
      </c>
      <c r="M23" s="1611">
        <v>0</v>
      </c>
      <c r="N23" s="1610">
        <v>0</v>
      </c>
      <c r="O23" s="1610">
        <v>0</v>
      </c>
      <c r="P23" s="1610">
        <v>0</v>
      </c>
      <c r="Q23" s="1610">
        <v>0</v>
      </c>
      <c r="R23" s="1610">
        <v>0</v>
      </c>
      <c r="S23" s="1610">
        <v>0</v>
      </c>
      <c r="T23" s="1610">
        <v>0</v>
      </c>
      <c r="U23" s="1610">
        <v>0</v>
      </c>
      <c r="V23" s="1610">
        <v>0</v>
      </c>
      <c r="W23" s="1610">
        <v>0</v>
      </c>
      <c r="X23" s="1610">
        <v>0</v>
      </c>
      <c r="Y23" s="1610">
        <v>0</v>
      </c>
      <c r="Z23" s="1609">
        <v>0</v>
      </c>
      <c r="AA23" s="1610">
        <v>0</v>
      </c>
      <c r="AB23" s="1610">
        <v>0</v>
      </c>
      <c r="AC23" s="1610">
        <v>0</v>
      </c>
      <c r="AD23" s="1610">
        <v>0</v>
      </c>
      <c r="AE23" s="1610">
        <v>0</v>
      </c>
      <c r="AF23" s="1610">
        <v>0</v>
      </c>
      <c r="AG23" s="1610">
        <v>0</v>
      </c>
      <c r="AH23" s="1610">
        <v>0</v>
      </c>
      <c r="AI23" s="1610">
        <v>0</v>
      </c>
      <c r="AJ23" s="1610">
        <v>0</v>
      </c>
      <c r="AK23" s="1611">
        <v>0</v>
      </c>
      <c r="AL23" s="1610">
        <v>0</v>
      </c>
      <c r="AM23" s="1610">
        <v>0</v>
      </c>
      <c r="AN23" s="1610">
        <v>0</v>
      </c>
      <c r="AO23" s="1610">
        <v>0</v>
      </c>
      <c r="AP23" s="1610">
        <v>0</v>
      </c>
      <c r="AQ23" s="1610">
        <v>0</v>
      </c>
      <c r="AR23" s="1610">
        <v>0</v>
      </c>
      <c r="AS23" s="1610">
        <v>0</v>
      </c>
      <c r="AT23" s="1610">
        <v>0</v>
      </c>
      <c r="AU23" s="1610">
        <v>0</v>
      </c>
      <c r="AV23" s="1610">
        <v>0</v>
      </c>
      <c r="AW23" s="1610">
        <v>0</v>
      </c>
      <c r="AX23" s="1612">
        <v>0</v>
      </c>
      <c r="AY23" s="1613">
        <v>0</v>
      </c>
      <c r="AZ23" s="1613">
        <v>0</v>
      </c>
      <c r="BA23" s="1613">
        <v>0</v>
      </c>
      <c r="BB23" s="1613">
        <v>0</v>
      </c>
      <c r="BC23" s="1613">
        <v>0</v>
      </c>
      <c r="BD23" s="1613">
        <v>0</v>
      </c>
      <c r="BE23" s="1613">
        <v>0</v>
      </c>
      <c r="BF23" s="1613">
        <v>0</v>
      </c>
      <c r="BG23" s="1613">
        <v>0</v>
      </c>
      <c r="BH23" s="1613">
        <v>0</v>
      </c>
      <c r="BI23" s="1614">
        <v>0</v>
      </c>
      <c r="BJ23" s="1613">
        <v>0</v>
      </c>
      <c r="BK23" s="1613">
        <v>0</v>
      </c>
      <c r="BL23" s="1613">
        <v>0</v>
      </c>
      <c r="BM23" s="1613">
        <v>0</v>
      </c>
      <c r="BN23" s="1613">
        <v>0</v>
      </c>
      <c r="BO23" s="1613">
        <v>0</v>
      </c>
      <c r="BP23" s="1613">
        <v>0</v>
      </c>
      <c r="BQ23" s="1613">
        <v>0</v>
      </c>
      <c r="BR23" s="1613">
        <v>0</v>
      </c>
      <c r="BS23" s="1613">
        <v>0</v>
      </c>
      <c r="BT23" s="1613">
        <v>0</v>
      </c>
      <c r="BU23" s="1613">
        <v>0</v>
      </c>
      <c r="BV23" s="1612">
        <v>0</v>
      </c>
      <c r="BW23" s="1613">
        <v>0</v>
      </c>
      <c r="BX23" s="1613">
        <v>0</v>
      </c>
      <c r="BY23" s="1613">
        <v>0</v>
      </c>
      <c r="BZ23" s="1613">
        <v>0</v>
      </c>
      <c r="CA23" s="1613">
        <v>0</v>
      </c>
      <c r="CB23" s="1613">
        <v>0</v>
      </c>
      <c r="CC23" s="1613">
        <v>0</v>
      </c>
      <c r="CD23" s="1610">
        <v>0</v>
      </c>
      <c r="CE23" s="1610">
        <v>0</v>
      </c>
      <c r="CF23" s="1610">
        <v>0</v>
      </c>
      <c r="CG23" s="1611">
        <v>0</v>
      </c>
      <c r="CH23" s="1610">
        <v>0</v>
      </c>
      <c r="CI23" s="1610">
        <v>24.989291659999999</v>
      </c>
      <c r="CJ23" s="1610">
        <v>24.089168540000003</v>
      </c>
      <c r="CK23" s="1610">
        <v>23.360258430000002</v>
      </c>
      <c r="CL23" s="1610">
        <v>31.942630709999996</v>
      </c>
      <c r="CM23" s="1610">
        <v>32.847947599999998</v>
      </c>
      <c r="CN23" s="1610">
        <v>32.93448858</v>
      </c>
      <c r="CO23" s="1610">
        <v>35.489660640000004</v>
      </c>
      <c r="CP23" s="1610">
        <v>36.768326140000006</v>
      </c>
      <c r="CQ23" s="1615">
        <v>36.659608440000007</v>
      </c>
      <c r="CR23" s="1615">
        <v>36.917185760000002</v>
      </c>
      <c r="CS23" s="1615">
        <v>57.099669859999992</v>
      </c>
      <c r="CT23" s="1616">
        <v>65.974462950000003</v>
      </c>
      <c r="CU23" s="1615">
        <v>65.895464110000006</v>
      </c>
      <c r="CV23" s="1615">
        <v>66.276964939999999</v>
      </c>
      <c r="CW23" s="1615">
        <v>56.997565369999997</v>
      </c>
      <c r="CX23" s="1615">
        <v>81.457939660000008</v>
      </c>
      <c r="CY23" s="1615">
        <v>83.573633569999984</v>
      </c>
      <c r="CZ23" s="1615">
        <v>88.222671899999995</v>
      </c>
      <c r="DA23" s="1615">
        <v>89.183287910000004</v>
      </c>
      <c r="DB23" s="1615">
        <v>91.898071180000002</v>
      </c>
      <c r="DC23" s="1615">
        <v>0</v>
      </c>
      <c r="DD23" s="1615">
        <v>0</v>
      </c>
      <c r="DE23" s="1617">
        <v>0</v>
      </c>
      <c r="DF23" s="1616">
        <v>0</v>
      </c>
      <c r="DG23" s="1615">
        <v>0</v>
      </c>
      <c r="DH23" s="1615">
        <v>0</v>
      </c>
      <c r="DI23" s="1615">
        <v>0</v>
      </c>
      <c r="DJ23" s="1615">
        <v>0</v>
      </c>
      <c r="DK23" s="1615">
        <v>0</v>
      </c>
      <c r="DL23" s="1618">
        <v>0</v>
      </c>
      <c r="DM23" s="1618">
        <v>0</v>
      </c>
      <c r="DN23" s="1618">
        <v>0</v>
      </c>
      <c r="DO23" s="1618">
        <v>0</v>
      </c>
      <c r="DP23" s="1618">
        <v>0</v>
      </c>
      <c r="DQ23" s="1619">
        <v>0</v>
      </c>
      <c r="DR23" s="1618">
        <v>40.248053999999996</v>
      </c>
      <c r="DS23" s="1618">
        <v>0</v>
      </c>
      <c r="DT23" s="1618">
        <v>0</v>
      </c>
      <c r="DU23" s="1618">
        <v>33.742430999999996</v>
      </c>
      <c r="DV23" s="1618">
        <v>33.757430999999997</v>
      </c>
      <c r="DW23" s="1618">
        <v>33.757430999999997</v>
      </c>
      <c r="DX23" s="1615">
        <v>24.820236000000001</v>
      </c>
      <c r="DY23" s="1615">
        <v>32.963930999999995</v>
      </c>
      <c r="DZ23" s="1615">
        <v>30.358236000000002</v>
      </c>
      <c r="EA23" s="1615">
        <v>0</v>
      </c>
      <c r="EB23" s="1615">
        <v>0</v>
      </c>
      <c r="EC23" s="1617">
        <v>0</v>
      </c>
      <c r="ED23" s="1616">
        <v>0</v>
      </c>
      <c r="EE23" s="1615">
        <v>0</v>
      </c>
      <c r="EF23" s="1615">
        <v>0</v>
      </c>
      <c r="EG23" s="1615">
        <v>0</v>
      </c>
      <c r="EH23" s="1615">
        <v>0</v>
      </c>
      <c r="EI23" s="1615">
        <v>0</v>
      </c>
      <c r="EJ23" s="1615">
        <v>0</v>
      </c>
      <c r="EK23" s="1615">
        <v>0</v>
      </c>
      <c r="EL23" s="1615">
        <v>0</v>
      </c>
      <c r="EM23" s="1615">
        <v>0</v>
      </c>
      <c r="EN23" s="1615">
        <v>0</v>
      </c>
      <c r="EO23" s="1617">
        <v>0</v>
      </c>
      <c r="EP23" s="1616">
        <v>0</v>
      </c>
      <c r="EQ23" s="1615">
        <v>0</v>
      </c>
      <c r="ER23" s="1615">
        <v>0</v>
      </c>
      <c r="ES23" s="1615">
        <v>0</v>
      </c>
      <c r="ET23" s="1615">
        <v>0</v>
      </c>
      <c r="EU23" s="1615">
        <v>0</v>
      </c>
      <c r="EV23" s="1615">
        <v>0</v>
      </c>
      <c r="EW23" s="1615">
        <v>0</v>
      </c>
      <c r="EX23" s="1615">
        <v>0</v>
      </c>
      <c r="EY23" s="1615">
        <v>0</v>
      </c>
      <c r="EZ23" s="1615">
        <v>0</v>
      </c>
      <c r="FA23" s="1617">
        <v>0</v>
      </c>
      <c r="FB23" s="1616">
        <v>0</v>
      </c>
      <c r="FC23" s="1615">
        <v>0</v>
      </c>
      <c r="FD23" s="1615">
        <v>0</v>
      </c>
      <c r="FE23" s="1615">
        <v>0</v>
      </c>
      <c r="FF23" s="1615">
        <v>0</v>
      </c>
      <c r="FG23" s="1615">
        <v>0</v>
      </c>
      <c r="FH23" s="1615">
        <v>0</v>
      </c>
      <c r="FI23" s="1615">
        <v>0</v>
      </c>
      <c r="FJ23" s="1615">
        <v>0</v>
      </c>
      <c r="FK23" s="1615">
        <v>0</v>
      </c>
      <c r="FL23" s="1615">
        <v>0</v>
      </c>
      <c r="FM23" s="1617">
        <v>0</v>
      </c>
      <c r="FN23" s="1615">
        <v>0</v>
      </c>
      <c r="FO23" s="1615">
        <v>0</v>
      </c>
      <c r="FP23" s="1615">
        <v>0</v>
      </c>
      <c r="FQ23" s="1615">
        <v>0</v>
      </c>
      <c r="FR23" s="1615">
        <v>0</v>
      </c>
      <c r="FS23" s="1615">
        <v>0</v>
      </c>
      <c r="FT23" s="1615">
        <v>0</v>
      </c>
      <c r="FU23" s="1615">
        <v>0</v>
      </c>
      <c r="FV23" s="1615">
        <v>0</v>
      </c>
      <c r="FW23" s="1615">
        <v>0</v>
      </c>
      <c r="FX23" s="1615">
        <v>0</v>
      </c>
      <c r="FY23" s="1615">
        <v>0</v>
      </c>
      <c r="FZ23" s="1616">
        <v>0</v>
      </c>
      <c r="GA23" s="1615">
        <v>0</v>
      </c>
      <c r="GB23" s="1615">
        <v>0</v>
      </c>
      <c r="GC23" s="1615">
        <v>0</v>
      </c>
      <c r="GD23" s="1615">
        <v>0</v>
      </c>
      <c r="GE23" s="1615">
        <v>0</v>
      </c>
      <c r="GF23" s="1615">
        <v>0</v>
      </c>
      <c r="GG23" s="1615">
        <v>0</v>
      </c>
      <c r="GH23" s="1615">
        <v>0</v>
      </c>
      <c r="GI23" s="1615">
        <v>0</v>
      </c>
      <c r="GJ23" s="1615">
        <v>0</v>
      </c>
      <c r="GK23" s="1617">
        <v>0</v>
      </c>
      <c r="GL23" s="1615"/>
    </row>
    <row r="24" spans="1:194" s="1607" customFormat="1" ht="39.75" customHeight="1" x14ac:dyDescent="0.7">
      <c r="A24" s="1621" t="s">
        <v>1013</v>
      </c>
      <c r="B24" s="1584">
        <v>388.859441</v>
      </c>
      <c r="C24" s="1579">
        <v>218.574106</v>
      </c>
      <c r="D24" s="1579">
        <v>208.31276699999998</v>
      </c>
      <c r="E24" s="1579">
        <v>170.98958199999998</v>
      </c>
      <c r="F24" s="1579">
        <v>128.57019600000001</v>
      </c>
      <c r="G24" s="1579">
        <v>197.17839999999998</v>
      </c>
      <c r="H24" s="1579">
        <v>187.29839999999999</v>
      </c>
      <c r="I24" s="1579">
        <v>210.4924</v>
      </c>
      <c r="J24" s="1579">
        <v>208.7724</v>
      </c>
      <c r="K24" s="1579">
        <v>458.95042299999994</v>
      </c>
      <c r="L24" s="1579">
        <v>298.527153</v>
      </c>
      <c r="M24" s="1585">
        <v>290.37057400000003</v>
      </c>
      <c r="N24" s="1579">
        <v>275.39206800000005</v>
      </c>
      <c r="O24" s="1579">
        <v>244.3904</v>
      </c>
      <c r="P24" s="1579">
        <v>194.94239999999999</v>
      </c>
      <c r="Q24" s="1579">
        <v>194.94239999999999</v>
      </c>
      <c r="R24" s="1579">
        <v>173.87950000000001</v>
      </c>
      <c r="S24" s="1579">
        <v>205.02950000000001</v>
      </c>
      <c r="T24" s="1579">
        <v>191.82334400000002</v>
      </c>
      <c r="U24" s="1579">
        <v>218.85334399999999</v>
      </c>
      <c r="V24" s="1579">
        <v>268.623604</v>
      </c>
      <c r="W24" s="1579">
        <v>370.59360399999997</v>
      </c>
      <c r="X24" s="1579">
        <v>423.55360400000001</v>
      </c>
      <c r="Y24" s="1579">
        <v>447.65360399999997</v>
      </c>
      <c r="Z24" s="1584">
        <v>410.15360399999997</v>
      </c>
      <c r="AA24" s="1579">
        <v>632.82860399999993</v>
      </c>
      <c r="AB24" s="1579">
        <v>415.33060399999999</v>
      </c>
      <c r="AC24" s="1579">
        <v>467.63060400000001</v>
      </c>
      <c r="AD24" s="1579">
        <v>531.95093500000007</v>
      </c>
      <c r="AE24" s="1579">
        <v>530.12093500000003</v>
      </c>
      <c r="AF24" s="1579">
        <v>327.50897400000002</v>
      </c>
      <c r="AG24" s="1579">
        <v>321.51009099999999</v>
      </c>
      <c r="AH24" s="1579">
        <v>299.58009100000004</v>
      </c>
      <c r="AI24" s="1579">
        <v>561.45739100000003</v>
      </c>
      <c r="AJ24" s="1579">
        <v>525.53085299999998</v>
      </c>
      <c r="AK24" s="1585">
        <v>736.44781399999999</v>
      </c>
      <c r="AL24" s="1579">
        <v>536.736041</v>
      </c>
      <c r="AM24" s="1579">
        <v>471.49504099999996</v>
      </c>
      <c r="AN24" s="1579">
        <v>479.50648600000005</v>
      </c>
      <c r="AO24" s="1579">
        <v>521.40648600000009</v>
      </c>
      <c r="AP24" s="1579">
        <v>471.00648600000005</v>
      </c>
      <c r="AQ24" s="1579">
        <v>420.86748600000004</v>
      </c>
      <c r="AR24" s="1579">
        <v>377.53948599999995</v>
      </c>
      <c r="AS24" s="1579">
        <v>393.53948600000001</v>
      </c>
      <c r="AT24" s="1579">
        <v>372.40222600000004</v>
      </c>
      <c r="AU24" s="1579">
        <v>390.61622600000004</v>
      </c>
      <c r="AV24" s="1579">
        <v>413.68922600000002</v>
      </c>
      <c r="AW24" s="1579">
        <v>482.56922599999996</v>
      </c>
      <c r="AX24" s="1604">
        <v>436.46922599999999</v>
      </c>
      <c r="AY24" s="1605">
        <v>530.75622599999997</v>
      </c>
      <c r="AZ24" s="1605">
        <v>621.15087099999994</v>
      </c>
      <c r="BA24" s="1605">
        <v>609.27310799999998</v>
      </c>
      <c r="BB24" s="1605">
        <v>628.86726699999997</v>
      </c>
      <c r="BC24" s="1605">
        <v>937.82423800000004</v>
      </c>
      <c r="BD24" s="1605">
        <v>1158.1811310000001</v>
      </c>
      <c r="BE24" s="1605">
        <v>1023.1950159999999</v>
      </c>
      <c r="BF24" s="1605">
        <v>897.96501599999999</v>
      </c>
      <c r="BG24" s="1605">
        <v>833.85501599999998</v>
      </c>
      <c r="BH24" s="1605">
        <v>913.35461399999997</v>
      </c>
      <c r="BI24" s="1606">
        <v>752.09109899999999</v>
      </c>
      <c r="BJ24" s="1605">
        <v>687.04112299999997</v>
      </c>
      <c r="BK24" s="1605">
        <v>860.47631899999999</v>
      </c>
      <c r="BL24" s="1605">
        <v>866.64215999999999</v>
      </c>
      <c r="BM24" s="1605">
        <v>887.98469399999999</v>
      </c>
      <c r="BN24" s="1605">
        <v>711.02642800000012</v>
      </c>
      <c r="BO24" s="1605">
        <v>710.55638899999997</v>
      </c>
      <c r="BP24" s="1605">
        <v>1590.6179419999999</v>
      </c>
      <c r="BQ24" s="1605">
        <v>1396.251757</v>
      </c>
      <c r="BR24" s="1605">
        <v>1394.251757</v>
      </c>
      <c r="BS24" s="1605">
        <v>944.63921399999992</v>
      </c>
      <c r="BT24" s="1605">
        <v>908.63921399999992</v>
      </c>
      <c r="BU24" s="1605">
        <v>1019.6392139999999</v>
      </c>
      <c r="BV24" s="1604">
        <v>1097.300387</v>
      </c>
      <c r="BW24" s="1605">
        <v>1116.800387</v>
      </c>
      <c r="BX24" s="1605">
        <v>942.26738699999987</v>
      </c>
      <c r="BY24" s="1628">
        <v>1156.778006</v>
      </c>
      <c r="BZ24" s="1605">
        <v>1370.913969</v>
      </c>
      <c r="CA24" s="1605">
        <v>1342.9639690000001</v>
      </c>
      <c r="CB24" s="1605">
        <v>1371.353969</v>
      </c>
      <c r="CC24" s="1605">
        <v>1286.593969</v>
      </c>
      <c r="CD24" s="1605">
        <v>1541.918719</v>
      </c>
      <c r="CE24" s="1605">
        <v>1153.6491070000002</v>
      </c>
      <c r="CF24" s="1605">
        <v>1307.360674</v>
      </c>
      <c r="CG24" s="1606">
        <v>1298.830674</v>
      </c>
      <c r="CH24" s="1605">
        <v>1321.342674</v>
      </c>
      <c r="CI24" s="1605">
        <v>1264.1656740000001</v>
      </c>
      <c r="CJ24" s="1605">
        <v>1683.470648</v>
      </c>
      <c r="CK24" s="1605">
        <v>1645.542173</v>
      </c>
      <c r="CL24" s="1605">
        <v>1754.3390730000001</v>
      </c>
      <c r="CM24" s="1605">
        <v>2454.8332340000002</v>
      </c>
      <c r="CN24" s="1605">
        <v>2557.3693490000001</v>
      </c>
      <c r="CO24" s="1605">
        <v>2448.5973490000001</v>
      </c>
      <c r="CP24" s="1605">
        <v>2922.0047289999998</v>
      </c>
      <c r="CQ24" s="1629">
        <v>2922.0047289999998</v>
      </c>
      <c r="CR24" s="1629">
        <v>2933.8527790000003</v>
      </c>
      <c r="CS24" s="1629">
        <v>2940.6047290000001</v>
      </c>
      <c r="CT24" s="1630">
        <v>2939.6047290000001</v>
      </c>
      <c r="CU24" s="1629">
        <v>2799.7995329999999</v>
      </c>
      <c r="CV24" s="1629">
        <v>3764.6873329999999</v>
      </c>
      <c r="CW24" s="1629">
        <v>3811.5728180000001</v>
      </c>
      <c r="CX24" s="1629">
        <v>3969.145685</v>
      </c>
      <c r="CY24" s="1629">
        <v>4017.1674479999997</v>
      </c>
      <c r="CZ24" s="1629">
        <v>4564.0058980000003</v>
      </c>
      <c r="DA24" s="1629">
        <v>5689.6415199999992</v>
      </c>
      <c r="DB24" s="1629">
        <v>6827.1116980000006</v>
      </c>
      <c r="DC24" s="1629">
        <v>6262.8697000000002</v>
      </c>
      <c r="DD24" s="1629">
        <v>6298.0196050000004</v>
      </c>
      <c r="DE24" s="1631">
        <v>6227.1436519999997</v>
      </c>
      <c r="DF24" s="1630">
        <v>6566.0050280000005</v>
      </c>
      <c r="DG24" s="1629">
        <v>6566.0050280000005</v>
      </c>
      <c r="DH24" s="1629">
        <v>6722.1396880000002</v>
      </c>
      <c r="DI24" s="1629">
        <v>6254.689805</v>
      </c>
      <c r="DJ24" s="1629">
        <v>6759.1689759999999</v>
      </c>
      <c r="DK24" s="1629">
        <v>7341.3441929999999</v>
      </c>
      <c r="DL24" s="1592">
        <v>7724.8011559999995</v>
      </c>
      <c r="DM24" s="1592">
        <v>7764.7474950000005</v>
      </c>
      <c r="DN24" s="1592">
        <v>7209.4612990000005</v>
      </c>
      <c r="DO24" s="1592">
        <v>8196.4887459999991</v>
      </c>
      <c r="DP24" s="1592">
        <v>8385.8733039999988</v>
      </c>
      <c r="DQ24" s="1593">
        <v>8519.8611600000004</v>
      </c>
      <c r="DR24" s="1594">
        <v>8926.6301860000003</v>
      </c>
      <c r="DS24" s="1592">
        <v>9206.4391469999991</v>
      </c>
      <c r="DT24" s="1592">
        <v>10312.797824000001</v>
      </c>
      <c r="DU24" s="1592">
        <v>11992.204179</v>
      </c>
      <c r="DV24" s="1592">
        <v>12623.913769999999</v>
      </c>
      <c r="DW24" s="1592">
        <v>12770.124528</v>
      </c>
      <c r="DX24" s="1595">
        <v>13334.511552</v>
      </c>
      <c r="DY24" s="1595">
        <v>13944.137186</v>
      </c>
      <c r="DZ24" s="1595">
        <v>14389.329369000001</v>
      </c>
      <c r="EA24" s="1595">
        <v>16959.4205</v>
      </c>
      <c r="EB24" s="1595">
        <v>17889.853198000001</v>
      </c>
      <c r="EC24" s="1596">
        <v>19205.293031000001</v>
      </c>
      <c r="ED24" s="1599">
        <v>21331.412507000001</v>
      </c>
      <c r="EE24" s="1595">
        <v>21032.307476000002</v>
      </c>
      <c r="EF24" s="1595">
        <v>20412.177609999999</v>
      </c>
      <c r="EG24" s="1595">
        <v>20638.368601999999</v>
      </c>
      <c r="EH24" s="1595">
        <v>20292.731087</v>
      </c>
      <c r="EI24" s="1595">
        <v>18769.809044000001</v>
      </c>
      <c r="EJ24" s="1595">
        <v>16948.415647000002</v>
      </c>
      <c r="EK24" s="1595">
        <v>16892.279345999999</v>
      </c>
      <c r="EL24" s="1595">
        <v>17685.269475000001</v>
      </c>
      <c r="EM24" s="1595">
        <v>17689.302560000004</v>
      </c>
      <c r="EN24" s="1595">
        <v>18271.224542</v>
      </c>
      <c r="EO24" s="1596">
        <v>17822.344281999998</v>
      </c>
      <c r="EP24" s="1599">
        <v>18065.345956999998</v>
      </c>
      <c r="EQ24" s="1595">
        <v>18042.260365999995</v>
      </c>
      <c r="ER24" s="1595">
        <v>18219.784530000001</v>
      </c>
      <c r="ES24" s="1595">
        <v>19081.866163999999</v>
      </c>
      <c r="ET24" s="1595">
        <v>18720.682767999999</v>
      </c>
      <c r="EU24" s="1595">
        <v>18811.793537000001</v>
      </c>
      <c r="EV24" s="1595">
        <v>20206.221354000001</v>
      </c>
      <c r="EW24" s="1595">
        <v>22217.137243999994</v>
      </c>
      <c r="EX24" s="1595">
        <v>22906.324200999996</v>
      </c>
      <c r="EY24" s="1595">
        <v>23613.329523</v>
      </c>
      <c r="EZ24" s="1595">
        <v>24075.695470999999</v>
      </c>
      <c r="FA24" s="1596">
        <v>23817.175867000002</v>
      </c>
      <c r="FB24" s="1599">
        <v>19562.839432999997</v>
      </c>
      <c r="FC24" s="1595">
        <v>6351.5910320000003</v>
      </c>
      <c r="FD24" s="1595">
        <v>5358.062335999999</v>
      </c>
      <c r="FE24" s="1595">
        <v>4975.9406579999995</v>
      </c>
      <c r="FF24" s="1595">
        <v>4683.8250320000006</v>
      </c>
      <c r="FG24" s="1595">
        <v>5191.0365169999995</v>
      </c>
      <c r="FH24" s="1595">
        <v>5191.0365169999995</v>
      </c>
      <c r="FI24" s="1595">
        <v>5191.0365169999995</v>
      </c>
      <c r="FJ24" s="1595">
        <v>1093.3798389999999</v>
      </c>
      <c r="FK24" s="1595">
        <v>1093.3798389999999</v>
      </c>
      <c r="FL24" s="1595">
        <v>998.71875099999988</v>
      </c>
      <c r="FM24" s="1596">
        <v>817.89854200000013</v>
      </c>
      <c r="FN24" s="1595">
        <v>817.89854200000013</v>
      </c>
      <c r="FO24" s="1595">
        <v>817.89854200000002</v>
      </c>
      <c r="FP24" s="1595">
        <v>683.63399700000002</v>
      </c>
      <c r="FQ24" s="1595">
        <v>681.00119699999993</v>
      </c>
      <c r="FR24" s="1595">
        <v>681.00119700000005</v>
      </c>
      <c r="FS24" s="1595">
        <v>681.00119700000005</v>
      </c>
      <c r="FT24" s="1595">
        <v>681.00119700000005</v>
      </c>
      <c r="FU24" s="1595">
        <v>681.00119700000005</v>
      </c>
      <c r="FV24" s="1595">
        <v>681.00119700000005</v>
      </c>
      <c r="FW24" s="1595">
        <v>619.12633999999991</v>
      </c>
      <c r="FX24" s="1595">
        <v>619.12633999999991</v>
      </c>
      <c r="FY24" s="1595">
        <v>465.75450799999999</v>
      </c>
      <c r="FZ24" s="1599">
        <v>465.75450799999999</v>
      </c>
      <c r="GA24" s="1595">
        <v>465.75450799999999</v>
      </c>
      <c r="GB24" s="1595">
        <v>465.75450799999999</v>
      </c>
      <c r="GC24" s="1595">
        <v>377.81987899999996</v>
      </c>
      <c r="GD24" s="1595">
        <v>214.01745500000001</v>
      </c>
      <c r="GE24" s="1595">
        <v>214.01745499999998</v>
      </c>
      <c r="GF24" s="1595">
        <v>0</v>
      </c>
      <c r="GG24" s="1595">
        <v>0</v>
      </c>
      <c r="GH24" s="1595">
        <v>0</v>
      </c>
      <c r="GI24" s="1595">
        <v>0</v>
      </c>
      <c r="GJ24" s="1595">
        <v>0</v>
      </c>
      <c r="GK24" s="1596">
        <v>0</v>
      </c>
      <c r="GL24" s="1595"/>
    </row>
    <row r="25" spans="1:194" ht="39.75" customHeight="1" x14ac:dyDescent="0.7">
      <c r="A25" s="1608" t="s">
        <v>1012</v>
      </c>
      <c r="B25" s="1609">
        <v>265.08295000000004</v>
      </c>
      <c r="C25" s="1610">
        <v>108.18795</v>
      </c>
      <c r="D25" s="1610">
        <v>132.77050200000002</v>
      </c>
      <c r="E25" s="1610">
        <v>98.492317</v>
      </c>
      <c r="F25" s="1610">
        <v>80.704999999999998</v>
      </c>
      <c r="G25" s="1610">
        <v>119.37</v>
      </c>
      <c r="H25" s="1610">
        <v>109.49</v>
      </c>
      <c r="I25" s="1610">
        <v>141.75800000000001</v>
      </c>
      <c r="J25" s="1610">
        <v>140.03800000000001</v>
      </c>
      <c r="K25" s="1610">
        <v>392.03902299999999</v>
      </c>
      <c r="L25" s="1610">
        <v>231.61575299999998</v>
      </c>
      <c r="M25" s="1611">
        <v>230.009174</v>
      </c>
      <c r="N25" s="1610">
        <v>215.03066799999999</v>
      </c>
      <c r="O25" s="1610">
        <v>184.029</v>
      </c>
      <c r="P25" s="1610">
        <v>149.03299999999999</v>
      </c>
      <c r="Q25" s="1610">
        <v>149.03299999999999</v>
      </c>
      <c r="R25" s="1610">
        <v>156.22300000000001</v>
      </c>
      <c r="S25" s="1610">
        <v>203.33500000000001</v>
      </c>
      <c r="T25" s="1610">
        <v>166.09782000000001</v>
      </c>
      <c r="U25" s="1610">
        <v>186.73984099999998</v>
      </c>
      <c r="V25" s="1610">
        <v>229.310101</v>
      </c>
      <c r="W25" s="1610">
        <v>327.60465099999999</v>
      </c>
      <c r="X25" s="1610">
        <v>370.96665100000001</v>
      </c>
      <c r="Y25" s="1610">
        <v>389.76665100000002</v>
      </c>
      <c r="Z25" s="1609">
        <v>353.32615100000004</v>
      </c>
      <c r="AA25" s="1610">
        <v>566.05215099999998</v>
      </c>
      <c r="AB25" s="1610">
        <v>355.320581</v>
      </c>
      <c r="AC25" s="1610">
        <v>373.65058099999999</v>
      </c>
      <c r="AD25" s="1610">
        <v>432.47735700000004</v>
      </c>
      <c r="AE25" s="1610">
        <v>438.15735699999999</v>
      </c>
      <c r="AF25" s="1610">
        <v>246.96958600000002</v>
      </c>
      <c r="AG25" s="1610">
        <v>237.750913</v>
      </c>
      <c r="AH25" s="1610">
        <v>221.20107300000001</v>
      </c>
      <c r="AI25" s="1610">
        <v>458.24794400000002</v>
      </c>
      <c r="AJ25" s="1610">
        <v>419.23140599999999</v>
      </c>
      <c r="AK25" s="1611">
        <v>648.99411399999997</v>
      </c>
      <c r="AL25" s="1610">
        <v>459.98363699999999</v>
      </c>
      <c r="AM25" s="1610">
        <v>396.09869799999996</v>
      </c>
      <c r="AN25" s="1610">
        <v>398.255427</v>
      </c>
      <c r="AO25" s="1610">
        <v>439.60542700000002</v>
      </c>
      <c r="AP25" s="1610">
        <v>396.99612400000001</v>
      </c>
      <c r="AQ25" s="1610">
        <v>345.69512400000002</v>
      </c>
      <c r="AR25" s="1610">
        <v>326.53387699999996</v>
      </c>
      <c r="AS25" s="1610">
        <v>342.92302100000001</v>
      </c>
      <c r="AT25" s="1610">
        <v>321.80676099999999</v>
      </c>
      <c r="AU25" s="1610">
        <v>338.700761</v>
      </c>
      <c r="AV25" s="1610">
        <v>360.96576099999999</v>
      </c>
      <c r="AW25" s="1610">
        <v>431.44711099999995</v>
      </c>
      <c r="AX25" s="1612">
        <v>384.37511099999995</v>
      </c>
      <c r="AY25" s="1613">
        <v>469.13784899999996</v>
      </c>
      <c r="AZ25" s="1613">
        <v>535.42569300000002</v>
      </c>
      <c r="BA25" s="1613">
        <v>524.24121100000002</v>
      </c>
      <c r="BB25" s="1613">
        <v>548.22327800000005</v>
      </c>
      <c r="BC25" s="1613">
        <v>764.89488100000005</v>
      </c>
      <c r="BD25" s="1613">
        <v>979.62185599999998</v>
      </c>
      <c r="BE25" s="1613">
        <v>820.44879400000002</v>
      </c>
      <c r="BF25" s="1613">
        <v>671.19579399999998</v>
      </c>
      <c r="BG25" s="1613">
        <v>614.738159</v>
      </c>
      <c r="BH25" s="1613">
        <v>694.51815899999997</v>
      </c>
      <c r="BI25" s="1614">
        <v>533.25564399999996</v>
      </c>
      <c r="BJ25" s="1613">
        <v>467.87657900000005</v>
      </c>
      <c r="BK25" s="1613">
        <v>561.17419900000004</v>
      </c>
      <c r="BL25" s="1613">
        <v>562.21210600000006</v>
      </c>
      <c r="BM25" s="1613">
        <v>581.35464000000002</v>
      </c>
      <c r="BN25" s="1613">
        <v>420.77284299999997</v>
      </c>
      <c r="BO25" s="1613">
        <v>417.02365800000001</v>
      </c>
      <c r="BP25" s="1613">
        <v>1294.049937</v>
      </c>
      <c r="BQ25" s="1613">
        <v>1065.1216059999999</v>
      </c>
      <c r="BR25" s="1613">
        <v>1010.297825</v>
      </c>
      <c r="BS25" s="1613">
        <v>630.80569100000002</v>
      </c>
      <c r="BT25" s="1613">
        <v>591.998245</v>
      </c>
      <c r="BU25" s="1613">
        <v>641.10215599999992</v>
      </c>
      <c r="BV25" s="1612">
        <v>719.33542899999998</v>
      </c>
      <c r="BW25" s="1613">
        <v>690.53075100000001</v>
      </c>
      <c r="BX25" s="1613">
        <v>581.75954299999989</v>
      </c>
      <c r="BY25" s="1632">
        <v>683.71722999999997</v>
      </c>
      <c r="BZ25" s="1613">
        <v>807.36997900000006</v>
      </c>
      <c r="CA25" s="1613">
        <v>757.96659</v>
      </c>
      <c r="CB25" s="1613">
        <v>831.43493999999998</v>
      </c>
      <c r="CC25" s="1613">
        <v>655.0989350000001</v>
      </c>
      <c r="CD25" s="1613">
        <v>968.27667200000008</v>
      </c>
      <c r="CE25" s="1613">
        <v>581.35482200000001</v>
      </c>
      <c r="CF25" s="1613">
        <v>782.72597999999994</v>
      </c>
      <c r="CG25" s="1614">
        <v>479.414738</v>
      </c>
      <c r="CH25" s="1613">
        <v>432.60267900000002</v>
      </c>
      <c r="CI25" s="1613">
        <v>450.98420400000003</v>
      </c>
      <c r="CJ25" s="1613">
        <v>676.14206000000001</v>
      </c>
      <c r="CK25" s="1613">
        <v>653.99653000000001</v>
      </c>
      <c r="CL25" s="1613">
        <v>775.68563500000005</v>
      </c>
      <c r="CM25" s="1613">
        <v>1113.4981299999999</v>
      </c>
      <c r="CN25" s="1613">
        <v>1161.321453</v>
      </c>
      <c r="CO25" s="1613">
        <v>1040.1330189999999</v>
      </c>
      <c r="CP25" s="1613">
        <v>1240.8116399999999</v>
      </c>
      <c r="CQ25" s="1633">
        <v>1240.8116399999999</v>
      </c>
      <c r="CR25" s="1633">
        <v>1352.5265139999999</v>
      </c>
      <c r="CS25" s="1633">
        <v>1292.2492080000002</v>
      </c>
      <c r="CT25" s="1634">
        <v>1270.893644</v>
      </c>
      <c r="CU25" s="1633">
        <v>1282.9978500000002</v>
      </c>
      <c r="CV25" s="1633">
        <v>1929.7227309999998</v>
      </c>
      <c r="CW25" s="1633">
        <v>1932.161713</v>
      </c>
      <c r="CX25" s="1633">
        <v>1930.014653</v>
      </c>
      <c r="CY25" s="1633">
        <v>1916.0073419999999</v>
      </c>
      <c r="CZ25" s="1633">
        <v>2154.9816039999996</v>
      </c>
      <c r="DA25" s="1633">
        <v>3082.4281349999997</v>
      </c>
      <c r="DB25" s="1633">
        <v>4023.2279700000004</v>
      </c>
      <c r="DC25" s="1633">
        <v>3084.5797000000002</v>
      </c>
      <c r="DD25" s="1633">
        <v>3009.066323</v>
      </c>
      <c r="DE25" s="1635">
        <v>2851.8926549999996</v>
      </c>
      <c r="DF25" s="1634">
        <v>2916.7175200000001</v>
      </c>
      <c r="DG25" s="1633">
        <v>2916.7175200000001</v>
      </c>
      <c r="DH25" s="1633">
        <v>2975.0526</v>
      </c>
      <c r="DI25" s="1633">
        <v>2644.960153</v>
      </c>
      <c r="DJ25" s="1633">
        <v>2916.3106400000001</v>
      </c>
      <c r="DK25" s="1633">
        <v>3450.312105</v>
      </c>
      <c r="DL25" s="1618">
        <v>3786.960161</v>
      </c>
      <c r="DM25" s="1618">
        <v>3761.0331460000002</v>
      </c>
      <c r="DN25" s="1618">
        <v>3330.7262390000001</v>
      </c>
      <c r="DO25" s="1618">
        <v>4019.6287440000001</v>
      </c>
      <c r="DP25" s="1618">
        <v>4149.2190259999998</v>
      </c>
      <c r="DQ25" s="1619">
        <v>4247.5071349999998</v>
      </c>
      <c r="DR25" s="1620">
        <v>4285.6251330000005</v>
      </c>
      <c r="DS25" s="1618">
        <v>4382.7177539999993</v>
      </c>
      <c r="DT25" s="1618">
        <v>5120.9016140000003</v>
      </c>
      <c r="DU25" s="1618">
        <v>6194.338538</v>
      </c>
      <c r="DV25" s="1618">
        <v>6398.863558</v>
      </c>
      <c r="DW25" s="1618">
        <v>6547.889956</v>
      </c>
      <c r="DX25" s="1615">
        <v>6694.1243979999999</v>
      </c>
      <c r="DY25" s="1615">
        <v>6995.0837220000003</v>
      </c>
      <c r="DZ25" s="1615">
        <v>7846.0884570000007</v>
      </c>
      <c r="EA25" s="1615">
        <v>10051.442300000001</v>
      </c>
      <c r="EB25" s="1615">
        <v>10552.062833</v>
      </c>
      <c r="EC25" s="1617">
        <v>11085.635731</v>
      </c>
      <c r="ED25" s="1616">
        <v>11722.973667</v>
      </c>
      <c r="EE25" s="1615">
        <v>11903.325323000001</v>
      </c>
      <c r="EF25" s="1615">
        <v>11904.654726000001</v>
      </c>
      <c r="EG25" s="1615">
        <v>12524.618512999999</v>
      </c>
      <c r="EH25" s="1615">
        <v>12466.476187</v>
      </c>
      <c r="EI25" s="1615">
        <v>11441.783164999999</v>
      </c>
      <c r="EJ25" s="1615">
        <v>9734.5678960000005</v>
      </c>
      <c r="EK25" s="1615">
        <v>9724.642577999999</v>
      </c>
      <c r="EL25" s="1615">
        <v>10711.070176000001</v>
      </c>
      <c r="EM25" s="1615">
        <v>10520.904367000001</v>
      </c>
      <c r="EN25" s="1615">
        <v>10651.805163000001</v>
      </c>
      <c r="EO25" s="1617">
        <v>10258.592269999999</v>
      </c>
      <c r="EP25" s="1616">
        <v>10291.740983</v>
      </c>
      <c r="EQ25" s="1615">
        <v>10106.319165999999</v>
      </c>
      <c r="ER25" s="1615">
        <v>10101.079206</v>
      </c>
      <c r="ES25" s="1615">
        <v>10585.739992000001</v>
      </c>
      <c r="ET25" s="1615">
        <v>9578.9681569999993</v>
      </c>
      <c r="EU25" s="1615">
        <v>9358.7925289999985</v>
      </c>
      <c r="EV25" s="1615">
        <v>9976.3156799999997</v>
      </c>
      <c r="EW25" s="1615">
        <v>10799.922108999999</v>
      </c>
      <c r="EX25" s="1615">
        <v>11563.900971999999</v>
      </c>
      <c r="EY25" s="1615">
        <v>11777.667647</v>
      </c>
      <c r="EZ25" s="1615">
        <v>12927.341276000001</v>
      </c>
      <c r="FA25" s="1617">
        <v>13280.534176000001</v>
      </c>
      <c r="FB25" s="1616">
        <v>10324.592976</v>
      </c>
      <c r="FC25" s="1615">
        <v>74.197552000000002</v>
      </c>
      <c r="FD25" s="1615">
        <v>84.878067000000001</v>
      </c>
      <c r="FE25" s="1615">
        <v>85.78924099999999</v>
      </c>
      <c r="FF25" s="1615">
        <v>63.420116</v>
      </c>
      <c r="FG25" s="1615">
        <v>64.420464999999993</v>
      </c>
      <c r="FH25" s="1615">
        <v>64.420464999999993</v>
      </c>
      <c r="FI25" s="1615">
        <v>64.420464999999993</v>
      </c>
      <c r="FJ25" s="1615">
        <v>10.876646000000001</v>
      </c>
      <c r="FK25" s="1615">
        <v>10.876646000000001</v>
      </c>
      <c r="FL25" s="1615">
        <v>10.696646000000001</v>
      </c>
      <c r="FM25" s="1617">
        <v>3.9805030000000001</v>
      </c>
      <c r="FN25" s="1615">
        <v>3.9805030000000001</v>
      </c>
      <c r="FO25" s="1615">
        <v>4.2017820000000006</v>
      </c>
      <c r="FP25" s="1615">
        <v>3.965236</v>
      </c>
      <c r="FQ25" s="1615">
        <v>3.965236</v>
      </c>
      <c r="FR25" s="1615">
        <v>3.965236</v>
      </c>
      <c r="FS25" s="1615">
        <v>3.965236</v>
      </c>
      <c r="FT25" s="1615">
        <v>3.965236</v>
      </c>
      <c r="FU25" s="1615">
        <v>3.965236</v>
      </c>
      <c r="FV25" s="1615">
        <v>3.965236</v>
      </c>
      <c r="FW25" s="1615">
        <v>2.760364</v>
      </c>
      <c r="FX25" s="1615">
        <v>2.760364</v>
      </c>
      <c r="FY25" s="1615">
        <v>1.2789549999999998</v>
      </c>
      <c r="FZ25" s="1616">
        <v>1.2789549999999998</v>
      </c>
      <c r="GA25" s="1615">
        <v>1.2789549999999998</v>
      </c>
      <c r="GB25" s="1615">
        <v>1.2789549999999998</v>
      </c>
      <c r="GC25" s="1615">
        <v>0.59363100000000002</v>
      </c>
      <c r="GD25" s="1615">
        <v>0.59363100000000002</v>
      </c>
      <c r="GE25" s="1615">
        <v>0.59363100000000002</v>
      </c>
      <c r="GF25" s="1615">
        <v>0</v>
      </c>
      <c r="GG25" s="1615">
        <v>0</v>
      </c>
      <c r="GH25" s="1615">
        <v>0</v>
      </c>
      <c r="GI25" s="1615">
        <v>0</v>
      </c>
      <c r="GJ25" s="1615">
        <v>0</v>
      </c>
      <c r="GK25" s="1617">
        <v>0</v>
      </c>
      <c r="GL25" s="1615"/>
    </row>
    <row r="26" spans="1:194" ht="39.75" customHeight="1" x14ac:dyDescent="0.7">
      <c r="A26" s="1608" t="s">
        <v>1006</v>
      </c>
      <c r="B26" s="1609">
        <v>123.77649099999999</v>
      </c>
      <c r="C26" s="1610">
        <v>110.386156</v>
      </c>
      <c r="D26" s="1610">
        <v>75.542265</v>
      </c>
      <c r="E26" s="1610">
        <v>72.497264999999999</v>
      </c>
      <c r="F26" s="1610">
        <v>47.865195999999997</v>
      </c>
      <c r="G26" s="1610">
        <v>77.808399999999992</v>
      </c>
      <c r="H26" s="1610">
        <v>77.808399999999992</v>
      </c>
      <c r="I26" s="1610">
        <v>68.734399999999994</v>
      </c>
      <c r="J26" s="1610">
        <v>68.734399999999994</v>
      </c>
      <c r="K26" s="1610">
        <v>66.9114</v>
      </c>
      <c r="L26" s="1610">
        <v>66.9114</v>
      </c>
      <c r="M26" s="1611">
        <v>60.361400000000003</v>
      </c>
      <c r="N26" s="1610">
        <v>60.361400000000003</v>
      </c>
      <c r="O26" s="1610">
        <v>60.361400000000003</v>
      </c>
      <c r="P26" s="1610">
        <v>45.909399999999998</v>
      </c>
      <c r="Q26" s="1610">
        <v>45.909399999999998</v>
      </c>
      <c r="R26" s="1610">
        <v>17.656500000000001</v>
      </c>
      <c r="S26" s="1610">
        <v>1.6944999999999999</v>
      </c>
      <c r="T26" s="1610">
        <v>25.725524</v>
      </c>
      <c r="U26" s="1610">
        <v>32.113503000000001</v>
      </c>
      <c r="V26" s="1610">
        <v>39.313502999999997</v>
      </c>
      <c r="W26" s="1610">
        <v>42.988952999999995</v>
      </c>
      <c r="X26" s="1610">
        <v>52.586952999999994</v>
      </c>
      <c r="Y26" s="1610">
        <v>57.886952999999991</v>
      </c>
      <c r="Z26" s="1609">
        <v>56.827452999999991</v>
      </c>
      <c r="AA26" s="1610">
        <v>66.776452999999989</v>
      </c>
      <c r="AB26" s="1610">
        <v>60.010023000000004</v>
      </c>
      <c r="AC26" s="1610">
        <v>93.980023000000003</v>
      </c>
      <c r="AD26" s="1610">
        <v>99.473577999999989</v>
      </c>
      <c r="AE26" s="1610">
        <v>91.963577999999998</v>
      </c>
      <c r="AF26" s="1610">
        <v>80.539388000000002</v>
      </c>
      <c r="AG26" s="1610">
        <v>83.759178000000006</v>
      </c>
      <c r="AH26" s="1610">
        <v>78.379018000000002</v>
      </c>
      <c r="AI26" s="1610">
        <v>103.209447</v>
      </c>
      <c r="AJ26" s="1610">
        <v>106.299447</v>
      </c>
      <c r="AK26" s="1611">
        <v>87.453700000000012</v>
      </c>
      <c r="AL26" s="1610">
        <v>76.752404000000013</v>
      </c>
      <c r="AM26" s="1610">
        <v>75.396343000000002</v>
      </c>
      <c r="AN26" s="1610">
        <v>81.251058999999998</v>
      </c>
      <c r="AO26" s="1610">
        <v>81.801058999999995</v>
      </c>
      <c r="AP26" s="1610">
        <v>74.010362000000001</v>
      </c>
      <c r="AQ26" s="1610">
        <v>75.172361999999993</v>
      </c>
      <c r="AR26" s="1610">
        <v>51.005609</v>
      </c>
      <c r="AS26" s="1610">
        <v>50.616464999999998</v>
      </c>
      <c r="AT26" s="1610">
        <v>50.595464999999997</v>
      </c>
      <c r="AU26" s="1610">
        <v>51.915464999999998</v>
      </c>
      <c r="AV26" s="1610">
        <v>52.723464999999997</v>
      </c>
      <c r="AW26" s="1610">
        <v>51.122115000000008</v>
      </c>
      <c r="AX26" s="1612">
        <v>52.094115000000002</v>
      </c>
      <c r="AY26" s="1613">
        <v>61.618376999999995</v>
      </c>
      <c r="AZ26" s="1613">
        <v>85.725178</v>
      </c>
      <c r="BA26" s="1613">
        <v>85.031897000000001</v>
      </c>
      <c r="BB26" s="1613">
        <v>80.643989000000005</v>
      </c>
      <c r="BC26" s="1613">
        <v>172.92935699999998</v>
      </c>
      <c r="BD26" s="1613">
        <v>178.55927499999999</v>
      </c>
      <c r="BE26" s="1613">
        <v>202.74622199999999</v>
      </c>
      <c r="BF26" s="1613">
        <v>226.76922199999998</v>
      </c>
      <c r="BG26" s="1613">
        <v>219.11685699999998</v>
      </c>
      <c r="BH26" s="1613">
        <v>218.836455</v>
      </c>
      <c r="BI26" s="1614">
        <v>218.835455</v>
      </c>
      <c r="BJ26" s="1613">
        <v>219.16454400000001</v>
      </c>
      <c r="BK26" s="1613">
        <v>299.30212</v>
      </c>
      <c r="BL26" s="1613">
        <v>304.43005399999998</v>
      </c>
      <c r="BM26" s="1613">
        <v>306.63005400000003</v>
      </c>
      <c r="BN26" s="1613">
        <v>290.25358500000004</v>
      </c>
      <c r="BO26" s="1613">
        <v>293.53273100000001</v>
      </c>
      <c r="BP26" s="1613">
        <v>296.56800500000003</v>
      </c>
      <c r="BQ26" s="1613">
        <v>331.13015100000001</v>
      </c>
      <c r="BR26" s="1613">
        <v>383.95393200000001</v>
      </c>
      <c r="BS26" s="1613">
        <v>313.83352300000001</v>
      </c>
      <c r="BT26" s="1613">
        <v>316.64096899999998</v>
      </c>
      <c r="BU26" s="1613">
        <v>378.537058</v>
      </c>
      <c r="BV26" s="1612">
        <v>377.96495799999997</v>
      </c>
      <c r="BW26" s="1613">
        <v>426.26963599999999</v>
      </c>
      <c r="BX26" s="1613">
        <v>360.50784399999998</v>
      </c>
      <c r="BY26" s="1632">
        <v>473.06077600000003</v>
      </c>
      <c r="BZ26" s="1613">
        <v>563.54399000000001</v>
      </c>
      <c r="CA26" s="1613">
        <v>584.99737899999991</v>
      </c>
      <c r="CB26" s="1613">
        <v>539.91902900000002</v>
      </c>
      <c r="CC26" s="1613">
        <v>631.49503400000003</v>
      </c>
      <c r="CD26" s="1613">
        <v>573.64204700000005</v>
      </c>
      <c r="CE26" s="1613">
        <v>572.29428500000006</v>
      </c>
      <c r="CF26" s="1613">
        <v>524.63469399999997</v>
      </c>
      <c r="CG26" s="1614">
        <v>819.41593599999999</v>
      </c>
      <c r="CH26" s="1613">
        <v>888.73999499999991</v>
      </c>
      <c r="CI26" s="1613">
        <v>813.18146999999999</v>
      </c>
      <c r="CJ26" s="1613">
        <v>1007.328588</v>
      </c>
      <c r="CK26" s="1613">
        <v>991.54564300000004</v>
      </c>
      <c r="CL26" s="1613">
        <v>978.65343800000005</v>
      </c>
      <c r="CM26" s="1613">
        <v>1341.335104</v>
      </c>
      <c r="CN26" s="1613">
        <v>1396.047896</v>
      </c>
      <c r="CO26" s="1613">
        <v>1408.4643299999998</v>
      </c>
      <c r="CP26" s="1613">
        <v>1681.1930889999999</v>
      </c>
      <c r="CQ26" s="1633">
        <v>1681.1930889999999</v>
      </c>
      <c r="CR26" s="1633">
        <v>1581.3262650000001</v>
      </c>
      <c r="CS26" s="1633">
        <v>1648.355521</v>
      </c>
      <c r="CT26" s="1634">
        <v>1668.7110849999999</v>
      </c>
      <c r="CU26" s="1633">
        <v>1516.8016829999999</v>
      </c>
      <c r="CV26" s="1633">
        <v>1834.964602</v>
      </c>
      <c r="CW26" s="1633">
        <v>1879.4111049999999</v>
      </c>
      <c r="CX26" s="1633">
        <v>2039.1310320000002</v>
      </c>
      <c r="CY26" s="1633">
        <v>2101.1601059999998</v>
      </c>
      <c r="CZ26" s="1633">
        <v>2409.0242939999998</v>
      </c>
      <c r="DA26" s="1633">
        <v>2607.2133849999996</v>
      </c>
      <c r="DB26" s="1633">
        <v>2803.8837280000002</v>
      </c>
      <c r="DC26" s="1633">
        <v>3178.29</v>
      </c>
      <c r="DD26" s="1633">
        <v>3288.9532819999999</v>
      </c>
      <c r="DE26" s="1635">
        <v>3375.2509970000001</v>
      </c>
      <c r="DF26" s="1634">
        <v>3649.2875080000003</v>
      </c>
      <c r="DG26" s="1633">
        <v>3649.2875080000003</v>
      </c>
      <c r="DH26" s="1633">
        <v>3747.0870879999998</v>
      </c>
      <c r="DI26" s="1633">
        <v>3609.7296520000004</v>
      </c>
      <c r="DJ26" s="1633">
        <v>3842.8583360000002</v>
      </c>
      <c r="DK26" s="1633">
        <v>3891.0320879999999</v>
      </c>
      <c r="DL26" s="1618">
        <v>3937.840995</v>
      </c>
      <c r="DM26" s="1618">
        <v>4003.7143489999999</v>
      </c>
      <c r="DN26" s="1618">
        <v>3878.73506</v>
      </c>
      <c r="DO26" s="1618">
        <v>4176.8600019999994</v>
      </c>
      <c r="DP26" s="1618">
        <v>4236.654278</v>
      </c>
      <c r="DQ26" s="1619">
        <v>4272.3540250000005</v>
      </c>
      <c r="DR26" s="1620">
        <v>4641.005052999999</v>
      </c>
      <c r="DS26" s="1618">
        <v>4823.7213929999998</v>
      </c>
      <c r="DT26" s="1618">
        <v>5191.8962100000008</v>
      </c>
      <c r="DU26" s="1618">
        <v>5797.8656409999994</v>
      </c>
      <c r="DV26" s="1618">
        <v>6225.0502119999992</v>
      </c>
      <c r="DW26" s="1618">
        <v>6222.2345719999994</v>
      </c>
      <c r="DX26" s="1615">
        <v>6640.3871539999991</v>
      </c>
      <c r="DY26" s="1615">
        <v>6949.0534639999996</v>
      </c>
      <c r="DZ26" s="1615">
        <v>6543.2409120000002</v>
      </c>
      <c r="EA26" s="1615">
        <v>6907.9782000000005</v>
      </c>
      <c r="EB26" s="1615">
        <v>7337.7903649999989</v>
      </c>
      <c r="EC26" s="1617">
        <v>8119.6572999999999</v>
      </c>
      <c r="ED26" s="1616">
        <v>9608.4388400000007</v>
      </c>
      <c r="EE26" s="1615">
        <v>9128.9821530000008</v>
      </c>
      <c r="EF26" s="1615">
        <v>8507.5228840000018</v>
      </c>
      <c r="EG26" s="1615">
        <v>8113.7500890000001</v>
      </c>
      <c r="EH26" s="1615">
        <v>7826.254899999999</v>
      </c>
      <c r="EI26" s="1615">
        <v>7328.0258789999998</v>
      </c>
      <c r="EJ26" s="1615">
        <v>7213.8477510000002</v>
      </c>
      <c r="EK26" s="1615">
        <v>7167.6367680000003</v>
      </c>
      <c r="EL26" s="1615">
        <v>6974.1992989999999</v>
      </c>
      <c r="EM26" s="1615">
        <v>7168.398193</v>
      </c>
      <c r="EN26" s="1615">
        <v>7619.4193789999999</v>
      </c>
      <c r="EO26" s="1617">
        <v>7563.7520119999999</v>
      </c>
      <c r="EP26" s="1616">
        <v>7773.6049740000008</v>
      </c>
      <c r="EQ26" s="1615">
        <v>7935.9411999999993</v>
      </c>
      <c r="ER26" s="1615">
        <v>8118.7053240000005</v>
      </c>
      <c r="ES26" s="1615">
        <v>8496.1261720000002</v>
      </c>
      <c r="ET26" s="1615">
        <v>9141.7146110000012</v>
      </c>
      <c r="EU26" s="1615">
        <v>9453.0010079999993</v>
      </c>
      <c r="EV26" s="1615">
        <v>10229.905674000001</v>
      </c>
      <c r="EW26" s="1615">
        <v>11417.215134999999</v>
      </c>
      <c r="EX26" s="1615">
        <v>11342.423229</v>
      </c>
      <c r="EY26" s="1615">
        <v>11835.661876000002</v>
      </c>
      <c r="EZ26" s="1615">
        <v>11148.354195</v>
      </c>
      <c r="FA26" s="1617">
        <v>10536.641691000001</v>
      </c>
      <c r="FB26" s="1616">
        <v>9238.2464570000011</v>
      </c>
      <c r="FC26" s="1615">
        <v>6277.3934800000006</v>
      </c>
      <c r="FD26" s="1615">
        <v>5273.1842689999994</v>
      </c>
      <c r="FE26" s="1615">
        <v>4890.1514169999991</v>
      </c>
      <c r="FF26" s="1615">
        <v>4620.4049160000004</v>
      </c>
      <c r="FG26" s="1615">
        <v>4616.8278449999998</v>
      </c>
      <c r="FH26" s="1615">
        <v>4619.4045669999996</v>
      </c>
      <c r="FI26" s="1615">
        <v>4619.4045669999996</v>
      </c>
      <c r="FJ26" s="1615">
        <v>949.84487799999999</v>
      </c>
      <c r="FK26" s="1615">
        <v>949.84487799999999</v>
      </c>
      <c r="FL26" s="1615">
        <v>856.05726800000002</v>
      </c>
      <c r="FM26" s="1617">
        <v>737.02199200000007</v>
      </c>
      <c r="FN26" s="1615">
        <v>738.63885900000002</v>
      </c>
      <c r="FO26" s="1615">
        <v>736.80071299999997</v>
      </c>
      <c r="FP26" s="1615">
        <v>673.63479799999993</v>
      </c>
      <c r="FQ26" s="1615">
        <v>671.00199799999996</v>
      </c>
      <c r="FR26" s="1615">
        <v>671.00199800000007</v>
      </c>
      <c r="FS26" s="1615">
        <v>671.00199800000007</v>
      </c>
      <c r="FT26" s="1615">
        <v>671.02812300000005</v>
      </c>
      <c r="FU26" s="1615">
        <v>671.02812300000005</v>
      </c>
      <c r="FV26" s="1615">
        <v>671.02812300000005</v>
      </c>
      <c r="FW26" s="1615">
        <v>611.41448600000001</v>
      </c>
      <c r="FX26" s="1615">
        <v>611.41448600000001</v>
      </c>
      <c r="FY26" s="1615">
        <v>460.54388399999993</v>
      </c>
      <c r="FZ26" s="1616">
        <v>460.54388399999993</v>
      </c>
      <c r="GA26" s="1615">
        <v>460.54388399999993</v>
      </c>
      <c r="GB26" s="1615">
        <v>460.54388399999993</v>
      </c>
      <c r="GC26" s="1615">
        <v>374.67655099999996</v>
      </c>
      <c r="GD26" s="1615">
        <v>213.13852800000001</v>
      </c>
      <c r="GE26" s="1615">
        <v>212.69891999999999</v>
      </c>
      <c r="GF26" s="1615">
        <v>0</v>
      </c>
      <c r="GG26" s="1615">
        <v>0</v>
      </c>
      <c r="GH26" s="1615">
        <v>0</v>
      </c>
      <c r="GI26" s="1615">
        <v>0</v>
      </c>
      <c r="GJ26" s="1615">
        <v>0</v>
      </c>
      <c r="GK26" s="1617">
        <v>0</v>
      </c>
      <c r="GL26" s="1615"/>
    </row>
    <row r="27" spans="1:194" s="1607" customFormat="1" ht="39.75" customHeight="1" x14ac:dyDescent="0.7">
      <c r="A27" s="1621" t="s">
        <v>1014</v>
      </c>
      <c r="B27" s="1584"/>
      <c r="C27" s="1579"/>
      <c r="D27" s="1579"/>
      <c r="E27" s="1579"/>
      <c r="F27" s="1579"/>
      <c r="G27" s="1579"/>
      <c r="H27" s="1579"/>
      <c r="I27" s="1579"/>
      <c r="J27" s="1579"/>
      <c r="K27" s="1579"/>
      <c r="L27" s="1579"/>
      <c r="M27" s="1585"/>
      <c r="N27" s="1579"/>
      <c r="O27" s="1579"/>
      <c r="P27" s="1579"/>
      <c r="Q27" s="1579"/>
      <c r="R27" s="1579"/>
      <c r="S27" s="1579"/>
      <c r="T27" s="1579"/>
      <c r="U27" s="1579"/>
      <c r="V27" s="1579"/>
      <c r="W27" s="1579"/>
      <c r="X27" s="1579"/>
      <c r="Y27" s="1579"/>
      <c r="Z27" s="1584"/>
      <c r="AA27" s="1579"/>
      <c r="AB27" s="1579"/>
      <c r="AC27" s="1579"/>
      <c r="AD27" s="1579"/>
      <c r="AE27" s="1579"/>
      <c r="AF27" s="1579"/>
      <c r="AG27" s="1579"/>
      <c r="AH27" s="1579"/>
      <c r="AI27" s="1579"/>
      <c r="AJ27" s="1579"/>
      <c r="AK27" s="1585"/>
      <c r="AL27" s="1579"/>
      <c r="AM27" s="1579"/>
      <c r="AN27" s="1579"/>
      <c r="AO27" s="1579"/>
      <c r="AP27" s="1579"/>
      <c r="AQ27" s="1579"/>
      <c r="AR27" s="1579"/>
      <c r="AS27" s="1579"/>
      <c r="AT27" s="1579"/>
      <c r="AU27" s="1579"/>
      <c r="AV27" s="1579"/>
      <c r="AW27" s="1579"/>
      <c r="AX27" s="1604"/>
      <c r="AY27" s="1605"/>
      <c r="AZ27" s="1605"/>
      <c r="BA27" s="1605"/>
      <c r="BB27" s="1605"/>
      <c r="BC27" s="1605"/>
      <c r="BD27" s="1605"/>
      <c r="BE27" s="1605"/>
      <c r="BF27" s="1605"/>
      <c r="BG27" s="1605"/>
      <c r="BH27" s="1605"/>
      <c r="BI27" s="1606"/>
      <c r="BJ27" s="1605"/>
      <c r="BK27" s="1605"/>
      <c r="BL27" s="1605"/>
      <c r="BM27" s="1605"/>
      <c r="BN27" s="1605"/>
      <c r="BO27" s="1605"/>
      <c r="BP27" s="1605"/>
      <c r="BQ27" s="1605"/>
      <c r="BR27" s="1605"/>
      <c r="BS27" s="1605"/>
      <c r="BT27" s="1605"/>
      <c r="BU27" s="1605"/>
      <c r="BV27" s="1604"/>
      <c r="BW27" s="1605"/>
      <c r="BX27" s="1605"/>
      <c r="BY27" s="1628"/>
      <c r="BZ27" s="1605"/>
      <c r="CA27" s="1605"/>
      <c r="CB27" s="1605"/>
      <c r="CC27" s="1605"/>
      <c r="CD27" s="1605"/>
      <c r="CE27" s="1605">
        <v>0</v>
      </c>
      <c r="CF27" s="1605">
        <v>0</v>
      </c>
      <c r="CG27" s="1606">
        <v>0</v>
      </c>
      <c r="CH27" s="1605">
        <v>0</v>
      </c>
      <c r="CI27" s="1605">
        <v>0</v>
      </c>
      <c r="CJ27" s="1605">
        <v>0</v>
      </c>
      <c r="CK27" s="1605">
        <v>0</v>
      </c>
      <c r="CL27" s="1605">
        <v>0</v>
      </c>
      <c r="CM27" s="1605">
        <v>0</v>
      </c>
      <c r="CN27" s="1605">
        <v>0</v>
      </c>
      <c r="CO27" s="1605">
        <v>0</v>
      </c>
      <c r="CP27" s="1605">
        <v>0</v>
      </c>
      <c r="CQ27" s="1629">
        <v>0</v>
      </c>
      <c r="CR27" s="1629">
        <v>977.34816001000002</v>
      </c>
      <c r="CS27" s="1629">
        <v>978.1230599999999</v>
      </c>
      <c r="CT27" s="1630">
        <v>979.96067999999991</v>
      </c>
      <c r="CU27" s="1629">
        <v>978.78725994000001</v>
      </c>
      <c r="CV27" s="1629">
        <v>975.62123999999994</v>
      </c>
      <c r="CW27" s="1629">
        <v>976.37400000000002</v>
      </c>
      <c r="CX27" s="1629">
        <v>979.65071999999998</v>
      </c>
      <c r="CY27" s="1629">
        <v>1001.87928</v>
      </c>
      <c r="CZ27" s="1629">
        <v>1039.8272396</v>
      </c>
      <c r="DA27" s="1629">
        <v>1046.4249599899999</v>
      </c>
      <c r="DB27" s="1629">
        <v>1058.2919999999999</v>
      </c>
      <c r="DC27" s="1629">
        <v>1061.0152</v>
      </c>
      <c r="DD27" s="1629">
        <v>1064.5797600000001</v>
      </c>
      <c r="DE27" s="1631">
        <v>1067.67935999</v>
      </c>
      <c r="DF27" s="1630">
        <v>1095.67040606</v>
      </c>
      <c r="DG27" s="1629">
        <v>1145.3991981700001</v>
      </c>
      <c r="DH27" s="1629">
        <v>1125.0696786199999</v>
      </c>
      <c r="DI27" s="1629">
        <v>1126.1093820200001</v>
      </c>
      <c r="DJ27" s="1629">
        <v>1151.1286275</v>
      </c>
      <c r="DK27" s="1629">
        <v>1163.9368884600001</v>
      </c>
      <c r="DL27" s="1592">
        <v>1163.49446149</v>
      </c>
      <c r="DM27" s="1592">
        <v>1961.4920705900001</v>
      </c>
      <c r="DN27" s="1592">
        <v>1974.41029998</v>
      </c>
      <c r="DO27" s="1592">
        <v>1982.2429045700001</v>
      </c>
      <c r="DP27" s="1592">
        <v>2050.2683445600001</v>
      </c>
      <c r="DQ27" s="1593">
        <v>2053.34660282</v>
      </c>
      <c r="DR27" s="1594">
        <v>2028.6463619200001</v>
      </c>
      <c r="DS27" s="1592">
        <v>1964.7076001800001</v>
      </c>
      <c r="DT27" s="1592">
        <v>2019.4115871700001</v>
      </c>
      <c r="DU27" s="1592">
        <v>2078.30645585</v>
      </c>
      <c r="DV27" s="1592">
        <v>2085.4643334900002</v>
      </c>
      <c r="DW27" s="1592">
        <v>2102.9325218599997</v>
      </c>
      <c r="DX27" s="1595">
        <v>2106.9379663300001</v>
      </c>
      <c r="DY27" s="1595">
        <v>2109.38573795</v>
      </c>
      <c r="DZ27" s="1595">
        <v>2116.13565363</v>
      </c>
      <c r="EA27" s="1595">
        <v>2118.7687999999998</v>
      </c>
      <c r="EB27" s="1595">
        <v>2223.2931387499998</v>
      </c>
      <c r="EC27" s="1596">
        <v>2241.2994484199999</v>
      </c>
      <c r="ED27" s="1599">
        <v>2241.37722966</v>
      </c>
      <c r="EE27" s="1595">
        <v>2231.3045854700003</v>
      </c>
      <c r="EF27" s="1595">
        <v>2229.0878253400001</v>
      </c>
      <c r="EG27" s="1595">
        <v>2230.4101035500003</v>
      </c>
      <c r="EH27" s="1595">
        <v>2236.2825719500001</v>
      </c>
      <c r="EI27" s="1595">
        <v>2242.2328210599999</v>
      </c>
      <c r="EJ27" s="1595">
        <v>2686.7016705200003</v>
      </c>
      <c r="EK27" s="1595">
        <v>2710.1246723800004</v>
      </c>
      <c r="EL27" s="1595">
        <v>2716.8830883200003</v>
      </c>
      <c r="EM27" s="1595">
        <v>2732.9458980999998</v>
      </c>
      <c r="EN27" s="1595">
        <v>2740.4912525599998</v>
      </c>
      <c r="EO27" s="1596">
        <v>2781.6435231500004</v>
      </c>
      <c r="EP27" s="1599">
        <v>2789.7443638099999</v>
      </c>
      <c r="EQ27" s="1595">
        <v>3056.8869437699996</v>
      </c>
      <c r="ER27" s="1595">
        <v>3293.9406869600002</v>
      </c>
      <c r="ES27" s="1595">
        <v>3294.2184300599997</v>
      </c>
      <c r="ET27" s="1595">
        <v>3308.7073622299999</v>
      </c>
      <c r="EU27" s="1595">
        <v>3348.70236987</v>
      </c>
      <c r="EV27" s="1595">
        <v>3525.3932774499999</v>
      </c>
      <c r="EW27" s="1595">
        <v>3812.7648138300001</v>
      </c>
      <c r="EX27" s="1595">
        <v>4448.33362734</v>
      </c>
      <c r="EY27" s="1595">
        <v>6024.75722124</v>
      </c>
      <c r="EZ27" s="1595">
        <v>6069.1498281000004</v>
      </c>
      <c r="FA27" s="1596">
        <v>3971.8653245299997</v>
      </c>
      <c r="FB27" s="1599">
        <v>5001.7367712200003</v>
      </c>
      <c r="FC27" s="1595">
        <v>5100.7521894399997</v>
      </c>
      <c r="FD27" s="1595">
        <v>5100.8447704800001</v>
      </c>
      <c r="FE27" s="1595">
        <v>5072.0983587399996</v>
      </c>
      <c r="FF27" s="1595">
        <v>5081.3101718369999</v>
      </c>
      <c r="FG27" s="1595">
        <v>5093.2068350000009</v>
      </c>
      <c r="FH27" s="1595">
        <v>5096.0768471199999</v>
      </c>
      <c r="FI27" s="1595">
        <v>5103.3907489599997</v>
      </c>
      <c r="FJ27" s="1595">
        <v>537.85329859000001</v>
      </c>
      <c r="FK27" s="1595">
        <v>555.62538870000003</v>
      </c>
      <c r="FL27" s="1595">
        <v>0</v>
      </c>
      <c r="FM27" s="1596">
        <v>0</v>
      </c>
      <c r="FN27" s="1595">
        <v>0</v>
      </c>
      <c r="FO27" s="1595">
        <v>0</v>
      </c>
      <c r="FP27" s="1595">
        <v>0</v>
      </c>
      <c r="FQ27" s="1595">
        <v>0</v>
      </c>
      <c r="FR27" s="1595">
        <v>0</v>
      </c>
      <c r="FS27" s="1595">
        <v>0</v>
      </c>
      <c r="FT27" s="1595">
        <v>0</v>
      </c>
      <c r="FU27" s="1595">
        <v>0</v>
      </c>
      <c r="FV27" s="1595">
        <v>0</v>
      </c>
      <c r="FW27" s="1595">
        <v>0</v>
      </c>
      <c r="FX27" s="1595">
        <v>0</v>
      </c>
      <c r="FY27" s="1595">
        <v>0</v>
      </c>
      <c r="FZ27" s="1599">
        <v>0</v>
      </c>
      <c r="GA27" s="1595">
        <v>0</v>
      </c>
      <c r="GB27" s="1595">
        <v>0</v>
      </c>
      <c r="GC27" s="1595">
        <v>0</v>
      </c>
      <c r="GD27" s="1595">
        <v>0</v>
      </c>
      <c r="GE27" s="1595">
        <v>0</v>
      </c>
      <c r="GF27" s="1595">
        <v>0</v>
      </c>
      <c r="GG27" s="1595">
        <v>0</v>
      </c>
      <c r="GH27" s="1595">
        <v>0</v>
      </c>
      <c r="GI27" s="1595">
        <v>0</v>
      </c>
      <c r="GJ27" s="1595">
        <v>0</v>
      </c>
      <c r="GK27" s="1596">
        <v>0</v>
      </c>
      <c r="GL27" s="1595"/>
    </row>
    <row r="28" spans="1:194" ht="39.75" customHeight="1" x14ac:dyDescent="0.7">
      <c r="A28" s="1608" t="s">
        <v>1012</v>
      </c>
      <c r="B28" s="1609"/>
      <c r="C28" s="1610"/>
      <c r="D28" s="1610"/>
      <c r="E28" s="1610"/>
      <c r="F28" s="1610"/>
      <c r="G28" s="1610"/>
      <c r="H28" s="1610"/>
      <c r="I28" s="1610"/>
      <c r="J28" s="1610"/>
      <c r="K28" s="1610"/>
      <c r="L28" s="1610"/>
      <c r="M28" s="1611"/>
      <c r="N28" s="1610"/>
      <c r="O28" s="1610"/>
      <c r="P28" s="1610"/>
      <c r="Q28" s="1610"/>
      <c r="R28" s="1610"/>
      <c r="S28" s="1610"/>
      <c r="T28" s="1610"/>
      <c r="U28" s="1610"/>
      <c r="V28" s="1610"/>
      <c r="W28" s="1610"/>
      <c r="X28" s="1610"/>
      <c r="Y28" s="1610"/>
      <c r="Z28" s="1609"/>
      <c r="AA28" s="1610"/>
      <c r="AB28" s="1610"/>
      <c r="AC28" s="1610"/>
      <c r="AD28" s="1610"/>
      <c r="AE28" s="1610"/>
      <c r="AF28" s="1610"/>
      <c r="AG28" s="1610"/>
      <c r="AH28" s="1610"/>
      <c r="AI28" s="1610"/>
      <c r="AJ28" s="1610"/>
      <c r="AK28" s="1611"/>
      <c r="AL28" s="1610"/>
      <c r="AM28" s="1610"/>
      <c r="AN28" s="1610"/>
      <c r="AO28" s="1610"/>
      <c r="AP28" s="1610"/>
      <c r="AQ28" s="1610"/>
      <c r="AR28" s="1610"/>
      <c r="AS28" s="1610"/>
      <c r="AT28" s="1610"/>
      <c r="AU28" s="1610"/>
      <c r="AV28" s="1610"/>
      <c r="AW28" s="1610"/>
      <c r="AX28" s="1612"/>
      <c r="AY28" s="1613"/>
      <c r="AZ28" s="1613"/>
      <c r="BA28" s="1613"/>
      <c r="BB28" s="1613"/>
      <c r="BC28" s="1613"/>
      <c r="BD28" s="1613"/>
      <c r="BE28" s="1613"/>
      <c r="BF28" s="1613"/>
      <c r="BG28" s="1613"/>
      <c r="BH28" s="1613"/>
      <c r="BI28" s="1614"/>
      <c r="BJ28" s="1613"/>
      <c r="BK28" s="1613"/>
      <c r="BL28" s="1613"/>
      <c r="BM28" s="1613"/>
      <c r="BN28" s="1613"/>
      <c r="BO28" s="1613"/>
      <c r="BP28" s="1613"/>
      <c r="BQ28" s="1613"/>
      <c r="BR28" s="1613"/>
      <c r="BS28" s="1613"/>
      <c r="BT28" s="1613"/>
      <c r="BU28" s="1613"/>
      <c r="BV28" s="1612"/>
      <c r="BW28" s="1613"/>
      <c r="BX28" s="1613"/>
      <c r="BY28" s="1632"/>
      <c r="BZ28" s="1613"/>
      <c r="CA28" s="1613"/>
      <c r="CB28" s="1613"/>
      <c r="CC28" s="1613"/>
      <c r="CD28" s="1613"/>
      <c r="CE28" s="1613">
        <v>0</v>
      </c>
      <c r="CF28" s="1613">
        <v>0</v>
      </c>
      <c r="CG28" s="1614">
        <v>0</v>
      </c>
      <c r="CH28" s="1613">
        <v>0</v>
      </c>
      <c r="CI28" s="1613">
        <v>0</v>
      </c>
      <c r="CJ28" s="1613">
        <v>0</v>
      </c>
      <c r="CK28" s="1613">
        <v>0</v>
      </c>
      <c r="CL28" s="1613">
        <v>0</v>
      </c>
      <c r="CM28" s="1613">
        <v>0</v>
      </c>
      <c r="CN28" s="1613">
        <v>0</v>
      </c>
      <c r="CO28" s="1613">
        <v>0</v>
      </c>
      <c r="CP28" s="1613">
        <v>0</v>
      </c>
      <c r="CQ28" s="1633">
        <v>0</v>
      </c>
      <c r="CR28" s="1633">
        <v>934.62046727000006</v>
      </c>
      <c r="CS28" s="1633">
        <v>920.54285957000002</v>
      </c>
      <c r="CT28" s="1634">
        <v>918.00579532999996</v>
      </c>
      <c r="CU28" s="1633">
        <v>916.90656100000001</v>
      </c>
      <c r="CV28" s="1633">
        <v>892.95795839000004</v>
      </c>
      <c r="CW28" s="1633">
        <v>918.89676300000008</v>
      </c>
      <c r="CX28" s="1633">
        <v>889.35401667000008</v>
      </c>
      <c r="CY28" s="1633">
        <v>906.52820299999996</v>
      </c>
      <c r="CZ28" s="1633">
        <v>940.69306000000006</v>
      </c>
      <c r="DA28" s="1633">
        <v>953.23942302</v>
      </c>
      <c r="DB28" s="1633">
        <v>963.14664971000002</v>
      </c>
      <c r="DC28" s="1633">
        <v>940.13740000000007</v>
      </c>
      <c r="DD28" s="1633">
        <v>930.96239200000002</v>
      </c>
      <c r="DE28" s="1635">
        <v>940.89919700000007</v>
      </c>
      <c r="DF28" s="1634">
        <v>941.45529882000005</v>
      </c>
      <c r="DG28" s="1633">
        <v>982.05316882</v>
      </c>
      <c r="DH28" s="1633">
        <v>964.62285358999998</v>
      </c>
      <c r="DI28" s="1633">
        <v>966.94426947000011</v>
      </c>
      <c r="DJ28" s="1633">
        <v>987.69489239999996</v>
      </c>
      <c r="DK28" s="1633">
        <v>991.07277138999996</v>
      </c>
      <c r="DL28" s="1618">
        <v>986.92768032000004</v>
      </c>
      <c r="DM28" s="1618">
        <v>1777.4485751700001</v>
      </c>
      <c r="DN28" s="1618">
        <v>1787.2449990399998</v>
      </c>
      <c r="DO28" s="1618">
        <v>1789.73828673</v>
      </c>
      <c r="DP28" s="1618">
        <v>1833.8017449099998</v>
      </c>
      <c r="DQ28" s="1619">
        <v>1819.8970075499999</v>
      </c>
      <c r="DR28" s="1620">
        <v>1784.78042086</v>
      </c>
      <c r="DS28" s="1618">
        <v>1703.1524533700001</v>
      </c>
      <c r="DT28" s="1618">
        <v>1743.06549879</v>
      </c>
      <c r="DU28" s="1618">
        <v>1798.0054389700001</v>
      </c>
      <c r="DV28" s="1618">
        <v>1787.6603915200001</v>
      </c>
      <c r="DW28" s="1618">
        <v>1791.9794116</v>
      </c>
      <c r="DX28" s="1615">
        <v>1792.5201296999999</v>
      </c>
      <c r="DY28" s="1615">
        <v>1795.54529516</v>
      </c>
      <c r="DZ28" s="1615">
        <v>1796.01897958</v>
      </c>
      <c r="EA28" s="1615">
        <v>1794.0971000000002</v>
      </c>
      <c r="EB28" s="1615">
        <v>2038.2166380400001</v>
      </c>
      <c r="EC28" s="1617">
        <v>2000.5167269999999</v>
      </c>
      <c r="ED28" s="1616">
        <v>1942.8078882500001</v>
      </c>
      <c r="EE28" s="1615">
        <v>1926.7378161399999</v>
      </c>
      <c r="EF28" s="1615">
        <v>1904.958104</v>
      </c>
      <c r="EG28" s="1615">
        <v>1903.06489889</v>
      </c>
      <c r="EH28" s="1615">
        <v>1831.2515024000002</v>
      </c>
      <c r="EI28" s="1615">
        <v>1837.02132162</v>
      </c>
      <c r="EJ28" s="1615">
        <v>2273.7257350200002</v>
      </c>
      <c r="EK28" s="1615">
        <v>2284.0303271900002</v>
      </c>
      <c r="EL28" s="1615">
        <v>2270.7659417099999</v>
      </c>
      <c r="EM28" s="1615">
        <v>2283.3279701599999</v>
      </c>
      <c r="EN28" s="1615">
        <v>2308.33005589</v>
      </c>
      <c r="EO28" s="1617">
        <v>2345.9831181600002</v>
      </c>
      <c r="EP28" s="1616">
        <v>2351.1866508499998</v>
      </c>
      <c r="EQ28" s="1615">
        <v>2583.1223568799996</v>
      </c>
      <c r="ER28" s="1615">
        <v>2785.4769356000002</v>
      </c>
      <c r="ES28" s="1615">
        <v>2771.1143894699999</v>
      </c>
      <c r="ET28" s="1615">
        <v>2813.6683031600001</v>
      </c>
      <c r="EU28" s="1615">
        <v>2834.285801</v>
      </c>
      <c r="EV28" s="1615">
        <v>2963.6603153800002</v>
      </c>
      <c r="EW28" s="1615">
        <v>3197.99060719</v>
      </c>
      <c r="EX28" s="1615">
        <v>3750.9515403399996</v>
      </c>
      <c r="EY28" s="1615">
        <v>5099.36492155</v>
      </c>
      <c r="EZ28" s="1615">
        <v>5141.5129352700005</v>
      </c>
      <c r="FA28" s="1617">
        <v>3370.2715501799998</v>
      </c>
      <c r="FB28" s="1616">
        <v>4244.6053372900005</v>
      </c>
      <c r="FC28" s="1615">
        <v>4334.1819346399998</v>
      </c>
      <c r="FD28" s="1615">
        <v>4334.2606020700005</v>
      </c>
      <c r="FE28" s="1615">
        <v>4311.2587887399995</v>
      </c>
      <c r="FF28" s="1615">
        <v>4319.0887848030006</v>
      </c>
      <c r="FG28" s="1615">
        <v>4330.3011602800007</v>
      </c>
      <c r="FH28" s="1615">
        <v>4331.1119593399999</v>
      </c>
      <c r="FI28" s="1615">
        <v>4315.27858173</v>
      </c>
      <c r="FJ28" s="1615">
        <v>8.9072800000000001</v>
      </c>
      <c r="FK28" s="1615">
        <v>9.2016000000000009</v>
      </c>
      <c r="FL28" s="1615">
        <v>0</v>
      </c>
      <c r="FM28" s="1617">
        <v>0</v>
      </c>
      <c r="FN28" s="1615">
        <v>0</v>
      </c>
      <c r="FO28" s="1615">
        <v>0</v>
      </c>
      <c r="FP28" s="1615">
        <v>0</v>
      </c>
      <c r="FQ28" s="1615">
        <v>0</v>
      </c>
      <c r="FR28" s="1615">
        <v>0</v>
      </c>
      <c r="FS28" s="1615">
        <v>0</v>
      </c>
      <c r="FT28" s="1615">
        <v>0</v>
      </c>
      <c r="FU28" s="1615">
        <v>0</v>
      </c>
      <c r="FV28" s="1615">
        <v>0</v>
      </c>
      <c r="FW28" s="1615">
        <v>0</v>
      </c>
      <c r="FX28" s="1615">
        <v>0</v>
      </c>
      <c r="FY28" s="1615">
        <v>0</v>
      </c>
      <c r="FZ28" s="1616">
        <v>0</v>
      </c>
      <c r="GA28" s="1615">
        <v>0</v>
      </c>
      <c r="GB28" s="1615">
        <v>0</v>
      </c>
      <c r="GC28" s="1615">
        <v>0</v>
      </c>
      <c r="GD28" s="1615">
        <v>0</v>
      </c>
      <c r="GE28" s="1615">
        <v>0</v>
      </c>
      <c r="GF28" s="1615">
        <v>0</v>
      </c>
      <c r="GG28" s="1615">
        <v>0</v>
      </c>
      <c r="GH28" s="1615">
        <v>0</v>
      </c>
      <c r="GI28" s="1615">
        <v>0</v>
      </c>
      <c r="GJ28" s="1615">
        <v>0</v>
      </c>
      <c r="GK28" s="1617">
        <v>0</v>
      </c>
      <c r="GL28" s="1615"/>
    </row>
    <row r="29" spans="1:194" ht="39.75" customHeight="1" x14ac:dyDescent="0.7">
      <c r="A29" s="1608" t="s">
        <v>1006</v>
      </c>
      <c r="B29" s="1609"/>
      <c r="C29" s="1610"/>
      <c r="D29" s="1610"/>
      <c r="E29" s="1610"/>
      <c r="F29" s="1610"/>
      <c r="G29" s="1610"/>
      <c r="H29" s="1610"/>
      <c r="I29" s="1610"/>
      <c r="J29" s="1610"/>
      <c r="K29" s="1610"/>
      <c r="L29" s="1610"/>
      <c r="M29" s="1611"/>
      <c r="N29" s="1610"/>
      <c r="O29" s="1610"/>
      <c r="P29" s="1610"/>
      <c r="Q29" s="1610"/>
      <c r="R29" s="1610"/>
      <c r="S29" s="1610"/>
      <c r="T29" s="1610"/>
      <c r="U29" s="1610"/>
      <c r="V29" s="1610"/>
      <c r="W29" s="1610"/>
      <c r="X29" s="1610"/>
      <c r="Y29" s="1610"/>
      <c r="Z29" s="1609"/>
      <c r="AA29" s="1610"/>
      <c r="AB29" s="1610"/>
      <c r="AC29" s="1610"/>
      <c r="AD29" s="1610"/>
      <c r="AE29" s="1610"/>
      <c r="AF29" s="1610"/>
      <c r="AG29" s="1610"/>
      <c r="AH29" s="1610"/>
      <c r="AI29" s="1610"/>
      <c r="AJ29" s="1610"/>
      <c r="AK29" s="1611"/>
      <c r="AL29" s="1610"/>
      <c r="AM29" s="1610"/>
      <c r="AN29" s="1610"/>
      <c r="AO29" s="1610"/>
      <c r="AP29" s="1610"/>
      <c r="AQ29" s="1610"/>
      <c r="AR29" s="1610"/>
      <c r="AS29" s="1610"/>
      <c r="AT29" s="1610"/>
      <c r="AU29" s="1610"/>
      <c r="AV29" s="1610"/>
      <c r="AW29" s="1610"/>
      <c r="AX29" s="1612"/>
      <c r="AY29" s="1613"/>
      <c r="AZ29" s="1613"/>
      <c r="BA29" s="1613"/>
      <c r="BB29" s="1613"/>
      <c r="BC29" s="1613"/>
      <c r="BD29" s="1613"/>
      <c r="BE29" s="1613"/>
      <c r="BF29" s="1613"/>
      <c r="BG29" s="1613"/>
      <c r="BH29" s="1613"/>
      <c r="BI29" s="1614"/>
      <c r="BJ29" s="1613"/>
      <c r="BK29" s="1613"/>
      <c r="BL29" s="1613"/>
      <c r="BM29" s="1613"/>
      <c r="BN29" s="1613"/>
      <c r="BO29" s="1613"/>
      <c r="BP29" s="1613"/>
      <c r="BQ29" s="1613"/>
      <c r="BR29" s="1613"/>
      <c r="BS29" s="1613"/>
      <c r="BT29" s="1613"/>
      <c r="BU29" s="1613"/>
      <c r="BV29" s="1612"/>
      <c r="BW29" s="1613"/>
      <c r="BX29" s="1613"/>
      <c r="BY29" s="1632"/>
      <c r="BZ29" s="1613"/>
      <c r="CA29" s="1613"/>
      <c r="CB29" s="1613"/>
      <c r="CC29" s="1613"/>
      <c r="CD29" s="1613"/>
      <c r="CE29" s="1613">
        <v>0</v>
      </c>
      <c r="CF29" s="1613">
        <v>0</v>
      </c>
      <c r="CG29" s="1614">
        <v>0</v>
      </c>
      <c r="CH29" s="1613">
        <v>0</v>
      </c>
      <c r="CI29" s="1613">
        <v>0</v>
      </c>
      <c r="CJ29" s="1613">
        <v>0</v>
      </c>
      <c r="CK29" s="1613">
        <v>0</v>
      </c>
      <c r="CL29" s="1613">
        <v>0</v>
      </c>
      <c r="CM29" s="1613">
        <v>0</v>
      </c>
      <c r="CN29" s="1613">
        <v>0</v>
      </c>
      <c r="CO29" s="1613">
        <v>0</v>
      </c>
      <c r="CP29" s="1613">
        <v>0</v>
      </c>
      <c r="CQ29" s="1633">
        <v>0</v>
      </c>
      <c r="CR29" s="1633">
        <v>42.727692740000002</v>
      </c>
      <c r="CS29" s="1633">
        <v>57.580200429999998</v>
      </c>
      <c r="CT29" s="1634">
        <v>61.954884669999998</v>
      </c>
      <c r="CU29" s="1633">
        <v>61.880698939999995</v>
      </c>
      <c r="CV29" s="1633">
        <v>82.663281609999999</v>
      </c>
      <c r="CW29" s="1633">
        <v>57.477237000000009</v>
      </c>
      <c r="CX29" s="1633">
        <v>90.296703329999985</v>
      </c>
      <c r="CY29" s="1633">
        <v>95.351077000000004</v>
      </c>
      <c r="CZ29" s="1633">
        <v>99.13417960000001</v>
      </c>
      <c r="DA29" s="1633">
        <v>93.185536970000001</v>
      </c>
      <c r="DB29" s="1633">
        <v>95.145350289999996</v>
      </c>
      <c r="DC29" s="1633">
        <v>120.87780000000001</v>
      </c>
      <c r="DD29" s="1633">
        <v>133.61736800000003</v>
      </c>
      <c r="DE29" s="1635">
        <v>126.78016299000001</v>
      </c>
      <c r="DF29" s="1634">
        <v>154.21510724000001</v>
      </c>
      <c r="DG29" s="1633">
        <v>163.34602935000001</v>
      </c>
      <c r="DH29" s="1633">
        <v>160.44682503000001</v>
      </c>
      <c r="DI29" s="1633">
        <v>159.16511255</v>
      </c>
      <c r="DJ29" s="1633">
        <v>163.43373509999998</v>
      </c>
      <c r="DK29" s="1633">
        <v>172.86411706999999</v>
      </c>
      <c r="DL29" s="1618">
        <v>176.56678117000001</v>
      </c>
      <c r="DM29" s="1618">
        <v>184.04349542000003</v>
      </c>
      <c r="DN29" s="1618">
        <v>187.16530093999998</v>
      </c>
      <c r="DO29" s="1618">
        <v>192.50461784000001</v>
      </c>
      <c r="DP29" s="1618">
        <v>216.46659964999998</v>
      </c>
      <c r="DQ29" s="1619">
        <v>233.44959527</v>
      </c>
      <c r="DR29" s="1620">
        <v>243.86594106000004</v>
      </c>
      <c r="DS29" s="1618">
        <v>261.55514681</v>
      </c>
      <c r="DT29" s="1618">
        <v>276.34608838000003</v>
      </c>
      <c r="DU29" s="1618">
        <v>280.30101688000002</v>
      </c>
      <c r="DV29" s="1618">
        <v>297.80394196999998</v>
      </c>
      <c r="DW29" s="1618">
        <v>310.95311025999996</v>
      </c>
      <c r="DX29" s="1615">
        <v>314.41783663000001</v>
      </c>
      <c r="DY29" s="1615">
        <v>313.84044279</v>
      </c>
      <c r="DZ29" s="1615">
        <v>320.11667405000003</v>
      </c>
      <c r="EA29" s="1615">
        <v>324.67169999999993</v>
      </c>
      <c r="EB29" s="1615">
        <v>185.07650071</v>
      </c>
      <c r="EC29" s="1617">
        <v>240.78272142000003</v>
      </c>
      <c r="ED29" s="1616">
        <v>298.56934140999999</v>
      </c>
      <c r="EE29" s="1615">
        <v>304.56676933000006</v>
      </c>
      <c r="EF29" s="1615">
        <v>324.12972134</v>
      </c>
      <c r="EG29" s="1615">
        <v>327.34520465999998</v>
      </c>
      <c r="EH29" s="1615">
        <v>405.03106955000004</v>
      </c>
      <c r="EI29" s="1615">
        <v>405.21149944000001</v>
      </c>
      <c r="EJ29" s="1615">
        <v>412.97593549999999</v>
      </c>
      <c r="EK29" s="1615">
        <v>426.09434519000001</v>
      </c>
      <c r="EL29" s="1615">
        <v>446.11714661000002</v>
      </c>
      <c r="EM29" s="1615">
        <v>449.61792794000002</v>
      </c>
      <c r="EN29" s="1615">
        <v>432.16119666999998</v>
      </c>
      <c r="EO29" s="1617">
        <v>435.66040499000002</v>
      </c>
      <c r="EP29" s="1616">
        <v>438.55771296000006</v>
      </c>
      <c r="EQ29" s="1615">
        <v>473.76458688999998</v>
      </c>
      <c r="ER29" s="1615">
        <v>508.46375136</v>
      </c>
      <c r="ES29" s="1615">
        <v>523.10404059000007</v>
      </c>
      <c r="ET29" s="1615">
        <v>495.03905907000001</v>
      </c>
      <c r="EU29" s="1615">
        <v>514.41656886999999</v>
      </c>
      <c r="EV29" s="1615">
        <v>561.73296206999999</v>
      </c>
      <c r="EW29" s="1615">
        <v>614.7742066400001</v>
      </c>
      <c r="EX29" s="1615">
        <v>697.38208700000007</v>
      </c>
      <c r="EY29" s="1615">
        <v>925.39229968999985</v>
      </c>
      <c r="EZ29" s="1615">
        <v>927.63689283000008</v>
      </c>
      <c r="FA29" s="1617">
        <v>601.59377434999999</v>
      </c>
      <c r="FB29" s="1616">
        <v>757.13143393000007</v>
      </c>
      <c r="FC29" s="1615">
        <v>766.57025480000004</v>
      </c>
      <c r="FD29" s="1615">
        <v>766.58416841000007</v>
      </c>
      <c r="FE29" s="1615">
        <v>760.83956999999998</v>
      </c>
      <c r="FF29" s="1615">
        <v>762.22138703400003</v>
      </c>
      <c r="FG29" s="1615">
        <v>616.83588702000009</v>
      </c>
      <c r="FH29" s="1615">
        <v>618.81279003999998</v>
      </c>
      <c r="FI29" s="1615">
        <v>641.75031164999996</v>
      </c>
      <c r="FJ29" s="1615">
        <v>382.24581143999995</v>
      </c>
      <c r="FK29" s="1615">
        <v>394.87622018000002</v>
      </c>
      <c r="FL29" s="1615">
        <v>0</v>
      </c>
      <c r="FM29" s="1617">
        <v>0</v>
      </c>
      <c r="FN29" s="1615">
        <v>0</v>
      </c>
      <c r="FO29" s="1615">
        <v>0</v>
      </c>
      <c r="FP29" s="1615">
        <v>0</v>
      </c>
      <c r="FQ29" s="1615">
        <v>0</v>
      </c>
      <c r="FR29" s="1615">
        <v>0</v>
      </c>
      <c r="FS29" s="1615">
        <v>0</v>
      </c>
      <c r="FT29" s="1615">
        <v>0</v>
      </c>
      <c r="FU29" s="1615">
        <v>0</v>
      </c>
      <c r="FV29" s="1615">
        <v>0</v>
      </c>
      <c r="FW29" s="1615">
        <v>0</v>
      </c>
      <c r="FX29" s="1615">
        <v>0</v>
      </c>
      <c r="FY29" s="1615">
        <v>0</v>
      </c>
      <c r="FZ29" s="1616">
        <v>0</v>
      </c>
      <c r="GA29" s="1615">
        <v>0</v>
      </c>
      <c r="GB29" s="1615">
        <v>0</v>
      </c>
      <c r="GC29" s="1615">
        <v>0</v>
      </c>
      <c r="GD29" s="1615">
        <v>0</v>
      </c>
      <c r="GE29" s="1615">
        <v>0</v>
      </c>
      <c r="GF29" s="1615">
        <v>0</v>
      </c>
      <c r="GG29" s="1615">
        <v>0</v>
      </c>
      <c r="GH29" s="1615">
        <v>0</v>
      </c>
      <c r="GI29" s="1615">
        <v>0</v>
      </c>
      <c r="GJ29" s="1615">
        <v>0</v>
      </c>
      <c r="GK29" s="1617">
        <v>0</v>
      </c>
      <c r="GL29" s="1615"/>
    </row>
    <row r="30" spans="1:194" s="1607" customFormat="1" ht="39.75" customHeight="1" x14ac:dyDescent="0.7">
      <c r="A30" s="1621" t="s">
        <v>1015</v>
      </c>
      <c r="B30" s="1584">
        <v>0</v>
      </c>
      <c r="C30" s="1579">
        <v>0</v>
      </c>
      <c r="D30" s="1579">
        <v>0</v>
      </c>
      <c r="E30" s="1579">
        <v>0</v>
      </c>
      <c r="F30" s="1579">
        <v>0</v>
      </c>
      <c r="G30" s="1579">
        <v>0</v>
      </c>
      <c r="H30" s="1579">
        <v>0</v>
      </c>
      <c r="I30" s="1579">
        <v>0</v>
      </c>
      <c r="J30" s="1579">
        <v>0</v>
      </c>
      <c r="K30" s="1579">
        <v>0</v>
      </c>
      <c r="L30" s="1579">
        <v>0</v>
      </c>
      <c r="M30" s="1585">
        <v>0</v>
      </c>
      <c r="N30" s="1579">
        <v>0</v>
      </c>
      <c r="O30" s="1579">
        <v>0</v>
      </c>
      <c r="P30" s="1579">
        <v>0</v>
      </c>
      <c r="Q30" s="1579">
        <v>0</v>
      </c>
      <c r="R30" s="1579">
        <v>0</v>
      </c>
      <c r="S30" s="1579">
        <v>0</v>
      </c>
      <c r="T30" s="1579">
        <v>0</v>
      </c>
      <c r="U30" s="1579">
        <v>0</v>
      </c>
      <c r="V30" s="1579">
        <v>0</v>
      </c>
      <c r="W30" s="1579">
        <v>0</v>
      </c>
      <c r="X30" s="1579">
        <v>0</v>
      </c>
      <c r="Y30" s="1579">
        <v>0</v>
      </c>
      <c r="Z30" s="1584">
        <v>0</v>
      </c>
      <c r="AA30" s="1579">
        <v>0</v>
      </c>
      <c r="AB30" s="1579">
        <v>167.5316</v>
      </c>
      <c r="AC30" s="1579">
        <v>167.5316</v>
      </c>
      <c r="AD30" s="1579">
        <v>167.5316</v>
      </c>
      <c r="AE30" s="1579">
        <v>167.53164599999999</v>
      </c>
      <c r="AF30" s="1579">
        <v>167.53164599999999</v>
      </c>
      <c r="AG30" s="1579">
        <v>167.53164599999999</v>
      </c>
      <c r="AH30" s="1579">
        <v>167.53164599999999</v>
      </c>
      <c r="AI30" s="1579">
        <v>167.53164599999999</v>
      </c>
      <c r="AJ30" s="1579">
        <v>202.53164599999999</v>
      </c>
      <c r="AK30" s="1585">
        <v>202.53164599999999</v>
      </c>
      <c r="AL30" s="1579">
        <v>202.53164599999999</v>
      </c>
      <c r="AM30" s="1579">
        <v>202.53164599999999</v>
      </c>
      <c r="AN30" s="1579">
        <v>202.53164599999999</v>
      </c>
      <c r="AO30" s="1579">
        <v>202.53164599999999</v>
      </c>
      <c r="AP30" s="1579">
        <v>202.53164599999999</v>
      </c>
      <c r="AQ30" s="1579">
        <v>202.5316</v>
      </c>
      <c r="AR30" s="1579">
        <v>202.53164599999999</v>
      </c>
      <c r="AS30" s="1579">
        <v>202.53164599999999</v>
      </c>
      <c r="AT30" s="1579">
        <v>202.53164599999999</v>
      </c>
      <c r="AU30" s="1579">
        <v>202.53164599999999</v>
      </c>
      <c r="AV30" s="1579">
        <v>202.53164599999999</v>
      </c>
      <c r="AW30" s="1579">
        <v>202.53164599999999</v>
      </c>
      <c r="AX30" s="1586">
        <v>202.53164599999999</v>
      </c>
      <c r="AY30" s="1587">
        <v>202.53164599999999</v>
      </c>
      <c r="AZ30" s="1587">
        <v>202.53164599999999</v>
      </c>
      <c r="BA30" s="1587">
        <v>202.53164599999999</v>
      </c>
      <c r="BB30" s="1587">
        <v>202.53164599999999</v>
      </c>
      <c r="BC30" s="1587">
        <v>202.53164599999999</v>
      </c>
      <c r="BD30" s="1587">
        <v>202.53164599999999</v>
      </c>
      <c r="BE30" s="1587">
        <v>202.53164599999999</v>
      </c>
      <c r="BF30" s="1587">
        <v>202.53164599999999</v>
      </c>
      <c r="BG30" s="1587">
        <v>202.53164599999999</v>
      </c>
      <c r="BH30" s="1587">
        <v>202.53164599999999</v>
      </c>
      <c r="BI30" s="1588">
        <v>202.53164599999999</v>
      </c>
      <c r="BJ30" s="1587">
        <v>100</v>
      </c>
      <c r="BK30" s="1587">
        <v>35</v>
      </c>
      <c r="BL30" s="1587">
        <v>35</v>
      </c>
      <c r="BM30" s="1587">
        <v>35</v>
      </c>
      <c r="BN30" s="1587">
        <v>35</v>
      </c>
      <c r="BO30" s="1587">
        <v>35</v>
      </c>
      <c r="BP30" s="1587">
        <v>35</v>
      </c>
      <c r="BQ30" s="1587">
        <v>35</v>
      </c>
      <c r="BR30" s="1587">
        <v>35</v>
      </c>
      <c r="BS30" s="1587">
        <v>0</v>
      </c>
      <c r="BT30" s="1587">
        <v>0</v>
      </c>
      <c r="BU30" s="1587">
        <v>0</v>
      </c>
      <c r="BV30" s="1586">
        <v>0</v>
      </c>
      <c r="BW30" s="1587">
        <v>0</v>
      </c>
      <c r="BX30" s="1587">
        <v>0</v>
      </c>
      <c r="BY30" s="1587">
        <v>0</v>
      </c>
      <c r="BZ30" s="1587">
        <v>0</v>
      </c>
      <c r="CA30" s="1587">
        <v>0</v>
      </c>
      <c r="CB30" s="1587">
        <v>0</v>
      </c>
      <c r="CC30" s="1587">
        <v>0</v>
      </c>
      <c r="CD30" s="1587">
        <v>0</v>
      </c>
      <c r="CE30" s="1587">
        <v>0</v>
      </c>
      <c r="CF30" s="1587">
        <v>0</v>
      </c>
      <c r="CG30" s="1588">
        <v>0</v>
      </c>
      <c r="CH30" s="1587">
        <v>0</v>
      </c>
      <c r="CI30" s="1587">
        <v>0</v>
      </c>
      <c r="CJ30" s="1587">
        <v>0</v>
      </c>
      <c r="CK30" s="1587">
        <v>0</v>
      </c>
      <c r="CL30" s="1587">
        <v>0</v>
      </c>
      <c r="CM30" s="1587">
        <v>0</v>
      </c>
      <c r="CN30" s="1587">
        <v>0</v>
      </c>
      <c r="CO30" s="1587">
        <v>0</v>
      </c>
      <c r="CP30" s="1587">
        <v>0</v>
      </c>
      <c r="CQ30" s="1636">
        <v>0</v>
      </c>
      <c r="CR30" s="1636">
        <v>0</v>
      </c>
      <c r="CS30" s="1636">
        <v>0</v>
      </c>
      <c r="CT30" s="1637">
        <v>0</v>
      </c>
      <c r="CU30" s="1636">
        <v>0</v>
      </c>
      <c r="CV30" s="1636">
        <v>0</v>
      </c>
      <c r="CW30" s="1636">
        <v>0</v>
      </c>
      <c r="CX30" s="1636">
        <v>0</v>
      </c>
      <c r="CY30" s="1636">
        <v>0</v>
      </c>
      <c r="CZ30" s="1636">
        <v>0</v>
      </c>
      <c r="DA30" s="1636">
        <v>0</v>
      </c>
      <c r="DB30" s="1636">
        <v>0</v>
      </c>
      <c r="DC30" s="1636">
        <v>0</v>
      </c>
      <c r="DD30" s="1636">
        <v>0</v>
      </c>
      <c r="DE30" s="1638">
        <v>0</v>
      </c>
      <c r="DF30" s="1637">
        <v>0</v>
      </c>
      <c r="DG30" s="1636">
        <v>0</v>
      </c>
      <c r="DH30" s="1636">
        <v>0</v>
      </c>
      <c r="DI30" s="1636">
        <v>0</v>
      </c>
      <c r="DJ30" s="1636">
        <v>0</v>
      </c>
      <c r="DK30" s="1636">
        <v>0</v>
      </c>
      <c r="DL30" s="1592">
        <v>0</v>
      </c>
      <c r="DM30" s="1592">
        <v>0</v>
      </c>
      <c r="DN30" s="1592">
        <v>0</v>
      </c>
      <c r="DO30" s="1592">
        <v>0</v>
      </c>
      <c r="DP30" s="1592">
        <v>0</v>
      </c>
      <c r="DQ30" s="1593">
        <v>0</v>
      </c>
      <c r="DR30" s="1594">
        <v>0</v>
      </c>
      <c r="DS30" s="1592">
        <v>0</v>
      </c>
      <c r="DT30" s="1592">
        <v>0</v>
      </c>
      <c r="DU30" s="1592">
        <v>0</v>
      </c>
      <c r="DV30" s="1592">
        <v>0</v>
      </c>
      <c r="DW30" s="1592">
        <v>0</v>
      </c>
      <c r="DX30" s="1595">
        <v>0</v>
      </c>
      <c r="DY30" s="1595">
        <v>0</v>
      </c>
      <c r="DZ30" s="1595">
        <v>0</v>
      </c>
      <c r="EA30" s="1595">
        <v>0</v>
      </c>
      <c r="EB30" s="1595">
        <v>0</v>
      </c>
      <c r="EC30" s="1596">
        <v>0</v>
      </c>
      <c r="ED30" s="1599">
        <v>0</v>
      </c>
      <c r="EE30" s="1595">
        <v>0</v>
      </c>
      <c r="EF30" s="1595">
        <v>0</v>
      </c>
      <c r="EG30" s="1595">
        <v>0</v>
      </c>
      <c r="EH30" s="1595">
        <v>0</v>
      </c>
      <c r="EI30" s="1595">
        <v>0</v>
      </c>
      <c r="EJ30" s="1595">
        <v>0</v>
      </c>
      <c r="EK30" s="1595">
        <v>0</v>
      </c>
      <c r="EL30" s="1595">
        <v>0</v>
      </c>
      <c r="EM30" s="1595">
        <v>0</v>
      </c>
      <c r="EN30" s="1595">
        <v>0</v>
      </c>
      <c r="EO30" s="1596">
        <v>0</v>
      </c>
      <c r="EP30" s="1599">
        <v>0</v>
      </c>
      <c r="EQ30" s="1595">
        <v>0</v>
      </c>
      <c r="ER30" s="1595">
        <v>0</v>
      </c>
      <c r="ES30" s="1595">
        <v>0</v>
      </c>
      <c r="ET30" s="1595">
        <v>0</v>
      </c>
      <c r="EU30" s="1595">
        <v>0</v>
      </c>
      <c r="EV30" s="1595">
        <v>0</v>
      </c>
      <c r="EW30" s="1595">
        <v>0</v>
      </c>
      <c r="EX30" s="1595">
        <v>0</v>
      </c>
      <c r="EY30" s="1595">
        <v>0</v>
      </c>
      <c r="EZ30" s="1595">
        <v>0</v>
      </c>
      <c r="FA30" s="1596">
        <v>0</v>
      </c>
      <c r="FB30" s="1599">
        <v>0</v>
      </c>
      <c r="FC30" s="1595">
        <v>0</v>
      </c>
      <c r="FD30" s="1595">
        <v>0</v>
      </c>
      <c r="FE30" s="1595">
        <v>0</v>
      </c>
      <c r="FF30" s="1595">
        <v>0</v>
      </c>
      <c r="FG30" s="1595">
        <v>0</v>
      </c>
      <c r="FH30" s="1595">
        <v>0</v>
      </c>
      <c r="FI30" s="1595">
        <v>0</v>
      </c>
      <c r="FJ30" s="1595">
        <v>0</v>
      </c>
      <c r="FK30" s="1595">
        <v>0</v>
      </c>
      <c r="FL30" s="1595">
        <v>0</v>
      </c>
      <c r="FM30" s="1596">
        <v>0</v>
      </c>
      <c r="FN30" s="1595">
        <v>0</v>
      </c>
      <c r="FO30" s="1595">
        <v>0</v>
      </c>
      <c r="FP30" s="1595">
        <v>0</v>
      </c>
      <c r="FQ30" s="1595">
        <v>0</v>
      </c>
      <c r="FR30" s="1595">
        <v>0</v>
      </c>
      <c r="FS30" s="1595">
        <v>0</v>
      </c>
      <c r="FT30" s="1595">
        <v>0</v>
      </c>
      <c r="FU30" s="1595">
        <v>0</v>
      </c>
      <c r="FV30" s="1595">
        <v>0</v>
      </c>
      <c r="FW30" s="1595">
        <v>0</v>
      </c>
      <c r="FX30" s="1595">
        <v>0</v>
      </c>
      <c r="FY30" s="1595">
        <v>0</v>
      </c>
      <c r="FZ30" s="1599">
        <v>0</v>
      </c>
      <c r="GA30" s="1595">
        <v>0</v>
      </c>
      <c r="GB30" s="1595">
        <v>0</v>
      </c>
      <c r="GC30" s="1595">
        <v>0</v>
      </c>
      <c r="GD30" s="1595">
        <v>0</v>
      </c>
      <c r="GE30" s="1595">
        <v>0</v>
      </c>
      <c r="GF30" s="1595">
        <v>0</v>
      </c>
      <c r="GG30" s="1595">
        <v>0</v>
      </c>
      <c r="GH30" s="1595">
        <v>0</v>
      </c>
      <c r="GI30" s="1595">
        <v>0</v>
      </c>
      <c r="GJ30" s="1595">
        <v>0</v>
      </c>
      <c r="GK30" s="1596">
        <v>0</v>
      </c>
      <c r="GL30" s="1595"/>
    </row>
    <row r="31" spans="1:194" ht="39.75" customHeight="1" x14ac:dyDescent="0.7">
      <c r="A31" s="1608" t="s">
        <v>1016</v>
      </c>
      <c r="B31" s="1609">
        <v>0</v>
      </c>
      <c r="C31" s="1610">
        <v>0</v>
      </c>
      <c r="D31" s="1610">
        <v>0</v>
      </c>
      <c r="E31" s="1610">
        <v>0</v>
      </c>
      <c r="F31" s="1610">
        <v>0</v>
      </c>
      <c r="G31" s="1610">
        <v>0</v>
      </c>
      <c r="H31" s="1610">
        <v>0</v>
      </c>
      <c r="I31" s="1610">
        <v>0</v>
      </c>
      <c r="J31" s="1610">
        <v>0</v>
      </c>
      <c r="K31" s="1610">
        <v>0</v>
      </c>
      <c r="L31" s="1610">
        <v>0</v>
      </c>
      <c r="M31" s="1611"/>
      <c r="N31" s="1610">
        <v>0</v>
      </c>
      <c r="O31" s="1610">
        <v>0</v>
      </c>
      <c r="P31" s="1610">
        <v>0</v>
      </c>
      <c r="Q31" s="1610">
        <v>0</v>
      </c>
      <c r="R31" s="1610">
        <v>0</v>
      </c>
      <c r="S31" s="1610">
        <v>0</v>
      </c>
      <c r="T31" s="1610">
        <v>0</v>
      </c>
      <c r="U31" s="1610">
        <v>0</v>
      </c>
      <c r="V31" s="1610">
        <v>0</v>
      </c>
      <c r="W31" s="1610">
        <v>0</v>
      </c>
      <c r="X31" s="1610">
        <v>0</v>
      </c>
      <c r="Y31" s="1610">
        <v>0</v>
      </c>
      <c r="Z31" s="1609">
        <v>0</v>
      </c>
      <c r="AA31" s="1610">
        <v>0</v>
      </c>
      <c r="AB31" s="1610">
        <v>132.5316</v>
      </c>
      <c r="AC31" s="1610">
        <v>132.5316</v>
      </c>
      <c r="AD31" s="1610">
        <v>132.5316</v>
      </c>
      <c r="AE31" s="1610">
        <v>132.53164599999999</v>
      </c>
      <c r="AF31" s="1610">
        <v>132.53164599999999</v>
      </c>
      <c r="AG31" s="1610">
        <v>132.53164599999999</v>
      </c>
      <c r="AH31" s="1610">
        <v>132.53164599999999</v>
      </c>
      <c r="AI31" s="1610">
        <v>132.53164599999999</v>
      </c>
      <c r="AJ31" s="1610">
        <v>167.53164599999999</v>
      </c>
      <c r="AK31" s="1611">
        <v>167.53164599999999</v>
      </c>
      <c r="AL31" s="1610">
        <v>167.53164599999999</v>
      </c>
      <c r="AM31" s="1610">
        <v>167.53164599999999</v>
      </c>
      <c r="AN31" s="1610">
        <v>167.53164599999999</v>
      </c>
      <c r="AO31" s="1610">
        <v>167.53164599999999</v>
      </c>
      <c r="AP31" s="1610">
        <v>167.53164599999999</v>
      </c>
      <c r="AQ31" s="1610">
        <v>167.5316</v>
      </c>
      <c r="AR31" s="1610">
        <v>167.53164599999999</v>
      </c>
      <c r="AS31" s="1610">
        <v>167.53164599999999</v>
      </c>
      <c r="AT31" s="1610">
        <v>167.53164599999999</v>
      </c>
      <c r="AU31" s="1610">
        <v>167.53164599999999</v>
      </c>
      <c r="AV31" s="1610">
        <v>167.53164599999999</v>
      </c>
      <c r="AW31" s="1610">
        <v>167.53164599999999</v>
      </c>
      <c r="AX31" s="1639">
        <v>167.53164599999999</v>
      </c>
      <c r="AY31" s="1640">
        <v>167.53164599999999</v>
      </c>
      <c r="AZ31" s="1640">
        <v>167.53164599999999</v>
      </c>
      <c r="BA31" s="1640">
        <v>167.53164599999999</v>
      </c>
      <c r="BB31" s="1640">
        <v>167.53164599999999</v>
      </c>
      <c r="BC31" s="1640">
        <v>167.53164599999999</v>
      </c>
      <c r="BD31" s="1640">
        <v>167.53164599999999</v>
      </c>
      <c r="BE31" s="1640">
        <v>167.53164599999999</v>
      </c>
      <c r="BF31" s="1640">
        <v>167.53164599999999</v>
      </c>
      <c r="BG31" s="1640">
        <v>167.53164599999999</v>
      </c>
      <c r="BH31" s="1640">
        <v>167.53164599999999</v>
      </c>
      <c r="BI31" s="1641">
        <v>167.53164599999999</v>
      </c>
      <c r="BJ31" s="1640">
        <v>65</v>
      </c>
      <c r="BK31" s="1640">
        <v>35</v>
      </c>
      <c r="BL31" s="1640">
        <v>35</v>
      </c>
      <c r="BM31" s="1640">
        <v>35</v>
      </c>
      <c r="BN31" s="1640">
        <v>35</v>
      </c>
      <c r="BO31" s="1640">
        <v>35</v>
      </c>
      <c r="BP31" s="1640">
        <v>35</v>
      </c>
      <c r="BQ31" s="1640">
        <v>35</v>
      </c>
      <c r="BR31" s="1640">
        <v>35</v>
      </c>
      <c r="BS31" s="1640">
        <v>0</v>
      </c>
      <c r="BT31" s="1640">
        <v>0</v>
      </c>
      <c r="BU31" s="1640">
        <v>0</v>
      </c>
      <c r="BV31" s="1639">
        <v>0</v>
      </c>
      <c r="BW31" s="1640">
        <v>0</v>
      </c>
      <c r="BX31" s="1640">
        <v>0</v>
      </c>
      <c r="BY31" s="1640">
        <v>0</v>
      </c>
      <c r="BZ31" s="1640">
        <v>0</v>
      </c>
      <c r="CA31" s="1640">
        <v>0</v>
      </c>
      <c r="CB31" s="1640">
        <v>0</v>
      </c>
      <c r="CC31" s="1640">
        <v>0</v>
      </c>
      <c r="CD31" s="1640">
        <v>0</v>
      </c>
      <c r="CE31" s="1640">
        <v>0</v>
      </c>
      <c r="CF31" s="1640">
        <v>0</v>
      </c>
      <c r="CG31" s="1641">
        <v>0</v>
      </c>
      <c r="CH31" s="1640">
        <v>0</v>
      </c>
      <c r="CI31" s="1640">
        <v>0</v>
      </c>
      <c r="CJ31" s="1640">
        <v>0</v>
      </c>
      <c r="CK31" s="1640">
        <v>0</v>
      </c>
      <c r="CL31" s="1640">
        <v>0</v>
      </c>
      <c r="CM31" s="1640">
        <v>0</v>
      </c>
      <c r="CN31" s="1640">
        <v>0</v>
      </c>
      <c r="CO31" s="1640">
        <v>0</v>
      </c>
      <c r="CP31" s="1640">
        <v>0</v>
      </c>
      <c r="CQ31" s="1642">
        <v>0</v>
      </c>
      <c r="CR31" s="1642">
        <v>0</v>
      </c>
      <c r="CS31" s="1642">
        <v>0</v>
      </c>
      <c r="CT31" s="1643">
        <v>0</v>
      </c>
      <c r="CU31" s="1642">
        <v>0</v>
      </c>
      <c r="CV31" s="1642">
        <v>0</v>
      </c>
      <c r="CW31" s="1642">
        <v>0</v>
      </c>
      <c r="CX31" s="1642">
        <v>0</v>
      </c>
      <c r="CY31" s="1642">
        <v>0</v>
      </c>
      <c r="CZ31" s="1642">
        <v>0</v>
      </c>
      <c r="DA31" s="1642">
        <v>0</v>
      </c>
      <c r="DB31" s="1642">
        <v>0</v>
      </c>
      <c r="DC31" s="1642">
        <v>0</v>
      </c>
      <c r="DD31" s="1642">
        <v>0</v>
      </c>
      <c r="DE31" s="1644">
        <v>0</v>
      </c>
      <c r="DF31" s="1643">
        <v>0</v>
      </c>
      <c r="DG31" s="1642">
        <v>0</v>
      </c>
      <c r="DH31" s="1642">
        <v>0</v>
      </c>
      <c r="DI31" s="1642">
        <v>0</v>
      </c>
      <c r="DJ31" s="1642">
        <v>0</v>
      </c>
      <c r="DK31" s="1642">
        <v>0</v>
      </c>
      <c r="DL31" s="1618">
        <v>0</v>
      </c>
      <c r="DM31" s="1618">
        <v>0</v>
      </c>
      <c r="DN31" s="1618">
        <v>0</v>
      </c>
      <c r="DO31" s="1618">
        <v>0</v>
      </c>
      <c r="DP31" s="1618">
        <v>0</v>
      </c>
      <c r="DQ31" s="1619">
        <v>0</v>
      </c>
      <c r="DR31" s="1620">
        <v>0</v>
      </c>
      <c r="DS31" s="1618">
        <v>0</v>
      </c>
      <c r="DT31" s="1618">
        <v>0</v>
      </c>
      <c r="DU31" s="1618">
        <v>0</v>
      </c>
      <c r="DV31" s="1618">
        <v>0</v>
      </c>
      <c r="DW31" s="1618">
        <v>0</v>
      </c>
      <c r="DX31" s="1615">
        <v>0</v>
      </c>
      <c r="DY31" s="1615">
        <v>0</v>
      </c>
      <c r="DZ31" s="1615">
        <v>0</v>
      </c>
      <c r="EA31" s="1615">
        <v>0</v>
      </c>
      <c r="EB31" s="1615">
        <v>0</v>
      </c>
      <c r="EC31" s="1617">
        <v>0</v>
      </c>
      <c r="ED31" s="1616">
        <v>0</v>
      </c>
      <c r="EE31" s="1615">
        <v>0</v>
      </c>
      <c r="EF31" s="1615">
        <v>0</v>
      </c>
      <c r="EG31" s="1615">
        <v>0</v>
      </c>
      <c r="EH31" s="1615">
        <v>0</v>
      </c>
      <c r="EI31" s="1615">
        <v>0</v>
      </c>
      <c r="EJ31" s="1615">
        <v>0</v>
      </c>
      <c r="EK31" s="1615">
        <v>0</v>
      </c>
      <c r="EL31" s="1615">
        <v>0</v>
      </c>
      <c r="EM31" s="1615">
        <v>0</v>
      </c>
      <c r="EN31" s="1615">
        <v>0</v>
      </c>
      <c r="EO31" s="1617">
        <v>0</v>
      </c>
      <c r="EP31" s="1616">
        <v>0</v>
      </c>
      <c r="EQ31" s="1615">
        <v>0</v>
      </c>
      <c r="ER31" s="1615">
        <v>0</v>
      </c>
      <c r="ES31" s="1615">
        <v>0</v>
      </c>
      <c r="ET31" s="1615">
        <v>0</v>
      </c>
      <c r="EU31" s="1615">
        <v>0</v>
      </c>
      <c r="EV31" s="1615">
        <v>0</v>
      </c>
      <c r="EW31" s="1615">
        <v>0</v>
      </c>
      <c r="EX31" s="1615">
        <v>0</v>
      </c>
      <c r="EY31" s="1615">
        <v>0</v>
      </c>
      <c r="EZ31" s="1615">
        <v>0</v>
      </c>
      <c r="FA31" s="1617">
        <v>0</v>
      </c>
      <c r="FB31" s="1616">
        <v>0</v>
      </c>
      <c r="FC31" s="1615">
        <v>0</v>
      </c>
      <c r="FD31" s="1615">
        <v>0</v>
      </c>
      <c r="FE31" s="1615">
        <v>0</v>
      </c>
      <c r="FF31" s="1615">
        <v>0</v>
      </c>
      <c r="FG31" s="1615">
        <v>0</v>
      </c>
      <c r="FH31" s="1615">
        <v>0</v>
      </c>
      <c r="FI31" s="1615">
        <v>0</v>
      </c>
      <c r="FJ31" s="1615">
        <v>0</v>
      </c>
      <c r="FK31" s="1615">
        <v>0</v>
      </c>
      <c r="FL31" s="1615">
        <v>0</v>
      </c>
      <c r="FM31" s="1617">
        <v>0</v>
      </c>
      <c r="FN31" s="1615">
        <v>0</v>
      </c>
      <c r="FO31" s="1615">
        <v>0</v>
      </c>
      <c r="FP31" s="1615">
        <v>0</v>
      </c>
      <c r="FQ31" s="1615">
        <v>0</v>
      </c>
      <c r="FR31" s="1615">
        <v>0</v>
      </c>
      <c r="FS31" s="1615">
        <v>0</v>
      </c>
      <c r="FT31" s="1615">
        <v>0</v>
      </c>
      <c r="FU31" s="1615">
        <v>0</v>
      </c>
      <c r="FV31" s="1615">
        <v>0</v>
      </c>
      <c r="FW31" s="1615">
        <v>0</v>
      </c>
      <c r="FX31" s="1615">
        <v>0</v>
      </c>
      <c r="FY31" s="1615">
        <v>0</v>
      </c>
      <c r="FZ31" s="1616">
        <v>0</v>
      </c>
      <c r="GA31" s="1615">
        <v>0</v>
      </c>
      <c r="GB31" s="1615">
        <v>0</v>
      </c>
      <c r="GC31" s="1615">
        <v>0</v>
      </c>
      <c r="GD31" s="1615">
        <v>0</v>
      </c>
      <c r="GE31" s="1615">
        <v>0</v>
      </c>
      <c r="GF31" s="1615">
        <v>0</v>
      </c>
      <c r="GG31" s="1615">
        <v>0</v>
      </c>
      <c r="GH31" s="1615">
        <v>0</v>
      </c>
      <c r="GI31" s="1615">
        <v>0</v>
      </c>
      <c r="GJ31" s="1615">
        <v>0</v>
      </c>
      <c r="GK31" s="1617">
        <v>0</v>
      </c>
      <c r="GL31" s="1615"/>
    </row>
    <row r="32" spans="1:194" ht="39.65" customHeight="1" x14ac:dyDescent="0.7">
      <c r="A32" s="1608" t="s">
        <v>1017</v>
      </c>
      <c r="B32" s="1609">
        <v>0</v>
      </c>
      <c r="C32" s="1610">
        <v>0</v>
      </c>
      <c r="D32" s="1610">
        <v>0</v>
      </c>
      <c r="E32" s="1610">
        <v>0</v>
      </c>
      <c r="F32" s="1610">
        <v>0</v>
      </c>
      <c r="G32" s="1610">
        <v>0</v>
      </c>
      <c r="H32" s="1610">
        <v>0</v>
      </c>
      <c r="I32" s="1610">
        <v>0</v>
      </c>
      <c r="J32" s="1610">
        <v>0</v>
      </c>
      <c r="K32" s="1610">
        <v>0</v>
      </c>
      <c r="L32" s="1610">
        <v>0</v>
      </c>
      <c r="M32" s="1611">
        <v>0</v>
      </c>
      <c r="N32" s="1610">
        <v>0</v>
      </c>
      <c r="O32" s="1610">
        <v>0</v>
      </c>
      <c r="P32" s="1610">
        <v>0</v>
      </c>
      <c r="Q32" s="1610">
        <v>0</v>
      </c>
      <c r="R32" s="1610">
        <v>0</v>
      </c>
      <c r="S32" s="1610">
        <v>0</v>
      </c>
      <c r="T32" s="1610">
        <v>0</v>
      </c>
      <c r="U32" s="1610">
        <v>0</v>
      </c>
      <c r="V32" s="1610">
        <v>0</v>
      </c>
      <c r="W32" s="1610">
        <v>0</v>
      </c>
      <c r="X32" s="1610">
        <v>0</v>
      </c>
      <c r="Y32" s="1610">
        <v>0</v>
      </c>
      <c r="Z32" s="1609">
        <v>0</v>
      </c>
      <c r="AA32" s="1610">
        <v>0</v>
      </c>
      <c r="AB32" s="1610">
        <v>35</v>
      </c>
      <c r="AC32" s="1610">
        <v>35</v>
      </c>
      <c r="AD32" s="1610">
        <v>35</v>
      </c>
      <c r="AE32" s="1610">
        <v>35</v>
      </c>
      <c r="AF32" s="1610">
        <v>35</v>
      </c>
      <c r="AG32" s="1610">
        <v>35</v>
      </c>
      <c r="AH32" s="1610">
        <v>35</v>
      </c>
      <c r="AI32" s="1610">
        <v>35</v>
      </c>
      <c r="AJ32" s="1610">
        <v>35</v>
      </c>
      <c r="AK32" s="1611">
        <v>35</v>
      </c>
      <c r="AL32" s="1610">
        <v>35</v>
      </c>
      <c r="AM32" s="1610">
        <v>35</v>
      </c>
      <c r="AN32" s="1610">
        <v>35</v>
      </c>
      <c r="AO32" s="1610">
        <v>35</v>
      </c>
      <c r="AP32" s="1610">
        <v>35</v>
      </c>
      <c r="AQ32" s="1610">
        <v>35</v>
      </c>
      <c r="AR32" s="1610">
        <v>35</v>
      </c>
      <c r="AS32" s="1610">
        <v>35</v>
      </c>
      <c r="AT32" s="1610">
        <v>35</v>
      </c>
      <c r="AU32" s="1610">
        <v>35</v>
      </c>
      <c r="AV32" s="1610">
        <v>35</v>
      </c>
      <c r="AW32" s="1610">
        <v>35</v>
      </c>
      <c r="AX32" s="1639">
        <v>35</v>
      </c>
      <c r="AY32" s="1640">
        <v>35</v>
      </c>
      <c r="AZ32" s="1640">
        <v>35</v>
      </c>
      <c r="BA32" s="1640">
        <v>35</v>
      </c>
      <c r="BB32" s="1640">
        <v>35</v>
      </c>
      <c r="BC32" s="1640">
        <v>35</v>
      </c>
      <c r="BD32" s="1640">
        <v>35</v>
      </c>
      <c r="BE32" s="1640">
        <v>35</v>
      </c>
      <c r="BF32" s="1640">
        <v>35</v>
      </c>
      <c r="BG32" s="1640">
        <v>35</v>
      </c>
      <c r="BH32" s="1640">
        <v>35</v>
      </c>
      <c r="BI32" s="1641">
        <v>35</v>
      </c>
      <c r="BJ32" s="1640">
        <v>35</v>
      </c>
      <c r="BK32" s="1640">
        <v>0</v>
      </c>
      <c r="BL32" s="1640">
        <v>0</v>
      </c>
      <c r="BM32" s="1640">
        <v>0</v>
      </c>
      <c r="BN32" s="1640">
        <v>0</v>
      </c>
      <c r="BO32" s="1640">
        <v>0</v>
      </c>
      <c r="BP32" s="1640">
        <v>0</v>
      </c>
      <c r="BQ32" s="1640">
        <v>0</v>
      </c>
      <c r="BR32" s="1640">
        <v>0</v>
      </c>
      <c r="BS32" s="1640">
        <v>0</v>
      </c>
      <c r="BT32" s="1640">
        <v>0</v>
      </c>
      <c r="BU32" s="1640">
        <v>0</v>
      </c>
      <c r="BV32" s="1639">
        <v>0</v>
      </c>
      <c r="BW32" s="1640">
        <v>0</v>
      </c>
      <c r="BX32" s="1640">
        <v>0</v>
      </c>
      <c r="BY32" s="1640">
        <v>0</v>
      </c>
      <c r="BZ32" s="1640">
        <v>0</v>
      </c>
      <c r="CA32" s="1640">
        <v>0</v>
      </c>
      <c r="CB32" s="1640">
        <v>0</v>
      </c>
      <c r="CC32" s="1640">
        <v>0</v>
      </c>
      <c r="CD32" s="1640">
        <v>0</v>
      </c>
      <c r="CE32" s="1640">
        <v>0</v>
      </c>
      <c r="CF32" s="1640">
        <v>0</v>
      </c>
      <c r="CG32" s="1641">
        <v>0</v>
      </c>
      <c r="CH32" s="1640">
        <v>0</v>
      </c>
      <c r="CI32" s="1640">
        <v>0</v>
      </c>
      <c r="CJ32" s="1640">
        <v>0</v>
      </c>
      <c r="CK32" s="1640">
        <v>0</v>
      </c>
      <c r="CL32" s="1640">
        <v>0</v>
      </c>
      <c r="CM32" s="1640">
        <v>0</v>
      </c>
      <c r="CN32" s="1640">
        <v>0</v>
      </c>
      <c r="CO32" s="1640">
        <v>0</v>
      </c>
      <c r="CP32" s="1640">
        <v>0</v>
      </c>
      <c r="CQ32" s="1642">
        <v>0</v>
      </c>
      <c r="CR32" s="1642">
        <v>0</v>
      </c>
      <c r="CS32" s="1642">
        <v>0</v>
      </c>
      <c r="CT32" s="1643">
        <v>0</v>
      </c>
      <c r="CU32" s="1642">
        <v>0</v>
      </c>
      <c r="CV32" s="1642">
        <v>0</v>
      </c>
      <c r="CW32" s="1642">
        <v>0</v>
      </c>
      <c r="CX32" s="1642">
        <v>0</v>
      </c>
      <c r="CY32" s="1642">
        <v>0</v>
      </c>
      <c r="CZ32" s="1642">
        <v>0</v>
      </c>
      <c r="DA32" s="1642">
        <v>0</v>
      </c>
      <c r="DB32" s="1642">
        <v>0</v>
      </c>
      <c r="DC32" s="1642">
        <v>0</v>
      </c>
      <c r="DD32" s="1642">
        <v>0</v>
      </c>
      <c r="DE32" s="1644">
        <v>0</v>
      </c>
      <c r="DF32" s="1643">
        <v>0</v>
      </c>
      <c r="DG32" s="1642">
        <v>0</v>
      </c>
      <c r="DH32" s="1642">
        <v>0</v>
      </c>
      <c r="DI32" s="1642">
        <v>0</v>
      </c>
      <c r="DJ32" s="1642">
        <v>0</v>
      </c>
      <c r="DK32" s="1642">
        <v>0</v>
      </c>
      <c r="DL32" s="1618">
        <v>0</v>
      </c>
      <c r="DM32" s="1618">
        <v>0</v>
      </c>
      <c r="DN32" s="1618">
        <v>0</v>
      </c>
      <c r="DO32" s="1618">
        <v>0</v>
      </c>
      <c r="DP32" s="1618">
        <v>0</v>
      </c>
      <c r="DQ32" s="1619">
        <v>0</v>
      </c>
      <c r="DR32" s="1620">
        <v>0</v>
      </c>
      <c r="DS32" s="1618">
        <v>0</v>
      </c>
      <c r="DT32" s="1618">
        <v>0</v>
      </c>
      <c r="DU32" s="1618">
        <v>0</v>
      </c>
      <c r="DV32" s="1618">
        <v>0</v>
      </c>
      <c r="DW32" s="1618">
        <v>0</v>
      </c>
      <c r="DX32" s="1615">
        <v>0</v>
      </c>
      <c r="DY32" s="1615">
        <v>0</v>
      </c>
      <c r="DZ32" s="1615">
        <v>0</v>
      </c>
      <c r="EA32" s="1615">
        <v>0</v>
      </c>
      <c r="EB32" s="1615">
        <v>0</v>
      </c>
      <c r="EC32" s="1617">
        <v>0</v>
      </c>
      <c r="ED32" s="1616">
        <v>0</v>
      </c>
      <c r="EE32" s="1615">
        <v>0</v>
      </c>
      <c r="EF32" s="1615">
        <v>0</v>
      </c>
      <c r="EG32" s="1615">
        <v>0</v>
      </c>
      <c r="EH32" s="1615">
        <v>0</v>
      </c>
      <c r="EI32" s="1615">
        <v>0</v>
      </c>
      <c r="EJ32" s="1615">
        <v>0</v>
      </c>
      <c r="EK32" s="1615">
        <v>0</v>
      </c>
      <c r="EL32" s="1615">
        <v>0</v>
      </c>
      <c r="EM32" s="1615">
        <v>0</v>
      </c>
      <c r="EN32" s="1615">
        <v>0</v>
      </c>
      <c r="EO32" s="1617">
        <v>0</v>
      </c>
      <c r="EP32" s="1616">
        <v>0</v>
      </c>
      <c r="EQ32" s="1615">
        <v>0</v>
      </c>
      <c r="ER32" s="1615">
        <v>0</v>
      </c>
      <c r="ES32" s="1615">
        <v>0</v>
      </c>
      <c r="ET32" s="1615">
        <v>0</v>
      </c>
      <c r="EU32" s="1615">
        <v>0</v>
      </c>
      <c r="EV32" s="1615">
        <v>0</v>
      </c>
      <c r="EW32" s="1615">
        <v>0</v>
      </c>
      <c r="EX32" s="1615">
        <v>0</v>
      </c>
      <c r="EY32" s="1615">
        <v>0</v>
      </c>
      <c r="EZ32" s="1615">
        <v>0</v>
      </c>
      <c r="FA32" s="1617">
        <v>0</v>
      </c>
      <c r="FB32" s="1616">
        <v>0</v>
      </c>
      <c r="FC32" s="1615">
        <v>0</v>
      </c>
      <c r="FD32" s="1615">
        <v>0</v>
      </c>
      <c r="FE32" s="1615">
        <v>0</v>
      </c>
      <c r="FF32" s="1615">
        <v>0</v>
      </c>
      <c r="FG32" s="1615">
        <v>0</v>
      </c>
      <c r="FH32" s="1615">
        <v>0</v>
      </c>
      <c r="FI32" s="1615">
        <v>0</v>
      </c>
      <c r="FJ32" s="1615">
        <v>0</v>
      </c>
      <c r="FK32" s="1615">
        <v>0</v>
      </c>
      <c r="FL32" s="1615">
        <v>0</v>
      </c>
      <c r="FM32" s="1617">
        <v>0</v>
      </c>
      <c r="FN32" s="1615">
        <v>0</v>
      </c>
      <c r="FO32" s="1615">
        <v>0</v>
      </c>
      <c r="FP32" s="1615">
        <v>0</v>
      </c>
      <c r="FQ32" s="1615">
        <v>0</v>
      </c>
      <c r="FR32" s="1615">
        <v>0</v>
      </c>
      <c r="FS32" s="1615">
        <v>0</v>
      </c>
      <c r="FT32" s="1615">
        <v>0</v>
      </c>
      <c r="FU32" s="1615">
        <v>0</v>
      </c>
      <c r="FV32" s="1615">
        <v>0</v>
      </c>
      <c r="FW32" s="1615">
        <v>0</v>
      </c>
      <c r="FX32" s="1615">
        <v>0</v>
      </c>
      <c r="FY32" s="1615">
        <v>0</v>
      </c>
      <c r="FZ32" s="1616">
        <v>0</v>
      </c>
      <c r="GA32" s="1615">
        <v>0</v>
      </c>
      <c r="GB32" s="1615">
        <v>0</v>
      </c>
      <c r="GC32" s="1615">
        <v>0</v>
      </c>
      <c r="GD32" s="1615">
        <v>0</v>
      </c>
      <c r="GE32" s="1615">
        <v>0</v>
      </c>
      <c r="GF32" s="1615">
        <v>0</v>
      </c>
      <c r="GG32" s="1615">
        <v>0</v>
      </c>
      <c r="GH32" s="1615">
        <v>0</v>
      </c>
      <c r="GI32" s="1615">
        <v>0</v>
      </c>
      <c r="GJ32" s="1615">
        <v>0</v>
      </c>
      <c r="GK32" s="1617">
        <v>0</v>
      </c>
      <c r="GL32" s="1615"/>
    </row>
    <row r="33" spans="1:196" s="1607" customFormat="1" ht="39.75" customHeight="1" x14ac:dyDescent="0.7">
      <c r="A33" s="1621" t="s">
        <v>1018</v>
      </c>
      <c r="B33" s="1584"/>
      <c r="C33" s="1579"/>
      <c r="D33" s="1579"/>
      <c r="E33" s="1579"/>
      <c r="F33" s="1579"/>
      <c r="G33" s="1579"/>
      <c r="H33" s="1579"/>
      <c r="I33" s="1579"/>
      <c r="J33" s="1579"/>
      <c r="K33" s="1579"/>
      <c r="L33" s="1579"/>
      <c r="M33" s="1585"/>
      <c r="N33" s="1579"/>
      <c r="O33" s="1579"/>
      <c r="P33" s="1579"/>
      <c r="Q33" s="1579"/>
      <c r="R33" s="1579"/>
      <c r="S33" s="1579"/>
      <c r="T33" s="1579"/>
      <c r="U33" s="1579"/>
      <c r="V33" s="1579"/>
      <c r="W33" s="1579"/>
      <c r="X33" s="1579"/>
      <c r="Y33" s="1579"/>
      <c r="Z33" s="1584"/>
      <c r="AA33" s="1579"/>
      <c r="AB33" s="1579"/>
      <c r="AC33" s="1579"/>
      <c r="AD33" s="1579"/>
      <c r="AE33" s="1579"/>
      <c r="AF33" s="1579"/>
      <c r="AG33" s="1579"/>
      <c r="AH33" s="1579"/>
      <c r="AI33" s="1579"/>
      <c r="AJ33" s="1579"/>
      <c r="AK33" s="1585"/>
      <c r="AL33" s="1579"/>
      <c r="AM33" s="1579"/>
      <c r="AN33" s="1579"/>
      <c r="AO33" s="1579"/>
      <c r="AP33" s="1579"/>
      <c r="AQ33" s="1579"/>
      <c r="AR33" s="1579"/>
      <c r="AS33" s="1579"/>
      <c r="AT33" s="1579"/>
      <c r="AU33" s="1579"/>
      <c r="AV33" s="1579"/>
      <c r="AW33" s="1579"/>
      <c r="AX33" s="1586"/>
      <c r="AY33" s="1587"/>
      <c r="AZ33" s="1587"/>
      <c r="BA33" s="1587"/>
      <c r="BB33" s="1587"/>
      <c r="BC33" s="1587"/>
      <c r="BD33" s="1587"/>
      <c r="BE33" s="1587"/>
      <c r="BF33" s="1587"/>
      <c r="BG33" s="1587"/>
      <c r="BH33" s="1587"/>
      <c r="BI33" s="1588"/>
      <c r="BJ33" s="1587"/>
      <c r="BK33" s="1587"/>
      <c r="BL33" s="1587"/>
      <c r="BM33" s="1587"/>
      <c r="BN33" s="1587"/>
      <c r="BO33" s="1587"/>
      <c r="BP33" s="1587"/>
      <c r="BQ33" s="1587"/>
      <c r="BR33" s="1587"/>
      <c r="BS33" s="1587"/>
      <c r="BT33" s="1587"/>
      <c r="BU33" s="1587"/>
      <c r="BV33" s="1586"/>
      <c r="BW33" s="1587"/>
      <c r="BX33" s="1587"/>
      <c r="BY33" s="1587"/>
      <c r="BZ33" s="1587"/>
      <c r="CA33" s="1587"/>
      <c r="CB33" s="1587"/>
      <c r="CC33" s="1587"/>
      <c r="CD33" s="1587"/>
      <c r="CE33" s="1587"/>
      <c r="CF33" s="1587"/>
      <c r="CG33" s="1588"/>
      <c r="CH33" s="1587"/>
      <c r="CI33" s="1587"/>
      <c r="CJ33" s="1587"/>
      <c r="CK33" s="1587"/>
      <c r="CL33" s="1587"/>
      <c r="CM33" s="1587"/>
      <c r="CN33" s="1587"/>
      <c r="CO33" s="1587"/>
      <c r="CP33" s="1587"/>
      <c r="CQ33" s="1636"/>
      <c r="CR33" s="1636"/>
      <c r="CS33" s="1636"/>
      <c r="CT33" s="1637"/>
      <c r="CU33" s="1636"/>
      <c r="CV33" s="1636"/>
      <c r="CW33" s="1636"/>
      <c r="CX33" s="1636"/>
      <c r="CY33" s="1636"/>
      <c r="CZ33" s="1636"/>
      <c r="DA33" s="1636"/>
      <c r="DB33" s="1636"/>
      <c r="DC33" s="1636"/>
      <c r="DD33" s="1636"/>
      <c r="DE33" s="1638"/>
      <c r="DF33" s="1637"/>
      <c r="DG33" s="1636"/>
      <c r="DH33" s="1636"/>
      <c r="DI33" s="1636"/>
      <c r="DJ33" s="1636"/>
      <c r="DK33" s="1636"/>
      <c r="DL33" s="1592"/>
      <c r="DM33" s="1592"/>
      <c r="DN33" s="1592"/>
      <c r="DO33" s="1592"/>
      <c r="DP33" s="1592"/>
      <c r="DQ33" s="1593"/>
      <c r="DR33" s="1594"/>
      <c r="DS33" s="1592"/>
      <c r="DT33" s="1592"/>
      <c r="DU33" s="1592"/>
      <c r="DV33" s="1592"/>
      <c r="DW33" s="1592"/>
      <c r="DX33" s="1595"/>
      <c r="DY33" s="1595"/>
      <c r="DZ33" s="1595"/>
      <c r="EA33" s="1595"/>
      <c r="EB33" s="1595"/>
      <c r="EC33" s="1596"/>
      <c r="ED33" s="1599"/>
      <c r="EE33" s="1595"/>
      <c r="EF33" s="1595">
        <v>0</v>
      </c>
      <c r="EG33" s="1595">
        <v>0</v>
      </c>
      <c r="EH33" s="1595">
        <v>0</v>
      </c>
      <c r="EI33" s="1595">
        <v>0</v>
      </c>
      <c r="EJ33" s="1595">
        <v>0</v>
      </c>
      <c r="EK33" s="1595">
        <v>0</v>
      </c>
      <c r="EL33" s="1595">
        <v>541.36</v>
      </c>
      <c r="EM33" s="1595">
        <v>541.36</v>
      </c>
      <c r="EN33" s="1595">
        <v>541.36</v>
      </c>
      <c r="EO33" s="1596">
        <v>541.36</v>
      </c>
      <c r="EP33" s="1599">
        <v>541.36</v>
      </c>
      <c r="EQ33" s="1595">
        <v>541.36</v>
      </c>
      <c r="ER33" s="1595">
        <v>541.36</v>
      </c>
      <c r="ES33" s="1595">
        <v>541.36</v>
      </c>
      <c r="ET33" s="1595">
        <v>541.36</v>
      </c>
      <c r="EU33" s="1595">
        <v>541.36</v>
      </c>
      <c r="EV33" s="1595">
        <v>541.36</v>
      </c>
      <c r="EW33" s="1595">
        <v>541.36</v>
      </c>
      <c r="EX33" s="1595">
        <v>541.36</v>
      </c>
      <c r="EY33" s="1595">
        <v>541.36</v>
      </c>
      <c r="EZ33" s="1595">
        <v>541.36</v>
      </c>
      <c r="FA33" s="1596">
        <v>541.36</v>
      </c>
      <c r="FB33" s="1599">
        <v>541.36</v>
      </c>
      <c r="FC33" s="1595">
        <v>5944.6381459999993</v>
      </c>
      <c r="FD33" s="1595">
        <v>5916.078856000001</v>
      </c>
      <c r="FE33" s="1595">
        <v>5916.0788560000001</v>
      </c>
      <c r="FF33" s="1595">
        <v>5916.0788560000001</v>
      </c>
      <c r="FG33" s="1595">
        <v>8840.7793289999991</v>
      </c>
      <c r="FH33" s="1595">
        <v>8840.7793289999991</v>
      </c>
      <c r="FI33" s="1595">
        <v>8988.8620690000007</v>
      </c>
      <c r="FJ33" s="1595">
        <v>27640.457273000004</v>
      </c>
      <c r="FK33" s="1595">
        <v>27647.525900999997</v>
      </c>
      <c r="FL33" s="1595">
        <v>27647.525900999997</v>
      </c>
      <c r="FM33" s="1596">
        <v>27945.461735000004</v>
      </c>
      <c r="FN33" s="1595">
        <v>27945.461735000001</v>
      </c>
      <c r="FO33" s="1595">
        <v>28385.052485</v>
      </c>
      <c r="FP33" s="1595">
        <v>28385.052485000004</v>
      </c>
      <c r="FQ33" s="1595">
        <v>28385.763227000003</v>
      </c>
      <c r="FR33" s="1595">
        <v>28385.763226999996</v>
      </c>
      <c r="FS33" s="1595">
        <v>28390.788226999994</v>
      </c>
      <c r="FT33" s="1595">
        <v>28390.788227000001</v>
      </c>
      <c r="FU33" s="1595">
        <v>28861.312039</v>
      </c>
      <c r="FV33" s="1595">
        <v>28861.312039000004</v>
      </c>
      <c r="FW33" s="1595">
        <v>29201.919979000006</v>
      </c>
      <c r="FX33" s="1595">
        <v>29201.919979000002</v>
      </c>
      <c r="FY33" s="1595">
        <v>29207.029147000005</v>
      </c>
      <c r="FZ33" s="1599">
        <v>29207.029147000001</v>
      </c>
      <c r="GA33" s="1595">
        <v>29691.05155</v>
      </c>
      <c r="GB33" s="1595">
        <v>29691.05155</v>
      </c>
      <c r="GC33" s="1595">
        <v>29691.051549999996</v>
      </c>
      <c r="GD33" s="1595">
        <v>29691.05155</v>
      </c>
      <c r="GE33" s="1595">
        <v>29691.051549999996</v>
      </c>
      <c r="GF33" s="1595">
        <v>29691.051549999996</v>
      </c>
      <c r="GG33" s="1595">
        <v>29691.05155</v>
      </c>
      <c r="GH33" s="1595">
        <v>29691.051550000004</v>
      </c>
      <c r="GI33" s="1595">
        <v>29691.051549999996</v>
      </c>
      <c r="GJ33" s="1595">
        <v>29691.05155</v>
      </c>
      <c r="GK33" s="1596">
        <v>29696.246296999998</v>
      </c>
      <c r="GL33" s="1595"/>
    </row>
    <row r="34" spans="1:196" ht="39.75" customHeight="1" x14ac:dyDescent="0.7">
      <c r="A34" s="1608" t="s">
        <v>1016</v>
      </c>
      <c r="B34" s="1609"/>
      <c r="C34" s="1610"/>
      <c r="D34" s="1610"/>
      <c r="E34" s="1610"/>
      <c r="F34" s="1610"/>
      <c r="G34" s="1610"/>
      <c r="H34" s="1610"/>
      <c r="I34" s="1610"/>
      <c r="J34" s="1610"/>
      <c r="K34" s="1610"/>
      <c r="L34" s="1610"/>
      <c r="M34" s="1611"/>
      <c r="N34" s="1610"/>
      <c r="O34" s="1610"/>
      <c r="P34" s="1610"/>
      <c r="Q34" s="1610"/>
      <c r="R34" s="1610"/>
      <c r="S34" s="1610"/>
      <c r="T34" s="1610"/>
      <c r="U34" s="1610"/>
      <c r="V34" s="1610"/>
      <c r="W34" s="1610"/>
      <c r="X34" s="1610"/>
      <c r="Y34" s="1610"/>
      <c r="Z34" s="1609"/>
      <c r="AA34" s="1610"/>
      <c r="AB34" s="1610"/>
      <c r="AC34" s="1610"/>
      <c r="AD34" s="1610"/>
      <c r="AE34" s="1610"/>
      <c r="AF34" s="1610"/>
      <c r="AG34" s="1610"/>
      <c r="AH34" s="1610"/>
      <c r="AI34" s="1610"/>
      <c r="AJ34" s="1610"/>
      <c r="AK34" s="1611"/>
      <c r="AL34" s="1610"/>
      <c r="AM34" s="1610"/>
      <c r="AN34" s="1610"/>
      <c r="AO34" s="1610"/>
      <c r="AP34" s="1610"/>
      <c r="AQ34" s="1610"/>
      <c r="AR34" s="1610"/>
      <c r="AS34" s="1610"/>
      <c r="AT34" s="1610"/>
      <c r="AU34" s="1610"/>
      <c r="AV34" s="1610"/>
      <c r="AW34" s="1610"/>
      <c r="AX34" s="1639"/>
      <c r="AY34" s="1640"/>
      <c r="AZ34" s="1640"/>
      <c r="BA34" s="1640"/>
      <c r="BB34" s="1640"/>
      <c r="BC34" s="1640"/>
      <c r="BD34" s="1640"/>
      <c r="BE34" s="1640"/>
      <c r="BF34" s="1640"/>
      <c r="BG34" s="1640"/>
      <c r="BH34" s="1640"/>
      <c r="BI34" s="1641"/>
      <c r="BJ34" s="1640"/>
      <c r="BK34" s="1640"/>
      <c r="BL34" s="1640"/>
      <c r="BM34" s="1640"/>
      <c r="BN34" s="1640"/>
      <c r="BO34" s="1640"/>
      <c r="BP34" s="1640"/>
      <c r="BQ34" s="1640"/>
      <c r="BR34" s="1640"/>
      <c r="BS34" s="1640"/>
      <c r="BT34" s="1640"/>
      <c r="BU34" s="1640"/>
      <c r="BV34" s="1639"/>
      <c r="BW34" s="1640"/>
      <c r="BX34" s="1640"/>
      <c r="BY34" s="1640"/>
      <c r="BZ34" s="1640"/>
      <c r="CA34" s="1640"/>
      <c r="CB34" s="1640"/>
      <c r="CC34" s="1640"/>
      <c r="CD34" s="1640"/>
      <c r="CE34" s="1640"/>
      <c r="CF34" s="1640"/>
      <c r="CG34" s="1641"/>
      <c r="CH34" s="1640"/>
      <c r="CI34" s="1640"/>
      <c r="CJ34" s="1640"/>
      <c r="CK34" s="1640"/>
      <c r="CL34" s="1640"/>
      <c r="CM34" s="1640"/>
      <c r="CN34" s="1640"/>
      <c r="CO34" s="1640"/>
      <c r="CP34" s="1640"/>
      <c r="CQ34" s="1642"/>
      <c r="CR34" s="1642"/>
      <c r="CS34" s="1642"/>
      <c r="CT34" s="1643"/>
      <c r="CU34" s="1642"/>
      <c r="CV34" s="1642"/>
      <c r="CW34" s="1642"/>
      <c r="CX34" s="1642"/>
      <c r="CY34" s="1642"/>
      <c r="CZ34" s="1642"/>
      <c r="DA34" s="1642"/>
      <c r="DB34" s="1642"/>
      <c r="DC34" s="1642"/>
      <c r="DD34" s="1642"/>
      <c r="DE34" s="1644"/>
      <c r="DF34" s="1643"/>
      <c r="DG34" s="1642"/>
      <c r="DH34" s="1642"/>
      <c r="DI34" s="1642"/>
      <c r="DJ34" s="1642"/>
      <c r="DK34" s="1642"/>
      <c r="DL34" s="1618"/>
      <c r="DM34" s="1618"/>
      <c r="DN34" s="1618"/>
      <c r="DO34" s="1618"/>
      <c r="DP34" s="1618"/>
      <c r="DQ34" s="1619"/>
      <c r="DR34" s="1620"/>
      <c r="DS34" s="1618"/>
      <c r="DT34" s="1618"/>
      <c r="DU34" s="1618"/>
      <c r="DV34" s="1618"/>
      <c r="DW34" s="1618"/>
      <c r="DX34" s="1615"/>
      <c r="DY34" s="1615"/>
      <c r="DZ34" s="1615"/>
      <c r="EA34" s="1615"/>
      <c r="EB34" s="1615"/>
      <c r="EC34" s="1617"/>
      <c r="ED34" s="1616"/>
      <c r="EE34" s="1615"/>
      <c r="EF34" s="1615">
        <v>0</v>
      </c>
      <c r="EG34" s="1615">
        <v>0</v>
      </c>
      <c r="EH34" s="1615">
        <v>0</v>
      </c>
      <c r="EI34" s="1615">
        <v>0</v>
      </c>
      <c r="EJ34" s="1615">
        <v>0</v>
      </c>
      <c r="EK34" s="1615">
        <v>0</v>
      </c>
      <c r="EL34" s="1615">
        <v>541.36</v>
      </c>
      <c r="EM34" s="1615">
        <v>0</v>
      </c>
      <c r="EN34" s="1615">
        <v>0</v>
      </c>
      <c r="EO34" s="1617">
        <v>0</v>
      </c>
      <c r="EP34" s="1616">
        <v>0</v>
      </c>
      <c r="EQ34" s="1615">
        <v>0</v>
      </c>
      <c r="ER34" s="1615">
        <v>0</v>
      </c>
      <c r="ES34" s="1615">
        <v>0</v>
      </c>
      <c r="ET34" s="1615">
        <v>0</v>
      </c>
      <c r="EU34" s="1615">
        <v>0</v>
      </c>
      <c r="EV34" s="1615">
        <v>0</v>
      </c>
      <c r="EW34" s="1615">
        <v>0</v>
      </c>
      <c r="EX34" s="1615">
        <v>0</v>
      </c>
      <c r="EY34" s="1615">
        <v>0</v>
      </c>
      <c r="EZ34" s="1615">
        <v>0</v>
      </c>
      <c r="FA34" s="1617">
        <v>0</v>
      </c>
      <c r="FB34" s="1616">
        <v>0</v>
      </c>
      <c r="FC34" s="1615">
        <v>4979.713248</v>
      </c>
      <c r="FD34" s="1615">
        <v>4966.8108200000006</v>
      </c>
      <c r="FE34" s="1615">
        <v>4919.4772869999997</v>
      </c>
      <c r="FF34" s="1615">
        <v>4919.4772869999997</v>
      </c>
      <c r="FG34" s="1615">
        <v>4874.4099889999998</v>
      </c>
      <c r="FH34" s="1615">
        <v>4933.1420580000004</v>
      </c>
      <c r="FI34" s="1615">
        <v>4992.0020769999992</v>
      </c>
      <c r="FJ34" s="1615">
        <v>4828.2939510000006</v>
      </c>
      <c r="FK34" s="1615">
        <v>5078.0748279999998</v>
      </c>
      <c r="FL34" s="1615">
        <v>5079.0479000000005</v>
      </c>
      <c r="FM34" s="1617">
        <v>5190.0790240000006</v>
      </c>
      <c r="FN34" s="1615">
        <v>4730.5094129999998</v>
      </c>
      <c r="FO34" s="1615">
        <v>4622.1428930000002</v>
      </c>
      <c r="FP34" s="1615">
        <v>4392.7532430000001</v>
      </c>
      <c r="FQ34" s="1615">
        <v>4530.7479539999995</v>
      </c>
      <c r="FR34" s="1615">
        <v>4348.1586239999997</v>
      </c>
      <c r="FS34" s="1615">
        <v>4245.8164129999996</v>
      </c>
      <c r="FT34" s="1615">
        <v>3870.1569249999998</v>
      </c>
      <c r="FU34" s="1615">
        <v>4286.4402749999999</v>
      </c>
      <c r="FV34" s="1615">
        <v>4502.1634819999999</v>
      </c>
      <c r="FW34" s="1615">
        <v>3928.9800210000003</v>
      </c>
      <c r="FX34" s="1615">
        <v>3812.6245759999997</v>
      </c>
      <c r="FY34" s="1615">
        <v>3642.6083870000002</v>
      </c>
      <c r="FZ34" s="1616">
        <v>3785.1183650000003</v>
      </c>
      <c r="GA34" s="1615">
        <v>3707.9390099999996</v>
      </c>
      <c r="GB34" s="1615">
        <v>3707.9390099999996</v>
      </c>
      <c r="GC34" s="1615">
        <v>4178.2664910000003</v>
      </c>
      <c r="GD34" s="1615">
        <v>3616.5124219999998</v>
      </c>
      <c r="GE34" s="1615">
        <v>3652.6637999999998</v>
      </c>
      <c r="GF34" s="1615">
        <v>3865.437582</v>
      </c>
      <c r="GG34" s="1615">
        <v>3648.9520120000002</v>
      </c>
      <c r="GH34" s="1615">
        <v>3361.2347459999996</v>
      </c>
      <c r="GI34" s="1615">
        <v>3763.3954759999997</v>
      </c>
      <c r="GJ34" s="1615">
        <v>3686.3589739999998</v>
      </c>
      <c r="GK34" s="1617">
        <v>3714.9750040000004</v>
      </c>
      <c r="GL34" s="1615"/>
    </row>
    <row r="35" spans="1:196" ht="39.65" customHeight="1" thickBot="1" x14ac:dyDescent="0.75">
      <c r="A35" s="1645" t="s">
        <v>1017</v>
      </c>
      <c r="B35" s="1646"/>
      <c r="C35" s="1647"/>
      <c r="D35" s="1647"/>
      <c r="E35" s="1647"/>
      <c r="F35" s="1647"/>
      <c r="G35" s="1647"/>
      <c r="H35" s="1647"/>
      <c r="I35" s="1647"/>
      <c r="J35" s="1647"/>
      <c r="K35" s="1647"/>
      <c r="L35" s="1647"/>
      <c r="M35" s="1648"/>
      <c r="N35" s="1647"/>
      <c r="O35" s="1647"/>
      <c r="P35" s="1647"/>
      <c r="Q35" s="1647"/>
      <c r="R35" s="1647"/>
      <c r="S35" s="1647"/>
      <c r="T35" s="1647"/>
      <c r="U35" s="1647"/>
      <c r="V35" s="1647"/>
      <c r="W35" s="1647"/>
      <c r="X35" s="1647"/>
      <c r="Y35" s="1647"/>
      <c r="Z35" s="1646"/>
      <c r="AA35" s="1647"/>
      <c r="AB35" s="1647"/>
      <c r="AC35" s="1647"/>
      <c r="AD35" s="1647"/>
      <c r="AE35" s="1647"/>
      <c r="AF35" s="1647"/>
      <c r="AG35" s="1647"/>
      <c r="AH35" s="1647"/>
      <c r="AI35" s="1647"/>
      <c r="AJ35" s="1647"/>
      <c r="AK35" s="1648"/>
      <c r="AL35" s="1647"/>
      <c r="AM35" s="1647"/>
      <c r="AN35" s="1647"/>
      <c r="AO35" s="1647"/>
      <c r="AP35" s="1647"/>
      <c r="AQ35" s="1647"/>
      <c r="AR35" s="1647"/>
      <c r="AS35" s="1647"/>
      <c r="AT35" s="1647"/>
      <c r="AU35" s="1647"/>
      <c r="AV35" s="1647"/>
      <c r="AW35" s="1647"/>
      <c r="AX35" s="1649"/>
      <c r="AY35" s="1650"/>
      <c r="AZ35" s="1650"/>
      <c r="BA35" s="1650"/>
      <c r="BB35" s="1650"/>
      <c r="BC35" s="1650"/>
      <c r="BD35" s="1650"/>
      <c r="BE35" s="1650"/>
      <c r="BF35" s="1650"/>
      <c r="BG35" s="1650"/>
      <c r="BH35" s="1650"/>
      <c r="BI35" s="1651"/>
      <c r="BJ35" s="1650"/>
      <c r="BK35" s="1650"/>
      <c r="BL35" s="1650"/>
      <c r="BM35" s="1650"/>
      <c r="BN35" s="1650"/>
      <c r="BO35" s="1650"/>
      <c r="BP35" s="1650"/>
      <c r="BQ35" s="1650"/>
      <c r="BR35" s="1650"/>
      <c r="BS35" s="1650"/>
      <c r="BT35" s="1650"/>
      <c r="BU35" s="1650"/>
      <c r="BV35" s="1649"/>
      <c r="BW35" s="1650"/>
      <c r="BX35" s="1650"/>
      <c r="BY35" s="1650"/>
      <c r="BZ35" s="1650"/>
      <c r="CA35" s="1650"/>
      <c r="CB35" s="1650"/>
      <c r="CC35" s="1650"/>
      <c r="CD35" s="1650"/>
      <c r="CE35" s="1650"/>
      <c r="CF35" s="1650"/>
      <c r="CG35" s="1651"/>
      <c r="CH35" s="1650"/>
      <c r="CI35" s="1650"/>
      <c r="CJ35" s="1650"/>
      <c r="CK35" s="1650"/>
      <c r="CL35" s="1650"/>
      <c r="CM35" s="1650"/>
      <c r="CN35" s="1650"/>
      <c r="CO35" s="1650"/>
      <c r="CP35" s="1650"/>
      <c r="CQ35" s="1652"/>
      <c r="CR35" s="1652"/>
      <c r="CS35" s="1652"/>
      <c r="CT35" s="1653"/>
      <c r="CU35" s="1652"/>
      <c r="CV35" s="1652"/>
      <c r="CW35" s="1652"/>
      <c r="CX35" s="1652"/>
      <c r="CY35" s="1652"/>
      <c r="CZ35" s="1652"/>
      <c r="DA35" s="1652"/>
      <c r="DB35" s="1652"/>
      <c r="DC35" s="1652"/>
      <c r="DD35" s="1652"/>
      <c r="DE35" s="1654"/>
      <c r="DF35" s="1653"/>
      <c r="DG35" s="1652"/>
      <c r="DH35" s="1652"/>
      <c r="DI35" s="1652"/>
      <c r="DJ35" s="1652"/>
      <c r="DK35" s="1652"/>
      <c r="DL35" s="1655"/>
      <c r="DM35" s="1655"/>
      <c r="DN35" s="1655"/>
      <c r="DO35" s="1655"/>
      <c r="DP35" s="1655"/>
      <c r="DQ35" s="1656"/>
      <c r="DR35" s="1657"/>
      <c r="DS35" s="1655"/>
      <c r="DT35" s="1655"/>
      <c r="DU35" s="1655"/>
      <c r="DV35" s="1655"/>
      <c r="DW35" s="1655"/>
      <c r="DX35" s="1658"/>
      <c r="DY35" s="1658"/>
      <c r="DZ35" s="1658"/>
      <c r="EA35" s="1658"/>
      <c r="EB35" s="1658"/>
      <c r="EC35" s="1659"/>
      <c r="ED35" s="1660"/>
      <c r="EE35" s="1658"/>
      <c r="EF35" s="1658">
        <v>0</v>
      </c>
      <c r="EG35" s="1658">
        <v>0</v>
      </c>
      <c r="EH35" s="1658">
        <v>0</v>
      </c>
      <c r="EI35" s="1658">
        <v>0</v>
      </c>
      <c r="EJ35" s="1658">
        <v>0</v>
      </c>
      <c r="EK35" s="1658">
        <v>0</v>
      </c>
      <c r="EL35" s="1658">
        <v>0</v>
      </c>
      <c r="EM35" s="1658">
        <v>541.36</v>
      </c>
      <c r="EN35" s="1658">
        <v>541.36</v>
      </c>
      <c r="EO35" s="1659">
        <v>541.36</v>
      </c>
      <c r="EP35" s="1660">
        <v>541.36</v>
      </c>
      <c r="EQ35" s="1658">
        <v>541.36</v>
      </c>
      <c r="ER35" s="1658">
        <v>541.36</v>
      </c>
      <c r="ES35" s="1658">
        <v>541.36</v>
      </c>
      <c r="ET35" s="1658">
        <v>541.36</v>
      </c>
      <c r="EU35" s="1658">
        <v>541.36</v>
      </c>
      <c r="EV35" s="1658">
        <v>541.36</v>
      </c>
      <c r="EW35" s="1658">
        <v>541.36</v>
      </c>
      <c r="EX35" s="1658">
        <v>541.36</v>
      </c>
      <c r="EY35" s="1658">
        <v>541.36</v>
      </c>
      <c r="EZ35" s="1658">
        <v>541.36</v>
      </c>
      <c r="FA35" s="1659">
        <v>541.36</v>
      </c>
      <c r="FB35" s="1660">
        <v>541.36</v>
      </c>
      <c r="FC35" s="1658">
        <v>964.9248980000001</v>
      </c>
      <c r="FD35" s="1658">
        <v>949.26803599999994</v>
      </c>
      <c r="FE35" s="1658">
        <v>996.60156900000004</v>
      </c>
      <c r="FF35" s="1658">
        <v>996.60156900000004</v>
      </c>
      <c r="FG35" s="1658">
        <v>1041.6688669999999</v>
      </c>
      <c r="FH35" s="1658">
        <v>982.72215000000006</v>
      </c>
      <c r="FI35" s="1658">
        <v>1023.7467339999999</v>
      </c>
      <c r="FJ35" s="1658">
        <v>19537.609188000002</v>
      </c>
      <c r="FK35" s="1658">
        <v>19323.420239999999</v>
      </c>
      <c r="FL35" s="1658">
        <v>19322.447167999999</v>
      </c>
      <c r="FM35" s="1659">
        <v>19307.870070000001</v>
      </c>
      <c r="FN35" s="1658">
        <v>19767.439680999996</v>
      </c>
      <c r="FO35" s="1658">
        <v>20261.025976000001</v>
      </c>
      <c r="FP35" s="1658">
        <v>20473.399708000001</v>
      </c>
      <c r="FQ35" s="1658">
        <v>20336.115739000001</v>
      </c>
      <c r="FR35" s="1658">
        <v>20520.078948999999</v>
      </c>
      <c r="FS35" s="1658">
        <v>20627.446159999996</v>
      </c>
      <c r="FT35" s="1658">
        <v>21004.879127999997</v>
      </c>
      <c r="FU35" s="1658">
        <v>21003.737110000002</v>
      </c>
      <c r="FV35" s="1658">
        <v>20786.220210000003</v>
      </c>
      <c r="FW35" s="1658">
        <v>21678.209385000006</v>
      </c>
      <c r="FX35" s="1658">
        <v>21793.501309000003</v>
      </c>
      <c r="FY35" s="1658">
        <v>21981.424062000002</v>
      </c>
      <c r="FZ35" s="1660">
        <v>21828.290776000002</v>
      </c>
      <c r="GA35" s="1658">
        <v>22311.697733000001</v>
      </c>
      <c r="GB35" s="1658">
        <v>22311.697733000001</v>
      </c>
      <c r="GC35" s="1658">
        <v>21838.869641999998</v>
      </c>
      <c r="GD35" s="1658">
        <v>22463.263711</v>
      </c>
      <c r="GE35" s="1658">
        <v>22434.759600999994</v>
      </c>
      <c r="GF35" s="1658">
        <v>22312.419614999999</v>
      </c>
      <c r="GG35" s="1658">
        <v>22462.023184999998</v>
      </c>
      <c r="GH35" s="1658">
        <v>22576.985697000004</v>
      </c>
      <c r="GI35" s="1658">
        <v>22205.754561999998</v>
      </c>
      <c r="GJ35" s="1658">
        <v>22318.443306000001</v>
      </c>
      <c r="GK35" s="1659">
        <v>22014.92657</v>
      </c>
      <c r="GL35" s="1615"/>
    </row>
    <row r="36" spans="1:196" ht="50.15" customHeight="1" thickTop="1" x14ac:dyDescent="0.7">
      <c r="A36" s="1661" t="s">
        <v>1019</v>
      </c>
      <c r="B36" s="1615"/>
      <c r="C36" s="1615"/>
      <c r="D36" s="1615"/>
      <c r="E36" s="1615"/>
      <c r="F36" s="1615"/>
      <c r="G36" s="1615"/>
      <c r="H36" s="1615"/>
      <c r="I36" s="1615"/>
      <c r="J36" s="1615"/>
      <c r="K36" s="1615"/>
      <c r="L36" s="1615"/>
      <c r="M36" s="1615"/>
      <c r="N36" s="1615"/>
      <c r="O36" s="1615"/>
      <c r="P36" s="1615"/>
      <c r="Q36" s="1615"/>
      <c r="R36" s="1615"/>
      <c r="S36" s="1615"/>
      <c r="T36" s="1615"/>
      <c r="U36" s="1615"/>
      <c r="V36" s="1615"/>
      <c r="W36" s="1615"/>
      <c r="X36" s="1615"/>
      <c r="Y36" s="1615"/>
      <c r="Z36" s="1615"/>
      <c r="AA36" s="1615"/>
      <c r="AB36" s="1615"/>
      <c r="AC36" s="1615"/>
      <c r="AD36" s="1615"/>
      <c r="AE36" s="1615"/>
      <c r="AF36" s="1615"/>
      <c r="AG36" s="1615"/>
      <c r="AH36" s="1615"/>
      <c r="AI36" s="1615"/>
      <c r="AJ36" s="1615"/>
      <c r="AK36" s="1615"/>
      <c r="AL36" s="1615"/>
      <c r="AM36" s="1615"/>
      <c r="AN36" s="1615"/>
      <c r="AO36" s="1615"/>
      <c r="AP36" s="1615"/>
      <c r="AQ36" s="1615"/>
      <c r="AR36" s="1615"/>
      <c r="AS36" s="1615"/>
      <c r="AT36" s="1615"/>
      <c r="AU36" s="1615"/>
      <c r="AV36" s="1615"/>
      <c r="AW36" s="1615"/>
      <c r="AX36" s="1615"/>
      <c r="AY36" s="1615"/>
      <c r="AZ36" s="1615"/>
      <c r="BA36" s="1615"/>
      <c r="BB36" s="1615"/>
      <c r="BC36" s="1615"/>
      <c r="BD36" s="1615"/>
      <c r="BE36" s="1615"/>
      <c r="BF36" s="1615"/>
      <c r="BG36" s="1615"/>
      <c r="BH36" s="1615"/>
      <c r="BI36" s="1615"/>
      <c r="BJ36" s="1615"/>
      <c r="BK36" s="1615"/>
      <c r="BL36" s="1615"/>
      <c r="BM36" s="1615"/>
      <c r="BN36" s="1615"/>
      <c r="BO36" s="1615"/>
      <c r="BP36" s="1615"/>
      <c r="BQ36" s="1615"/>
      <c r="BR36" s="1615"/>
      <c r="BS36" s="1615"/>
      <c r="BT36" s="1615"/>
      <c r="BU36" s="1615"/>
      <c r="BV36" s="1615"/>
      <c r="BW36" s="1615"/>
      <c r="BX36" s="1615"/>
      <c r="BY36" s="1615"/>
      <c r="BZ36" s="1615"/>
      <c r="CA36" s="1615"/>
      <c r="CB36" s="1615"/>
      <c r="CC36" s="1615"/>
      <c r="CD36" s="1615"/>
      <c r="CE36" s="1615"/>
      <c r="CF36" s="1615"/>
      <c r="CG36" s="1615"/>
      <c r="CH36" s="1615"/>
      <c r="CI36" s="1615"/>
      <c r="CJ36" s="1615"/>
      <c r="CK36" s="1615"/>
      <c r="CL36" s="1615"/>
      <c r="CM36" s="1615"/>
      <c r="CN36" s="1615"/>
      <c r="CO36" s="1615"/>
      <c r="CP36" s="1615"/>
      <c r="EF36" s="1615"/>
      <c r="EG36" s="1615"/>
      <c r="EH36" s="1615"/>
      <c r="EI36" s="1615"/>
      <c r="EJ36" s="1615"/>
      <c r="EK36" s="1615"/>
      <c r="EL36" s="1615"/>
      <c r="EM36" s="1615"/>
      <c r="EN36" s="1615"/>
      <c r="EO36" s="1615"/>
      <c r="EP36" s="1615"/>
      <c r="EQ36" s="1615"/>
      <c r="ER36" s="1615"/>
      <c r="ES36" s="1615"/>
      <c r="ET36" s="1615"/>
      <c r="EU36" s="1615"/>
      <c r="EV36" s="1615"/>
      <c r="EW36" s="1615"/>
      <c r="EX36" s="1615"/>
      <c r="EY36" s="1615"/>
      <c r="EZ36" s="1615"/>
      <c r="FA36" s="1615"/>
      <c r="FB36" s="1615"/>
      <c r="FC36" s="1615"/>
      <c r="FD36" s="1615"/>
      <c r="FE36" s="1615"/>
      <c r="FF36" s="1615"/>
      <c r="FG36" s="1615"/>
      <c r="FH36" s="1615"/>
      <c r="FI36" s="1615"/>
      <c r="FJ36" s="1615"/>
      <c r="FK36" s="1615"/>
      <c r="FL36" s="1615"/>
      <c r="FM36" s="1615"/>
      <c r="FN36" s="1615"/>
      <c r="FO36" s="1615"/>
      <c r="FP36" s="1615"/>
      <c r="FQ36" s="1615"/>
      <c r="FR36" s="1615"/>
      <c r="FS36" s="1615"/>
      <c r="FT36" s="1615"/>
      <c r="FU36" s="1615"/>
      <c r="FV36" s="1615"/>
      <c r="FW36" s="1615"/>
      <c r="FX36" s="1615"/>
      <c r="FY36" s="1615"/>
      <c r="FZ36" s="1615"/>
      <c r="GA36" s="1615"/>
      <c r="GB36" s="1615"/>
      <c r="GC36" s="1615"/>
      <c r="GD36" s="1615"/>
      <c r="GE36" s="1615"/>
      <c r="GF36" s="1615"/>
      <c r="GG36" s="1615"/>
      <c r="GH36" s="1615"/>
      <c r="GI36" s="1615"/>
      <c r="GJ36" s="1615"/>
      <c r="GK36" s="1615"/>
      <c r="GL36" s="1615"/>
      <c r="GM36" s="1615"/>
      <c r="GN36" s="1615"/>
    </row>
    <row r="39" spans="1:196" ht="24.75" customHeight="1" x14ac:dyDescent="0.7">
      <c r="A39" s="1568" t="s">
        <v>1535</v>
      </c>
    </row>
    <row r="40" spans="1:196" ht="24.75" customHeight="1" x14ac:dyDescent="0.7">
      <c r="A40" s="1568" t="s">
        <v>1536</v>
      </c>
    </row>
  </sheetData>
  <mergeCells count="17">
    <mergeCell ref="DR2:EC2"/>
    <mergeCell ref="A2:A3"/>
    <mergeCell ref="B2:M2"/>
    <mergeCell ref="N2:Y2"/>
    <mergeCell ref="Z2:AK2"/>
    <mergeCell ref="AM2:AW2"/>
    <mergeCell ref="AX2:BI2"/>
    <mergeCell ref="BJ2:BU2"/>
    <mergeCell ref="BV2:CG2"/>
    <mergeCell ref="CH2:CS2"/>
    <mergeCell ref="CT2:DE2"/>
    <mergeCell ref="DF2:DQ2"/>
    <mergeCell ref="ED2:EO2"/>
    <mergeCell ref="EP2:FA2"/>
    <mergeCell ref="FB2:FM2"/>
    <mergeCell ref="FN2:FY2"/>
    <mergeCell ref="FZ2:GK2"/>
  </mergeCells>
  <printOptions horizontalCentered="1"/>
  <pageMargins left="0" right="0" top="0.39370078740157483" bottom="1.299212598425197" header="0.19685039370078741" footer="0.15748031496062992"/>
  <pageSetup paperSize="9" scale="31" orientation="landscape" r:id="rId1"/>
  <headerFooter>
    <oddHeader>&amp;C&amp;"Aptos"&amp;10&amp;K000000 PUBLIC&amp;1#_x000D_&amp;"Arialri"&amp;10&amp;K000000&amp;G</oddHeader>
    <oddFooter>&amp;C&amp;12 20&amp;10_x000D_&amp;1#&amp;"Aptos"&amp;10&amp;K000000 PUBLIC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3AE58-229D-47EF-BADD-172F4D6A6677}">
  <dimension ref="A1:GM56"/>
  <sheetViews>
    <sheetView showGridLines="0" view="pageBreakPreview" zoomScale="50" zoomScaleNormal="50" zoomScaleSheetLayoutView="50" workbookViewId="0">
      <pane xSplit="120" ySplit="3" topLeftCell="FY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31" x14ac:dyDescent="0.7"/>
  <cols>
    <col min="1" max="1" width="85.453125" style="1568" customWidth="1"/>
    <col min="2" max="121" width="25.54296875" style="1568" hidden="1" customWidth="1"/>
    <col min="122" max="122" width="21.54296875" style="1568" hidden="1" customWidth="1"/>
    <col min="123" max="123" width="18" style="1568" hidden="1" customWidth="1"/>
    <col min="124" max="126" width="20.453125" style="1568" hidden="1" customWidth="1"/>
    <col min="127" max="161" width="21.54296875" style="1568" hidden="1" customWidth="1"/>
    <col min="162" max="180" width="25.54296875" style="1568" hidden="1" customWidth="1"/>
    <col min="181" max="194" width="25.54296875" style="1568" customWidth="1"/>
    <col min="195" max="195" width="11.1796875" style="37" bestFit="1" customWidth="1"/>
    <col min="196" max="16384" width="9.1796875" style="1568"/>
  </cols>
  <sheetData>
    <row r="1" spans="1:195" ht="45.65" customHeight="1" thickBot="1" x14ac:dyDescent="0.75">
      <c r="A1" s="1567" t="s">
        <v>1020</v>
      </c>
      <c r="EP1" s="1615"/>
      <c r="EQ1" s="1615"/>
      <c r="ER1" s="1615"/>
      <c r="ES1" s="1615"/>
      <c r="ET1" s="1615"/>
      <c r="EU1" s="1615"/>
      <c r="EV1" s="1615"/>
      <c r="EW1" s="1615"/>
      <c r="EX1" s="1615"/>
      <c r="EY1" s="1615"/>
      <c r="EZ1" s="1615"/>
      <c r="FA1" s="1615"/>
      <c r="FB1" s="1615"/>
      <c r="FC1" s="1615"/>
      <c r="FD1" s="1615"/>
      <c r="FE1" s="1615"/>
      <c r="FF1" s="1615"/>
      <c r="FG1" s="1615"/>
      <c r="FH1" s="1615"/>
      <c r="FI1" s="1615"/>
      <c r="FJ1" s="1615"/>
      <c r="FK1" s="1615"/>
      <c r="FL1" s="1615"/>
      <c r="FM1" s="1615"/>
      <c r="FN1" s="1615"/>
      <c r="FO1" s="1615"/>
      <c r="FP1" s="1615"/>
      <c r="FQ1" s="1615"/>
      <c r="FR1" s="1615"/>
      <c r="FS1" s="1615"/>
      <c r="FT1" s="1615"/>
      <c r="FU1" s="1615"/>
      <c r="FV1" s="1615"/>
      <c r="FW1" s="1615"/>
      <c r="FX1" s="1615"/>
      <c r="FY1" s="1615"/>
      <c r="FZ1" s="1615"/>
      <c r="GA1" s="1615"/>
      <c r="GB1" s="1615"/>
      <c r="GC1" s="1615"/>
      <c r="GD1" s="1615"/>
      <c r="GE1" s="1615"/>
      <c r="GF1" s="1615"/>
      <c r="GG1" s="1615"/>
      <c r="GH1" s="1615"/>
      <c r="GI1" s="1615"/>
      <c r="GJ1" s="1615"/>
      <c r="GK1" s="1615"/>
      <c r="GL1" s="1615"/>
    </row>
    <row r="2" spans="1:195" ht="39.75" customHeight="1" thickTop="1" thickBot="1" x14ac:dyDescent="0.75">
      <c r="A2" s="3000"/>
      <c r="B2" s="2997">
        <v>2010</v>
      </c>
      <c r="C2" s="2998"/>
      <c r="D2" s="2998"/>
      <c r="E2" s="2998"/>
      <c r="F2" s="2998"/>
      <c r="G2" s="2998"/>
      <c r="H2" s="2998"/>
      <c r="I2" s="2998"/>
      <c r="J2" s="2998"/>
      <c r="K2" s="2998"/>
      <c r="L2" s="2998"/>
      <c r="M2" s="2998"/>
      <c r="N2" s="2997">
        <v>2011</v>
      </c>
      <c r="O2" s="2998"/>
      <c r="P2" s="2998"/>
      <c r="Q2" s="2998"/>
      <c r="R2" s="2998"/>
      <c r="S2" s="2998"/>
      <c r="T2" s="2998"/>
      <c r="U2" s="2998"/>
      <c r="V2" s="2998"/>
      <c r="W2" s="2998"/>
      <c r="X2" s="2998"/>
      <c r="Y2" s="2999"/>
      <c r="Z2" s="2998">
        <v>2012</v>
      </c>
      <c r="AA2" s="2998"/>
      <c r="AB2" s="2998"/>
      <c r="AC2" s="2998"/>
      <c r="AD2" s="2998"/>
      <c r="AE2" s="2998"/>
      <c r="AF2" s="2998"/>
      <c r="AG2" s="2998"/>
      <c r="AH2" s="2998"/>
      <c r="AI2" s="2998"/>
      <c r="AJ2" s="2998"/>
      <c r="AK2" s="2998"/>
      <c r="AL2" s="2997">
        <v>2013</v>
      </c>
      <c r="AM2" s="2998"/>
      <c r="AN2" s="2998"/>
      <c r="AO2" s="2998"/>
      <c r="AP2" s="2998"/>
      <c r="AQ2" s="2998"/>
      <c r="AR2" s="2998"/>
      <c r="AS2" s="2998"/>
      <c r="AT2" s="2998"/>
      <c r="AU2" s="2998"/>
      <c r="AV2" s="2998"/>
      <c r="AW2" s="2999"/>
      <c r="AX2" s="2998">
        <v>2014</v>
      </c>
      <c r="AY2" s="2998"/>
      <c r="AZ2" s="2998"/>
      <c r="BA2" s="2998"/>
      <c r="BB2" s="2998"/>
      <c r="BC2" s="2998"/>
      <c r="BD2" s="2998"/>
      <c r="BE2" s="2998"/>
      <c r="BF2" s="2998"/>
      <c r="BG2" s="2998"/>
      <c r="BH2" s="2998"/>
      <c r="BI2" s="2998"/>
      <c r="BJ2" s="2997">
        <v>2015</v>
      </c>
      <c r="BK2" s="2998"/>
      <c r="BL2" s="2998"/>
      <c r="BM2" s="2998"/>
      <c r="BN2" s="2998"/>
      <c r="BO2" s="2998"/>
      <c r="BP2" s="2998"/>
      <c r="BQ2" s="2998"/>
      <c r="BR2" s="2998"/>
      <c r="BS2" s="2998"/>
      <c r="BT2" s="2998"/>
      <c r="BU2" s="2999"/>
      <c r="BV2" s="2997">
        <v>2016</v>
      </c>
      <c r="BW2" s="2998"/>
      <c r="BX2" s="2998"/>
      <c r="BY2" s="2998"/>
      <c r="BZ2" s="2998"/>
      <c r="CA2" s="2998"/>
      <c r="CB2" s="2998"/>
      <c r="CC2" s="2998"/>
      <c r="CD2" s="2998"/>
      <c r="CE2" s="2998"/>
      <c r="CF2" s="2998"/>
      <c r="CG2" s="2999"/>
      <c r="CH2" s="2998">
        <v>2017</v>
      </c>
      <c r="CI2" s="2998"/>
      <c r="CJ2" s="2998"/>
      <c r="CK2" s="2998"/>
      <c r="CL2" s="2998"/>
      <c r="CM2" s="2998"/>
      <c r="CN2" s="2998"/>
      <c r="CO2" s="2998"/>
      <c r="CP2" s="2998"/>
      <c r="CQ2" s="2998"/>
      <c r="CR2" s="2998"/>
      <c r="CS2" s="2998"/>
      <c r="CT2" s="2997">
        <v>2018</v>
      </c>
      <c r="CU2" s="2998"/>
      <c r="CV2" s="2998"/>
      <c r="CW2" s="2998"/>
      <c r="CX2" s="2998"/>
      <c r="CY2" s="2998"/>
      <c r="CZ2" s="2998"/>
      <c r="DA2" s="2998"/>
      <c r="DB2" s="2998"/>
      <c r="DC2" s="2998"/>
      <c r="DD2" s="2998"/>
      <c r="DE2" s="2999"/>
      <c r="DF2" s="2997">
        <v>2019</v>
      </c>
      <c r="DG2" s="2998"/>
      <c r="DH2" s="2998"/>
      <c r="DI2" s="2998"/>
      <c r="DJ2" s="2998"/>
      <c r="DK2" s="2998"/>
      <c r="DL2" s="2998"/>
      <c r="DM2" s="2998"/>
      <c r="DN2" s="2998"/>
      <c r="DO2" s="2998"/>
      <c r="DP2" s="2998"/>
      <c r="DQ2" s="2999"/>
      <c r="DR2" s="2997">
        <v>2020</v>
      </c>
      <c r="DS2" s="2998"/>
      <c r="DT2" s="2998"/>
      <c r="DU2" s="2998"/>
      <c r="DV2" s="2998"/>
      <c r="DW2" s="2998"/>
      <c r="DX2" s="2998"/>
      <c r="DY2" s="2998"/>
      <c r="DZ2" s="2998"/>
      <c r="EA2" s="2998"/>
      <c r="EB2" s="2998"/>
      <c r="EC2" s="2999"/>
      <c r="ED2" s="2997">
        <v>2021</v>
      </c>
      <c r="EE2" s="2998"/>
      <c r="EF2" s="2998"/>
      <c r="EG2" s="2998"/>
      <c r="EH2" s="2998"/>
      <c r="EI2" s="2998"/>
      <c r="EJ2" s="2998"/>
      <c r="EK2" s="2998"/>
      <c r="EL2" s="2998"/>
      <c r="EM2" s="2998"/>
      <c r="EN2" s="2998"/>
      <c r="EO2" s="2998"/>
      <c r="EP2" s="2997">
        <v>2022</v>
      </c>
      <c r="EQ2" s="2998"/>
      <c r="ER2" s="2998"/>
      <c r="ES2" s="2998"/>
      <c r="ET2" s="2998"/>
      <c r="EU2" s="2998"/>
      <c r="EV2" s="2998"/>
      <c r="EW2" s="2998"/>
      <c r="EX2" s="2998"/>
      <c r="EY2" s="2998"/>
      <c r="EZ2" s="2998"/>
      <c r="FA2" s="2999"/>
      <c r="FB2" s="2997">
        <v>2023</v>
      </c>
      <c r="FC2" s="2998"/>
      <c r="FD2" s="2998"/>
      <c r="FE2" s="2998"/>
      <c r="FF2" s="2998"/>
      <c r="FG2" s="2998"/>
      <c r="FH2" s="2998"/>
      <c r="FI2" s="2998"/>
      <c r="FJ2" s="2998"/>
      <c r="FK2" s="2998"/>
      <c r="FL2" s="2998"/>
      <c r="FM2" s="2999"/>
      <c r="FN2" s="2997">
        <v>2024</v>
      </c>
      <c r="FO2" s="2998"/>
      <c r="FP2" s="2998"/>
      <c r="FQ2" s="2998"/>
      <c r="FR2" s="2998"/>
      <c r="FS2" s="2998"/>
      <c r="FT2" s="3002"/>
      <c r="FU2" s="2998"/>
      <c r="FV2" s="2998"/>
      <c r="FW2" s="1662"/>
      <c r="FX2" s="1662"/>
      <c r="FY2" s="1663">
        <v>2024</v>
      </c>
      <c r="FZ2" s="3003">
        <v>2025</v>
      </c>
      <c r="GA2" s="3004"/>
      <c r="GB2" s="3004"/>
      <c r="GC2" s="3004"/>
      <c r="GD2" s="3004"/>
      <c r="GE2" s="3004"/>
      <c r="GF2" s="3004"/>
      <c r="GG2" s="3004"/>
      <c r="GH2" s="3004"/>
      <c r="GI2" s="3004"/>
      <c r="GJ2" s="3004"/>
      <c r="GK2" s="3005"/>
      <c r="GL2" s="37"/>
      <c r="GM2" s="1568"/>
    </row>
    <row r="3" spans="1:195" ht="39.75" customHeight="1" thickTop="1" thickBot="1" x14ac:dyDescent="0.75">
      <c r="A3" s="3001"/>
      <c r="B3" s="1573" t="s">
        <v>126</v>
      </c>
      <c r="C3" s="1573" t="s">
        <v>127</v>
      </c>
      <c r="D3" s="1573" t="s">
        <v>128</v>
      </c>
      <c r="E3" s="1573" t="s">
        <v>185</v>
      </c>
      <c r="F3" s="1573" t="s">
        <v>130</v>
      </c>
      <c r="G3" s="1573" t="s">
        <v>131</v>
      </c>
      <c r="H3" s="1573" t="s">
        <v>132</v>
      </c>
      <c r="I3" s="1573" t="s">
        <v>133</v>
      </c>
      <c r="J3" s="1573" t="s">
        <v>134</v>
      </c>
      <c r="K3" s="1573" t="s">
        <v>135</v>
      </c>
      <c r="L3" s="1573" t="s">
        <v>136</v>
      </c>
      <c r="M3" s="1573" t="s">
        <v>137</v>
      </c>
      <c r="N3" s="1572" t="s">
        <v>126</v>
      </c>
      <c r="O3" s="1573" t="s">
        <v>127</v>
      </c>
      <c r="P3" s="1573" t="s">
        <v>128</v>
      </c>
      <c r="Q3" s="1573" t="s">
        <v>185</v>
      </c>
      <c r="R3" s="1573" t="s">
        <v>130</v>
      </c>
      <c r="S3" s="1573" t="s">
        <v>140</v>
      </c>
      <c r="T3" s="1573" t="s">
        <v>132</v>
      </c>
      <c r="U3" s="1573" t="s">
        <v>133</v>
      </c>
      <c r="V3" s="1573" t="s">
        <v>134</v>
      </c>
      <c r="W3" s="1573" t="s">
        <v>135</v>
      </c>
      <c r="X3" s="1573" t="s">
        <v>136</v>
      </c>
      <c r="Y3" s="1574" t="s">
        <v>137</v>
      </c>
      <c r="Z3" s="1573" t="s">
        <v>126</v>
      </c>
      <c r="AA3" s="1573" t="s">
        <v>127</v>
      </c>
      <c r="AB3" s="1573" t="s">
        <v>128</v>
      </c>
      <c r="AC3" s="1573" t="s">
        <v>185</v>
      </c>
      <c r="AD3" s="1573" t="s">
        <v>130</v>
      </c>
      <c r="AE3" s="1573" t="s">
        <v>131</v>
      </c>
      <c r="AF3" s="1573" t="s">
        <v>132</v>
      </c>
      <c r="AG3" s="1573" t="s">
        <v>133</v>
      </c>
      <c r="AH3" s="1573" t="s">
        <v>134</v>
      </c>
      <c r="AI3" s="1573" t="s">
        <v>135</v>
      </c>
      <c r="AJ3" s="1573" t="s">
        <v>136</v>
      </c>
      <c r="AK3" s="1573" t="s">
        <v>137</v>
      </c>
      <c r="AL3" s="1572" t="s">
        <v>126</v>
      </c>
      <c r="AM3" s="1573" t="s">
        <v>127</v>
      </c>
      <c r="AN3" s="1573" t="s">
        <v>128</v>
      </c>
      <c r="AO3" s="1573" t="s">
        <v>185</v>
      </c>
      <c r="AP3" s="1573" t="s">
        <v>130</v>
      </c>
      <c r="AQ3" s="1573" t="s">
        <v>131</v>
      </c>
      <c r="AR3" s="1573" t="s">
        <v>132</v>
      </c>
      <c r="AS3" s="1573" t="s">
        <v>133</v>
      </c>
      <c r="AT3" s="1573" t="s">
        <v>134</v>
      </c>
      <c r="AU3" s="1573" t="s">
        <v>135</v>
      </c>
      <c r="AV3" s="1573" t="s">
        <v>136</v>
      </c>
      <c r="AW3" s="1574" t="s">
        <v>137</v>
      </c>
      <c r="AX3" s="1573" t="s">
        <v>126</v>
      </c>
      <c r="AY3" s="1573" t="s">
        <v>127</v>
      </c>
      <c r="AZ3" s="1573" t="s">
        <v>128</v>
      </c>
      <c r="BA3" s="1573" t="s">
        <v>185</v>
      </c>
      <c r="BB3" s="1573" t="s">
        <v>130</v>
      </c>
      <c r="BC3" s="1573" t="s">
        <v>131</v>
      </c>
      <c r="BD3" s="1573" t="s">
        <v>132</v>
      </c>
      <c r="BE3" s="1573" t="s">
        <v>133</v>
      </c>
      <c r="BF3" s="1573" t="s">
        <v>134</v>
      </c>
      <c r="BG3" s="1573" t="s">
        <v>135</v>
      </c>
      <c r="BH3" s="1573" t="s">
        <v>136</v>
      </c>
      <c r="BI3" s="1573" t="s">
        <v>137</v>
      </c>
      <c r="BJ3" s="1664" t="s">
        <v>126</v>
      </c>
      <c r="BK3" s="1575" t="s">
        <v>127</v>
      </c>
      <c r="BL3" s="1575" t="s">
        <v>128</v>
      </c>
      <c r="BM3" s="1575" t="s">
        <v>185</v>
      </c>
      <c r="BN3" s="1575" t="s">
        <v>130</v>
      </c>
      <c r="BO3" s="1575" t="s">
        <v>131</v>
      </c>
      <c r="BP3" s="1575" t="s">
        <v>132</v>
      </c>
      <c r="BQ3" s="1575" t="s">
        <v>133</v>
      </c>
      <c r="BR3" s="1575" t="s">
        <v>134</v>
      </c>
      <c r="BS3" s="1575" t="s">
        <v>135</v>
      </c>
      <c r="BT3" s="1575" t="s">
        <v>136</v>
      </c>
      <c r="BU3" s="1574" t="s">
        <v>137</v>
      </c>
      <c r="BV3" s="1572" t="s">
        <v>126</v>
      </c>
      <c r="BW3" s="1573" t="s">
        <v>127</v>
      </c>
      <c r="BX3" s="1573" t="s">
        <v>128</v>
      </c>
      <c r="BY3" s="1573" t="s">
        <v>185</v>
      </c>
      <c r="BZ3" s="1573" t="s">
        <v>130</v>
      </c>
      <c r="CA3" s="1573" t="s">
        <v>131</v>
      </c>
      <c r="CB3" s="1573" t="s">
        <v>132</v>
      </c>
      <c r="CC3" s="1573" t="s">
        <v>133</v>
      </c>
      <c r="CD3" s="1573" t="s">
        <v>134</v>
      </c>
      <c r="CE3" s="1573" t="s">
        <v>135</v>
      </c>
      <c r="CF3" s="1573" t="s">
        <v>136</v>
      </c>
      <c r="CG3" s="1574" t="s">
        <v>137</v>
      </c>
      <c r="CH3" s="1573" t="s">
        <v>126</v>
      </c>
      <c r="CI3" s="1573" t="s">
        <v>127</v>
      </c>
      <c r="CJ3" s="1573" t="s">
        <v>128</v>
      </c>
      <c r="CK3" s="1573" t="s">
        <v>129</v>
      </c>
      <c r="CL3" s="1573" t="s">
        <v>130</v>
      </c>
      <c r="CM3" s="1573" t="s">
        <v>131</v>
      </c>
      <c r="CN3" s="1573" t="s">
        <v>132</v>
      </c>
      <c r="CO3" s="1573" t="s">
        <v>133</v>
      </c>
      <c r="CP3" s="1573" t="s">
        <v>134</v>
      </c>
      <c r="CQ3" s="1573" t="s">
        <v>135</v>
      </c>
      <c r="CR3" s="1573" t="s">
        <v>136</v>
      </c>
      <c r="CS3" s="1573" t="s">
        <v>137</v>
      </c>
      <c r="CT3" s="1572" t="s">
        <v>126</v>
      </c>
      <c r="CU3" s="1573" t="s">
        <v>127</v>
      </c>
      <c r="CV3" s="1573" t="s">
        <v>128</v>
      </c>
      <c r="CW3" s="1573" t="s">
        <v>129</v>
      </c>
      <c r="CX3" s="1573" t="s">
        <v>130</v>
      </c>
      <c r="CY3" s="1573" t="s">
        <v>131</v>
      </c>
      <c r="CZ3" s="1573" t="s">
        <v>132</v>
      </c>
      <c r="DA3" s="1573" t="s">
        <v>133</v>
      </c>
      <c r="DB3" s="1573" t="s">
        <v>134</v>
      </c>
      <c r="DC3" s="1573" t="s">
        <v>135</v>
      </c>
      <c r="DD3" s="1573" t="s">
        <v>136</v>
      </c>
      <c r="DE3" s="1574" t="s">
        <v>137</v>
      </c>
      <c r="DF3" s="1572" t="s">
        <v>126</v>
      </c>
      <c r="DG3" s="1573" t="s">
        <v>127</v>
      </c>
      <c r="DH3" s="1573" t="s">
        <v>128</v>
      </c>
      <c r="DI3" s="1573" t="s">
        <v>129</v>
      </c>
      <c r="DJ3" s="1573" t="s">
        <v>130</v>
      </c>
      <c r="DK3" s="1573" t="s">
        <v>131</v>
      </c>
      <c r="DL3" s="1573" t="s">
        <v>132</v>
      </c>
      <c r="DM3" s="1573" t="s">
        <v>133</v>
      </c>
      <c r="DN3" s="1573" t="s">
        <v>134</v>
      </c>
      <c r="DO3" s="1573" t="s">
        <v>135</v>
      </c>
      <c r="DP3" s="1573" t="s">
        <v>136</v>
      </c>
      <c r="DQ3" s="1574" t="s">
        <v>137</v>
      </c>
      <c r="DR3" s="1572" t="s">
        <v>126</v>
      </c>
      <c r="DS3" s="1573" t="s">
        <v>127</v>
      </c>
      <c r="DT3" s="1573" t="s">
        <v>128</v>
      </c>
      <c r="DU3" s="1573" t="s">
        <v>129</v>
      </c>
      <c r="DV3" s="1573" t="s">
        <v>130</v>
      </c>
      <c r="DW3" s="1576" t="s">
        <v>131</v>
      </c>
      <c r="DX3" s="1576" t="s">
        <v>132</v>
      </c>
      <c r="DY3" s="1576" t="s">
        <v>133</v>
      </c>
      <c r="DZ3" s="1576" t="s">
        <v>134</v>
      </c>
      <c r="EA3" s="1576" t="s">
        <v>135</v>
      </c>
      <c r="EB3" s="1576" t="s">
        <v>136</v>
      </c>
      <c r="EC3" s="1578" t="s">
        <v>137</v>
      </c>
      <c r="ED3" s="1577" t="s">
        <v>126</v>
      </c>
      <c r="EE3" s="1576" t="s">
        <v>127</v>
      </c>
      <c r="EF3" s="1576" t="s">
        <v>128</v>
      </c>
      <c r="EG3" s="1576" t="s">
        <v>129</v>
      </c>
      <c r="EH3" s="1576" t="s">
        <v>130</v>
      </c>
      <c r="EI3" s="1576" t="s">
        <v>131</v>
      </c>
      <c r="EJ3" s="1576" t="s">
        <v>132</v>
      </c>
      <c r="EK3" s="1576" t="s">
        <v>133</v>
      </c>
      <c r="EL3" s="1576" t="s">
        <v>134</v>
      </c>
      <c r="EM3" s="1576" t="s">
        <v>135</v>
      </c>
      <c r="EN3" s="1576" t="s">
        <v>136</v>
      </c>
      <c r="EO3" s="1576" t="s">
        <v>137</v>
      </c>
      <c r="EP3" s="1577" t="s">
        <v>126</v>
      </c>
      <c r="EQ3" s="1576" t="s">
        <v>127</v>
      </c>
      <c r="ER3" s="1576" t="s">
        <v>128</v>
      </c>
      <c r="ES3" s="1576" t="s">
        <v>129</v>
      </c>
      <c r="ET3" s="1576" t="s">
        <v>130</v>
      </c>
      <c r="EU3" s="1576" t="s">
        <v>131</v>
      </c>
      <c r="EV3" s="1576" t="s">
        <v>132</v>
      </c>
      <c r="EW3" s="1576" t="s">
        <v>133</v>
      </c>
      <c r="EX3" s="1576" t="s">
        <v>134</v>
      </c>
      <c r="EY3" s="1576" t="s">
        <v>135</v>
      </c>
      <c r="EZ3" s="1576" t="s">
        <v>136</v>
      </c>
      <c r="FA3" s="1578" t="s">
        <v>137</v>
      </c>
      <c r="FB3" s="1577" t="s">
        <v>126</v>
      </c>
      <c r="FC3" s="1576" t="s">
        <v>127</v>
      </c>
      <c r="FD3" s="1576" t="s">
        <v>128</v>
      </c>
      <c r="FE3" s="1576" t="s">
        <v>129</v>
      </c>
      <c r="FF3" s="1576" t="s">
        <v>130</v>
      </c>
      <c r="FG3" s="1576" t="s">
        <v>131</v>
      </c>
      <c r="FH3" s="1576" t="s">
        <v>132</v>
      </c>
      <c r="FI3" s="1576" t="s">
        <v>133</v>
      </c>
      <c r="FJ3" s="1576" t="s">
        <v>134</v>
      </c>
      <c r="FK3" s="1576" t="s">
        <v>135</v>
      </c>
      <c r="FL3" s="1576" t="s">
        <v>136</v>
      </c>
      <c r="FM3" s="1578" t="s">
        <v>137</v>
      </c>
      <c r="FN3" s="1577" t="s">
        <v>126</v>
      </c>
      <c r="FO3" s="1576" t="s">
        <v>127</v>
      </c>
      <c r="FP3" s="1576" t="s">
        <v>128</v>
      </c>
      <c r="FQ3" s="1576" t="s">
        <v>129</v>
      </c>
      <c r="FR3" s="1576" t="s">
        <v>130</v>
      </c>
      <c r="FS3" s="1576" t="s">
        <v>131</v>
      </c>
      <c r="FT3" s="1576" t="s">
        <v>132</v>
      </c>
      <c r="FU3" s="1576" t="s">
        <v>133</v>
      </c>
      <c r="FV3" s="1576" t="s">
        <v>134</v>
      </c>
      <c r="FW3" s="1665" t="s">
        <v>135</v>
      </c>
      <c r="FX3" s="1576" t="s">
        <v>136</v>
      </c>
      <c r="FY3" s="1578" t="s">
        <v>137</v>
      </c>
      <c r="FZ3" s="1666" t="s">
        <v>126</v>
      </c>
      <c r="GA3" s="1667" t="s">
        <v>127</v>
      </c>
      <c r="GB3" s="1667" t="s">
        <v>128</v>
      </c>
      <c r="GC3" s="1667" t="s">
        <v>129</v>
      </c>
      <c r="GD3" s="1667" t="s">
        <v>130</v>
      </c>
      <c r="GE3" s="1667" t="s">
        <v>131</v>
      </c>
      <c r="GF3" s="1667" t="s">
        <v>132</v>
      </c>
      <c r="GG3" s="1667" t="s">
        <v>133</v>
      </c>
      <c r="GH3" s="1667" t="s">
        <v>134</v>
      </c>
      <c r="GI3" s="1667" t="s">
        <v>135</v>
      </c>
      <c r="GJ3" s="1667" t="s">
        <v>136</v>
      </c>
      <c r="GK3" s="1668" t="s">
        <v>137</v>
      </c>
      <c r="GL3" s="37"/>
      <c r="GM3" s="1568"/>
    </row>
    <row r="4" spans="1:195" ht="39.65" customHeight="1" thickTop="1" x14ac:dyDescent="0.7">
      <c r="A4" s="1621" t="s">
        <v>1021</v>
      </c>
      <c r="B4" s="1669"/>
      <c r="C4" s="1669"/>
      <c r="D4" s="1669"/>
      <c r="E4" s="1669"/>
      <c r="F4" s="1669"/>
      <c r="G4" s="1669"/>
      <c r="H4" s="1669"/>
      <c r="I4" s="1669"/>
      <c r="J4" s="1669"/>
      <c r="K4" s="1669"/>
      <c r="L4" s="1669"/>
      <c r="M4" s="1669"/>
      <c r="N4" s="1670"/>
      <c r="O4" s="1669"/>
      <c r="P4" s="1669"/>
      <c r="Q4" s="1669"/>
      <c r="R4" s="1669"/>
      <c r="S4" s="1669"/>
      <c r="T4" s="1669"/>
      <c r="U4" s="1669"/>
      <c r="V4" s="1669"/>
      <c r="W4" s="1669"/>
      <c r="X4" s="1669"/>
      <c r="Y4" s="1671"/>
      <c r="Z4" s="1669"/>
      <c r="AA4" s="1669"/>
      <c r="AB4" s="1669"/>
      <c r="AC4" s="1669"/>
      <c r="AD4" s="1669"/>
      <c r="AE4" s="1669"/>
      <c r="AF4" s="1669"/>
      <c r="AG4" s="1669"/>
      <c r="AH4" s="1669"/>
      <c r="AI4" s="1669"/>
      <c r="AJ4" s="1669"/>
      <c r="AK4" s="1669"/>
      <c r="AL4" s="1670"/>
      <c r="AM4" s="1669"/>
      <c r="AN4" s="1669"/>
      <c r="AO4" s="1669"/>
      <c r="AP4" s="1669"/>
      <c r="AQ4" s="1669"/>
      <c r="AR4" s="1669"/>
      <c r="AS4" s="1669"/>
      <c r="AT4" s="1669"/>
      <c r="AU4" s="1669"/>
      <c r="AV4" s="1669"/>
      <c r="AW4" s="1671"/>
      <c r="AX4" s="1669"/>
      <c r="AY4" s="1669"/>
      <c r="AZ4" s="1669"/>
      <c r="BA4" s="1669"/>
      <c r="BB4" s="1669"/>
      <c r="BC4" s="1669"/>
      <c r="BD4" s="1669"/>
      <c r="BE4" s="1669"/>
      <c r="BF4" s="1669"/>
      <c r="BG4" s="1669"/>
      <c r="BH4" s="1669"/>
      <c r="BI4" s="1669"/>
      <c r="BJ4" s="1670"/>
      <c r="BK4" s="1669"/>
      <c r="BL4" s="1669"/>
      <c r="BM4" s="1669"/>
      <c r="BN4" s="1669"/>
      <c r="BO4" s="1669"/>
      <c r="BP4" s="1669"/>
      <c r="BQ4" s="1669"/>
      <c r="BR4" s="1669"/>
      <c r="BS4" s="1669"/>
      <c r="BT4" s="1669"/>
      <c r="BU4" s="1671"/>
      <c r="BV4" s="1670"/>
      <c r="BW4" s="1669"/>
      <c r="BX4" s="1669"/>
      <c r="BY4" s="1669"/>
      <c r="BZ4" s="1669"/>
      <c r="CA4" s="1669"/>
      <c r="CB4" s="1669"/>
      <c r="CC4" s="1669"/>
      <c r="CD4" s="1669"/>
      <c r="CE4" s="1669"/>
      <c r="CF4" s="1669"/>
      <c r="CG4" s="1671"/>
      <c r="CH4" s="1669"/>
      <c r="CI4" s="1669"/>
      <c r="CJ4" s="1669"/>
      <c r="CK4" s="1669"/>
      <c r="CL4" s="1669"/>
      <c r="CM4" s="1669"/>
      <c r="CN4" s="1669"/>
      <c r="CO4" s="1669"/>
      <c r="CP4" s="1669"/>
      <c r="CQ4" s="1669"/>
      <c r="CR4" s="1669"/>
      <c r="CS4" s="1669"/>
      <c r="CT4" s="1670"/>
      <c r="CU4" s="1669"/>
      <c r="CV4" s="1669"/>
      <c r="CW4" s="1669"/>
      <c r="CX4" s="1669"/>
      <c r="CY4" s="1669"/>
      <c r="CZ4" s="1669"/>
      <c r="DA4" s="1669"/>
      <c r="DB4" s="1669"/>
      <c r="DC4" s="1669"/>
      <c r="DD4" s="1669"/>
      <c r="DE4" s="1671"/>
      <c r="DF4" s="1670"/>
      <c r="DG4" s="1669"/>
      <c r="DH4" s="1669"/>
      <c r="DI4" s="1669"/>
      <c r="DJ4" s="1669"/>
      <c r="DK4" s="1669"/>
      <c r="DL4" s="1669"/>
      <c r="DM4" s="1669"/>
      <c r="DN4" s="1669"/>
      <c r="DO4" s="1669"/>
      <c r="DP4" s="1669"/>
      <c r="DQ4" s="1671"/>
      <c r="DR4" s="1670"/>
      <c r="DS4" s="1669"/>
      <c r="DT4" s="1669"/>
      <c r="DU4" s="1669"/>
      <c r="DV4" s="1669"/>
      <c r="DW4" s="1579"/>
      <c r="DX4" s="1579"/>
      <c r="DY4" s="1579"/>
      <c r="DZ4" s="1579"/>
      <c r="EA4" s="1579"/>
      <c r="EB4" s="1579"/>
      <c r="EC4" s="1585"/>
      <c r="ED4" s="1581"/>
      <c r="EE4" s="1582"/>
      <c r="EF4" s="1582"/>
      <c r="EG4" s="1582"/>
      <c r="EH4" s="1582"/>
      <c r="EI4" s="1582"/>
      <c r="EJ4" s="1579"/>
      <c r="EK4" s="1579"/>
      <c r="EL4" s="1579"/>
      <c r="EM4" s="1579"/>
      <c r="EN4" s="1579"/>
      <c r="EO4" s="1579"/>
      <c r="EP4" s="1581"/>
      <c r="EQ4" s="1582"/>
      <c r="ER4" s="1582"/>
      <c r="ES4" s="1579"/>
      <c r="ET4" s="1579"/>
      <c r="EU4" s="1579"/>
      <c r="EV4" s="1579"/>
      <c r="EW4" s="1579"/>
      <c r="EX4" s="1579"/>
      <c r="EY4" s="1579"/>
      <c r="EZ4" s="1579"/>
      <c r="FA4" s="1585">
        <v>0</v>
      </c>
      <c r="FB4" s="1584">
        <v>0</v>
      </c>
      <c r="FC4" s="1579">
        <v>3273.9923690000005</v>
      </c>
      <c r="FD4" s="1579">
        <v>3274.237333</v>
      </c>
      <c r="FE4" s="1579">
        <v>3274.5535099999997</v>
      </c>
      <c r="FF4" s="1579">
        <v>3274.237333</v>
      </c>
      <c r="FG4" s="1579">
        <v>3275.5351449999998</v>
      </c>
      <c r="FH4" s="1579">
        <v>3275.5351449999994</v>
      </c>
      <c r="FI4" s="1579">
        <v>3275.5351449999998</v>
      </c>
      <c r="FJ4" s="1579">
        <v>3286.7818480000001</v>
      </c>
      <c r="FK4" s="1579">
        <v>3286.7818480000001</v>
      </c>
      <c r="FL4" s="1579">
        <v>3286.7818480000001</v>
      </c>
      <c r="FM4" s="1585">
        <v>3265.4219349999998</v>
      </c>
      <c r="FN4" s="1579">
        <v>3265.4219349999998</v>
      </c>
      <c r="FO4" s="1579">
        <v>3265.4219350000003</v>
      </c>
      <c r="FP4" s="1579">
        <v>3265.4219350000003</v>
      </c>
      <c r="FQ4" s="1579">
        <v>3265.4219349999998</v>
      </c>
      <c r="FR4" s="1579">
        <v>3265.4219349999994</v>
      </c>
      <c r="FS4" s="1579">
        <v>3265.4219349999994</v>
      </c>
      <c r="FT4" s="1579">
        <v>3265.4219349999994</v>
      </c>
      <c r="FU4" s="1579">
        <v>3265.4219349999998</v>
      </c>
      <c r="FV4" s="1579">
        <v>3265.4219349999998</v>
      </c>
      <c r="FW4" s="1672">
        <v>3265.4219349999998</v>
      </c>
      <c r="FX4" s="1579">
        <v>3265.4219350000003</v>
      </c>
      <c r="FY4" s="1583">
        <v>3265.4219349999998</v>
      </c>
      <c r="FZ4" s="1584">
        <v>3265.4219349999998</v>
      </c>
      <c r="GA4" s="1579">
        <v>3265.4219350000003</v>
      </c>
      <c r="GB4" s="1579">
        <v>3265.4219350000003</v>
      </c>
      <c r="GC4" s="1579">
        <v>3265.4219349999998</v>
      </c>
      <c r="GD4" s="1579">
        <v>3265.4219349999998</v>
      </c>
      <c r="GE4" s="1579">
        <v>3265.4219349999998</v>
      </c>
      <c r="GF4" s="1579">
        <v>3265.4219349999998</v>
      </c>
      <c r="GG4" s="1579">
        <v>3265.4219349999998</v>
      </c>
      <c r="GH4" s="1579">
        <v>3265.4219349999994</v>
      </c>
      <c r="GI4" s="1579">
        <v>3265.4219349999998</v>
      </c>
      <c r="GJ4" s="1579">
        <v>3265.4219349999998</v>
      </c>
      <c r="GK4" s="1585">
        <v>3265.4219349999998</v>
      </c>
      <c r="GL4" s="1579"/>
    </row>
    <row r="5" spans="1:195" ht="39.65" customHeight="1" x14ac:dyDescent="0.7">
      <c r="A5" s="1608" t="s">
        <v>1005</v>
      </c>
      <c r="B5" s="167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4"/>
      <c r="O5" s="1673"/>
      <c r="P5" s="1673"/>
      <c r="Q5" s="1673"/>
      <c r="R5" s="1673"/>
      <c r="S5" s="1673"/>
      <c r="T5" s="1673"/>
      <c r="U5" s="1673"/>
      <c r="V5" s="1673"/>
      <c r="W5" s="1673"/>
      <c r="X5" s="1673"/>
      <c r="Y5" s="1675"/>
      <c r="Z5" s="1673"/>
      <c r="AA5" s="1673"/>
      <c r="AB5" s="1673"/>
      <c r="AC5" s="1673"/>
      <c r="AD5" s="1673"/>
      <c r="AE5" s="1673"/>
      <c r="AF5" s="1673"/>
      <c r="AG5" s="1673"/>
      <c r="AH5" s="1673"/>
      <c r="AI5" s="1673"/>
      <c r="AJ5" s="1673"/>
      <c r="AK5" s="1673"/>
      <c r="AL5" s="1674"/>
      <c r="AM5" s="1673"/>
      <c r="AN5" s="1673"/>
      <c r="AO5" s="1673"/>
      <c r="AP5" s="1673"/>
      <c r="AQ5" s="1673"/>
      <c r="AR5" s="1673"/>
      <c r="AS5" s="1673"/>
      <c r="AT5" s="1673"/>
      <c r="AU5" s="1673"/>
      <c r="AV5" s="1673"/>
      <c r="AW5" s="1675"/>
      <c r="AX5" s="1673"/>
      <c r="AY5" s="1673"/>
      <c r="AZ5" s="1673"/>
      <c r="BA5" s="1673"/>
      <c r="BB5" s="1673"/>
      <c r="BC5" s="1673"/>
      <c r="BD5" s="1673"/>
      <c r="BE5" s="1673"/>
      <c r="BF5" s="1673"/>
      <c r="BG5" s="1673"/>
      <c r="BH5" s="1673"/>
      <c r="BI5" s="1673"/>
      <c r="BJ5" s="1674"/>
      <c r="BK5" s="1673"/>
      <c r="BL5" s="1673"/>
      <c r="BM5" s="1673"/>
      <c r="BN5" s="1673"/>
      <c r="BO5" s="1673"/>
      <c r="BP5" s="1673"/>
      <c r="BQ5" s="1673"/>
      <c r="BR5" s="1673"/>
      <c r="BS5" s="1673"/>
      <c r="BT5" s="1673"/>
      <c r="BU5" s="1675"/>
      <c r="BV5" s="1674"/>
      <c r="BW5" s="1673"/>
      <c r="BX5" s="1673"/>
      <c r="BY5" s="1673"/>
      <c r="BZ5" s="1673"/>
      <c r="CA5" s="1673"/>
      <c r="CB5" s="1673"/>
      <c r="CC5" s="1673"/>
      <c r="CD5" s="1673"/>
      <c r="CE5" s="1673"/>
      <c r="CF5" s="1673"/>
      <c r="CG5" s="1675"/>
      <c r="CH5" s="1673"/>
      <c r="CI5" s="1673"/>
      <c r="CJ5" s="1673"/>
      <c r="CK5" s="1673"/>
      <c r="CL5" s="1673"/>
      <c r="CM5" s="1673"/>
      <c r="CN5" s="1673"/>
      <c r="CO5" s="1673"/>
      <c r="CP5" s="1673"/>
      <c r="CQ5" s="1673"/>
      <c r="CR5" s="1673"/>
      <c r="CS5" s="1673"/>
      <c r="CT5" s="1674"/>
      <c r="CU5" s="1673"/>
      <c r="CV5" s="1673"/>
      <c r="CW5" s="1673"/>
      <c r="CX5" s="1673"/>
      <c r="CY5" s="1673"/>
      <c r="CZ5" s="1673"/>
      <c r="DA5" s="1673"/>
      <c r="DB5" s="1673"/>
      <c r="DC5" s="1673"/>
      <c r="DD5" s="1673"/>
      <c r="DE5" s="1675"/>
      <c r="DF5" s="1674"/>
      <c r="DG5" s="1673"/>
      <c r="DH5" s="1673"/>
      <c r="DI5" s="1673"/>
      <c r="DJ5" s="1673"/>
      <c r="DK5" s="1673"/>
      <c r="DL5" s="1673"/>
      <c r="DM5" s="1673"/>
      <c r="DN5" s="1673"/>
      <c r="DO5" s="1673"/>
      <c r="DP5" s="1673"/>
      <c r="DQ5" s="1675"/>
      <c r="DR5" s="1674"/>
      <c r="DS5" s="1673"/>
      <c r="DT5" s="1673"/>
      <c r="DU5" s="1673"/>
      <c r="DV5" s="1673"/>
      <c r="DW5" s="1610"/>
      <c r="DX5" s="1610"/>
      <c r="DY5" s="1610"/>
      <c r="DZ5" s="1610"/>
      <c r="EA5" s="1610"/>
      <c r="EB5" s="1610"/>
      <c r="EC5" s="1611"/>
      <c r="ED5" s="1609"/>
      <c r="EE5" s="1610"/>
      <c r="EF5" s="1610"/>
      <c r="EG5" s="1610"/>
      <c r="EH5" s="1610"/>
      <c r="EI5" s="1610"/>
      <c r="EJ5" s="1610"/>
      <c r="EK5" s="1610"/>
      <c r="EL5" s="1610"/>
      <c r="EM5" s="1610"/>
      <c r="EN5" s="1610"/>
      <c r="EO5" s="1610"/>
      <c r="EP5" s="1609"/>
      <c r="EQ5" s="1610"/>
      <c r="ER5" s="1610"/>
      <c r="ES5" s="1610"/>
      <c r="ET5" s="1610"/>
      <c r="EU5" s="1610"/>
      <c r="EV5" s="1610"/>
      <c r="EW5" s="1610"/>
      <c r="EX5" s="1610"/>
      <c r="EY5" s="1610"/>
      <c r="EZ5" s="1610"/>
      <c r="FA5" s="1611">
        <v>0</v>
      </c>
      <c r="FB5" s="1609">
        <v>0</v>
      </c>
      <c r="FC5" s="1610">
        <v>10.218049000000001</v>
      </c>
      <c r="FD5" s="1610">
        <v>93.052392999999995</v>
      </c>
      <c r="FE5" s="1610">
        <v>73.319186999999999</v>
      </c>
      <c r="FF5" s="1610">
        <v>74.356648000000007</v>
      </c>
      <c r="FG5" s="1610">
        <v>75.548186999999999</v>
      </c>
      <c r="FH5" s="1610">
        <v>75.548186999999999</v>
      </c>
      <c r="FI5" s="1610">
        <v>75.423765000000003</v>
      </c>
      <c r="FJ5" s="1610">
        <v>76.474500000000006</v>
      </c>
      <c r="FK5" s="1610">
        <v>76.474500000000006</v>
      </c>
      <c r="FL5" s="1610">
        <v>76.999753999999996</v>
      </c>
      <c r="FM5" s="1611">
        <v>77.077509000000006</v>
      </c>
      <c r="FN5" s="1610">
        <v>77.077509000000006</v>
      </c>
      <c r="FO5" s="1610">
        <v>105.255332</v>
      </c>
      <c r="FP5" s="1610">
        <v>105.255332</v>
      </c>
      <c r="FQ5" s="1610">
        <v>106.460132</v>
      </c>
      <c r="FR5" s="1610">
        <v>106.859008</v>
      </c>
      <c r="FS5" s="1610">
        <v>106.859008</v>
      </c>
      <c r="FT5" s="1610">
        <v>114.27777800000001</v>
      </c>
      <c r="FU5" s="1610">
        <v>120.57351700000001</v>
      </c>
      <c r="FV5" s="1610">
        <v>126.912324</v>
      </c>
      <c r="FW5" s="1610">
        <v>123.98603999999999</v>
      </c>
      <c r="FX5" s="1610">
        <v>128.21991299999999</v>
      </c>
      <c r="FY5" s="1611">
        <v>130.85821200000001</v>
      </c>
      <c r="FZ5" s="1609">
        <v>133.45568400000002</v>
      </c>
      <c r="GA5" s="1610">
        <v>133.691461</v>
      </c>
      <c r="GB5" s="1610">
        <v>133.691461</v>
      </c>
      <c r="GC5" s="1610">
        <v>164.361334</v>
      </c>
      <c r="GD5" s="1610">
        <v>170.46318100000002</v>
      </c>
      <c r="GE5" s="1610">
        <v>191.52087299999999</v>
      </c>
      <c r="GF5" s="1610">
        <v>171.56612200000001</v>
      </c>
      <c r="GG5" s="1610">
        <v>156.640683</v>
      </c>
      <c r="GH5" s="1610">
        <v>154.09142199999999</v>
      </c>
      <c r="GI5" s="1610">
        <v>273.80203799999998</v>
      </c>
      <c r="GJ5" s="1610">
        <v>191.87005300000001</v>
      </c>
      <c r="GK5" s="1611">
        <v>207.18710300000001</v>
      </c>
      <c r="GL5" s="1610"/>
    </row>
    <row r="6" spans="1:195" ht="39.65" customHeight="1" x14ac:dyDescent="0.7">
      <c r="A6" s="1608" t="s">
        <v>1006</v>
      </c>
      <c r="B6" s="167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4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5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4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5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3"/>
      <c r="BI6" s="1673"/>
      <c r="BJ6" s="1674"/>
      <c r="BK6" s="1673"/>
      <c r="BL6" s="1673"/>
      <c r="BM6" s="1673"/>
      <c r="BN6" s="1673"/>
      <c r="BO6" s="1673"/>
      <c r="BP6" s="1673"/>
      <c r="BQ6" s="1673"/>
      <c r="BR6" s="1673"/>
      <c r="BS6" s="1673"/>
      <c r="BT6" s="1673"/>
      <c r="BU6" s="1675"/>
      <c r="BV6" s="1674"/>
      <c r="BW6" s="1673"/>
      <c r="BX6" s="1673"/>
      <c r="BY6" s="1673"/>
      <c r="BZ6" s="1673"/>
      <c r="CA6" s="1673"/>
      <c r="CB6" s="1673"/>
      <c r="CC6" s="1673"/>
      <c r="CD6" s="1673"/>
      <c r="CE6" s="1673"/>
      <c r="CF6" s="1673"/>
      <c r="CG6" s="1675"/>
      <c r="CH6" s="1673"/>
      <c r="CI6" s="1673"/>
      <c r="CJ6" s="1673"/>
      <c r="CK6" s="1673"/>
      <c r="CL6" s="1673"/>
      <c r="CM6" s="1673"/>
      <c r="CN6" s="1673"/>
      <c r="CO6" s="1673"/>
      <c r="CP6" s="1673"/>
      <c r="CQ6" s="1673"/>
      <c r="CR6" s="1673"/>
      <c r="CS6" s="1673"/>
      <c r="CT6" s="1674"/>
      <c r="CU6" s="1673"/>
      <c r="CV6" s="1673"/>
      <c r="CW6" s="1673"/>
      <c r="CX6" s="1673"/>
      <c r="CY6" s="1673"/>
      <c r="CZ6" s="1673"/>
      <c r="DA6" s="1673"/>
      <c r="DB6" s="1673"/>
      <c r="DC6" s="1673"/>
      <c r="DD6" s="1673"/>
      <c r="DE6" s="1675"/>
      <c r="DF6" s="1674"/>
      <c r="DG6" s="1673"/>
      <c r="DH6" s="1673"/>
      <c r="DI6" s="1673"/>
      <c r="DJ6" s="1673"/>
      <c r="DK6" s="1673"/>
      <c r="DL6" s="1673"/>
      <c r="DM6" s="1673"/>
      <c r="DN6" s="1673"/>
      <c r="DO6" s="1673"/>
      <c r="DP6" s="1673"/>
      <c r="DQ6" s="1675"/>
      <c r="DR6" s="1674"/>
      <c r="DS6" s="1673"/>
      <c r="DT6" s="1673"/>
      <c r="DU6" s="1673"/>
      <c r="DV6" s="1673"/>
      <c r="DW6" s="1610"/>
      <c r="DX6" s="1610"/>
      <c r="DY6" s="1610"/>
      <c r="DZ6" s="1610"/>
      <c r="EA6" s="1610"/>
      <c r="EB6" s="1610"/>
      <c r="EC6" s="1611"/>
      <c r="ED6" s="1609"/>
      <c r="EE6" s="1610"/>
      <c r="EF6" s="1610"/>
      <c r="EG6" s="1610"/>
      <c r="EH6" s="1610"/>
      <c r="EI6" s="1610"/>
      <c r="EJ6" s="1610"/>
      <c r="EK6" s="1610"/>
      <c r="EL6" s="1610"/>
      <c r="EM6" s="1610"/>
      <c r="EN6" s="1610"/>
      <c r="EO6" s="1610"/>
      <c r="EP6" s="1609"/>
      <c r="EQ6" s="1610"/>
      <c r="ER6" s="1610"/>
      <c r="ES6" s="1610"/>
      <c r="ET6" s="1610"/>
      <c r="EU6" s="1610"/>
      <c r="EV6" s="1610"/>
      <c r="EW6" s="1610"/>
      <c r="EX6" s="1610"/>
      <c r="EY6" s="1610"/>
      <c r="EZ6" s="1610"/>
      <c r="FA6" s="1611">
        <v>0</v>
      </c>
      <c r="FB6" s="1609">
        <v>0</v>
      </c>
      <c r="FC6" s="1610">
        <v>3263.7743200000004</v>
      </c>
      <c r="FD6" s="1610">
        <v>3181.1849400000001</v>
      </c>
      <c r="FE6" s="1610">
        <v>3201.2343229999997</v>
      </c>
      <c r="FF6" s="1610">
        <v>3199.8806850000001</v>
      </c>
      <c r="FG6" s="1610">
        <v>3198.6891460000002</v>
      </c>
      <c r="FH6" s="1610">
        <v>3198.6891459999997</v>
      </c>
      <c r="FI6" s="1610">
        <v>3198.813568</v>
      </c>
      <c r="FJ6" s="1610">
        <v>3209.0095360000005</v>
      </c>
      <c r="FK6" s="1610">
        <v>3209.0095360000005</v>
      </c>
      <c r="FL6" s="1610">
        <v>3204.1964199999998</v>
      </c>
      <c r="FM6" s="1611">
        <v>3182.7587519999997</v>
      </c>
      <c r="FN6" s="1610">
        <v>3182.5349289999999</v>
      </c>
      <c r="FO6" s="1610">
        <v>3154.0409290000007</v>
      </c>
      <c r="FP6" s="1610">
        <v>3154.0409290000007</v>
      </c>
      <c r="FQ6" s="1610">
        <v>3152.0290230000001</v>
      </c>
      <c r="FR6" s="1610">
        <v>3149.6301469999999</v>
      </c>
      <c r="FS6" s="1610">
        <v>3146.6301469999999</v>
      </c>
      <c r="FT6" s="1610">
        <v>3139.2113770000001</v>
      </c>
      <c r="FU6" s="1610">
        <v>3123.4183399999997</v>
      </c>
      <c r="FV6" s="1610">
        <v>3108.2401370000002</v>
      </c>
      <c r="FW6" s="1610">
        <v>3065.1664209999999</v>
      </c>
      <c r="FX6" s="1610">
        <v>3056.4106660000002</v>
      </c>
      <c r="FY6" s="1611">
        <v>3053.772367</v>
      </c>
      <c r="FZ6" s="1609">
        <v>3051.1748950000001</v>
      </c>
      <c r="GA6" s="1610">
        <v>3024.5411800000002</v>
      </c>
      <c r="GB6" s="1610">
        <v>3024.5411800000002</v>
      </c>
      <c r="GC6" s="1610">
        <v>2971.5381920000004</v>
      </c>
      <c r="GD6" s="1610">
        <v>2975.2701740000002</v>
      </c>
      <c r="GE6" s="1610">
        <v>2948.9889370000001</v>
      </c>
      <c r="GF6" s="1610">
        <v>2936.2598650000004</v>
      </c>
      <c r="GG6" s="1610">
        <v>3022.6853040000001</v>
      </c>
      <c r="GH6" s="1610">
        <v>3018.639815</v>
      </c>
      <c r="GI6" s="1610">
        <v>2947.6931070000001</v>
      </c>
      <c r="GJ6" s="1610">
        <v>3029.6250920000002</v>
      </c>
      <c r="GK6" s="1611">
        <v>3014.3080420000001</v>
      </c>
      <c r="GL6" s="1610"/>
    </row>
    <row r="7" spans="1:195" s="1607" customFormat="1" ht="39.65" customHeight="1" x14ac:dyDescent="0.7">
      <c r="A7" s="1621" t="s">
        <v>1022</v>
      </c>
      <c r="B7" s="1579">
        <v>70.709999999999994</v>
      </c>
      <c r="C7" s="1579">
        <v>70.709999999999994</v>
      </c>
      <c r="D7" s="1579">
        <v>63.445500000000003</v>
      </c>
      <c r="E7" s="1579">
        <v>62.990499999999997</v>
      </c>
      <c r="F7" s="1579">
        <v>56.445500000000003</v>
      </c>
      <c r="G7" s="1579">
        <v>68.445499999999996</v>
      </c>
      <c r="H7" s="1579">
        <v>62.900500000000001</v>
      </c>
      <c r="I7" s="1579">
        <v>62.8005</v>
      </c>
      <c r="J7" s="1579">
        <v>61.900500000000001</v>
      </c>
      <c r="K7" s="1579">
        <v>61.150500000000001</v>
      </c>
      <c r="L7" s="1579">
        <v>61.150500000000001</v>
      </c>
      <c r="M7" s="1579">
        <v>53.700499999999998</v>
      </c>
      <c r="N7" s="1584">
        <v>84.170500000000004</v>
      </c>
      <c r="O7" s="1579">
        <v>51.700499999999998</v>
      </c>
      <c r="P7" s="1579">
        <v>51.700499999999998</v>
      </c>
      <c r="Q7" s="1579">
        <v>51.700499999999998</v>
      </c>
      <c r="R7" s="1579">
        <v>51.700499999999998</v>
      </c>
      <c r="S7" s="1579">
        <v>40.350499999999997</v>
      </c>
      <c r="T7" s="1579">
        <v>40.350499999999997</v>
      </c>
      <c r="U7" s="1579">
        <v>167.37049999999999</v>
      </c>
      <c r="V7" s="1579">
        <v>167.37049999999999</v>
      </c>
      <c r="W7" s="1579">
        <v>158.37049999999999</v>
      </c>
      <c r="X7" s="1579">
        <v>138.44550000000001</v>
      </c>
      <c r="Y7" s="1585">
        <v>286.76549999999997</v>
      </c>
      <c r="Z7" s="1579">
        <v>278.46550000000002</v>
      </c>
      <c r="AA7" s="1579">
        <v>263.46550000000002</v>
      </c>
      <c r="AB7" s="1579">
        <v>258.56549999999999</v>
      </c>
      <c r="AC7" s="1579">
        <v>248.05549999999999</v>
      </c>
      <c r="AD7" s="1579">
        <v>247.05549999999999</v>
      </c>
      <c r="AE7" s="1579">
        <v>364.09050000000002</v>
      </c>
      <c r="AF7" s="1579">
        <v>138.06823300000002</v>
      </c>
      <c r="AG7" s="1579">
        <v>220.52023299999999</v>
      </c>
      <c r="AH7" s="1579">
        <v>154.675983</v>
      </c>
      <c r="AI7" s="1579">
        <v>164.28098300000002</v>
      </c>
      <c r="AJ7" s="1579">
        <v>164.28098300000002</v>
      </c>
      <c r="AK7" s="1579">
        <v>348.10775000000001</v>
      </c>
      <c r="AL7" s="1584">
        <v>355.84774900000002</v>
      </c>
      <c r="AM7" s="1579">
        <v>341.15775000000002</v>
      </c>
      <c r="AN7" s="1579">
        <v>350.15775000000002</v>
      </c>
      <c r="AO7" s="1579">
        <v>355.83575000000002</v>
      </c>
      <c r="AP7" s="1579">
        <v>332.84775000000002</v>
      </c>
      <c r="AQ7" s="1579">
        <v>351.44774999999998</v>
      </c>
      <c r="AR7" s="1579">
        <v>348.44774999999998</v>
      </c>
      <c r="AS7" s="1579">
        <v>358.24775</v>
      </c>
      <c r="AT7" s="1579">
        <v>329.30374999999998</v>
      </c>
      <c r="AU7" s="1579">
        <v>368.20375000000001</v>
      </c>
      <c r="AV7" s="1579">
        <v>373.20375000000001</v>
      </c>
      <c r="AW7" s="1585">
        <v>390.60374999999999</v>
      </c>
      <c r="AX7" s="1605">
        <v>537.55375000000004</v>
      </c>
      <c r="AY7" s="1605">
        <v>424.15375</v>
      </c>
      <c r="AZ7" s="1605">
        <v>507.50375000000003</v>
      </c>
      <c r="BA7" s="1605">
        <v>412.10374999999999</v>
      </c>
      <c r="BB7" s="1605">
        <v>415.00375000000003</v>
      </c>
      <c r="BC7" s="1605">
        <v>723.99874999999997</v>
      </c>
      <c r="BD7" s="1605">
        <v>581.49874999999997</v>
      </c>
      <c r="BE7" s="1605">
        <v>377.49874999999997</v>
      </c>
      <c r="BF7" s="1605">
        <v>374.49874999999997</v>
      </c>
      <c r="BG7" s="1605">
        <v>361.49874999999997</v>
      </c>
      <c r="BH7" s="1605">
        <v>677.29875000000004</v>
      </c>
      <c r="BI7" s="1605">
        <v>367.88875000000002</v>
      </c>
      <c r="BJ7" s="1604">
        <v>361.79374999999999</v>
      </c>
      <c r="BK7" s="1605">
        <v>367.79374999999999</v>
      </c>
      <c r="BL7" s="1605">
        <v>401.32825000000003</v>
      </c>
      <c r="BM7" s="1605">
        <v>410.19725</v>
      </c>
      <c r="BN7" s="1605">
        <v>404.09724999999997</v>
      </c>
      <c r="BO7" s="1605">
        <v>370.89724999999999</v>
      </c>
      <c r="BP7" s="1605">
        <v>415.74725000000001</v>
      </c>
      <c r="BQ7" s="1605">
        <v>420.87725</v>
      </c>
      <c r="BR7" s="1605">
        <v>420.87725</v>
      </c>
      <c r="BS7" s="1605">
        <v>422.87725</v>
      </c>
      <c r="BT7" s="1605">
        <v>475.29114199999998</v>
      </c>
      <c r="BU7" s="1606">
        <v>480.29114199999998</v>
      </c>
      <c r="BV7" s="1584">
        <v>509.69114200000001</v>
      </c>
      <c r="BW7" s="1579">
        <v>514.69114200000001</v>
      </c>
      <c r="BX7" s="1579">
        <v>728.36105700000007</v>
      </c>
      <c r="BY7" s="1628">
        <v>675.45105699999999</v>
      </c>
      <c r="BZ7" s="1605">
        <v>707.85105700000008</v>
      </c>
      <c r="CA7" s="1605">
        <v>876.632971</v>
      </c>
      <c r="CB7" s="1605">
        <v>1001.571975</v>
      </c>
      <c r="CC7" s="1605">
        <v>1487.762972</v>
      </c>
      <c r="CD7" s="1605">
        <v>1460.482972</v>
      </c>
      <c r="CE7" s="1605">
        <v>1136.9549730000001</v>
      </c>
      <c r="CF7" s="1605">
        <v>1127.3029730000001</v>
      </c>
      <c r="CG7" s="1606">
        <v>1129.803222</v>
      </c>
      <c r="CH7" s="1605">
        <v>655.48649499999999</v>
      </c>
      <c r="CI7" s="1605">
        <v>1475.8949239999999</v>
      </c>
      <c r="CJ7" s="1605">
        <v>1404.0949240000002</v>
      </c>
      <c r="CK7" s="1605">
        <v>1457.5619240000001</v>
      </c>
      <c r="CL7" s="1605">
        <v>1457.5619240000001</v>
      </c>
      <c r="CM7" s="1605">
        <v>1237.3369240000002</v>
      </c>
      <c r="CN7" s="1605">
        <v>2735.8886260000004</v>
      </c>
      <c r="CO7" s="1605">
        <v>1517.8676260000002</v>
      </c>
      <c r="CP7" s="1605">
        <v>1646.4842839999999</v>
      </c>
      <c r="CQ7" s="1676">
        <v>1919.4506260000001</v>
      </c>
      <c r="CR7" s="1676">
        <v>1913.8836260000003</v>
      </c>
      <c r="CS7" s="1676">
        <v>2545.9669160000003</v>
      </c>
      <c r="CT7" s="1677">
        <v>2528.1669159999997</v>
      </c>
      <c r="CU7" s="1676">
        <v>3194.706416</v>
      </c>
      <c r="CV7" s="1676">
        <v>3134.7964160000001</v>
      </c>
      <c r="CW7" s="1676">
        <v>3167.1164160000003</v>
      </c>
      <c r="CX7" s="1676">
        <v>3201.8514160000004</v>
      </c>
      <c r="CY7" s="1676">
        <v>3338.182933</v>
      </c>
      <c r="CZ7" s="1676">
        <v>3338.4009330000004</v>
      </c>
      <c r="DA7" s="1676">
        <v>3426.5469750000002</v>
      </c>
      <c r="DB7" s="1676">
        <v>3333.1627999999996</v>
      </c>
      <c r="DC7" s="1676">
        <v>3276.0987999999998</v>
      </c>
      <c r="DD7" s="1676">
        <v>3336.6327999999999</v>
      </c>
      <c r="DE7" s="1678">
        <v>3290.4098000000004</v>
      </c>
      <c r="DF7" s="1677">
        <v>3835.2011680000005</v>
      </c>
      <c r="DG7" s="1676">
        <v>3934.4691680000001</v>
      </c>
      <c r="DH7" s="1676">
        <v>3975.8789400000001</v>
      </c>
      <c r="DI7" s="1676">
        <v>4971.481315</v>
      </c>
      <c r="DJ7" s="1676">
        <v>5002.6245330000002</v>
      </c>
      <c r="DK7" s="1676">
        <v>5041.5958129999999</v>
      </c>
      <c r="DL7" s="1592">
        <v>6005.5514800000001</v>
      </c>
      <c r="DM7" s="1592">
        <v>6094.6766770000013</v>
      </c>
      <c r="DN7" s="1592">
        <v>6253.0928880000001</v>
      </c>
      <c r="DO7" s="1592">
        <v>6277.3548879999998</v>
      </c>
      <c r="DP7" s="1592">
        <v>6655.1940910000003</v>
      </c>
      <c r="DQ7" s="1593">
        <v>7060.1330250000001</v>
      </c>
      <c r="DR7" s="1594">
        <v>6875.5580079999991</v>
      </c>
      <c r="DS7" s="1592">
        <v>6962.4367229999998</v>
      </c>
      <c r="DT7" s="1592">
        <v>11481.581745000001</v>
      </c>
      <c r="DU7" s="1592">
        <v>12358.758631000001</v>
      </c>
      <c r="DV7" s="1592">
        <v>12879.450987</v>
      </c>
      <c r="DW7" s="1595">
        <v>14215.242629999999</v>
      </c>
      <c r="DX7" s="1595">
        <v>14531.432918999999</v>
      </c>
      <c r="DY7" s="1595">
        <v>14896.127844999999</v>
      </c>
      <c r="DZ7" s="1595">
        <v>11183.338234999999</v>
      </c>
      <c r="EA7" s="1595">
        <v>12660.355800000001</v>
      </c>
      <c r="EB7" s="1595">
        <v>14008.131810999999</v>
      </c>
      <c r="EC7" s="1596">
        <v>13748.419038</v>
      </c>
      <c r="ED7" s="1599">
        <v>14037.986937</v>
      </c>
      <c r="EE7" s="1595">
        <v>14281.237114999998</v>
      </c>
      <c r="EF7" s="1595">
        <v>15317.476804</v>
      </c>
      <c r="EG7" s="1595">
        <v>15945.440837999999</v>
      </c>
      <c r="EH7" s="1595">
        <v>18203.997423000001</v>
      </c>
      <c r="EI7" s="1595">
        <v>18311.937478</v>
      </c>
      <c r="EJ7" s="1595">
        <v>18160.023677000001</v>
      </c>
      <c r="EK7" s="1595">
        <v>19040.177835000002</v>
      </c>
      <c r="EL7" s="1595">
        <v>19644.328092</v>
      </c>
      <c r="EM7" s="1595">
        <v>20032.545717000001</v>
      </c>
      <c r="EN7" s="1595">
        <v>20590.267747000002</v>
      </c>
      <c r="EO7" s="1595">
        <v>21834.660217000001</v>
      </c>
      <c r="EP7" s="1599">
        <v>22037.113351000004</v>
      </c>
      <c r="EQ7" s="1595">
        <v>21930.609605000001</v>
      </c>
      <c r="ER7" s="1595">
        <v>23130.071230000005</v>
      </c>
      <c r="ES7" s="1595">
        <v>23388.254699000001</v>
      </c>
      <c r="ET7" s="1595">
        <v>24046.285756000001</v>
      </c>
      <c r="EU7" s="1595">
        <v>24766.625376000004</v>
      </c>
      <c r="EV7" s="1595">
        <v>22917.839545999999</v>
      </c>
      <c r="EW7" s="1595">
        <v>23802.411272000001</v>
      </c>
      <c r="EX7" s="1595">
        <v>24071.64529</v>
      </c>
      <c r="EY7" s="1595">
        <v>24526.024863999999</v>
      </c>
      <c r="EZ7" s="1595">
        <v>21597.835177000001</v>
      </c>
      <c r="FA7" s="1596">
        <v>21414.323918000002</v>
      </c>
      <c r="FB7" s="1599">
        <v>21410.497581</v>
      </c>
      <c r="FC7" s="1595">
        <v>13133.023929999999</v>
      </c>
      <c r="FD7" s="1595">
        <v>12827.518164000001</v>
      </c>
      <c r="FE7" s="1595">
        <v>12827.518164000001</v>
      </c>
      <c r="FF7" s="1595">
        <v>12832.855346999999</v>
      </c>
      <c r="FG7" s="1595">
        <v>16120.933064000001</v>
      </c>
      <c r="FH7" s="1595">
        <v>16120.933064000001</v>
      </c>
      <c r="FI7" s="1595">
        <v>16275.646409000001</v>
      </c>
      <c r="FJ7" s="1595">
        <v>28839.296041000001</v>
      </c>
      <c r="FK7" s="1595">
        <v>28846.681183000001</v>
      </c>
      <c r="FL7" s="1595">
        <v>28846.681183000001</v>
      </c>
      <c r="FM7" s="1596">
        <v>29247.880746000003</v>
      </c>
      <c r="FN7" s="1595">
        <v>29247.880746000003</v>
      </c>
      <c r="FO7" s="1595">
        <v>29702.990274</v>
      </c>
      <c r="FP7" s="1595">
        <v>29702.990274000003</v>
      </c>
      <c r="FQ7" s="1595">
        <v>29485.394468999999</v>
      </c>
      <c r="FR7" s="1595">
        <v>29485.394468999999</v>
      </c>
      <c r="FS7" s="1595">
        <v>29492.394468999995</v>
      </c>
      <c r="FT7" s="1595">
        <v>29284.963083000002</v>
      </c>
      <c r="FU7" s="1595">
        <v>29771.562224000001</v>
      </c>
      <c r="FV7" s="1595">
        <v>29771.562224000001</v>
      </c>
      <c r="FW7" s="1595">
        <v>30112.170163999999</v>
      </c>
      <c r="FX7" s="1595">
        <v>30112.170163999999</v>
      </c>
      <c r="FY7" s="1596">
        <v>30119.292664000001</v>
      </c>
      <c r="FZ7" s="1599">
        <v>30119.292663999993</v>
      </c>
      <c r="GA7" s="1595">
        <v>30620.351225999995</v>
      </c>
      <c r="GB7" s="1595">
        <v>30509.970790999996</v>
      </c>
      <c r="GC7" s="1595">
        <v>30509.970791000003</v>
      </c>
      <c r="GD7" s="1595">
        <v>30509.970791</v>
      </c>
      <c r="GE7" s="1595">
        <v>30244.304642999996</v>
      </c>
      <c r="GF7" s="1595">
        <v>30244.304643000003</v>
      </c>
      <c r="GG7" s="1595">
        <v>30244.304643000003</v>
      </c>
      <c r="GH7" s="1595">
        <v>30244.304642999999</v>
      </c>
      <c r="GI7" s="1595">
        <v>30161.475861000006</v>
      </c>
      <c r="GJ7" s="1595">
        <v>30161.475861000006</v>
      </c>
      <c r="GK7" s="1596">
        <v>30168.849828999999</v>
      </c>
      <c r="GL7" s="1595"/>
      <c r="GM7" s="1679"/>
    </row>
    <row r="8" spans="1:195" ht="39.65" customHeight="1" x14ac:dyDescent="0.7">
      <c r="A8" s="1608" t="s">
        <v>1005</v>
      </c>
      <c r="B8" s="1610">
        <v>69.959999999999994</v>
      </c>
      <c r="C8" s="1610">
        <v>69.959999999999994</v>
      </c>
      <c r="D8" s="1610">
        <v>51.484999999999999</v>
      </c>
      <c r="E8" s="1610">
        <v>55.356000000000002</v>
      </c>
      <c r="F8" s="1610">
        <v>48.811</v>
      </c>
      <c r="G8" s="1610">
        <v>61.500300000000003</v>
      </c>
      <c r="H8" s="1610">
        <v>55.350099999999998</v>
      </c>
      <c r="I8" s="1610">
        <v>53.545919999999995</v>
      </c>
      <c r="J8" s="1610">
        <v>53.145919999999997</v>
      </c>
      <c r="K8" s="1610">
        <v>58.829519999999995</v>
      </c>
      <c r="L8" s="1610">
        <v>58.829519999999995</v>
      </c>
      <c r="M8" s="1610">
        <v>47.045919999999995</v>
      </c>
      <c r="N8" s="1609">
        <v>49.379519999999999</v>
      </c>
      <c r="O8" s="1610">
        <v>46.884900000000002</v>
      </c>
      <c r="P8" s="1610">
        <v>45.317500000000003</v>
      </c>
      <c r="Q8" s="1610">
        <v>45.317500000000003</v>
      </c>
      <c r="R8" s="1610">
        <v>45.317500000000003</v>
      </c>
      <c r="S8" s="1610">
        <v>36.157899999999998</v>
      </c>
      <c r="T8" s="1610">
        <v>36.157899999999998</v>
      </c>
      <c r="U8" s="1610">
        <v>147.92510000000001</v>
      </c>
      <c r="V8" s="1610">
        <v>148.49250000000001</v>
      </c>
      <c r="W8" s="1610">
        <v>139.49250000000001</v>
      </c>
      <c r="X8" s="1610">
        <v>120.1375</v>
      </c>
      <c r="Y8" s="1611">
        <v>266.64749999999998</v>
      </c>
      <c r="Z8" s="1610">
        <v>256.02593000000002</v>
      </c>
      <c r="AA8" s="1610">
        <v>239.77193</v>
      </c>
      <c r="AB8" s="1610">
        <v>234.81397000000001</v>
      </c>
      <c r="AC8" s="1610">
        <v>225.62797</v>
      </c>
      <c r="AD8" s="1610">
        <v>224.62797</v>
      </c>
      <c r="AE8" s="1610">
        <v>303.93296999999995</v>
      </c>
      <c r="AF8" s="1610">
        <v>73.018952999999996</v>
      </c>
      <c r="AG8" s="1610">
        <v>156.34619699999999</v>
      </c>
      <c r="AH8" s="1610">
        <v>83.596541999999999</v>
      </c>
      <c r="AI8" s="1610">
        <v>86.841392000000013</v>
      </c>
      <c r="AJ8" s="1610">
        <v>82.141392039999999</v>
      </c>
      <c r="AK8" s="1610">
        <v>272.22468904000004</v>
      </c>
      <c r="AL8" s="1609">
        <v>282.56468899999999</v>
      </c>
      <c r="AM8" s="1610">
        <v>273.53259399999996</v>
      </c>
      <c r="AN8" s="1610">
        <v>278.012495</v>
      </c>
      <c r="AO8" s="1610">
        <v>283.89049499999999</v>
      </c>
      <c r="AP8" s="1610">
        <v>261.00249500000001</v>
      </c>
      <c r="AQ8" s="1610">
        <v>278.60249499999998</v>
      </c>
      <c r="AR8" s="1610">
        <v>271.80249500000002</v>
      </c>
      <c r="AS8" s="1610">
        <v>283.43540000000002</v>
      </c>
      <c r="AT8" s="1610">
        <v>249.1754</v>
      </c>
      <c r="AU8" s="1610">
        <v>288.35920899999996</v>
      </c>
      <c r="AV8" s="1610">
        <v>285.08616899999998</v>
      </c>
      <c r="AW8" s="1611">
        <v>303.44733500000001</v>
      </c>
      <c r="AX8" s="1613">
        <v>448.19733500000001</v>
      </c>
      <c r="AY8" s="1613">
        <v>334.80437499999999</v>
      </c>
      <c r="AZ8" s="1613">
        <v>416.15821500000004</v>
      </c>
      <c r="BA8" s="1613">
        <v>320.07011499999999</v>
      </c>
      <c r="BB8" s="1613">
        <v>328.34721500000001</v>
      </c>
      <c r="BC8" s="1613">
        <v>629.55249300000003</v>
      </c>
      <c r="BD8" s="1613">
        <v>485.86634900000001</v>
      </c>
      <c r="BE8" s="1613">
        <v>274.76634899999999</v>
      </c>
      <c r="BF8" s="1613">
        <v>266.88140000000004</v>
      </c>
      <c r="BG8" s="1613">
        <v>247.09110000000001</v>
      </c>
      <c r="BH8" s="1613">
        <v>568.02109999999993</v>
      </c>
      <c r="BI8" s="1613">
        <v>253.65120000000002</v>
      </c>
      <c r="BJ8" s="1612">
        <v>260.089225</v>
      </c>
      <c r="BK8" s="1613">
        <v>271.916225</v>
      </c>
      <c r="BL8" s="1613">
        <v>299.15861899999999</v>
      </c>
      <c r="BM8" s="1613">
        <v>319.61561899999998</v>
      </c>
      <c r="BN8" s="1613">
        <v>303.01561900000002</v>
      </c>
      <c r="BO8" s="1613">
        <v>264.46591899999999</v>
      </c>
      <c r="BP8" s="1613">
        <v>309.81591900000001</v>
      </c>
      <c r="BQ8" s="1613">
        <v>308.25352500000002</v>
      </c>
      <c r="BR8" s="1613">
        <v>276.88092499999999</v>
      </c>
      <c r="BS8" s="1613">
        <v>286.53832499999999</v>
      </c>
      <c r="BT8" s="1613">
        <v>319.44696099999999</v>
      </c>
      <c r="BU8" s="1614">
        <v>317.81409499999995</v>
      </c>
      <c r="BV8" s="1609">
        <v>330.42378499999995</v>
      </c>
      <c r="BW8" s="1610">
        <v>328.33284499999996</v>
      </c>
      <c r="BX8" s="1610">
        <v>443.37657526000004</v>
      </c>
      <c r="BY8" s="1632">
        <v>427.64329526</v>
      </c>
      <c r="BZ8" s="1613">
        <v>451.21873926000001</v>
      </c>
      <c r="CA8" s="1613">
        <v>569.30117026000005</v>
      </c>
      <c r="CB8" s="1613">
        <v>611.76207799999997</v>
      </c>
      <c r="CC8" s="1613">
        <v>1097.9473500000001</v>
      </c>
      <c r="CD8" s="1613">
        <v>1049.013158</v>
      </c>
      <c r="CE8" s="1613">
        <v>742.13647400000002</v>
      </c>
      <c r="CF8" s="1613">
        <v>723.26268700000003</v>
      </c>
      <c r="CG8" s="1614">
        <v>780.69524200000001</v>
      </c>
      <c r="CH8" s="1613">
        <v>70.430471000000011</v>
      </c>
      <c r="CI8" s="1613">
        <v>862.25557499999991</v>
      </c>
      <c r="CJ8" s="1613">
        <v>797.22619799999995</v>
      </c>
      <c r="CK8" s="1613">
        <v>832.53882499999997</v>
      </c>
      <c r="CL8" s="1613">
        <v>832.53882499999997</v>
      </c>
      <c r="CM8" s="1613">
        <v>647.50982999999997</v>
      </c>
      <c r="CN8" s="1613">
        <v>2145.761782</v>
      </c>
      <c r="CO8" s="1613">
        <v>649.59707200000003</v>
      </c>
      <c r="CP8" s="1613">
        <v>605.96399300000007</v>
      </c>
      <c r="CQ8" s="1680">
        <v>799.65576899999996</v>
      </c>
      <c r="CR8" s="1680">
        <v>831.67325600000004</v>
      </c>
      <c r="CS8" s="1680">
        <v>951.65383900000006</v>
      </c>
      <c r="CT8" s="1681">
        <v>864.60482300000001</v>
      </c>
      <c r="CU8" s="1680">
        <v>1207.560162</v>
      </c>
      <c r="CV8" s="1680">
        <v>1149.830831</v>
      </c>
      <c r="CW8" s="1680">
        <v>1147.3812869999999</v>
      </c>
      <c r="CX8" s="1680">
        <v>1161.0032379999998</v>
      </c>
      <c r="CY8" s="1680">
        <v>1197.488355</v>
      </c>
      <c r="CZ8" s="1680">
        <v>1208.8213899999998</v>
      </c>
      <c r="DA8" s="1680">
        <v>1209.5962790000001</v>
      </c>
      <c r="DB8" s="1680">
        <v>1112.5971829999999</v>
      </c>
      <c r="DC8" s="1680">
        <v>1034.927318</v>
      </c>
      <c r="DD8" s="1680">
        <v>1020.5768569999999</v>
      </c>
      <c r="DE8" s="1682">
        <v>920.34250899999995</v>
      </c>
      <c r="DF8" s="1681">
        <v>1420.4512629999999</v>
      </c>
      <c r="DG8" s="1680">
        <v>1437.577855</v>
      </c>
      <c r="DH8" s="1680">
        <v>1412.094687</v>
      </c>
      <c r="DI8" s="1680">
        <v>1967.371922</v>
      </c>
      <c r="DJ8" s="1680">
        <v>1959.3957869999999</v>
      </c>
      <c r="DK8" s="1680">
        <v>1924.3343219999999</v>
      </c>
      <c r="DL8" s="1618">
        <v>2659.6791860000003</v>
      </c>
      <c r="DM8" s="1618">
        <v>2422.998787</v>
      </c>
      <c r="DN8" s="1618">
        <v>2414.2069700000002</v>
      </c>
      <c r="DO8" s="1618">
        <v>2367.1626449999999</v>
      </c>
      <c r="DP8" s="1618">
        <v>2740.9643379999998</v>
      </c>
      <c r="DQ8" s="1619">
        <v>2771.4279380000003</v>
      </c>
      <c r="DR8" s="1620">
        <v>2665.288548</v>
      </c>
      <c r="DS8" s="1618">
        <v>2493.5611179999996</v>
      </c>
      <c r="DT8" s="1618">
        <v>6728.8219479999998</v>
      </c>
      <c r="DU8" s="1618">
        <v>7629.9438749999999</v>
      </c>
      <c r="DV8" s="1618">
        <v>7875.5886209999999</v>
      </c>
      <c r="DW8" s="1615">
        <v>8289.0248370000008</v>
      </c>
      <c r="DX8" s="1615">
        <v>8277.3592869999993</v>
      </c>
      <c r="DY8" s="1615">
        <v>8480.4052940000001</v>
      </c>
      <c r="DZ8" s="1615">
        <v>4654.6088980000004</v>
      </c>
      <c r="EA8" s="1615">
        <v>5150.6374999999998</v>
      </c>
      <c r="EB8" s="1615">
        <v>6182.7529999999997</v>
      </c>
      <c r="EC8" s="1617">
        <v>5788.4445650000007</v>
      </c>
      <c r="ED8" s="1616">
        <v>6122.1937790000002</v>
      </c>
      <c r="EE8" s="1615">
        <v>5878.3112699999992</v>
      </c>
      <c r="EF8" s="1615">
        <v>6324.8087960000003</v>
      </c>
      <c r="EG8" s="1615">
        <v>6952.5853830000005</v>
      </c>
      <c r="EH8" s="1615">
        <v>8529.2470859999994</v>
      </c>
      <c r="EI8" s="1615">
        <v>8387.4930020000011</v>
      </c>
      <c r="EJ8" s="1615">
        <v>8549.9237350000003</v>
      </c>
      <c r="EK8" s="1615">
        <v>9200.3408729999992</v>
      </c>
      <c r="EL8" s="1615">
        <v>9785.2986000000001</v>
      </c>
      <c r="EM8" s="1615">
        <v>9301.5229130000007</v>
      </c>
      <c r="EN8" s="1615">
        <v>9691.9699440000004</v>
      </c>
      <c r="EO8" s="1615">
        <v>10593.980871</v>
      </c>
      <c r="EP8" s="1616">
        <v>10763.002501000001</v>
      </c>
      <c r="EQ8" s="1615">
        <v>10843.607</v>
      </c>
      <c r="ER8" s="1615">
        <v>11251.453562000001</v>
      </c>
      <c r="ES8" s="1615">
        <v>11032.763245999999</v>
      </c>
      <c r="ET8" s="1615">
        <v>10977.588309000001</v>
      </c>
      <c r="EU8" s="1615">
        <v>11304.548082000001</v>
      </c>
      <c r="EV8" s="1615">
        <v>10249.053855</v>
      </c>
      <c r="EW8" s="1615">
        <v>10697.277133</v>
      </c>
      <c r="EX8" s="1615">
        <v>10845.046957</v>
      </c>
      <c r="EY8" s="1615">
        <v>10781.116017999999</v>
      </c>
      <c r="EZ8" s="1615">
        <v>8473.3536980000008</v>
      </c>
      <c r="FA8" s="1617">
        <v>8978.1079020000016</v>
      </c>
      <c r="FB8" s="1616">
        <v>9125.921934</v>
      </c>
      <c r="FC8" s="1615">
        <v>5012.6565659999997</v>
      </c>
      <c r="FD8" s="1615">
        <v>5009.6022620000003</v>
      </c>
      <c r="FE8" s="1615">
        <v>5011.5678470000003</v>
      </c>
      <c r="FF8" s="1615">
        <v>5022.4245810000002</v>
      </c>
      <c r="FG8" s="1615">
        <v>5022.4245810000002</v>
      </c>
      <c r="FH8" s="1615">
        <v>5021.6059100000002</v>
      </c>
      <c r="FI8" s="1615">
        <v>5109.1391560000002</v>
      </c>
      <c r="FJ8" s="1615">
        <v>5016.9702100000004</v>
      </c>
      <c r="FK8" s="1615">
        <v>4913.8024800000003</v>
      </c>
      <c r="FL8" s="1615">
        <v>4859.122386</v>
      </c>
      <c r="FM8" s="1617">
        <v>5225.3947889999999</v>
      </c>
      <c r="FN8" s="1615">
        <v>5030.573531</v>
      </c>
      <c r="FO8" s="1615">
        <v>5369.3399450000006</v>
      </c>
      <c r="FP8" s="1615">
        <v>5035.9172600000002</v>
      </c>
      <c r="FQ8" s="1615">
        <v>4826.6902570000002</v>
      </c>
      <c r="FR8" s="1615">
        <v>4468.0132170000006</v>
      </c>
      <c r="FS8" s="1615">
        <v>4353.0981619999993</v>
      </c>
      <c r="FT8" s="1615">
        <v>4594.760327</v>
      </c>
      <c r="FU8" s="1615">
        <v>4900.0284529999999</v>
      </c>
      <c r="FV8" s="1615">
        <v>4709.0954440000005</v>
      </c>
      <c r="FW8" s="1615">
        <v>4854.850238</v>
      </c>
      <c r="FX8" s="1615">
        <v>4548.1247860000003</v>
      </c>
      <c r="FY8" s="1617">
        <v>4284.8450929999999</v>
      </c>
      <c r="FZ8" s="1616">
        <v>4183.4071039999999</v>
      </c>
      <c r="GA8" s="1615">
        <v>4300.8417759999993</v>
      </c>
      <c r="GB8" s="1615">
        <v>4510.4659709999996</v>
      </c>
      <c r="GC8" s="1615">
        <v>4828.7542220000005</v>
      </c>
      <c r="GD8" s="1615">
        <v>4658.1099249999997</v>
      </c>
      <c r="GE8" s="1615">
        <v>4390.33565</v>
      </c>
      <c r="GF8" s="1615">
        <v>4540.3532960000002</v>
      </c>
      <c r="GG8" s="1615">
        <v>4262.3779239999994</v>
      </c>
      <c r="GH8" s="1615">
        <v>3647.019785</v>
      </c>
      <c r="GI8" s="1615">
        <v>4179.778284</v>
      </c>
      <c r="GJ8" s="1615">
        <v>4179.778284</v>
      </c>
      <c r="GK8" s="1617">
        <v>3776.0968870000002</v>
      </c>
      <c r="GL8" s="1615"/>
      <c r="GM8" s="1683"/>
    </row>
    <row r="9" spans="1:195" ht="39.65" customHeight="1" x14ac:dyDescent="0.7">
      <c r="A9" s="1608" t="s">
        <v>1006</v>
      </c>
      <c r="B9" s="1610">
        <v>0.75</v>
      </c>
      <c r="C9" s="1610">
        <v>0.75</v>
      </c>
      <c r="D9" s="1610">
        <v>11.9605</v>
      </c>
      <c r="E9" s="1610">
        <v>7.6345000000000001</v>
      </c>
      <c r="F9" s="1610">
        <v>7.6345000000000001</v>
      </c>
      <c r="G9" s="1610">
        <v>6.9451999999999998</v>
      </c>
      <c r="H9" s="1610">
        <v>7.5503999999999998</v>
      </c>
      <c r="I9" s="1610">
        <v>9.2545800000000007</v>
      </c>
      <c r="J9" s="1610">
        <v>8.7545800000000007</v>
      </c>
      <c r="K9" s="1610">
        <v>2.32098</v>
      </c>
      <c r="L9" s="1610">
        <v>2.32098</v>
      </c>
      <c r="M9" s="1610">
        <v>6.6545800000000002</v>
      </c>
      <c r="N9" s="1609">
        <v>34.790980000000005</v>
      </c>
      <c r="O9" s="1610">
        <v>4.8156000000000008</v>
      </c>
      <c r="P9" s="1610">
        <v>6.383</v>
      </c>
      <c r="Q9" s="1610">
        <v>6.383</v>
      </c>
      <c r="R9" s="1610">
        <v>6.383</v>
      </c>
      <c r="S9" s="1610">
        <v>4.1926000000000005</v>
      </c>
      <c r="T9" s="1610">
        <v>4.1926000000000005</v>
      </c>
      <c r="U9" s="1610">
        <v>19.445400000000003</v>
      </c>
      <c r="V9" s="1610">
        <v>18.878</v>
      </c>
      <c r="W9" s="1610">
        <v>18.878</v>
      </c>
      <c r="X9" s="1610">
        <v>18.308</v>
      </c>
      <c r="Y9" s="1611">
        <v>20.117999999999999</v>
      </c>
      <c r="Z9" s="1610">
        <v>22.43957</v>
      </c>
      <c r="AA9" s="1610">
        <v>23.693570000000001</v>
      </c>
      <c r="AB9" s="1610">
        <v>23.751529999999999</v>
      </c>
      <c r="AC9" s="1610">
        <v>22.427529999999997</v>
      </c>
      <c r="AD9" s="1610">
        <v>22.427529999999997</v>
      </c>
      <c r="AE9" s="1610">
        <v>60.157530000000001</v>
      </c>
      <c r="AF9" s="1610">
        <v>65.049279999999996</v>
      </c>
      <c r="AG9" s="1610">
        <v>64.174036000000001</v>
      </c>
      <c r="AH9" s="1610">
        <v>71.079440999999989</v>
      </c>
      <c r="AI9" s="1610">
        <v>77.439591000000007</v>
      </c>
      <c r="AJ9" s="1610">
        <v>82.139590960000007</v>
      </c>
      <c r="AK9" s="1610">
        <v>75.883060960000009</v>
      </c>
      <c r="AL9" s="1609">
        <v>73.283059999999992</v>
      </c>
      <c r="AM9" s="1610">
        <v>67.625156000000004</v>
      </c>
      <c r="AN9" s="1610">
        <v>72.145255000000006</v>
      </c>
      <c r="AO9" s="1610">
        <v>71.945255000000003</v>
      </c>
      <c r="AP9" s="1610">
        <v>71.845255000000009</v>
      </c>
      <c r="AQ9" s="1610">
        <v>72.845255000000009</v>
      </c>
      <c r="AR9" s="1610">
        <v>76.645255000000006</v>
      </c>
      <c r="AS9" s="1610">
        <v>74.812350000000009</v>
      </c>
      <c r="AT9" s="1610">
        <v>80.128350000000012</v>
      </c>
      <c r="AU9" s="1610">
        <v>79.844540999999992</v>
      </c>
      <c r="AV9" s="1610">
        <v>88.117581000000001</v>
      </c>
      <c r="AW9" s="1611">
        <v>87.156414999999996</v>
      </c>
      <c r="AX9" s="1613">
        <v>89.356414999999998</v>
      </c>
      <c r="AY9" s="1613">
        <v>89.349374999999995</v>
      </c>
      <c r="AZ9" s="1613">
        <v>91.345534999999998</v>
      </c>
      <c r="BA9" s="1613">
        <v>92.033635000000004</v>
      </c>
      <c r="BB9" s="1613">
        <v>86.656535000000005</v>
      </c>
      <c r="BC9" s="1613">
        <v>94.446257000000003</v>
      </c>
      <c r="BD9" s="1613">
        <v>95.632401000000002</v>
      </c>
      <c r="BE9" s="1613">
        <v>102.732401</v>
      </c>
      <c r="BF9" s="1613">
        <v>107.61735</v>
      </c>
      <c r="BG9" s="1613">
        <v>114.40764999999999</v>
      </c>
      <c r="BH9" s="1613">
        <v>109.27764999999999</v>
      </c>
      <c r="BI9" s="1613">
        <v>114.23755</v>
      </c>
      <c r="BJ9" s="1612">
        <v>101.704525</v>
      </c>
      <c r="BK9" s="1613">
        <v>95.877524999999991</v>
      </c>
      <c r="BL9" s="1613">
        <v>102.169631</v>
      </c>
      <c r="BM9" s="1613">
        <v>90.581630999999987</v>
      </c>
      <c r="BN9" s="1613">
        <v>101.08163099999999</v>
      </c>
      <c r="BO9" s="1613">
        <v>106.43133099999999</v>
      </c>
      <c r="BP9" s="1613">
        <v>105.931331</v>
      </c>
      <c r="BQ9" s="1613">
        <v>112.62372499999999</v>
      </c>
      <c r="BR9" s="1613">
        <v>143.99632500000001</v>
      </c>
      <c r="BS9" s="1613">
        <v>136.33892499999999</v>
      </c>
      <c r="BT9" s="1613">
        <v>155.84418100000002</v>
      </c>
      <c r="BU9" s="1614">
        <v>162.47704700000003</v>
      </c>
      <c r="BV9" s="1609">
        <v>179.267357</v>
      </c>
      <c r="BW9" s="1610">
        <v>186.35829700000002</v>
      </c>
      <c r="BX9" s="1610">
        <v>284.98448173999998</v>
      </c>
      <c r="BY9" s="1632">
        <v>247.80776173999999</v>
      </c>
      <c r="BZ9" s="1613">
        <v>256.63231774000002</v>
      </c>
      <c r="CA9" s="1613">
        <v>307.33180073999995</v>
      </c>
      <c r="CB9" s="1613">
        <v>389.80989699999998</v>
      </c>
      <c r="CC9" s="1613">
        <v>389.81562199999996</v>
      </c>
      <c r="CD9" s="1613">
        <v>411.4698140000001</v>
      </c>
      <c r="CE9" s="1613">
        <v>394.81849900000003</v>
      </c>
      <c r="CF9" s="1613">
        <v>404.04028600000004</v>
      </c>
      <c r="CG9" s="1614">
        <v>349.10798000000005</v>
      </c>
      <c r="CH9" s="1613">
        <v>585.05602399999998</v>
      </c>
      <c r="CI9" s="1613">
        <v>613.63934899999992</v>
      </c>
      <c r="CJ9" s="1613">
        <v>606.86872600000004</v>
      </c>
      <c r="CK9" s="1613">
        <v>625.023099</v>
      </c>
      <c r="CL9" s="1613">
        <v>625.023099</v>
      </c>
      <c r="CM9" s="1613">
        <v>589.82709399999999</v>
      </c>
      <c r="CN9" s="1613">
        <v>590.12684400000001</v>
      </c>
      <c r="CO9" s="1613">
        <v>868.27055399999995</v>
      </c>
      <c r="CP9" s="1613">
        <v>1040.520291</v>
      </c>
      <c r="CQ9" s="1680">
        <v>1119.7948570000001</v>
      </c>
      <c r="CR9" s="1680">
        <v>1082.21037</v>
      </c>
      <c r="CS9" s="1680">
        <v>1594.313077</v>
      </c>
      <c r="CT9" s="1681">
        <v>1663.5620929999998</v>
      </c>
      <c r="CU9" s="1680">
        <v>1987.1462540000002</v>
      </c>
      <c r="CV9" s="1680">
        <v>1984.9655849999999</v>
      </c>
      <c r="CW9" s="1680">
        <v>2019.7351289999999</v>
      </c>
      <c r="CX9" s="1680">
        <v>2040.848178</v>
      </c>
      <c r="CY9" s="1680">
        <v>2140.6945780000001</v>
      </c>
      <c r="CZ9" s="1680">
        <v>2129.5795430000003</v>
      </c>
      <c r="DA9" s="1680">
        <v>2216.9506959999999</v>
      </c>
      <c r="DB9" s="1680">
        <v>2220.5656170000002</v>
      </c>
      <c r="DC9" s="1680">
        <v>2241.1714819999997</v>
      </c>
      <c r="DD9" s="1680">
        <v>2316.0559429999998</v>
      </c>
      <c r="DE9" s="1682">
        <v>2370.0672910000003</v>
      </c>
      <c r="DF9" s="1681">
        <v>2414.7499050000001</v>
      </c>
      <c r="DG9" s="1680">
        <v>2496.8913130000001</v>
      </c>
      <c r="DH9" s="1680">
        <v>2563.7842529999998</v>
      </c>
      <c r="DI9" s="1680">
        <v>3004.1093930000002</v>
      </c>
      <c r="DJ9" s="1680">
        <v>3043.2287459999998</v>
      </c>
      <c r="DK9" s="1680">
        <v>3117.2614909999998</v>
      </c>
      <c r="DL9" s="1618">
        <v>3345.8722939999998</v>
      </c>
      <c r="DM9" s="1618">
        <v>3671.6778900000004</v>
      </c>
      <c r="DN9" s="1618">
        <v>3838.8859179999999</v>
      </c>
      <c r="DO9" s="1618">
        <v>3910.1922430000004</v>
      </c>
      <c r="DP9" s="1618">
        <v>3914.2297529999996</v>
      </c>
      <c r="DQ9" s="1619">
        <v>4288.7050870000003</v>
      </c>
      <c r="DR9" s="1620">
        <v>4210.2694599999995</v>
      </c>
      <c r="DS9" s="1618">
        <v>4468.8756050000002</v>
      </c>
      <c r="DT9" s="1618">
        <v>4752.7597970000006</v>
      </c>
      <c r="DU9" s="1618">
        <v>4728.8147559999998</v>
      </c>
      <c r="DV9" s="1618">
        <v>5003.8623659999994</v>
      </c>
      <c r="DW9" s="1615">
        <v>5926.2177929999998</v>
      </c>
      <c r="DX9" s="1615">
        <v>6254.0736320000015</v>
      </c>
      <c r="DY9" s="1615">
        <v>6415.7225509999998</v>
      </c>
      <c r="DZ9" s="1615">
        <v>6528.7293369999998</v>
      </c>
      <c r="EA9" s="1615">
        <v>7509.7182999999995</v>
      </c>
      <c r="EB9" s="1615">
        <v>7825.3788109999987</v>
      </c>
      <c r="EC9" s="1617">
        <v>7959.9744730000002</v>
      </c>
      <c r="ED9" s="1616">
        <v>7915.7931579999995</v>
      </c>
      <c r="EE9" s="1615">
        <v>8402.9258449999979</v>
      </c>
      <c r="EF9" s="1615">
        <v>8992.6680079999987</v>
      </c>
      <c r="EG9" s="1615">
        <v>8992.855454999999</v>
      </c>
      <c r="EH9" s="1615">
        <v>9674.7503369999995</v>
      </c>
      <c r="EI9" s="1615">
        <v>9924.4444760000006</v>
      </c>
      <c r="EJ9" s="1615">
        <v>9610.0999419999989</v>
      </c>
      <c r="EK9" s="1615">
        <v>9839.8369620000012</v>
      </c>
      <c r="EL9" s="1615">
        <v>9859.0294919999997</v>
      </c>
      <c r="EM9" s="1615">
        <v>10731.022804</v>
      </c>
      <c r="EN9" s="1615">
        <v>10898.297803000001</v>
      </c>
      <c r="EO9" s="1615">
        <v>11240.679345999999</v>
      </c>
      <c r="EP9" s="1616">
        <v>11274.110850000003</v>
      </c>
      <c r="EQ9" s="1615">
        <v>11087.002605</v>
      </c>
      <c r="ER9" s="1615">
        <v>11878.617668000001</v>
      </c>
      <c r="ES9" s="1615">
        <v>12355.491453000001</v>
      </c>
      <c r="ET9" s="1615">
        <v>13068.697447</v>
      </c>
      <c r="EU9" s="1615">
        <v>13462.077294000002</v>
      </c>
      <c r="EV9" s="1615">
        <v>12668.785690999999</v>
      </c>
      <c r="EW9" s="1615">
        <v>13105.134139</v>
      </c>
      <c r="EX9" s="1615">
        <v>13226.598332999998</v>
      </c>
      <c r="EY9" s="1615">
        <v>13744.908846</v>
      </c>
      <c r="EZ9" s="1615">
        <v>13124.481479000002</v>
      </c>
      <c r="FA9" s="1617">
        <v>12436.216016</v>
      </c>
      <c r="FB9" s="1616">
        <v>12284.575647</v>
      </c>
      <c r="FC9" s="1615">
        <v>8120.3673639999997</v>
      </c>
      <c r="FD9" s="1615">
        <v>7817.9159020000006</v>
      </c>
      <c r="FE9" s="1615">
        <v>7815.9503169999998</v>
      </c>
      <c r="FF9" s="1615">
        <v>7810.4307659999995</v>
      </c>
      <c r="FG9" s="1615">
        <v>7810.4307659999995</v>
      </c>
      <c r="FH9" s="1615">
        <v>7812.997437</v>
      </c>
      <c r="FI9" s="1615">
        <v>7829.5970130000005</v>
      </c>
      <c r="FJ9" s="1615">
        <v>20453.322586000002</v>
      </c>
      <c r="FK9" s="1615">
        <v>20592.878562000002</v>
      </c>
      <c r="FL9" s="1615">
        <v>20647.558656000001</v>
      </c>
      <c r="FM9" s="1617">
        <v>20682.485816</v>
      </c>
      <c r="FN9" s="1615">
        <v>20877.307074</v>
      </c>
      <c r="FO9" s="1615">
        <v>20936.815778</v>
      </c>
      <c r="FP9" s="1615">
        <v>21270.238463000002</v>
      </c>
      <c r="FQ9" s="1615">
        <v>21277.883032000002</v>
      </c>
      <c r="FR9" s="1615">
        <v>21637.935980000002</v>
      </c>
      <c r="FS9" s="1615">
        <v>21759.851034999996</v>
      </c>
      <c r="FT9" s="1615">
        <v>21321.192352999999</v>
      </c>
      <c r="FU9" s="1615">
        <v>21444.583485999996</v>
      </c>
      <c r="FV9" s="1615">
        <v>21633.865612000001</v>
      </c>
      <c r="FW9" s="1615">
        <v>21828.718758000003</v>
      </c>
      <c r="FX9" s="1615">
        <v>22134.380688999998</v>
      </c>
      <c r="FY9" s="1617">
        <v>22404.782882</v>
      </c>
      <c r="FZ9" s="1616">
        <v>22503.176505999996</v>
      </c>
      <c r="GA9" s="1615">
        <v>22774.674026999997</v>
      </c>
      <c r="GB9" s="1615">
        <v>22463.681617999999</v>
      </c>
      <c r="GC9" s="1615">
        <v>22175.393367000004</v>
      </c>
      <c r="GD9" s="1615">
        <v>22403.333780000001</v>
      </c>
      <c r="GE9" s="1615">
        <v>22385.642014999998</v>
      </c>
      <c r="GF9" s="1615">
        <v>22280.448261000005</v>
      </c>
      <c r="GG9" s="1615">
        <v>22590.435698000001</v>
      </c>
      <c r="GH9" s="1615">
        <v>23027.184095000004</v>
      </c>
      <c r="GI9" s="1615">
        <v>22225.518414000006</v>
      </c>
      <c r="GJ9" s="1615">
        <v>22225.518414000006</v>
      </c>
      <c r="GK9" s="1617">
        <v>22566.550938</v>
      </c>
      <c r="GL9" s="1615"/>
      <c r="GM9" s="1683"/>
    </row>
    <row r="10" spans="1:195" s="1607" customFormat="1" ht="39.65" customHeight="1" x14ac:dyDescent="0.7">
      <c r="A10" s="1621" t="s">
        <v>1023</v>
      </c>
      <c r="B10" s="1579"/>
      <c r="C10" s="1579"/>
      <c r="D10" s="1579"/>
      <c r="E10" s="1579"/>
      <c r="F10" s="1579"/>
      <c r="G10" s="1579"/>
      <c r="H10" s="1579"/>
      <c r="I10" s="1579"/>
      <c r="J10" s="1579"/>
      <c r="K10" s="1579"/>
      <c r="L10" s="1579"/>
      <c r="M10" s="1579"/>
      <c r="N10" s="1584"/>
      <c r="O10" s="1579"/>
      <c r="P10" s="1579"/>
      <c r="Q10" s="1579"/>
      <c r="R10" s="1579"/>
      <c r="S10" s="1579"/>
      <c r="T10" s="1579"/>
      <c r="U10" s="1579"/>
      <c r="V10" s="1579"/>
      <c r="W10" s="1579"/>
      <c r="X10" s="1579"/>
      <c r="Y10" s="1585"/>
      <c r="Z10" s="1579"/>
      <c r="AA10" s="1579"/>
      <c r="AB10" s="1579"/>
      <c r="AC10" s="1579"/>
      <c r="AD10" s="1579"/>
      <c r="AE10" s="1579"/>
      <c r="AF10" s="1579"/>
      <c r="AG10" s="1579"/>
      <c r="AH10" s="1579"/>
      <c r="AI10" s="1579"/>
      <c r="AJ10" s="1579"/>
      <c r="AK10" s="1579"/>
      <c r="AL10" s="1584"/>
      <c r="AM10" s="1579"/>
      <c r="AN10" s="1579"/>
      <c r="AO10" s="1579"/>
      <c r="AP10" s="1579"/>
      <c r="AQ10" s="1579"/>
      <c r="AR10" s="1579"/>
      <c r="AS10" s="1579"/>
      <c r="AT10" s="1579"/>
      <c r="AU10" s="1579"/>
      <c r="AV10" s="1579"/>
      <c r="AW10" s="1585"/>
      <c r="AX10" s="1605"/>
      <c r="AY10" s="1605"/>
      <c r="AZ10" s="1605"/>
      <c r="BA10" s="1605"/>
      <c r="BB10" s="1605"/>
      <c r="BC10" s="1605"/>
      <c r="BD10" s="1605"/>
      <c r="BE10" s="1605"/>
      <c r="BF10" s="1605"/>
      <c r="BG10" s="1605"/>
      <c r="BH10" s="1605"/>
      <c r="BI10" s="1605"/>
      <c r="BJ10" s="1604"/>
      <c r="BK10" s="1605"/>
      <c r="BL10" s="1605"/>
      <c r="BM10" s="1605"/>
      <c r="BN10" s="1605"/>
      <c r="BO10" s="1605"/>
      <c r="BP10" s="1605"/>
      <c r="BQ10" s="1605"/>
      <c r="BR10" s="1605"/>
      <c r="BS10" s="1605"/>
      <c r="BT10" s="1605"/>
      <c r="BU10" s="1606"/>
      <c r="BV10" s="1584"/>
      <c r="BW10" s="1579"/>
      <c r="BX10" s="1579"/>
      <c r="BY10" s="1628"/>
      <c r="BZ10" s="1605"/>
      <c r="CA10" s="1605"/>
      <c r="CB10" s="1605"/>
      <c r="CC10" s="1605"/>
      <c r="CD10" s="1605"/>
      <c r="CE10" s="1605"/>
      <c r="CF10" s="1605"/>
      <c r="CG10" s="1606"/>
      <c r="CH10" s="1605"/>
      <c r="CI10" s="1605"/>
      <c r="CJ10" s="1605"/>
      <c r="CK10" s="1605"/>
      <c r="CL10" s="1605"/>
      <c r="CM10" s="1605"/>
      <c r="CN10" s="1605"/>
      <c r="CO10" s="1605"/>
      <c r="CP10" s="1605"/>
      <c r="CQ10" s="1676"/>
      <c r="CR10" s="1676"/>
      <c r="CS10" s="1676"/>
      <c r="CT10" s="1677"/>
      <c r="CU10" s="1676"/>
      <c r="CV10" s="1676"/>
      <c r="CW10" s="1676"/>
      <c r="CX10" s="1676"/>
      <c r="CY10" s="1676"/>
      <c r="CZ10" s="1676"/>
      <c r="DA10" s="1676"/>
      <c r="DB10" s="1676"/>
      <c r="DC10" s="1676"/>
      <c r="DD10" s="1676"/>
      <c r="DE10" s="1678"/>
      <c r="DF10" s="1677"/>
      <c r="DG10" s="1676"/>
      <c r="DH10" s="1676"/>
      <c r="DI10" s="1676"/>
      <c r="DJ10" s="1676"/>
      <c r="DK10" s="1676"/>
      <c r="DL10" s="1592"/>
      <c r="DM10" s="1592"/>
      <c r="DN10" s="1592"/>
      <c r="DO10" s="1592"/>
      <c r="DP10" s="1592"/>
      <c r="DQ10" s="1593"/>
      <c r="DR10" s="1592"/>
      <c r="DS10" s="1592"/>
      <c r="DT10" s="1592"/>
      <c r="DU10" s="1592"/>
      <c r="DV10" s="1592"/>
      <c r="DW10" s="1595"/>
      <c r="DX10" s="1595"/>
      <c r="DY10" s="1595"/>
      <c r="DZ10" s="1595"/>
      <c r="EA10" s="1595"/>
      <c r="EB10" s="1595"/>
      <c r="EC10" s="1596"/>
      <c r="ED10" s="1599"/>
      <c r="EE10" s="1595"/>
      <c r="EF10" s="1595"/>
      <c r="EG10" s="1595"/>
      <c r="EH10" s="1595"/>
      <c r="EI10" s="1595"/>
      <c r="EJ10" s="1595"/>
      <c r="EK10" s="1595"/>
      <c r="EL10" s="1595"/>
      <c r="EM10" s="1595"/>
      <c r="EN10" s="1595"/>
      <c r="EO10" s="1595"/>
      <c r="EP10" s="1599"/>
      <c r="EQ10" s="1595"/>
      <c r="ER10" s="1595"/>
      <c r="ES10" s="1595"/>
      <c r="ET10" s="1595"/>
      <c r="EU10" s="1595"/>
      <c r="EV10" s="1595"/>
      <c r="EW10" s="1595"/>
      <c r="EX10" s="1595"/>
      <c r="EY10" s="1595"/>
      <c r="EZ10" s="1595"/>
      <c r="FA10" s="1596">
        <v>0</v>
      </c>
      <c r="FB10" s="1599">
        <v>0</v>
      </c>
      <c r="FC10" s="1595">
        <v>3273.9923690000005</v>
      </c>
      <c r="FD10" s="1595">
        <v>3274.237333</v>
      </c>
      <c r="FE10" s="1595">
        <v>3274.237333</v>
      </c>
      <c r="FF10" s="1595">
        <v>3274.237333</v>
      </c>
      <c r="FG10" s="1595">
        <v>3275.5351449999998</v>
      </c>
      <c r="FH10" s="1595">
        <v>3275.5351449999998</v>
      </c>
      <c r="FI10" s="1595">
        <v>3275.5351449999998</v>
      </c>
      <c r="FJ10" s="1595">
        <v>3286.7818480000001</v>
      </c>
      <c r="FK10" s="1595">
        <v>3286.7818480000001</v>
      </c>
      <c r="FL10" s="1595">
        <v>3286.7818480000001</v>
      </c>
      <c r="FM10" s="1596">
        <v>3265.4219349999998</v>
      </c>
      <c r="FN10" s="1595">
        <v>3265.4219349999998</v>
      </c>
      <c r="FO10" s="1595">
        <v>3265.4219350000003</v>
      </c>
      <c r="FP10" s="1595">
        <v>3265.4219350000003</v>
      </c>
      <c r="FQ10" s="1595">
        <v>3265.4219349999998</v>
      </c>
      <c r="FR10" s="1595">
        <v>3265.4219349999994</v>
      </c>
      <c r="FS10" s="1595">
        <v>3265.4219349999994</v>
      </c>
      <c r="FT10" s="1595">
        <v>3265.4219349999998</v>
      </c>
      <c r="FU10" s="1595">
        <v>3265.4219349999998</v>
      </c>
      <c r="FV10" s="1595">
        <v>3265.4219349999998</v>
      </c>
      <c r="FW10" s="1595">
        <v>3265.4219350000003</v>
      </c>
      <c r="FX10" s="1595">
        <v>3265.4219349999998</v>
      </c>
      <c r="FY10" s="1596">
        <v>3265.4219350000003</v>
      </c>
      <c r="FZ10" s="1599">
        <v>3265.4219349999998</v>
      </c>
      <c r="GA10" s="1595">
        <v>3265.4219350000003</v>
      </c>
      <c r="GB10" s="1595">
        <v>3265.4219350000003</v>
      </c>
      <c r="GC10" s="1595">
        <v>3265.4219349999998</v>
      </c>
      <c r="GD10" s="1595">
        <v>3265.4219350000003</v>
      </c>
      <c r="GE10" s="1595">
        <v>3265.4219350000003</v>
      </c>
      <c r="GF10" s="1595">
        <v>3265.4219349999998</v>
      </c>
      <c r="GG10" s="1595">
        <v>3265.4219349999998</v>
      </c>
      <c r="GH10" s="1595">
        <v>3265.4219349999998</v>
      </c>
      <c r="GI10" s="1595">
        <v>3265.4219349999998</v>
      </c>
      <c r="GJ10" s="1595">
        <v>3265.4219349999994</v>
      </c>
      <c r="GK10" s="1596">
        <v>3265.4219349999998</v>
      </c>
      <c r="GL10" s="1595"/>
      <c r="GM10" s="1679"/>
    </row>
    <row r="11" spans="1:195" ht="39.65" customHeight="1" x14ac:dyDescent="0.7">
      <c r="A11" s="1608" t="s">
        <v>1005</v>
      </c>
      <c r="B11" s="1610"/>
      <c r="C11" s="1610"/>
      <c r="D11" s="1610"/>
      <c r="E11" s="1610"/>
      <c r="F11" s="1610"/>
      <c r="G11" s="1610"/>
      <c r="H11" s="1610"/>
      <c r="I11" s="1610"/>
      <c r="J11" s="1610"/>
      <c r="K11" s="1610"/>
      <c r="L11" s="1610"/>
      <c r="M11" s="1610"/>
      <c r="N11" s="1609"/>
      <c r="O11" s="1610"/>
      <c r="P11" s="1610"/>
      <c r="Q11" s="1610"/>
      <c r="R11" s="1610"/>
      <c r="S11" s="1610"/>
      <c r="T11" s="1610"/>
      <c r="U11" s="1610"/>
      <c r="V11" s="1610"/>
      <c r="W11" s="1610"/>
      <c r="X11" s="1610"/>
      <c r="Y11" s="1611"/>
      <c r="Z11" s="1610"/>
      <c r="AA11" s="1610"/>
      <c r="AB11" s="1610"/>
      <c r="AC11" s="1610"/>
      <c r="AD11" s="1610"/>
      <c r="AE11" s="1610"/>
      <c r="AF11" s="1610"/>
      <c r="AG11" s="1610"/>
      <c r="AH11" s="1610"/>
      <c r="AI11" s="1610"/>
      <c r="AJ11" s="1610"/>
      <c r="AK11" s="1610"/>
      <c r="AL11" s="1609"/>
      <c r="AM11" s="1610"/>
      <c r="AN11" s="1610"/>
      <c r="AO11" s="1610"/>
      <c r="AP11" s="1610"/>
      <c r="AQ11" s="1610"/>
      <c r="AR11" s="1610"/>
      <c r="AS11" s="1610"/>
      <c r="AT11" s="1610"/>
      <c r="AU11" s="1610"/>
      <c r="AV11" s="1610"/>
      <c r="AW11" s="1611"/>
      <c r="AX11" s="1613"/>
      <c r="AY11" s="1613"/>
      <c r="AZ11" s="1613"/>
      <c r="BA11" s="1613"/>
      <c r="BB11" s="1613"/>
      <c r="BC11" s="1613"/>
      <c r="BD11" s="1613"/>
      <c r="BE11" s="1613"/>
      <c r="BF11" s="1613"/>
      <c r="BG11" s="1613"/>
      <c r="BH11" s="1613"/>
      <c r="BI11" s="1613"/>
      <c r="BJ11" s="1612"/>
      <c r="BK11" s="1613"/>
      <c r="BL11" s="1613"/>
      <c r="BM11" s="1613"/>
      <c r="BN11" s="1613"/>
      <c r="BO11" s="1613"/>
      <c r="BP11" s="1613"/>
      <c r="BQ11" s="1613"/>
      <c r="BR11" s="1613"/>
      <c r="BS11" s="1613"/>
      <c r="BT11" s="1613"/>
      <c r="BU11" s="1614"/>
      <c r="BV11" s="1609"/>
      <c r="BW11" s="1610"/>
      <c r="BX11" s="1610"/>
      <c r="BY11" s="1632"/>
      <c r="BZ11" s="1613"/>
      <c r="CA11" s="1613"/>
      <c r="CB11" s="1613"/>
      <c r="CC11" s="1613"/>
      <c r="CD11" s="1613"/>
      <c r="CE11" s="1613"/>
      <c r="CF11" s="1613"/>
      <c r="CG11" s="1614"/>
      <c r="CH11" s="1613"/>
      <c r="CI11" s="1613"/>
      <c r="CJ11" s="1613"/>
      <c r="CK11" s="1613"/>
      <c r="CL11" s="1613"/>
      <c r="CM11" s="1613"/>
      <c r="CN11" s="1613"/>
      <c r="CO11" s="1613"/>
      <c r="CP11" s="1613"/>
      <c r="CQ11" s="1680"/>
      <c r="CR11" s="1680"/>
      <c r="CS11" s="1680"/>
      <c r="CT11" s="1681"/>
      <c r="CU11" s="1680"/>
      <c r="CV11" s="1680"/>
      <c r="CW11" s="1680"/>
      <c r="CX11" s="1680"/>
      <c r="CY11" s="1680"/>
      <c r="CZ11" s="1680"/>
      <c r="DA11" s="1680"/>
      <c r="DB11" s="1680"/>
      <c r="DC11" s="1680"/>
      <c r="DD11" s="1680"/>
      <c r="DE11" s="1682"/>
      <c r="DF11" s="1681"/>
      <c r="DG11" s="1680"/>
      <c r="DH11" s="1680"/>
      <c r="DI11" s="1680"/>
      <c r="DJ11" s="1680"/>
      <c r="DK11" s="1680"/>
      <c r="DL11" s="1618"/>
      <c r="DM11" s="1618"/>
      <c r="DN11" s="1618"/>
      <c r="DO11" s="1618"/>
      <c r="DP11" s="1618"/>
      <c r="DQ11" s="1619"/>
      <c r="DR11" s="1618"/>
      <c r="DS11" s="1618"/>
      <c r="DT11" s="1618"/>
      <c r="DU11" s="1618"/>
      <c r="DV11" s="1618"/>
      <c r="DW11" s="1615"/>
      <c r="DX11" s="1615"/>
      <c r="DY11" s="1615"/>
      <c r="DZ11" s="1615"/>
      <c r="EA11" s="1615"/>
      <c r="EB11" s="1615"/>
      <c r="EC11" s="1617"/>
      <c r="ED11" s="1616"/>
      <c r="EE11" s="1615"/>
      <c r="EF11" s="1615"/>
      <c r="EG11" s="1615"/>
      <c r="EH11" s="1615"/>
      <c r="EI11" s="1615"/>
      <c r="EJ11" s="1615"/>
      <c r="EK11" s="1615"/>
      <c r="EL11" s="1615"/>
      <c r="EM11" s="1615"/>
      <c r="EN11" s="1615"/>
      <c r="EO11" s="1615"/>
      <c r="EP11" s="1616"/>
      <c r="EQ11" s="1615"/>
      <c r="ER11" s="1615"/>
      <c r="ES11" s="1615"/>
      <c r="ET11" s="1615"/>
      <c r="EU11" s="1615"/>
      <c r="EV11" s="1615"/>
      <c r="EW11" s="1615"/>
      <c r="EX11" s="1615"/>
      <c r="EY11" s="1615"/>
      <c r="EZ11" s="1615"/>
      <c r="FA11" s="1617">
        <v>0</v>
      </c>
      <c r="FB11" s="1616">
        <v>0</v>
      </c>
      <c r="FC11" s="1615">
        <v>20.218049000000001</v>
      </c>
      <c r="FD11" s="1615">
        <v>50.319802000000003</v>
      </c>
      <c r="FE11" s="1615">
        <v>50.319802000000003</v>
      </c>
      <c r="FF11" s="1615">
        <v>63.485866999999999</v>
      </c>
      <c r="FG11" s="1615">
        <v>54.709406000000001</v>
      </c>
      <c r="FH11" s="1615">
        <v>54.709406000000001</v>
      </c>
      <c r="FI11" s="1615">
        <v>54.584983999999999</v>
      </c>
      <c r="FJ11" s="1615">
        <v>55.635718999999995</v>
      </c>
      <c r="FK11" s="1615">
        <v>55.635718999999995</v>
      </c>
      <c r="FL11" s="1615">
        <v>66.055510999999996</v>
      </c>
      <c r="FM11" s="1617">
        <v>66.055510999999996</v>
      </c>
      <c r="FN11" s="1615">
        <v>66.133266000000006</v>
      </c>
      <c r="FO11" s="1615">
        <v>94.31108900000001</v>
      </c>
      <c r="FP11" s="1615">
        <v>94.31108900000001</v>
      </c>
      <c r="FQ11" s="1615">
        <v>94.31108900000001</v>
      </c>
      <c r="FR11" s="1615">
        <v>94.709964999999997</v>
      </c>
      <c r="FS11" s="1615">
        <v>94.709964999999997</v>
      </c>
      <c r="FT11" s="1615">
        <v>102.12873500000001</v>
      </c>
      <c r="FU11" s="1615">
        <v>103.12447400000001</v>
      </c>
      <c r="FV11" s="1615">
        <v>129.67945</v>
      </c>
      <c r="FW11" s="1615">
        <v>185.72324799999998</v>
      </c>
      <c r="FX11" s="1615">
        <v>149.800938</v>
      </c>
      <c r="FY11" s="1617">
        <v>149.800938</v>
      </c>
      <c r="FZ11" s="1616">
        <v>158.157175</v>
      </c>
      <c r="GA11" s="1615">
        <v>100.199237</v>
      </c>
      <c r="GB11" s="1615">
        <v>100.199237</v>
      </c>
      <c r="GC11" s="1615">
        <v>101.04636000000001</v>
      </c>
      <c r="GD11" s="1615">
        <v>171.569907</v>
      </c>
      <c r="GE11" s="1615">
        <v>124.864007</v>
      </c>
      <c r="GF11" s="1615">
        <v>83.459718999999993</v>
      </c>
      <c r="GG11" s="1615">
        <v>77.404479000000009</v>
      </c>
      <c r="GH11" s="1615">
        <v>66.268664999999999</v>
      </c>
      <c r="GI11" s="1615">
        <v>151.43522300000001</v>
      </c>
      <c r="GJ11" s="1615">
        <v>86.24903900000001</v>
      </c>
      <c r="GK11" s="1617">
        <v>81.039991999999998</v>
      </c>
      <c r="GL11" s="1615"/>
      <c r="GM11" s="1683"/>
    </row>
    <row r="12" spans="1:195" ht="39.65" customHeight="1" x14ac:dyDescent="0.7">
      <c r="A12" s="1608" t="s">
        <v>1006</v>
      </c>
      <c r="B12" s="1610"/>
      <c r="C12" s="1610"/>
      <c r="D12" s="1610"/>
      <c r="E12" s="1610"/>
      <c r="F12" s="1610"/>
      <c r="G12" s="1610"/>
      <c r="H12" s="1610"/>
      <c r="I12" s="1610"/>
      <c r="J12" s="1610"/>
      <c r="K12" s="1610"/>
      <c r="L12" s="1610"/>
      <c r="M12" s="1610"/>
      <c r="N12" s="1609"/>
      <c r="O12" s="1610"/>
      <c r="P12" s="1610"/>
      <c r="Q12" s="1610"/>
      <c r="R12" s="1610"/>
      <c r="S12" s="1610"/>
      <c r="T12" s="1610"/>
      <c r="U12" s="1610"/>
      <c r="V12" s="1610"/>
      <c r="W12" s="1610"/>
      <c r="X12" s="1610"/>
      <c r="Y12" s="1611"/>
      <c r="Z12" s="1610"/>
      <c r="AA12" s="1610"/>
      <c r="AB12" s="1610"/>
      <c r="AC12" s="1610"/>
      <c r="AD12" s="1610"/>
      <c r="AE12" s="1610"/>
      <c r="AF12" s="1610"/>
      <c r="AG12" s="1610"/>
      <c r="AH12" s="1610"/>
      <c r="AI12" s="1610"/>
      <c r="AJ12" s="1610"/>
      <c r="AK12" s="1610"/>
      <c r="AL12" s="1609"/>
      <c r="AM12" s="1610"/>
      <c r="AN12" s="1610"/>
      <c r="AO12" s="1610"/>
      <c r="AP12" s="1610"/>
      <c r="AQ12" s="1610"/>
      <c r="AR12" s="1610"/>
      <c r="AS12" s="1610"/>
      <c r="AT12" s="1610"/>
      <c r="AU12" s="1610"/>
      <c r="AV12" s="1610"/>
      <c r="AW12" s="1611"/>
      <c r="AX12" s="1613"/>
      <c r="AY12" s="1613"/>
      <c r="AZ12" s="1613"/>
      <c r="BA12" s="1613"/>
      <c r="BB12" s="1613"/>
      <c r="BC12" s="1613"/>
      <c r="BD12" s="1613"/>
      <c r="BE12" s="1613"/>
      <c r="BF12" s="1613"/>
      <c r="BG12" s="1613"/>
      <c r="BH12" s="1613"/>
      <c r="BI12" s="1613"/>
      <c r="BJ12" s="1612"/>
      <c r="BK12" s="1613"/>
      <c r="BL12" s="1613"/>
      <c r="BM12" s="1613"/>
      <c r="BN12" s="1613"/>
      <c r="BO12" s="1613"/>
      <c r="BP12" s="1613"/>
      <c r="BQ12" s="1613"/>
      <c r="BR12" s="1613"/>
      <c r="BS12" s="1613"/>
      <c r="BT12" s="1613"/>
      <c r="BU12" s="1614"/>
      <c r="BV12" s="1609"/>
      <c r="BW12" s="1610"/>
      <c r="BX12" s="1610"/>
      <c r="BY12" s="1632"/>
      <c r="BZ12" s="1613"/>
      <c r="CA12" s="1613"/>
      <c r="CB12" s="1613"/>
      <c r="CC12" s="1613"/>
      <c r="CD12" s="1613"/>
      <c r="CE12" s="1613"/>
      <c r="CF12" s="1613"/>
      <c r="CG12" s="1614"/>
      <c r="CH12" s="1613"/>
      <c r="CI12" s="1613"/>
      <c r="CJ12" s="1613"/>
      <c r="CK12" s="1613"/>
      <c r="CL12" s="1613"/>
      <c r="CM12" s="1613"/>
      <c r="CN12" s="1613"/>
      <c r="CO12" s="1613"/>
      <c r="CP12" s="1613"/>
      <c r="CQ12" s="1680"/>
      <c r="CR12" s="1680"/>
      <c r="CS12" s="1680"/>
      <c r="CT12" s="1681"/>
      <c r="CU12" s="1680"/>
      <c r="CV12" s="1680"/>
      <c r="CW12" s="1680"/>
      <c r="CX12" s="1680"/>
      <c r="CY12" s="1680"/>
      <c r="CZ12" s="1680"/>
      <c r="DA12" s="1680"/>
      <c r="DB12" s="1680"/>
      <c r="DC12" s="1680"/>
      <c r="DD12" s="1680"/>
      <c r="DE12" s="1682"/>
      <c r="DF12" s="1681"/>
      <c r="DG12" s="1680"/>
      <c r="DH12" s="1680"/>
      <c r="DI12" s="1680"/>
      <c r="DJ12" s="1680"/>
      <c r="DK12" s="1680"/>
      <c r="DL12" s="1618"/>
      <c r="DM12" s="1618"/>
      <c r="DN12" s="1618"/>
      <c r="DO12" s="1618"/>
      <c r="DP12" s="1618"/>
      <c r="DQ12" s="1619"/>
      <c r="DR12" s="1618"/>
      <c r="DS12" s="1618"/>
      <c r="DT12" s="1618"/>
      <c r="DU12" s="1618"/>
      <c r="DV12" s="1618"/>
      <c r="DW12" s="1615"/>
      <c r="DX12" s="1615"/>
      <c r="DY12" s="1615"/>
      <c r="DZ12" s="1615"/>
      <c r="EA12" s="1615"/>
      <c r="EB12" s="1615"/>
      <c r="EC12" s="1617"/>
      <c r="ED12" s="1616"/>
      <c r="EE12" s="1615"/>
      <c r="EF12" s="1615"/>
      <c r="EG12" s="1615"/>
      <c r="EH12" s="1615"/>
      <c r="EI12" s="1615"/>
      <c r="EJ12" s="1615"/>
      <c r="EK12" s="1615"/>
      <c r="EL12" s="1615"/>
      <c r="EM12" s="1615"/>
      <c r="EN12" s="1615"/>
      <c r="EO12" s="1615"/>
      <c r="EP12" s="1616"/>
      <c r="EQ12" s="1615"/>
      <c r="ER12" s="1615"/>
      <c r="ES12" s="1615"/>
      <c r="ET12" s="1615"/>
      <c r="EU12" s="1615"/>
      <c r="EV12" s="1615"/>
      <c r="EW12" s="1615"/>
      <c r="EX12" s="1615"/>
      <c r="EY12" s="1615"/>
      <c r="EZ12" s="1615"/>
      <c r="FA12" s="1617">
        <v>0</v>
      </c>
      <c r="FB12" s="1616">
        <v>0</v>
      </c>
      <c r="FC12" s="1615">
        <v>3253.7743200000004</v>
      </c>
      <c r="FD12" s="1615">
        <v>3223.9175310000001</v>
      </c>
      <c r="FE12" s="1615">
        <v>3223.9175310000001</v>
      </c>
      <c r="FF12" s="1615">
        <v>3210.7514660000002</v>
      </c>
      <c r="FG12" s="1615">
        <v>3219.5279270000001</v>
      </c>
      <c r="FH12" s="1615">
        <v>3219.5279270000001</v>
      </c>
      <c r="FI12" s="1615">
        <v>3219.652349</v>
      </c>
      <c r="FJ12" s="1615">
        <v>3229.8483170000004</v>
      </c>
      <c r="FK12" s="1615">
        <v>3229.8483170000004</v>
      </c>
      <c r="FL12" s="1615">
        <v>3215.0006430000003</v>
      </c>
      <c r="FM12" s="1617">
        <v>3193.6407300000001</v>
      </c>
      <c r="FN12" s="1615">
        <v>3193.2931520000002</v>
      </c>
      <c r="FO12" s="1615">
        <v>3164.799152</v>
      </c>
      <c r="FP12" s="1615">
        <v>3164.799152</v>
      </c>
      <c r="FQ12" s="1615">
        <v>3163.9920460000003</v>
      </c>
      <c r="FR12" s="1615">
        <v>3162.5931700000001</v>
      </c>
      <c r="FS12" s="1615">
        <v>3160.5931700000001</v>
      </c>
      <c r="FT12" s="1615">
        <v>3153.1744000000003</v>
      </c>
      <c r="FU12" s="1615">
        <v>3142.6813629999997</v>
      </c>
      <c r="FV12" s="1615">
        <v>3066.8057829999998</v>
      </c>
      <c r="FW12" s="1615">
        <v>3000.3619850000005</v>
      </c>
      <c r="FX12" s="1615">
        <v>3036.2742949999997</v>
      </c>
      <c r="FY12" s="1617">
        <v>3036.2742950000002</v>
      </c>
      <c r="FZ12" s="1616">
        <v>3027.9180580000002</v>
      </c>
      <c r="GA12" s="1615">
        <v>3022.6830580000001</v>
      </c>
      <c r="GB12" s="1615">
        <v>3022.6830580000001</v>
      </c>
      <c r="GC12" s="1615">
        <v>3025.8359350000001</v>
      </c>
      <c r="GD12" s="1615">
        <v>3024.146217</v>
      </c>
      <c r="GE12" s="1615">
        <v>3048.9555350000001</v>
      </c>
      <c r="GF12" s="1615">
        <v>3090.6759999999999</v>
      </c>
      <c r="GG12" s="1615">
        <v>3091.7312400000001</v>
      </c>
      <c r="GH12" s="1615">
        <v>3102.7104879999997</v>
      </c>
      <c r="GI12" s="1615">
        <v>3053.6860390000002</v>
      </c>
      <c r="GJ12" s="1615">
        <v>3123.8722229999998</v>
      </c>
      <c r="GK12" s="1617">
        <v>3079.0812700000001</v>
      </c>
      <c r="GL12" s="1615"/>
      <c r="GM12" s="1683"/>
    </row>
    <row r="13" spans="1:195" s="1607" customFormat="1" ht="39.75" customHeight="1" x14ac:dyDescent="0.7">
      <c r="A13" s="1621" t="s">
        <v>1024</v>
      </c>
      <c r="B13" s="1579"/>
      <c r="C13" s="1579"/>
      <c r="D13" s="1579"/>
      <c r="E13" s="1579"/>
      <c r="F13" s="1579"/>
      <c r="G13" s="1579"/>
      <c r="H13" s="1579"/>
      <c r="I13" s="1579"/>
      <c r="J13" s="1579"/>
      <c r="K13" s="1579"/>
      <c r="L13" s="1579"/>
      <c r="M13" s="1579"/>
      <c r="N13" s="1584"/>
      <c r="O13" s="1579"/>
      <c r="P13" s="1579"/>
      <c r="Q13" s="1579"/>
      <c r="R13" s="1579"/>
      <c r="S13" s="1579"/>
      <c r="T13" s="1579"/>
      <c r="U13" s="1579"/>
      <c r="V13" s="1579"/>
      <c r="W13" s="1579"/>
      <c r="X13" s="1579"/>
      <c r="Y13" s="1585"/>
      <c r="Z13" s="1579"/>
      <c r="AA13" s="1579"/>
      <c r="AB13" s="1579"/>
      <c r="AC13" s="1579"/>
      <c r="AD13" s="1579"/>
      <c r="AE13" s="1579"/>
      <c r="AF13" s="1579"/>
      <c r="AG13" s="1579"/>
      <c r="AH13" s="1579"/>
      <c r="AI13" s="1579"/>
      <c r="AJ13" s="1579"/>
      <c r="AK13" s="1579"/>
      <c r="AL13" s="1584"/>
      <c r="AM13" s="1579"/>
      <c r="AN13" s="1579"/>
      <c r="AO13" s="1579"/>
      <c r="AP13" s="1579"/>
      <c r="AQ13" s="1579"/>
      <c r="AR13" s="1579"/>
      <c r="AS13" s="1579"/>
      <c r="AT13" s="1579"/>
      <c r="AU13" s="1579"/>
      <c r="AV13" s="1579"/>
      <c r="AW13" s="1585"/>
      <c r="AX13" s="1605"/>
      <c r="AY13" s="1605"/>
      <c r="AZ13" s="1605"/>
      <c r="BA13" s="1605"/>
      <c r="BB13" s="1605"/>
      <c r="BC13" s="1605"/>
      <c r="BD13" s="1605"/>
      <c r="BE13" s="1605"/>
      <c r="BF13" s="1605"/>
      <c r="BG13" s="1605"/>
      <c r="BH13" s="1605"/>
      <c r="BI13" s="1605"/>
      <c r="BJ13" s="1604"/>
      <c r="BK13" s="1605"/>
      <c r="BL13" s="1605"/>
      <c r="BM13" s="1605"/>
      <c r="BN13" s="1605"/>
      <c r="BO13" s="1605"/>
      <c r="BP13" s="1605"/>
      <c r="BQ13" s="1605"/>
      <c r="BR13" s="1605"/>
      <c r="BS13" s="1605"/>
      <c r="BT13" s="1605"/>
      <c r="BU13" s="1606"/>
      <c r="BV13" s="1584"/>
      <c r="BW13" s="1579"/>
      <c r="BX13" s="1579"/>
      <c r="BY13" s="1628"/>
      <c r="BZ13" s="1605"/>
      <c r="CA13" s="1605"/>
      <c r="CB13" s="1605"/>
      <c r="CC13" s="1605"/>
      <c r="CD13" s="1605"/>
      <c r="CE13" s="1605"/>
      <c r="CF13" s="1605"/>
      <c r="CG13" s="1606"/>
      <c r="CH13" s="1605"/>
      <c r="CI13" s="1605"/>
      <c r="CJ13" s="1605"/>
      <c r="CK13" s="1605"/>
      <c r="CL13" s="1605"/>
      <c r="CM13" s="1605"/>
      <c r="CN13" s="1605"/>
      <c r="CO13" s="1605"/>
      <c r="CP13" s="1605"/>
      <c r="CQ13" s="1676"/>
      <c r="CR13" s="1676"/>
      <c r="CS13" s="1676"/>
      <c r="CT13" s="1677"/>
      <c r="CU13" s="1676"/>
      <c r="CV13" s="1676"/>
      <c r="CW13" s="1676"/>
      <c r="CX13" s="1676"/>
      <c r="CY13" s="1676"/>
      <c r="CZ13" s="1676"/>
      <c r="DA13" s="1676"/>
      <c r="DB13" s="1676"/>
      <c r="DC13" s="1676"/>
      <c r="DD13" s="1676"/>
      <c r="DE13" s="1678"/>
      <c r="DF13" s="1677"/>
      <c r="DG13" s="1676"/>
      <c r="DH13" s="1676"/>
      <c r="DI13" s="1676"/>
      <c r="DJ13" s="1676"/>
      <c r="DK13" s="1676"/>
      <c r="DL13" s="1592"/>
      <c r="DM13" s="1592"/>
      <c r="DN13" s="1592"/>
      <c r="DO13" s="1592"/>
      <c r="DP13" s="1592"/>
      <c r="DQ13" s="1593"/>
      <c r="DR13" s="1592"/>
      <c r="DS13" s="1592"/>
      <c r="DT13" s="1592"/>
      <c r="DU13" s="1592"/>
      <c r="DV13" s="1592"/>
      <c r="DW13" s="1595"/>
      <c r="DX13" s="1595"/>
      <c r="DY13" s="1595"/>
      <c r="DZ13" s="1595"/>
      <c r="EA13" s="1595"/>
      <c r="EB13" s="1595"/>
      <c r="EC13" s="1596"/>
      <c r="ED13" s="1599"/>
      <c r="EE13" s="1595"/>
      <c r="EF13" s="1595">
        <v>0</v>
      </c>
      <c r="EG13" s="1595">
        <v>0</v>
      </c>
      <c r="EH13" s="1595">
        <v>0</v>
      </c>
      <c r="EI13" s="1595">
        <v>0</v>
      </c>
      <c r="EJ13" s="1595">
        <v>0</v>
      </c>
      <c r="EK13" s="1595">
        <v>0</v>
      </c>
      <c r="EL13" s="1595">
        <v>0</v>
      </c>
      <c r="EM13" s="1595">
        <v>0</v>
      </c>
      <c r="EN13" s="1595">
        <v>1000.42015427</v>
      </c>
      <c r="EO13" s="1595">
        <v>1015.44284806</v>
      </c>
      <c r="EP13" s="1599">
        <v>1018.4000712400001</v>
      </c>
      <c r="EQ13" s="1595">
        <v>1748.95131305</v>
      </c>
      <c r="ER13" s="1595">
        <v>1884.57800258</v>
      </c>
      <c r="ES13" s="1595">
        <v>1884.73690906</v>
      </c>
      <c r="ET13" s="1595">
        <v>1893.0265309399999</v>
      </c>
      <c r="EU13" s="1595">
        <v>1909.3383903600002</v>
      </c>
      <c r="EV13" s="1595">
        <v>2514.5524311599997</v>
      </c>
      <c r="EW13" s="1595">
        <v>2726.9459353900002</v>
      </c>
      <c r="EX13" s="1595">
        <v>3181.5141758399996</v>
      </c>
      <c r="EY13" s="1595">
        <v>4308.9957074200001</v>
      </c>
      <c r="EZ13" s="1595">
        <v>4537.4109581499997</v>
      </c>
      <c r="FA13" s="1596">
        <v>2961.64806215</v>
      </c>
      <c r="FB13" s="1599">
        <v>3739.3928109200001</v>
      </c>
      <c r="FC13" s="1595">
        <v>3803.4101368000006</v>
      </c>
      <c r="FD13" s="1595">
        <v>3803.5605582799999</v>
      </c>
      <c r="FE13" s="1595">
        <v>3792.0773908699998</v>
      </c>
      <c r="FF13" s="1595">
        <v>3798.9644631719998</v>
      </c>
      <c r="FG13" s="1595">
        <v>3807.8588228899998</v>
      </c>
      <c r="FH13" s="1595">
        <v>3810.0045439200003</v>
      </c>
      <c r="FI13" s="1595">
        <v>3815.2521776900003</v>
      </c>
      <c r="FJ13" s="1595">
        <v>4513.3280952300001</v>
      </c>
      <c r="FK13" s="1595">
        <v>4662.4603471700002</v>
      </c>
      <c r="FL13" s="1595">
        <v>4712.8872352999997</v>
      </c>
      <c r="FM13" s="1596">
        <v>4818.0783724999992</v>
      </c>
      <c r="FN13" s="1595">
        <v>4881.1930548199998</v>
      </c>
      <c r="FO13" s="1595">
        <v>5055.0117817199998</v>
      </c>
      <c r="FP13" s="1595">
        <v>5222.4258073999999</v>
      </c>
      <c r="FQ13" s="1595">
        <v>5383.3945957799997</v>
      </c>
      <c r="FR13" s="1595">
        <v>5730.6672248300001</v>
      </c>
      <c r="FS13" s="1595">
        <v>5915.5523025900002</v>
      </c>
      <c r="FT13" s="1595">
        <v>6043.28150233</v>
      </c>
      <c r="FU13" s="1595">
        <v>6160.47132031</v>
      </c>
      <c r="FV13" s="1595">
        <v>6407.9035752100008</v>
      </c>
      <c r="FW13" s="1595">
        <v>6610.7056016500001</v>
      </c>
      <c r="FX13" s="1595">
        <v>6192.9407233500006</v>
      </c>
      <c r="FY13" s="1596">
        <v>5961.8039740938002</v>
      </c>
      <c r="FZ13" s="1599">
        <v>6205.1420845449011</v>
      </c>
      <c r="GA13" s="1595">
        <v>6298.4156131385998</v>
      </c>
      <c r="GB13" s="1595">
        <v>6298.4156131385998</v>
      </c>
      <c r="GC13" s="1595">
        <v>5738.7339054927006</v>
      </c>
      <c r="GD13" s="1595">
        <v>4169.1767446287004</v>
      </c>
      <c r="GE13" s="1595">
        <v>4181.3781058224004</v>
      </c>
      <c r="GF13" s="1595">
        <v>4258.4372009360995</v>
      </c>
      <c r="GG13" s="1595">
        <v>4623.4240985709002</v>
      </c>
      <c r="GH13" s="1595">
        <v>5037.0948327293991</v>
      </c>
      <c r="GI13" s="1595">
        <v>4420.6626079035004</v>
      </c>
      <c r="GJ13" s="1595">
        <v>4570.6866536800007</v>
      </c>
      <c r="GK13" s="1596">
        <v>4238.1286230100004</v>
      </c>
      <c r="GL13" s="1595"/>
      <c r="GM13" s="1679"/>
    </row>
    <row r="14" spans="1:195" ht="39.75" customHeight="1" x14ac:dyDescent="0.7">
      <c r="A14" s="1608" t="s">
        <v>1005</v>
      </c>
      <c r="B14" s="1610"/>
      <c r="C14" s="1610"/>
      <c r="D14" s="1610"/>
      <c r="E14" s="1610"/>
      <c r="F14" s="1610"/>
      <c r="G14" s="1610"/>
      <c r="H14" s="1610"/>
      <c r="I14" s="1610"/>
      <c r="J14" s="1610"/>
      <c r="K14" s="1610"/>
      <c r="L14" s="1610"/>
      <c r="M14" s="1610"/>
      <c r="N14" s="1609"/>
      <c r="O14" s="1610"/>
      <c r="P14" s="1610"/>
      <c r="Q14" s="1610"/>
      <c r="R14" s="1610"/>
      <c r="S14" s="1610"/>
      <c r="T14" s="1610"/>
      <c r="U14" s="1610"/>
      <c r="V14" s="1610"/>
      <c r="W14" s="1610"/>
      <c r="X14" s="1610"/>
      <c r="Y14" s="1611"/>
      <c r="Z14" s="1610"/>
      <c r="AA14" s="1610"/>
      <c r="AB14" s="1610"/>
      <c r="AC14" s="1610"/>
      <c r="AD14" s="1610"/>
      <c r="AE14" s="1610"/>
      <c r="AF14" s="1610"/>
      <c r="AG14" s="1610"/>
      <c r="AH14" s="1610"/>
      <c r="AI14" s="1610"/>
      <c r="AJ14" s="1610"/>
      <c r="AK14" s="1610"/>
      <c r="AL14" s="1609"/>
      <c r="AM14" s="1610"/>
      <c r="AN14" s="1610"/>
      <c r="AO14" s="1610"/>
      <c r="AP14" s="1610"/>
      <c r="AQ14" s="1610"/>
      <c r="AR14" s="1610"/>
      <c r="AS14" s="1610"/>
      <c r="AT14" s="1610"/>
      <c r="AU14" s="1610"/>
      <c r="AV14" s="1610"/>
      <c r="AW14" s="1611"/>
      <c r="AX14" s="1613"/>
      <c r="AY14" s="1613"/>
      <c r="AZ14" s="1613"/>
      <c r="BA14" s="1613"/>
      <c r="BB14" s="1613"/>
      <c r="BC14" s="1613"/>
      <c r="BD14" s="1613"/>
      <c r="BE14" s="1613"/>
      <c r="BF14" s="1613"/>
      <c r="BG14" s="1613"/>
      <c r="BH14" s="1613"/>
      <c r="BI14" s="1613"/>
      <c r="BJ14" s="1612"/>
      <c r="BK14" s="1613"/>
      <c r="BL14" s="1613"/>
      <c r="BM14" s="1613"/>
      <c r="BN14" s="1613"/>
      <c r="BO14" s="1613"/>
      <c r="BP14" s="1613"/>
      <c r="BQ14" s="1613"/>
      <c r="BR14" s="1613"/>
      <c r="BS14" s="1613"/>
      <c r="BT14" s="1613"/>
      <c r="BU14" s="1614"/>
      <c r="BV14" s="1609"/>
      <c r="BW14" s="1610"/>
      <c r="BX14" s="1610"/>
      <c r="BY14" s="1632"/>
      <c r="BZ14" s="1613"/>
      <c r="CA14" s="1613"/>
      <c r="CB14" s="1613"/>
      <c r="CC14" s="1613"/>
      <c r="CD14" s="1613"/>
      <c r="CE14" s="1613"/>
      <c r="CF14" s="1613"/>
      <c r="CG14" s="1614"/>
      <c r="CH14" s="1613"/>
      <c r="CI14" s="1613"/>
      <c r="CJ14" s="1613"/>
      <c r="CK14" s="1613"/>
      <c r="CL14" s="1613"/>
      <c r="CM14" s="1613"/>
      <c r="CN14" s="1613"/>
      <c r="CO14" s="1613"/>
      <c r="CP14" s="1613"/>
      <c r="CQ14" s="1680"/>
      <c r="CR14" s="1680"/>
      <c r="CS14" s="1680"/>
      <c r="CT14" s="1681"/>
      <c r="CU14" s="1680"/>
      <c r="CV14" s="1680"/>
      <c r="CW14" s="1680"/>
      <c r="CX14" s="1680"/>
      <c r="CY14" s="1680"/>
      <c r="CZ14" s="1680"/>
      <c r="DA14" s="1680"/>
      <c r="DB14" s="1680"/>
      <c r="DC14" s="1680"/>
      <c r="DD14" s="1680"/>
      <c r="DE14" s="1682"/>
      <c r="DF14" s="1681"/>
      <c r="DG14" s="1680"/>
      <c r="DH14" s="1680"/>
      <c r="DI14" s="1680"/>
      <c r="DJ14" s="1680"/>
      <c r="DK14" s="1680"/>
      <c r="DL14" s="1618"/>
      <c r="DM14" s="1618"/>
      <c r="DN14" s="1618"/>
      <c r="DO14" s="1618"/>
      <c r="DP14" s="1618"/>
      <c r="DQ14" s="1619"/>
      <c r="DR14" s="1618"/>
      <c r="DS14" s="1618"/>
      <c r="DT14" s="1618"/>
      <c r="DU14" s="1618"/>
      <c r="DV14" s="1618"/>
      <c r="DW14" s="1615"/>
      <c r="DX14" s="1615"/>
      <c r="DY14" s="1615"/>
      <c r="DZ14" s="1615"/>
      <c r="EA14" s="1615"/>
      <c r="EB14" s="1615"/>
      <c r="EC14" s="1617"/>
      <c r="ED14" s="1616"/>
      <c r="EE14" s="1615"/>
      <c r="EF14" s="1615">
        <v>0</v>
      </c>
      <c r="EG14" s="1615">
        <v>0</v>
      </c>
      <c r="EH14" s="1615">
        <v>0</v>
      </c>
      <c r="EI14" s="1615">
        <v>0</v>
      </c>
      <c r="EJ14" s="1615">
        <v>0</v>
      </c>
      <c r="EK14" s="1615">
        <v>0</v>
      </c>
      <c r="EL14" s="1615">
        <v>0</v>
      </c>
      <c r="EM14" s="1615">
        <v>0</v>
      </c>
      <c r="EN14" s="1615">
        <v>951.9954225199981</v>
      </c>
      <c r="EO14" s="1615">
        <v>882.96427649999998</v>
      </c>
      <c r="EP14" s="1616">
        <v>869.66399305000004</v>
      </c>
      <c r="EQ14" s="1615">
        <v>1480.1797192899999</v>
      </c>
      <c r="ER14" s="1615">
        <v>1657.94782766</v>
      </c>
      <c r="ES14" s="1615">
        <v>1653.4860253699999</v>
      </c>
      <c r="ET14" s="1615">
        <v>1648.0425943799999</v>
      </c>
      <c r="EU14" s="1615">
        <v>1606.8599726</v>
      </c>
      <c r="EV14" s="1615">
        <v>2230.4682327299997</v>
      </c>
      <c r="EW14" s="1615">
        <v>2401.4554277300003</v>
      </c>
      <c r="EX14" s="1615">
        <v>2791.6456792199997</v>
      </c>
      <c r="EY14" s="1615">
        <v>3706.6915386299997</v>
      </c>
      <c r="EZ14" s="1615">
        <v>3882.6924970999999</v>
      </c>
      <c r="FA14" s="1617">
        <v>2539.9238717600001</v>
      </c>
      <c r="FB14" s="1616">
        <v>3198.5706404100001</v>
      </c>
      <c r="FC14" s="1615">
        <v>3261.62480439</v>
      </c>
      <c r="FD14" s="1615">
        <v>3261.7125110699999</v>
      </c>
      <c r="FE14" s="1615">
        <v>3243.3307458899999</v>
      </c>
      <c r="FF14" s="1615">
        <v>3249.2211988200002</v>
      </c>
      <c r="FG14" s="1615">
        <v>3167.7978315699997</v>
      </c>
      <c r="FH14" s="1615">
        <v>3257.6650333299999</v>
      </c>
      <c r="FI14" s="1615">
        <v>3262.9468005900003</v>
      </c>
      <c r="FJ14" s="1615">
        <v>3989.1108291300002</v>
      </c>
      <c r="FK14" s="1615">
        <v>4120.9215613899996</v>
      </c>
      <c r="FL14" s="1615">
        <v>4165.4914311700004</v>
      </c>
      <c r="FM14" s="1617">
        <v>4261.2116318199996</v>
      </c>
      <c r="FN14" s="1615">
        <v>4317.03160768</v>
      </c>
      <c r="FO14" s="1615">
        <v>4470.7606099199993</v>
      </c>
      <c r="FP14" s="1615">
        <v>4618.8251573200005</v>
      </c>
      <c r="FQ14" s="1615">
        <v>4799.4324844800003</v>
      </c>
      <c r="FR14" s="1615">
        <v>5137.7762559800003</v>
      </c>
      <c r="FS14" s="1615">
        <v>5225.96937712</v>
      </c>
      <c r="FT14" s="1615">
        <v>5295.87817825</v>
      </c>
      <c r="FU14" s="1615">
        <v>5427.3751511700002</v>
      </c>
      <c r="FV14" s="1615">
        <v>5295.1988044600002</v>
      </c>
      <c r="FW14" s="1615">
        <v>5457.0230243899996</v>
      </c>
      <c r="FX14" s="1615">
        <v>5112.1653497900006</v>
      </c>
      <c r="FY14" s="1617">
        <v>4789.8240970746001</v>
      </c>
      <c r="FZ14" s="1616">
        <v>4970.7628641003012</v>
      </c>
      <c r="GA14" s="1615">
        <v>4985.867416282601</v>
      </c>
      <c r="GB14" s="1615">
        <v>4982.4176673132006</v>
      </c>
      <c r="GC14" s="1615">
        <v>4580.9670602903007</v>
      </c>
      <c r="GD14" s="1615">
        <v>3317.1783040507999</v>
      </c>
      <c r="GE14" s="1615">
        <v>3529.9452510000006</v>
      </c>
      <c r="GF14" s="1615">
        <v>3590.2983980668996</v>
      </c>
      <c r="GG14" s="1615">
        <v>3898.9892837817001</v>
      </c>
      <c r="GH14" s="1615">
        <v>4360.5932565455996</v>
      </c>
      <c r="GI14" s="1615">
        <v>3881.801426902</v>
      </c>
      <c r="GJ14" s="1615">
        <v>3935.8601467100002</v>
      </c>
      <c r="GK14" s="1617">
        <v>3565.6535674000002</v>
      </c>
      <c r="GL14" s="1615"/>
      <c r="GM14" s="1683"/>
    </row>
    <row r="15" spans="1:195" ht="39.65" customHeight="1" x14ac:dyDescent="0.7">
      <c r="A15" s="1608" t="s">
        <v>1006</v>
      </c>
      <c r="B15" s="1610"/>
      <c r="C15" s="1610"/>
      <c r="D15" s="1610"/>
      <c r="E15" s="1610"/>
      <c r="F15" s="1610"/>
      <c r="G15" s="1610"/>
      <c r="H15" s="1610"/>
      <c r="I15" s="1610"/>
      <c r="J15" s="1610"/>
      <c r="K15" s="1610"/>
      <c r="L15" s="1610"/>
      <c r="M15" s="1610"/>
      <c r="N15" s="1609"/>
      <c r="O15" s="1610"/>
      <c r="P15" s="1610"/>
      <c r="Q15" s="1610"/>
      <c r="R15" s="1610"/>
      <c r="S15" s="1610"/>
      <c r="T15" s="1610"/>
      <c r="U15" s="1610"/>
      <c r="V15" s="1610"/>
      <c r="W15" s="1610"/>
      <c r="X15" s="1610"/>
      <c r="Y15" s="1611"/>
      <c r="Z15" s="1610"/>
      <c r="AA15" s="1610"/>
      <c r="AB15" s="1610"/>
      <c r="AC15" s="1610"/>
      <c r="AD15" s="1610"/>
      <c r="AE15" s="1610"/>
      <c r="AF15" s="1610"/>
      <c r="AG15" s="1610"/>
      <c r="AH15" s="1610"/>
      <c r="AI15" s="1610"/>
      <c r="AJ15" s="1610"/>
      <c r="AK15" s="1610"/>
      <c r="AL15" s="1609"/>
      <c r="AM15" s="1610"/>
      <c r="AN15" s="1610"/>
      <c r="AO15" s="1610"/>
      <c r="AP15" s="1610"/>
      <c r="AQ15" s="1610"/>
      <c r="AR15" s="1610"/>
      <c r="AS15" s="1610"/>
      <c r="AT15" s="1610"/>
      <c r="AU15" s="1610"/>
      <c r="AV15" s="1610"/>
      <c r="AW15" s="1611"/>
      <c r="AX15" s="1613"/>
      <c r="AY15" s="1613"/>
      <c r="AZ15" s="1613"/>
      <c r="BA15" s="1613"/>
      <c r="BB15" s="1613"/>
      <c r="BC15" s="1613"/>
      <c r="BD15" s="1613"/>
      <c r="BE15" s="1613"/>
      <c r="BF15" s="1613"/>
      <c r="BG15" s="1613"/>
      <c r="BH15" s="1613"/>
      <c r="BI15" s="1613"/>
      <c r="BJ15" s="1612"/>
      <c r="BK15" s="1613"/>
      <c r="BL15" s="1613"/>
      <c r="BM15" s="1613"/>
      <c r="BN15" s="1613"/>
      <c r="BO15" s="1613"/>
      <c r="BP15" s="1613"/>
      <c r="BQ15" s="1613"/>
      <c r="BR15" s="1613"/>
      <c r="BS15" s="1613"/>
      <c r="BT15" s="1613"/>
      <c r="BU15" s="1614"/>
      <c r="BV15" s="1609"/>
      <c r="BW15" s="1610"/>
      <c r="BX15" s="1610"/>
      <c r="BY15" s="1632"/>
      <c r="BZ15" s="1613"/>
      <c r="CA15" s="1613"/>
      <c r="CB15" s="1613"/>
      <c r="CC15" s="1613"/>
      <c r="CD15" s="1613"/>
      <c r="CE15" s="1613"/>
      <c r="CF15" s="1613"/>
      <c r="CG15" s="1614"/>
      <c r="CH15" s="1613"/>
      <c r="CI15" s="1613"/>
      <c r="CJ15" s="1613"/>
      <c r="CK15" s="1613"/>
      <c r="CL15" s="1613"/>
      <c r="CM15" s="1613"/>
      <c r="CN15" s="1613"/>
      <c r="CO15" s="1613"/>
      <c r="CP15" s="1613"/>
      <c r="CQ15" s="1680"/>
      <c r="CR15" s="1680"/>
      <c r="CS15" s="1680"/>
      <c r="CT15" s="1681"/>
      <c r="CU15" s="1680"/>
      <c r="CV15" s="1680"/>
      <c r="CW15" s="1680"/>
      <c r="CX15" s="1680"/>
      <c r="CY15" s="1680"/>
      <c r="CZ15" s="1680"/>
      <c r="DA15" s="1680"/>
      <c r="DB15" s="1680"/>
      <c r="DC15" s="1680"/>
      <c r="DD15" s="1680"/>
      <c r="DE15" s="1682"/>
      <c r="DF15" s="1681"/>
      <c r="DG15" s="1680"/>
      <c r="DH15" s="1680"/>
      <c r="DI15" s="1680"/>
      <c r="DJ15" s="1680"/>
      <c r="DK15" s="1680"/>
      <c r="DL15" s="1618"/>
      <c r="DM15" s="1618"/>
      <c r="DN15" s="1618"/>
      <c r="DO15" s="1618"/>
      <c r="DP15" s="1618"/>
      <c r="DQ15" s="1619"/>
      <c r="DR15" s="1618"/>
      <c r="DS15" s="1618"/>
      <c r="DT15" s="1618"/>
      <c r="DU15" s="1618"/>
      <c r="DV15" s="1618"/>
      <c r="DW15" s="1615"/>
      <c r="DX15" s="1615"/>
      <c r="DY15" s="1615"/>
      <c r="DZ15" s="1615"/>
      <c r="EA15" s="1615"/>
      <c r="EB15" s="1615"/>
      <c r="EC15" s="1617"/>
      <c r="ED15" s="1616"/>
      <c r="EE15" s="1615"/>
      <c r="EF15" s="1615">
        <v>0</v>
      </c>
      <c r="EG15" s="1615">
        <v>0</v>
      </c>
      <c r="EH15" s="1615">
        <v>0</v>
      </c>
      <c r="EI15" s="1615">
        <v>0</v>
      </c>
      <c r="EJ15" s="1615">
        <v>0</v>
      </c>
      <c r="EK15" s="1615">
        <v>0</v>
      </c>
      <c r="EL15" s="1615">
        <v>0</v>
      </c>
      <c r="EM15" s="1615">
        <v>0</v>
      </c>
      <c r="EN15" s="1615">
        <v>48.424731749997591</v>
      </c>
      <c r="EO15" s="1615">
        <v>132.47857156000001</v>
      </c>
      <c r="EP15" s="1616">
        <v>148.73607819</v>
      </c>
      <c r="EQ15" s="1615">
        <v>268.77159376000003</v>
      </c>
      <c r="ER15" s="1615">
        <v>226.63017492000003</v>
      </c>
      <c r="ES15" s="1615">
        <v>231.25088368999999</v>
      </c>
      <c r="ET15" s="1615">
        <v>244.98393656000002</v>
      </c>
      <c r="EU15" s="1615">
        <v>302.47841776000001</v>
      </c>
      <c r="EV15" s="1615">
        <v>284.08419843000001</v>
      </c>
      <c r="EW15" s="1615">
        <v>325.49050765999999</v>
      </c>
      <c r="EX15" s="1615">
        <v>389.86849661999997</v>
      </c>
      <c r="EY15" s="1615">
        <v>602.30416879000006</v>
      </c>
      <c r="EZ15" s="1615">
        <v>654.71846105000009</v>
      </c>
      <c r="FA15" s="1617">
        <v>421.72419038999999</v>
      </c>
      <c r="FB15" s="1616">
        <v>540.82217050999998</v>
      </c>
      <c r="FC15" s="1615">
        <v>541.78533241000002</v>
      </c>
      <c r="FD15" s="1615">
        <v>541.84804721</v>
      </c>
      <c r="FE15" s="1615">
        <v>548.74664497999993</v>
      </c>
      <c r="FF15" s="1615">
        <v>549.74326435199998</v>
      </c>
      <c r="FG15" s="1615">
        <v>640.06099132000008</v>
      </c>
      <c r="FH15" s="1615">
        <v>552.33951059000003</v>
      </c>
      <c r="FI15" s="1615">
        <v>552.30537709999999</v>
      </c>
      <c r="FJ15" s="1615">
        <v>523.65209918000005</v>
      </c>
      <c r="FK15" s="1615">
        <v>540.95494426000005</v>
      </c>
      <c r="FL15" s="1615">
        <v>546.80564806999996</v>
      </c>
      <c r="FM15" s="1617">
        <v>556.26341239999999</v>
      </c>
      <c r="FN15" s="1615">
        <v>563.55021552000005</v>
      </c>
      <c r="FO15" s="1615">
        <v>583.61817429999996</v>
      </c>
      <c r="FP15" s="1615">
        <v>602.94668869999998</v>
      </c>
      <c r="FQ15" s="1615">
        <v>583.28799312000001</v>
      </c>
      <c r="FR15" s="1615">
        <v>592.17336458</v>
      </c>
      <c r="FS15" s="1615">
        <v>688.84216956000012</v>
      </c>
      <c r="FT15" s="1615">
        <v>746.64657369999998</v>
      </c>
      <c r="FU15" s="1615">
        <v>732.32474404000004</v>
      </c>
      <c r="FV15" s="1615">
        <v>1111.90236175</v>
      </c>
      <c r="FW15" s="1615">
        <v>1152.8547730299999</v>
      </c>
      <c r="FX15" s="1615">
        <v>1079.9998825800001</v>
      </c>
      <c r="FY15" s="1617">
        <v>1169.1522911248003</v>
      </c>
      <c r="FZ15" s="1616">
        <v>1231.4362232733999</v>
      </c>
      <c r="GA15" s="1615">
        <v>1309.5609615791998</v>
      </c>
      <c r="GB15" s="1615">
        <v>1313.0107105485999</v>
      </c>
      <c r="GC15" s="1615">
        <v>1155.0450577848001</v>
      </c>
      <c r="GD15" s="1615">
        <v>850.02106839229998</v>
      </c>
      <c r="GE15" s="1615">
        <v>649.44969573119999</v>
      </c>
      <c r="GF15" s="1615">
        <v>666.1190959124001</v>
      </c>
      <c r="GG15" s="1615">
        <v>719.94392306550003</v>
      </c>
      <c r="GH15" s="1615">
        <v>673.36712936480001</v>
      </c>
      <c r="GI15" s="1615">
        <v>536.11032315400007</v>
      </c>
      <c r="GJ15" s="1615">
        <v>631.98229325</v>
      </c>
      <c r="GK15" s="1617">
        <v>669.83778368999992</v>
      </c>
      <c r="GL15" s="1615"/>
      <c r="GM15" s="1683"/>
    </row>
    <row r="16" spans="1:195" s="1607" customFormat="1" ht="39.65" customHeight="1" x14ac:dyDescent="0.7">
      <c r="A16" s="1621" t="s">
        <v>1025</v>
      </c>
      <c r="B16" s="1579">
        <v>18.731522000000002</v>
      </c>
      <c r="C16" s="1579">
        <v>18.731522000000002</v>
      </c>
      <c r="D16" s="1579">
        <v>18.731522000000002</v>
      </c>
      <c r="E16" s="1579">
        <v>18.731522000000002</v>
      </c>
      <c r="F16" s="1579">
        <v>18.731522000000002</v>
      </c>
      <c r="G16" s="1579">
        <v>18.731522000000002</v>
      </c>
      <c r="H16" s="1579">
        <v>18.731522000000002</v>
      </c>
      <c r="I16" s="1579">
        <v>18.731522000000002</v>
      </c>
      <c r="J16" s="1579">
        <v>18.731522000000002</v>
      </c>
      <c r="K16" s="1579">
        <v>18.731522000000002</v>
      </c>
      <c r="L16" s="1579">
        <v>26.847681999999999</v>
      </c>
      <c r="M16" s="1579">
        <v>27.852484</v>
      </c>
      <c r="N16" s="1584">
        <v>28.199462</v>
      </c>
      <c r="O16" s="1579">
        <v>28.516574999999996</v>
      </c>
      <c r="P16" s="1579">
        <v>28.871756000000001</v>
      </c>
      <c r="Q16" s="1579">
        <v>29.219843999999998</v>
      </c>
      <c r="R16" s="1579">
        <v>29.583860000000001</v>
      </c>
      <c r="S16" s="1579">
        <v>29.940459999999998</v>
      </c>
      <c r="T16" s="1579">
        <v>30.313459000000002</v>
      </c>
      <c r="U16" s="1579">
        <v>30.691101</v>
      </c>
      <c r="V16" s="1579">
        <v>30.974323000000002</v>
      </c>
      <c r="W16" s="1579">
        <v>31.447996999999997</v>
      </c>
      <c r="X16" s="1579">
        <v>31.827063000000003</v>
      </c>
      <c r="Y16" s="1585">
        <v>32.232485999999994</v>
      </c>
      <c r="Z16" s="1579">
        <v>32.634239000000001</v>
      </c>
      <c r="AA16" s="1579">
        <v>33.014607000000005</v>
      </c>
      <c r="AB16" s="1579">
        <v>33.426112000000003</v>
      </c>
      <c r="AC16" s="1579">
        <v>33.829226000000006</v>
      </c>
      <c r="AD16" s="1579">
        <v>34.250884999999997</v>
      </c>
      <c r="AE16" s="1579">
        <v>34.663949000000002</v>
      </c>
      <c r="AF16" s="1579">
        <v>35.096015000000001</v>
      </c>
      <c r="AG16" s="1579">
        <v>35.533470699999995</v>
      </c>
      <c r="AH16" s="1579">
        <v>35.962004</v>
      </c>
      <c r="AI16" s="1579">
        <v>36.410254889999997</v>
      </c>
      <c r="AJ16" s="1579">
        <v>36.849364780000002</v>
      </c>
      <c r="AK16" s="1579">
        <v>38.859413750000002</v>
      </c>
      <c r="AL16" s="1584">
        <v>38.551696999999997</v>
      </c>
      <c r="AM16" s="1579">
        <v>36.528502999999994</v>
      </c>
      <c r="AN16" s="1579">
        <v>19.782924090000002</v>
      </c>
      <c r="AO16" s="1579">
        <v>14.050130999999999</v>
      </c>
      <c r="AP16" s="1579">
        <v>1.4367319999999999</v>
      </c>
      <c r="AQ16" s="1579">
        <v>0.60340481000000001</v>
      </c>
      <c r="AR16" s="1579">
        <v>0</v>
      </c>
      <c r="AS16" s="1579">
        <v>0</v>
      </c>
      <c r="AT16" s="1579">
        <v>0</v>
      </c>
      <c r="AU16" s="1579">
        <v>0</v>
      </c>
      <c r="AV16" s="1579">
        <v>0</v>
      </c>
      <c r="AW16" s="1585">
        <v>0</v>
      </c>
      <c r="AX16" s="1605">
        <v>0</v>
      </c>
      <c r="AY16" s="1605">
        <v>0</v>
      </c>
      <c r="AZ16" s="1605">
        <v>0</v>
      </c>
      <c r="BA16" s="1605">
        <v>0</v>
      </c>
      <c r="BB16" s="1605">
        <v>0</v>
      </c>
      <c r="BC16" s="1605">
        <v>0</v>
      </c>
      <c r="BD16" s="1587">
        <v>0</v>
      </c>
      <c r="BE16" s="1587">
        <v>0</v>
      </c>
      <c r="BF16" s="1587">
        <v>0</v>
      </c>
      <c r="BG16" s="1587">
        <v>0</v>
      </c>
      <c r="BH16" s="1587">
        <v>0</v>
      </c>
      <c r="BI16" s="1587">
        <v>0</v>
      </c>
      <c r="BJ16" s="1586">
        <v>0</v>
      </c>
      <c r="BK16" s="1587">
        <v>0</v>
      </c>
      <c r="BL16" s="1587">
        <v>0</v>
      </c>
      <c r="BM16" s="1587">
        <v>0</v>
      </c>
      <c r="BN16" s="1587">
        <v>0</v>
      </c>
      <c r="BO16" s="1587">
        <v>0</v>
      </c>
      <c r="BP16" s="1587">
        <v>0</v>
      </c>
      <c r="BQ16" s="1587">
        <v>0</v>
      </c>
      <c r="BR16" s="1587">
        <v>0</v>
      </c>
      <c r="BS16" s="1587">
        <v>0</v>
      </c>
      <c r="BT16" s="1587">
        <v>0</v>
      </c>
      <c r="BU16" s="1588">
        <v>0</v>
      </c>
      <c r="BV16" s="1586">
        <v>0</v>
      </c>
      <c r="BW16" s="1587">
        <v>0</v>
      </c>
      <c r="BX16" s="1587">
        <v>0</v>
      </c>
      <c r="BY16" s="1579">
        <v>0</v>
      </c>
      <c r="BZ16" s="1605">
        <v>0</v>
      </c>
      <c r="CA16" s="1605">
        <v>0</v>
      </c>
      <c r="CB16" s="1605">
        <v>0</v>
      </c>
      <c r="CC16" s="1605">
        <v>0</v>
      </c>
      <c r="CD16" s="1605">
        <v>0</v>
      </c>
      <c r="CE16" s="1605">
        <v>0</v>
      </c>
      <c r="CF16" s="1605">
        <v>0</v>
      </c>
      <c r="CG16" s="1606">
        <v>0</v>
      </c>
      <c r="CH16" s="1605">
        <v>0</v>
      </c>
      <c r="CI16" s="1605">
        <v>0</v>
      </c>
      <c r="CJ16" s="1605">
        <v>0</v>
      </c>
      <c r="CK16" s="1605">
        <v>0</v>
      </c>
      <c r="CL16" s="1605">
        <v>0</v>
      </c>
      <c r="CM16" s="1605">
        <v>0</v>
      </c>
      <c r="CN16" s="1605">
        <v>0</v>
      </c>
      <c r="CO16" s="1605">
        <v>0</v>
      </c>
      <c r="CP16" s="1605">
        <v>0</v>
      </c>
      <c r="CQ16" s="1684">
        <v>0</v>
      </c>
      <c r="CR16" s="1684">
        <v>0</v>
      </c>
      <c r="CS16" s="1684">
        <v>0</v>
      </c>
      <c r="CT16" s="1685">
        <v>0</v>
      </c>
      <c r="CU16" s="1684">
        <v>0</v>
      </c>
      <c r="CV16" s="1684">
        <v>0</v>
      </c>
      <c r="CW16" s="1684">
        <v>0</v>
      </c>
      <c r="CX16" s="1684">
        <v>0</v>
      </c>
      <c r="CY16" s="1684">
        <v>0</v>
      </c>
      <c r="CZ16" s="1684">
        <v>0</v>
      </c>
      <c r="DA16" s="1684">
        <v>0</v>
      </c>
      <c r="DB16" s="1684">
        <v>0</v>
      </c>
      <c r="DC16" s="1684">
        <v>0</v>
      </c>
      <c r="DD16" s="1684">
        <v>0</v>
      </c>
      <c r="DE16" s="1686">
        <v>0</v>
      </c>
      <c r="DF16" s="1685">
        <v>0</v>
      </c>
      <c r="DG16" s="1684">
        <v>0</v>
      </c>
      <c r="DH16" s="1684">
        <v>0</v>
      </c>
      <c r="DI16" s="1684">
        <v>0</v>
      </c>
      <c r="DJ16" s="1684">
        <v>0</v>
      </c>
      <c r="DK16" s="1684">
        <v>0</v>
      </c>
      <c r="DL16" s="1592">
        <v>0</v>
      </c>
      <c r="DM16" s="1592">
        <v>0</v>
      </c>
      <c r="DN16" s="1592">
        <v>0</v>
      </c>
      <c r="DO16" s="1592">
        <v>0</v>
      </c>
      <c r="DP16" s="1592">
        <v>0</v>
      </c>
      <c r="DQ16" s="1593">
        <v>0</v>
      </c>
      <c r="DR16" s="1592">
        <v>0</v>
      </c>
      <c r="DS16" s="1592">
        <v>0</v>
      </c>
      <c r="DT16" s="1592">
        <v>0</v>
      </c>
      <c r="DU16" s="1592">
        <v>0</v>
      </c>
      <c r="DV16" s="1592">
        <v>0</v>
      </c>
      <c r="DW16" s="1595">
        <v>0</v>
      </c>
      <c r="DX16" s="1595">
        <v>0</v>
      </c>
      <c r="DY16" s="1595">
        <v>0</v>
      </c>
      <c r="DZ16" s="1595">
        <v>0</v>
      </c>
      <c r="EA16" s="1595">
        <v>0</v>
      </c>
      <c r="EB16" s="1595">
        <v>0</v>
      </c>
      <c r="EC16" s="1596">
        <v>0</v>
      </c>
      <c r="ED16" s="1599">
        <v>0</v>
      </c>
      <c r="EE16" s="1595">
        <v>0</v>
      </c>
      <c r="EF16" s="1595">
        <v>0</v>
      </c>
      <c r="EG16" s="1595">
        <v>0</v>
      </c>
      <c r="EH16" s="1595">
        <v>0</v>
      </c>
      <c r="EI16" s="1595">
        <v>0</v>
      </c>
      <c r="EJ16" s="1595">
        <v>0</v>
      </c>
      <c r="EK16" s="1595">
        <v>0</v>
      </c>
      <c r="EL16" s="1595">
        <v>0</v>
      </c>
      <c r="EM16" s="1595">
        <v>0</v>
      </c>
      <c r="EN16" s="1595">
        <v>0</v>
      </c>
      <c r="EO16" s="1595">
        <v>0</v>
      </c>
      <c r="EP16" s="1599">
        <v>0</v>
      </c>
      <c r="EQ16" s="1595">
        <v>0</v>
      </c>
      <c r="ER16" s="1595">
        <v>0</v>
      </c>
      <c r="ES16" s="1595">
        <v>0</v>
      </c>
      <c r="ET16" s="1595">
        <v>0</v>
      </c>
      <c r="EU16" s="1595">
        <v>0</v>
      </c>
      <c r="EV16" s="1595">
        <v>0</v>
      </c>
      <c r="EW16" s="1595">
        <v>0</v>
      </c>
      <c r="EX16" s="1595">
        <v>0</v>
      </c>
      <c r="EY16" s="1595">
        <v>0</v>
      </c>
      <c r="EZ16" s="1595">
        <v>0</v>
      </c>
      <c r="FA16" s="1596">
        <v>0</v>
      </c>
      <c r="FB16" s="1599">
        <v>0</v>
      </c>
      <c r="FC16" s="1595">
        <v>0</v>
      </c>
      <c r="FD16" s="1595">
        <v>0</v>
      </c>
      <c r="FE16" s="1595">
        <v>0</v>
      </c>
      <c r="FF16" s="1595">
        <v>0</v>
      </c>
      <c r="FG16" s="1595">
        <v>0</v>
      </c>
      <c r="FH16" s="1595">
        <v>0</v>
      </c>
      <c r="FI16" s="1595">
        <v>0</v>
      </c>
      <c r="FJ16" s="1595">
        <v>0</v>
      </c>
      <c r="FK16" s="1595">
        <v>0</v>
      </c>
      <c r="FL16" s="1595">
        <v>0</v>
      </c>
      <c r="FM16" s="1596">
        <v>0</v>
      </c>
      <c r="FN16" s="1595">
        <v>0</v>
      </c>
      <c r="FO16" s="1595">
        <v>0</v>
      </c>
      <c r="FP16" s="1595">
        <v>0</v>
      </c>
      <c r="FQ16" s="1595">
        <v>0</v>
      </c>
      <c r="FR16" s="1595">
        <v>0</v>
      </c>
      <c r="FS16" s="1595">
        <v>0</v>
      </c>
      <c r="FT16" s="1595">
        <v>0</v>
      </c>
      <c r="FU16" s="1595">
        <v>0</v>
      </c>
      <c r="FV16" s="1595">
        <v>0</v>
      </c>
      <c r="FW16" s="1595">
        <v>0</v>
      </c>
      <c r="FX16" s="1595">
        <v>0</v>
      </c>
      <c r="FY16" s="1596">
        <v>0</v>
      </c>
      <c r="FZ16" s="1599">
        <v>0</v>
      </c>
      <c r="GA16" s="1595">
        <v>0</v>
      </c>
      <c r="GB16" s="1595">
        <v>0</v>
      </c>
      <c r="GC16" s="1595">
        <v>0</v>
      </c>
      <c r="GD16" s="1595">
        <v>0</v>
      </c>
      <c r="GE16" s="1595">
        <v>0</v>
      </c>
      <c r="GF16" s="1595">
        <v>0</v>
      </c>
      <c r="GG16" s="1595">
        <v>0</v>
      </c>
      <c r="GH16" s="1595">
        <v>0</v>
      </c>
      <c r="GI16" s="1595">
        <v>0</v>
      </c>
      <c r="GJ16" s="1595">
        <v>0</v>
      </c>
      <c r="GK16" s="1596">
        <v>0</v>
      </c>
      <c r="GL16" s="1595"/>
      <c r="GM16" s="592"/>
    </row>
    <row r="17" spans="1:195" ht="39.65" customHeight="1" x14ac:dyDescent="0.7">
      <c r="A17" s="1608" t="s">
        <v>1005</v>
      </c>
      <c r="B17" s="1610">
        <v>10.95</v>
      </c>
      <c r="C17" s="1610">
        <v>10.95</v>
      </c>
      <c r="D17" s="1610">
        <v>10.95</v>
      </c>
      <c r="E17" s="1610">
        <v>10.95</v>
      </c>
      <c r="F17" s="1610">
        <v>10.95</v>
      </c>
      <c r="G17" s="1610">
        <v>10.95</v>
      </c>
      <c r="H17" s="1610">
        <v>10.95</v>
      </c>
      <c r="I17" s="1610">
        <v>10.95</v>
      </c>
      <c r="J17" s="1610">
        <v>10.95</v>
      </c>
      <c r="K17" s="1610">
        <v>10.95</v>
      </c>
      <c r="L17" s="1610">
        <v>15.644931</v>
      </c>
      <c r="M17" s="1610">
        <v>16.230459</v>
      </c>
      <c r="N17" s="1609">
        <v>16.432652999999998</v>
      </c>
      <c r="O17" s="1610">
        <v>16.617443999999999</v>
      </c>
      <c r="P17" s="1610">
        <v>16.824459999999998</v>
      </c>
      <c r="Q17" s="1610">
        <v>17.027258999999997</v>
      </c>
      <c r="R17" s="1610">
        <v>17.239382000000003</v>
      </c>
      <c r="S17" s="1610">
        <v>17.447183000000003</v>
      </c>
      <c r="T17" s="1610">
        <v>17.664541</v>
      </c>
      <c r="U17" s="1610">
        <v>17.884604</v>
      </c>
      <c r="V17" s="1610">
        <v>18.049645999999999</v>
      </c>
      <c r="W17" s="1610">
        <v>18.325669999999999</v>
      </c>
      <c r="X17" s="1610">
        <v>18.546562000000002</v>
      </c>
      <c r="Y17" s="1611">
        <v>18.782813999999998</v>
      </c>
      <c r="Z17" s="1610">
        <v>19.016928</v>
      </c>
      <c r="AA17" s="1610">
        <v>19.238579000000001</v>
      </c>
      <c r="AB17" s="1610">
        <v>19.478375</v>
      </c>
      <c r="AC17" s="1610">
        <v>19.713282</v>
      </c>
      <c r="AD17" s="1610">
        <v>19.958994999999998</v>
      </c>
      <c r="AE17" s="1610">
        <v>20.199698999999999</v>
      </c>
      <c r="AF17" s="1610">
        <v>20.451477000000001</v>
      </c>
      <c r="AG17" s="1610">
        <v>20.706394339999999</v>
      </c>
      <c r="AH17" s="1610">
        <v>20.956113000000002</v>
      </c>
      <c r="AI17" s="1610">
        <v>21.21732158</v>
      </c>
      <c r="AJ17" s="1610">
        <v>21.473203770000001</v>
      </c>
      <c r="AK17" s="1610">
        <v>22.647345430000001</v>
      </c>
      <c r="AL17" s="1609">
        <v>22.556436000000001</v>
      </c>
      <c r="AM17" s="1610">
        <v>21.372674</v>
      </c>
      <c r="AN17" s="1610">
        <v>11.574917060000001</v>
      </c>
      <c r="AO17" s="1610">
        <v>8.4398179999999989</v>
      </c>
      <c r="AP17" s="1610">
        <v>0.87835299999999994</v>
      </c>
      <c r="AQ17" s="1610">
        <v>0.36889380999999999</v>
      </c>
      <c r="AR17" s="1610">
        <v>0</v>
      </c>
      <c r="AS17" s="1610">
        <v>0</v>
      </c>
      <c r="AT17" s="1610">
        <v>0</v>
      </c>
      <c r="AU17" s="1610">
        <v>0</v>
      </c>
      <c r="AV17" s="1610">
        <v>0</v>
      </c>
      <c r="AW17" s="1611">
        <v>0</v>
      </c>
      <c r="AX17" s="1613">
        <v>0</v>
      </c>
      <c r="AY17" s="1613">
        <v>0</v>
      </c>
      <c r="AZ17" s="1613">
        <v>0</v>
      </c>
      <c r="BA17" s="1613">
        <v>0</v>
      </c>
      <c r="BB17" s="1613">
        <v>0</v>
      </c>
      <c r="BC17" s="1613">
        <v>0</v>
      </c>
      <c r="BD17" s="1640">
        <v>0</v>
      </c>
      <c r="BE17" s="1640">
        <v>0</v>
      </c>
      <c r="BF17" s="1640">
        <v>0</v>
      </c>
      <c r="BG17" s="1640">
        <v>0</v>
      </c>
      <c r="BH17" s="1640">
        <v>0</v>
      </c>
      <c r="BI17" s="1640">
        <v>0</v>
      </c>
      <c r="BJ17" s="1639">
        <v>0</v>
      </c>
      <c r="BK17" s="1640">
        <v>0</v>
      </c>
      <c r="BL17" s="1640">
        <v>0</v>
      </c>
      <c r="BM17" s="1640">
        <v>0</v>
      </c>
      <c r="BN17" s="1640">
        <v>0</v>
      </c>
      <c r="BO17" s="1640">
        <v>0</v>
      </c>
      <c r="BP17" s="1640">
        <v>0</v>
      </c>
      <c r="BQ17" s="1640">
        <v>0</v>
      </c>
      <c r="BR17" s="1640">
        <v>0</v>
      </c>
      <c r="BS17" s="1640">
        <v>0</v>
      </c>
      <c r="BT17" s="1640">
        <v>0</v>
      </c>
      <c r="BU17" s="1641">
        <v>0</v>
      </c>
      <c r="BV17" s="1639">
        <v>0</v>
      </c>
      <c r="BW17" s="1640">
        <v>0</v>
      </c>
      <c r="BX17" s="1640">
        <v>0</v>
      </c>
      <c r="BY17" s="1610">
        <v>0</v>
      </c>
      <c r="BZ17" s="1613">
        <v>0</v>
      </c>
      <c r="CA17" s="1613">
        <v>0</v>
      </c>
      <c r="CB17" s="1613">
        <v>0</v>
      </c>
      <c r="CC17" s="1613">
        <v>0</v>
      </c>
      <c r="CD17" s="1613">
        <v>0</v>
      </c>
      <c r="CE17" s="1613">
        <v>0</v>
      </c>
      <c r="CF17" s="1613">
        <v>0</v>
      </c>
      <c r="CG17" s="1614">
        <v>0</v>
      </c>
      <c r="CH17" s="1613">
        <v>0</v>
      </c>
      <c r="CI17" s="1613">
        <v>0</v>
      </c>
      <c r="CJ17" s="1613">
        <v>0</v>
      </c>
      <c r="CK17" s="1613">
        <v>0</v>
      </c>
      <c r="CL17" s="1613">
        <v>0</v>
      </c>
      <c r="CM17" s="1613">
        <v>0</v>
      </c>
      <c r="CN17" s="1613">
        <v>0</v>
      </c>
      <c r="CO17" s="1613">
        <v>0</v>
      </c>
      <c r="CP17" s="1613">
        <v>0</v>
      </c>
      <c r="CQ17" s="1687">
        <v>0</v>
      </c>
      <c r="CR17" s="1687">
        <v>0</v>
      </c>
      <c r="CS17" s="1687">
        <v>0</v>
      </c>
      <c r="CT17" s="1688">
        <v>0</v>
      </c>
      <c r="CU17" s="1687">
        <v>0</v>
      </c>
      <c r="CV17" s="1687">
        <v>0</v>
      </c>
      <c r="CW17" s="1687">
        <v>0</v>
      </c>
      <c r="CX17" s="1687">
        <v>0</v>
      </c>
      <c r="CY17" s="1687">
        <v>0</v>
      </c>
      <c r="CZ17" s="1687">
        <v>0</v>
      </c>
      <c r="DA17" s="1687">
        <v>0</v>
      </c>
      <c r="DB17" s="1687">
        <v>0</v>
      </c>
      <c r="DC17" s="1687">
        <v>0</v>
      </c>
      <c r="DD17" s="1687">
        <v>0</v>
      </c>
      <c r="DE17" s="1689">
        <v>0</v>
      </c>
      <c r="DF17" s="1688">
        <v>0</v>
      </c>
      <c r="DG17" s="1687">
        <v>0</v>
      </c>
      <c r="DH17" s="1687">
        <v>0</v>
      </c>
      <c r="DI17" s="1687">
        <v>0</v>
      </c>
      <c r="DJ17" s="1687">
        <v>0</v>
      </c>
      <c r="DK17" s="1687">
        <v>0</v>
      </c>
      <c r="DL17" s="1618">
        <v>0</v>
      </c>
      <c r="DM17" s="1618">
        <v>0</v>
      </c>
      <c r="DN17" s="1618">
        <v>0</v>
      </c>
      <c r="DO17" s="1618">
        <v>0</v>
      </c>
      <c r="DP17" s="1618">
        <v>0</v>
      </c>
      <c r="DQ17" s="1619">
        <v>0</v>
      </c>
      <c r="DR17" s="1618">
        <v>0</v>
      </c>
      <c r="DS17" s="1618">
        <v>0</v>
      </c>
      <c r="DT17" s="1618">
        <v>0</v>
      </c>
      <c r="DU17" s="1618">
        <v>0</v>
      </c>
      <c r="DV17" s="1618">
        <v>0</v>
      </c>
      <c r="DW17" s="1615">
        <v>0</v>
      </c>
      <c r="DX17" s="1615">
        <v>0</v>
      </c>
      <c r="DY17" s="1615">
        <v>0</v>
      </c>
      <c r="DZ17" s="1615">
        <v>0</v>
      </c>
      <c r="EA17" s="1615">
        <v>0</v>
      </c>
      <c r="EB17" s="1615">
        <v>0</v>
      </c>
      <c r="EC17" s="1617">
        <v>0</v>
      </c>
      <c r="ED17" s="1616">
        <v>0</v>
      </c>
      <c r="EE17" s="1615">
        <v>0</v>
      </c>
      <c r="EF17" s="1615">
        <v>0</v>
      </c>
      <c r="EG17" s="1615">
        <v>0</v>
      </c>
      <c r="EH17" s="1615">
        <v>0</v>
      </c>
      <c r="EI17" s="1615">
        <v>0</v>
      </c>
      <c r="EJ17" s="1615">
        <v>0</v>
      </c>
      <c r="EK17" s="1615">
        <v>0</v>
      </c>
      <c r="EL17" s="1615">
        <v>0</v>
      </c>
      <c r="EM17" s="1615">
        <v>0</v>
      </c>
      <c r="EN17" s="1615">
        <v>0</v>
      </c>
      <c r="EO17" s="1615">
        <v>0</v>
      </c>
      <c r="EP17" s="1616">
        <v>0</v>
      </c>
      <c r="EQ17" s="1615">
        <v>0</v>
      </c>
      <c r="ER17" s="1615">
        <v>0</v>
      </c>
      <c r="ES17" s="1615">
        <v>0</v>
      </c>
      <c r="ET17" s="1615">
        <v>0</v>
      </c>
      <c r="EU17" s="1615">
        <v>0</v>
      </c>
      <c r="EV17" s="1615">
        <v>0</v>
      </c>
      <c r="EW17" s="1615">
        <v>0</v>
      </c>
      <c r="EX17" s="1615">
        <v>0</v>
      </c>
      <c r="EY17" s="1615">
        <v>0</v>
      </c>
      <c r="EZ17" s="1615">
        <v>0</v>
      </c>
      <c r="FA17" s="1617">
        <v>0</v>
      </c>
      <c r="FB17" s="1616">
        <v>0</v>
      </c>
      <c r="FC17" s="1615">
        <v>0</v>
      </c>
      <c r="FD17" s="1615">
        <v>0</v>
      </c>
      <c r="FE17" s="1615">
        <v>0</v>
      </c>
      <c r="FF17" s="1615">
        <v>0</v>
      </c>
      <c r="FG17" s="1615">
        <v>0</v>
      </c>
      <c r="FH17" s="1615">
        <v>0</v>
      </c>
      <c r="FI17" s="1615">
        <v>0</v>
      </c>
      <c r="FJ17" s="1615">
        <v>0</v>
      </c>
      <c r="FK17" s="1615">
        <v>0</v>
      </c>
      <c r="FL17" s="1615">
        <v>0</v>
      </c>
      <c r="FM17" s="1617">
        <v>0</v>
      </c>
      <c r="FN17" s="1615">
        <v>0</v>
      </c>
      <c r="FO17" s="1615">
        <v>0</v>
      </c>
      <c r="FP17" s="1615">
        <v>0</v>
      </c>
      <c r="FQ17" s="1615">
        <v>0</v>
      </c>
      <c r="FR17" s="1615">
        <v>0</v>
      </c>
      <c r="FS17" s="1615">
        <v>0</v>
      </c>
      <c r="FT17" s="1615">
        <v>0</v>
      </c>
      <c r="FU17" s="1615">
        <v>0</v>
      </c>
      <c r="FV17" s="1615">
        <v>0</v>
      </c>
      <c r="FW17" s="1615">
        <v>0</v>
      </c>
      <c r="FX17" s="1615">
        <v>0</v>
      </c>
      <c r="FY17" s="1617">
        <v>0</v>
      </c>
      <c r="FZ17" s="1616">
        <v>0</v>
      </c>
      <c r="GA17" s="1615">
        <v>0</v>
      </c>
      <c r="GB17" s="1615">
        <v>0</v>
      </c>
      <c r="GC17" s="1615">
        <v>0</v>
      </c>
      <c r="GD17" s="1615">
        <v>0</v>
      </c>
      <c r="GE17" s="1615">
        <v>0</v>
      </c>
      <c r="GF17" s="1615">
        <v>0</v>
      </c>
      <c r="GG17" s="1615">
        <v>0</v>
      </c>
      <c r="GH17" s="1615">
        <v>0</v>
      </c>
      <c r="GI17" s="1615">
        <v>0</v>
      </c>
      <c r="GJ17" s="1615">
        <v>0</v>
      </c>
      <c r="GK17" s="1617">
        <v>0</v>
      </c>
      <c r="GL17" s="1615"/>
      <c r="GM17" s="339"/>
    </row>
    <row r="18" spans="1:195" ht="39.65" customHeight="1" x14ac:dyDescent="0.7">
      <c r="A18" s="1608" t="s">
        <v>1006</v>
      </c>
      <c r="B18" s="1610">
        <v>7.7815219999999998</v>
      </c>
      <c r="C18" s="1610">
        <v>7.7815219999999998</v>
      </c>
      <c r="D18" s="1610">
        <v>7.7815219999999998</v>
      </c>
      <c r="E18" s="1610">
        <v>7.7815219999999998</v>
      </c>
      <c r="F18" s="1610">
        <v>7.7815219999999998</v>
      </c>
      <c r="G18" s="1610">
        <v>7.7815219999999998</v>
      </c>
      <c r="H18" s="1610">
        <v>7.7815219999999998</v>
      </c>
      <c r="I18" s="1610">
        <v>7.7815219999999998</v>
      </c>
      <c r="J18" s="1610">
        <v>7.7815219999999998</v>
      </c>
      <c r="K18" s="1610">
        <v>7.7815219999999998</v>
      </c>
      <c r="L18" s="1610">
        <v>11.202751000000001</v>
      </c>
      <c r="M18" s="1610">
        <v>11.622024999999999</v>
      </c>
      <c r="N18" s="1609">
        <v>11.766808999999999</v>
      </c>
      <c r="O18" s="1610">
        <v>11.899130999999999</v>
      </c>
      <c r="P18" s="1610">
        <v>12.047296000000001</v>
      </c>
      <c r="Q18" s="1610">
        <v>12.192584999999999</v>
      </c>
      <c r="R18" s="1610">
        <v>12.344478000000001</v>
      </c>
      <c r="S18" s="1610">
        <v>12.493276999999999</v>
      </c>
      <c r="T18" s="1610">
        <v>12.648918</v>
      </c>
      <c r="U18" s="1610">
        <v>12.806497</v>
      </c>
      <c r="V18" s="1610">
        <v>12.924676999999999</v>
      </c>
      <c r="W18" s="1610">
        <v>13.122326999999999</v>
      </c>
      <c r="X18" s="1610">
        <v>13.280501000000001</v>
      </c>
      <c r="Y18" s="1611">
        <v>13.449671999999998</v>
      </c>
      <c r="Z18" s="1610">
        <v>13.617310999999999</v>
      </c>
      <c r="AA18" s="1610">
        <v>13.776027999999998</v>
      </c>
      <c r="AB18" s="1610">
        <v>13.947737</v>
      </c>
      <c r="AC18" s="1610">
        <v>14.115944000000001</v>
      </c>
      <c r="AD18" s="1610">
        <v>14.291889999999999</v>
      </c>
      <c r="AE18" s="1610">
        <v>14.46425</v>
      </c>
      <c r="AF18" s="1610">
        <v>14.644538000000001</v>
      </c>
      <c r="AG18" s="1610">
        <v>14.82707636</v>
      </c>
      <c r="AH18" s="1610">
        <v>15.005891</v>
      </c>
      <c r="AI18" s="1610">
        <v>15.192933309999999</v>
      </c>
      <c r="AJ18" s="1610">
        <v>15.376161010000001</v>
      </c>
      <c r="AK18" s="1610">
        <v>16.21206832</v>
      </c>
      <c r="AL18" s="1609">
        <v>15.995261000000001</v>
      </c>
      <c r="AM18" s="1610">
        <v>15.155828999999999</v>
      </c>
      <c r="AN18" s="1610">
        <v>8.208007030000001</v>
      </c>
      <c r="AO18" s="1610">
        <v>5.6103129999999997</v>
      </c>
      <c r="AP18" s="1610">
        <v>0.55837899999999996</v>
      </c>
      <c r="AQ18" s="1610">
        <v>0.234511</v>
      </c>
      <c r="AR18" s="1610">
        <v>0</v>
      </c>
      <c r="AS18" s="1610">
        <v>0</v>
      </c>
      <c r="AT18" s="1610">
        <v>0</v>
      </c>
      <c r="AU18" s="1610">
        <v>0</v>
      </c>
      <c r="AV18" s="1610">
        <v>0</v>
      </c>
      <c r="AW18" s="1611">
        <v>0</v>
      </c>
      <c r="AX18" s="1613">
        <v>0</v>
      </c>
      <c r="AY18" s="1613">
        <v>0</v>
      </c>
      <c r="AZ18" s="1613">
        <v>0</v>
      </c>
      <c r="BA18" s="1613">
        <v>0</v>
      </c>
      <c r="BB18" s="1613">
        <v>0</v>
      </c>
      <c r="BC18" s="1613">
        <v>0</v>
      </c>
      <c r="BD18" s="1640">
        <v>0</v>
      </c>
      <c r="BE18" s="1640">
        <v>0</v>
      </c>
      <c r="BF18" s="1640">
        <v>0</v>
      </c>
      <c r="BG18" s="1640">
        <v>0</v>
      </c>
      <c r="BH18" s="1640">
        <v>0</v>
      </c>
      <c r="BI18" s="1640">
        <v>0</v>
      </c>
      <c r="BJ18" s="1639">
        <v>0</v>
      </c>
      <c r="BK18" s="1640">
        <v>0</v>
      </c>
      <c r="BL18" s="1640">
        <v>0</v>
      </c>
      <c r="BM18" s="1640">
        <v>0</v>
      </c>
      <c r="BN18" s="1640">
        <v>0</v>
      </c>
      <c r="BO18" s="1640">
        <v>0</v>
      </c>
      <c r="BP18" s="1640">
        <v>0</v>
      </c>
      <c r="BQ18" s="1640">
        <v>0</v>
      </c>
      <c r="BR18" s="1640">
        <v>0</v>
      </c>
      <c r="BS18" s="1640">
        <v>0</v>
      </c>
      <c r="BT18" s="1640">
        <v>0</v>
      </c>
      <c r="BU18" s="1641">
        <v>0</v>
      </c>
      <c r="BV18" s="1639">
        <v>0</v>
      </c>
      <c r="BW18" s="1640">
        <v>0</v>
      </c>
      <c r="BX18" s="1640">
        <v>0</v>
      </c>
      <c r="BY18" s="1610">
        <v>0</v>
      </c>
      <c r="BZ18" s="1613">
        <v>0</v>
      </c>
      <c r="CA18" s="1613">
        <v>0</v>
      </c>
      <c r="CB18" s="1613">
        <v>0</v>
      </c>
      <c r="CC18" s="1613">
        <v>0</v>
      </c>
      <c r="CD18" s="1613">
        <v>0</v>
      </c>
      <c r="CE18" s="1613">
        <v>0</v>
      </c>
      <c r="CF18" s="1613">
        <v>0</v>
      </c>
      <c r="CG18" s="1614">
        <v>0</v>
      </c>
      <c r="CH18" s="1613">
        <v>0</v>
      </c>
      <c r="CI18" s="1613">
        <v>0</v>
      </c>
      <c r="CJ18" s="1613">
        <v>0</v>
      </c>
      <c r="CK18" s="1613">
        <v>0</v>
      </c>
      <c r="CL18" s="1613">
        <v>0</v>
      </c>
      <c r="CM18" s="1613">
        <v>0</v>
      </c>
      <c r="CN18" s="1613">
        <v>0</v>
      </c>
      <c r="CO18" s="1613">
        <v>0</v>
      </c>
      <c r="CP18" s="1613">
        <v>0</v>
      </c>
      <c r="CQ18" s="1687">
        <v>0</v>
      </c>
      <c r="CR18" s="1687">
        <v>0</v>
      </c>
      <c r="CS18" s="1687">
        <v>0</v>
      </c>
      <c r="CT18" s="1688">
        <v>0</v>
      </c>
      <c r="CU18" s="1687">
        <v>0</v>
      </c>
      <c r="CV18" s="1687">
        <v>0</v>
      </c>
      <c r="CW18" s="1687">
        <v>0</v>
      </c>
      <c r="CX18" s="1687">
        <v>0</v>
      </c>
      <c r="CY18" s="1687">
        <v>0</v>
      </c>
      <c r="CZ18" s="1687">
        <v>0</v>
      </c>
      <c r="DA18" s="1687">
        <v>0</v>
      </c>
      <c r="DB18" s="1687">
        <v>0</v>
      </c>
      <c r="DC18" s="1687">
        <v>0</v>
      </c>
      <c r="DD18" s="1687">
        <v>0</v>
      </c>
      <c r="DE18" s="1689">
        <v>0</v>
      </c>
      <c r="DF18" s="1688">
        <v>0</v>
      </c>
      <c r="DG18" s="1687">
        <v>0</v>
      </c>
      <c r="DH18" s="1687">
        <v>0</v>
      </c>
      <c r="DI18" s="1687">
        <v>0</v>
      </c>
      <c r="DJ18" s="1687">
        <v>0</v>
      </c>
      <c r="DK18" s="1687">
        <v>0</v>
      </c>
      <c r="DL18" s="1618">
        <v>0</v>
      </c>
      <c r="DM18" s="1618">
        <v>0</v>
      </c>
      <c r="DN18" s="1618">
        <v>0</v>
      </c>
      <c r="DO18" s="1618">
        <v>0</v>
      </c>
      <c r="DP18" s="1618">
        <v>0</v>
      </c>
      <c r="DQ18" s="1619">
        <v>0</v>
      </c>
      <c r="DR18" s="1618">
        <v>0</v>
      </c>
      <c r="DS18" s="1618">
        <v>0</v>
      </c>
      <c r="DT18" s="1618">
        <v>0</v>
      </c>
      <c r="DU18" s="1618">
        <v>0</v>
      </c>
      <c r="DV18" s="1618">
        <v>0</v>
      </c>
      <c r="DW18" s="1615">
        <v>0</v>
      </c>
      <c r="DX18" s="1615">
        <v>0</v>
      </c>
      <c r="DY18" s="1615">
        <v>0</v>
      </c>
      <c r="DZ18" s="1615">
        <v>0</v>
      </c>
      <c r="EA18" s="1615">
        <v>0</v>
      </c>
      <c r="EB18" s="1615">
        <v>0</v>
      </c>
      <c r="EC18" s="1617">
        <v>0</v>
      </c>
      <c r="ED18" s="1616">
        <v>0</v>
      </c>
      <c r="EE18" s="1615">
        <v>0</v>
      </c>
      <c r="EF18" s="1615">
        <v>0</v>
      </c>
      <c r="EG18" s="1615">
        <v>0</v>
      </c>
      <c r="EH18" s="1615">
        <v>0</v>
      </c>
      <c r="EI18" s="1615">
        <v>0</v>
      </c>
      <c r="EJ18" s="1615">
        <v>0</v>
      </c>
      <c r="EK18" s="1615">
        <v>0</v>
      </c>
      <c r="EL18" s="1615">
        <v>0</v>
      </c>
      <c r="EM18" s="1615">
        <v>0</v>
      </c>
      <c r="EN18" s="1615">
        <v>0</v>
      </c>
      <c r="EO18" s="1615">
        <v>0</v>
      </c>
      <c r="EP18" s="1616">
        <v>0</v>
      </c>
      <c r="EQ18" s="1615">
        <v>0</v>
      </c>
      <c r="ER18" s="1615">
        <v>0</v>
      </c>
      <c r="ES18" s="1615">
        <v>0</v>
      </c>
      <c r="ET18" s="1615">
        <v>0</v>
      </c>
      <c r="EU18" s="1615">
        <v>0</v>
      </c>
      <c r="EV18" s="1615">
        <v>0</v>
      </c>
      <c r="EW18" s="1615">
        <v>0</v>
      </c>
      <c r="EX18" s="1615">
        <v>0</v>
      </c>
      <c r="EY18" s="1615">
        <v>0</v>
      </c>
      <c r="EZ18" s="1615">
        <v>0</v>
      </c>
      <c r="FA18" s="1617">
        <v>0</v>
      </c>
      <c r="FB18" s="1616">
        <v>0</v>
      </c>
      <c r="FC18" s="1615">
        <v>0</v>
      </c>
      <c r="FD18" s="1615">
        <v>0</v>
      </c>
      <c r="FE18" s="1615">
        <v>0</v>
      </c>
      <c r="FF18" s="1615">
        <v>0</v>
      </c>
      <c r="FG18" s="1615">
        <v>0</v>
      </c>
      <c r="FH18" s="1615">
        <v>0</v>
      </c>
      <c r="FI18" s="1615">
        <v>0</v>
      </c>
      <c r="FJ18" s="1615">
        <v>0</v>
      </c>
      <c r="FK18" s="1615">
        <v>0</v>
      </c>
      <c r="FL18" s="1615">
        <v>0</v>
      </c>
      <c r="FM18" s="1617">
        <v>0</v>
      </c>
      <c r="FN18" s="1615">
        <v>0</v>
      </c>
      <c r="FO18" s="1615">
        <v>0</v>
      </c>
      <c r="FP18" s="1615">
        <v>0</v>
      </c>
      <c r="FQ18" s="1615">
        <v>0</v>
      </c>
      <c r="FR18" s="1615">
        <v>0</v>
      </c>
      <c r="FS18" s="1615">
        <v>0</v>
      </c>
      <c r="FT18" s="1615">
        <v>0</v>
      </c>
      <c r="FU18" s="1615">
        <v>0</v>
      </c>
      <c r="FV18" s="1615">
        <v>0</v>
      </c>
      <c r="FW18" s="1615">
        <v>0</v>
      </c>
      <c r="FX18" s="1615">
        <v>0</v>
      </c>
      <c r="FY18" s="1617">
        <v>0</v>
      </c>
      <c r="FZ18" s="1616">
        <v>0</v>
      </c>
      <c r="GA18" s="1615">
        <v>0</v>
      </c>
      <c r="GB18" s="1615">
        <v>0</v>
      </c>
      <c r="GC18" s="1615">
        <v>0</v>
      </c>
      <c r="GD18" s="1615">
        <v>0</v>
      </c>
      <c r="GE18" s="1615">
        <v>0</v>
      </c>
      <c r="GF18" s="1615">
        <v>0</v>
      </c>
      <c r="GG18" s="1615">
        <v>0</v>
      </c>
      <c r="GH18" s="1615">
        <v>0</v>
      </c>
      <c r="GI18" s="1615">
        <v>0</v>
      </c>
      <c r="GJ18" s="1615">
        <v>0</v>
      </c>
      <c r="GK18" s="1617">
        <v>0</v>
      </c>
      <c r="GL18" s="1615"/>
      <c r="GM18" s="339"/>
    </row>
    <row r="19" spans="1:195" s="1607" customFormat="1" ht="39.75" customHeight="1" x14ac:dyDescent="0.7">
      <c r="A19" s="1621" t="s">
        <v>1026</v>
      </c>
      <c r="B19" s="1579"/>
      <c r="C19" s="1579"/>
      <c r="D19" s="1579"/>
      <c r="E19" s="1579"/>
      <c r="F19" s="1579"/>
      <c r="G19" s="1579"/>
      <c r="H19" s="1579"/>
      <c r="I19" s="1579"/>
      <c r="J19" s="1579"/>
      <c r="K19" s="1579"/>
      <c r="L19" s="1579"/>
      <c r="M19" s="1579"/>
      <c r="N19" s="1584"/>
      <c r="O19" s="1579"/>
      <c r="P19" s="1579"/>
      <c r="Q19" s="1579"/>
      <c r="R19" s="1579"/>
      <c r="S19" s="1579"/>
      <c r="T19" s="1579"/>
      <c r="U19" s="1579"/>
      <c r="V19" s="1579"/>
      <c r="W19" s="1579"/>
      <c r="X19" s="1579"/>
      <c r="Y19" s="1585"/>
      <c r="Z19" s="1579"/>
      <c r="AA19" s="1579"/>
      <c r="AB19" s="1579"/>
      <c r="AC19" s="1579"/>
      <c r="AD19" s="1579"/>
      <c r="AE19" s="1579"/>
      <c r="AF19" s="1579"/>
      <c r="AG19" s="1579"/>
      <c r="AH19" s="1579"/>
      <c r="AI19" s="1579"/>
      <c r="AJ19" s="1579"/>
      <c r="AK19" s="1579"/>
      <c r="AL19" s="1584"/>
      <c r="AM19" s="1579"/>
      <c r="AN19" s="1579"/>
      <c r="AO19" s="1579"/>
      <c r="AP19" s="1579"/>
      <c r="AQ19" s="1579"/>
      <c r="AR19" s="1579"/>
      <c r="AS19" s="1579"/>
      <c r="AT19" s="1579"/>
      <c r="AU19" s="1579"/>
      <c r="AV19" s="1579"/>
      <c r="AW19" s="1585"/>
      <c r="AX19" s="1605"/>
      <c r="AY19" s="1605"/>
      <c r="AZ19" s="1605"/>
      <c r="BA19" s="1605"/>
      <c r="BB19" s="1605"/>
      <c r="BC19" s="1605"/>
      <c r="BD19" s="1587"/>
      <c r="BE19" s="1587"/>
      <c r="BF19" s="1587"/>
      <c r="BG19" s="1587"/>
      <c r="BH19" s="1587"/>
      <c r="BI19" s="1587"/>
      <c r="BJ19" s="1586"/>
      <c r="BK19" s="1587"/>
      <c r="BL19" s="1587"/>
      <c r="BM19" s="1587"/>
      <c r="BN19" s="1587"/>
      <c r="BO19" s="1587"/>
      <c r="BP19" s="1587"/>
      <c r="BQ19" s="1587"/>
      <c r="BR19" s="1587"/>
      <c r="BS19" s="1587"/>
      <c r="BT19" s="1587"/>
      <c r="BU19" s="1588"/>
      <c r="BV19" s="1586"/>
      <c r="BW19" s="1587"/>
      <c r="BX19" s="1587"/>
      <c r="BY19" s="1579"/>
      <c r="BZ19" s="1605"/>
      <c r="CA19" s="1605"/>
      <c r="CB19" s="1605"/>
      <c r="CC19" s="1605"/>
      <c r="CD19" s="1605"/>
      <c r="CE19" s="1605"/>
      <c r="CF19" s="1605"/>
      <c r="CG19" s="1606"/>
      <c r="CH19" s="1605"/>
      <c r="CI19" s="1605"/>
      <c r="CJ19" s="1605"/>
      <c r="CK19" s="1605"/>
      <c r="CL19" s="1605"/>
      <c r="CM19" s="1605"/>
      <c r="CN19" s="1605"/>
      <c r="CO19" s="1605"/>
      <c r="CP19" s="1605"/>
      <c r="CQ19" s="1684"/>
      <c r="CR19" s="1684"/>
      <c r="CS19" s="1684"/>
      <c r="CT19" s="1685"/>
      <c r="CU19" s="1684"/>
      <c r="CV19" s="1684"/>
      <c r="CW19" s="1684"/>
      <c r="CX19" s="1684"/>
      <c r="CY19" s="1684"/>
      <c r="CZ19" s="1684"/>
      <c r="DA19" s="1684"/>
      <c r="DB19" s="1684"/>
      <c r="DC19" s="1684"/>
      <c r="DD19" s="1684"/>
      <c r="DE19" s="1686"/>
      <c r="DF19" s="1685"/>
      <c r="DG19" s="1684">
        <v>279.83586099999997</v>
      </c>
      <c r="DH19" s="1684">
        <v>323.82655499999998</v>
      </c>
      <c r="DI19" s="1684">
        <v>324.82655499999998</v>
      </c>
      <c r="DJ19" s="1684">
        <v>1160.19353</v>
      </c>
      <c r="DK19" s="1684">
        <v>1143.19353</v>
      </c>
      <c r="DL19" s="1690">
        <v>1535.1515299999999</v>
      </c>
      <c r="DM19" s="1690">
        <v>1551.02153</v>
      </c>
      <c r="DN19" s="1690">
        <v>1551.0215299999998</v>
      </c>
      <c r="DO19" s="1690">
        <v>1558.5215299999998</v>
      </c>
      <c r="DP19" s="1690">
        <v>1567.0215299999998</v>
      </c>
      <c r="DQ19" s="1691">
        <v>798.66674099999989</v>
      </c>
      <c r="DR19" s="1692">
        <v>1065.63653</v>
      </c>
      <c r="DS19" s="1690">
        <v>1114.3515300000001</v>
      </c>
      <c r="DT19" s="1690">
        <v>1376.2777800000001</v>
      </c>
      <c r="DU19" s="1690">
        <v>1774.4556580000003</v>
      </c>
      <c r="DV19" s="1690">
        <v>2112.9728540000001</v>
      </c>
      <c r="DW19" s="1684">
        <v>2156.8521909999999</v>
      </c>
      <c r="DX19" s="1684">
        <v>2515.5001239999997</v>
      </c>
      <c r="DY19" s="1684">
        <v>2515.5001239999997</v>
      </c>
      <c r="DZ19" s="1684">
        <v>2723.3177949999999</v>
      </c>
      <c r="EA19" s="1684">
        <v>2260.0477310000001</v>
      </c>
      <c r="EB19" s="1684">
        <v>2428.4307139999996</v>
      </c>
      <c r="EC19" s="1686">
        <v>2427.425714</v>
      </c>
      <c r="ED19" s="1685">
        <v>3817.3370659999996</v>
      </c>
      <c r="EE19" s="1684">
        <v>3850.510616</v>
      </c>
      <c r="EF19" s="1684">
        <v>3801.3383720000002</v>
      </c>
      <c r="EG19" s="1684">
        <v>3785.486836</v>
      </c>
      <c r="EH19" s="1684">
        <v>3703.208294</v>
      </c>
      <c r="EI19" s="1684">
        <v>3870.8999079999999</v>
      </c>
      <c r="EJ19" s="1684">
        <v>4188.2800729999999</v>
      </c>
      <c r="EK19" s="1684">
        <v>4276.3248580000009</v>
      </c>
      <c r="EL19" s="1684">
        <v>5527.0924730000006</v>
      </c>
      <c r="EM19" s="1684">
        <v>5726.9793899999995</v>
      </c>
      <c r="EN19" s="1684">
        <v>6438.2268910000003</v>
      </c>
      <c r="EO19" s="1684">
        <v>6812.1483289999996</v>
      </c>
      <c r="EP19" s="1685">
        <v>8332.2498180000002</v>
      </c>
      <c r="EQ19" s="1684">
        <v>8349.8757719999994</v>
      </c>
      <c r="ER19" s="1684">
        <v>8647.214519000001</v>
      </c>
      <c r="ES19" s="1684">
        <v>8662.6771890000018</v>
      </c>
      <c r="ET19" s="1684">
        <v>8862.038826</v>
      </c>
      <c r="EU19" s="1684">
        <v>9234.1646949999977</v>
      </c>
      <c r="EV19" s="1684">
        <v>9546.040315000002</v>
      </c>
      <c r="EW19" s="1684">
        <v>10031.062401000001</v>
      </c>
      <c r="EX19" s="1684">
        <v>10042.881653</v>
      </c>
      <c r="EY19" s="1684">
        <v>10297.794845</v>
      </c>
      <c r="EZ19" s="1684">
        <v>10025.538514999998</v>
      </c>
      <c r="FA19" s="1686">
        <v>10027.896489000001</v>
      </c>
      <c r="FB19" s="1685">
        <v>9956.8014939999994</v>
      </c>
      <c r="FC19" s="1684">
        <v>9560.0565490000008</v>
      </c>
      <c r="FD19" s="1684">
        <v>9473.805805</v>
      </c>
      <c r="FE19" s="1684">
        <v>9473.805805</v>
      </c>
      <c r="FF19" s="1684">
        <v>9474.7548050000005</v>
      </c>
      <c r="FG19" s="1684">
        <v>13427.15927</v>
      </c>
      <c r="FH19" s="1684">
        <v>13427.15927</v>
      </c>
      <c r="FI19" s="1684">
        <v>13583.850880999998</v>
      </c>
      <c r="FJ19" s="1684">
        <v>10184.783081</v>
      </c>
      <c r="FK19" s="1684">
        <v>10192.344505000001</v>
      </c>
      <c r="FL19" s="1684">
        <v>10192.344505000001</v>
      </c>
      <c r="FM19" s="1686">
        <v>10443.951333000001</v>
      </c>
      <c r="FN19" s="1684">
        <v>10443.951333000001</v>
      </c>
      <c r="FO19" s="1684">
        <v>10587.765785</v>
      </c>
      <c r="FP19" s="1684">
        <v>10587.765785000001</v>
      </c>
      <c r="FQ19" s="1684">
        <v>10587.982101000001</v>
      </c>
      <c r="FR19" s="1684">
        <v>10587.982101</v>
      </c>
      <c r="FS19" s="1684">
        <v>10592.544600999998</v>
      </c>
      <c r="FT19" s="1684">
        <v>10592.544601</v>
      </c>
      <c r="FU19" s="1684">
        <v>10762.442234000002</v>
      </c>
      <c r="FV19" s="1684">
        <v>10762.442234</v>
      </c>
      <c r="FW19" s="1684">
        <v>10762.442234</v>
      </c>
      <c r="FX19" s="1684">
        <v>10762.442234</v>
      </c>
      <c r="FY19" s="1686">
        <v>10767.087997999999</v>
      </c>
      <c r="FZ19" s="1685">
        <v>10573.386626999998</v>
      </c>
      <c r="GA19" s="1684">
        <v>10746.371442</v>
      </c>
      <c r="GB19" s="1684">
        <v>10746.371442</v>
      </c>
      <c r="GC19" s="1684">
        <v>10746.371442000001</v>
      </c>
      <c r="GD19" s="1684">
        <v>11182.260877999999</v>
      </c>
      <c r="GE19" s="1684">
        <v>11186.991426999999</v>
      </c>
      <c r="GF19" s="1684">
        <v>11186.991427000001</v>
      </c>
      <c r="GG19" s="1684">
        <v>11186.991426999999</v>
      </c>
      <c r="GH19" s="1684">
        <v>11186.991427000001</v>
      </c>
      <c r="GI19" s="1684">
        <v>11186.991427000001</v>
      </c>
      <c r="GJ19" s="1684">
        <v>12391.303914</v>
      </c>
      <c r="GK19" s="1686">
        <v>12404.075776999998</v>
      </c>
      <c r="GL19" s="1684"/>
      <c r="GM19" s="356"/>
    </row>
    <row r="20" spans="1:195" ht="39.75" customHeight="1" x14ac:dyDescent="0.7">
      <c r="A20" s="1608" t="s">
        <v>1005</v>
      </c>
      <c r="B20" s="1610"/>
      <c r="C20" s="1610"/>
      <c r="D20" s="1610"/>
      <c r="E20" s="1610"/>
      <c r="F20" s="1610"/>
      <c r="G20" s="1610"/>
      <c r="H20" s="1610"/>
      <c r="I20" s="1610"/>
      <c r="J20" s="1610"/>
      <c r="K20" s="1610"/>
      <c r="L20" s="1610"/>
      <c r="M20" s="1610"/>
      <c r="N20" s="1609"/>
      <c r="O20" s="1610"/>
      <c r="P20" s="1610"/>
      <c r="Q20" s="1610"/>
      <c r="R20" s="1610"/>
      <c r="S20" s="1610"/>
      <c r="T20" s="1610"/>
      <c r="U20" s="1610"/>
      <c r="V20" s="1610"/>
      <c r="W20" s="1610"/>
      <c r="X20" s="1610"/>
      <c r="Y20" s="1611"/>
      <c r="Z20" s="1610"/>
      <c r="AA20" s="1610"/>
      <c r="AB20" s="1610"/>
      <c r="AC20" s="1610"/>
      <c r="AD20" s="1610"/>
      <c r="AE20" s="1610"/>
      <c r="AF20" s="1610"/>
      <c r="AG20" s="1610"/>
      <c r="AH20" s="1610"/>
      <c r="AI20" s="1610"/>
      <c r="AJ20" s="1610"/>
      <c r="AK20" s="1610"/>
      <c r="AL20" s="1609"/>
      <c r="AM20" s="1610"/>
      <c r="AN20" s="1610"/>
      <c r="AO20" s="1610"/>
      <c r="AP20" s="1610"/>
      <c r="AQ20" s="1610"/>
      <c r="AR20" s="1610"/>
      <c r="AS20" s="1610"/>
      <c r="AT20" s="1610"/>
      <c r="AU20" s="1610"/>
      <c r="AV20" s="1610"/>
      <c r="AW20" s="1611"/>
      <c r="AX20" s="1613"/>
      <c r="AY20" s="1613"/>
      <c r="AZ20" s="1613"/>
      <c r="BA20" s="1613"/>
      <c r="BB20" s="1613"/>
      <c r="BC20" s="1613"/>
      <c r="BD20" s="1640"/>
      <c r="BE20" s="1640"/>
      <c r="BF20" s="1640"/>
      <c r="BG20" s="1640"/>
      <c r="BH20" s="1640"/>
      <c r="BI20" s="1640"/>
      <c r="BJ20" s="1639"/>
      <c r="BK20" s="1640"/>
      <c r="BL20" s="1640"/>
      <c r="BM20" s="1640"/>
      <c r="BN20" s="1640"/>
      <c r="BO20" s="1640"/>
      <c r="BP20" s="1640"/>
      <c r="BQ20" s="1640"/>
      <c r="BR20" s="1640"/>
      <c r="BS20" s="1640"/>
      <c r="BT20" s="1640"/>
      <c r="BU20" s="1641"/>
      <c r="BV20" s="1639"/>
      <c r="BW20" s="1640"/>
      <c r="BX20" s="1640"/>
      <c r="BY20" s="1610"/>
      <c r="BZ20" s="1613"/>
      <c r="CA20" s="1613"/>
      <c r="CB20" s="1613"/>
      <c r="CC20" s="1613"/>
      <c r="CD20" s="1613"/>
      <c r="CE20" s="1613"/>
      <c r="CF20" s="1613"/>
      <c r="CG20" s="1614"/>
      <c r="CH20" s="1613"/>
      <c r="CI20" s="1613"/>
      <c r="CJ20" s="1613"/>
      <c r="CK20" s="1613"/>
      <c r="CL20" s="1613"/>
      <c r="CM20" s="1613"/>
      <c r="CN20" s="1613"/>
      <c r="CO20" s="1613"/>
      <c r="CP20" s="1613"/>
      <c r="CQ20" s="1687"/>
      <c r="CR20" s="1687"/>
      <c r="CS20" s="1687"/>
      <c r="CT20" s="1688"/>
      <c r="CU20" s="1687"/>
      <c r="CV20" s="1687"/>
      <c r="CW20" s="1687"/>
      <c r="CX20" s="1687"/>
      <c r="CY20" s="1687"/>
      <c r="CZ20" s="1687"/>
      <c r="DA20" s="1687"/>
      <c r="DB20" s="1687"/>
      <c r="DC20" s="1687"/>
      <c r="DD20" s="1687"/>
      <c r="DE20" s="1689"/>
      <c r="DF20" s="1688"/>
      <c r="DG20" s="1687">
        <v>149.78072899999998</v>
      </c>
      <c r="DH20" s="1687">
        <v>121.98831299999999</v>
      </c>
      <c r="DI20" s="1687">
        <v>109.913303</v>
      </c>
      <c r="DJ20" s="1687">
        <v>478.03601600000002</v>
      </c>
      <c r="DK20" s="1687">
        <v>466.365522</v>
      </c>
      <c r="DL20" s="1693">
        <v>832.44751899999994</v>
      </c>
      <c r="DM20" s="1693">
        <v>789.86717500000009</v>
      </c>
      <c r="DN20" s="1693">
        <v>808.03270999999995</v>
      </c>
      <c r="DO20" s="1693">
        <v>808.41360099999997</v>
      </c>
      <c r="DP20" s="1693">
        <v>813.60537199999999</v>
      </c>
      <c r="DQ20" s="1694">
        <v>0</v>
      </c>
      <c r="DR20" s="1695">
        <v>236.78250500000001</v>
      </c>
      <c r="DS20" s="1693">
        <v>233.67635899999999</v>
      </c>
      <c r="DT20" s="1693">
        <v>470.41443400000003</v>
      </c>
      <c r="DU20" s="1693">
        <v>839.53296599999999</v>
      </c>
      <c r="DV20" s="1693">
        <v>1061.0807360000001</v>
      </c>
      <c r="DW20" s="1687">
        <v>1092.1135400000001</v>
      </c>
      <c r="DX20" s="1687">
        <v>1195.159052</v>
      </c>
      <c r="DY20" s="1687">
        <v>1181.51902</v>
      </c>
      <c r="DZ20" s="1687">
        <v>1333.9374879999998</v>
      </c>
      <c r="EA20" s="1687">
        <v>852.81479999999999</v>
      </c>
      <c r="EB20" s="1687">
        <v>981.28266599999995</v>
      </c>
      <c r="EC20" s="1689">
        <v>977.52459799999997</v>
      </c>
      <c r="ED20" s="1688">
        <v>1770.593257</v>
      </c>
      <c r="EE20" s="1687">
        <v>1441.525582</v>
      </c>
      <c r="EF20" s="1687">
        <v>1310.1795030000001</v>
      </c>
      <c r="EG20" s="1687">
        <v>1282.5537770000001</v>
      </c>
      <c r="EH20" s="1687">
        <v>1154.4436370000001</v>
      </c>
      <c r="EI20" s="1687">
        <v>1310.445592</v>
      </c>
      <c r="EJ20" s="1687">
        <v>1509.5028219999999</v>
      </c>
      <c r="EK20" s="1687">
        <v>1527.554122</v>
      </c>
      <c r="EL20" s="1687">
        <v>2107.9562650000003</v>
      </c>
      <c r="EM20" s="1687">
        <v>2219.989212</v>
      </c>
      <c r="EN20" s="1687">
        <v>2395.6804769999999</v>
      </c>
      <c r="EO20" s="1687">
        <v>2412.443675</v>
      </c>
      <c r="EP20" s="1688">
        <v>2408.0051669999998</v>
      </c>
      <c r="EQ20" s="1687">
        <v>2193.8221109999999</v>
      </c>
      <c r="ER20" s="1687">
        <v>2366.1254599999997</v>
      </c>
      <c r="ES20" s="1687">
        <v>2366.7225869999997</v>
      </c>
      <c r="ET20" s="1687">
        <v>2316.46819</v>
      </c>
      <c r="EU20" s="1687">
        <v>2841.6015539999999</v>
      </c>
      <c r="EV20" s="1687">
        <v>2727.074114</v>
      </c>
      <c r="EW20" s="1687">
        <v>3045.6568629999997</v>
      </c>
      <c r="EX20" s="1687">
        <v>3008.7477840000001</v>
      </c>
      <c r="EY20" s="1687">
        <v>3360.4906740000001</v>
      </c>
      <c r="EZ20" s="1687">
        <v>3428.0970649999999</v>
      </c>
      <c r="FA20" s="1689">
        <v>3828.6673450000003</v>
      </c>
      <c r="FB20" s="1688">
        <v>3666.5867119999998</v>
      </c>
      <c r="FC20" s="1687">
        <v>4531.5530389999994</v>
      </c>
      <c r="FD20" s="1687">
        <v>4528.4056600000004</v>
      </c>
      <c r="FE20" s="1687">
        <v>4530.6349869999995</v>
      </c>
      <c r="FF20" s="1687">
        <v>4542.1111719999999</v>
      </c>
      <c r="FG20" s="1687">
        <v>4527.3490300000003</v>
      </c>
      <c r="FH20" s="1687">
        <v>4447.2314989999995</v>
      </c>
      <c r="FI20" s="1687">
        <v>4604.2663460000003</v>
      </c>
      <c r="FJ20" s="1687">
        <v>4557.1803880000007</v>
      </c>
      <c r="FK20" s="1687">
        <v>4643.787652</v>
      </c>
      <c r="FL20" s="1687">
        <v>4661.7179000000006</v>
      </c>
      <c r="FM20" s="1689">
        <v>4697.0679</v>
      </c>
      <c r="FN20" s="1687">
        <v>4412.1319430000003</v>
      </c>
      <c r="FO20" s="1687">
        <v>4563.6239239999995</v>
      </c>
      <c r="FP20" s="1687">
        <v>4531.576376</v>
      </c>
      <c r="FQ20" s="1687">
        <v>4734.3600900000001</v>
      </c>
      <c r="FR20" s="1687">
        <v>4768.6600559999997</v>
      </c>
      <c r="FS20" s="1687">
        <v>4718.7788579999997</v>
      </c>
      <c r="FT20" s="1687">
        <v>4420.8044609999997</v>
      </c>
      <c r="FU20" s="1687">
        <v>4480.9201459999995</v>
      </c>
      <c r="FV20" s="1687">
        <v>4000.2445419999999</v>
      </c>
      <c r="FW20" s="1687">
        <v>4074.8509629999999</v>
      </c>
      <c r="FX20" s="1687">
        <v>4145.2310420000003</v>
      </c>
      <c r="FY20" s="1689">
        <v>4267.9493700000003</v>
      </c>
      <c r="FZ20" s="1688">
        <v>4011.9861839999999</v>
      </c>
      <c r="GA20" s="1687">
        <v>4321.6988920000003</v>
      </c>
      <c r="GB20" s="1687">
        <v>4457.4837980000002</v>
      </c>
      <c r="GC20" s="1687">
        <v>4111.7001069999997</v>
      </c>
      <c r="GD20" s="1687">
        <v>3750.1152059999999</v>
      </c>
      <c r="GE20" s="1687">
        <v>3326.8287370000003</v>
      </c>
      <c r="GF20" s="1687">
        <v>3693.3190320000003</v>
      </c>
      <c r="GG20" s="1687">
        <v>3425.0490639999998</v>
      </c>
      <c r="GH20" s="1687">
        <v>3049.1387009999999</v>
      </c>
      <c r="GI20" s="1687">
        <v>3266.2844130000003</v>
      </c>
      <c r="GJ20" s="1687">
        <v>3245.1129619999997</v>
      </c>
      <c r="GK20" s="1689">
        <v>3617.597593</v>
      </c>
      <c r="GL20" s="1687"/>
      <c r="GM20" s="339"/>
    </row>
    <row r="21" spans="1:195" ht="39.75" customHeight="1" x14ac:dyDescent="0.7">
      <c r="A21" s="1608" t="s">
        <v>1006</v>
      </c>
      <c r="B21" s="1610"/>
      <c r="C21" s="1610"/>
      <c r="D21" s="1610"/>
      <c r="E21" s="1610"/>
      <c r="F21" s="1610"/>
      <c r="G21" s="1610"/>
      <c r="H21" s="1610"/>
      <c r="I21" s="1610"/>
      <c r="J21" s="1610"/>
      <c r="K21" s="1610"/>
      <c r="L21" s="1610"/>
      <c r="M21" s="1610"/>
      <c r="N21" s="1609"/>
      <c r="O21" s="1610"/>
      <c r="P21" s="1610"/>
      <c r="Q21" s="1610"/>
      <c r="R21" s="1610"/>
      <c r="S21" s="1610"/>
      <c r="T21" s="1610"/>
      <c r="U21" s="1610"/>
      <c r="V21" s="1610"/>
      <c r="W21" s="1610"/>
      <c r="X21" s="1610"/>
      <c r="Y21" s="1611"/>
      <c r="Z21" s="1610"/>
      <c r="AA21" s="1610"/>
      <c r="AB21" s="1610"/>
      <c r="AC21" s="1610"/>
      <c r="AD21" s="1610"/>
      <c r="AE21" s="1610"/>
      <c r="AF21" s="1610"/>
      <c r="AG21" s="1610"/>
      <c r="AH21" s="1610"/>
      <c r="AI21" s="1610"/>
      <c r="AJ21" s="1610"/>
      <c r="AK21" s="1610"/>
      <c r="AL21" s="1609"/>
      <c r="AM21" s="1610"/>
      <c r="AN21" s="1610"/>
      <c r="AO21" s="1610"/>
      <c r="AP21" s="1610"/>
      <c r="AQ21" s="1610"/>
      <c r="AR21" s="1610"/>
      <c r="AS21" s="1610"/>
      <c r="AT21" s="1610"/>
      <c r="AU21" s="1610"/>
      <c r="AV21" s="1610"/>
      <c r="AW21" s="1611"/>
      <c r="AX21" s="1613"/>
      <c r="AY21" s="1613"/>
      <c r="AZ21" s="1613"/>
      <c r="BA21" s="1613"/>
      <c r="BB21" s="1613"/>
      <c r="BC21" s="1613"/>
      <c r="BD21" s="1640"/>
      <c r="BE21" s="1640"/>
      <c r="BF21" s="1640"/>
      <c r="BG21" s="1640"/>
      <c r="BH21" s="1640"/>
      <c r="BI21" s="1640"/>
      <c r="BJ21" s="1639"/>
      <c r="BK21" s="1640"/>
      <c r="BL21" s="1640"/>
      <c r="BM21" s="1640"/>
      <c r="BN21" s="1640"/>
      <c r="BO21" s="1640"/>
      <c r="BP21" s="1640"/>
      <c r="BQ21" s="1640"/>
      <c r="BR21" s="1640"/>
      <c r="BS21" s="1640"/>
      <c r="BT21" s="1640"/>
      <c r="BU21" s="1641"/>
      <c r="BV21" s="1639"/>
      <c r="BW21" s="1640"/>
      <c r="BX21" s="1640"/>
      <c r="BY21" s="1610"/>
      <c r="BZ21" s="1613"/>
      <c r="CA21" s="1613"/>
      <c r="CB21" s="1613"/>
      <c r="CC21" s="1613"/>
      <c r="CD21" s="1613"/>
      <c r="CE21" s="1613"/>
      <c r="CF21" s="1613"/>
      <c r="CG21" s="1614"/>
      <c r="CH21" s="1613"/>
      <c r="CI21" s="1613"/>
      <c r="CJ21" s="1613"/>
      <c r="CK21" s="1613"/>
      <c r="CL21" s="1613"/>
      <c r="CM21" s="1613"/>
      <c r="CN21" s="1613"/>
      <c r="CO21" s="1613"/>
      <c r="CP21" s="1613"/>
      <c r="CQ21" s="1687"/>
      <c r="CR21" s="1687"/>
      <c r="CS21" s="1687"/>
      <c r="CT21" s="1688"/>
      <c r="CU21" s="1687"/>
      <c r="CV21" s="1687"/>
      <c r="CW21" s="1687"/>
      <c r="CX21" s="1687"/>
      <c r="CY21" s="1687"/>
      <c r="CZ21" s="1687"/>
      <c r="DA21" s="1687"/>
      <c r="DB21" s="1687"/>
      <c r="DC21" s="1687"/>
      <c r="DD21" s="1687"/>
      <c r="DE21" s="1689"/>
      <c r="DF21" s="1688"/>
      <c r="DG21" s="1687">
        <v>130.05513199999999</v>
      </c>
      <c r="DH21" s="1687">
        <v>201.83824200000001</v>
      </c>
      <c r="DI21" s="1687">
        <v>214.913252</v>
      </c>
      <c r="DJ21" s="1687">
        <v>682.15751399999999</v>
      </c>
      <c r="DK21" s="1687">
        <v>676.82800800000007</v>
      </c>
      <c r="DL21" s="1693">
        <v>702.70401099999992</v>
      </c>
      <c r="DM21" s="1693">
        <v>761.15435500000001</v>
      </c>
      <c r="DN21" s="1693">
        <v>742.98881999999992</v>
      </c>
      <c r="DO21" s="1693">
        <v>750.1079289999999</v>
      </c>
      <c r="DP21" s="1693">
        <v>753.41615799999988</v>
      </c>
      <c r="DQ21" s="1694">
        <v>798.66674099999989</v>
      </c>
      <c r="DR21" s="1695">
        <v>828.85402499999998</v>
      </c>
      <c r="DS21" s="1693">
        <v>880.67517100000009</v>
      </c>
      <c r="DT21" s="1693">
        <v>905.86334599999998</v>
      </c>
      <c r="DU21" s="1693">
        <v>934.92269200000021</v>
      </c>
      <c r="DV21" s="1693">
        <v>1051.892118</v>
      </c>
      <c r="DW21" s="1687">
        <v>1064.7386510000001</v>
      </c>
      <c r="DX21" s="1687">
        <v>1320.3410720000002</v>
      </c>
      <c r="DY21" s="1687">
        <v>1333.981104</v>
      </c>
      <c r="DZ21" s="1687">
        <v>1389.3803070000001</v>
      </c>
      <c r="EA21" s="1687">
        <v>1407.232931</v>
      </c>
      <c r="EB21" s="1687">
        <v>1447.148048</v>
      </c>
      <c r="EC21" s="1689">
        <v>1449.9011160000002</v>
      </c>
      <c r="ED21" s="1688">
        <v>2046.7438089999998</v>
      </c>
      <c r="EE21" s="1687">
        <v>2408.9850339999998</v>
      </c>
      <c r="EF21" s="1687">
        <v>2491.1588689999999</v>
      </c>
      <c r="EG21" s="1687">
        <v>2502.933059</v>
      </c>
      <c r="EH21" s="1687">
        <v>2548.7646570000002</v>
      </c>
      <c r="EI21" s="1687">
        <v>2560.4543160000003</v>
      </c>
      <c r="EJ21" s="1687">
        <v>2678.777251</v>
      </c>
      <c r="EK21" s="1687">
        <v>2748.7707360000004</v>
      </c>
      <c r="EL21" s="1687">
        <v>3419.1362079999999</v>
      </c>
      <c r="EM21" s="1687">
        <v>3506.990178</v>
      </c>
      <c r="EN21" s="1687">
        <v>4042.5464139999999</v>
      </c>
      <c r="EO21" s="1687">
        <v>4399.7046540000001</v>
      </c>
      <c r="EP21" s="1688">
        <v>5924.244651</v>
      </c>
      <c r="EQ21" s="1687">
        <v>6156.0536609999999</v>
      </c>
      <c r="ER21" s="1687">
        <v>6281.0890589999999</v>
      </c>
      <c r="ES21" s="1687">
        <v>6295.9546020000007</v>
      </c>
      <c r="ET21" s="1687">
        <v>6545.5706360000004</v>
      </c>
      <c r="EU21" s="1687">
        <v>6392.5631409999987</v>
      </c>
      <c r="EV21" s="1687">
        <v>6818.9662010000002</v>
      </c>
      <c r="EW21" s="1687">
        <v>6985.405538</v>
      </c>
      <c r="EX21" s="1687">
        <v>7034.1338690000002</v>
      </c>
      <c r="EY21" s="1687">
        <v>6937.3041709999998</v>
      </c>
      <c r="EZ21" s="1687">
        <v>6597.4414499999993</v>
      </c>
      <c r="FA21" s="1689">
        <v>6199.2291439999999</v>
      </c>
      <c r="FB21" s="1688">
        <v>6290.214782</v>
      </c>
      <c r="FC21" s="1687">
        <v>5028.5035100000005</v>
      </c>
      <c r="FD21" s="1687">
        <v>4945.4001450000005</v>
      </c>
      <c r="FE21" s="1687">
        <v>4943.1708179999996</v>
      </c>
      <c r="FF21" s="1687">
        <v>4932.6436330000006</v>
      </c>
      <c r="FG21" s="1687">
        <v>4948.5237950000001</v>
      </c>
      <c r="FH21" s="1687">
        <v>5028.6413059999995</v>
      </c>
      <c r="FI21" s="1687">
        <v>4971.0166689999996</v>
      </c>
      <c r="FJ21" s="1687">
        <v>1784.3260809999999</v>
      </c>
      <c r="FK21" s="1687">
        <v>1731.503283</v>
      </c>
      <c r="FL21" s="1687">
        <v>1713.5730349999999</v>
      </c>
      <c r="FM21" s="1689">
        <v>1929.8298630000002</v>
      </c>
      <c r="FN21" s="1687">
        <v>2214.7658199999996</v>
      </c>
      <c r="FO21" s="1687">
        <v>2143.2628189999996</v>
      </c>
      <c r="FP21" s="1687">
        <v>2176.016255</v>
      </c>
      <c r="FQ21" s="1687">
        <v>1973.4488569999999</v>
      </c>
      <c r="FR21" s="1687">
        <v>1940.510125</v>
      </c>
      <c r="FS21" s="1687">
        <v>1994.9538229999998</v>
      </c>
      <c r="FT21" s="1687">
        <v>2292.9282200000002</v>
      </c>
      <c r="FU21" s="1687">
        <v>2337.5907260000004</v>
      </c>
      <c r="FV21" s="1687">
        <v>2814.9450870000005</v>
      </c>
      <c r="FW21" s="1687">
        <v>2740.3386660000001</v>
      </c>
      <c r="FX21" s="1687">
        <v>2690.2016660000004</v>
      </c>
      <c r="FY21" s="1689">
        <v>2660.1291020000003</v>
      </c>
      <c r="FZ21" s="1688">
        <v>2621.8464039999999</v>
      </c>
      <c r="GA21" s="1687">
        <v>2528.1113329999998</v>
      </c>
      <c r="GB21" s="1687">
        <v>2359.5024270000004</v>
      </c>
      <c r="GC21" s="1687">
        <v>2553.6042399999997</v>
      </c>
      <c r="GD21" s="1687">
        <v>3491.7809969999998</v>
      </c>
      <c r="GE21" s="1687">
        <v>3967.0144089999999</v>
      </c>
      <c r="GF21" s="1687">
        <v>3848.5650560000004</v>
      </c>
      <c r="GG21" s="1687">
        <v>4131.7000239999998</v>
      </c>
      <c r="GH21" s="1687">
        <v>4477.6683869999997</v>
      </c>
      <c r="GI21" s="1687">
        <v>4368.3860030000005</v>
      </c>
      <c r="GJ21" s="1687">
        <v>5612.0156129999996</v>
      </c>
      <c r="GK21" s="1689">
        <v>5021.3601690000005</v>
      </c>
      <c r="GL21" s="1687"/>
      <c r="GM21" s="339"/>
    </row>
    <row r="22" spans="1:195" s="1607" customFormat="1" ht="39.75" customHeight="1" x14ac:dyDescent="0.7">
      <c r="A22" s="1621" t="s">
        <v>1027</v>
      </c>
      <c r="B22" s="1579">
        <v>0</v>
      </c>
      <c r="C22" s="1579">
        <v>0</v>
      </c>
      <c r="D22" s="1579">
        <v>0</v>
      </c>
      <c r="E22" s="1579">
        <v>0</v>
      </c>
      <c r="F22" s="1579">
        <v>0</v>
      </c>
      <c r="G22" s="1579">
        <v>0</v>
      </c>
      <c r="H22" s="1579">
        <v>0</v>
      </c>
      <c r="I22" s="1579">
        <v>0</v>
      </c>
      <c r="J22" s="1579">
        <v>0</v>
      </c>
      <c r="K22" s="1579">
        <v>0</v>
      </c>
      <c r="L22" s="1579">
        <v>0</v>
      </c>
      <c r="M22" s="1579">
        <v>0</v>
      </c>
      <c r="N22" s="1584">
        <v>0</v>
      </c>
      <c r="O22" s="1579">
        <v>0</v>
      </c>
      <c r="P22" s="1579">
        <v>0</v>
      </c>
      <c r="Q22" s="1579">
        <v>0</v>
      </c>
      <c r="R22" s="1579">
        <v>0</v>
      </c>
      <c r="S22" s="1579">
        <v>0</v>
      </c>
      <c r="T22" s="1579">
        <v>0</v>
      </c>
      <c r="U22" s="1579">
        <v>0</v>
      </c>
      <c r="V22" s="1579">
        <v>0</v>
      </c>
      <c r="W22" s="1579">
        <v>0</v>
      </c>
      <c r="X22" s="1579">
        <v>0</v>
      </c>
      <c r="Y22" s="1585">
        <v>0</v>
      </c>
      <c r="Z22" s="1579">
        <v>0</v>
      </c>
      <c r="AA22" s="1579">
        <v>0</v>
      </c>
      <c r="AB22" s="1579">
        <v>0</v>
      </c>
      <c r="AC22" s="1579">
        <v>0</v>
      </c>
      <c r="AD22" s="1579">
        <v>0</v>
      </c>
      <c r="AE22" s="1579">
        <v>0</v>
      </c>
      <c r="AF22" s="1579">
        <v>0</v>
      </c>
      <c r="AG22" s="1579">
        <v>0</v>
      </c>
      <c r="AH22" s="1579">
        <v>0</v>
      </c>
      <c r="AI22" s="1579">
        <v>0</v>
      </c>
      <c r="AJ22" s="1579">
        <v>0</v>
      </c>
      <c r="AK22" s="1579">
        <v>0</v>
      </c>
      <c r="AL22" s="1584">
        <v>0</v>
      </c>
      <c r="AM22" s="1579">
        <v>0</v>
      </c>
      <c r="AN22" s="1579">
        <v>0</v>
      </c>
      <c r="AO22" s="1579">
        <v>0</v>
      </c>
      <c r="AP22" s="1579">
        <v>0</v>
      </c>
      <c r="AQ22" s="1579">
        <v>0</v>
      </c>
      <c r="AR22" s="1579">
        <v>0</v>
      </c>
      <c r="AS22" s="1579">
        <v>16.565000000000001</v>
      </c>
      <c r="AT22" s="1579">
        <v>16.565000000000001</v>
      </c>
      <c r="AU22" s="1579">
        <v>16.565000000000001</v>
      </c>
      <c r="AV22" s="1579">
        <v>109.72</v>
      </c>
      <c r="AW22" s="1585">
        <v>109.72</v>
      </c>
      <c r="AX22" s="1605">
        <v>24.72</v>
      </c>
      <c r="AY22" s="1605">
        <v>23.72</v>
      </c>
      <c r="AZ22" s="1605">
        <v>23.72</v>
      </c>
      <c r="BA22" s="1605">
        <v>23.72</v>
      </c>
      <c r="BB22" s="1605">
        <v>23.72</v>
      </c>
      <c r="BC22" s="1605">
        <v>23.72</v>
      </c>
      <c r="BD22" s="1587">
        <v>23.72</v>
      </c>
      <c r="BE22" s="1587">
        <v>23.72</v>
      </c>
      <c r="BF22" s="1587">
        <v>23.72</v>
      </c>
      <c r="BG22" s="1587">
        <v>73.92</v>
      </c>
      <c r="BH22" s="1587">
        <v>93.72</v>
      </c>
      <c r="BI22" s="1587">
        <v>23.72</v>
      </c>
      <c r="BJ22" s="1586">
        <v>23.72</v>
      </c>
      <c r="BK22" s="1587">
        <v>23.72</v>
      </c>
      <c r="BL22" s="1587">
        <v>23.72</v>
      </c>
      <c r="BM22" s="1587">
        <v>23.72</v>
      </c>
      <c r="BN22" s="1587">
        <v>23.72</v>
      </c>
      <c r="BO22" s="1587">
        <v>23.72</v>
      </c>
      <c r="BP22" s="1587">
        <v>23.72</v>
      </c>
      <c r="BQ22" s="1587">
        <v>23.72</v>
      </c>
      <c r="BR22" s="1587">
        <v>23.72</v>
      </c>
      <c r="BS22" s="1587">
        <v>23.72</v>
      </c>
      <c r="BT22" s="1587">
        <v>23.72</v>
      </c>
      <c r="BU22" s="1588">
        <v>23.72</v>
      </c>
      <c r="BV22" s="1586">
        <v>23.72</v>
      </c>
      <c r="BW22" s="1587">
        <v>23.72</v>
      </c>
      <c r="BX22" s="1587">
        <v>23.72</v>
      </c>
      <c r="BY22" s="1579">
        <v>23.72</v>
      </c>
      <c r="BZ22" s="1605">
        <v>23.72</v>
      </c>
      <c r="CA22" s="1605">
        <v>23.72</v>
      </c>
      <c r="CB22" s="1605">
        <v>23.72</v>
      </c>
      <c r="CC22" s="1605">
        <v>23.72</v>
      </c>
      <c r="CD22" s="1605">
        <v>23.59</v>
      </c>
      <c r="CE22" s="1605">
        <v>23.72</v>
      </c>
      <c r="CF22" s="1605">
        <v>23.59</v>
      </c>
      <c r="CG22" s="1606">
        <v>23.59</v>
      </c>
      <c r="CH22" s="1605">
        <v>23.59</v>
      </c>
      <c r="CI22" s="1605">
        <v>23.59</v>
      </c>
      <c r="CJ22" s="1605">
        <v>23.59</v>
      </c>
      <c r="CK22" s="1605">
        <v>166.52</v>
      </c>
      <c r="CL22" s="1605">
        <v>207.52</v>
      </c>
      <c r="CM22" s="1605">
        <v>204.52</v>
      </c>
      <c r="CN22" s="1605">
        <v>204.52</v>
      </c>
      <c r="CO22" s="1605">
        <v>201.26</v>
      </c>
      <c r="CP22" s="1605">
        <v>171.96</v>
      </c>
      <c r="CQ22" s="1684">
        <v>171.96</v>
      </c>
      <c r="CR22" s="1684">
        <v>170.96</v>
      </c>
      <c r="CS22" s="1684">
        <v>465.478228</v>
      </c>
      <c r="CT22" s="1685">
        <v>457.478228</v>
      </c>
      <c r="CU22" s="1684">
        <v>457.478228</v>
      </c>
      <c r="CV22" s="1684">
        <v>452.478228</v>
      </c>
      <c r="CW22" s="1684">
        <v>843.61122799999987</v>
      </c>
      <c r="CX22" s="1684">
        <v>872.03322800000001</v>
      </c>
      <c r="CY22" s="1684">
        <v>862.03322800000012</v>
      </c>
      <c r="CZ22" s="1684">
        <v>857.990228</v>
      </c>
      <c r="DA22" s="1684">
        <v>860.990228</v>
      </c>
      <c r="DB22" s="1684">
        <v>872.99022799999989</v>
      </c>
      <c r="DC22" s="1684">
        <v>900.84019999999998</v>
      </c>
      <c r="DD22" s="1684">
        <v>926.84022799999991</v>
      </c>
      <c r="DE22" s="1686">
        <v>978.740228</v>
      </c>
      <c r="DF22" s="1685">
        <v>992.740228</v>
      </c>
      <c r="DG22" s="1684">
        <v>1000.740228</v>
      </c>
      <c r="DH22" s="1684">
        <v>1238.9223440000001</v>
      </c>
      <c r="DI22" s="1684">
        <v>1388.9223440000001</v>
      </c>
      <c r="DJ22" s="1684">
        <v>1394.6937269999999</v>
      </c>
      <c r="DK22" s="1684">
        <v>1393.14888</v>
      </c>
      <c r="DL22" s="1690">
        <v>1402.0336000000002</v>
      </c>
      <c r="DM22" s="1690">
        <v>2281.2777880000003</v>
      </c>
      <c r="DN22" s="1690">
        <v>2284.6730680000001</v>
      </c>
      <c r="DO22" s="1690">
        <v>2676.1306249999998</v>
      </c>
      <c r="DP22" s="1690">
        <v>2736.680625</v>
      </c>
      <c r="DQ22" s="1691">
        <v>2633.4592900000002</v>
      </c>
      <c r="DR22" s="1692">
        <v>2604.2834309999998</v>
      </c>
      <c r="DS22" s="1690">
        <v>3294.6225180000001</v>
      </c>
      <c r="DT22" s="1690">
        <v>3358.3487810000001</v>
      </c>
      <c r="DU22" s="1690">
        <v>3463.9002810000002</v>
      </c>
      <c r="DV22" s="1690">
        <v>3456.42058</v>
      </c>
      <c r="DW22" s="1684">
        <v>3545.4076840000002</v>
      </c>
      <c r="DX22" s="1684">
        <v>3656.0696380000004</v>
      </c>
      <c r="DY22" s="1684">
        <v>3042.481554</v>
      </c>
      <c r="DZ22" s="1684">
        <v>3128.1560199999999</v>
      </c>
      <c r="EA22" s="1684">
        <v>3244.7582850000003</v>
      </c>
      <c r="EB22" s="1684">
        <v>3627.4087359999999</v>
      </c>
      <c r="EC22" s="1686">
        <v>3552.9732359999994</v>
      </c>
      <c r="ED22" s="1685">
        <v>3569.2269960000003</v>
      </c>
      <c r="EE22" s="1684">
        <v>3575.0400980000004</v>
      </c>
      <c r="EF22" s="1684">
        <v>3552.5652150000005</v>
      </c>
      <c r="EG22" s="1684">
        <v>3629.6569960000002</v>
      </c>
      <c r="EH22" s="1684">
        <v>3711.684647</v>
      </c>
      <c r="EI22" s="1684">
        <v>5525.0633470000002</v>
      </c>
      <c r="EJ22" s="1684">
        <v>6229.4432750000005</v>
      </c>
      <c r="EK22" s="1684">
        <v>6265.4520999999995</v>
      </c>
      <c r="EL22" s="1684">
        <v>6541.834433</v>
      </c>
      <c r="EM22" s="1684">
        <v>6670.6161779999993</v>
      </c>
      <c r="EN22" s="1684">
        <v>6849.071950999999</v>
      </c>
      <c r="EO22" s="1684">
        <v>7015.7105199999996</v>
      </c>
      <c r="EP22" s="1685">
        <v>7062.9206089999989</v>
      </c>
      <c r="EQ22" s="1684">
        <v>7194.6687149999998</v>
      </c>
      <c r="ER22" s="1684">
        <v>7247.6258689999986</v>
      </c>
      <c r="ES22" s="1684">
        <v>7341.1517270000004</v>
      </c>
      <c r="ET22" s="1684">
        <v>7568.9098349999995</v>
      </c>
      <c r="EU22" s="1684">
        <v>7893.154168</v>
      </c>
      <c r="EV22" s="1684">
        <v>8245.2725659999996</v>
      </c>
      <c r="EW22" s="1684">
        <v>8542.7542510000003</v>
      </c>
      <c r="EX22" s="1684">
        <v>8614.6493129999999</v>
      </c>
      <c r="EY22" s="1684">
        <v>8661.1126009999989</v>
      </c>
      <c r="EZ22" s="1684">
        <v>8810.8641979999993</v>
      </c>
      <c r="FA22" s="1686">
        <v>8798.169985999999</v>
      </c>
      <c r="FB22" s="1685">
        <v>8766.6990239999996</v>
      </c>
      <c r="FC22" s="1684">
        <v>9378.2744629999997</v>
      </c>
      <c r="FD22" s="1684">
        <v>9250.6609050000006</v>
      </c>
      <c r="FE22" s="1684">
        <v>9251.6679050000021</v>
      </c>
      <c r="FF22" s="1684">
        <v>9251.6679050000021</v>
      </c>
      <c r="FG22" s="1684">
        <v>12674.151968</v>
      </c>
      <c r="FH22" s="1684">
        <v>12674.151968</v>
      </c>
      <c r="FI22" s="1684">
        <v>12837.282944000002</v>
      </c>
      <c r="FJ22" s="1684">
        <v>9984.62356</v>
      </c>
      <c r="FK22" s="1684">
        <v>9992.4957540000014</v>
      </c>
      <c r="FL22" s="1684">
        <v>9992.4957539999996</v>
      </c>
      <c r="FM22" s="1686">
        <v>9990.5671220000022</v>
      </c>
      <c r="FN22" s="1684">
        <v>9990.5671220000004</v>
      </c>
      <c r="FO22" s="1684">
        <v>10141.349853</v>
      </c>
      <c r="FP22" s="1684">
        <v>9965.8730609999984</v>
      </c>
      <c r="FQ22" s="1684">
        <v>9968.175890999999</v>
      </c>
      <c r="FR22" s="1684">
        <v>9968.175890999999</v>
      </c>
      <c r="FS22" s="1684">
        <v>9968.175890999999</v>
      </c>
      <c r="FT22" s="1684">
        <v>9968.175890999999</v>
      </c>
      <c r="FU22" s="1684">
        <v>10145.505526000001</v>
      </c>
      <c r="FV22" s="1684">
        <v>10145.505526000001</v>
      </c>
      <c r="FW22" s="1684">
        <v>10145.505526000001</v>
      </c>
      <c r="FX22" s="1684">
        <v>10145.505526000001</v>
      </c>
      <c r="FY22" s="1686">
        <v>10145.505526000001</v>
      </c>
      <c r="FZ22" s="1685">
        <v>10145.505526000001</v>
      </c>
      <c r="GA22" s="1684">
        <v>10326.041906999999</v>
      </c>
      <c r="GB22" s="1684">
        <v>10326.041906999999</v>
      </c>
      <c r="GC22" s="1684">
        <v>10188.053395999999</v>
      </c>
      <c r="GD22" s="1684">
        <v>10188.053395999999</v>
      </c>
      <c r="GE22" s="1684">
        <v>10188.053395999999</v>
      </c>
      <c r="GF22" s="1684">
        <v>10188.053395999999</v>
      </c>
      <c r="GG22" s="1684">
        <v>10188.053395999999</v>
      </c>
      <c r="GH22" s="1684">
        <v>10188.053396000001</v>
      </c>
      <c r="GI22" s="1684">
        <v>10188.053395999999</v>
      </c>
      <c r="GJ22" s="1684">
        <v>12708.613236000001</v>
      </c>
      <c r="GK22" s="1686">
        <v>12708.613235999999</v>
      </c>
      <c r="GL22" s="1684"/>
      <c r="GM22" s="356"/>
    </row>
    <row r="23" spans="1:195" ht="39.75" customHeight="1" x14ac:dyDescent="0.7">
      <c r="A23" s="1608" t="s">
        <v>1005</v>
      </c>
      <c r="B23" s="1610">
        <v>0</v>
      </c>
      <c r="C23" s="1610">
        <v>0</v>
      </c>
      <c r="D23" s="1610">
        <v>0</v>
      </c>
      <c r="E23" s="1610">
        <v>0</v>
      </c>
      <c r="F23" s="1610">
        <v>0</v>
      </c>
      <c r="G23" s="1610">
        <v>0</v>
      </c>
      <c r="H23" s="1610">
        <v>0</v>
      </c>
      <c r="I23" s="1610">
        <v>0</v>
      </c>
      <c r="J23" s="1610">
        <v>0</v>
      </c>
      <c r="K23" s="1610">
        <v>0</v>
      </c>
      <c r="L23" s="1610">
        <v>0</v>
      </c>
      <c r="M23" s="1610">
        <v>0</v>
      </c>
      <c r="N23" s="1609">
        <v>0</v>
      </c>
      <c r="O23" s="1610">
        <v>0</v>
      </c>
      <c r="P23" s="1610">
        <v>0</v>
      </c>
      <c r="Q23" s="1610">
        <v>0</v>
      </c>
      <c r="R23" s="1610">
        <v>0</v>
      </c>
      <c r="S23" s="1610">
        <v>0</v>
      </c>
      <c r="T23" s="1610">
        <v>0</v>
      </c>
      <c r="U23" s="1610">
        <v>0</v>
      </c>
      <c r="V23" s="1610">
        <v>0</v>
      </c>
      <c r="W23" s="1610">
        <v>0</v>
      </c>
      <c r="X23" s="1610">
        <v>0</v>
      </c>
      <c r="Y23" s="1611">
        <v>0</v>
      </c>
      <c r="Z23" s="1610">
        <v>0</v>
      </c>
      <c r="AA23" s="1610">
        <v>0</v>
      </c>
      <c r="AB23" s="1610">
        <v>0</v>
      </c>
      <c r="AC23" s="1610">
        <v>0</v>
      </c>
      <c r="AD23" s="1610">
        <v>0</v>
      </c>
      <c r="AE23" s="1610">
        <v>0</v>
      </c>
      <c r="AF23" s="1610">
        <v>0</v>
      </c>
      <c r="AG23" s="1610">
        <v>0</v>
      </c>
      <c r="AH23" s="1610">
        <v>0</v>
      </c>
      <c r="AI23" s="1610">
        <v>0</v>
      </c>
      <c r="AJ23" s="1610">
        <v>0</v>
      </c>
      <c r="AK23" s="1610">
        <v>0</v>
      </c>
      <c r="AL23" s="1609">
        <v>0</v>
      </c>
      <c r="AM23" s="1610">
        <v>0</v>
      </c>
      <c r="AN23" s="1610">
        <v>0</v>
      </c>
      <c r="AO23" s="1610">
        <v>0</v>
      </c>
      <c r="AP23" s="1610">
        <v>0</v>
      </c>
      <c r="AQ23" s="1610">
        <v>0</v>
      </c>
      <c r="AR23" s="1610">
        <v>0</v>
      </c>
      <c r="AS23" s="1610">
        <v>15</v>
      </c>
      <c r="AT23" s="1610">
        <v>15</v>
      </c>
      <c r="AU23" s="1610">
        <v>10</v>
      </c>
      <c r="AV23" s="1610">
        <v>103</v>
      </c>
      <c r="AW23" s="1611">
        <v>103</v>
      </c>
      <c r="AX23" s="1613">
        <v>18</v>
      </c>
      <c r="AY23" s="1613">
        <v>17</v>
      </c>
      <c r="AZ23" s="1613">
        <v>7</v>
      </c>
      <c r="BA23" s="1613">
        <v>17</v>
      </c>
      <c r="BB23" s="1613">
        <v>17</v>
      </c>
      <c r="BC23" s="1613">
        <v>17</v>
      </c>
      <c r="BD23" s="1640">
        <v>17</v>
      </c>
      <c r="BE23" s="1640">
        <v>17</v>
      </c>
      <c r="BF23" s="1640">
        <v>17</v>
      </c>
      <c r="BG23" s="1640">
        <v>67.2</v>
      </c>
      <c r="BH23" s="1640">
        <v>87</v>
      </c>
      <c r="BI23" s="1640">
        <v>17</v>
      </c>
      <c r="BJ23" s="1639">
        <v>17</v>
      </c>
      <c r="BK23" s="1640">
        <v>17</v>
      </c>
      <c r="BL23" s="1640">
        <v>17</v>
      </c>
      <c r="BM23" s="1640">
        <v>17</v>
      </c>
      <c r="BN23" s="1640">
        <v>17</v>
      </c>
      <c r="BO23" s="1640">
        <v>17</v>
      </c>
      <c r="BP23" s="1640">
        <v>17</v>
      </c>
      <c r="BQ23" s="1640">
        <v>17</v>
      </c>
      <c r="BR23" s="1640">
        <v>17</v>
      </c>
      <c r="BS23" s="1640">
        <v>17</v>
      </c>
      <c r="BT23" s="1640">
        <v>17</v>
      </c>
      <c r="BU23" s="1641">
        <v>17</v>
      </c>
      <c r="BV23" s="1639">
        <v>17</v>
      </c>
      <c r="BW23" s="1640">
        <v>17</v>
      </c>
      <c r="BX23" s="1640">
        <v>17</v>
      </c>
      <c r="BY23" s="1610">
        <v>17</v>
      </c>
      <c r="BZ23" s="1613">
        <v>17</v>
      </c>
      <c r="CA23" s="1613">
        <v>17</v>
      </c>
      <c r="CB23" s="1613">
        <v>17</v>
      </c>
      <c r="CC23" s="1613">
        <v>17</v>
      </c>
      <c r="CD23" s="1613">
        <v>7</v>
      </c>
      <c r="CE23" s="1613">
        <v>17</v>
      </c>
      <c r="CF23" s="1613">
        <v>17</v>
      </c>
      <c r="CG23" s="1614">
        <v>17</v>
      </c>
      <c r="CH23" s="1613">
        <v>2</v>
      </c>
      <c r="CI23" s="1613">
        <v>17</v>
      </c>
      <c r="CJ23" s="1613">
        <v>17</v>
      </c>
      <c r="CK23" s="1613">
        <v>96.330432000000002</v>
      </c>
      <c r="CL23" s="1613">
        <v>93.929770000000005</v>
      </c>
      <c r="CM23" s="1613">
        <v>93.208169999999996</v>
      </c>
      <c r="CN23" s="1613">
        <v>93.208169999999996</v>
      </c>
      <c r="CO23" s="1613">
        <v>86.695035000000004</v>
      </c>
      <c r="CP23" s="1613">
        <v>57.395035</v>
      </c>
      <c r="CQ23" s="1687">
        <v>57.395035</v>
      </c>
      <c r="CR23" s="1687">
        <v>61.686326000000001</v>
      </c>
      <c r="CS23" s="1687">
        <v>162.54106400000001</v>
      </c>
      <c r="CT23" s="1688">
        <v>157.28990999999999</v>
      </c>
      <c r="CU23" s="1687">
        <v>157.28990999999999</v>
      </c>
      <c r="CV23" s="1687">
        <v>144.92480499999999</v>
      </c>
      <c r="CW23" s="1687">
        <v>368.43968000000001</v>
      </c>
      <c r="CX23" s="1687">
        <v>379.708237</v>
      </c>
      <c r="CY23" s="1687">
        <v>364.08855800000003</v>
      </c>
      <c r="CZ23" s="1687">
        <v>307.06279700000005</v>
      </c>
      <c r="DA23" s="1687">
        <v>311.86357900000002</v>
      </c>
      <c r="DB23" s="1687">
        <v>221.55513099999999</v>
      </c>
      <c r="DC23" s="1687">
        <v>225.14970000000002</v>
      </c>
      <c r="DD23" s="1687">
        <v>212.77740900000001</v>
      </c>
      <c r="DE23" s="1689">
        <v>215.70737800000001</v>
      </c>
      <c r="DF23" s="1688">
        <v>220.794375</v>
      </c>
      <c r="DG23" s="1687">
        <v>211.67181400000001</v>
      </c>
      <c r="DH23" s="1687">
        <v>359.42452000000003</v>
      </c>
      <c r="DI23" s="1687">
        <v>433.72343100000001</v>
      </c>
      <c r="DJ23" s="1687">
        <v>305.73882299999997</v>
      </c>
      <c r="DK23" s="1687">
        <v>338.71498800000001</v>
      </c>
      <c r="DL23" s="1693">
        <v>501.34337199999999</v>
      </c>
      <c r="DM23" s="1693">
        <v>1369.506243</v>
      </c>
      <c r="DN23" s="1693">
        <v>1385.498705</v>
      </c>
      <c r="DO23" s="1693">
        <v>1647.293537</v>
      </c>
      <c r="DP23" s="1693">
        <v>1684.1695870000001</v>
      </c>
      <c r="DQ23" s="1694">
        <v>1529.1861640000002</v>
      </c>
      <c r="DR23" s="1695">
        <v>1507.9107220000001</v>
      </c>
      <c r="DS23" s="1693">
        <v>2166.7212710000003</v>
      </c>
      <c r="DT23" s="1693">
        <v>2200.1408149999997</v>
      </c>
      <c r="DU23" s="1693">
        <v>2276.2657489999997</v>
      </c>
      <c r="DV23" s="1693">
        <v>2231.8031290000004</v>
      </c>
      <c r="DW23" s="1687">
        <v>2368.8379660000001</v>
      </c>
      <c r="DX23" s="1687">
        <v>2438.1947789999999</v>
      </c>
      <c r="DY23" s="1687">
        <v>1796.576223</v>
      </c>
      <c r="DZ23" s="1687">
        <v>1814.9141650000001</v>
      </c>
      <c r="EA23" s="1687">
        <v>1778.906618</v>
      </c>
      <c r="EB23" s="1687">
        <v>1489.638332</v>
      </c>
      <c r="EC23" s="1689">
        <v>1369.0558449999999</v>
      </c>
      <c r="ED23" s="1688">
        <v>1420.6201410000001</v>
      </c>
      <c r="EE23" s="1687">
        <v>1344.4535689999998</v>
      </c>
      <c r="EF23" s="1687">
        <v>1304.8137099999999</v>
      </c>
      <c r="EG23" s="1687">
        <v>1326.3729450000001</v>
      </c>
      <c r="EH23" s="1687">
        <v>1344.089645</v>
      </c>
      <c r="EI23" s="1687">
        <v>2482.0331549999996</v>
      </c>
      <c r="EJ23" s="1687">
        <v>2446.9788670000003</v>
      </c>
      <c r="EK23" s="1687">
        <v>2305.5424830000002</v>
      </c>
      <c r="EL23" s="1687">
        <v>2260.7612200000003</v>
      </c>
      <c r="EM23" s="1687">
        <v>2364.2460959999999</v>
      </c>
      <c r="EN23" s="1687">
        <v>2446.329135</v>
      </c>
      <c r="EO23" s="1687">
        <v>2396.1671249999999</v>
      </c>
      <c r="EP23" s="1688">
        <v>2401.692094</v>
      </c>
      <c r="EQ23" s="1687">
        <v>2456.4105709999999</v>
      </c>
      <c r="ER23" s="1687">
        <v>2520.4286630000001</v>
      </c>
      <c r="ES23" s="1687">
        <v>2479.2531860000004</v>
      </c>
      <c r="ET23" s="1687">
        <v>2495.0890249999998</v>
      </c>
      <c r="EU23" s="1687">
        <v>2658.0864630000001</v>
      </c>
      <c r="EV23" s="1687">
        <v>2784.2552680000003</v>
      </c>
      <c r="EW23" s="1687">
        <v>3202.9821619999998</v>
      </c>
      <c r="EX23" s="1687">
        <v>3338.5139700000004</v>
      </c>
      <c r="EY23" s="1687">
        <v>3333.0521189999999</v>
      </c>
      <c r="EZ23" s="1687">
        <v>3448.0878870000001</v>
      </c>
      <c r="FA23" s="1689">
        <v>3626.8374079999999</v>
      </c>
      <c r="FB23" s="1688">
        <v>3615.6560850000001</v>
      </c>
      <c r="FC23" s="1687">
        <v>4538.2539649999999</v>
      </c>
      <c r="FD23" s="1687">
        <v>4537.2766890000003</v>
      </c>
      <c r="FE23" s="1687">
        <v>4533.6732489999995</v>
      </c>
      <c r="FF23" s="1687">
        <v>4503.1713380000001</v>
      </c>
      <c r="FG23" s="1687">
        <v>4493.9882869999992</v>
      </c>
      <c r="FH23" s="1687">
        <v>4476.6106760000002</v>
      </c>
      <c r="FI23" s="1687">
        <v>4527.7888290000001</v>
      </c>
      <c r="FJ23" s="1687">
        <v>4539.0325629999998</v>
      </c>
      <c r="FK23" s="1687">
        <v>4584.9168370000007</v>
      </c>
      <c r="FL23" s="1687">
        <v>4529.3412850000004</v>
      </c>
      <c r="FM23" s="1689">
        <v>4466.9729970000008</v>
      </c>
      <c r="FN23" s="1687">
        <v>4474.1370349999997</v>
      </c>
      <c r="FO23" s="1687">
        <v>4471.1428080000005</v>
      </c>
      <c r="FP23" s="1687">
        <v>4524.5379009999997</v>
      </c>
      <c r="FQ23" s="1687">
        <v>4527.8060599999999</v>
      </c>
      <c r="FR23" s="1687">
        <v>4523.3929129999997</v>
      </c>
      <c r="FS23" s="1687">
        <v>4291.9995289999997</v>
      </c>
      <c r="FT23" s="1687">
        <v>4083.7632189999999</v>
      </c>
      <c r="FU23" s="1687">
        <v>4253.8365269999995</v>
      </c>
      <c r="FV23" s="1687">
        <v>4031.266842</v>
      </c>
      <c r="FW23" s="1687">
        <v>4087.9073100000001</v>
      </c>
      <c r="FX23" s="1687">
        <v>3929.6681200000003</v>
      </c>
      <c r="FY23" s="1689">
        <v>4202.9751639999995</v>
      </c>
      <c r="FZ23" s="1688">
        <v>4171.2955849999998</v>
      </c>
      <c r="GA23" s="1687">
        <v>3767.038106</v>
      </c>
      <c r="GB23" s="1687">
        <v>3340.8740400000002</v>
      </c>
      <c r="GC23" s="1687">
        <v>3494.6203580000001</v>
      </c>
      <c r="GD23" s="1687">
        <v>3306.133722</v>
      </c>
      <c r="GE23" s="1687">
        <v>3588.4100010000002</v>
      </c>
      <c r="GF23" s="1687">
        <v>3661.5007949999999</v>
      </c>
      <c r="GG23" s="1687">
        <v>3384.4914449999997</v>
      </c>
      <c r="GH23" s="1687">
        <v>2707.0672409999997</v>
      </c>
      <c r="GI23" s="1687">
        <v>2533.4130210000003</v>
      </c>
      <c r="GJ23" s="1687">
        <v>2468.4463930000002</v>
      </c>
      <c r="GK23" s="1689">
        <v>3969.3453399999999</v>
      </c>
      <c r="GL23" s="1687"/>
      <c r="GM23" s="339"/>
    </row>
    <row r="24" spans="1:195" ht="39.75" customHeight="1" x14ac:dyDescent="0.7">
      <c r="A24" s="1608" t="s">
        <v>1006</v>
      </c>
      <c r="B24" s="1610">
        <v>0</v>
      </c>
      <c r="C24" s="1610">
        <v>0</v>
      </c>
      <c r="D24" s="1610">
        <v>0</v>
      </c>
      <c r="E24" s="1610">
        <v>0</v>
      </c>
      <c r="F24" s="1610">
        <v>0</v>
      </c>
      <c r="G24" s="1610">
        <v>0</v>
      </c>
      <c r="H24" s="1610">
        <v>0</v>
      </c>
      <c r="I24" s="1610">
        <v>0</v>
      </c>
      <c r="J24" s="1610">
        <v>0</v>
      </c>
      <c r="K24" s="1610">
        <v>0</v>
      </c>
      <c r="L24" s="1610">
        <v>0</v>
      </c>
      <c r="M24" s="1610">
        <v>0</v>
      </c>
      <c r="N24" s="1609">
        <v>0</v>
      </c>
      <c r="O24" s="1610">
        <v>0</v>
      </c>
      <c r="P24" s="1610">
        <v>0</v>
      </c>
      <c r="Q24" s="1610">
        <v>0</v>
      </c>
      <c r="R24" s="1610">
        <v>0</v>
      </c>
      <c r="S24" s="1610">
        <v>0</v>
      </c>
      <c r="T24" s="1610">
        <v>0</v>
      </c>
      <c r="U24" s="1610">
        <v>0</v>
      </c>
      <c r="V24" s="1610">
        <v>0</v>
      </c>
      <c r="W24" s="1610">
        <v>0</v>
      </c>
      <c r="X24" s="1610">
        <v>0</v>
      </c>
      <c r="Y24" s="1611">
        <v>0</v>
      </c>
      <c r="Z24" s="1610">
        <v>0</v>
      </c>
      <c r="AA24" s="1610">
        <v>0</v>
      </c>
      <c r="AB24" s="1610">
        <v>0</v>
      </c>
      <c r="AC24" s="1610">
        <v>0</v>
      </c>
      <c r="AD24" s="1610">
        <v>0</v>
      </c>
      <c r="AE24" s="1610">
        <v>0</v>
      </c>
      <c r="AF24" s="1610">
        <v>0</v>
      </c>
      <c r="AG24" s="1610">
        <v>0</v>
      </c>
      <c r="AH24" s="1610">
        <v>0</v>
      </c>
      <c r="AI24" s="1610">
        <v>0</v>
      </c>
      <c r="AJ24" s="1610">
        <v>0</v>
      </c>
      <c r="AK24" s="1610">
        <v>0</v>
      </c>
      <c r="AL24" s="1609">
        <v>0</v>
      </c>
      <c r="AM24" s="1610">
        <v>0</v>
      </c>
      <c r="AN24" s="1610">
        <v>0</v>
      </c>
      <c r="AO24" s="1610">
        <v>0</v>
      </c>
      <c r="AP24" s="1610">
        <v>0</v>
      </c>
      <c r="AQ24" s="1610">
        <v>0</v>
      </c>
      <c r="AR24" s="1610">
        <v>0</v>
      </c>
      <c r="AS24" s="1610">
        <v>1.5649999999999999</v>
      </c>
      <c r="AT24" s="1610">
        <v>1.5649999999999999</v>
      </c>
      <c r="AU24" s="1610">
        <v>6.5650000000000004</v>
      </c>
      <c r="AV24" s="1610">
        <v>6.72</v>
      </c>
      <c r="AW24" s="1611">
        <v>6.72</v>
      </c>
      <c r="AX24" s="1613">
        <v>6.72</v>
      </c>
      <c r="AY24" s="1613">
        <v>6.72</v>
      </c>
      <c r="AZ24" s="1613">
        <v>16.72</v>
      </c>
      <c r="BA24" s="1613">
        <v>6.72</v>
      </c>
      <c r="BB24" s="1613">
        <v>6.72</v>
      </c>
      <c r="BC24" s="1613">
        <v>6.72</v>
      </c>
      <c r="BD24" s="1640">
        <v>6.72</v>
      </c>
      <c r="BE24" s="1640">
        <v>6.72</v>
      </c>
      <c r="BF24" s="1640">
        <v>6.72</v>
      </c>
      <c r="BG24" s="1640">
        <v>6.72</v>
      </c>
      <c r="BH24" s="1640">
        <v>6.72</v>
      </c>
      <c r="BI24" s="1640">
        <v>6.72</v>
      </c>
      <c r="BJ24" s="1639">
        <v>6.72</v>
      </c>
      <c r="BK24" s="1640">
        <v>6.72</v>
      </c>
      <c r="BL24" s="1640">
        <v>6.72</v>
      </c>
      <c r="BM24" s="1640">
        <v>6.72</v>
      </c>
      <c r="BN24" s="1640">
        <v>6.72</v>
      </c>
      <c r="BO24" s="1640">
        <v>6.72</v>
      </c>
      <c r="BP24" s="1640">
        <v>6.72</v>
      </c>
      <c r="BQ24" s="1640">
        <v>6.72</v>
      </c>
      <c r="BR24" s="1640">
        <v>6.72</v>
      </c>
      <c r="BS24" s="1640">
        <v>6.72</v>
      </c>
      <c r="BT24" s="1640">
        <v>6.72</v>
      </c>
      <c r="BU24" s="1641">
        <v>6.72</v>
      </c>
      <c r="BV24" s="1639">
        <v>6.72</v>
      </c>
      <c r="BW24" s="1640">
        <v>6.72</v>
      </c>
      <c r="BX24" s="1640">
        <v>6.72</v>
      </c>
      <c r="BY24" s="1610">
        <v>6.72</v>
      </c>
      <c r="BZ24" s="1613">
        <v>6.72</v>
      </c>
      <c r="CA24" s="1613">
        <v>6.72</v>
      </c>
      <c r="CB24" s="1613">
        <v>6.72</v>
      </c>
      <c r="CC24" s="1613">
        <v>6.72</v>
      </c>
      <c r="CD24" s="1613">
        <v>16.59</v>
      </c>
      <c r="CE24" s="1613">
        <v>6.72</v>
      </c>
      <c r="CF24" s="1613">
        <v>6.59</v>
      </c>
      <c r="CG24" s="1614">
        <v>6.59</v>
      </c>
      <c r="CH24" s="1613">
        <v>21.59</v>
      </c>
      <c r="CI24" s="1613">
        <v>6.59</v>
      </c>
      <c r="CJ24" s="1613">
        <v>6.59</v>
      </c>
      <c r="CK24" s="1613">
        <v>70.189567999999994</v>
      </c>
      <c r="CL24" s="1613">
        <v>113.59022999999999</v>
      </c>
      <c r="CM24" s="1613">
        <v>111.31183</v>
      </c>
      <c r="CN24" s="1613">
        <v>111.31183</v>
      </c>
      <c r="CO24" s="1613">
        <v>114.564965</v>
      </c>
      <c r="CP24" s="1613">
        <v>114.564965</v>
      </c>
      <c r="CQ24" s="1687">
        <v>114.564965</v>
      </c>
      <c r="CR24" s="1687">
        <v>109.273674</v>
      </c>
      <c r="CS24" s="1687">
        <v>302.937164</v>
      </c>
      <c r="CT24" s="1688">
        <v>300.18831799999998</v>
      </c>
      <c r="CU24" s="1687">
        <v>300.18831799999998</v>
      </c>
      <c r="CV24" s="1687">
        <v>307.55342300000001</v>
      </c>
      <c r="CW24" s="1687">
        <v>475.17154799999997</v>
      </c>
      <c r="CX24" s="1687">
        <v>492.32499099999995</v>
      </c>
      <c r="CY24" s="1687">
        <v>497.94467000000003</v>
      </c>
      <c r="CZ24" s="1687">
        <v>550.92743099999996</v>
      </c>
      <c r="DA24" s="1687">
        <v>549.12664899999993</v>
      </c>
      <c r="DB24" s="1687">
        <v>651.43509699999993</v>
      </c>
      <c r="DC24" s="1687">
        <v>675.69050000000004</v>
      </c>
      <c r="DD24" s="1687">
        <v>714.06281899999988</v>
      </c>
      <c r="DE24" s="1689">
        <v>763.03284999999994</v>
      </c>
      <c r="DF24" s="1688">
        <v>771.94585300000006</v>
      </c>
      <c r="DG24" s="1687">
        <v>789.06841399999996</v>
      </c>
      <c r="DH24" s="1687">
        <v>879.49782399999992</v>
      </c>
      <c r="DI24" s="1687">
        <v>955.19891300000006</v>
      </c>
      <c r="DJ24" s="1687">
        <v>1088.9549040000002</v>
      </c>
      <c r="DK24" s="1687">
        <v>1054.433892</v>
      </c>
      <c r="DL24" s="1693">
        <v>900.69022800000016</v>
      </c>
      <c r="DM24" s="1693">
        <v>911.77154500000006</v>
      </c>
      <c r="DN24" s="1693">
        <v>899.17436300000008</v>
      </c>
      <c r="DO24" s="1693">
        <v>1028.8370879999998</v>
      </c>
      <c r="DP24" s="1693">
        <v>1052.5110379999999</v>
      </c>
      <c r="DQ24" s="1694">
        <v>1104.2731259999998</v>
      </c>
      <c r="DR24" s="1695">
        <v>1096.372709</v>
      </c>
      <c r="DS24" s="1693">
        <v>1127.901247</v>
      </c>
      <c r="DT24" s="1693">
        <v>1158.2079659999999</v>
      </c>
      <c r="DU24" s="1693">
        <v>1187.634532</v>
      </c>
      <c r="DV24" s="1693">
        <v>1224.6174509999998</v>
      </c>
      <c r="DW24" s="1687">
        <v>1176.5697180000002</v>
      </c>
      <c r="DX24" s="1687">
        <v>1217.8748590000002</v>
      </c>
      <c r="DY24" s="1687">
        <v>1245.9053309999999</v>
      </c>
      <c r="DZ24" s="1687">
        <v>1313.241855</v>
      </c>
      <c r="EA24" s="1687">
        <v>1465.8516669999999</v>
      </c>
      <c r="EB24" s="1687">
        <v>2137.7704039999999</v>
      </c>
      <c r="EC24" s="1689">
        <v>2183.917391</v>
      </c>
      <c r="ED24" s="1688">
        <v>2148.606855</v>
      </c>
      <c r="EE24" s="1687">
        <v>2230.5865290000002</v>
      </c>
      <c r="EF24" s="1687">
        <v>2247.7515050000002</v>
      </c>
      <c r="EG24" s="1687">
        <v>2303.2840510000001</v>
      </c>
      <c r="EH24" s="1687">
        <v>2367.595002</v>
      </c>
      <c r="EI24" s="1687">
        <v>3043.0301920000002</v>
      </c>
      <c r="EJ24" s="1687">
        <v>3782.4644080000003</v>
      </c>
      <c r="EK24" s="1687">
        <v>3959.9096170000003</v>
      </c>
      <c r="EL24" s="1687">
        <v>4281.0732129999997</v>
      </c>
      <c r="EM24" s="1687">
        <v>4306.3700819999995</v>
      </c>
      <c r="EN24" s="1687">
        <v>4402.7428159999999</v>
      </c>
      <c r="EO24" s="1687">
        <v>4619.5433949999997</v>
      </c>
      <c r="EP24" s="1688">
        <v>4661.2285149999998</v>
      </c>
      <c r="EQ24" s="1687">
        <v>4738.2581440000004</v>
      </c>
      <c r="ER24" s="1687">
        <v>4727.1972059999989</v>
      </c>
      <c r="ES24" s="1687">
        <v>4861.8985410000005</v>
      </c>
      <c r="ET24" s="1687">
        <v>5073.8208099999993</v>
      </c>
      <c r="EU24" s="1687">
        <v>5235.0677050000004</v>
      </c>
      <c r="EV24" s="1687">
        <v>5461.0172979999998</v>
      </c>
      <c r="EW24" s="1687">
        <v>5339.7720890000001</v>
      </c>
      <c r="EX24" s="1687">
        <v>5276.135342999999</v>
      </c>
      <c r="EY24" s="1687">
        <v>5328.0604820000008</v>
      </c>
      <c r="EZ24" s="1687">
        <v>5362.7763109999996</v>
      </c>
      <c r="FA24" s="1689">
        <v>5171.3325779999996</v>
      </c>
      <c r="FB24" s="1688">
        <v>5151.0429389999999</v>
      </c>
      <c r="FC24" s="1687">
        <v>4840.0204980000008</v>
      </c>
      <c r="FD24" s="1687">
        <v>4713.3842160000013</v>
      </c>
      <c r="FE24" s="1687">
        <v>4717.9946560000008</v>
      </c>
      <c r="FF24" s="1687">
        <v>4748.4965670000011</v>
      </c>
      <c r="FG24" s="1687">
        <v>4757.679618000001</v>
      </c>
      <c r="FH24" s="1687">
        <v>4775.057229</v>
      </c>
      <c r="FI24" s="1687">
        <v>4827.3832880000009</v>
      </c>
      <c r="FJ24" s="1687">
        <v>1853.508814</v>
      </c>
      <c r="FK24" s="1687">
        <v>1841.4617169999999</v>
      </c>
      <c r="FL24" s="1687">
        <v>1975.0992689999998</v>
      </c>
      <c r="FM24" s="1689">
        <v>1957.4769249999999</v>
      </c>
      <c r="FN24" s="1687">
        <v>1950.312887</v>
      </c>
      <c r="FO24" s="1687">
        <v>2037.601304</v>
      </c>
      <c r="FP24" s="1687">
        <v>1835.340931</v>
      </c>
      <c r="FQ24" s="1687">
        <v>1834.3756019999998</v>
      </c>
      <c r="FR24" s="1687">
        <v>1840.1519879999998</v>
      </c>
      <c r="FS24" s="1687">
        <v>2071.545372</v>
      </c>
      <c r="FT24" s="1687">
        <v>2279.7816819999998</v>
      </c>
      <c r="FU24" s="1687">
        <v>2219.1448370000003</v>
      </c>
      <c r="FV24" s="1687">
        <v>2438.459386</v>
      </c>
      <c r="FW24" s="1687">
        <v>2381.8189179999999</v>
      </c>
      <c r="FX24" s="1687">
        <v>2540.0581080000002</v>
      </c>
      <c r="FY24" s="1689">
        <v>2266.751064</v>
      </c>
      <c r="FZ24" s="1688">
        <v>2298.4306430000001</v>
      </c>
      <c r="GA24" s="1687">
        <v>2502.5478459999999</v>
      </c>
      <c r="GB24" s="1687">
        <v>3158.6364289999997</v>
      </c>
      <c r="GC24" s="1687">
        <v>2985.0219859999997</v>
      </c>
      <c r="GD24" s="1687">
        <v>3173.5092219999997</v>
      </c>
      <c r="GE24" s="1687">
        <v>2956.7701119999997</v>
      </c>
      <c r="GF24" s="1687">
        <v>2982.8855409999992</v>
      </c>
      <c r="GG24" s="1687">
        <v>3260.6248909999999</v>
      </c>
      <c r="GH24" s="1687">
        <v>3786.677095</v>
      </c>
      <c r="GI24" s="1687">
        <v>4055.3092160000001</v>
      </c>
      <c r="GJ24" s="1687">
        <v>6848.3672839999999</v>
      </c>
      <c r="GK24" s="1689">
        <v>4677.0304340000002</v>
      </c>
      <c r="GL24" s="1687"/>
      <c r="GM24" s="339"/>
    </row>
    <row r="25" spans="1:195" s="1607" customFormat="1" ht="39.75" customHeight="1" x14ac:dyDescent="0.7">
      <c r="A25" s="1621" t="s">
        <v>1028</v>
      </c>
      <c r="B25" s="1579"/>
      <c r="C25" s="1579"/>
      <c r="D25" s="1579"/>
      <c r="E25" s="1579"/>
      <c r="F25" s="1579"/>
      <c r="G25" s="1579"/>
      <c r="H25" s="1579"/>
      <c r="I25" s="1579"/>
      <c r="J25" s="1579"/>
      <c r="K25" s="1579"/>
      <c r="L25" s="1579"/>
      <c r="M25" s="1579"/>
      <c r="N25" s="1584"/>
      <c r="O25" s="1579"/>
      <c r="P25" s="1579"/>
      <c r="Q25" s="1579"/>
      <c r="R25" s="1579"/>
      <c r="S25" s="1579"/>
      <c r="T25" s="1579"/>
      <c r="U25" s="1579"/>
      <c r="V25" s="1579"/>
      <c r="W25" s="1579"/>
      <c r="X25" s="1579"/>
      <c r="Y25" s="1585"/>
      <c r="Z25" s="1579"/>
      <c r="AA25" s="1579"/>
      <c r="AB25" s="1579"/>
      <c r="AC25" s="1579"/>
      <c r="AD25" s="1579"/>
      <c r="AE25" s="1579"/>
      <c r="AF25" s="1579"/>
      <c r="AG25" s="1579"/>
      <c r="AH25" s="1579"/>
      <c r="AI25" s="1579"/>
      <c r="AJ25" s="1579"/>
      <c r="AK25" s="1579"/>
      <c r="AL25" s="1584"/>
      <c r="AM25" s="1579"/>
      <c r="AN25" s="1579"/>
      <c r="AO25" s="1579"/>
      <c r="AP25" s="1579"/>
      <c r="AQ25" s="1579"/>
      <c r="AR25" s="1579"/>
      <c r="AS25" s="1579"/>
      <c r="AT25" s="1579"/>
      <c r="AU25" s="1579"/>
      <c r="AV25" s="1579"/>
      <c r="AW25" s="1585"/>
      <c r="AX25" s="1605"/>
      <c r="AY25" s="1605"/>
      <c r="AZ25" s="1605"/>
      <c r="BA25" s="1605"/>
      <c r="BB25" s="1605"/>
      <c r="BC25" s="1605"/>
      <c r="BD25" s="1587"/>
      <c r="BE25" s="1587"/>
      <c r="BF25" s="1587"/>
      <c r="BG25" s="1587"/>
      <c r="BH25" s="1587"/>
      <c r="BI25" s="1587"/>
      <c r="BJ25" s="1586"/>
      <c r="BK25" s="1587"/>
      <c r="BL25" s="1587"/>
      <c r="BM25" s="1587"/>
      <c r="BN25" s="1587"/>
      <c r="BO25" s="1587"/>
      <c r="BP25" s="1587"/>
      <c r="BQ25" s="1587"/>
      <c r="BR25" s="1587"/>
      <c r="BS25" s="1587"/>
      <c r="BT25" s="1587"/>
      <c r="BU25" s="1588"/>
      <c r="BV25" s="1586"/>
      <c r="BW25" s="1587"/>
      <c r="BX25" s="1587"/>
      <c r="BY25" s="1579"/>
      <c r="BZ25" s="1605"/>
      <c r="CA25" s="1605"/>
      <c r="CB25" s="1605"/>
      <c r="CC25" s="1605"/>
      <c r="CD25" s="1605"/>
      <c r="CE25" s="1605"/>
      <c r="CF25" s="1605"/>
      <c r="CG25" s="1606"/>
      <c r="CH25" s="1605"/>
      <c r="CI25" s="1605"/>
      <c r="CJ25" s="1605"/>
      <c r="CK25" s="1605"/>
      <c r="CL25" s="1605"/>
      <c r="CM25" s="1605"/>
      <c r="CN25" s="1605"/>
      <c r="CO25" s="1605"/>
      <c r="CP25" s="1605"/>
      <c r="CQ25" s="1684"/>
      <c r="CR25" s="1684"/>
      <c r="CS25" s="1684"/>
      <c r="CT25" s="1685"/>
      <c r="CU25" s="1684"/>
      <c r="CV25" s="1684"/>
      <c r="CW25" s="1684"/>
      <c r="CX25" s="1684"/>
      <c r="CY25" s="1684"/>
      <c r="CZ25" s="1684"/>
      <c r="DA25" s="1684"/>
      <c r="DB25" s="1684"/>
      <c r="DC25" s="1684"/>
      <c r="DD25" s="1684"/>
      <c r="DE25" s="1686"/>
      <c r="DF25" s="1685"/>
      <c r="DG25" s="1684"/>
      <c r="DH25" s="1684"/>
      <c r="DI25" s="1684"/>
      <c r="DJ25" s="1684"/>
      <c r="DK25" s="1684"/>
      <c r="DL25" s="1690"/>
      <c r="DM25" s="1690"/>
      <c r="DN25" s="1690"/>
      <c r="DO25" s="1690"/>
      <c r="DP25" s="1690"/>
      <c r="DQ25" s="1691"/>
      <c r="DR25" s="1692"/>
      <c r="DS25" s="1690"/>
      <c r="DT25" s="1690"/>
      <c r="DU25" s="1690"/>
      <c r="DV25" s="1690"/>
      <c r="DW25" s="1684"/>
      <c r="DX25" s="1684"/>
      <c r="DY25" s="1684"/>
      <c r="DZ25" s="1684"/>
      <c r="EA25" s="1684"/>
      <c r="EB25" s="1684"/>
      <c r="EC25" s="1686"/>
      <c r="ED25" s="1685"/>
      <c r="EE25" s="1684"/>
      <c r="EF25" s="1684"/>
      <c r="EG25" s="1684"/>
      <c r="EH25" s="1684"/>
      <c r="EI25" s="1684"/>
      <c r="EJ25" s="1684"/>
      <c r="EK25" s="1684"/>
      <c r="EL25" s="1684"/>
      <c r="EM25" s="1684"/>
      <c r="EN25" s="1684"/>
      <c r="EO25" s="1684"/>
      <c r="EP25" s="1685"/>
      <c r="EQ25" s="1684"/>
      <c r="ER25" s="1684"/>
      <c r="ES25" s="1684"/>
      <c r="ET25" s="1684"/>
      <c r="EU25" s="1684"/>
      <c r="EV25" s="1684"/>
      <c r="EW25" s="1684"/>
      <c r="EX25" s="1684"/>
      <c r="EY25" s="1684"/>
      <c r="EZ25" s="1684"/>
      <c r="FA25" s="1686">
        <v>0</v>
      </c>
      <c r="FB25" s="1685">
        <v>0</v>
      </c>
      <c r="FC25" s="1684">
        <v>5385.7408990000004</v>
      </c>
      <c r="FD25" s="1684">
        <v>5359.0751610000007</v>
      </c>
      <c r="FE25" s="1684">
        <v>5359.0751610000007</v>
      </c>
      <c r="FF25" s="1684">
        <v>5359.0751610000007</v>
      </c>
      <c r="FG25" s="1684">
        <v>8028.4177280000004</v>
      </c>
      <c r="FH25" s="1684">
        <v>8028.4177280000004</v>
      </c>
      <c r="FI25" s="1684">
        <v>8186.9786709999998</v>
      </c>
      <c r="FJ25" s="1684">
        <v>8569.3260600000012</v>
      </c>
      <c r="FK25" s="1684">
        <v>8576.8357969999997</v>
      </c>
      <c r="FL25" s="1684">
        <v>8576.8357969999997</v>
      </c>
      <c r="FM25" s="1686">
        <v>8874.9394560000001</v>
      </c>
      <c r="FN25" s="1684">
        <v>8874.9394560000001</v>
      </c>
      <c r="FO25" s="1684">
        <v>9023.2479609999991</v>
      </c>
      <c r="FP25" s="1684">
        <v>9023.2479609999991</v>
      </c>
      <c r="FQ25" s="1684">
        <v>9024.3429399999986</v>
      </c>
      <c r="FR25" s="1684">
        <v>9024.3429399999986</v>
      </c>
      <c r="FS25" s="1684">
        <v>9030.2679399999997</v>
      </c>
      <c r="FT25" s="1684">
        <v>9030.2679399999997</v>
      </c>
      <c r="FU25" s="1684">
        <v>9202.6772290000008</v>
      </c>
      <c r="FV25" s="1684">
        <v>9202.677228999999</v>
      </c>
      <c r="FW25" s="1684">
        <v>9202.6772290000008</v>
      </c>
      <c r="FX25" s="1684">
        <v>9202.6772290000008</v>
      </c>
      <c r="FY25" s="1686">
        <v>9208.7192469999991</v>
      </c>
      <c r="FZ25" s="1685">
        <v>9208.7192469999991</v>
      </c>
      <c r="GA25" s="1684">
        <v>9384.4296940000004</v>
      </c>
      <c r="GB25" s="1684">
        <v>9384.4296940000004</v>
      </c>
      <c r="GC25" s="1684">
        <v>9384.4296940000004</v>
      </c>
      <c r="GD25" s="1684">
        <v>9580.8649519999999</v>
      </c>
      <c r="GE25" s="1684">
        <v>9590.905896000002</v>
      </c>
      <c r="GF25" s="1684">
        <v>9587.0262999999995</v>
      </c>
      <c r="GG25" s="1684">
        <v>9587.0263000000014</v>
      </c>
      <c r="GH25" s="1684">
        <v>9587.0263000000014</v>
      </c>
      <c r="GI25" s="1684">
        <v>9587.0263000000014</v>
      </c>
      <c r="GJ25" s="1684">
        <v>13513.343677000001</v>
      </c>
      <c r="GK25" s="1686">
        <v>13523.506305999999</v>
      </c>
      <c r="GL25" s="1684"/>
      <c r="GM25" s="356"/>
    </row>
    <row r="26" spans="1:195" ht="39.75" customHeight="1" x14ac:dyDescent="0.7">
      <c r="A26" s="1608" t="s">
        <v>1005</v>
      </c>
      <c r="B26" s="1610"/>
      <c r="C26" s="1610"/>
      <c r="D26" s="1610"/>
      <c r="E26" s="1610"/>
      <c r="F26" s="1610"/>
      <c r="G26" s="1610"/>
      <c r="H26" s="1610"/>
      <c r="I26" s="1610"/>
      <c r="J26" s="1610"/>
      <c r="K26" s="1610"/>
      <c r="L26" s="1610"/>
      <c r="M26" s="1610"/>
      <c r="N26" s="1609"/>
      <c r="O26" s="1610"/>
      <c r="P26" s="1610"/>
      <c r="Q26" s="1610"/>
      <c r="R26" s="1610"/>
      <c r="S26" s="1610"/>
      <c r="T26" s="1610"/>
      <c r="U26" s="1610"/>
      <c r="V26" s="1610"/>
      <c r="W26" s="1610"/>
      <c r="X26" s="1610"/>
      <c r="Y26" s="1611"/>
      <c r="Z26" s="1610"/>
      <c r="AA26" s="1610"/>
      <c r="AB26" s="1610"/>
      <c r="AC26" s="1610"/>
      <c r="AD26" s="1610"/>
      <c r="AE26" s="1610"/>
      <c r="AF26" s="1610"/>
      <c r="AG26" s="1610"/>
      <c r="AH26" s="1610"/>
      <c r="AI26" s="1610"/>
      <c r="AJ26" s="1610"/>
      <c r="AK26" s="1610"/>
      <c r="AL26" s="1609"/>
      <c r="AM26" s="1610"/>
      <c r="AN26" s="1610"/>
      <c r="AO26" s="1610"/>
      <c r="AP26" s="1610"/>
      <c r="AQ26" s="1610"/>
      <c r="AR26" s="1610"/>
      <c r="AS26" s="1610"/>
      <c r="AT26" s="1610"/>
      <c r="AU26" s="1610"/>
      <c r="AV26" s="1610"/>
      <c r="AW26" s="1611"/>
      <c r="AX26" s="1613"/>
      <c r="AY26" s="1613"/>
      <c r="AZ26" s="1613"/>
      <c r="BA26" s="1613"/>
      <c r="BB26" s="1613"/>
      <c r="BC26" s="1613"/>
      <c r="BD26" s="1640"/>
      <c r="BE26" s="1640"/>
      <c r="BF26" s="1640"/>
      <c r="BG26" s="1640"/>
      <c r="BH26" s="1640"/>
      <c r="BI26" s="1640"/>
      <c r="BJ26" s="1639"/>
      <c r="BK26" s="1640"/>
      <c r="BL26" s="1640"/>
      <c r="BM26" s="1640"/>
      <c r="BN26" s="1640"/>
      <c r="BO26" s="1640"/>
      <c r="BP26" s="1640"/>
      <c r="BQ26" s="1640"/>
      <c r="BR26" s="1640"/>
      <c r="BS26" s="1640"/>
      <c r="BT26" s="1640"/>
      <c r="BU26" s="1641"/>
      <c r="BV26" s="1639"/>
      <c r="BW26" s="1640"/>
      <c r="BX26" s="1640"/>
      <c r="BY26" s="1610"/>
      <c r="BZ26" s="1613"/>
      <c r="CA26" s="1613"/>
      <c r="CB26" s="1613"/>
      <c r="CC26" s="1613"/>
      <c r="CD26" s="1613"/>
      <c r="CE26" s="1613"/>
      <c r="CF26" s="1613"/>
      <c r="CG26" s="1614"/>
      <c r="CH26" s="1613"/>
      <c r="CI26" s="1613"/>
      <c r="CJ26" s="1613"/>
      <c r="CK26" s="1613"/>
      <c r="CL26" s="1613"/>
      <c r="CM26" s="1613"/>
      <c r="CN26" s="1613"/>
      <c r="CO26" s="1613"/>
      <c r="CP26" s="1613"/>
      <c r="CQ26" s="1687"/>
      <c r="CR26" s="1687"/>
      <c r="CS26" s="1687"/>
      <c r="CT26" s="1688"/>
      <c r="CU26" s="1687"/>
      <c r="CV26" s="1687"/>
      <c r="CW26" s="1687"/>
      <c r="CX26" s="1687"/>
      <c r="CY26" s="1687"/>
      <c r="CZ26" s="1687"/>
      <c r="DA26" s="1687"/>
      <c r="DB26" s="1687"/>
      <c r="DC26" s="1687"/>
      <c r="DD26" s="1687"/>
      <c r="DE26" s="1689"/>
      <c r="DF26" s="1688"/>
      <c r="DG26" s="1687"/>
      <c r="DH26" s="1687"/>
      <c r="DI26" s="1687"/>
      <c r="DJ26" s="1687"/>
      <c r="DK26" s="1687"/>
      <c r="DL26" s="1693"/>
      <c r="DM26" s="1693"/>
      <c r="DN26" s="1693"/>
      <c r="DO26" s="1693"/>
      <c r="DP26" s="1693"/>
      <c r="DQ26" s="1694"/>
      <c r="DR26" s="1695"/>
      <c r="DS26" s="1693"/>
      <c r="DT26" s="1693"/>
      <c r="DU26" s="1693"/>
      <c r="DV26" s="1693"/>
      <c r="DW26" s="1687"/>
      <c r="DX26" s="1687"/>
      <c r="DY26" s="1687"/>
      <c r="DZ26" s="1687"/>
      <c r="EA26" s="1687"/>
      <c r="EB26" s="1687"/>
      <c r="EC26" s="1689"/>
      <c r="ED26" s="1688"/>
      <c r="EE26" s="1687"/>
      <c r="EF26" s="1687"/>
      <c r="EG26" s="1687"/>
      <c r="EH26" s="1687"/>
      <c r="EI26" s="1687"/>
      <c r="EJ26" s="1687"/>
      <c r="EK26" s="1687"/>
      <c r="EL26" s="1687"/>
      <c r="EM26" s="1687"/>
      <c r="EN26" s="1687"/>
      <c r="EO26" s="1687"/>
      <c r="EP26" s="1688"/>
      <c r="EQ26" s="1687"/>
      <c r="ER26" s="1687"/>
      <c r="ES26" s="1687"/>
      <c r="ET26" s="1687"/>
      <c r="EU26" s="1687"/>
      <c r="EV26" s="1687"/>
      <c r="EW26" s="1687"/>
      <c r="EX26" s="1687"/>
      <c r="EY26" s="1687"/>
      <c r="EZ26" s="1687"/>
      <c r="FA26" s="1689">
        <v>0</v>
      </c>
      <c r="FB26" s="1688">
        <v>0</v>
      </c>
      <c r="FC26" s="1687">
        <v>4514.2106299999996</v>
      </c>
      <c r="FD26" s="1687">
        <v>4404.319297</v>
      </c>
      <c r="FE26" s="1687">
        <v>4406.2578569999996</v>
      </c>
      <c r="FF26" s="1687">
        <v>4411.8844090000002</v>
      </c>
      <c r="FG26" s="1687">
        <v>4405.1433430000006</v>
      </c>
      <c r="FH26" s="1687">
        <v>4315.0150990000002</v>
      </c>
      <c r="FI26" s="1687">
        <v>3989.242671</v>
      </c>
      <c r="FJ26" s="1687">
        <v>3969.3334519999999</v>
      </c>
      <c r="FK26" s="1687">
        <v>4158.5131979999996</v>
      </c>
      <c r="FL26" s="1687">
        <v>4120.5461130000003</v>
      </c>
      <c r="FM26" s="1689">
        <v>4205.3468130000001</v>
      </c>
      <c r="FN26" s="1687">
        <v>4242.0416610000002</v>
      </c>
      <c r="FO26" s="1687">
        <v>4340.0128299999997</v>
      </c>
      <c r="FP26" s="1687">
        <v>4340.0128299999997</v>
      </c>
      <c r="FQ26" s="1687">
        <v>4197.4300029999995</v>
      </c>
      <c r="FR26" s="1687">
        <v>4238.5817950000001</v>
      </c>
      <c r="FS26" s="1687">
        <v>4214.1302740000001</v>
      </c>
      <c r="FT26" s="1687">
        <v>3904.8725399999998</v>
      </c>
      <c r="FU26" s="1687">
        <v>3866.9198300000003</v>
      </c>
      <c r="FV26" s="1687">
        <v>3903.6076949999997</v>
      </c>
      <c r="FW26" s="1687">
        <v>3263.613797</v>
      </c>
      <c r="FX26" s="1687">
        <v>3491.3533199999997</v>
      </c>
      <c r="FY26" s="1689">
        <v>3576.6802089999996</v>
      </c>
      <c r="FZ26" s="1688">
        <v>3146.7938560000002</v>
      </c>
      <c r="GA26" s="1687">
        <v>3612.9368810000001</v>
      </c>
      <c r="GB26" s="1687">
        <v>3467.9866979999997</v>
      </c>
      <c r="GC26" s="1687">
        <v>3486.6805759999997</v>
      </c>
      <c r="GD26" s="1687">
        <v>3384.8711290000001</v>
      </c>
      <c r="GE26" s="1687">
        <v>3799.4309029999999</v>
      </c>
      <c r="GF26" s="1687">
        <v>3814.5038300000001</v>
      </c>
      <c r="GG26" s="1687">
        <v>4515.9871640000001</v>
      </c>
      <c r="GH26" s="1687">
        <v>4103.2161179999994</v>
      </c>
      <c r="GI26" s="1687">
        <v>3521.6445610000001</v>
      </c>
      <c r="GJ26" s="1687">
        <v>3892.4400290000003</v>
      </c>
      <c r="GK26" s="1689">
        <v>5308.0338380000003</v>
      </c>
      <c r="GL26" s="1687"/>
      <c r="GM26" s="339"/>
    </row>
    <row r="27" spans="1:195" ht="39.75" customHeight="1" x14ac:dyDescent="0.7">
      <c r="A27" s="1608" t="s">
        <v>1006</v>
      </c>
      <c r="B27" s="1610"/>
      <c r="C27" s="1610"/>
      <c r="D27" s="1610"/>
      <c r="E27" s="1610"/>
      <c r="F27" s="1610"/>
      <c r="G27" s="1610"/>
      <c r="H27" s="1610"/>
      <c r="I27" s="1610"/>
      <c r="J27" s="1610"/>
      <c r="K27" s="1610"/>
      <c r="L27" s="1610"/>
      <c r="M27" s="1610"/>
      <c r="N27" s="1609"/>
      <c r="O27" s="1610"/>
      <c r="P27" s="1610"/>
      <c r="Q27" s="1610"/>
      <c r="R27" s="1610"/>
      <c r="S27" s="1610"/>
      <c r="T27" s="1610"/>
      <c r="U27" s="1610"/>
      <c r="V27" s="1610"/>
      <c r="W27" s="1610"/>
      <c r="X27" s="1610"/>
      <c r="Y27" s="1611"/>
      <c r="Z27" s="1610"/>
      <c r="AA27" s="1610"/>
      <c r="AB27" s="1610"/>
      <c r="AC27" s="1610"/>
      <c r="AD27" s="1610"/>
      <c r="AE27" s="1610"/>
      <c r="AF27" s="1610"/>
      <c r="AG27" s="1610"/>
      <c r="AH27" s="1610"/>
      <c r="AI27" s="1610"/>
      <c r="AJ27" s="1610"/>
      <c r="AK27" s="1610"/>
      <c r="AL27" s="1609"/>
      <c r="AM27" s="1610"/>
      <c r="AN27" s="1610"/>
      <c r="AO27" s="1610"/>
      <c r="AP27" s="1610"/>
      <c r="AQ27" s="1610"/>
      <c r="AR27" s="1610"/>
      <c r="AS27" s="1610"/>
      <c r="AT27" s="1610"/>
      <c r="AU27" s="1610"/>
      <c r="AV27" s="1610"/>
      <c r="AW27" s="1611"/>
      <c r="AX27" s="1613"/>
      <c r="AY27" s="1613"/>
      <c r="AZ27" s="1613"/>
      <c r="BA27" s="1613"/>
      <c r="BB27" s="1613"/>
      <c r="BC27" s="1613"/>
      <c r="BD27" s="1640"/>
      <c r="BE27" s="1640"/>
      <c r="BF27" s="1640"/>
      <c r="BG27" s="1640"/>
      <c r="BH27" s="1640"/>
      <c r="BI27" s="1640"/>
      <c r="BJ27" s="1639"/>
      <c r="BK27" s="1640"/>
      <c r="BL27" s="1640"/>
      <c r="BM27" s="1640"/>
      <c r="BN27" s="1640"/>
      <c r="BO27" s="1640"/>
      <c r="BP27" s="1640"/>
      <c r="BQ27" s="1640"/>
      <c r="BR27" s="1640"/>
      <c r="BS27" s="1640"/>
      <c r="BT27" s="1640"/>
      <c r="BU27" s="1641"/>
      <c r="BV27" s="1639"/>
      <c r="BW27" s="1640"/>
      <c r="BX27" s="1640"/>
      <c r="BY27" s="1610"/>
      <c r="BZ27" s="1613"/>
      <c r="CA27" s="1613"/>
      <c r="CB27" s="1613"/>
      <c r="CC27" s="1613"/>
      <c r="CD27" s="1613"/>
      <c r="CE27" s="1613"/>
      <c r="CF27" s="1613"/>
      <c r="CG27" s="1614"/>
      <c r="CH27" s="1613"/>
      <c r="CI27" s="1613"/>
      <c r="CJ27" s="1613"/>
      <c r="CK27" s="1613"/>
      <c r="CL27" s="1613"/>
      <c r="CM27" s="1613"/>
      <c r="CN27" s="1613"/>
      <c r="CO27" s="1613"/>
      <c r="CP27" s="1613"/>
      <c r="CQ27" s="1687"/>
      <c r="CR27" s="1687"/>
      <c r="CS27" s="1687"/>
      <c r="CT27" s="1688"/>
      <c r="CU27" s="1687"/>
      <c r="CV27" s="1687"/>
      <c r="CW27" s="1687"/>
      <c r="CX27" s="1687"/>
      <c r="CY27" s="1687"/>
      <c r="CZ27" s="1687"/>
      <c r="DA27" s="1687"/>
      <c r="DB27" s="1687"/>
      <c r="DC27" s="1687"/>
      <c r="DD27" s="1687"/>
      <c r="DE27" s="1689"/>
      <c r="DF27" s="1688"/>
      <c r="DG27" s="1687"/>
      <c r="DH27" s="1687"/>
      <c r="DI27" s="1687"/>
      <c r="DJ27" s="1687"/>
      <c r="DK27" s="1687"/>
      <c r="DL27" s="1693"/>
      <c r="DM27" s="1693"/>
      <c r="DN27" s="1693"/>
      <c r="DO27" s="1693"/>
      <c r="DP27" s="1693"/>
      <c r="DQ27" s="1694"/>
      <c r="DR27" s="1695"/>
      <c r="DS27" s="1693"/>
      <c r="DT27" s="1693"/>
      <c r="DU27" s="1693"/>
      <c r="DV27" s="1693"/>
      <c r="DW27" s="1687"/>
      <c r="DX27" s="1687"/>
      <c r="DY27" s="1687"/>
      <c r="DZ27" s="1687"/>
      <c r="EA27" s="1687"/>
      <c r="EB27" s="1687"/>
      <c r="EC27" s="1689"/>
      <c r="ED27" s="1688"/>
      <c r="EE27" s="1687"/>
      <c r="EF27" s="1687"/>
      <c r="EG27" s="1687"/>
      <c r="EH27" s="1687"/>
      <c r="EI27" s="1687"/>
      <c r="EJ27" s="1687"/>
      <c r="EK27" s="1687"/>
      <c r="EL27" s="1687"/>
      <c r="EM27" s="1687"/>
      <c r="EN27" s="1687"/>
      <c r="EO27" s="1687"/>
      <c r="EP27" s="1688"/>
      <c r="EQ27" s="1687"/>
      <c r="ER27" s="1687"/>
      <c r="ES27" s="1687"/>
      <c r="ET27" s="1687"/>
      <c r="EU27" s="1687"/>
      <c r="EV27" s="1687"/>
      <c r="EW27" s="1687"/>
      <c r="EX27" s="1687"/>
      <c r="EY27" s="1687"/>
      <c r="EZ27" s="1687"/>
      <c r="FA27" s="1689">
        <v>0</v>
      </c>
      <c r="FB27" s="1688">
        <v>0</v>
      </c>
      <c r="FC27" s="1687">
        <v>871.53026900000009</v>
      </c>
      <c r="FD27" s="1687">
        <v>954.75586400000009</v>
      </c>
      <c r="FE27" s="1687">
        <v>952.81730400000004</v>
      </c>
      <c r="FF27" s="1687">
        <v>947.19075199999997</v>
      </c>
      <c r="FG27" s="1687">
        <v>953.93181800000002</v>
      </c>
      <c r="FH27" s="1687">
        <v>1044.060062</v>
      </c>
      <c r="FI27" s="1687">
        <v>1476.302336</v>
      </c>
      <c r="FJ27" s="1687">
        <v>1606.5047690000004</v>
      </c>
      <c r="FK27" s="1687">
        <v>1570.4336580000002</v>
      </c>
      <c r="FL27" s="1687">
        <v>1488.4007429999999</v>
      </c>
      <c r="FM27" s="1689">
        <v>1701.703702</v>
      </c>
      <c r="FN27" s="1687">
        <v>1655.3266639999999</v>
      </c>
      <c r="FO27" s="1687">
        <v>1647.0482350000004</v>
      </c>
      <c r="FP27" s="1687">
        <v>1647.0482350000004</v>
      </c>
      <c r="FQ27" s="1687">
        <v>1790.7260410000001</v>
      </c>
      <c r="FR27" s="1687">
        <v>1750.8138610000001</v>
      </c>
      <c r="FS27" s="1687">
        <v>1781.190382</v>
      </c>
      <c r="FT27" s="1687">
        <v>2090.448116</v>
      </c>
      <c r="FU27" s="1687">
        <v>2241.6341299999999</v>
      </c>
      <c r="FV27" s="1687">
        <v>2203.1118450000004</v>
      </c>
      <c r="FW27" s="1687">
        <v>2842.9645070000001</v>
      </c>
      <c r="FX27" s="1687">
        <v>2615.2249839999999</v>
      </c>
      <c r="FY27" s="1689">
        <v>2606.5176000000001</v>
      </c>
      <c r="FZ27" s="1688">
        <v>2753.418525</v>
      </c>
      <c r="GA27" s="1687">
        <v>2705.3729320000007</v>
      </c>
      <c r="GB27" s="1687">
        <v>2819.7231150000002</v>
      </c>
      <c r="GC27" s="1687">
        <v>2768.5292370000002</v>
      </c>
      <c r="GD27" s="1687">
        <v>3086.7739419999998</v>
      </c>
      <c r="GE27" s="1687">
        <v>2754.8920470000003</v>
      </c>
      <c r="GF27" s="1687">
        <v>2702.5340639999999</v>
      </c>
      <c r="GG27" s="1687">
        <v>2036.0507299999999</v>
      </c>
      <c r="GH27" s="1687">
        <v>2269.014255</v>
      </c>
      <c r="GI27" s="1687">
        <v>2871.2049630000001</v>
      </c>
      <c r="GJ27" s="1687">
        <v>6555.8989069999998</v>
      </c>
      <c r="GK27" s="1689">
        <v>5108.9370979999994</v>
      </c>
      <c r="GL27" s="1687"/>
      <c r="GM27" s="339"/>
    </row>
    <row r="28" spans="1:195" s="1607" customFormat="1" ht="39.75" customHeight="1" x14ac:dyDescent="0.7">
      <c r="A28" s="1621" t="s">
        <v>1029</v>
      </c>
      <c r="B28" s="1579"/>
      <c r="C28" s="1579"/>
      <c r="D28" s="1579"/>
      <c r="E28" s="1579"/>
      <c r="F28" s="1579"/>
      <c r="G28" s="1579"/>
      <c r="H28" s="1579"/>
      <c r="I28" s="1579"/>
      <c r="J28" s="1579"/>
      <c r="K28" s="1579"/>
      <c r="L28" s="1579"/>
      <c r="M28" s="1579"/>
      <c r="N28" s="1584"/>
      <c r="O28" s="1579"/>
      <c r="P28" s="1579"/>
      <c r="Q28" s="1579"/>
      <c r="R28" s="1579"/>
      <c r="S28" s="1579"/>
      <c r="T28" s="1579"/>
      <c r="U28" s="1579"/>
      <c r="V28" s="1579"/>
      <c r="W28" s="1579"/>
      <c r="X28" s="1579"/>
      <c r="Y28" s="1585"/>
      <c r="Z28" s="1579"/>
      <c r="AA28" s="1579"/>
      <c r="AB28" s="1579"/>
      <c r="AC28" s="1579"/>
      <c r="AD28" s="1579"/>
      <c r="AE28" s="1579"/>
      <c r="AF28" s="1579"/>
      <c r="AG28" s="1579"/>
      <c r="AH28" s="1579"/>
      <c r="AI28" s="1579"/>
      <c r="AJ28" s="1579"/>
      <c r="AK28" s="1579"/>
      <c r="AL28" s="1584"/>
      <c r="AM28" s="1579"/>
      <c r="AN28" s="1579"/>
      <c r="AO28" s="1579"/>
      <c r="AP28" s="1579"/>
      <c r="AQ28" s="1579"/>
      <c r="AR28" s="1579"/>
      <c r="AS28" s="1579"/>
      <c r="AT28" s="1579"/>
      <c r="AU28" s="1579"/>
      <c r="AV28" s="1579"/>
      <c r="AW28" s="1585"/>
      <c r="AX28" s="1605"/>
      <c r="AY28" s="1605"/>
      <c r="AZ28" s="1605"/>
      <c r="BA28" s="1605"/>
      <c r="BB28" s="1605"/>
      <c r="BC28" s="1605"/>
      <c r="BD28" s="1587"/>
      <c r="BE28" s="1587"/>
      <c r="BF28" s="1587"/>
      <c r="BG28" s="1587"/>
      <c r="BH28" s="1587"/>
      <c r="BI28" s="1587"/>
      <c r="BJ28" s="1586"/>
      <c r="BK28" s="1587"/>
      <c r="BL28" s="1587"/>
      <c r="BM28" s="1587"/>
      <c r="BN28" s="1587"/>
      <c r="BO28" s="1587"/>
      <c r="BP28" s="1587"/>
      <c r="BQ28" s="1587"/>
      <c r="BR28" s="1587"/>
      <c r="BS28" s="1587"/>
      <c r="BT28" s="1587"/>
      <c r="BU28" s="1588"/>
      <c r="BV28" s="1586"/>
      <c r="BW28" s="1587"/>
      <c r="BX28" s="1587"/>
      <c r="BY28" s="1579"/>
      <c r="BZ28" s="1605"/>
      <c r="CA28" s="1605"/>
      <c r="CB28" s="1605"/>
      <c r="CC28" s="1605"/>
      <c r="CD28" s="1605"/>
      <c r="CE28" s="1605"/>
      <c r="CF28" s="1605"/>
      <c r="CG28" s="1606"/>
      <c r="CH28" s="1605"/>
      <c r="CI28" s="1605"/>
      <c r="CJ28" s="1605"/>
      <c r="CK28" s="1605"/>
      <c r="CL28" s="1605"/>
      <c r="CM28" s="1605"/>
      <c r="CN28" s="1605"/>
      <c r="CO28" s="1605"/>
      <c r="CP28" s="1605"/>
      <c r="CQ28" s="1684"/>
      <c r="CR28" s="1684"/>
      <c r="CS28" s="1684"/>
      <c r="CT28" s="1685"/>
      <c r="CU28" s="1684"/>
      <c r="CV28" s="1684"/>
      <c r="CW28" s="1684"/>
      <c r="CX28" s="1684"/>
      <c r="CY28" s="1684"/>
      <c r="CZ28" s="1684"/>
      <c r="DA28" s="1684"/>
      <c r="DB28" s="1684"/>
      <c r="DC28" s="1684"/>
      <c r="DD28" s="1684"/>
      <c r="DE28" s="1686"/>
      <c r="DF28" s="1685"/>
      <c r="DG28" s="1684"/>
      <c r="DH28" s="1684"/>
      <c r="DI28" s="1684"/>
      <c r="DJ28" s="1684"/>
      <c r="DK28" s="1684"/>
      <c r="DL28" s="1690"/>
      <c r="DM28" s="1690"/>
      <c r="DN28" s="1690"/>
      <c r="DO28" s="1690"/>
      <c r="DP28" s="1690"/>
      <c r="DQ28" s="1691"/>
      <c r="DR28" s="1692"/>
      <c r="DS28" s="1690"/>
      <c r="DT28" s="1690"/>
      <c r="DU28" s="1690"/>
      <c r="DV28" s="1690"/>
      <c r="DW28" s="1684"/>
      <c r="DX28" s="1684"/>
      <c r="DY28" s="1684"/>
      <c r="DZ28" s="1684"/>
      <c r="EA28" s="1684"/>
      <c r="EB28" s="1684"/>
      <c r="EC28" s="1686"/>
      <c r="ED28" s="1685"/>
      <c r="EE28" s="1684"/>
      <c r="EF28" s="1684"/>
      <c r="EG28" s="1684"/>
      <c r="EH28" s="1684"/>
      <c r="EI28" s="1684"/>
      <c r="EJ28" s="1684"/>
      <c r="EK28" s="1684"/>
      <c r="EL28" s="1684"/>
      <c r="EM28" s="1684"/>
      <c r="EN28" s="1684"/>
      <c r="EO28" s="1684"/>
      <c r="EP28" s="1685"/>
      <c r="EQ28" s="1684"/>
      <c r="ER28" s="1684"/>
      <c r="ES28" s="1684"/>
      <c r="ET28" s="1684"/>
      <c r="EU28" s="1684"/>
      <c r="EV28" s="1684"/>
      <c r="EW28" s="1684"/>
      <c r="EX28" s="1684"/>
      <c r="EY28" s="1684"/>
      <c r="EZ28" s="1684"/>
      <c r="FA28" s="1686">
        <v>0</v>
      </c>
      <c r="FB28" s="1685">
        <v>0</v>
      </c>
      <c r="FC28" s="1684">
        <v>5385.7408990000004</v>
      </c>
      <c r="FD28" s="1684">
        <v>5359.0751610000007</v>
      </c>
      <c r="FE28" s="1684">
        <v>5359.0751610000007</v>
      </c>
      <c r="FF28" s="1684">
        <v>5359.0751610000007</v>
      </c>
      <c r="FG28" s="1684">
        <v>8028.4177280000004</v>
      </c>
      <c r="FH28" s="1684">
        <v>8028.4177280000004</v>
      </c>
      <c r="FI28" s="1684">
        <v>8192.9999860000007</v>
      </c>
      <c r="FJ28" s="1684">
        <v>8575.3473749999994</v>
      </c>
      <c r="FK28" s="1684">
        <v>8583.1423059999997</v>
      </c>
      <c r="FL28" s="1684">
        <v>8583.1423059999997</v>
      </c>
      <c r="FM28" s="1686">
        <v>8581.2445700000007</v>
      </c>
      <c r="FN28" s="1684">
        <v>8581.2445699999989</v>
      </c>
      <c r="FO28" s="1684">
        <v>8736.0834970000014</v>
      </c>
      <c r="FP28" s="1684">
        <v>8736.0834970000014</v>
      </c>
      <c r="FQ28" s="1684">
        <v>8736.1181720000004</v>
      </c>
      <c r="FR28" s="1684">
        <v>9480.7551719999992</v>
      </c>
      <c r="FS28" s="1684">
        <v>8736.1181719999986</v>
      </c>
      <c r="FT28" s="1684">
        <v>8736.1181720000004</v>
      </c>
      <c r="FU28" s="1684">
        <v>8915.2130849999994</v>
      </c>
      <c r="FV28" s="1684">
        <v>8915.2130849999994</v>
      </c>
      <c r="FW28" s="1684">
        <v>8915.2130850000012</v>
      </c>
      <c r="FX28" s="1684">
        <v>8915.2130850000012</v>
      </c>
      <c r="FY28" s="1686">
        <v>8915.2130850000012</v>
      </c>
      <c r="FZ28" s="1685">
        <v>8915.2130850000012</v>
      </c>
      <c r="GA28" s="1684">
        <v>9097.9745540000004</v>
      </c>
      <c r="GB28" s="1684">
        <v>9097.9745540000022</v>
      </c>
      <c r="GC28" s="1684">
        <v>9097.9745540000004</v>
      </c>
      <c r="GD28" s="1684">
        <v>9097.9745540000004</v>
      </c>
      <c r="GE28" s="1684">
        <v>9078.9745540000004</v>
      </c>
      <c r="GF28" s="1684">
        <v>9078.9745540000022</v>
      </c>
      <c r="GG28" s="1684">
        <v>9078.9745540000004</v>
      </c>
      <c r="GH28" s="1684">
        <v>9078.9745540000004</v>
      </c>
      <c r="GI28" s="1684">
        <v>9078.9745540000004</v>
      </c>
      <c r="GJ28" s="1684">
        <v>10426.236783</v>
      </c>
      <c r="GK28" s="1686">
        <v>10426.236783000002</v>
      </c>
      <c r="GL28" s="1684"/>
      <c r="GM28" s="356"/>
    </row>
    <row r="29" spans="1:195" ht="39.75" customHeight="1" x14ac:dyDescent="0.7">
      <c r="A29" s="1608" t="s">
        <v>1005</v>
      </c>
      <c r="B29" s="1610"/>
      <c r="C29" s="1610"/>
      <c r="D29" s="1610"/>
      <c r="E29" s="1610"/>
      <c r="F29" s="1610"/>
      <c r="G29" s="1610"/>
      <c r="H29" s="1610"/>
      <c r="I29" s="1610"/>
      <c r="J29" s="1610"/>
      <c r="K29" s="1610"/>
      <c r="L29" s="1610"/>
      <c r="M29" s="1610"/>
      <c r="N29" s="1609"/>
      <c r="O29" s="1610"/>
      <c r="P29" s="1610"/>
      <c r="Q29" s="1610"/>
      <c r="R29" s="1610"/>
      <c r="S29" s="1610"/>
      <c r="T29" s="1610"/>
      <c r="U29" s="1610"/>
      <c r="V29" s="1610"/>
      <c r="W29" s="1610"/>
      <c r="X29" s="1610"/>
      <c r="Y29" s="1611"/>
      <c r="Z29" s="1610"/>
      <c r="AA29" s="1610"/>
      <c r="AB29" s="1610"/>
      <c r="AC29" s="1610"/>
      <c r="AD29" s="1610"/>
      <c r="AE29" s="1610"/>
      <c r="AF29" s="1610"/>
      <c r="AG29" s="1610"/>
      <c r="AH29" s="1610"/>
      <c r="AI29" s="1610"/>
      <c r="AJ29" s="1610"/>
      <c r="AK29" s="1610"/>
      <c r="AL29" s="1609"/>
      <c r="AM29" s="1610"/>
      <c r="AN29" s="1610"/>
      <c r="AO29" s="1610"/>
      <c r="AP29" s="1610"/>
      <c r="AQ29" s="1610"/>
      <c r="AR29" s="1610"/>
      <c r="AS29" s="1610"/>
      <c r="AT29" s="1610"/>
      <c r="AU29" s="1610"/>
      <c r="AV29" s="1610"/>
      <c r="AW29" s="1611"/>
      <c r="AX29" s="1613"/>
      <c r="AY29" s="1613"/>
      <c r="AZ29" s="1613"/>
      <c r="BA29" s="1613"/>
      <c r="BB29" s="1613"/>
      <c r="BC29" s="1613"/>
      <c r="BD29" s="1640"/>
      <c r="BE29" s="1640"/>
      <c r="BF29" s="1640"/>
      <c r="BG29" s="1640"/>
      <c r="BH29" s="1640"/>
      <c r="BI29" s="1640"/>
      <c r="BJ29" s="1639"/>
      <c r="BK29" s="1640"/>
      <c r="BL29" s="1640"/>
      <c r="BM29" s="1640"/>
      <c r="BN29" s="1640"/>
      <c r="BO29" s="1640"/>
      <c r="BP29" s="1640"/>
      <c r="BQ29" s="1640"/>
      <c r="BR29" s="1640"/>
      <c r="BS29" s="1640"/>
      <c r="BT29" s="1640"/>
      <c r="BU29" s="1641"/>
      <c r="BV29" s="1639"/>
      <c r="BW29" s="1640"/>
      <c r="BX29" s="1640"/>
      <c r="BY29" s="1610"/>
      <c r="BZ29" s="1613"/>
      <c r="CA29" s="1613"/>
      <c r="CB29" s="1613"/>
      <c r="CC29" s="1613"/>
      <c r="CD29" s="1613"/>
      <c r="CE29" s="1613"/>
      <c r="CF29" s="1613"/>
      <c r="CG29" s="1614"/>
      <c r="CH29" s="1613"/>
      <c r="CI29" s="1613"/>
      <c r="CJ29" s="1613"/>
      <c r="CK29" s="1613"/>
      <c r="CL29" s="1613"/>
      <c r="CM29" s="1613"/>
      <c r="CN29" s="1613"/>
      <c r="CO29" s="1613"/>
      <c r="CP29" s="1613"/>
      <c r="CQ29" s="1687"/>
      <c r="CR29" s="1687"/>
      <c r="CS29" s="1687"/>
      <c r="CT29" s="1688"/>
      <c r="CU29" s="1687"/>
      <c r="CV29" s="1687"/>
      <c r="CW29" s="1687"/>
      <c r="CX29" s="1687"/>
      <c r="CY29" s="1687"/>
      <c r="CZ29" s="1687"/>
      <c r="DA29" s="1687"/>
      <c r="DB29" s="1687"/>
      <c r="DC29" s="1687"/>
      <c r="DD29" s="1687"/>
      <c r="DE29" s="1689"/>
      <c r="DF29" s="1688"/>
      <c r="DG29" s="1687"/>
      <c r="DH29" s="1687"/>
      <c r="DI29" s="1687"/>
      <c r="DJ29" s="1687"/>
      <c r="DK29" s="1687"/>
      <c r="DL29" s="1693"/>
      <c r="DM29" s="1693"/>
      <c r="DN29" s="1693"/>
      <c r="DO29" s="1693"/>
      <c r="DP29" s="1693"/>
      <c r="DQ29" s="1694"/>
      <c r="DR29" s="1695"/>
      <c r="DS29" s="1693"/>
      <c r="DT29" s="1693"/>
      <c r="DU29" s="1693"/>
      <c r="DV29" s="1693"/>
      <c r="DW29" s="1687"/>
      <c r="DX29" s="1687"/>
      <c r="DY29" s="1687"/>
      <c r="DZ29" s="1687"/>
      <c r="EA29" s="1687"/>
      <c r="EB29" s="1687"/>
      <c r="EC29" s="1689"/>
      <c r="ED29" s="1688"/>
      <c r="EE29" s="1687"/>
      <c r="EF29" s="1687"/>
      <c r="EG29" s="1687"/>
      <c r="EH29" s="1687"/>
      <c r="EI29" s="1687"/>
      <c r="EJ29" s="1687"/>
      <c r="EK29" s="1687"/>
      <c r="EL29" s="1687"/>
      <c r="EM29" s="1687"/>
      <c r="EN29" s="1687"/>
      <c r="EO29" s="1687"/>
      <c r="EP29" s="1688"/>
      <c r="EQ29" s="1687"/>
      <c r="ER29" s="1687"/>
      <c r="ES29" s="1687"/>
      <c r="ET29" s="1687"/>
      <c r="EU29" s="1687"/>
      <c r="EV29" s="1687"/>
      <c r="EW29" s="1687"/>
      <c r="EX29" s="1687"/>
      <c r="EY29" s="1687"/>
      <c r="EZ29" s="1687"/>
      <c r="FA29" s="1689">
        <v>0</v>
      </c>
      <c r="FB29" s="1688">
        <v>0</v>
      </c>
      <c r="FC29" s="1687">
        <v>4514.2106299999996</v>
      </c>
      <c r="FD29" s="1687">
        <v>4145.3027979999997</v>
      </c>
      <c r="FE29" s="1687">
        <v>4147.2554879999998</v>
      </c>
      <c r="FF29" s="1687">
        <v>4156.9099100000003</v>
      </c>
      <c r="FG29" s="1687">
        <v>4156.4768439999998</v>
      </c>
      <c r="FH29" s="1687">
        <v>4052.1341000000002</v>
      </c>
      <c r="FI29" s="1687">
        <v>3949.2615440000004</v>
      </c>
      <c r="FJ29" s="1687">
        <v>4001.4210400000002</v>
      </c>
      <c r="FK29" s="1687">
        <v>4018.5211200000003</v>
      </c>
      <c r="FL29" s="1687">
        <v>4034.171429</v>
      </c>
      <c r="FM29" s="1689">
        <v>4012.0314290000001</v>
      </c>
      <c r="FN29" s="1687">
        <v>3811.9433199999999</v>
      </c>
      <c r="FO29" s="1687">
        <v>3700.2961399999999</v>
      </c>
      <c r="FP29" s="1687">
        <v>3721.1913360000003</v>
      </c>
      <c r="FQ29" s="1687">
        <v>3896.5802140000001</v>
      </c>
      <c r="FR29" s="1687">
        <v>4117.1477720000003</v>
      </c>
      <c r="FS29" s="1687">
        <v>4171.2205960000001</v>
      </c>
      <c r="FT29" s="1687">
        <v>3797.9604530000001</v>
      </c>
      <c r="FU29" s="1687">
        <v>3998.0635480000001</v>
      </c>
      <c r="FV29" s="1687">
        <v>3485.0288229999996</v>
      </c>
      <c r="FW29" s="1687">
        <v>3239.4195370000002</v>
      </c>
      <c r="FX29" s="1687">
        <v>3286.5705550000002</v>
      </c>
      <c r="FY29" s="1689">
        <v>2605.2725679999999</v>
      </c>
      <c r="FZ29" s="1688">
        <v>2563.3471450000002</v>
      </c>
      <c r="GA29" s="1687">
        <v>3062.2785079999999</v>
      </c>
      <c r="GB29" s="1687">
        <v>3587.168979</v>
      </c>
      <c r="GC29" s="1687">
        <v>3073.0588560000001</v>
      </c>
      <c r="GD29" s="1687">
        <v>3276.3371770000003</v>
      </c>
      <c r="GE29" s="1687">
        <v>3256.4088459999998</v>
      </c>
      <c r="GF29" s="1687">
        <v>3345.0792650000003</v>
      </c>
      <c r="GG29" s="1687">
        <v>2992.880979</v>
      </c>
      <c r="GH29" s="1687">
        <v>3029.335329</v>
      </c>
      <c r="GI29" s="1687">
        <v>3692.4525210000002</v>
      </c>
      <c r="GJ29" s="1687">
        <v>3550.986105</v>
      </c>
      <c r="GK29" s="1689">
        <v>3583.424986</v>
      </c>
      <c r="GL29" s="1687"/>
      <c r="GM29" s="339"/>
    </row>
    <row r="30" spans="1:195" ht="39.75" customHeight="1" x14ac:dyDescent="0.7">
      <c r="A30" s="1608" t="s">
        <v>1006</v>
      </c>
      <c r="B30" s="1610"/>
      <c r="C30" s="1610"/>
      <c r="D30" s="1610"/>
      <c r="E30" s="1610"/>
      <c r="F30" s="1610"/>
      <c r="G30" s="1610"/>
      <c r="H30" s="1610"/>
      <c r="I30" s="1610"/>
      <c r="J30" s="1610"/>
      <c r="K30" s="1610"/>
      <c r="L30" s="1610"/>
      <c r="M30" s="1610"/>
      <c r="N30" s="1609"/>
      <c r="O30" s="1610"/>
      <c r="P30" s="1610"/>
      <c r="Q30" s="1610"/>
      <c r="R30" s="1610"/>
      <c r="S30" s="1610"/>
      <c r="T30" s="1610"/>
      <c r="U30" s="1610"/>
      <c r="V30" s="1610"/>
      <c r="W30" s="1610"/>
      <c r="X30" s="1610"/>
      <c r="Y30" s="1611"/>
      <c r="Z30" s="1610"/>
      <c r="AA30" s="1610"/>
      <c r="AB30" s="1610"/>
      <c r="AC30" s="1610"/>
      <c r="AD30" s="1610"/>
      <c r="AE30" s="1610"/>
      <c r="AF30" s="1610"/>
      <c r="AG30" s="1610"/>
      <c r="AH30" s="1610"/>
      <c r="AI30" s="1610"/>
      <c r="AJ30" s="1610"/>
      <c r="AK30" s="1610"/>
      <c r="AL30" s="1609"/>
      <c r="AM30" s="1610"/>
      <c r="AN30" s="1610"/>
      <c r="AO30" s="1610"/>
      <c r="AP30" s="1610"/>
      <c r="AQ30" s="1610"/>
      <c r="AR30" s="1610"/>
      <c r="AS30" s="1610"/>
      <c r="AT30" s="1610"/>
      <c r="AU30" s="1610"/>
      <c r="AV30" s="1610"/>
      <c r="AW30" s="1611"/>
      <c r="AX30" s="1613"/>
      <c r="AY30" s="1613"/>
      <c r="AZ30" s="1613"/>
      <c r="BA30" s="1613"/>
      <c r="BB30" s="1613"/>
      <c r="BC30" s="1613"/>
      <c r="BD30" s="1640"/>
      <c r="BE30" s="1640"/>
      <c r="BF30" s="1640"/>
      <c r="BG30" s="1640"/>
      <c r="BH30" s="1640"/>
      <c r="BI30" s="1640"/>
      <c r="BJ30" s="1639"/>
      <c r="BK30" s="1640"/>
      <c r="BL30" s="1640"/>
      <c r="BM30" s="1640"/>
      <c r="BN30" s="1640"/>
      <c r="BO30" s="1640"/>
      <c r="BP30" s="1640"/>
      <c r="BQ30" s="1640"/>
      <c r="BR30" s="1640"/>
      <c r="BS30" s="1640"/>
      <c r="BT30" s="1640"/>
      <c r="BU30" s="1641"/>
      <c r="BV30" s="1639"/>
      <c r="BW30" s="1640"/>
      <c r="BX30" s="1640"/>
      <c r="BY30" s="1610"/>
      <c r="BZ30" s="1613"/>
      <c r="CA30" s="1613"/>
      <c r="CB30" s="1613"/>
      <c r="CC30" s="1613"/>
      <c r="CD30" s="1613"/>
      <c r="CE30" s="1613"/>
      <c r="CF30" s="1613"/>
      <c r="CG30" s="1614"/>
      <c r="CH30" s="1613"/>
      <c r="CI30" s="1613"/>
      <c r="CJ30" s="1613"/>
      <c r="CK30" s="1613"/>
      <c r="CL30" s="1613"/>
      <c r="CM30" s="1613"/>
      <c r="CN30" s="1613"/>
      <c r="CO30" s="1613"/>
      <c r="CP30" s="1613"/>
      <c r="CQ30" s="1687"/>
      <c r="CR30" s="1687"/>
      <c r="CS30" s="1687"/>
      <c r="CT30" s="1688"/>
      <c r="CU30" s="1687"/>
      <c r="CV30" s="1687"/>
      <c r="CW30" s="1687"/>
      <c r="CX30" s="1687"/>
      <c r="CY30" s="1687"/>
      <c r="CZ30" s="1687"/>
      <c r="DA30" s="1687"/>
      <c r="DB30" s="1687"/>
      <c r="DC30" s="1687"/>
      <c r="DD30" s="1687"/>
      <c r="DE30" s="1689"/>
      <c r="DF30" s="1688"/>
      <c r="DG30" s="1687"/>
      <c r="DH30" s="1687"/>
      <c r="DI30" s="1687"/>
      <c r="DJ30" s="1687"/>
      <c r="DK30" s="1687"/>
      <c r="DL30" s="1693"/>
      <c r="DM30" s="1693"/>
      <c r="DN30" s="1693"/>
      <c r="DO30" s="1693"/>
      <c r="DP30" s="1693"/>
      <c r="DQ30" s="1694"/>
      <c r="DR30" s="1695"/>
      <c r="DS30" s="1693"/>
      <c r="DT30" s="1693"/>
      <c r="DU30" s="1693"/>
      <c r="DV30" s="1693"/>
      <c r="DW30" s="1687"/>
      <c r="DX30" s="1687"/>
      <c r="DY30" s="1687"/>
      <c r="DZ30" s="1687"/>
      <c r="EA30" s="1687"/>
      <c r="EB30" s="1687"/>
      <c r="EC30" s="1689"/>
      <c r="ED30" s="1688"/>
      <c r="EE30" s="1687"/>
      <c r="EF30" s="1687"/>
      <c r="EG30" s="1687"/>
      <c r="EH30" s="1687"/>
      <c r="EI30" s="1687"/>
      <c r="EJ30" s="1687"/>
      <c r="EK30" s="1687"/>
      <c r="EL30" s="1687"/>
      <c r="EM30" s="1687"/>
      <c r="EN30" s="1687"/>
      <c r="EO30" s="1687"/>
      <c r="EP30" s="1688"/>
      <c r="EQ30" s="1687"/>
      <c r="ER30" s="1687"/>
      <c r="ES30" s="1687"/>
      <c r="ET30" s="1687"/>
      <c r="EU30" s="1687"/>
      <c r="EV30" s="1687"/>
      <c r="EW30" s="1687"/>
      <c r="EX30" s="1687"/>
      <c r="EY30" s="1687"/>
      <c r="EZ30" s="1687"/>
      <c r="FA30" s="1689">
        <v>0</v>
      </c>
      <c r="FB30" s="1688">
        <v>0</v>
      </c>
      <c r="FC30" s="1687">
        <v>871.53026900000009</v>
      </c>
      <c r="FD30" s="1687">
        <v>1213.772363</v>
      </c>
      <c r="FE30" s="1687">
        <v>1211.8196730000002</v>
      </c>
      <c r="FF30" s="1687">
        <v>1202.1652510000001</v>
      </c>
      <c r="FG30" s="1687">
        <v>1202.5983170000002</v>
      </c>
      <c r="FH30" s="1687">
        <v>1306.9410610000002</v>
      </c>
      <c r="FI30" s="1687">
        <v>1520.3266350000004</v>
      </c>
      <c r="FJ30" s="1687">
        <v>1578.491843</v>
      </c>
      <c r="FK30" s="1687">
        <v>1594.5494479999998</v>
      </c>
      <c r="FL30" s="1687">
        <v>1578.8991389999999</v>
      </c>
      <c r="FM30" s="1689">
        <v>1599.1414029999999</v>
      </c>
      <c r="FN30" s="1687">
        <v>1689.5153649999997</v>
      </c>
      <c r="FO30" s="1687">
        <v>1892.8659090000003</v>
      </c>
      <c r="FP30" s="1687">
        <v>1872.6797240000001</v>
      </c>
      <c r="FQ30" s="1687">
        <v>1697.3255210000002</v>
      </c>
      <c r="FR30" s="1687">
        <v>2222.6363989999995</v>
      </c>
      <c r="FS30" s="1687">
        <v>1423.9265749999997</v>
      </c>
      <c r="FT30" s="1687">
        <v>1434.7810479999998</v>
      </c>
      <c r="FU30" s="1687">
        <v>1419.5418229999998</v>
      </c>
      <c r="FV30" s="1687">
        <v>2212.515238</v>
      </c>
      <c r="FW30" s="1687">
        <v>2441.7572380000001</v>
      </c>
      <c r="FX30" s="1687">
        <v>2394.6062199999997</v>
      </c>
      <c r="FY30" s="1689">
        <v>2547.1302739999996</v>
      </c>
      <c r="FZ30" s="1688">
        <v>2844.0556970000002</v>
      </c>
      <c r="GA30" s="1687">
        <v>2765.3589179999999</v>
      </c>
      <c r="GB30" s="1687">
        <v>2240.4684470000002</v>
      </c>
      <c r="GC30" s="1687">
        <v>2700.0436450000002</v>
      </c>
      <c r="GD30" s="1687">
        <v>2510.6771719999997</v>
      </c>
      <c r="GE30" s="1687">
        <v>2588.8353880000004</v>
      </c>
      <c r="GF30" s="1687">
        <v>2564.8560990000005</v>
      </c>
      <c r="GG30" s="1687">
        <v>2822.1143850000003</v>
      </c>
      <c r="GH30" s="1687">
        <v>2785.6600350000003</v>
      </c>
      <c r="GI30" s="1687">
        <v>2202.4027329999999</v>
      </c>
      <c r="GJ30" s="1687">
        <v>3730.131378</v>
      </c>
      <c r="GK30" s="1689">
        <v>3605.4656830000004</v>
      </c>
      <c r="GL30" s="1687"/>
      <c r="GM30" s="339"/>
    </row>
    <row r="31" spans="1:195" s="1607" customFormat="1" ht="39.75" customHeight="1" x14ac:dyDescent="0.7">
      <c r="A31" s="1621" t="s">
        <v>1030</v>
      </c>
      <c r="B31" s="1579">
        <v>0</v>
      </c>
      <c r="C31" s="1579">
        <v>0</v>
      </c>
      <c r="D31" s="1579">
        <v>0</v>
      </c>
      <c r="E31" s="1579">
        <v>0</v>
      </c>
      <c r="F31" s="1579">
        <v>0</v>
      </c>
      <c r="G31" s="1579">
        <v>0</v>
      </c>
      <c r="H31" s="1579">
        <v>0</v>
      </c>
      <c r="I31" s="1579">
        <v>0</v>
      </c>
      <c r="J31" s="1579">
        <v>0</v>
      </c>
      <c r="K31" s="1579">
        <v>0</v>
      </c>
      <c r="L31" s="1579">
        <v>0</v>
      </c>
      <c r="M31" s="1579">
        <v>0</v>
      </c>
      <c r="N31" s="1584">
        <v>0</v>
      </c>
      <c r="O31" s="1579">
        <v>0</v>
      </c>
      <c r="P31" s="1579">
        <v>0</v>
      </c>
      <c r="Q31" s="1579">
        <v>0</v>
      </c>
      <c r="R31" s="1579">
        <v>0</v>
      </c>
      <c r="S31" s="1579">
        <v>0</v>
      </c>
      <c r="T31" s="1579">
        <v>0</v>
      </c>
      <c r="U31" s="1579">
        <v>0</v>
      </c>
      <c r="V31" s="1579">
        <v>0</v>
      </c>
      <c r="W31" s="1579">
        <v>0</v>
      </c>
      <c r="X31" s="1579">
        <v>0</v>
      </c>
      <c r="Y31" s="1585">
        <v>0</v>
      </c>
      <c r="Z31" s="1579">
        <v>0</v>
      </c>
      <c r="AA31" s="1579">
        <v>0</v>
      </c>
      <c r="AB31" s="1579">
        <v>0</v>
      </c>
      <c r="AC31" s="1579">
        <v>0</v>
      </c>
      <c r="AD31" s="1579">
        <v>0</v>
      </c>
      <c r="AE31" s="1579">
        <v>0</v>
      </c>
      <c r="AF31" s="1579">
        <v>0</v>
      </c>
      <c r="AG31" s="1579">
        <v>0</v>
      </c>
      <c r="AH31" s="1579">
        <v>0</v>
      </c>
      <c r="AI31" s="1579">
        <v>0</v>
      </c>
      <c r="AJ31" s="1579">
        <v>0</v>
      </c>
      <c r="AK31" s="1579">
        <v>0</v>
      </c>
      <c r="AL31" s="1584">
        <v>0</v>
      </c>
      <c r="AM31" s="1579">
        <v>0</v>
      </c>
      <c r="AN31" s="1579">
        <v>0</v>
      </c>
      <c r="AO31" s="1579">
        <v>0</v>
      </c>
      <c r="AP31" s="1579">
        <v>0</v>
      </c>
      <c r="AQ31" s="1579">
        <v>0</v>
      </c>
      <c r="AR31" s="1579">
        <v>0</v>
      </c>
      <c r="AS31" s="1579">
        <v>0</v>
      </c>
      <c r="AT31" s="1579">
        <v>0</v>
      </c>
      <c r="AU31" s="1579">
        <v>0</v>
      </c>
      <c r="AV31" s="1579">
        <v>0</v>
      </c>
      <c r="AW31" s="1585">
        <v>0</v>
      </c>
      <c r="AX31" s="1605">
        <v>0</v>
      </c>
      <c r="AY31" s="1605">
        <v>0</v>
      </c>
      <c r="AZ31" s="1605">
        <v>0</v>
      </c>
      <c r="BA31" s="1605">
        <v>0</v>
      </c>
      <c r="BB31" s="1605">
        <v>0</v>
      </c>
      <c r="BC31" s="1605">
        <v>0</v>
      </c>
      <c r="BD31" s="1587">
        <v>0</v>
      </c>
      <c r="BE31" s="1587">
        <v>0</v>
      </c>
      <c r="BF31" s="1587">
        <v>0</v>
      </c>
      <c r="BG31" s="1587">
        <v>0</v>
      </c>
      <c r="BH31" s="1587">
        <v>0</v>
      </c>
      <c r="BI31" s="1587">
        <v>0</v>
      </c>
      <c r="BJ31" s="1586">
        <v>0</v>
      </c>
      <c r="BK31" s="1587">
        <v>0</v>
      </c>
      <c r="BL31" s="1587">
        <v>0</v>
      </c>
      <c r="BM31" s="1587">
        <v>0</v>
      </c>
      <c r="BN31" s="1587">
        <v>0</v>
      </c>
      <c r="BO31" s="1587">
        <v>0</v>
      </c>
      <c r="BP31" s="1587">
        <v>0</v>
      </c>
      <c r="BQ31" s="1587">
        <v>0</v>
      </c>
      <c r="BR31" s="1587">
        <v>0</v>
      </c>
      <c r="BS31" s="1587">
        <v>0</v>
      </c>
      <c r="BT31" s="1587">
        <v>0</v>
      </c>
      <c r="BU31" s="1588">
        <v>0</v>
      </c>
      <c r="BV31" s="1586">
        <v>0</v>
      </c>
      <c r="BW31" s="1587">
        <v>0</v>
      </c>
      <c r="BX31" s="1587">
        <v>0</v>
      </c>
      <c r="BY31" s="1579">
        <v>0</v>
      </c>
      <c r="BZ31" s="1605">
        <v>0</v>
      </c>
      <c r="CA31" s="1605">
        <v>0</v>
      </c>
      <c r="CB31" s="1605">
        <v>0</v>
      </c>
      <c r="CC31" s="1605">
        <v>0</v>
      </c>
      <c r="CD31" s="1605">
        <v>0</v>
      </c>
      <c r="CE31" s="1605">
        <v>0</v>
      </c>
      <c r="CF31" s="1605">
        <v>265.24</v>
      </c>
      <c r="CG31" s="1606">
        <v>254.74</v>
      </c>
      <c r="CH31" s="1605">
        <v>248.24</v>
      </c>
      <c r="CI31" s="1605">
        <v>248.24</v>
      </c>
      <c r="CJ31" s="1605">
        <v>360.74</v>
      </c>
      <c r="CK31" s="1605">
        <v>272.28199999999998</v>
      </c>
      <c r="CL31" s="1605">
        <v>268.33199999999999</v>
      </c>
      <c r="CM31" s="1605">
        <v>268.33199999999999</v>
      </c>
      <c r="CN31" s="1605">
        <v>268.33199999999999</v>
      </c>
      <c r="CO31" s="1605">
        <v>322.77</v>
      </c>
      <c r="CP31" s="1605">
        <v>296.24</v>
      </c>
      <c r="CQ31" s="1684">
        <v>296.24</v>
      </c>
      <c r="CR31" s="1684">
        <v>271.52307100000002</v>
      </c>
      <c r="CS31" s="1684">
        <v>2000.9987060000001</v>
      </c>
      <c r="CT31" s="1685">
        <v>1998.9987060000001</v>
      </c>
      <c r="CU31" s="1684">
        <v>1983.9987060000001</v>
      </c>
      <c r="CV31" s="1684">
        <v>1968.9987060000001</v>
      </c>
      <c r="CW31" s="1684">
        <v>1963.9987060000001</v>
      </c>
      <c r="CX31" s="1684">
        <v>1972.9987060000001</v>
      </c>
      <c r="CY31" s="1684">
        <v>2235.4447059999998</v>
      </c>
      <c r="CZ31" s="1684">
        <v>2190.411869</v>
      </c>
      <c r="DA31" s="1684">
        <v>2155.103971</v>
      </c>
      <c r="DB31" s="1684">
        <v>2156.411869</v>
      </c>
      <c r="DC31" s="1684">
        <v>2178.0618690000001</v>
      </c>
      <c r="DD31" s="1684">
        <v>2222.9355089999995</v>
      </c>
      <c r="DE31" s="1686">
        <v>2288.5355090000003</v>
      </c>
      <c r="DF31" s="1685">
        <v>2345.5234799999998</v>
      </c>
      <c r="DG31" s="1684">
        <v>2417.0234799999994</v>
      </c>
      <c r="DH31" s="1684">
        <v>2486.9550869999998</v>
      </c>
      <c r="DI31" s="1684">
        <v>2517.9150869999999</v>
      </c>
      <c r="DJ31" s="1684">
        <v>2568.9935730000002</v>
      </c>
      <c r="DK31" s="1684">
        <v>2953.9986290000002</v>
      </c>
      <c r="DL31" s="1690">
        <v>2967.8586289999998</v>
      </c>
      <c r="DM31" s="1690">
        <v>3008.9491430000003</v>
      </c>
      <c r="DN31" s="1690">
        <v>3292.1370180000004</v>
      </c>
      <c r="DO31" s="1690">
        <v>3323.6171810000001</v>
      </c>
      <c r="DP31" s="1690">
        <v>3353.1321809999999</v>
      </c>
      <c r="DQ31" s="1691">
        <v>3332.4906850000002</v>
      </c>
      <c r="DR31" s="1692">
        <v>3322.8606850000001</v>
      </c>
      <c r="DS31" s="1690">
        <v>3453.8906849999998</v>
      </c>
      <c r="DT31" s="1690">
        <v>3544.7520900000009</v>
      </c>
      <c r="DU31" s="1690">
        <v>3610.138915</v>
      </c>
      <c r="DV31" s="1690">
        <v>4108.7723450000003</v>
      </c>
      <c r="DW31" s="1684">
        <v>4169.3073439999998</v>
      </c>
      <c r="DX31" s="1684">
        <v>5336.2086129999998</v>
      </c>
      <c r="DY31" s="1684">
        <v>7162.4346459999997</v>
      </c>
      <c r="DZ31" s="1684">
        <v>7340.6656459999995</v>
      </c>
      <c r="EA31" s="1684">
        <v>7508.208834</v>
      </c>
      <c r="EB31" s="1684">
        <v>7769.5984289999997</v>
      </c>
      <c r="EC31" s="1686">
        <v>7667.3081960000009</v>
      </c>
      <c r="ED31" s="1685">
        <v>7525.0645690000001</v>
      </c>
      <c r="EE31" s="1684">
        <v>7748.0221400000009</v>
      </c>
      <c r="EF31" s="1684">
        <v>8552.0416839999998</v>
      </c>
      <c r="EG31" s="1684">
        <v>8638.5962799999998</v>
      </c>
      <c r="EH31" s="1684">
        <v>8639.0622530000001</v>
      </c>
      <c r="EI31" s="1684">
        <v>8916.2259600000016</v>
      </c>
      <c r="EJ31" s="1684">
        <v>10060.310568000001</v>
      </c>
      <c r="EK31" s="1684">
        <v>10199.089082</v>
      </c>
      <c r="EL31" s="1684">
        <v>10811.223616000001</v>
      </c>
      <c r="EM31" s="1684">
        <v>10867.271076000001</v>
      </c>
      <c r="EN31" s="1684">
        <v>10990.007188000001</v>
      </c>
      <c r="EO31" s="1684">
        <v>11125.685851</v>
      </c>
      <c r="EP31" s="1685">
        <v>11373.370550000001</v>
      </c>
      <c r="EQ31" s="1684">
        <v>11599.932159000002</v>
      </c>
      <c r="ER31" s="1684">
        <v>11668.396050000001</v>
      </c>
      <c r="ES31" s="1684">
        <v>11936.042132999997</v>
      </c>
      <c r="ET31" s="1684">
        <v>11979.472460000001</v>
      </c>
      <c r="EU31" s="1684">
        <v>12198.489701999999</v>
      </c>
      <c r="EV31" s="1684">
        <v>12204.379377999998</v>
      </c>
      <c r="EW31" s="1684">
        <v>11926.968102999999</v>
      </c>
      <c r="EX31" s="1684">
        <v>11588.229670000001</v>
      </c>
      <c r="EY31" s="1684">
        <v>11653.041793</v>
      </c>
      <c r="EZ31" s="1684">
        <v>12114.503704000001</v>
      </c>
      <c r="FA31" s="1686">
        <v>11788.332704</v>
      </c>
      <c r="FB31" s="1685">
        <v>11685.114708000001</v>
      </c>
      <c r="FC31" s="1684">
        <v>10738.473581</v>
      </c>
      <c r="FD31" s="1684">
        <v>10711.807843000001</v>
      </c>
      <c r="FE31" s="1684">
        <v>10711.807843000001</v>
      </c>
      <c r="FF31" s="1684">
        <v>10712.857843</v>
      </c>
      <c r="FG31" s="1684">
        <v>15052.059847999999</v>
      </c>
      <c r="FH31" s="1684">
        <v>15052.059847999999</v>
      </c>
      <c r="FI31" s="1684">
        <v>15222.663431999999</v>
      </c>
      <c r="FJ31" s="1684">
        <v>9884.6908829999993</v>
      </c>
      <c r="FK31" s="1684">
        <v>9892.7710179999995</v>
      </c>
      <c r="FL31" s="1684">
        <v>9892.7710180000013</v>
      </c>
      <c r="FM31" s="1686">
        <v>10590.871888</v>
      </c>
      <c r="FN31" s="1684">
        <v>10590.871888</v>
      </c>
      <c r="FO31" s="1684">
        <v>10752.250684000001</v>
      </c>
      <c r="FP31" s="1684">
        <v>10752.250684000001</v>
      </c>
      <c r="FQ31" s="1684">
        <v>11452.329967000001</v>
      </c>
      <c r="FR31" s="1684">
        <v>10707.692967000001</v>
      </c>
      <c r="FS31" s="1684">
        <v>11467.204967</v>
      </c>
      <c r="FT31" s="1684">
        <v>11467.204967</v>
      </c>
      <c r="FU31" s="1684">
        <v>11668.002609000001</v>
      </c>
      <c r="FV31" s="1684">
        <v>11668.002609000001</v>
      </c>
      <c r="FW31" s="1684">
        <v>11668.002609000001</v>
      </c>
      <c r="FX31" s="1684">
        <v>11668.002609000001</v>
      </c>
      <c r="FY31" s="1686">
        <v>11683.193702000002</v>
      </c>
      <c r="FZ31" s="1685">
        <v>11683.193702</v>
      </c>
      <c r="GA31" s="1684">
        <v>11888.251666999999</v>
      </c>
      <c r="GB31" s="1684">
        <v>11888.251666999999</v>
      </c>
      <c r="GC31" s="1684">
        <v>11888.251667</v>
      </c>
      <c r="GD31" s="1684">
        <v>12038.230935000001</v>
      </c>
      <c r="GE31" s="1684">
        <v>12056.931897999999</v>
      </c>
      <c r="GF31" s="1684">
        <v>12053.744838999997</v>
      </c>
      <c r="GG31" s="1684">
        <v>12053.744838999997</v>
      </c>
      <c r="GH31" s="1684">
        <v>12053.744838999999</v>
      </c>
      <c r="GI31" s="1684">
        <v>12053.744839000001</v>
      </c>
      <c r="GJ31" s="1684">
        <v>12053.744838999997</v>
      </c>
      <c r="GK31" s="1686">
        <v>12072.775471999999</v>
      </c>
      <c r="GL31" s="1684"/>
      <c r="GM31" s="356"/>
    </row>
    <row r="32" spans="1:195" ht="39.75" customHeight="1" x14ac:dyDescent="0.7">
      <c r="A32" s="1608" t="s">
        <v>1005</v>
      </c>
      <c r="B32" s="1610">
        <v>0</v>
      </c>
      <c r="C32" s="1610">
        <v>0</v>
      </c>
      <c r="D32" s="1610">
        <v>0</v>
      </c>
      <c r="E32" s="1610">
        <v>0</v>
      </c>
      <c r="F32" s="1610">
        <v>0</v>
      </c>
      <c r="G32" s="1610">
        <v>0</v>
      </c>
      <c r="H32" s="1610">
        <v>0</v>
      </c>
      <c r="I32" s="1610">
        <v>0</v>
      </c>
      <c r="J32" s="1610">
        <v>0</v>
      </c>
      <c r="K32" s="1610">
        <v>0</v>
      </c>
      <c r="L32" s="1610">
        <v>0</v>
      </c>
      <c r="M32" s="1610">
        <v>0</v>
      </c>
      <c r="N32" s="1609">
        <v>0</v>
      </c>
      <c r="O32" s="1610">
        <v>0</v>
      </c>
      <c r="P32" s="1610">
        <v>0</v>
      </c>
      <c r="Q32" s="1610">
        <v>0</v>
      </c>
      <c r="R32" s="1610">
        <v>0</v>
      </c>
      <c r="S32" s="1610">
        <v>0</v>
      </c>
      <c r="T32" s="1610">
        <v>0</v>
      </c>
      <c r="U32" s="1610">
        <v>0</v>
      </c>
      <c r="V32" s="1610">
        <v>0</v>
      </c>
      <c r="W32" s="1610">
        <v>0</v>
      </c>
      <c r="X32" s="1610">
        <v>0</v>
      </c>
      <c r="Y32" s="1611">
        <v>0</v>
      </c>
      <c r="Z32" s="1610">
        <v>0</v>
      </c>
      <c r="AA32" s="1610">
        <v>0</v>
      </c>
      <c r="AB32" s="1610">
        <v>0</v>
      </c>
      <c r="AC32" s="1610">
        <v>0</v>
      </c>
      <c r="AD32" s="1610">
        <v>0</v>
      </c>
      <c r="AE32" s="1610">
        <v>0</v>
      </c>
      <c r="AF32" s="1610">
        <v>0</v>
      </c>
      <c r="AG32" s="1610">
        <v>0</v>
      </c>
      <c r="AH32" s="1610">
        <v>0</v>
      </c>
      <c r="AI32" s="1610">
        <v>0</v>
      </c>
      <c r="AJ32" s="1610">
        <v>0</v>
      </c>
      <c r="AK32" s="1610">
        <v>0</v>
      </c>
      <c r="AL32" s="1609">
        <v>0</v>
      </c>
      <c r="AM32" s="1610">
        <v>0</v>
      </c>
      <c r="AN32" s="1610">
        <v>0</v>
      </c>
      <c r="AO32" s="1610">
        <v>0</v>
      </c>
      <c r="AP32" s="1610">
        <v>0</v>
      </c>
      <c r="AQ32" s="1610">
        <v>0</v>
      </c>
      <c r="AR32" s="1610">
        <v>0</v>
      </c>
      <c r="AS32" s="1610">
        <v>0</v>
      </c>
      <c r="AT32" s="1610">
        <v>0</v>
      </c>
      <c r="AU32" s="1610">
        <v>0</v>
      </c>
      <c r="AV32" s="1610">
        <v>0</v>
      </c>
      <c r="AW32" s="1611">
        <v>0</v>
      </c>
      <c r="AX32" s="1613">
        <v>0</v>
      </c>
      <c r="AY32" s="1613">
        <v>0</v>
      </c>
      <c r="AZ32" s="1613">
        <v>0</v>
      </c>
      <c r="BA32" s="1613">
        <v>0</v>
      </c>
      <c r="BB32" s="1613">
        <v>0</v>
      </c>
      <c r="BC32" s="1613">
        <v>0</v>
      </c>
      <c r="BD32" s="1640">
        <v>0</v>
      </c>
      <c r="BE32" s="1640">
        <v>0</v>
      </c>
      <c r="BF32" s="1640">
        <v>0</v>
      </c>
      <c r="BG32" s="1640">
        <v>0</v>
      </c>
      <c r="BH32" s="1640">
        <v>0</v>
      </c>
      <c r="BI32" s="1640">
        <v>0</v>
      </c>
      <c r="BJ32" s="1639">
        <v>0</v>
      </c>
      <c r="BK32" s="1640">
        <v>0</v>
      </c>
      <c r="BL32" s="1640">
        <v>0</v>
      </c>
      <c r="BM32" s="1640">
        <v>0</v>
      </c>
      <c r="BN32" s="1640">
        <v>0</v>
      </c>
      <c r="BO32" s="1640">
        <v>0</v>
      </c>
      <c r="BP32" s="1640">
        <v>0</v>
      </c>
      <c r="BQ32" s="1640">
        <v>0</v>
      </c>
      <c r="BR32" s="1640">
        <v>0</v>
      </c>
      <c r="BS32" s="1640">
        <v>0</v>
      </c>
      <c r="BT32" s="1640">
        <v>0</v>
      </c>
      <c r="BU32" s="1641">
        <v>0</v>
      </c>
      <c r="BV32" s="1639">
        <v>0</v>
      </c>
      <c r="BW32" s="1640">
        <v>0</v>
      </c>
      <c r="BX32" s="1640">
        <v>0</v>
      </c>
      <c r="BY32" s="1610">
        <v>0</v>
      </c>
      <c r="BZ32" s="1613">
        <v>0</v>
      </c>
      <c r="CA32" s="1613">
        <v>0</v>
      </c>
      <c r="CB32" s="1613">
        <v>0</v>
      </c>
      <c r="CC32" s="1613">
        <v>0</v>
      </c>
      <c r="CD32" s="1613">
        <v>0</v>
      </c>
      <c r="CE32" s="1613">
        <v>0</v>
      </c>
      <c r="CF32" s="1613">
        <v>249.47051199999999</v>
      </c>
      <c r="CG32" s="1614">
        <v>233.97051199999999</v>
      </c>
      <c r="CH32" s="1613">
        <v>129.170512</v>
      </c>
      <c r="CI32" s="1613">
        <v>203.07051199999998</v>
      </c>
      <c r="CJ32" s="1613">
        <v>339.97051199999999</v>
      </c>
      <c r="CK32" s="1613">
        <v>231.11251199999998</v>
      </c>
      <c r="CL32" s="1613">
        <v>240.27551199999999</v>
      </c>
      <c r="CM32" s="1613">
        <v>238.61041200000003</v>
      </c>
      <c r="CN32" s="1613">
        <v>238.61041200000003</v>
      </c>
      <c r="CO32" s="1613">
        <v>250.27565200000001</v>
      </c>
      <c r="CP32" s="1613">
        <v>223.74565200000001</v>
      </c>
      <c r="CQ32" s="1687">
        <v>223.74565200000001</v>
      </c>
      <c r="CR32" s="1687">
        <v>201.43789799999999</v>
      </c>
      <c r="CS32" s="1687">
        <v>243.88729000000001</v>
      </c>
      <c r="CT32" s="1688">
        <v>254.734903</v>
      </c>
      <c r="CU32" s="1687">
        <v>253.186903</v>
      </c>
      <c r="CV32" s="1687">
        <v>236.385953</v>
      </c>
      <c r="CW32" s="1687">
        <v>242.788321</v>
      </c>
      <c r="CX32" s="1687">
        <v>250.03432100000001</v>
      </c>
      <c r="CY32" s="1687">
        <v>414.31687099999999</v>
      </c>
      <c r="CZ32" s="1687">
        <v>366.56138500000003</v>
      </c>
      <c r="DA32" s="1687">
        <v>321.43160700000004</v>
      </c>
      <c r="DB32" s="1687">
        <v>322.58198299999998</v>
      </c>
      <c r="DC32" s="1687">
        <v>342.06804100000005</v>
      </c>
      <c r="DD32" s="1687">
        <v>370.64264100000003</v>
      </c>
      <c r="DE32" s="1689">
        <v>357.89336200000002</v>
      </c>
      <c r="DF32" s="1688">
        <v>409.38677000000001</v>
      </c>
      <c r="DG32" s="1687">
        <v>397.88272899999998</v>
      </c>
      <c r="DH32" s="1687">
        <v>386.702855</v>
      </c>
      <c r="DI32" s="1687">
        <v>392.12095099999999</v>
      </c>
      <c r="DJ32" s="1687">
        <v>368.48641300000003</v>
      </c>
      <c r="DK32" s="1687">
        <v>452.55414399999995</v>
      </c>
      <c r="DL32" s="1693">
        <v>451.92980599999999</v>
      </c>
      <c r="DM32" s="1693">
        <v>443.67550399999999</v>
      </c>
      <c r="DN32" s="1693">
        <v>528.81487000000004</v>
      </c>
      <c r="DO32" s="1693">
        <v>531.47029899999995</v>
      </c>
      <c r="DP32" s="1693">
        <v>494.59662400000002</v>
      </c>
      <c r="DQ32" s="1694">
        <v>464.13456500000001</v>
      </c>
      <c r="DR32" s="1695">
        <v>437.62071000000003</v>
      </c>
      <c r="DS32" s="1693">
        <v>561.79312700000003</v>
      </c>
      <c r="DT32" s="1693">
        <v>518.200649</v>
      </c>
      <c r="DU32" s="1693">
        <v>508.359196</v>
      </c>
      <c r="DV32" s="1693">
        <v>663.33185199999991</v>
      </c>
      <c r="DW32" s="1687">
        <v>722.53160500000001</v>
      </c>
      <c r="DX32" s="1687">
        <v>1376.0719630000001</v>
      </c>
      <c r="DY32" s="1687">
        <v>2899.3166390000001</v>
      </c>
      <c r="DZ32" s="1687">
        <v>2910.202014</v>
      </c>
      <c r="EA32" s="1687">
        <v>2888.2965049999998</v>
      </c>
      <c r="EB32" s="1687">
        <v>3372.754821</v>
      </c>
      <c r="EC32" s="1689">
        <v>3214.4427620000001</v>
      </c>
      <c r="ED32" s="1688">
        <v>3000.4919419999997</v>
      </c>
      <c r="EE32" s="1687">
        <v>3184.8764940000001</v>
      </c>
      <c r="EF32" s="1687">
        <v>3873.3907650000001</v>
      </c>
      <c r="EG32" s="1687">
        <v>3753.880048</v>
      </c>
      <c r="EH32" s="1687">
        <v>3588.2348790000001</v>
      </c>
      <c r="EI32" s="1687">
        <v>3835.9184310000001</v>
      </c>
      <c r="EJ32" s="1687">
        <v>4349.6161080000002</v>
      </c>
      <c r="EK32" s="1687">
        <v>4327.7735339999999</v>
      </c>
      <c r="EL32" s="1687">
        <v>4594.3260460000001</v>
      </c>
      <c r="EM32" s="1687">
        <v>4430.9872450000003</v>
      </c>
      <c r="EN32" s="1687">
        <v>4426.1682759999994</v>
      </c>
      <c r="EO32" s="1687">
        <v>4339.0967920000003</v>
      </c>
      <c r="EP32" s="1688">
        <v>4471.8297499999999</v>
      </c>
      <c r="EQ32" s="1687">
        <v>4395.1981150000001</v>
      </c>
      <c r="ER32" s="1687">
        <v>4307.4311470000002</v>
      </c>
      <c r="ES32" s="1687">
        <v>4479.3460660000001</v>
      </c>
      <c r="ET32" s="1687">
        <v>4450.7554390000005</v>
      </c>
      <c r="EU32" s="1687">
        <v>4594.6909889999997</v>
      </c>
      <c r="EV32" s="1687">
        <v>4249.3406420000001</v>
      </c>
      <c r="EW32" s="1687">
        <v>3992.78656</v>
      </c>
      <c r="EX32" s="1687">
        <v>3728.9995920000001</v>
      </c>
      <c r="EY32" s="1687">
        <v>3655.4992190000003</v>
      </c>
      <c r="EZ32" s="1687">
        <v>3819.2870699999999</v>
      </c>
      <c r="FA32" s="1689">
        <v>3908.9721209999998</v>
      </c>
      <c r="FB32" s="1688">
        <v>4647.1404970000003</v>
      </c>
      <c r="FC32" s="1687">
        <v>4571.3400460000003</v>
      </c>
      <c r="FD32" s="1687">
        <v>4335.9737340000001</v>
      </c>
      <c r="FE32" s="1687">
        <v>4560.3279199999997</v>
      </c>
      <c r="FF32" s="1687">
        <v>4570.0094469999995</v>
      </c>
      <c r="FG32" s="1687">
        <v>4569.0857259999993</v>
      </c>
      <c r="FH32" s="1687">
        <v>4525.9074819999996</v>
      </c>
      <c r="FI32" s="1687">
        <v>4227.6563459999998</v>
      </c>
      <c r="FJ32" s="1687">
        <v>4337.9002970000001</v>
      </c>
      <c r="FK32" s="1687">
        <v>4218.1648619999996</v>
      </c>
      <c r="FL32" s="1687">
        <v>4127.9519709999995</v>
      </c>
      <c r="FM32" s="1689">
        <v>4777.136923</v>
      </c>
      <c r="FN32" s="1687">
        <v>4828.7649609999999</v>
      </c>
      <c r="FO32" s="1687">
        <v>4938.4292180000002</v>
      </c>
      <c r="FP32" s="1687">
        <v>4858.3473590000003</v>
      </c>
      <c r="FQ32" s="1687">
        <v>4506.8541560000003</v>
      </c>
      <c r="FR32" s="1687">
        <v>4194.2347119999995</v>
      </c>
      <c r="FS32" s="1687">
        <v>4269.6224309999998</v>
      </c>
      <c r="FT32" s="1687">
        <v>4411.510792</v>
      </c>
      <c r="FU32" s="1687">
        <v>4381.7535420000004</v>
      </c>
      <c r="FV32" s="1687">
        <v>4222.4856660000005</v>
      </c>
      <c r="FW32" s="1687">
        <v>4242.1402580000004</v>
      </c>
      <c r="FX32" s="1687">
        <v>4400.2606370000003</v>
      </c>
      <c r="FY32" s="1689">
        <v>3863.6200170000002</v>
      </c>
      <c r="FZ32" s="1688">
        <v>3831.0645669999999</v>
      </c>
      <c r="GA32" s="1687">
        <v>3827.7203050000003</v>
      </c>
      <c r="GB32" s="1687">
        <v>3688.2745610000002</v>
      </c>
      <c r="GC32" s="1687">
        <v>3692.181767</v>
      </c>
      <c r="GD32" s="1687">
        <v>4821.4190570000001</v>
      </c>
      <c r="GE32" s="1687">
        <v>4824.2409119999993</v>
      </c>
      <c r="GF32" s="1687">
        <v>4633.0541229999999</v>
      </c>
      <c r="GG32" s="1687">
        <v>4007.1446499999997</v>
      </c>
      <c r="GH32" s="1687">
        <v>3360.0662240000001</v>
      </c>
      <c r="GI32" s="1687">
        <v>3790.184835</v>
      </c>
      <c r="GJ32" s="1687">
        <v>3436.6349920000002</v>
      </c>
      <c r="GK32" s="1689">
        <v>3674.466363</v>
      </c>
      <c r="GL32" s="1687"/>
      <c r="GM32" s="339"/>
    </row>
    <row r="33" spans="1:195" ht="39.65" customHeight="1" thickBot="1" x14ac:dyDescent="0.75">
      <c r="A33" s="1645" t="s">
        <v>1006</v>
      </c>
      <c r="B33" s="1647">
        <v>0</v>
      </c>
      <c r="C33" s="1647">
        <v>0</v>
      </c>
      <c r="D33" s="1647">
        <v>0</v>
      </c>
      <c r="E33" s="1647">
        <v>0</v>
      </c>
      <c r="F33" s="1647">
        <v>0</v>
      </c>
      <c r="G33" s="1647">
        <v>0</v>
      </c>
      <c r="H33" s="1647">
        <v>0</v>
      </c>
      <c r="I33" s="1647">
        <v>0</v>
      </c>
      <c r="J33" s="1647">
        <v>0</v>
      </c>
      <c r="K33" s="1647">
        <v>0</v>
      </c>
      <c r="L33" s="1647">
        <v>0</v>
      </c>
      <c r="M33" s="1647">
        <v>0</v>
      </c>
      <c r="N33" s="1646">
        <v>0</v>
      </c>
      <c r="O33" s="1647">
        <v>0</v>
      </c>
      <c r="P33" s="1647">
        <v>0</v>
      </c>
      <c r="Q33" s="1647">
        <v>0</v>
      </c>
      <c r="R33" s="1647">
        <v>0</v>
      </c>
      <c r="S33" s="1647">
        <v>0</v>
      </c>
      <c r="T33" s="1647">
        <v>0</v>
      </c>
      <c r="U33" s="1647">
        <v>0</v>
      </c>
      <c r="V33" s="1647">
        <v>0</v>
      </c>
      <c r="W33" s="1647">
        <v>0</v>
      </c>
      <c r="X33" s="1647">
        <v>0</v>
      </c>
      <c r="Y33" s="1648">
        <v>0</v>
      </c>
      <c r="Z33" s="1647">
        <v>0</v>
      </c>
      <c r="AA33" s="1647">
        <v>0</v>
      </c>
      <c r="AB33" s="1647">
        <v>0</v>
      </c>
      <c r="AC33" s="1647">
        <v>0</v>
      </c>
      <c r="AD33" s="1647">
        <v>0</v>
      </c>
      <c r="AE33" s="1647">
        <v>0</v>
      </c>
      <c r="AF33" s="1647">
        <v>0</v>
      </c>
      <c r="AG33" s="1647">
        <v>0</v>
      </c>
      <c r="AH33" s="1647">
        <v>0</v>
      </c>
      <c r="AI33" s="1647">
        <v>0</v>
      </c>
      <c r="AJ33" s="1647">
        <v>0</v>
      </c>
      <c r="AK33" s="1647">
        <v>0</v>
      </c>
      <c r="AL33" s="1646">
        <v>0</v>
      </c>
      <c r="AM33" s="1647">
        <v>0</v>
      </c>
      <c r="AN33" s="1647">
        <v>0</v>
      </c>
      <c r="AO33" s="1647">
        <v>0</v>
      </c>
      <c r="AP33" s="1647">
        <v>0</v>
      </c>
      <c r="AQ33" s="1647">
        <v>0</v>
      </c>
      <c r="AR33" s="1647">
        <v>0</v>
      </c>
      <c r="AS33" s="1647">
        <v>0</v>
      </c>
      <c r="AT33" s="1647">
        <v>0</v>
      </c>
      <c r="AU33" s="1647">
        <v>0</v>
      </c>
      <c r="AV33" s="1647">
        <v>0</v>
      </c>
      <c r="AW33" s="1648">
        <v>0</v>
      </c>
      <c r="AX33" s="1696">
        <v>0</v>
      </c>
      <c r="AY33" s="1696">
        <v>0</v>
      </c>
      <c r="AZ33" s="1696">
        <v>0</v>
      </c>
      <c r="BA33" s="1696">
        <v>0</v>
      </c>
      <c r="BB33" s="1696">
        <v>0</v>
      </c>
      <c r="BC33" s="1696">
        <v>0</v>
      </c>
      <c r="BD33" s="1650">
        <v>0</v>
      </c>
      <c r="BE33" s="1650">
        <v>0</v>
      </c>
      <c r="BF33" s="1650">
        <v>0</v>
      </c>
      <c r="BG33" s="1650">
        <v>0</v>
      </c>
      <c r="BH33" s="1650">
        <v>0</v>
      </c>
      <c r="BI33" s="1650">
        <v>0</v>
      </c>
      <c r="BJ33" s="1649">
        <v>0</v>
      </c>
      <c r="BK33" s="1650">
        <v>0</v>
      </c>
      <c r="BL33" s="1650">
        <v>0</v>
      </c>
      <c r="BM33" s="1650">
        <v>0</v>
      </c>
      <c r="BN33" s="1650">
        <v>0</v>
      </c>
      <c r="BO33" s="1650">
        <v>0</v>
      </c>
      <c r="BP33" s="1650">
        <v>0</v>
      </c>
      <c r="BQ33" s="1650">
        <v>0</v>
      </c>
      <c r="BR33" s="1650">
        <v>0</v>
      </c>
      <c r="BS33" s="1650">
        <v>0</v>
      </c>
      <c r="BT33" s="1650">
        <v>0</v>
      </c>
      <c r="BU33" s="1651">
        <v>0</v>
      </c>
      <c r="BV33" s="1649">
        <v>0</v>
      </c>
      <c r="BW33" s="1650">
        <v>0</v>
      </c>
      <c r="BX33" s="1650">
        <v>0</v>
      </c>
      <c r="BY33" s="1647">
        <v>0</v>
      </c>
      <c r="BZ33" s="1696">
        <v>0</v>
      </c>
      <c r="CA33" s="1696">
        <v>0</v>
      </c>
      <c r="CB33" s="1696">
        <v>0</v>
      </c>
      <c r="CC33" s="1696">
        <v>0</v>
      </c>
      <c r="CD33" s="1696">
        <v>0</v>
      </c>
      <c r="CE33" s="1696">
        <v>0</v>
      </c>
      <c r="CF33" s="1696">
        <v>15.769487999999999</v>
      </c>
      <c r="CG33" s="1697">
        <v>20.769487999999999</v>
      </c>
      <c r="CH33" s="1696">
        <v>119.06948799999999</v>
      </c>
      <c r="CI33" s="1696">
        <v>45.169487999999994</v>
      </c>
      <c r="CJ33" s="1696">
        <v>20.769487999999999</v>
      </c>
      <c r="CK33" s="1696">
        <v>41.169487999999994</v>
      </c>
      <c r="CL33" s="1696">
        <v>28.056488000000002</v>
      </c>
      <c r="CM33" s="1696">
        <v>29.721588000000001</v>
      </c>
      <c r="CN33" s="1696">
        <v>29.721588000000001</v>
      </c>
      <c r="CO33" s="1696">
        <v>72.494348000000002</v>
      </c>
      <c r="CP33" s="1696">
        <v>72.494348000000002</v>
      </c>
      <c r="CQ33" s="1698">
        <v>72.494348000000002</v>
      </c>
      <c r="CR33" s="1698">
        <v>70.085173000000012</v>
      </c>
      <c r="CS33" s="1698">
        <v>1757.111416</v>
      </c>
      <c r="CT33" s="1699">
        <v>1744.2638030000001</v>
      </c>
      <c r="CU33" s="1698">
        <v>1730.8118030000001</v>
      </c>
      <c r="CV33" s="1698">
        <v>1732.6127530000001</v>
      </c>
      <c r="CW33" s="1698">
        <v>1721.2103850000001</v>
      </c>
      <c r="CX33" s="1698">
        <v>1722.964385</v>
      </c>
      <c r="CY33" s="1698">
        <v>1821.127835</v>
      </c>
      <c r="CZ33" s="1698">
        <v>1823.8504840000001</v>
      </c>
      <c r="DA33" s="1698">
        <v>1833.672364</v>
      </c>
      <c r="DB33" s="1698">
        <v>1833.829886</v>
      </c>
      <c r="DC33" s="1698">
        <v>1835.9938279999999</v>
      </c>
      <c r="DD33" s="1698">
        <v>1852.2928679999998</v>
      </c>
      <c r="DE33" s="1700">
        <v>1930.6421469999998</v>
      </c>
      <c r="DF33" s="1699">
        <v>1936.13671</v>
      </c>
      <c r="DG33" s="1698">
        <v>2019.1407509999997</v>
      </c>
      <c r="DH33" s="1698">
        <v>2100.2522319999998</v>
      </c>
      <c r="DI33" s="1698">
        <v>2125.794136</v>
      </c>
      <c r="DJ33" s="1698">
        <v>2200.5071600000001</v>
      </c>
      <c r="DK33" s="1698">
        <v>2501.4444850000004</v>
      </c>
      <c r="DL33" s="1701">
        <v>2515.9288229999997</v>
      </c>
      <c r="DM33" s="1701">
        <v>2565.273639</v>
      </c>
      <c r="DN33" s="1701">
        <v>2763.3221480000002</v>
      </c>
      <c r="DO33" s="1701">
        <v>2792.1468819999996</v>
      </c>
      <c r="DP33" s="1701">
        <v>2858.5355570000002</v>
      </c>
      <c r="DQ33" s="1702">
        <v>2868.3561199999999</v>
      </c>
      <c r="DR33" s="1703">
        <v>2885.239975</v>
      </c>
      <c r="DS33" s="1701">
        <v>2892.0975580000004</v>
      </c>
      <c r="DT33" s="1701">
        <v>3026.5514410000005</v>
      </c>
      <c r="DU33" s="1701">
        <v>3101.7797190000001</v>
      </c>
      <c r="DV33" s="1701">
        <v>3445.4404930000001</v>
      </c>
      <c r="DW33" s="1698">
        <v>3446.7757390000002</v>
      </c>
      <c r="DX33" s="1698">
        <v>3960.1366499999999</v>
      </c>
      <c r="DY33" s="1698">
        <v>4263.1180069999991</v>
      </c>
      <c r="DZ33" s="1698">
        <v>4430.463632</v>
      </c>
      <c r="EA33" s="1698">
        <v>4619.9123289999998</v>
      </c>
      <c r="EB33" s="1698">
        <v>4396.8436080000001</v>
      </c>
      <c r="EC33" s="1700">
        <v>4452.8654340000003</v>
      </c>
      <c r="ED33" s="1699">
        <v>4524.5726270000005</v>
      </c>
      <c r="EE33" s="1698">
        <v>4563.1456460000009</v>
      </c>
      <c r="EF33" s="1698">
        <v>4678.6509190000006</v>
      </c>
      <c r="EG33" s="1698">
        <v>4884.7162319999998</v>
      </c>
      <c r="EH33" s="1698">
        <v>5050.8273740000004</v>
      </c>
      <c r="EI33" s="1698">
        <v>5080.3075290000006</v>
      </c>
      <c r="EJ33" s="1698">
        <v>5710.6944599999997</v>
      </c>
      <c r="EK33" s="1698">
        <v>5871.3155480000005</v>
      </c>
      <c r="EL33" s="1698">
        <v>6216.8975699999992</v>
      </c>
      <c r="EM33" s="1698">
        <v>6436.2838310000006</v>
      </c>
      <c r="EN33" s="1698">
        <v>6563.8389120000002</v>
      </c>
      <c r="EO33" s="1698">
        <v>6786.5890589999999</v>
      </c>
      <c r="EP33" s="1699">
        <v>6901.5407999999998</v>
      </c>
      <c r="EQ33" s="1698">
        <v>7204.7340440000016</v>
      </c>
      <c r="ER33" s="1698">
        <v>7360.964903000001</v>
      </c>
      <c r="ES33" s="1698">
        <v>7456.6960669999989</v>
      </c>
      <c r="ET33" s="1698">
        <v>7528.7170210000004</v>
      </c>
      <c r="EU33" s="1698">
        <v>7603.7987129999992</v>
      </c>
      <c r="EV33" s="1698">
        <v>7955.0387359999995</v>
      </c>
      <c r="EW33" s="1698">
        <v>7934.1815429999997</v>
      </c>
      <c r="EX33" s="1698">
        <v>7859.2300779999996</v>
      </c>
      <c r="EY33" s="1698">
        <v>7997.5425740000001</v>
      </c>
      <c r="EZ33" s="1698">
        <v>8295.2166340000003</v>
      </c>
      <c r="FA33" s="1700">
        <v>7879.3605829999997</v>
      </c>
      <c r="FB33" s="1699">
        <v>7037.9742109999997</v>
      </c>
      <c r="FC33" s="1698">
        <v>6167.1335349999999</v>
      </c>
      <c r="FD33" s="1698">
        <v>6375.8341090000004</v>
      </c>
      <c r="FE33" s="1698">
        <v>6151.4799230000008</v>
      </c>
      <c r="FF33" s="1698">
        <v>6142.8483960000003</v>
      </c>
      <c r="FG33" s="1698">
        <v>6143.7721170000004</v>
      </c>
      <c r="FH33" s="1698">
        <v>6187.7103609999995</v>
      </c>
      <c r="FI33" s="1698">
        <v>6601.1456949999993</v>
      </c>
      <c r="FJ33" s="1698">
        <v>1999.2306229999999</v>
      </c>
      <c r="FK33" s="1698">
        <v>2082.1727839999999</v>
      </c>
      <c r="FL33" s="1698">
        <v>2052.3856750000004</v>
      </c>
      <c r="FM33" s="1700">
        <v>2100.5775930000004</v>
      </c>
      <c r="FN33" s="1698">
        <v>2048.9495550000001</v>
      </c>
      <c r="FO33" s="1698">
        <v>2037.5037300000001</v>
      </c>
      <c r="FP33" s="1698">
        <v>2117.5855889999998</v>
      </c>
      <c r="FQ33" s="1698">
        <v>3169.1580750000003</v>
      </c>
      <c r="FR33" s="1698">
        <v>2734.1569909999998</v>
      </c>
      <c r="FS33" s="1698">
        <v>3418.2812719999997</v>
      </c>
      <c r="FT33" s="1698">
        <v>3276.3929110000004</v>
      </c>
      <c r="FU33" s="1698">
        <v>3443.0522400000004</v>
      </c>
      <c r="FV33" s="1698">
        <v>3602.2161249999999</v>
      </c>
      <c r="FW33" s="1698">
        <v>3675.8480870000003</v>
      </c>
      <c r="FX33" s="1698">
        <v>3614.4411540000001</v>
      </c>
      <c r="FY33" s="1700">
        <v>3647.0262280000002</v>
      </c>
      <c r="FZ33" s="1699">
        <v>3809.8145709999999</v>
      </c>
      <c r="GA33" s="1698">
        <v>4390.7835589999995</v>
      </c>
      <c r="GB33" s="1698">
        <v>4542.2293030000001</v>
      </c>
      <c r="GC33" s="1698">
        <v>4385.1096090000001</v>
      </c>
      <c r="GD33" s="1698">
        <v>3631.1744989999997</v>
      </c>
      <c r="GE33" s="1698">
        <v>3782.4024640000002</v>
      </c>
      <c r="GF33" s="1698">
        <v>4020.7307479999995</v>
      </c>
      <c r="GG33" s="1698">
        <v>4587.6402209999997</v>
      </c>
      <c r="GH33" s="1698">
        <v>5235.8934079999999</v>
      </c>
      <c r="GI33" s="1698">
        <v>4902.5513570000012</v>
      </c>
      <c r="GJ33" s="1698">
        <v>5245.2695949999988</v>
      </c>
      <c r="GK33" s="1700">
        <v>5074.621161</v>
      </c>
      <c r="GL33" s="1687"/>
      <c r="GM33" s="339"/>
    </row>
    <row r="34" spans="1:195" ht="50.5" hidden="1" customHeight="1" thickBot="1" x14ac:dyDescent="0.75">
      <c r="A34" s="1704" t="s">
        <v>1031</v>
      </c>
      <c r="B34" s="1615"/>
      <c r="C34" s="1615"/>
      <c r="D34" s="1615"/>
      <c r="E34" s="1615"/>
      <c r="F34" s="1615"/>
      <c r="G34" s="1615"/>
      <c r="H34" s="1615"/>
      <c r="I34" s="1615"/>
      <c r="J34" s="1615"/>
      <c r="K34" s="1615"/>
      <c r="L34" s="1615"/>
      <c r="M34" s="1615"/>
      <c r="N34" s="1615"/>
      <c r="O34" s="1615"/>
      <c r="P34" s="1615"/>
      <c r="Q34" s="1615"/>
      <c r="R34" s="1615"/>
      <c r="S34" s="1615"/>
      <c r="T34" s="1615"/>
      <c r="U34" s="1615"/>
      <c r="V34" s="1615"/>
      <c r="W34" s="1615"/>
      <c r="X34" s="1615"/>
      <c r="Y34" s="1615"/>
      <c r="Z34" s="1615"/>
      <c r="AA34" s="1615"/>
      <c r="AB34" s="1615"/>
      <c r="AC34" s="1615"/>
      <c r="AD34" s="1615"/>
      <c r="AE34" s="1615"/>
      <c r="AF34" s="1615"/>
      <c r="AG34" s="1615"/>
      <c r="AH34" s="1615"/>
      <c r="AI34" s="1615"/>
      <c r="AJ34" s="1615"/>
      <c r="AK34" s="1615"/>
      <c r="AL34" s="1615"/>
      <c r="AM34" s="1615"/>
      <c r="AN34" s="1615"/>
      <c r="AO34" s="1615"/>
      <c r="AP34" s="1615"/>
      <c r="AQ34" s="1615"/>
      <c r="AR34" s="1615"/>
      <c r="AS34" s="1615"/>
      <c r="AT34" s="1615"/>
      <c r="AU34" s="1615"/>
      <c r="AV34" s="1615"/>
      <c r="AW34" s="1615"/>
      <c r="AX34" s="1615"/>
      <c r="AY34" s="1615"/>
      <c r="AZ34" s="1615"/>
      <c r="BA34" s="1615"/>
      <c r="BB34" s="1615"/>
      <c r="BC34" s="1615"/>
      <c r="BD34" s="1615"/>
      <c r="BE34" s="1615"/>
      <c r="BF34" s="1615"/>
      <c r="BG34" s="1615"/>
      <c r="BH34" s="1615"/>
      <c r="BI34" s="1615"/>
      <c r="BJ34" s="1615"/>
      <c r="BK34" s="1615"/>
      <c r="BL34" s="1615"/>
      <c r="BM34" s="1615"/>
      <c r="BN34" s="1615"/>
      <c r="BO34" s="1615"/>
      <c r="BP34" s="1615"/>
      <c r="BQ34" s="1615"/>
      <c r="BR34" s="1615"/>
      <c r="BS34" s="1615"/>
      <c r="BT34" s="1615"/>
      <c r="BU34" s="1615"/>
      <c r="BV34" s="1615"/>
      <c r="BW34" s="1615"/>
      <c r="BX34" s="1615"/>
      <c r="BY34" s="1615"/>
      <c r="BZ34" s="1615"/>
      <c r="CA34" s="1615"/>
      <c r="CB34" s="1615"/>
      <c r="CC34" s="1615"/>
      <c r="CD34" s="1615"/>
      <c r="CE34" s="1615"/>
      <c r="CF34" s="1615"/>
      <c r="CG34" s="1615"/>
      <c r="CH34" s="1615"/>
      <c r="CI34" s="1615"/>
      <c r="CJ34" s="1615"/>
      <c r="CK34" s="1615"/>
      <c r="CL34" s="1615"/>
      <c r="CM34" s="1615"/>
      <c r="CN34" s="1615"/>
      <c r="CO34" s="1615"/>
      <c r="CP34" s="1615"/>
    </row>
    <row r="35" spans="1:195" ht="24.75" customHeight="1" thickTop="1" x14ac:dyDescent="0.7">
      <c r="EF35" s="1615"/>
      <c r="EG35" s="1615"/>
      <c r="EH35" s="1615"/>
      <c r="EI35" s="1615"/>
      <c r="EJ35" s="1615"/>
      <c r="EK35" s="1615"/>
      <c r="EL35" s="1615"/>
      <c r="EM35" s="1615"/>
      <c r="EN35" s="1615"/>
      <c r="EO35" s="1615"/>
      <c r="EP35" s="1615"/>
      <c r="EQ35" s="1615"/>
      <c r="ER35" s="1615"/>
      <c r="ES35" s="1615"/>
      <c r="ET35" s="1615"/>
      <c r="EU35" s="1615"/>
      <c r="EV35" s="1615"/>
      <c r="EW35" s="1615"/>
      <c r="EX35" s="1615"/>
      <c r="EY35" s="1615"/>
      <c r="EZ35" s="1615"/>
      <c r="FA35" s="1615"/>
      <c r="FB35" s="1615"/>
      <c r="FC35" s="1615"/>
      <c r="FD35" s="1615"/>
      <c r="FE35" s="1615"/>
      <c r="FF35" s="1615"/>
      <c r="FG35" s="1615"/>
      <c r="FH35" s="1615"/>
      <c r="FI35" s="1615"/>
      <c r="FJ35" s="1615"/>
      <c r="FK35" s="1615"/>
      <c r="FL35" s="1615"/>
      <c r="FM35" s="1615"/>
      <c r="FN35" s="1615"/>
      <c r="FO35" s="1615"/>
      <c r="FP35" s="1615"/>
      <c r="FQ35" s="1615"/>
      <c r="FR35" s="1615"/>
      <c r="FS35" s="1615"/>
      <c r="FT35" s="1615"/>
      <c r="FU35" s="1615"/>
      <c r="FV35" s="1615"/>
      <c r="FW35" s="1615"/>
      <c r="FX35" s="1615"/>
      <c r="FY35" s="1615"/>
      <c r="FZ35" s="1615"/>
      <c r="GA35" s="1615"/>
      <c r="GB35" s="1615"/>
      <c r="GC35" s="1615"/>
      <c r="GD35" s="1615"/>
      <c r="GE35" s="1615"/>
      <c r="GF35" s="1615"/>
      <c r="GG35" s="1615"/>
      <c r="GH35" s="1615"/>
      <c r="GI35" s="1615"/>
      <c r="GJ35" s="1615"/>
      <c r="GK35" s="1615"/>
      <c r="GL35" s="1615"/>
    </row>
    <row r="36" spans="1:195" ht="24.75" customHeight="1" x14ac:dyDescent="0.7">
      <c r="EF36" s="1615"/>
      <c r="EG36" s="1615"/>
      <c r="EH36" s="1615"/>
      <c r="EI36" s="1615"/>
      <c r="EJ36" s="1615"/>
      <c r="EK36" s="1615"/>
      <c r="EL36" s="1615"/>
      <c r="EM36" s="1615"/>
      <c r="EN36" s="1615"/>
      <c r="EO36" s="1615"/>
      <c r="EP36" s="1615"/>
      <c r="EQ36" s="1615"/>
      <c r="ER36" s="1615"/>
      <c r="ES36" s="1615"/>
      <c r="ET36" s="1615"/>
      <c r="EU36" s="1615"/>
      <c r="EV36" s="1615"/>
      <c r="EW36" s="1615"/>
      <c r="EX36" s="1615"/>
      <c r="EY36" s="1615"/>
      <c r="EZ36" s="1615"/>
      <c r="FA36" s="1615"/>
      <c r="FB36" s="1615"/>
      <c r="FC36" s="1615"/>
      <c r="FD36" s="1615"/>
      <c r="FE36" s="1615"/>
      <c r="FF36" s="1615"/>
      <c r="FG36" s="1615"/>
      <c r="FH36" s="1615"/>
      <c r="FI36" s="1615"/>
      <c r="FJ36" s="1615"/>
      <c r="FK36" s="1615"/>
      <c r="FL36" s="1615"/>
      <c r="FM36" s="1615"/>
      <c r="FN36" s="1615"/>
      <c r="FO36" s="1615"/>
      <c r="FP36" s="1615"/>
      <c r="FQ36" s="1615"/>
      <c r="FR36" s="1615"/>
      <c r="FS36" s="1615"/>
      <c r="FT36" s="1615"/>
      <c r="FU36" s="1615"/>
      <c r="FV36" s="1615"/>
      <c r="FW36" s="1615"/>
      <c r="FX36" s="1615"/>
      <c r="FY36" s="1615"/>
      <c r="FZ36" s="1615"/>
      <c r="GA36" s="1615"/>
      <c r="GB36" s="1615"/>
      <c r="GC36" s="1615"/>
      <c r="GD36" s="1615"/>
      <c r="GE36" s="1615"/>
      <c r="GF36" s="1615"/>
      <c r="GG36" s="1615"/>
      <c r="GH36" s="1615"/>
      <c r="GI36" s="1615"/>
      <c r="GJ36" s="1615"/>
      <c r="GK36" s="1615"/>
      <c r="GL36" s="1615"/>
    </row>
    <row r="37" spans="1:195" ht="24.75" customHeight="1" x14ac:dyDescent="0.7">
      <c r="EF37" s="1615"/>
      <c r="EG37" s="1615"/>
      <c r="EH37" s="1615"/>
      <c r="EI37" s="1615"/>
      <c r="EJ37" s="1615"/>
      <c r="EK37" s="1615"/>
      <c r="EL37" s="1615"/>
      <c r="EM37" s="1615"/>
      <c r="EN37" s="1615"/>
      <c r="EO37" s="1615"/>
      <c r="EP37" s="1615"/>
      <c r="EQ37" s="1615"/>
      <c r="ER37" s="1615"/>
      <c r="ES37" s="1615"/>
      <c r="ET37" s="1615"/>
      <c r="EU37" s="1615"/>
      <c r="EV37" s="1615"/>
      <c r="EW37" s="1615"/>
      <c r="EX37" s="1615"/>
      <c r="EY37" s="1615"/>
      <c r="EZ37" s="1615"/>
      <c r="FA37" s="1615"/>
      <c r="FB37" s="1615"/>
      <c r="FC37" s="1615"/>
      <c r="FD37" s="1615"/>
      <c r="FE37" s="1615"/>
      <c r="FF37" s="1615"/>
      <c r="FG37" s="1615"/>
      <c r="FH37" s="1615"/>
      <c r="FI37" s="1615"/>
      <c r="FJ37" s="1615"/>
      <c r="FK37" s="1615"/>
      <c r="FL37" s="1615"/>
      <c r="FM37" s="1615"/>
      <c r="FN37" s="1615"/>
      <c r="FO37" s="1615"/>
      <c r="FP37" s="1615"/>
      <c r="FQ37" s="1615"/>
      <c r="FR37" s="1615"/>
      <c r="FS37" s="1615"/>
      <c r="FT37" s="1615"/>
      <c r="FU37" s="1615"/>
      <c r="FV37" s="1615"/>
      <c r="FW37" s="1615"/>
      <c r="FX37" s="1615"/>
      <c r="FY37" s="1615"/>
      <c r="FZ37" s="1615"/>
      <c r="GA37" s="1615"/>
      <c r="GB37" s="1615"/>
      <c r="GC37" s="1615"/>
      <c r="GD37" s="1615"/>
      <c r="GE37" s="1615"/>
      <c r="GF37" s="1615"/>
      <c r="GG37" s="1615"/>
      <c r="GH37" s="1615"/>
      <c r="GI37" s="1615"/>
      <c r="GJ37" s="1615"/>
      <c r="GK37" s="1615"/>
      <c r="GL37" s="1615"/>
    </row>
    <row r="38" spans="1:195" ht="24.75" customHeight="1" x14ac:dyDescent="0.7"/>
    <row r="39" spans="1:195" ht="24.75" customHeight="1" x14ac:dyDescent="0.7">
      <c r="A39" s="1568" t="s">
        <v>1535</v>
      </c>
    </row>
    <row r="40" spans="1:195" ht="24.75" customHeight="1" x14ac:dyDescent="0.7">
      <c r="A40" s="1568" t="s">
        <v>1536</v>
      </c>
    </row>
    <row r="41" spans="1:195" ht="24.75" customHeight="1" x14ac:dyDescent="0.7"/>
    <row r="42" spans="1:195" ht="24.75" customHeight="1" x14ac:dyDescent="0.7"/>
    <row r="43" spans="1:195" ht="24.75" customHeight="1" x14ac:dyDescent="0.7"/>
    <row r="44" spans="1:195" ht="24.75" customHeight="1" x14ac:dyDescent="0.7"/>
    <row r="45" spans="1:195" ht="24.75" customHeight="1" x14ac:dyDescent="0.7"/>
    <row r="46" spans="1:195" ht="24.75" customHeight="1" x14ac:dyDescent="0.7"/>
    <row r="47" spans="1:195" ht="24.75" customHeight="1" x14ac:dyDescent="0.7"/>
    <row r="48" spans="1:195" ht="24.75" customHeight="1" x14ac:dyDescent="0.7"/>
    <row r="49" ht="24.75" customHeight="1" x14ac:dyDescent="0.7"/>
    <row r="51" ht="24.75" customHeight="1" x14ac:dyDescent="0.7"/>
    <row r="52" ht="24.75" customHeight="1" x14ac:dyDescent="0.7"/>
    <row r="53" ht="24.75" customHeight="1" x14ac:dyDescent="0.7"/>
    <row r="54" ht="24.75" customHeight="1" x14ac:dyDescent="0.7"/>
    <row r="55" ht="24.75" customHeight="1" x14ac:dyDescent="0.7"/>
    <row r="56" ht="24.75" customHeight="1" x14ac:dyDescent="0.7"/>
  </sheetData>
  <mergeCells count="17"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  <mergeCell ref="ED2:EO2"/>
    <mergeCell ref="EP2:FA2"/>
    <mergeCell ref="FB2:FM2"/>
    <mergeCell ref="FN2:FV2"/>
    <mergeCell ref="FZ2:GK2"/>
  </mergeCells>
  <printOptions horizontalCentered="1"/>
  <pageMargins left="0" right="0" top="0.55118110236220474" bottom="0.74803149606299213" header="0.31496062992125984" footer="0.31496062992125984"/>
  <pageSetup scale="30" orientation="landscape" r:id="rId1"/>
  <headerFooter>
    <oddHeader>&amp;C&amp;"Aptos"&amp;10&amp;K000000 PUBLIC&amp;1#_x000D_&amp;"Arialri"&amp;10&amp;K000000&amp;G</oddHeader>
    <oddFooter>&amp;C&amp;14  21&amp;10_x000D_&amp;1#&amp;"Aptos"&amp;10&amp;K000000 PUBLIC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0DEF3-7954-4D50-91C2-170831365166}">
  <dimension ref="A1:GL40"/>
  <sheetViews>
    <sheetView showGridLines="0" view="pageBreakPreview" zoomScale="50" zoomScaleNormal="50" zoomScaleSheetLayoutView="50" workbookViewId="0">
      <pane xSplit="120" ySplit="3" topLeftCell="FY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31" x14ac:dyDescent="0.7"/>
  <cols>
    <col min="1" max="1" width="89.81640625" style="1568" customWidth="1"/>
    <col min="2" max="144" width="25.54296875" style="1568" hidden="1" customWidth="1"/>
    <col min="145" max="145" width="22.81640625" style="1568" hidden="1" customWidth="1"/>
    <col min="146" max="150" width="25.54296875" style="1568" hidden="1" customWidth="1"/>
    <col min="151" max="179" width="23" style="1568" hidden="1" customWidth="1"/>
    <col min="180" max="180" width="24" style="1568" hidden="1" customWidth="1"/>
    <col min="181" max="193" width="23" style="1568" customWidth="1"/>
    <col min="194" max="194" width="6.453125" style="37" customWidth="1"/>
    <col min="195" max="16384" width="9.1796875" style="1568"/>
  </cols>
  <sheetData>
    <row r="1" spans="1:194" ht="60.65" customHeight="1" thickBot="1" x14ac:dyDescent="0.75">
      <c r="A1" s="1705" t="s">
        <v>1032</v>
      </c>
      <c r="B1" s="1706"/>
      <c r="C1" s="1706"/>
      <c r="D1" s="1706"/>
      <c r="E1" s="1706"/>
      <c r="F1" s="1706"/>
      <c r="G1" s="1706"/>
      <c r="H1" s="1706"/>
      <c r="I1" s="1706"/>
      <c r="J1" s="1706"/>
      <c r="K1" s="1706"/>
      <c r="L1" s="1706"/>
      <c r="M1" s="1706"/>
      <c r="N1" s="1706"/>
      <c r="O1" s="1706"/>
      <c r="P1" s="1706"/>
      <c r="Q1" s="1706"/>
      <c r="R1" s="1706"/>
      <c r="S1" s="1706"/>
      <c r="T1" s="1706"/>
      <c r="U1" s="1706"/>
      <c r="V1" s="1706"/>
      <c r="W1" s="1706"/>
      <c r="X1" s="1706"/>
      <c r="Y1" s="1706"/>
      <c r="Z1" s="1706"/>
      <c r="AA1" s="1706"/>
      <c r="AB1" s="1706"/>
      <c r="AC1" s="1706"/>
      <c r="AD1" s="1706"/>
      <c r="AE1" s="1706"/>
      <c r="AF1" s="1706"/>
      <c r="AG1" s="1706"/>
      <c r="AH1" s="1706"/>
      <c r="AI1" s="1706"/>
      <c r="AJ1" s="1706"/>
      <c r="AK1" s="1706"/>
      <c r="AL1" s="1706"/>
      <c r="AM1" s="1706"/>
      <c r="AN1" s="1706"/>
      <c r="AO1" s="1706"/>
      <c r="AP1" s="1706"/>
      <c r="AQ1" s="1706"/>
      <c r="AR1" s="1706"/>
      <c r="AS1" s="1706"/>
      <c r="AT1" s="1706"/>
      <c r="AU1" s="1706"/>
      <c r="AV1" s="1706"/>
      <c r="AW1" s="1706"/>
      <c r="AX1" s="1706"/>
      <c r="AY1" s="1706"/>
      <c r="AZ1" s="1706"/>
      <c r="BA1" s="1706"/>
      <c r="BB1" s="1706"/>
      <c r="BC1" s="1706"/>
      <c r="BD1" s="1706"/>
      <c r="BE1" s="1706"/>
      <c r="BF1" s="1706"/>
      <c r="BG1" s="1706"/>
      <c r="BH1" s="1706"/>
      <c r="BI1" s="1706"/>
      <c r="BJ1" s="1706"/>
      <c r="BK1" s="1706"/>
      <c r="BL1" s="1706"/>
      <c r="BM1" s="1706"/>
      <c r="BN1" s="1706"/>
      <c r="BO1" s="1706"/>
      <c r="BP1" s="1706"/>
      <c r="BQ1" s="1706"/>
      <c r="BR1" s="1706"/>
      <c r="BS1" s="1706"/>
      <c r="BT1" s="1706"/>
      <c r="BU1" s="1706"/>
      <c r="BV1" s="1706"/>
      <c r="BW1" s="1706"/>
      <c r="BX1" s="1706"/>
      <c r="BY1" s="1706"/>
      <c r="BZ1" s="1706"/>
      <c r="CA1" s="1706"/>
      <c r="CB1" s="1706"/>
      <c r="CC1" s="1706"/>
      <c r="CD1" s="1706"/>
      <c r="CE1" s="1706"/>
      <c r="CF1" s="1706"/>
      <c r="CG1" s="1706"/>
      <c r="CH1" s="1706"/>
      <c r="CI1" s="1706"/>
      <c r="CJ1" s="1706"/>
      <c r="CK1" s="1706"/>
      <c r="CL1" s="1706"/>
      <c r="CM1" s="1706"/>
      <c r="CN1" s="1706"/>
      <c r="CO1" s="1706"/>
      <c r="CP1" s="1706"/>
      <c r="CQ1" s="1706"/>
      <c r="CR1" s="1706"/>
      <c r="CS1" s="1706"/>
      <c r="CT1" s="1706"/>
      <c r="CU1" s="1706"/>
      <c r="CV1" s="1706"/>
      <c r="CW1" s="1706"/>
      <c r="CX1" s="1706"/>
      <c r="CY1" s="1706"/>
      <c r="CZ1" s="1706"/>
      <c r="DA1" s="1706"/>
      <c r="DB1" s="1706"/>
      <c r="DC1" s="1706"/>
      <c r="DD1" s="1706"/>
      <c r="DE1" s="1706"/>
      <c r="DF1" s="1706"/>
      <c r="DG1" s="1706"/>
      <c r="DH1" s="1706"/>
      <c r="DI1" s="1706"/>
      <c r="DJ1" s="1706"/>
      <c r="DK1" s="1706"/>
      <c r="DL1" s="1706"/>
      <c r="DM1" s="1706"/>
      <c r="DN1" s="1706"/>
      <c r="DO1" s="1706"/>
      <c r="DP1" s="1706"/>
      <c r="DQ1" s="1706"/>
      <c r="DR1" s="1706"/>
      <c r="DS1" s="1706"/>
      <c r="DT1" s="1706"/>
      <c r="DU1" s="1706"/>
      <c r="DV1" s="1706"/>
      <c r="DW1" s="1706"/>
      <c r="DX1" s="1706"/>
      <c r="DY1" s="1706"/>
      <c r="DZ1" s="1706"/>
      <c r="EA1" s="1706"/>
      <c r="EB1" s="1706"/>
      <c r="EC1" s="1706"/>
      <c r="ED1" s="1706"/>
      <c r="EE1" s="1706"/>
      <c r="EF1" s="1706"/>
      <c r="EG1" s="1706"/>
      <c r="EH1" s="1706"/>
      <c r="EI1" s="1706"/>
      <c r="EJ1" s="1706"/>
      <c r="EK1" s="1706"/>
      <c r="EL1" s="1706"/>
      <c r="EM1" s="1706"/>
      <c r="EN1" s="1706"/>
      <c r="EO1" s="1706"/>
      <c r="EP1" s="1658"/>
      <c r="EQ1" s="1658"/>
      <c r="ER1" s="1658"/>
      <c r="ES1" s="1658"/>
      <c r="ET1" s="1658"/>
      <c r="EU1" s="1658"/>
      <c r="EV1" s="1658"/>
      <c r="EW1" s="1658"/>
      <c r="EX1" s="1658"/>
      <c r="EY1" s="1658"/>
      <c r="EZ1" s="1658"/>
      <c r="FA1" s="1658"/>
      <c r="FB1" s="1658"/>
      <c r="FC1" s="1658"/>
      <c r="FD1" s="1658"/>
      <c r="FE1" s="1658"/>
      <c r="FF1" s="1658"/>
      <c r="FG1" s="1658"/>
      <c r="FH1" s="1658"/>
      <c r="FI1" s="1658"/>
      <c r="FJ1" s="1658"/>
      <c r="FK1" s="1658"/>
      <c r="FL1" s="1658"/>
      <c r="FM1" s="1658"/>
      <c r="FN1" s="1658"/>
      <c r="FO1" s="1658"/>
      <c r="FP1" s="1658"/>
      <c r="FQ1" s="1658"/>
      <c r="FR1" s="1658"/>
      <c r="FS1" s="1658"/>
      <c r="FT1" s="1658"/>
      <c r="FU1" s="1658"/>
      <c r="FV1" s="1658"/>
      <c r="FW1" s="1658"/>
      <c r="FX1" s="1658"/>
      <c r="FY1" s="1658"/>
      <c r="FZ1" s="1658"/>
      <c r="GA1" s="1658"/>
      <c r="GB1" s="1658"/>
      <c r="GC1" s="1658"/>
      <c r="GD1" s="1658"/>
      <c r="GE1" s="1658"/>
      <c r="GF1" s="1658"/>
      <c r="GG1" s="1658"/>
      <c r="GH1" s="1658"/>
      <c r="GI1" s="1658"/>
      <c r="GJ1" s="1658"/>
      <c r="GK1" s="1658"/>
    </row>
    <row r="2" spans="1:194" ht="39.75" customHeight="1" thickTop="1" thickBot="1" x14ac:dyDescent="0.75">
      <c r="A2" s="3000"/>
      <c r="B2" s="2997">
        <v>2010</v>
      </c>
      <c r="C2" s="2998"/>
      <c r="D2" s="2998"/>
      <c r="E2" s="2998"/>
      <c r="F2" s="2998"/>
      <c r="G2" s="2998"/>
      <c r="H2" s="2998"/>
      <c r="I2" s="2998"/>
      <c r="J2" s="2998"/>
      <c r="K2" s="2998"/>
      <c r="L2" s="2998"/>
      <c r="M2" s="2998"/>
      <c r="N2" s="2997">
        <v>2011</v>
      </c>
      <c r="O2" s="2998"/>
      <c r="P2" s="2998"/>
      <c r="Q2" s="2998"/>
      <c r="R2" s="2998"/>
      <c r="S2" s="2998"/>
      <c r="T2" s="2998"/>
      <c r="U2" s="2998"/>
      <c r="V2" s="2998"/>
      <c r="W2" s="2998"/>
      <c r="X2" s="2998"/>
      <c r="Y2" s="2999"/>
      <c r="Z2" s="2998">
        <v>2012</v>
      </c>
      <c r="AA2" s="2998"/>
      <c r="AB2" s="2998"/>
      <c r="AC2" s="2998"/>
      <c r="AD2" s="2998"/>
      <c r="AE2" s="2998"/>
      <c r="AF2" s="2998"/>
      <c r="AG2" s="2998"/>
      <c r="AH2" s="2998"/>
      <c r="AI2" s="2998"/>
      <c r="AJ2" s="2998"/>
      <c r="AK2" s="2998"/>
      <c r="AL2" s="2997">
        <v>2013</v>
      </c>
      <c r="AM2" s="2998"/>
      <c r="AN2" s="2998"/>
      <c r="AO2" s="2998"/>
      <c r="AP2" s="2998"/>
      <c r="AQ2" s="2998"/>
      <c r="AR2" s="2998"/>
      <c r="AS2" s="2998"/>
      <c r="AT2" s="2998"/>
      <c r="AU2" s="2998"/>
      <c r="AV2" s="2998"/>
      <c r="AW2" s="2999"/>
      <c r="AX2" s="2998">
        <v>2014</v>
      </c>
      <c r="AY2" s="2998"/>
      <c r="AZ2" s="2998"/>
      <c r="BA2" s="2998"/>
      <c r="BB2" s="2998"/>
      <c r="BC2" s="2998"/>
      <c r="BD2" s="2998"/>
      <c r="BE2" s="2998"/>
      <c r="BF2" s="2998"/>
      <c r="BG2" s="2998"/>
      <c r="BH2" s="2998"/>
      <c r="BI2" s="2998"/>
      <c r="BJ2" s="2997">
        <v>2015</v>
      </c>
      <c r="BK2" s="2998"/>
      <c r="BL2" s="2998"/>
      <c r="BM2" s="2998"/>
      <c r="BN2" s="2998"/>
      <c r="BO2" s="2998"/>
      <c r="BP2" s="2998"/>
      <c r="BQ2" s="2998"/>
      <c r="BR2" s="2998"/>
      <c r="BS2" s="2998"/>
      <c r="BT2" s="2998"/>
      <c r="BU2" s="2999"/>
      <c r="BV2" s="2997">
        <v>2016</v>
      </c>
      <c r="BW2" s="2998"/>
      <c r="BX2" s="2998"/>
      <c r="BY2" s="2998"/>
      <c r="BZ2" s="2998"/>
      <c r="CA2" s="2998"/>
      <c r="CB2" s="2998"/>
      <c r="CC2" s="2998"/>
      <c r="CD2" s="2998"/>
      <c r="CE2" s="2998"/>
      <c r="CF2" s="2998"/>
      <c r="CG2" s="2999"/>
      <c r="CH2" s="2998">
        <v>2017</v>
      </c>
      <c r="CI2" s="2998"/>
      <c r="CJ2" s="2998"/>
      <c r="CK2" s="2998"/>
      <c r="CL2" s="2998"/>
      <c r="CM2" s="2998"/>
      <c r="CN2" s="2998"/>
      <c r="CO2" s="2998"/>
      <c r="CP2" s="2998"/>
      <c r="CQ2" s="2998"/>
      <c r="CR2" s="2998"/>
      <c r="CS2" s="2998"/>
      <c r="CT2" s="2997">
        <v>2018</v>
      </c>
      <c r="CU2" s="2998"/>
      <c r="CV2" s="2998"/>
      <c r="CW2" s="2998"/>
      <c r="CX2" s="2998"/>
      <c r="CY2" s="2998"/>
      <c r="CZ2" s="2998"/>
      <c r="DA2" s="2998"/>
      <c r="DB2" s="2998"/>
      <c r="DC2" s="2998"/>
      <c r="DD2" s="2998"/>
      <c r="DE2" s="2999"/>
      <c r="DF2" s="2997">
        <v>2019</v>
      </c>
      <c r="DG2" s="2998"/>
      <c r="DH2" s="2998"/>
      <c r="DI2" s="2998"/>
      <c r="DJ2" s="2998"/>
      <c r="DK2" s="2998"/>
      <c r="DL2" s="2998"/>
      <c r="DM2" s="2998"/>
      <c r="DN2" s="2998"/>
      <c r="DO2" s="2998"/>
      <c r="DP2" s="2998"/>
      <c r="DQ2" s="2999"/>
      <c r="DR2" s="2997">
        <v>2020</v>
      </c>
      <c r="DS2" s="2998"/>
      <c r="DT2" s="2998"/>
      <c r="DU2" s="2998"/>
      <c r="DV2" s="2998"/>
      <c r="DW2" s="2998"/>
      <c r="DX2" s="2998"/>
      <c r="DY2" s="2998"/>
      <c r="DZ2" s="2998"/>
      <c r="EA2" s="2998"/>
      <c r="EB2" s="2998"/>
      <c r="EC2" s="2999"/>
      <c r="ED2" s="2997">
        <v>2021</v>
      </c>
      <c r="EE2" s="2998"/>
      <c r="EF2" s="2998"/>
      <c r="EG2" s="2998"/>
      <c r="EH2" s="2998"/>
      <c r="EI2" s="2998"/>
      <c r="EJ2" s="2998"/>
      <c r="EK2" s="2998"/>
      <c r="EL2" s="2998"/>
      <c r="EM2" s="2998"/>
      <c r="EN2" s="2998"/>
      <c r="EO2" s="2998"/>
      <c r="EP2" s="2997">
        <v>2022</v>
      </c>
      <c r="EQ2" s="2998"/>
      <c r="ER2" s="2998"/>
      <c r="ES2" s="2998"/>
      <c r="ET2" s="2998"/>
      <c r="EU2" s="2998"/>
      <c r="EV2" s="2998"/>
      <c r="EW2" s="2998"/>
      <c r="EX2" s="2998"/>
      <c r="EY2" s="2998"/>
      <c r="EZ2" s="2998"/>
      <c r="FA2" s="2999"/>
      <c r="FB2" s="2997">
        <v>2023</v>
      </c>
      <c r="FC2" s="2998"/>
      <c r="FD2" s="2998"/>
      <c r="FE2" s="2998"/>
      <c r="FF2" s="2998"/>
      <c r="FG2" s="2998"/>
      <c r="FH2" s="2998"/>
      <c r="FI2" s="2998"/>
      <c r="FJ2" s="2998"/>
      <c r="FK2" s="2998"/>
      <c r="FL2" s="2998"/>
      <c r="FM2" s="2999"/>
      <c r="FN2" s="2997">
        <v>2024</v>
      </c>
      <c r="FO2" s="2998"/>
      <c r="FP2" s="2998"/>
      <c r="FQ2" s="2998"/>
      <c r="FR2" s="2998"/>
      <c r="FS2" s="2998"/>
      <c r="FT2" s="2998"/>
      <c r="FU2" s="2998"/>
      <c r="FV2" s="2998"/>
      <c r="FW2" s="2998"/>
      <c r="FX2" s="2998"/>
      <c r="FY2" s="3006"/>
      <c r="FZ2" s="2997">
        <v>2025</v>
      </c>
      <c r="GA2" s="2998"/>
      <c r="GB2" s="2998"/>
      <c r="GC2" s="2998"/>
      <c r="GD2" s="2998"/>
      <c r="GE2" s="2998"/>
      <c r="GF2" s="2998"/>
      <c r="GG2" s="2998"/>
      <c r="GH2" s="2998"/>
      <c r="GI2" s="2998"/>
      <c r="GJ2" s="2998"/>
      <c r="GK2" s="2999"/>
      <c r="GL2" s="57"/>
    </row>
    <row r="3" spans="1:194" ht="39.75" customHeight="1" thickTop="1" thickBot="1" x14ac:dyDescent="0.75">
      <c r="A3" s="3001"/>
      <c r="B3" s="1573" t="s">
        <v>126</v>
      </c>
      <c r="C3" s="1573" t="s">
        <v>127</v>
      </c>
      <c r="D3" s="1573" t="s">
        <v>128</v>
      </c>
      <c r="E3" s="1573" t="s">
        <v>185</v>
      </c>
      <c r="F3" s="1573" t="s">
        <v>130</v>
      </c>
      <c r="G3" s="1573" t="s">
        <v>131</v>
      </c>
      <c r="H3" s="1573" t="s">
        <v>132</v>
      </c>
      <c r="I3" s="1573" t="s">
        <v>133</v>
      </c>
      <c r="J3" s="1573" t="s">
        <v>134</v>
      </c>
      <c r="K3" s="1573" t="s">
        <v>135</v>
      </c>
      <c r="L3" s="1573" t="s">
        <v>136</v>
      </c>
      <c r="M3" s="1573" t="s">
        <v>137</v>
      </c>
      <c r="N3" s="1572" t="s">
        <v>126</v>
      </c>
      <c r="O3" s="1573" t="s">
        <v>127</v>
      </c>
      <c r="P3" s="1573" t="s">
        <v>128</v>
      </c>
      <c r="Q3" s="1573" t="s">
        <v>185</v>
      </c>
      <c r="R3" s="1573" t="s">
        <v>130</v>
      </c>
      <c r="S3" s="1573" t="s">
        <v>140</v>
      </c>
      <c r="T3" s="1573" t="s">
        <v>132</v>
      </c>
      <c r="U3" s="1573" t="s">
        <v>133</v>
      </c>
      <c r="V3" s="1573" t="s">
        <v>134</v>
      </c>
      <c r="W3" s="1573" t="s">
        <v>135</v>
      </c>
      <c r="X3" s="1573" t="s">
        <v>136</v>
      </c>
      <c r="Y3" s="1574" t="s">
        <v>137</v>
      </c>
      <c r="Z3" s="1573" t="s">
        <v>126</v>
      </c>
      <c r="AA3" s="1573" t="s">
        <v>127</v>
      </c>
      <c r="AB3" s="1573" t="s">
        <v>128</v>
      </c>
      <c r="AC3" s="1573" t="s">
        <v>185</v>
      </c>
      <c r="AD3" s="1573" t="s">
        <v>130</v>
      </c>
      <c r="AE3" s="1573" t="s">
        <v>131</v>
      </c>
      <c r="AF3" s="1573" t="s">
        <v>132</v>
      </c>
      <c r="AG3" s="1573" t="s">
        <v>133</v>
      </c>
      <c r="AH3" s="1573" t="s">
        <v>134</v>
      </c>
      <c r="AI3" s="1573" t="s">
        <v>135</v>
      </c>
      <c r="AJ3" s="1573" t="s">
        <v>136</v>
      </c>
      <c r="AK3" s="1573" t="s">
        <v>137</v>
      </c>
      <c r="AL3" s="1572" t="s">
        <v>126</v>
      </c>
      <c r="AM3" s="1573" t="s">
        <v>127</v>
      </c>
      <c r="AN3" s="1573" t="s">
        <v>128</v>
      </c>
      <c r="AO3" s="1573" t="s">
        <v>185</v>
      </c>
      <c r="AP3" s="1573" t="s">
        <v>130</v>
      </c>
      <c r="AQ3" s="1573" t="s">
        <v>131</v>
      </c>
      <c r="AR3" s="1573" t="s">
        <v>132</v>
      </c>
      <c r="AS3" s="1573" t="s">
        <v>133</v>
      </c>
      <c r="AT3" s="1573" t="s">
        <v>134</v>
      </c>
      <c r="AU3" s="1573" t="s">
        <v>135</v>
      </c>
      <c r="AV3" s="1573" t="s">
        <v>136</v>
      </c>
      <c r="AW3" s="1574" t="s">
        <v>137</v>
      </c>
      <c r="AX3" s="1573" t="s">
        <v>126</v>
      </c>
      <c r="AY3" s="1573" t="s">
        <v>127</v>
      </c>
      <c r="AZ3" s="1573" t="s">
        <v>128</v>
      </c>
      <c r="BA3" s="1573" t="s">
        <v>185</v>
      </c>
      <c r="BB3" s="1573" t="s">
        <v>130</v>
      </c>
      <c r="BC3" s="1573" t="s">
        <v>131</v>
      </c>
      <c r="BD3" s="1573" t="s">
        <v>132</v>
      </c>
      <c r="BE3" s="1573" t="s">
        <v>133</v>
      </c>
      <c r="BF3" s="1573" t="s">
        <v>134</v>
      </c>
      <c r="BG3" s="1573" t="s">
        <v>135</v>
      </c>
      <c r="BH3" s="1573" t="s">
        <v>136</v>
      </c>
      <c r="BI3" s="1573" t="s">
        <v>137</v>
      </c>
      <c r="BJ3" s="1664" t="s">
        <v>126</v>
      </c>
      <c r="BK3" s="1575" t="s">
        <v>127</v>
      </c>
      <c r="BL3" s="1575" t="s">
        <v>128</v>
      </c>
      <c r="BM3" s="1575" t="s">
        <v>185</v>
      </c>
      <c r="BN3" s="1575" t="s">
        <v>130</v>
      </c>
      <c r="BO3" s="1575" t="s">
        <v>131</v>
      </c>
      <c r="BP3" s="1575" t="s">
        <v>132</v>
      </c>
      <c r="BQ3" s="1575" t="s">
        <v>133</v>
      </c>
      <c r="BR3" s="1575" t="s">
        <v>134</v>
      </c>
      <c r="BS3" s="1575" t="s">
        <v>135</v>
      </c>
      <c r="BT3" s="1575" t="s">
        <v>136</v>
      </c>
      <c r="BU3" s="1574" t="s">
        <v>137</v>
      </c>
      <c r="BV3" s="1572" t="s">
        <v>126</v>
      </c>
      <c r="BW3" s="1573" t="s">
        <v>127</v>
      </c>
      <c r="BX3" s="1573" t="s">
        <v>128</v>
      </c>
      <c r="BY3" s="1573" t="s">
        <v>185</v>
      </c>
      <c r="BZ3" s="1573" t="s">
        <v>130</v>
      </c>
      <c r="CA3" s="1573" t="s">
        <v>131</v>
      </c>
      <c r="CB3" s="1573" t="s">
        <v>132</v>
      </c>
      <c r="CC3" s="1573" t="s">
        <v>133</v>
      </c>
      <c r="CD3" s="1573" t="s">
        <v>134</v>
      </c>
      <c r="CE3" s="1573" t="s">
        <v>135</v>
      </c>
      <c r="CF3" s="1573" t="s">
        <v>136</v>
      </c>
      <c r="CG3" s="1574" t="s">
        <v>137</v>
      </c>
      <c r="CH3" s="1573" t="s">
        <v>126</v>
      </c>
      <c r="CI3" s="1573" t="s">
        <v>127</v>
      </c>
      <c r="CJ3" s="1573" t="s">
        <v>128</v>
      </c>
      <c r="CK3" s="1573" t="s">
        <v>129</v>
      </c>
      <c r="CL3" s="1573" t="s">
        <v>130</v>
      </c>
      <c r="CM3" s="1573" t="s">
        <v>131</v>
      </c>
      <c r="CN3" s="1573" t="s">
        <v>132</v>
      </c>
      <c r="CO3" s="1573" t="s">
        <v>133</v>
      </c>
      <c r="CP3" s="1573" t="s">
        <v>134</v>
      </c>
      <c r="CQ3" s="1573" t="s">
        <v>135</v>
      </c>
      <c r="CR3" s="1573" t="s">
        <v>136</v>
      </c>
      <c r="CS3" s="1573" t="s">
        <v>137</v>
      </c>
      <c r="CT3" s="1572" t="s">
        <v>126</v>
      </c>
      <c r="CU3" s="1573" t="s">
        <v>127</v>
      </c>
      <c r="CV3" s="1573" t="s">
        <v>128</v>
      </c>
      <c r="CW3" s="1573" t="s">
        <v>129</v>
      </c>
      <c r="CX3" s="1573" t="s">
        <v>130</v>
      </c>
      <c r="CY3" s="1573" t="s">
        <v>131</v>
      </c>
      <c r="CZ3" s="1573" t="s">
        <v>132</v>
      </c>
      <c r="DA3" s="1573" t="s">
        <v>133</v>
      </c>
      <c r="DB3" s="1573" t="s">
        <v>134</v>
      </c>
      <c r="DC3" s="1573" t="s">
        <v>135</v>
      </c>
      <c r="DD3" s="1573" t="s">
        <v>136</v>
      </c>
      <c r="DE3" s="1574" t="s">
        <v>137</v>
      </c>
      <c r="DF3" s="1572" t="s">
        <v>126</v>
      </c>
      <c r="DG3" s="1573" t="s">
        <v>127</v>
      </c>
      <c r="DH3" s="1573" t="s">
        <v>128</v>
      </c>
      <c r="DI3" s="1573" t="s">
        <v>129</v>
      </c>
      <c r="DJ3" s="1573" t="s">
        <v>130</v>
      </c>
      <c r="DK3" s="1573" t="s">
        <v>131</v>
      </c>
      <c r="DL3" s="1573" t="s">
        <v>132</v>
      </c>
      <c r="DM3" s="1573" t="s">
        <v>133</v>
      </c>
      <c r="DN3" s="1573" t="s">
        <v>134</v>
      </c>
      <c r="DO3" s="1573" t="s">
        <v>135</v>
      </c>
      <c r="DP3" s="1573" t="s">
        <v>136</v>
      </c>
      <c r="DQ3" s="1574" t="s">
        <v>137</v>
      </c>
      <c r="DR3" s="1572" t="s">
        <v>126</v>
      </c>
      <c r="DS3" s="1573" t="s">
        <v>127</v>
      </c>
      <c r="DT3" s="1573" t="s">
        <v>128</v>
      </c>
      <c r="DU3" s="1573" t="s">
        <v>129</v>
      </c>
      <c r="DV3" s="1573" t="s">
        <v>130</v>
      </c>
      <c r="DW3" s="1576" t="s">
        <v>131</v>
      </c>
      <c r="DX3" s="1576" t="s">
        <v>132</v>
      </c>
      <c r="DY3" s="1576" t="s">
        <v>133</v>
      </c>
      <c r="DZ3" s="1576" t="s">
        <v>134</v>
      </c>
      <c r="EA3" s="1576" t="s">
        <v>135</v>
      </c>
      <c r="EB3" s="1576" t="s">
        <v>136</v>
      </c>
      <c r="EC3" s="1578" t="s">
        <v>137</v>
      </c>
      <c r="ED3" s="1577" t="s">
        <v>126</v>
      </c>
      <c r="EE3" s="1576" t="s">
        <v>127</v>
      </c>
      <c r="EF3" s="1576" t="s">
        <v>128</v>
      </c>
      <c r="EG3" s="1576" t="s">
        <v>129</v>
      </c>
      <c r="EH3" s="1576" t="s">
        <v>130</v>
      </c>
      <c r="EI3" s="1576" t="s">
        <v>131</v>
      </c>
      <c r="EJ3" s="1576" t="s">
        <v>132</v>
      </c>
      <c r="EK3" s="1576" t="s">
        <v>133</v>
      </c>
      <c r="EL3" s="1576" t="s">
        <v>134</v>
      </c>
      <c r="EM3" s="1576" t="s">
        <v>135</v>
      </c>
      <c r="EN3" s="1576" t="s">
        <v>136</v>
      </c>
      <c r="EO3" s="1576" t="s">
        <v>137</v>
      </c>
      <c r="EP3" s="1577" t="s">
        <v>126</v>
      </c>
      <c r="EQ3" s="1576" t="s">
        <v>127</v>
      </c>
      <c r="ER3" s="1576" t="s">
        <v>128</v>
      </c>
      <c r="ES3" s="1576" t="s">
        <v>129</v>
      </c>
      <c r="ET3" s="1576" t="s">
        <v>130</v>
      </c>
      <c r="EU3" s="1576" t="s">
        <v>131</v>
      </c>
      <c r="EV3" s="1576" t="s">
        <v>132</v>
      </c>
      <c r="EW3" s="1576" t="s">
        <v>133</v>
      </c>
      <c r="EX3" s="1576" t="s">
        <v>134</v>
      </c>
      <c r="EY3" s="1576" t="s">
        <v>135</v>
      </c>
      <c r="EZ3" s="1576" t="s">
        <v>136</v>
      </c>
      <c r="FA3" s="1578" t="s">
        <v>137</v>
      </c>
      <c r="FB3" s="1577" t="s">
        <v>126</v>
      </c>
      <c r="FC3" s="1576" t="s">
        <v>127</v>
      </c>
      <c r="FD3" s="1576" t="s">
        <v>128</v>
      </c>
      <c r="FE3" s="1576" t="s">
        <v>129</v>
      </c>
      <c r="FF3" s="1576" t="s">
        <v>130</v>
      </c>
      <c r="FG3" s="1576" t="s">
        <v>131</v>
      </c>
      <c r="FH3" s="1576" t="s">
        <v>132</v>
      </c>
      <c r="FI3" s="1576" t="s">
        <v>133</v>
      </c>
      <c r="FJ3" s="1576" t="s">
        <v>134</v>
      </c>
      <c r="FK3" s="1576" t="s">
        <v>135</v>
      </c>
      <c r="FL3" s="1576" t="s">
        <v>136</v>
      </c>
      <c r="FM3" s="1578" t="s">
        <v>137</v>
      </c>
      <c r="FN3" s="1666" t="s">
        <v>126</v>
      </c>
      <c r="FO3" s="1667" t="s">
        <v>127</v>
      </c>
      <c r="FP3" s="1667" t="s">
        <v>128</v>
      </c>
      <c r="FQ3" s="1667" t="s">
        <v>129</v>
      </c>
      <c r="FR3" s="1667" t="s">
        <v>130</v>
      </c>
      <c r="FS3" s="1667" t="s">
        <v>131</v>
      </c>
      <c r="FT3" s="1665" t="s">
        <v>132</v>
      </c>
      <c r="FU3" s="1667" t="s">
        <v>133</v>
      </c>
      <c r="FV3" s="1667" t="s">
        <v>134</v>
      </c>
      <c r="FW3" s="1667" t="s">
        <v>135</v>
      </c>
      <c r="FX3" s="1667" t="s">
        <v>136</v>
      </c>
      <c r="FY3" s="1668" t="s">
        <v>137</v>
      </c>
      <c r="FZ3" s="1577" t="s">
        <v>126</v>
      </c>
      <c r="GA3" s="1576" t="s">
        <v>127</v>
      </c>
      <c r="GB3" s="1576" t="s">
        <v>128</v>
      </c>
      <c r="GC3" s="1576" t="s">
        <v>129</v>
      </c>
      <c r="GD3" s="1576" t="s">
        <v>130</v>
      </c>
      <c r="GE3" s="1576" t="s">
        <v>131</v>
      </c>
      <c r="GF3" s="1576" t="s">
        <v>132</v>
      </c>
      <c r="GG3" s="1576" t="s">
        <v>133</v>
      </c>
      <c r="GH3" s="1576" t="s">
        <v>134</v>
      </c>
      <c r="GI3" s="1576" t="s">
        <v>135</v>
      </c>
      <c r="GJ3" s="1576" t="s">
        <v>136</v>
      </c>
      <c r="GK3" s="1578" t="s">
        <v>137</v>
      </c>
      <c r="GL3" s="57"/>
    </row>
    <row r="4" spans="1:194" s="1607" customFormat="1" ht="39.75" customHeight="1" thickTop="1" x14ac:dyDescent="0.7">
      <c r="A4" s="1621" t="s">
        <v>1033</v>
      </c>
      <c r="B4" s="1579">
        <f>B5+B8+B11+B14+B17+B20+B23+B25</f>
        <v>110.95291589999999</v>
      </c>
      <c r="C4" s="1579">
        <f t="shared" ref="C4:BN4" si="0">C5+C8+C11+C14+C17+C20+C23+C25</f>
        <v>110.95291589999999</v>
      </c>
      <c r="D4" s="1579">
        <f t="shared" si="0"/>
        <v>110.95291589999999</v>
      </c>
      <c r="E4" s="1579">
        <f t="shared" si="0"/>
        <v>110.95291589999999</v>
      </c>
      <c r="F4" s="1579">
        <f t="shared" si="0"/>
        <v>110.95291589999999</v>
      </c>
      <c r="G4" s="1579">
        <f t="shared" si="0"/>
        <v>110.95291589999999</v>
      </c>
      <c r="H4" s="1579">
        <f t="shared" si="0"/>
        <v>110.95291589999999</v>
      </c>
      <c r="I4" s="1579">
        <f t="shared" si="0"/>
        <v>110.95291589999999</v>
      </c>
      <c r="J4" s="1579">
        <f t="shared" si="0"/>
        <v>110.95291589999999</v>
      </c>
      <c r="K4" s="1579">
        <f t="shared" si="0"/>
        <v>110.95291589999999</v>
      </c>
      <c r="L4" s="1579">
        <f t="shared" si="0"/>
        <v>110.95291589999999</v>
      </c>
      <c r="M4" s="1579">
        <f t="shared" si="0"/>
        <v>302.82749695999996</v>
      </c>
      <c r="N4" s="1579">
        <f t="shared" si="0"/>
        <v>302.82749695999996</v>
      </c>
      <c r="O4" s="1579">
        <f t="shared" si="0"/>
        <v>302.82749695999996</v>
      </c>
      <c r="P4" s="1579">
        <f t="shared" si="0"/>
        <v>302.82749695999996</v>
      </c>
      <c r="Q4" s="1579">
        <f t="shared" si="0"/>
        <v>874.82749695999996</v>
      </c>
      <c r="R4" s="1579">
        <f t="shared" si="0"/>
        <v>874.82749695999996</v>
      </c>
      <c r="S4" s="1579">
        <f t="shared" si="0"/>
        <v>874.82749695999996</v>
      </c>
      <c r="T4" s="1579">
        <f t="shared" si="0"/>
        <v>874.82749695999996</v>
      </c>
      <c r="U4" s="1579">
        <f t="shared" si="0"/>
        <v>874.82749695999996</v>
      </c>
      <c r="V4" s="1579">
        <f t="shared" si="0"/>
        <v>874.82749695999996</v>
      </c>
      <c r="W4" s="1579">
        <f t="shared" si="0"/>
        <v>874.82749695999996</v>
      </c>
      <c r="X4" s="1579">
        <f t="shared" si="0"/>
        <v>874.82749695999996</v>
      </c>
      <c r="Y4" s="1579">
        <f t="shared" si="0"/>
        <v>874.82749695999996</v>
      </c>
      <c r="Z4" s="1579">
        <f t="shared" si="0"/>
        <v>874.82749695999996</v>
      </c>
      <c r="AA4" s="1579">
        <f t="shared" si="0"/>
        <v>874.82749695999996</v>
      </c>
      <c r="AB4" s="1579">
        <f t="shared" si="0"/>
        <v>874.82749695999996</v>
      </c>
      <c r="AC4" s="1579">
        <f t="shared" si="0"/>
        <v>874.82749695999996</v>
      </c>
      <c r="AD4" s="1579">
        <f t="shared" si="0"/>
        <v>874.82749695999996</v>
      </c>
      <c r="AE4" s="1579">
        <f t="shared" si="0"/>
        <v>874.82749695999996</v>
      </c>
      <c r="AF4" s="1579">
        <f t="shared" si="0"/>
        <v>874.82749695999996</v>
      </c>
      <c r="AG4" s="1579">
        <f t="shared" si="0"/>
        <v>874.82749695999996</v>
      </c>
      <c r="AH4" s="1579">
        <f t="shared" si="0"/>
        <v>874.82749695999996</v>
      </c>
      <c r="AI4" s="1579">
        <f t="shared" si="0"/>
        <v>1083.0127380600002</v>
      </c>
      <c r="AJ4" s="1579">
        <f t="shared" si="0"/>
        <v>1083.0127380600002</v>
      </c>
      <c r="AK4" s="1579">
        <f t="shared" si="0"/>
        <v>1083.0127380600002</v>
      </c>
      <c r="AL4" s="1579">
        <f t="shared" si="0"/>
        <v>1083.0127380600002</v>
      </c>
      <c r="AM4" s="1579">
        <f t="shared" si="0"/>
        <v>1242.31395806</v>
      </c>
      <c r="AN4" s="1579">
        <f t="shared" si="0"/>
        <v>1242.31395806</v>
      </c>
      <c r="AO4" s="1579">
        <f t="shared" si="0"/>
        <v>1242.31395806</v>
      </c>
      <c r="AP4" s="1579">
        <f t="shared" si="0"/>
        <v>1242.31395806</v>
      </c>
      <c r="AQ4" s="1579">
        <f t="shared" si="0"/>
        <v>1242.31395806</v>
      </c>
      <c r="AR4" s="1579">
        <f t="shared" si="0"/>
        <v>1242.31395806</v>
      </c>
      <c r="AS4" s="1579">
        <f t="shared" si="0"/>
        <v>1242.31395806</v>
      </c>
      <c r="AT4" s="1579">
        <f t="shared" si="0"/>
        <v>1242.31395806</v>
      </c>
      <c r="AU4" s="1579">
        <f t="shared" si="0"/>
        <v>1242.31395806</v>
      </c>
      <c r="AV4" s="1579">
        <f t="shared" si="0"/>
        <v>1242.31395806</v>
      </c>
      <c r="AW4" s="1579">
        <f t="shared" si="0"/>
        <v>1242.31395806</v>
      </c>
      <c r="AX4" s="1579">
        <f t="shared" si="0"/>
        <v>1242.31395806</v>
      </c>
      <c r="AY4" s="1579">
        <f t="shared" si="0"/>
        <v>1242.31395806</v>
      </c>
      <c r="AZ4" s="1579">
        <f t="shared" si="0"/>
        <v>1242.31395806</v>
      </c>
      <c r="BA4" s="1579">
        <f t="shared" si="0"/>
        <v>1242.31395806</v>
      </c>
      <c r="BB4" s="1579">
        <f t="shared" si="0"/>
        <v>1212.38995806</v>
      </c>
      <c r="BC4" s="1579">
        <f t="shared" si="0"/>
        <v>1050.4393770000001</v>
      </c>
      <c r="BD4" s="1579">
        <f t="shared" si="0"/>
        <v>1050.4393770000001</v>
      </c>
      <c r="BE4" s="1579">
        <f t="shared" si="0"/>
        <v>1050.4393770000001</v>
      </c>
      <c r="BF4" s="1579">
        <f t="shared" si="0"/>
        <v>1050.4393770000001</v>
      </c>
      <c r="BG4" s="1579">
        <f t="shared" si="0"/>
        <v>1050.4393770000001</v>
      </c>
      <c r="BH4" s="1579">
        <f t="shared" si="0"/>
        <v>1050.4393770000001</v>
      </c>
      <c r="BI4" s="1579">
        <f t="shared" si="0"/>
        <v>1964.76704227</v>
      </c>
      <c r="BJ4" s="1579">
        <f t="shared" si="0"/>
        <v>1964.76704227</v>
      </c>
      <c r="BK4" s="1579">
        <f t="shared" si="0"/>
        <v>1964.76704227</v>
      </c>
      <c r="BL4" s="1579">
        <f t="shared" si="0"/>
        <v>1964.76704227</v>
      </c>
      <c r="BM4" s="1579">
        <f t="shared" si="0"/>
        <v>1756.5818011700001</v>
      </c>
      <c r="BN4" s="1579">
        <f t="shared" si="0"/>
        <v>1756.5818011700001</v>
      </c>
      <c r="BO4" s="1579">
        <f t="shared" ref="BO4:DZ4" si="1">BO5+BO8+BO11+BO14+BO17+BO20+BO23+BO25</f>
        <v>1756.5818011700001</v>
      </c>
      <c r="BP4" s="1579">
        <f t="shared" si="1"/>
        <v>1756.5818011700001</v>
      </c>
      <c r="BQ4" s="1579">
        <f t="shared" si="1"/>
        <v>1756.5818011700001</v>
      </c>
      <c r="BR4" s="1579">
        <f t="shared" si="1"/>
        <v>1756.5818011700001</v>
      </c>
      <c r="BS4" s="1579">
        <f t="shared" si="1"/>
        <v>1756.5818011700001</v>
      </c>
      <c r="BT4" s="1579">
        <f t="shared" si="1"/>
        <v>1756.5818011700001</v>
      </c>
      <c r="BU4" s="1579">
        <f t="shared" si="1"/>
        <v>1756.5818011700001</v>
      </c>
      <c r="BV4" s="1579">
        <f t="shared" si="1"/>
        <v>2048.5120818999999</v>
      </c>
      <c r="BW4" s="1579">
        <f t="shared" si="1"/>
        <v>2048.5120818999999</v>
      </c>
      <c r="BX4" s="1579">
        <f t="shared" si="1"/>
        <v>1934.2211237400002</v>
      </c>
      <c r="BY4" s="1579">
        <f t="shared" si="1"/>
        <v>1934.2211237400002</v>
      </c>
      <c r="BZ4" s="1579">
        <f t="shared" si="1"/>
        <v>1934.2211237400002</v>
      </c>
      <c r="CA4" s="1579">
        <f t="shared" si="1"/>
        <v>1824.2211237400002</v>
      </c>
      <c r="CB4" s="1579">
        <f t="shared" si="1"/>
        <v>1824.2211237400002</v>
      </c>
      <c r="CC4" s="1579">
        <f t="shared" si="1"/>
        <v>1824.2211237400002</v>
      </c>
      <c r="CD4" s="1579">
        <f t="shared" si="1"/>
        <v>1709.9301655800002</v>
      </c>
      <c r="CE4" s="1579">
        <f t="shared" si="1"/>
        <v>1709.9301655800002</v>
      </c>
      <c r="CF4" s="1579">
        <f t="shared" si="1"/>
        <v>1709.9301655800002</v>
      </c>
      <c r="CG4" s="1579">
        <f t="shared" si="1"/>
        <v>1709.9301655800002</v>
      </c>
      <c r="CH4" s="1579">
        <f t="shared" si="1"/>
        <v>1709.9301655800002</v>
      </c>
      <c r="CI4" s="1579">
        <f t="shared" si="1"/>
        <v>1709.9301655800002</v>
      </c>
      <c r="CJ4" s="1579">
        <f t="shared" si="1"/>
        <v>1595.6392074200003</v>
      </c>
      <c r="CK4" s="1579">
        <f t="shared" si="1"/>
        <v>1606.6392074200003</v>
      </c>
      <c r="CL4" s="1579">
        <f t="shared" si="1"/>
        <v>1604.6392074200003</v>
      </c>
      <c r="CM4" s="1579">
        <f t="shared" si="1"/>
        <v>1604.6392074200003</v>
      </c>
      <c r="CN4" s="1579">
        <f t="shared" si="1"/>
        <v>1604.6392074200003</v>
      </c>
      <c r="CO4" s="1579">
        <f t="shared" si="1"/>
        <v>1604.6392074200003</v>
      </c>
      <c r="CP4" s="1579">
        <f t="shared" si="1"/>
        <v>1490.3482492600001</v>
      </c>
      <c r="CQ4" s="1579">
        <f t="shared" si="1"/>
        <v>1433.1482492600003</v>
      </c>
      <c r="CR4" s="1579">
        <f t="shared" si="1"/>
        <v>1406.59804592</v>
      </c>
      <c r="CS4" s="1579">
        <f t="shared" si="1"/>
        <v>2004.2290069199998</v>
      </c>
      <c r="CT4" s="1579">
        <f t="shared" si="1"/>
        <v>2004.2290069199998</v>
      </c>
      <c r="CU4" s="1579">
        <f t="shared" si="1"/>
        <v>2004.2290069199998</v>
      </c>
      <c r="CV4" s="1579">
        <f t="shared" si="1"/>
        <v>1832.7380487600001</v>
      </c>
      <c r="CW4" s="1579">
        <f t="shared" si="1"/>
        <v>1832.7380487600001</v>
      </c>
      <c r="CX4" s="1579">
        <f t="shared" si="1"/>
        <v>1806.18784542</v>
      </c>
      <c r="CY4" s="1579">
        <f t="shared" si="1"/>
        <v>1757.5327986400002</v>
      </c>
      <c r="CZ4" s="1579">
        <f t="shared" si="1"/>
        <v>1757.5327986400002</v>
      </c>
      <c r="DA4" s="1579">
        <f t="shared" si="1"/>
        <v>11448.74940094</v>
      </c>
      <c r="DB4" s="1579">
        <f t="shared" si="1"/>
        <v>11278.258442780001</v>
      </c>
      <c r="DC4" s="1579">
        <f t="shared" si="1"/>
        <v>11278.258442780001</v>
      </c>
      <c r="DD4" s="1579">
        <f t="shared" si="1"/>
        <v>8051.7082394399986</v>
      </c>
      <c r="DE4" s="1579">
        <f t="shared" si="1"/>
        <v>7894.1491609599998</v>
      </c>
      <c r="DF4" s="1584">
        <f t="shared" si="1"/>
        <v>7894.1491609599998</v>
      </c>
      <c r="DG4" s="1579">
        <f t="shared" si="1"/>
        <v>7887.1518949599995</v>
      </c>
      <c r="DH4" s="1579">
        <f t="shared" si="1"/>
        <v>10971.8966628</v>
      </c>
      <c r="DI4" s="1579">
        <f t="shared" si="1"/>
        <v>10987.5026628</v>
      </c>
      <c r="DJ4" s="1579">
        <f t="shared" si="1"/>
        <v>10561.60734346</v>
      </c>
      <c r="DK4" s="1579">
        <f t="shared" si="1"/>
        <v>9504.6260809799987</v>
      </c>
      <c r="DL4" s="1579">
        <f t="shared" si="1"/>
        <v>9787.2559143099988</v>
      </c>
      <c r="DM4" s="1579">
        <f t="shared" si="1"/>
        <v>10028.216571309998</v>
      </c>
      <c r="DN4" s="1579">
        <f t="shared" si="1"/>
        <v>9840.1081131499996</v>
      </c>
      <c r="DO4" s="1579">
        <f t="shared" si="1"/>
        <v>10106.622613149999</v>
      </c>
      <c r="DP4" s="1579">
        <f t="shared" si="1"/>
        <v>10091.53761315</v>
      </c>
      <c r="DQ4" s="1585">
        <f t="shared" si="1"/>
        <v>10081.182630809999</v>
      </c>
      <c r="DR4" s="1579">
        <f t="shared" si="1"/>
        <v>9928.7435523299991</v>
      </c>
      <c r="DS4" s="1579">
        <f t="shared" si="1"/>
        <v>10474.635222329998</v>
      </c>
      <c r="DT4" s="1579">
        <f t="shared" si="1"/>
        <v>10197.552172329999</v>
      </c>
      <c r="DU4" s="1579">
        <f t="shared" si="1"/>
        <v>8770.6480923299987</v>
      </c>
      <c r="DV4" s="1579">
        <f t="shared" si="1"/>
        <v>8744.7478889899976</v>
      </c>
      <c r="DW4" s="1579">
        <f t="shared" si="1"/>
        <v>8695.1998105099992</v>
      </c>
      <c r="DX4" s="1579">
        <f t="shared" si="1"/>
        <v>8794.0998105099989</v>
      </c>
      <c r="DY4" s="1579">
        <f t="shared" si="1"/>
        <v>8799.0693105099999</v>
      </c>
      <c r="DZ4" s="1579">
        <f t="shared" si="1"/>
        <v>7204.1197575099986</v>
      </c>
      <c r="EA4" s="1579">
        <f t="shared" ref="EA4:FF4" si="2">EA5+EA8+EA11+EA14+EA17+EA20+EA23+EA25</f>
        <v>7167.2237975099988</v>
      </c>
      <c r="EB4" s="1579">
        <f t="shared" si="2"/>
        <v>6829.0211025099979</v>
      </c>
      <c r="EC4" s="1579">
        <f t="shared" si="2"/>
        <v>6741.9685649799994</v>
      </c>
      <c r="ED4" s="1584">
        <f t="shared" si="2"/>
        <v>6768.5266509799985</v>
      </c>
      <c r="EE4" s="1579">
        <f t="shared" si="2"/>
        <v>6819.2957963099998</v>
      </c>
      <c r="EF4" s="1579">
        <f t="shared" si="2"/>
        <v>8110.2957379799991</v>
      </c>
      <c r="EG4" s="1579">
        <f t="shared" si="2"/>
        <v>8864.1386419799983</v>
      </c>
      <c r="EH4" s="1579">
        <f t="shared" si="2"/>
        <v>8803.5866419800004</v>
      </c>
      <c r="EI4" s="1579">
        <f t="shared" si="2"/>
        <v>9573.7443922799994</v>
      </c>
      <c r="EJ4" s="1579">
        <f t="shared" si="2"/>
        <v>8808.1425622799998</v>
      </c>
      <c r="EK4" s="1579">
        <f t="shared" si="2"/>
        <v>8704.8821912799995</v>
      </c>
      <c r="EL4" s="1579">
        <f t="shared" si="2"/>
        <v>8643.0061912799993</v>
      </c>
      <c r="EM4" s="1579">
        <f t="shared" si="2"/>
        <v>8958.3637852800002</v>
      </c>
      <c r="EN4" s="1579">
        <f t="shared" si="2"/>
        <v>8735.256905279999</v>
      </c>
      <c r="EO4" s="1585">
        <f t="shared" si="2"/>
        <v>8099.8338325799996</v>
      </c>
      <c r="EP4" s="1584">
        <f t="shared" si="2"/>
        <v>7455.9707225799993</v>
      </c>
      <c r="EQ4" s="1579">
        <f t="shared" si="2"/>
        <v>7516.522722579999</v>
      </c>
      <c r="ER4" s="1579">
        <f t="shared" si="2"/>
        <v>7203.8692225799996</v>
      </c>
      <c r="ES4" s="1579">
        <f t="shared" si="2"/>
        <v>7348.4088315799991</v>
      </c>
      <c r="ET4" s="1579">
        <f t="shared" si="2"/>
        <v>7316.3488315799996</v>
      </c>
      <c r="EU4" s="1579">
        <f t="shared" si="2"/>
        <v>7147.4378055799998</v>
      </c>
      <c r="EV4" s="1579">
        <f t="shared" si="2"/>
        <v>7246.4878272799997</v>
      </c>
      <c r="EW4" s="1579">
        <f t="shared" si="2"/>
        <v>7434.6878372799993</v>
      </c>
      <c r="EX4" s="1579">
        <f t="shared" si="2"/>
        <v>7331.8477998799999</v>
      </c>
      <c r="EY4" s="1579">
        <f t="shared" si="2"/>
        <v>7381.5327998800003</v>
      </c>
      <c r="EZ4" s="1579">
        <f t="shared" si="2"/>
        <v>7423.1327998799998</v>
      </c>
      <c r="FA4" s="1585">
        <f t="shared" si="2"/>
        <v>7999.3215581799996</v>
      </c>
      <c r="FB4" s="1584">
        <f t="shared" si="2"/>
        <v>8201.7015581799988</v>
      </c>
      <c r="FC4" s="1579">
        <f t="shared" si="2"/>
        <v>20294.576096180001</v>
      </c>
      <c r="FD4" s="1579">
        <f t="shared" si="2"/>
        <v>20295.613106179997</v>
      </c>
      <c r="FE4" s="1579">
        <f t="shared" si="2"/>
        <v>20138.656106179998</v>
      </c>
      <c r="FF4" s="1579">
        <f t="shared" si="2"/>
        <v>20144.05610618</v>
      </c>
      <c r="FG4" s="1579">
        <v>90662.176550022006</v>
      </c>
      <c r="FH4" s="1579">
        <v>90662.176550022006</v>
      </c>
      <c r="FI4" s="1579">
        <v>90186.169199021999</v>
      </c>
      <c r="FJ4" s="1579">
        <v>59982.751445299997</v>
      </c>
      <c r="FK4" s="1579">
        <v>60902.006808300001</v>
      </c>
      <c r="FL4" s="1579">
        <v>60902.006808299993</v>
      </c>
      <c r="FM4" s="1585">
        <v>64538.339466599995</v>
      </c>
      <c r="FN4" s="1579">
        <v>64538.339466599995</v>
      </c>
      <c r="FO4" s="1579">
        <v>65893.688649599993</v>
      </c>
      <c r="FP4" s="1579">
        <v>65893.688649600008</v>
      </c>
      <c r="FQ4" s="1579">
        <v>67083.832287900004</v>
      </c>
      <c r="FR4" s="1579">
        <v>67083.832287900004</v>
      </c>
      <c r="FS4" s="1579">
        <v>67061.218256200009</v>
      </c>
      <c r="FT4" s="1582">
        <v>67061.218256200009</v>
      </c>
      <c r="FU4" s="1579">
        <v>68580.460301200015</v>
      </c>
      <c r="FV4" s="1579">
        <v>68580.460301200001</v>
      </c>
      <c r="FW4" s="1579">
        <v>68580.460301200015</v>
      </c>
      <c r="FX4" s="1579">
        <v>68580.460301200015</v>
      </c>
      <c r="FY4" s="1583">
        <v>68559.888629499997</v>
      </c>
      <c r="FZ4" s="1584">
        <v>68559.888635199997</v>
      </c>
      <c r="GA4" s="1579">
        <v>70116.244946200008</v>
      </c>
      <c r="GB4" s="1579">
        <v>70116.244946200008</v>
      </c>
      <c r="GC4" s="1579">
        <v>70116.244946200008</v>
      </c>
      <c r="GD4" s="1579">
        <v>70495.777318200009</v>
      </c>
      <c r="GE4" s="1579">
        <v>70477.295771500008</v>
      </c>
      <c r="GF4" s="1579">
        <v>70477.295771500023</v>
      </c>
      <c r="GG4" s="1579">
        <v>70477.295771500008</v>
      </c>
      <c r="GH4" s="1579">
        <v>70477.295771500008</v>
      </c>
      <c r="GI4" s="1579">
        <v>70477.295771500008</v>
      </c>
      <c r="GJ4" s="1579">
        <v>70477.295771500008</v>
      </c>
      <c r="GK4" s="1585">
        <v>70469.302956800006</v>
      </c>
      <c r="GL4" s="1584"/>
    </row>
    <row r="5" spans="1:194" s="1607" customFormat="1" ht="39.75" customHeight="1" x14ac:dyDescent="0.7">
      <c r="A5" s="1621" t="s">
        <v>1034</v>
      </c>
      <c r="B5" s="1579"/>
      <c r="C5" s="1579"/>
      <c r="D5" s="1579"/>
      <c r="E5" s="1579"/>
      <c r="F5" s="1579"/>
      <c r="G5" s="1579"/>
      <c r="H5" s="1579"/>
      <c r="I5" s="1579"/>
      <c r="J5" s="1579"/>
      <c r="K5" s="1579"/>
      <c r="L5" s="1579"/>
      <c r="M5" s="1579"/>
      <c r="N5" s="1579"/>
      <c r="O5" s="1579"/>
      <c r="P5" s="1579"/>
      <c r="Q5" s="1579"/>
      <c r="R5" s="1579"/>
      <c r="S5" s="1579"/>
      <c r="T5" s="1579"/>
      <c r="U5" s="1579"/>
      <c r="V5" s="1579"/>
      <c r="W5" s="1579"/>
      <c r="X5" s="1579"/>
      <c r="Y5" s="1579"/>
      <c r="Z5" s="1579"/>
      <c r="AA5" s="1579"/>
      <c r="AB5" s="1579"/>
      <c r="AC5" s="1579"/>
      <c r="AD5" s="1579"/>
      <c r="AE5" s="1579"/>
      <c r="AF5" s="1579"/>
      <c r="AG5" s="1579"/>
      <c r="AH5" s="1579"/>
      <c r="AI5" s="1579"/>
      <c r="AJ5" s="1579"/>
      <c r="AK5" s="1579"/>
      <c r="AL5" s="1579"/>
      <c r="AM5" s="1579"/>
      <c r="AN5" s="1579"/>
      <c r="AO5" s="1579"/>
      <c r="AP5" s="1579"/>
      <c r="AQ5" s="1579"/>
      <c r="AR5" s="1579"/>
      <c r="AS5" s="1579"/>
      <c r="AT5" s="1579"/>
      <c r="AU5" s="1579"/>
      <c r="AV5" s="1579"/>
      <c r="AW5" s="1579"/>
      <c r="AX5" s="1579"/>
      <c r="AY5" s="1579"/>
      <c r="AZ5" s="1579"/>
      <c r="BA5" s="1579"/>
      <c r="BB5" s="1579"/>
      <c r="BC5" s="1579"/>
      <c r="BD5" s="1579"/>
      <c r="BE5" s="1579"/>
      <c r="BF5" s="1579"/>
      <c r="BG5" s="1579"/>
      <c r="BH5" s="1579"/>
      <c r="BI5" s="1579"/>
      <c r="BJ5" s="1579"/>
      <c r="BK5" s="1579"/>
      <c r="BL5" s="1579"/>
      <c r="BM5" s="1579"/>
      <c r="BN5" s="1579"/>
      <c r="BO5" s="1579"/>
      <c r="BP5" s="1579"/>
      <c r="BQ5" s="1579"/>
      <c r="BR5" s="1579"/>
      <c r="BS5" s="1579"/>
      <c r="BT5" s="1579"/>
      <c r="BU5" s="1579"/>
      <c r="BV5" s="1579"/>
      <c r="BW5" s="1579"/>
      <c r="BX5" s="1579"/>
      <c r="BY5" s="1579"/>
      <c r="BZ5" s="1579"/>
      <c r="CA5" s="1579"/>
      <c r="CB5" s="1579"/>
      <c r="CC5" s="1579"/>
      <c r="CD5" s="1579"/>
      <c r="CE5" s="1579"/>
      <c r="CF5" s="1579"/>
      <c r="CG5" s="1579"/>
      <c r="CH5" s="1579"/>
      <c r="CI5" s="1579"/>
      <c r="CJ5" s="1579"/>
      <c r="CK5" s="1579"/>
      <c r="CL5" s="1579"/>
      <c r="CM5" s="1579"/>
      <c r="CN5" s="1579"/>
      <c r="CO5" s="1579"/>
      <c r="CP5" s="1579"/>
      <c r="CQ5" s="1579"/>
      <c r="CR5" s="1579"/>
      <c r="CS5" s="1579"/>
      <c r="CT5" s="1579"/>
      <c r="CU5" s="1579"/>
      <c r="CV5" s="1579"/>
      <c r="CW5" s="1579"/>
      <c r="CX5" s="1579"/>
      <c r="CY5" s="1579"/>
      <c r="CZ5" s="1579"/>
      <c r="DA5" s="1579"/>
      <c r="DB5" s="1579"/>
      <c r="DC5" s="1579"/>
      <c r="DD5" s="1579"/>
      <c r="DE5" s="1579"/>
      <c r="DF5" s="1584"/>
      <c r="DG5" s="1579"/>
      <c r="DH5" s="1579"/>
      <c r="DI5" s="1579"/>
      <c r="DJ5" s="1579"/>
      <c r="DK5" s="1579"/>
      <c r="DL5" s="1579"/>
      <c r="DM5" s="1579"/>
      <c r="DN5" s="1579"/>
      <c r="DO5" s="1579"/>
      <c r="DP5" s="1579"/>
      <c r="DQ5" s="1585"/>
      <c r="DR5" s="1579"/>
      <c r="DS5" s="1579"/>
      <c r="DT5" s="1579"/>
      <c r="DU5" s="1579"/>
      <c r="DV5" s="1579"/>
      <c r="DW5" s="1579"/>
      <c r="DX5" s="1579"/>
      <c r="DY5" s="1579"/>
      <c r="DZ5" s="1579"/>
      <c r="EA5" s="1579"/>
      <c r="EB5" s="1579"/>
      <c r="EC5" s="1579"/>
      <c r="ED5" s="1584"/>
      <c r="EE5" s="1579"/>
      <c r="EF5" s="1579"/>
      <c r="EG5" s="1579"/>
      <c r="EH5" s="1579"/>
      <c r="EI5" s="1579"/>
      <c r="EJ5" s="1579"/>
      <c r="EK5" s="1579"/>
      <c r="EL5" s="1579"/>
      <c r="EM5" s="1579"/>
      <c r="EN5" s="1579"/>
      <c r="EO5" s="1579"/>
      <c r="EP5" s="1584"/>
      <c r="EQ5" s="1579"/>
      <c r="ER5" s="1579"/>
      <c r="ES5" s="1579"/>
      <c r="ET5" s="1579"/>
      <c r="EU5" s="1579"/>
      <c r="EV5" s="1579"/>
      <c r="EW5" s="1579"/>
      <c r="EX5" s="1579"/>
      <c r="EY5" s="1579"/>
      <c r="EZ5" s="1579"/>
      <c r="FA5" s="1585">
        <v>0</v>
      </c>
      <c r="FB5" s="1584">
        <v>0</v>
      </c>
      <c r="FC5" s="1579">
        <v>3251.7574840000002</v>
      </c>
      <c r="FD5" s="1579">
        <v>3251.9648859999998</v>
      </c>
      <c r="FE5" s="1579">
        <v>3251.9648859999998</v>
      </c>
      <c r="FF5" s="1579">
        <v>3251.9648859999998</v>
      </c>
      <c r="FG5" s="1579">
        <v>4459.5222210000002</v>
      </c>
      <c r="FH5" s="1579">
        <v>4459.5222210000002</v>
      </c>
      <c r="FI5" s="1579">
        <v>4557.6314730000004</v>
      </c>
      <c r="FJ5" s="1579">
        <v>4831.5579159999998</v>
      </c>
      <c r="FK5" s="1579">
        <v>4837.5569119999991</v>
      </c>
      <c r="FL5" s="1579">
        <v>4837.5569119999991</v>
      </c>
      <c r="FM5" s="1585">
        <v>5686.8373059999994</v>
      </c>
      <c r="FN5" s="1579">
        <v>5686.8373059999994</v>
      </c>
      <c r="FO5" s="1579">
        <v>5773.4665419999992</v>
      </c>
      <c r="FP5" s="1579">
        <v>5773.4665419999992</v>
      </c>
      <c r="FQ5" s="1579">
        <v>5773.478630999999</v>
      </c>
      <c r="FR5" s="1579">
        <v>5773.478630999999</v>
      </c>
      <c r="FS5" s="1579">
        <v>5792.1786309999989</v>
      </c>
      <c r="FT5" s="1579">
        <v>5792.1786309999989</v>
      </c>
      <c r="FU5" s="1579">
        <v>5900.4958349999997</v>
      </c>
      <c r="FV5" s="1579">
        <v>5900.4958349999997</v>
      </c>
      <c r="FW5" s="1579">
        <v>5900.4958349999997</v>
      </c>
      <c r="FX5" s="1579">
        <v>5900.4958349999997</v>
      </c>
      <c r="FY5" s="1585">
        <v>5919.6072349999995</v>
      </c>
      <c r="FZ5" s="1584">
        <v>5919.6072349999995</v>
      </c>
      <c r="GA5" s="1579">
        <v>6030.3064610000001</v>
      </c>
      <c r="GB5" s="1579">
        <v>6030.3064610000001</v>
      </c>
      <c r="GC5" s="1579">
        <v>6030.3064610000001</v>
      </c>
      <c r="GD5" s="1579">
        <v>6409.8388329999998</v>
      </c>
      <c r="GE5" s="1579">
        <v>6429.3706810000012</v>
      </c>
      <c r="GF5" s="1579">
        <v>6429.3706809999994</v>
      </c>
      <c r="GG5" s="1579">
        <v>6429.3706809999994</v>
      </c>
      <c r="GH5" s="1579">
        <v>6429.3706809999994</v>
      </c>
      <c r="GI5" s="1579">
        <v>6429.3706809999994</v>
      </c>
      <c r="GJ5" s="1579">
        <v>6429.3706810000012</v>
      </c>
      <c r="GK5" s="1585">
        <v>6457.6819420000002</v>
      </c>
      <c r="GL5" s="1584"/>
    </row>
    <row r="6" spans="1:194" ht="39.75" customHeight="1" x14ac:dyDescent="0.7">
      <c r="A6" s="1608" t="s">
        <v>1005</v>
      </c>
      <c r="B6" s="1610"/>
      <c r="C6" s="1610"/>
      <c r="D6" s="1610"/>
      <c r="E6" s="1610"/>
      <c r="F6" s="1610"/>
      <c r="G6" s="1610"/>
      <c r="H6" s="1610"/>
      <c r="I6" s="1610"/>
      <c r="J6" s="1610"/>
      <c r="K6" s="1610"/>
      <c r="L6" s="1610"/>
      <c r="M6" s="1610"/>
      <c r="N6" s="1610"/>
      <c r="O6" s="1610"/>
      <c r="P6" s="1610"/>
      <c r="Q6" s="1610"/>
      <c r="R6" s="1610"/>
      <c r="S6" s="1610"/>
      <c r="T6" s="1610"/>
      <c r="U6" s="1610"/>
      <c r="V6" s="1610"/>
      <c r="W6" s="1610"/>
      <c r="X6" s="1610"/>
      <c r="Y6" s="1610"/>
      <c r="Z6" s="1610"/>
      <c r="AA6" s="1610"/>
      <c r="AB6" s="1610"/>
      <c r="AC6" s="1610"/>
      <c r="AD6" s="1610"/>
      <c r="AE6" s="1610"/>
      <c r="AF6" s="1610"/>
      <c r="AG6" s="1610"/>
      <c r="AH6" s="1610"/>
      <c r="AI6" s="1610"/>
      <c r="AJ6" s="1610"/>
      <c r="AK6" s="1610"/>
      <c r="AL6" s="1610"/>
      <c r="AM6" s="1610"/>
      <c r="AN6" s="1610"/>
      <c r="AO6" s="1610"/>
      <c r="AP6" s="1610"/>
      <c r="AQ6" s="1610"/>
      <c r="AR6" s="1610"/>
      <c r="AS6" s="1610"/>
      <c r="AT6" s="1610"/>
      <c r="AU6" s="1610"/>
      <c r="AV6" s="1610"/>
      <c r="AW6" s="1610"/>
      <c r="AX6" s="1610"/>
      <c r="AY6" s="1610"/>
      <c r="AZ6" s="1610"/>
      <c r="BA6" s="1610"/>
      <c r="BB6" s="1610"/>
      <c r="BC6" s="1610"/>
      <c r="BD6" s="1610"/>
      <c r="BE6" s="1610"/>
      <c r="BF6" s="1610"/>
      <c r="BG6" s="1610"/>
      <c r="BH6" s="1610"/>
      <c r="BI6" s="1610"/>
      <c r="BJ6" s="1610"/>
      <c r="BK6" s="1610"/>
      <c r="BL6" s="1610"/>
      <c r="BM6" s="1610"/>
      <c r="BN6" s="1610"/>
      <c r="BO6" s="1610"/>
      <c r="BP6" s="1610"/>
      <c r="BQ6" s="1610"/>
      <c r="BR6" s="1610"/>
      <c r="BS6" s="1610"/>
      <c r="BT6" s="1610"/>
      <c r="BU6" s="1610"/>
      <c r="BV6" s="1610"/>
      <c r="BW6" s="1610"/>
      <c r="BX6" s="1610"/>
      <c r="BY6" s="1610"/>
      <c r="BZ6" s="1610"/>
      <c r="CA6" s="1610"/>
      <c r="CB6" s="1610"/>
      <c r="CC6" s="1610"/>
      <c r="CD6" s="1610"/>
      <c r="CE6" s="1610"/>
      <c r="CF6" s="1610"/>
      <c r="CG6" s="1610"/>
      <c r="CH6" s="1610"/>
      <c r="CI6" s="1610"/>
      <c r="CJ6" s="1610"/>
      <c r="CK6" s="1610"/>
      <c r="CL6" s="1610"/>
      <c r="CM6" s="1610"/>
      <c r="CN6" s="1610"/>
      <c r="CO6" s="1610"/>
      <c r="CP6" s="1610"/>
      <c r="CQ6" s="1610"/>
      <c r="CR6" s="1610"/>
      <c r="CS6" s="1610"/>
      <c r="CT6" s="1610"/>
      <c r="CU6" s="1610"/>
      <c r="CV6" s="1610"/>
      <c r="CW6" s="1610"/>
      <c r="CX6" s="1610"/>
      <c r="CY6" s="1610"/>
      <c r="CZ6" s="1610"/>
      <c r="DA6" s="1610"/>
      <c r="DB6" s="1610"/>
      <c r="DC6" s="1610"/>
      <c r="DD6" s="1610"/>
      <c r="DE6" s="1610"/>
      <c r="DF6" s="1609"/>
      <c r="DG6" s="1610"/>
      <c r="DH6" s="1610"/>
      <c r="DI6" s="1610"/>
      <c r="DJ6" s="1610"/>
      <c r="DK6" s="1610"/>
      <c r="DL6" s="1610"/>
      <c r="DM6" s="1610"/>
      <c r="DN6" s="1610"/>
      <c r="DO6" s="1610"/>
      <c r="DP6" s="1610"/>
      <c r="DQ6" s="1611"/>
      <c r="DR6" s="1610"/>
      <c r="DS6" s="1610"/>
      <c r="DT6" s="1610"/>
      <c r="DU6" s="1610"/>
      <c r="DV6" s="1610"/>
      <c r="DW6" s="1610"/>
      <c r="DX6" s="1610"/>
      <c r="DY6" s="1610"/>
      <c r="DZ6" s="1610"/>
      <c r="EA6" s="1610"/>
      <c r="EB6" s="1610"/>
      <c r="EC6" s="1610"/>
      <c r="ED6" s="1609"/>
      <c r="EE6" s="1610"/>
      <c r="EF6" s="1610"/>
      <c r="EG6" s="1610"/>
      <c r="EH6" s="1610"/>
      <c r="EI6" s="1610"/>
      <c r="EJ6" s="1610"/>
      <c r="EK6" s="1610"/>
      <c r="EL6" s="1610"/>
      <c r="EM6" s="1610"/>
      <c r="EN6" s="1610"/>
      <c r="EO6" s="1610"/>
      <c r="EP6" s="1609"/>
      <c r="EQ6" s="1610"/>
      <c r="ER6" s="1610"/>
      <c r="ES6" s="1610"/>
      <c r="ET6" s="1610"/>
      <c r="EU6" s="1610"/>
      <c r="EV6" s="1610"/>
      <c r="EW6" s="1610"/>
      <c r="EX6" s="1610"/>
      <c r="EY6" s="1610"/>
      <c r="EZ6" s="1610"/>
      <c r="FA6" s="1611">
        <v>0</v>
      </c>
      <c r="FB6" s="1609">
        <v>0</v>
      </c>
      <c r="FC6" s="1610">
        <v>2670.4338870000001</v>
      </c>
      <c r="FD6" s="1610">
        <v>2618.8705729999997</v>
      </c>
      <c r="FE6" s="1610">
        <v>2620.820201</v>
      </c>
      <c r="FF6" s="1610">
        <v>2697.750274</v>
      </c>
      <c r="FG6" s="1610">
        <v>2697.3096529999998</v>
      </c>
      <c r="FH6" s="1610">
        <v>2666.8834630000001</v>
      </c>
      <c r="FI6" s="1610">
        <v>2496.2979419999997</v>
      </c>
      <c r="FJ6" s="1610">
        <v>2553.7410319999999</v>
      </c>
      <c r="FK6" s="1610">
        <v>2559.4157279999999</v>
      </c>
      <c r="FL6" s="1610">
        <v>2556.4157279999999</v>
      </c>
      <c r="FM6" s="1611">
        <v>2559.4157279999999</v>
      </c>
      <c r="FN6" s="1610">
        <v>2514.5466060000003</v>
      </c>
      <c r="FO6" s="1610">
        <v>2579.5169019999998</v>
      </c>
      <c r="FP6" s="1610">
        <v>2627.402192</v>
      </c>
      <c r="FQ6" s="1610">
        <v>2495.1748320000002</v>
      </c>
      <c r="FR6" s="1610">
        <v>2565.6885639999996</v>
      </c>
      <c r="FS6" s="1610">
        <v>2599.8082289999998</v>
      </c>
      <c r="FT6" s="1610">
        <v>2974.3905839999998</v>
      </c>
      <c r="FU6" s="1610">
        <v>2979.6523379999999</v>
      </c>
      <c r="FV6" s="1610">
        <v>2879.3587459999999</v>
      </c>
      <c r="FW6" s="1610">
        <v>3187.4627020000003</v>
      </c>
      <c r="FX6" s="1610">
        <v>3193.233025</v>
      </c>
      <c r="FY6" s="1611">
        <v>2666.299704</v>
      </c>
      <c r="FZ6" s="1609">
        <v>2899.4926519999999</v>
      </c>
      <c r="GA6" s="1610">
        <v>2792.2697599999997</v>
      </c>
      <c r="GB6" s="1610">
        <v>2930.5522040000001</v>
      </c>
      <c r="GC6" s="1610">
        <v>3092.7273700000001</v>
      </c>
      <c r="GD6" s="1610">
        <v>3587.452421</v>
      </c>
      <c r="GE6" s="1610">
        <v>3671.631539</v>
      </c>
      <c r="GF6" s="1610">
        <v>3884.0250230000001</v>
      </c>
      <c r="GG6" s="1610">
        <v>3863.6158330000003</v>
      </c>
      <c r="GH6" s="1610">
        <v>3891.3749339999999</v>
      </c>
      <c r="GI6" s="1610">
        <v>3693.710611</v>
      </c>
      <c r="GJ6" s="1610">
        <v>3407.9074380000002</v>
      </c>
      <c r="GK6" s="1611">
        <v>3293.0453399999997</v>
      </c>
      <c r="GL6" s="1609"/>
    </row>
    <row r="7" spans="1:194" ht="39.75" customHeight="1" x14ac:dyDescent="0.7">
      <c r="A7" s="1608" t="s">
        <v>1006</v>
      </c>
      <c r="B7" s="1610"/>
      <c r="C7" s="1610"/>
      <c r="D7" s="1610"/>
      <c r="E7" s="1610"/>
      <c r="F7" s="1610"/>
      <c r="G7" s="1610"/>
      <c r="H7" s="1610"/>
      <c r="I7" s="1610"/>
      <c r="J7" s="1610"/>
      <c r="K7" s="1610"/>
      <c r="L7" s="1610"/>
      <c r="M7" s="1610"/>
      <c r="N7" s="1610"/>
      <c r="O7" s="1610"/>
      <c r="P7" s="1610"/>
      <c r="Q7" s="1610"/>
      <c r="R7" s="1610"/>
      <c r="S7" s="1610"/>
      <c r="T7" s="1610"/>
      <c r="U7" s="1610"/>
      <c r="V7" s="1610"/>
      <c r="W7" s="1610"/>
      <c r="X7" s="1610"/>
      <c r="Y7" s="1610"/>
      <c r="Z7" s="1610"/>
      <c r="AA7" s="1610"/>
      <c r="AB7" s="1610"/>
      <c r="AC7" s="1610"/>
      <c r="AD7" s="1610"/>
      <c r="AE7" s="1610"/>
      <c r="AF7" s="1610"/>
      <c r="AG7" s="1610"/>
      <c r="AH7" s="1610"/>
      <c r="AI7" s="1610"/>
      <c r="AJ7" s="1610"/>
      <c r="AK7" s="1610"/>
      <c r="AL7" s="1610"/>
      <c r="AM7" s="1610"/>
      <c r="AN7" s="1610"/>
      <c r="AO7" s="1610"/>
      <c r="AP7" s="1610"/>
      <c r="AQ7" s="1610"/>
      <c r="AR7" s="1610"/>
      <c r="AS7" s="1610"/>
      <c r="AT7" s="1610"/>
      <c r="AU7" s="1610"/>
      <c r="AV7" s="1610"/>
      <c r="AW7" s="1610"/>
      <c r="AX7" s="1610"/>
      <c r="AY7" s="1610"/>
      <c r="AZ7" s="1610"/>
      <c r="BA7" s="1610"/>
      <c r="BB7" s="1610"/>
      <c r="BC7" s="1610"/>
      <c r="BD7" s="1610"/>
      <c r="BE7" s="1610"/>
      <c r="BF7" s="1610"/>
      <c r="BG7" s="1610"/>
      <c r="BH7" s="1610"/>
      <c r="BI7" s="1610"/>
      <c r="BJ7" s="1610"/>
      <c r="BK7" s="1610"/>
      <c r="BL7" s="1610"/>
      <c r="BM7" s="1610"/>
      <c r="BN7" s="1610"/>
      <c r="BO7" s="1610"/>
      <c r="BP7" s="1610"/>
      <c r="BQ7" s="1610"/>
      <c r="BR7" s="1610"/>
      <c r="BS7" s="1610"/>
      <c r="BT7" s="1610"/>
      <c r="BU7" s="1610"/>
      <c r="BV7" s="1610"/>
      <c r="BW7" s="1610"/>
      <c r="BX7" s="1610"/>
      <c r="BY7" s="1610"/>
      <c r="BZ7" s="1610"/>
      <c r="CA7" s="1610"/>
      <c r="CB7" s="1610"/>
      <c r="CC7" s="1610"/>
      <c r="CD7" s="1610"/>
      <c r="CE7" s="1610"/>
      <c r="CF7" s="1610"/>
      <c r="CG7" s="1610"/>
      <c r="CH7" s="1610"/>
      <c r="CI7" s="1610"/>
      <c r="CJ7" s="1610"/>
      <c r="CK7" s="1610"/>
      <c r="CL7" s="1610"/>
      <c r="CM7" s="1610"/>
      <c r="CN7" s="1610"/>
      <c r="CO7" s="1610"/>
      <c r="CP7" s="1610"/>
      <c r="CQ7" s="1610"/>
      <c r="CR7" s="1610"/>
      <c r="CS7" s="1610"/>
      <c r="CT7" s="1610"/>
      <c r="CU7" s="1610"/>
      <c r="CV7" s="1610"/>
      <c r="CW7" s="1610"/>
      <c r="CX7" s="1610"/>
      <c r="CY7" s="1610"/>
      <c r="CZ7" s="1610"/>
      <c r="DA7" s="1610"/>
      <c r="DB7" s="1610"/>
      <c r="DC7" s="1610"/>
      <c r="DD7" s="1610"/>
      <c r="DE7" s="1610"/>
      <c r="DF7" s="1609"/>
      <c r="DG7" s="1610"/>
      <c r="DH7" s="1610"/>
      <c r="DI7" s="1610"/>
      <c r="DJ7" s="1610"/>
      <c r="DK7" s="1610"/>
      <c r="DL7" s="1610"/>
      <c r="DM7" s="1610"/>
      <c r="DN7" s="1610"/>
      <c r="DO7" s="1610"/>
      <c r="DP7" s="1610"/>
      <c r="DQ7" s="1611"/>
      <c r="DR7" s="1610"/>
      <c r="DS7" s="1610"/>
      <c r="DT7" s="1610"/>
      <c r="DU7" s="1610"/>
      <c r="DV7" s="1610"/>
      <c r="DW7" s="1610"/>
      <c r="DX7" s="1610"/>
      <c r="DY7" s="1610"/>
      <c r="DZ7" s="1610"/>
      <c r="EA7" s="1610"/>
      <c r="EB7" s="1610"/>
      <c r="EC7" s="1610"/>
      <c r="ED7" s="1609"/>
      <c r="EE7" s="1610"/>
      <c r="EF7" s="1610"/>
      <c r="EG7" s="1610"/>
      <c r="EH7" s="1610"/>
      <c r="EI7" s="1610"/>
      <c r="EJ7" s="1610"/>
      <c r="EK7" s="1610"/>
      <c r="EL7" s="1610"/>
      <c r="EM7" s="1610"/>
      <c r="EN7" s="1610"/>
      <c r="EO7" s="1610"/>
      <c r="EP7" s="1609"/>
      <c r="EQ7" s="1610"/>
      <c r="ER7" s="1610"/>
      <c r="ES7" s="1610"/>
      <c r="ET7" s="1610"/>
      <c r="EU7" s="1610"/>
      <c r="EV7" s="1610"/>
      <c r="EW7" s="1610"/>
      <c r="EX7" s="1610"/>
      <c r="EY7" s="1610"/>
      <c r="EZ7" s="1610"/>
      <c r="FA7" s="1611">
        <v>0</v>
      </c>
      <c r="FB7" s="1609">
        <v>0</v>
      </c>
      <c r="FC7" s="1610">
        <v>581.32359699999995</v>
      </c>
      <c r="FD7" s="1610">
        <v>633.09431300000006</v>
      </c>
      <c r="FE7" s="1610">
        <v>631.14468500000009</v>
      </c>
      <c r="FF7" s="1610">
        <v>554.21461199999999</v>
      </c>
      <c r="FG7" s="1610">
        <v>554.65523299999995</v>
      </c>
      <c r="FH7" s="1610">
        <v>585.08142299999997</v>
      </c>
      <c r="FI7" s="1610">
        <v>827.33046400000001</v>
      </c>
      <c r="FJ7" s="1610">
        <v>860.79385300000001</v>
      </c>
      <c r="FK7" s="1610">
        <v>861.45690699999989</v>
      </c>
      <c r="FL7" s="1610">
        <v>864.45690699999989</v>
      </c>
      <c r="FM7" s="1611">
        <v>1710.7373010000001</v>
      </c>
      <c r="FN7" s="1610">
        <v>1755.6064230000002</v>
      </c>
      <c r="FO7" s="1610">
        <v>1746.0983389999999</v>
      </c>
      <c r="FP7" s="1610">
        <v>1698.2130490000002</v>
      </c>
      <c r="FQ7" s="1610">
        <v>1830.4524980000001</v>
      </c>
      <c r="FR7" s="1610">
        <v>1760.948288</v>
      </c>
      <c r="FS7" s="1610">
        <v>1745.5286230000002</v>
      </c>
      <c r="FT7" s="1610">
        <v>1370.9462680000001</v>
      </c>
      <c r="FU7" s="1610">
        <v>1442.0212500000002</v>
      </c>
      <c r="FV7" s="1610">
        <v>1542.2853849999999</v>
      </c>
      <c r="FW7" s="1610">
        <v>1206.7385449999999</v>
      </c>
      <c r="FX7" s="1610">
        <v>1200.9682219999997</v>
      </c>
      <c r="FY7" s="1611">
        <v>1480.549211</v>
      </c>
      <c r="FZ7" s="1609">
        <v>1490.4562629999998</v>
      </c>
      <c r="GA7" s="1610">
        <v>1727.0099290000001</v>
      </c>
      <c r="GB7" s="1610">
        <v>1588.7274849999999</v>
      </c>
      <c r="GC7" s="1610">
        <v>1426.5523190000001</v>
      </c>
      <c r="GD7" s="1610">
        <v>1331.3596399999999</v>
      </c>
      <c r="GE7" s="1610">
        <v>1265.8442190000001</v>
      </c>
      <c r="GF7" s="1610">
        <v>1130.7340349999999</v>
      </c>
      <c r="GG7" s="1610">
        <v>1151.143225</v>
      </c>
      <c r="GH7" s="1610">
        <v>1123.3841239999999</v>
      </c>
      <c r="GI7" s="1610">
        <v>1271.0476469999999</v>
      </c>
      <c r="GJ7" s="1610">
        <v>1632.4178649999997</v>
      </c>
      <c r="GK7" s="1611">
        <v>1826.9747870000001</v>
      </c>
      <c r="GL7" s="1609"/>
    </row>
    <row r="8" spans="1:194" s="1607" customFormat="1" ht="39.75" customHeight="1" x14ac:dyDescent="0.7">
      <c r="A8" s="1621" t="s">
        <v>1035</v>
      </c>
      <c r="B8" s="1579"/>
      <c r="C8" s="1579"/>
      <c r="D8" s="1579"/>
      <c r="E8" s="1579"/>
      <c r="F8" s="1579"/>
      <c r="G8" s="1579"/>
      <c r="H8" s="1579"/>
      <c r="I8" s="1579"/>
      <c r="J8" s="1579"/>
      <c r="K8" s="1579"/>
      <c r="L8" s="1579"/>
      <c r="M8" s="1579"/>
      <c r="N8" s="1579"/>
      <c r="O8" s="1579"/>
      <c r="P8" s="1579"/>
      <c r="Q8" s="1579"/>
      <c r="R8" s="1579"/>
      <c r="S8" s="1579"/>
      <c r="T8" s="1579"/>
      <c r="U8" s="1579"/>
      <c r="V8" s="1579"/>
      <c r="W8" s="1579"/>
      <c r="X8" s="1579"/>
      <c r="Y8" s="1579"/>
      <c r="Z8" s="1579"/>
      <c r="AA8" s="1579"/>
      <c r="AB8" s="1579"/>
      <c r="AC8" s="1579"/>
      <c r="AD8" s="1579"/>
      <c r="AE8" s="1579"/>
      <c r="AF8" s="1579"/>
      <c r="AG8" s="1579"/>
      <c r="AH8" s="1579"/>
      <c r="AI8" s="1579"/>
      <c r="AJ8" s="1579"/>
      <c r="AK8" s="1579"/>
      <c r="AL8" s="1579"/>
      <c r="AM8" s="1579"/>
      <c r="AN8" s="1579"/>
      <c r="AO8" s="1579"/>
      <c r="AP8" s="1579"/>
      <c r="AQ8" s="1579"/>
      <c r="AR8" s="1579"/>
      <c r="AS8" s="1579"/>
      <c r="AT8" s="1579"/>
      <c r="AU8" s="1579"/>
      <c r="AV8" s="1579"/>
      <c r="AW8" s="1579"/>
      <c r="AX8" s="1579"/>
      <c r="AY8" s="1579"/>
      <c r="AZ8" s="1579"/>
      <c r="BA8" s="1579"/>
      <c r="BB8" s="1579"/>
      <c r="BC8" s="1579"/>
      <c r="BD8" s="1579"/>
      <c r="BE8" s="1579"/>
      <c r="BF8" s="1579"/>
      <c r="BG8" s="1579"/>
      <c r="BH8" s="1579"/>
      <c r="BI8" s="1579"/>
      <c r="BJ8" s="1579"/>
      <c r="BK8" s="1579"/>
      <c r="BL8" s="1579"/>
      <c r="BM8" s="1579"/>
      <c r="BN8" s="1579"/>
      <c r="BO8" s="1579"/>
      <c r="BP8" s="1579"/>
      <c r="BQ8" s="1579"/>
      <c r="BR8" s="1579"/>
      <c r="BS8" s="1579"/>
      <c r="BT8" s="1579"/>
      <c r="BU8" s="1579"/>
      <c r="BV8" s="1579"/>
      <c r="BW8" s="1579"/>
      <c r="BX8" s="1579"/>
      <c r="BY8" s="1579"/>
      <c r="BZ8" s="1579"/>
      <c r="CA8" s="1579"/>
      <c r="CB8" s="1579"/>
      <c r="CC8" s="1579"/>
      <c r="CD8" s="1579"/>
      <c r="CE8" s="1579"/>
      <c r="CF8" s="1579"/>
      <c r="CG8" s="1579"/>
      <c r="CH8" s="1579"/>
      <c r="CI8" s="1579"/>
      <c r="CJ8" s="1579"/>
      <c r="CK8" s="1579"/>
      <c r="CL8" s="1579"/>
      <c r="CM8" s="1579"/>
      <c r="CN8" s="1579"/>
      <c r="CO8" s="1579"/>
      <c r="CP8" s="1579"/>
      <c r="CQ8" s="1579"/>
      <c r="CR8" s="1579"/>
      <c r="CS8" s="1579"/>
      <c r="CT8" s="1579"/>
      <c r="CU8" s="1579"/>
      <c r="CV8" s="1579"/>
      <c r="CW8" s="1579"/>
      <c r="CX8" s="1579"/>
      <c r="CY8" s="1579"/>
      <c r="CZ8" s="1579"/>
      <c r="DA8" s="1579"/>
      <c r="DB8" s="1579"/>
      <c r="DC8" s="1579"/>
      <c r="DD8" s="1579"/>
      <c r="DE8" s="1579"/>
      <c r="DF8" s="1584"/>
      <c r="DG8" s="1579"/>
      <c r="DH8" s="1579"/>
      <c r="DI8" s="1579"/>
      <c r="DJ8" s="1579"/>
      <c r="DK8" s="1579"/>
      <c r="DL8" s="1579"/>
      <c r="DM8" s="1579"/>
      <c r="DN8" s="1579"/>
      <c r="DO8" s="1579"/>
      <c r="DP8" s="1579"/>
      <c r="DQ8" s="1585"/>
      <c r="DR8" s="1579"/>
      <c r="DS8" s="1579"/>
      <c r="DT8" s="1579"/>
      <c r="DU8" s="1579"/>
      <c r="DV8" s="1579"/>
      <c r="DW8" s="1579"/>
      <c r="DX8" s="1579"/>
      <c r="DY8" s="1579"/>
      <c r="DZ8" s="1579"/>
      <c r="EA8" s="1579"/>
      <c r="EB8" s="1579"/>
      <c r="EC8" s="1579"/>
      <c r="ED8" s="1584"/>
      <c r="EE8" s="1579"/>
      <c r="EF8" s="1579"/>
      <c r="EG8" s="1579"/>
      <c r="EH8" s="1579"/>
      <c r="EI8" s="1579"/>
      <c r="EJ8" s="1579"/>
      <c r="EK8" s="1579"/>
      <c r="EL8" s="1579"/>
      <c r="EM8" s="1579"/>
      <c r="EN8" s="1579"/>
      <c r="EO8" s="1579"/>
      <c r="EP8" s="1584"/>
      <c r="EQ8" s="1579"/>
      <c r="ER8" s="1579"/>
      <c r="ES8" s="1579"/>
      <c r="ET8" s="1579"/>
      <c r="EU8" s="1579"/>
      <c r="EV8" s="1579"/>
      <c r="EW8" s="1579"/>
      <c r="EX8" s="1579"/>
      <c r="EY8" s="1579"/>
      <c r="EZ8" s="1579"/>
      <c r="FA8" s="1585">
        <v>0</v>
      </c>
      <c r="FB8" s="1584">
        <v>0</v>
      </c>
      <c r="FC8" s="1579">
        <v>3251.7574840000002</v>
      </c>
      <c r="FD8" s="1579">
        <v>3251.9648859999998</v>
      </c>
      <c r="FE8" s="1579">
        <v>3251.9648859999998</v>
      </c>
      <c r="FF8" s="1579">
        <v>3251.9648859999998</v>
      </c>
      <c r="FG8" s="1579">
        <v>4459.5222210000002</v>
      </c>
      <c r="FH8" s="1579">
        <v>4459.5222210000002</v>
      </c>
      <c r="FI8" s="1579">
        <v>4426.3942160000006</v>
      </c>
      <c r="FJ8" s="1579">
        <v>4700.320659</v>
      </c>
      <c r="FK8" s="1579">
        <v>4706.5241770000002</v>
      </c>
      <c r="FL8" s="1579">
        <v>4706.5241770000002</v>
      </c>
      <c r="FM8" s="1585">
        <v>5405.8040429999992</v>
      </c>
      <c r="FN8" s="1579">
        <v>5405.8040429999992</v>
      </c>
      <c r="FO8" s="1579">
        <v>5493.0518000000011</v>
      </c>
      <c r="FP8" s="1579">
        <v>5493.0517999999993</v>
      </c>
      <c r="FQ8" s="1579">
        <v>5493.0980720000007</v>
      </c>
      <c r="FR8" s="1579">
        <v>6205.1980720000001</v>
      </c>
      <c r="FS8" s="1579">
        <v>5509.023072</v>
      </c>
      <c r="FT8" s="1579">
        <v>5509.023072</v>
      </c>
      <c r="FU8" s="1579">
        <v>5618.0722900000001</v>
      </c>
      <c r="FV8" s="1579">
        <v>5618.0722899999992</v>
      </c>
      <c r="FW8" s="1579">
        <v>5618.072290000001</v>
      </c>
      <c r="FX8" s="1579">
        <v>5618.072290000001</v>
      </c>
      <c r="FY8" s="1585">
        <v>5634.3595829999995</v>
      </c>
      <c r="FZ8" s="1584">
        <v>5634.3595829999995</v>
      </c>
      <c r="GA8" s="1579">
        <v>5745.8831319999999</v>
      </c>
      <c r="GB8" s="1579">
        <v>5745.8831319999999</v>
      </c>
      <c r="GC8" s="1579">
        <v>5745.8831319999999</v>
      </c>
      <c r="GD8" s="1579">
        <v>5745.8831319999999</v>
      </c>
      <c r="GE8" s="1579">
        <v>5762.5409600000003</v>
      </c>
      <c r="GF8" s="1579">
        <v>5762.5409600000003</v>
      </c>
      <c r="GG8" s="1579">
        <v>5762.5409600000003</v>
      </c>
      <c r="GH8" s="1579">
        <v>5762.5409600000003</v>
      </c>
      <c r="GI8" s="1579">
        <v>6410.322905</v>
      </c>
      <c r="GJ8" s="1579">
        <v>5762.5409599999994</v>
      </c>
      <c r="GK8" s="1585">
        <v>5779.5777539999999</v>
      </c>
      <c r="GL8" s="1584"/>
    </row>
    <row r="9" spans="1:194" ht="39.75" customHeight="1" x14ac:dyDescent="0.7">
      <c r="A9" s="1608" t="s">
        <v>1005</v>
      </c>
      <c r="B9" s="1610"/>
      <c r="C9" s="1610"/>
      <c r="D9" s="1610"/>
      <c r="E9" s="1610"/>
      <c r="F9" s="1610"/>
      <c r="G9" s="1610"/>
      <c r="H9" s="1610"/>
      <c r="I9" s="1610"/>
      <c r="J9" s="1610"/>
      <c r="K9" s="1610"/>
      <c r="L9" s="1610"/>
      <c r="M9" s="1610"/>
      <c r="N9" s="1610"/>
      <c r="O9" s="1610"/>
      <c r="P9" s="1610"/>
      <c r="Q9" s="1610"/>
      <c r="R9" s="1610"/>
      <c r="S9" s="1610"/>
      <c r="T9" s="1610"/>
      <c r="U9" s="1610"/>
      <c r="V9" s="1610"/>
      <c r="W9" s="1610"/>
      <c r="X9" s="1610"/>
      <c r="Y9" s="1610"/>
      <c r="Z9" s="1610"/>
      <c r="AA9" s="1610"/>
      <c r="AB9" s="1610"/>
      <c r="AC9" s="1610"/>
      <c r="AD9" s="1610"/>
      <c r="AE9" s="1610"/>
      <c r="AF9" s="1610"/>
      <c r="AG9" s="1610"/>
      <c r="AH9" s="1610"/>
      <c r="AI9" s="1610"/>
      <c r="AJ9" s="1610"/>
      <c r="AK9" s="1610"/>
      <c r="AL9" s="1610"/>
      <c r="AM9" s="1610"/>
      <c r="AN9" s="1610"/>
      <c r="AO9" s="1610"/>
      <c r="AP9" s="1610"/>
      <c r="AQ9" s="1610"/>
      <c r="AR9" s="1610"/>
      <c r="AS9" s="1610"/>
      <c r="AT9" s="1610"/>
      <c r="AU9" s="1610"/>
      <c r="AV9" s="1610"/>
      <c r="AW9" s="1610"/>
      <c r="AX9" s="1610"/>
      <c r="AY9" s="1610"/>
      <c r="AZ9" s="1610"/>
      <c r="BA9" s="1610"/>
      <c r="BB9" s="1610"/>
      <c r="BC9" s="1610"/>
      <c r="BD9" s="1610"/>
      <c r="BE9" s="1610"/>
      <c r="BF9" s="1610"/>
      <c r="BG9" s="1610"/>
      <c r="BH9" s="1610"/>
      <c r="BI9" s="1610"/>
      <c r="BJ9" s="1610"/>
      <c r="BK9" s="1610"/>
      <c r="BL9" s="1610"/>
      <c r="BM9" s="1610"/>
      <c r="BN9" s="1610"/>
      <c r="BO9" s="1610"/>
      <c r="BP9" s="1610"/>
      <c r="BQ9" s="1610"/>
      <c r="BR9" s="1610"/>
      <c r="BS9" s="1610"/>
      <c r="BT9" s="1610"/>
      <c r="BU9" s="1610"/>
      <c r="BV9" s="1610"/>
      <c r="BW9" s="1610"/>
      <c r="BX9" s="1610"/>
      <c r="BY9" s="1610"/>
      <c r="BZ9" s="1610"/>
      <c r="CA9" s="1610"/>
      <c r="CB9" s="1610"/>
      <c r="CC9" s="1610"/>
      <c r="CD9" s="1610"/>
      <c r="CE9" s="1610"/>
      <c r="CF9" s="1610"/>
      <c r="CG9" s="1610"/>
      <c r="CH9" s="1610"/>
      <c r="CI9" s="1610"/>
      <c r="CJ9" s="1610"/>
      <c r="CK9" s="1610"/>
      <c r="CL9" s="1610"/>
      <c r="CM9" s="1610"/>
      <c r="CN9" s="1610"/>
      <c r="CO9" s="1610"/>
      <c r="CP9" s="1610"/>
      <c r="CQ9" s="1610"/>
      <c r="CR9" s="1610"/>
      <c r="CS9" s="1610"/>
      <c r="CT9" s="1610"/>
      <c r="CU9" s="1610"/>
      <c r="CV9" s="1610"/>
      <c r="CW9" s="1610"/>
      <c r="CX9" s="1610"/>
      <c r="CY9" s="1610"/>
      <c r="CZ9" s="1610"/>
      <c r="DA9" s="1610"/>
      <c r="DB9" s="1610"/>
      <c r="DC9" s="1610"/>
      <c r="DD9" s="1610"/>
      <c r="DE9" s="1610"/>
      <c r="DF9" s="1609"/>
      <c r="DG9" s="1610"/>
      <c r="DH9" s="1610"/>
      <c r="DI9" s="1610"/>
      <c r="DJ9" s="1610"/>
      <c r="DK9" s="1610"/>
      <c r="DL9" s="1610"/>
      <c r="DM9" s="1610"/>
      <c r="DN9" s="1610"/>
      <c r="DO9" s="1610"/>
      <c r="DP9" s="1610"/>
      <c r="DQ9" s="1611"/>
      <c r="DR9" s="1610"/>
      <c r="DS9" s="1610"/>
      <c r="DT9" s="1610"/>
      <c r="DU9" s="1610"/>
      <c r="DV9" s="1610"/>
      <c r="DW9" s="1610"/>
      <c r="DX9" s="1610"/>
      <c r="DY9" s="1610"/>
      <c r="DZ9" s="1610"/>
      <c r="EA9" s="1610"/>
      <c r="EB9" s="1610"/>
      <c r="EC9" s="1610"/>
      <c r="ED9" s="1609"/>
      <c r="EE9" s="1610"/>
      <c r="EF9" s="1610"/>
      <c r="EG9" s="1610"/>
      <c r="EH9" s="1610"/>
      <c r="EI9" s="1610"/>
      <c r="EJ9" s="1610"/>
      <c r="EK9" s="1610"/>
      <c r="EL9" s="1610"/>
      <c r="EM9" s="1610"/>
      <c r="EN9" s="1610"/>
      <c r="EO9" s="1610"/>
      <c r="EP9" s="1609"/>
      <c r="EQ9" s="1610"/>
      <c r="ER9" s="1610"/>
      <c r="ES9" s="1610"/>
      <c r="ET9" s="1610"/>
      <c r="EU9" s="1610"/>
      <c r="EV9" s="1610"/>
      <c r="EW9" s="1610"/>
      <c r="EX9" s="1610"/>
      <c r="EY9" s="1610"/>
      <c r="EZ9" s="1610"/>
      <c r="FA9" s="1611">
        <v>0</v>
      </c>
      <c r="FB9" s="1609">
        <v>0</v>
      </c>
      <c r="FC9" s="1610">
        <v>2610.4338870000001</v>
      </c>
      <c r="FD9" s="1610">
        <v>2587.7135830000002</v>
      </c>
      <c r="FE9" s="1610">
        <v>2589.6499370000001</v>
      </c>
      <c r="FF9" s="1610">
        <v>2598.8932839999998</v>
      </c>
      <c r="FG9" s="1610">
        <v>2616.3096529999998</v>
      </c>
      <c r="FH9" s="1610">
        <v>2637.3834630000001</v>
      </c>
      <c r="FI9" s="1610">
        <v>2623.7331490000001</v>
      </c>
      <c r="FJ9" s="1610">
        <v>2681.2133530000001</v>
      </c>
      <c r="FK9" s="1610">
        <v>2686.8939230000001</v>
      </c>
      <c r="FL9" s="1610">
        <v>2686.8939230000001</v>
      </c>
      <c r="FM9" s="1611">
        <v>2511.5910650000001</v>
      </c>
      <c r="FN9" s="1610">
        <v>2485.7220649999999</v>
      </c>
      <c r="FO9" s="1610">
        <v>2546.5494700000004</v>
      </c>
      <c r="FP9" s="1610">
        <v>2545.3767809999999</v>
      </c>
      <c r="FQ9" s="1610">
        <v>2365.0870099999997</v>
      </c>
      <c r="FR9" s="1610">
        <v>2276.0615539999999</v>
      </c>
      <c r="FS9" s="1610">
        <v>2269.8505230000001</v>
      </c>
      <c r="FT9" s="1610">
        <v>2351.681188</v>
      </c>
      <c r="FU9" s="1610">
        <v>2425.3481900000002</v>
      </c>
      <c r="FV9" s="1610">
        <v>2114.840522</v>
      </c>
      <c r="FW9" s="1610">
        <v>2512.8320520000002</v>
      </c>
      <c r="FX9" s="1610">
        <v>2476.0107710000002</v>
      </c>
      <c r="FY9" s="1611">
        <v>2352.6689819999997</v>
      </c>
      <c r="FZ9" s="1609">
        <v>2509.8703560000004</v>
      </c>
      <c r="GA9" s="1610">
        <v>2621.470307</v>
      </c>
      <c r="GB9" s="1610">
        <v>2503.0092910000003</v>
      </c>
      <c r="GC9" s="1610">
        <v>2500.3542219999999</v>
      </c>
      <c r="GD9" s="1610">
        <v>2608.9741039999999</v>
      </c>
      <c r="GE9" s="1610">
        <v>2588.4192069999999</v>
      </c>
      <c r="GF9" s="1610">
        <v>2655.6587289999998</v>
      </c>
      <c r="GG9" s="1610">
        <v>2685.0457379999998</v>
      </c>
      <c r="GH9" s="1610">
        <v>2724.6096669999997</v>
      </c>
      <c r="GI9" s="1610">
        <v>2523.6820299999999</v>
      </c>
      <c r="GJ9" s="1610">
        <v>2284.7115639999997</v>
      </c>
      <c r="GK9" s="1611">
        <v>2240.3108820000002</v>
      </c>
      <c r="GL9" s="1609"/>
    </row>
    <row r="10" spans="1:194" ht="39.75" customHeight="1" x14ac:dyDescent="0.7">
      <c r="A10" s="1608" t="s">
        <v>1006</v>
      </c>
      <c r="B10" s="1610"/>
      <c r="C10" s="1610"/>
      <c r="D10" s="1610"/>
      <c r="E10" s="1610"/>
      <c r="F10" s="1610"/>
      <c r="G10" s="1610"/>
      <c r="H10" s="1610"/>
      <c r="I10" s="1610"/>
      <c r="J10" s="1610"/>
      <c r="K10" s="1610"/>
      <c r="L10" s="1610"/>
      <c r="M10" s="1610"/>
      <c r="N10" s="1610"/>
      <c r="O10" s="1610"/>
      <c r="P10" s="1610"/>
      <c r="Q10" s="1610"/>
      <c r="R10" s="1610"/>
      <c r="S10" s="1610"/>
      <c r="T10" s="1610"/>
      <c r="U10" s="1610"/>
      <c r="V10" s="1610"/>
      <c r="W10" s="1610"/>
      <c r="X10" s="1610"/>
      <c r="Y10" s="1610"/>
      <c r="Z10" s="1610"/>
      <c r="AA10" s="1610"/>
      <c r="AB10" s="1610"/>
      <c r="AC10" s="1610"/>
      <c r="AD10" s="1610"/>
      <c r="AE10" s="1610"/>
      <c r="AF10" s="1610"/>
      <c r="AG10" s="1610"/>
      <c r="AH10" s="1610"/>
      <c r="AI10" s="1610"/>
      <c r="AJ10" s="1610"/>
      <c r="AK10" s="1610"/>
      <c r="AL10" s="1610"/>
      <c r="AM10" s="1610"/>
      <c r="AN10" s="1610"/>
      <c r="AO10" s="1610"/>
      <c r="AP10" s="1610"/>
      <c r="AQ10" s="1610"/>
      <c r="AR10" s="1610"/>
      <c r="AS10" s="1610"/>
      <c r="AT10" s="1610"/>
      <c r="AU10" s="1610"/>
      <c r="AV10" s="1610"/>
      <c r="AW10" s="1610"/>
      <c r="AX10" s="1610"/>
      <c r="AY10" s="1610"/>
      <c r="AZ10" s="1610"/>
      <c r="BA10" s="1610"/>
      <c r="BB10" s="1610"/>
      <c r="BC10" s="1610"/>
      <c r="BD10" s="1610"/>
      <c r="BE10" s="1610"/>
      <c r="BF10" s="1610"/>
      <c r="BG10" s="1610"/>
      <c r="BH10" s="1610"/>
      <c r="BI10" s="1610"/>
      <c r="BJ10" s="1610"/>
      <c r="BK10" s="1610"/>
      <c r="BL10" s="1610"/>
      <c r="BM10" s="1610"/>
      <c r="BN10" s="1610"/>
      <c r="BO10" s="1610"/>
      <c r="BP10" s="1610"/>
      <c r="BQ10" s="1610"/>
      <c r="BR10" s="1610"/>
      <c r="BS10" s="1610"/>
      <c r="BT10" s="1610"/>
      <c r="BU10" s="1610"/>
      <c r="BV10" s="1610"/>
      <c r="BW10" s="1610"/>
      <c r="BX10" s="1610"/>
      <c r="BY10" s="1610"/>
      <c r="BZ10" s="1610"/>
      <c r="CA10" s="1610"/>
      <c r="CB10" s="1610"/>
      <c r="CC10" s="1610"/>
      <c r="CD10" s="1610"/>
      <c r="CE10" s="1610"/>
      <c r="CF10" s="1610"/>
      <c r="CG10" s="1610"/>
      <c r="CH10" s="1610"/>
      <c r="CI10" s="1610"/>
      <c r="CJ10" s="1610"/>
      <c r="CK10" s="1610"/>
      <c r="CL10" s="1610"/>
      <c r="CM10" s="1610"/>
      <c r="CN10" s="1610"/>
      <c r="CO10" s="1610"/>
      <c r="CP10" s="1610"/>
      <c r="CQ10" s="1610"/>
      <c r="CR10" s="1610"/>
      <c r="CS10" s="1610"/>
      <c r="CT10" s="1610"/>
      <c r="CU10" s="1610"/>
      <c r="CV10" s="1610"/>
      <c r="CW10" s="1610"/>
      <c r="CX10" s="1610"/>
      <c r="CY10" s="1610"/>
      <c r="CZ10" s="1610"/>
      <c r="DA10" s="1610"/>
      <c r="DB10" s="1610"/>
      <c r="DC10" s="1610"/>
      <c r="DD10" s="1610"/>
      <c r="DE10" s="1610"/>
      <c r="DF10" s="1609"/>
      <c r="DG10" s="1610"/>
      <c r="DH10" s="1610"/>
      <c r="DI10" s="1610"/>
      <c r="DJ10" s="1610"/>
      <c r="DK10" s="1610"/>
      <c r="DL10" s="1610"/>
      <c r="DM10" s="1610"/>
      <c r="DN10" s="1610"/>
      <c r="DO10" s="1610"/>
      <c r="DP10" s="1610"/>
      <c r="DQ10" s="1611"/>
      <c r="DR10" s="1610"/>
      <c r="DS10" s="1610"/>
      <c r="DT10" s="1610"/>
      <c r="DU10" s="1610"/>
      <c r="DV10" s="1610"/>
      <c r="DW10" s="1610"/>
      <c r="DX10" s="1610"/>
      <c r="DY10" s="1610"/>
      <c r="DZ10" s="1610"/>
      <c r="EA10" s="1610"/>
      <c r="EB10" s="1610"/>
      <c r="EC10" s="1610"/>
      <c r="ED10" s="1609"/>
      <c r="EE10" s="1610"/>
      <c r="EF10" s="1610"/>
      <c r="EG10" s="1610"/>
      <c r="EH10" s="1610"/>
      <c r="EI10" s="1610"/>
      <c r="EJ10" s="1610"/>
      <c r="EK10" s="1610"/>
      <c r="EL10" s="1610"/>
      <c r="EM10" s="1610"/>
      <c r="EN10" s="1610"/>
      <c r="EO10" s="1610"/>
      <c r="EP10" s="1609"/>
      <c r="EQ10" s="1610"/>
      <c r="ER10" s="1610"/>
      <c r="ES10" s="1610"/>
      <c r="ET10" s="1610"/>
      <c r="EU10" s="1610"/>
      <c r="EV10" s="1610"/>
      <c r="EW10" s="1610"/>
      <c r="EX10" s="1610"/>
      <c r="EY10" s="1610"/>
      <c r="EZ10" s="1610"/>
      <c r="FA10" s="1611">
        <v>0</v>
      </c>
      <c r="FB10" s="1609">
        <v>0</v>
      </c>
      <c r="FC10" s="1610">
        <v>641.32359699999995</v>
      </c>
      <c r="FD10" s="1610">
        <v>664.25130300000012</v>
      </c>
      <c r="FE10" s="1610">
        <v>662.31494900000007</v>
      </c>
      <c r="FF10" s="1610">
        <v>653.07160199999998</v>
      </c>
      <c r="FG10" s="1610">
        <v>635.65523299999995</v>
      </c>
      <c r="FH10" s="1610">
        <v>614.58142299999997</v>
      </c>
      <c r="FI10" s="1610">
        <v>567.756439</v>
      </c>
      <c r="FJ10" s="1610">
        <v>601.21982800000001</v>
      </c>
      <c r="FK10" s="1610">
        <v>601.90632900000003</v>
      </c>
      <c r="FL10" s="1610">
        <v>601.90632900000003</v>
      </c>
      <c r="FM10" s="1611">
        <v>1317.3171950000001</v>
      </c>
      <c r="FN10" s="1610">
        <v>1343.1861949999998</v>
      </c>
      <c r="FO10" s="1610">
        <v>1337.3533600000001</v>
      </c>
      <c r="FP10" s="1610">
        <v>1338.5260490000001</v>
      </c>
      <c r="FQ10" s="1610">
        <v>1518.8620919999998</v>
      </c>
      <c r="FR10" s="1610">
        <v>2320.998552</v>
      </c>
      <c r="FS10" s="1610">
        <v>1631.0345829999999</v>
      </c>
      <c r="FT10" s="1610">
        <v>1549.2039179999999</v>
      </c>
      <c r="FU10" s="1610">
        <v>1551.4718709999997</v>
      </c>
      <c r="FV10" s="1610">
        <v>1860.916035</v>
      </c>
      <c r="FW10" s="1610">
        <v>1461.0554769999999</v>
      </c>
      <c r="FX10" s="1610">
        <v>1508.3767579999999</v>
      </c>
      <c r="FY10" s="1611">
        <v>1551.3654109999998</v>
      </c>
      <c r="FZ10" s="1609">
        <v>1506.1640369999998</v>
      </c>
      <c r="GA10" s="1610">
        <v>1502.585012</v>
      </c>
      <c r="GB10" s="1610">
        <v>1636.0460280000002</v>
      </c>
      <c r="GC10" s="1610">
        <v>1628.7010970000001</v>
      </c>
      <c r="GD10" s="1610">
        <v>1520.0812150000002</v>
      </c>
      <c r="GE10" s="1610">
        <v>1633.830663</v>
      </c>
      <c r="GF10" s="1610">
        <v>1669.5911410000003</v>
      </c>
      <c r="GG10" s="1610">
        <v>1589.7041320000001</v>
      </c>
      <c r="GH10" s="1610">
        <v>1594.6013669999995</v>
      </c>
      <c r="GI10" s="1610">
        <v>2320.6409490000001</v>
      </c>
      <c r="GJ10" s="1610">
        <v>1995.1985099999997</v>
      </c>
      <c r="GK10" s="1611">
        <v>2105.5246050000001</v>
      </c>
      <c r="GL10" s="1609"/>
    </row>
    <row r="11" spans="1:194" s="1607" customFormat="1" ht="39.75" customHeight="1" x14ac:dyDescent="0.7">
      <c r="A11" s="1621" t="s">
        <v>1036</v>
      </c>
      <c r="B11" s="1579"/>
      <c r="C11" s="1579"/>
      <c r="D11" s="1579"/>
      <c r="E11" s="1579"/>
      <c r="F11" s="1579"/>
      <c r="G11" s="1579"/>
      <c r="H11" s="1579"/>
      <c r="I11" s="1579"/>
      <c r="J11" s="1579"/>
      <c r="K11" s="1579"/>
      <c r="L11" s="1579"/>
      <c r="M11" s="1579"/>
      <c r="N11" s="1579"/>
      <c r="O11" s="1579"/>
      <c r="P11" s="1579"/>
      <c r="Q11" s="1579"/>
      <c r="R11" s="1579"/>
      <c r="S11" s="1579"/>
      <c r="T11" s="1579"/>
      <c r="U11" s="1579"/>
      <c r="V11" s="1579"/>
      <c r="W11" s="1579"/>
      <c r="X11" s="1579"/>
      <c r="Y11" s="1579"/>
      <c r="Z11" s="1579"/>
      <c r="AA11" s="1579"/>
      <c r="AB11" s="1579"/>
      <c r="AC11" s="1579"/>
      <c r="AD11" s="1579"/>
      <c r="AE11" s="1579"/>
      <c r="AF11" s="1579"/>
      <c r="AG11" s="1579"/>
      <c r="AH11" s="1579"/>
      <c r="AI11" s="1579"/>
      <c r="AJ11" s="1579"/>
      <c r="AK11" s="1579"/>
      <c r="AL11" s="1579"/>
      <c r="AM11" s="1579"/>
      <c r="AN11" s="1579"/>
      <c r="AO11" s="1579"/>
      <c r="AP11" s="1579"/>
      <c r="AQ11" s="1579"/>
      <c r="AR11" s="1579"/>
      <c r="AS11" s="1579"/>
      <c r="AT11" s="1579"/>
      <c r="AU11" s="1579"/>
      <c r="AV11" s="1579"/>
      <c r="AW11" s="1579"/>
      <c r="AX11" s="1579"/>
      <c r="AY11" s="1579"/>
      <c r="AZ11" s="1579"/>
      <c r="BA11" s="1579"/>
      <c r="BB11" s="1579"/>
      <c r="BC11" s="1579"/>
      <c r="BD11" s="1579"/>
      <c r="BE11" s="1579"/>
      <c r="BF11" s="1579"/>
      <c r="BG11" s="1579"/>
      <c r="BH11" s="1579"/>
      <c r="BI11" s="1579"/>
      <c r="BJ11" s="1579"/>
      <c r="BK11" s="1579"/>
      <c r="BL11" s="1579"/>
      <c r="BM11" s="1579"/>
      <c r="BN11" s="1579"/>
      <c r="BO11" s="1579"/>
      <c r="BP11" s="1579"/>
      <c r="BQ11" s="1579"/>
      <c r="BR11" s="1579"/>
      <c r="BS11" s="1579"/>
      <c r="BT11" s="1579"/>
      <c r="BU11" s="1579"/>
      <c r="BV11" s="1579"/>
      <c r="BW11" s="1579"/>
      <c r="BX11" s="1579"/>
      <c r="BY11" s="1579"/>
      <c r="BZ11" s="1579"/>
      <c r="CA11" s="1579"/>
      <c r="CB11" s="1579"/>
      <c r="CC11" s="1579"/>
      <c r="CD11" s="1579"/>
      <c r="CE11" s="1579"/>
      <c r="CF11" s="1579"/>
      <c r="CG11" s="1579"/>
      <c r="CH11" s="1579"/>
      <c r="CI11" s="1579"/>
      <c r="CJ11" s="1579"/>
      <c r="CK11" s="1579"/>
      <c r="CL11" s="1579"/>
      <c r="CM11" s="1579"/>
      <c r="CN11" s="1579"/>
      <c r="CO11" s="1579"/>
      <c r="CP11" s="1579"/>
      <c r="CQ11" s="1579"/>
      <c r="CR11" s="1579"/>
      <c r="CS11" s="1579"/>
      <c r="CT11" s="1579"/>
      <c r="CU11" s="1579"/>
      <c r="CV11" s="1579"/>
      <c r="CW11" s="1579"/>
      <c r="CX11" s="1579"/>
      <c r="CY11" s="1579"/>
      <c r="CZ11" s="1579"/>
      <c r="DA11" s="1579"/>
      <c r="DB11" s="1579"/>
      <c r="DC11" s="1579"/>
      <c r="DD11" s="1579"/>
      <c r="DE11" s="1579"/>
      <c r="DF11" s="1584"/>
      <c r="DG11" s="1579"/>
      <c r="DH11" s="1579"/>
      <c r="DI11" s="1579"/>
      <c r="DJ11" s="1579"/>
      <c r="DK11" s="1579"/>
      <c r="DL11" s="1579"/>
      <c r="DM11" s="1579"/>
      <c r="DN11" s="1579"/>
      <c r="DO11" s="1579"/>
      <c r="DP11" s="1579"/>
      <c r="DQ11" s="1585"/>
      <c r="DR11" s="1579"/>
      <c r="DS11" s="1579"/>
      <c r="DT11" s="1579"/>
      <c r="DU11" s="1579"/>
      <c r="DV11" s="1579"/>
      <c r="DW11" s="1579"/>
      <c r="DX11" s="1579"/>
      <c r="DY11" s="1579"/>
      <c r="DZ11" s="1579"/>
      <c r="EA11" s="1579"/>
      <c r="EB11" s="1579"/>
      <c r="EC11" s="1579"/>
      <c r="ED11" s="1584"/>
      <c r="EE11" s="1579"/>
      <c r="EF11" s="1579"/>
      <c r="EG11" s="1579"/>
      <c r="EH11" s="1579"/>
      <c r="EI11" s="1579"/>
      <c r="EJ11" s="1579"/>
      <c r="EK11" s="1579"/>
      <c r="EL11" s="1579"/>
      <c r="EM11" s="1579"/>
      <c r="EN11" s="1579"/>
      <c r="EO11" s="1579"/>
      <c r="EP11" s="1584"/>
      <c r="EQ11" s="1579"/>
      <c r="ER11" s="1579"/>
      <c r="ES11" s="1579"/>
      <c r="ET11" s="1579"/>
      <c r="EU11" s="1579"/>
      <c r="EV11" s="1579"/>
      <c r="EW11" s="1579"/>
      <c r="EX11" s="1579"/>
      <c r="EY11" s="1579"/>
      <c r="EZ11" s="1579"/>
      <c r="FA11" s="1585">
        <v>0</v>
      </c>
      <c r="FB11" s="1584">
        <v>0</v>
      </c>
      <c r="FC11" s="1579">
        <v>3251.7574840000002</v>
      </c>
      <c r="FD11" s="1579">
        <v>3251.9648859999998</v>
      </c>
      <c r="FE11" s="1579">
        <v>3251.9648859999998</v>
      </c>
      <c r="FF11" s="1579">
        <v>3251.9648859999998</v>
      </c>
      <c r="FG11" s="1579">
        <v>4459.5222210000002</v>
      </c>
      <c r="FH11" s="1579">
        <v>4459.5222210000002</v>
      </c>
      <c r="FI11" s="1579">
        <v>4275.848054</v>
      </c>
      <c r="FJ11" s="1579">
        <v>4549.7744969999994</v>
      </c>
      <c r="FK11" s="1579">
        <v>4556.1825170000002</v>
      </c>
      <c r="FL11" s="1579">
        <v>4556.1825170000002</v>
      </c>
      <c r="FM11" s="1585">
        <v>5255.4618550000005</v>
      </c>
      <c r="FN11" s="1579">
        <v>5255.4618550000005</v>
      </c>
      <c r="FO11" s="1579">
        <v>5342.6777849999999</v>
      </c>
      <c r="FP11" s="1579">
        <v>5342.6777849999989</v>
      </c>
      <c r="FQ11" s="1579">
        <v>6042.7337849999994</v>
      </c>
      <c r="FR11" s="1579">
        <v>5330.633785</v>
      </c>
      <c r="FS11" s="1579">
        <v>6059.1837850000002</v>
      </c>
      <c r="FT11" s="1579">
        <v>6059.1837849999993</v>
      </c>
      <c r="FU11" s="1579">
        <v>6184.7431439999991</v>
      </c>
      <c r="FV11" s="1579">
        <v>6184.7431439999991</v>
      </c>
      <c r="FW11" s="1579">
        <v>6184.743144</v>
      </c>
      <c r="FX11" s="1579">
        <v>6184.743144</v>
      </c>
      <c r="FY11" s="1585">
        <v>6201.5797189999994</v>
      </c>
      <c r="FZ11" s="1584">
        <v>6201.5797189999994</v>
      </c>
      <c r="GA11" s="1579">
        <v>6330.0842999999995</v>
      </c>
      <c r="GB11" s="1579">
        <v>6330.0842999999986</v>
      </c>
      <c r="GC11" s="1579">
        <v>6330.0842999999995</v>
      </c>
      <c r="GD11" s="1579">
        <v>6330.0842999999995</v>
      </c>
      <c r="GE11" s="1579">
        <v>6347.3165330000002</v>
      </c>
      <c r="GF11" s="1579">
        <v>6347.3165330000002</v>
      </c>
      <c r="GG11" s="1579">
        <v>6347.3165330000002</v>
      </c>
      <c r="GH11" s="1579">
        <v>6347.3165330000002</v>
      </c>
      <c r="GI11" s="1579">
        <v>5719.7916080000005</v>
      </c>
      <c r="GJ11" s="1579">
        <v>6347.3165330000002</v>
      </c>
      <c r="GK11" s="1585">
        <v>6364.9537239999991</v>
      </c>
      <c r="GL11" s="1584"/>
    </row>
    <row r="12" spans="1:194" ht="39.75" customHeight="1" x14ac:dyDescent="0.7">
      <c r="A12" s="1608" t="s">
        <v>1005</v>
      </c>
      <c r="B12" s="1610"/>
      <c r="C12" s="1610"/>
      <c r="D12" s="1610"/>
      <c r="E12" s="1610"/>
      <c r="F12" s="1610"/>
      <c r="G12" s="1610"/>
      <c r="H12" s="1610"/>
      <c r="I12" s="1610"/>
      <c r="J12" s="1610"/>
      <c r="K12" s="1610"/>
      <c r="L12" s="1610"/>
      <c r="M12" s="1610"/>
      <c r="N12" s="1610"/>
      <c r="O12" s="1610"/>
      <c r="P12" s="1610"/>
      <c r="Q12" s="1610"/>
      <c r="R12" s="1610"/>
      <c r="S12" s="1610"/>
      <c r="T12" s="1610"/>
      <c r="U12" s="1610"/>
      <c r="V12" s="1610"/>
      <c r="W12" s="1610"/>
      <c r="X12" s="1610"/>
      <c r="Y12" s="1610"/>
      <c r="Z12" s="1610"/>
      <c r="AA12" s="1610"/>
      <c r="AB12" s="1610"/>
      <c r="AC12" s="1610"/>
      <c r="AD12" s="1610"/>
      <c r="AE12" s="1610"/>
      <c r="AF12" s="1610"/>
      <c r="AG12" s="1610"/>
      <c r="AH12" s="1610"/>
      <c r="AI12" s="1610"/>
      <c r="AJ12" s="1610"/>
      <c r="AK12" s="1610"/>
      <c r="AL12" s="1610"/>
      <c r="AM12" s="1610"/>
      <c r="AN12" s="1610"/>
      <c r="AO12" s="1610"/>
      <c r="AP12" s="1610"/>
      <c r="AQ12" s="1610"/>
      <c r="AR12" s="1610"/>
      <c r="AS12" s="1610"/>
      <c r="AT12" s="1610"/>
      <c r="AU12" s="1610"/>
      <c r="AV12" s="1610"/>
      <c r="AW12" s="1610"/>
      <c r="AX12" s="1610"/>
      <c r="AY12" s="1610"/>
      <c r="AZ12" s="1610"/>
      <c r="BA12" s="1610"/>
      <c r="BB12" s="1610"/>
      <c r="BC12" s="1610"/>
      <c r="BD12" s="1610"/>
      <c r="BE12" s="1610"/>
      <c r="BF12" s="1610"/>
      <c r="BG12" s="1610"/>
      <c r="BH12" s="1610"/>
      <c r="BI12" s="1610"/>
      <c r="BJ12" s="1610"/>
      <c r="BK12" s="1610"/>
      <c r="BL12" s="1610"/>
      <c r="BM12" s="1610"/>
      <c r="BN12" s="1610"/>
      <c r="BO12" s="1610"/>
      <c r="BP12" s="1610"/>
      <c r="BQ12" s="1610"/>
      <c r="BR12" s="1610"/>
      <c r="BS12" s="1610"/>
      <c r="BT12" s="1610"/>
      <c r="BU12" s="1610"/>
      <c r="BV12" s="1610"/>
      <c r="BW12" s="1610"/>
      <c r="BX12" s="1610"/>
      <c r="BY12" s="1610"/>
      <c r="BZ12" s="1610"/>
      <c r="CA12" s="1610"/>
      <c r="CB12" s="1610"/>
      <c r="CC12" s="1610"/>
      <c r="CD12" s="1610"/>
      <c r="CE12" s="1610"/>
      <c r="CF12" s="1610"/>
      <c r="CG12" s="1610"/>
      <c r="CH12" s="1610"/>
      <c r="CI12" s="1610"/>
      <c r="CJ12" s="1610"/>
      <c r="CK12" s="1610"/>
      <c r="CL12" s="1610"/>
      <c r="CM12" s="1610"/>
      <c r="CN12" s="1610"/>
      <c r="CO12" s="1610"/>
      <c r="CP12" s="1610"/>
      <c r="CQ12" s="1610"/>
      <c r="CR12" s="1610"/>
      <c r="CS12" s="1610"/>
      <c r="CT12" s="1610"/>
      <c r="CU12" s="1610"/>
      <c r="CV12" s="1610"/>
      <c r="CW12" s="1610"/>
      <c r="CX12" s="1610"/>
      <c r="CY12" s="1610"/>
      <c r="CZ12" s="1610"/>
      <c r="DA12" s="1610"/>
      <c r="DB12" s="1610"/>
      <c r="DC12" s="1610"/>
      <c r="DD12" s="1610"/>
      <c r="DE12" s="1610"/>
      <c r="DF12" s="1609"/>
      <c r="DG12" s="1610"/>
      <c r="DH12" s="1610"/>
      <c r="DI12" s="1610"/>
      <c r="DJ12" s="1610"/>
      <c r="DK12" s="1610"/>
      <c r="DL12" s="1610"/>
      <c r="DM12" s="1610"/>
      <c r="DN12" s="1610"/>
      <c r="DO12" s="1610"/>
      <c r="DP12" s="1610"/>
      <c r="DQ12" s="1611"/>
      <c r="DR12" s="1610"/>
      <c r="DS12" s="1610"/>
      <c r="DT12" s="1610"/>
      <c r="DU12" s="1610"/>
      <c r="DV12" s="1610"/>
      <c r="DW12" s="1610"/>
      <c r="DX12" s="1610"/>
      <c r="DY12" s="1610"/>
      <c r="DZ12" s="1610"/>
      <c r="EA12" s="1610"/>
      <c r="EB12" s="1610"/>
      <c r="EC12" s="1610"/>
      <c r="ED12" s="1609"/>
      <c r="EE12" s="1610"/>
      <c r="EF12" s="1610"/>
      <c r="EG12" s="1610"/>
      <c r="EH12" s="1610"/>
      <c r="EI12" s="1610"/>
      <c r="EJ12" s="1610"/>
      <c r="EK12" s="1610"/>
      <c r="EL12" s="1610"/>
      <c r="EM12" s="1610"/>
      <c r="EN12" s="1610"/>
      <c r="EO12" s="1610"/>
      <c r="EP12" s="1609"/>
      <c r="EQ12" s="1610"/>
      <c r="ER12" s="1610"/>
      <c r="ES12" s="1610"/>
      <c r="ET12" s="1610"/>
      <c r="EU12" s="1610"/>
      <c r="EV12" s="1610"/>
      <c r="EW12" s="1610"/>
      <c r="EX12" s="1610"/>
      <c r="EY12" s="1610"/>
      <c r="EZ12" s="1610"/>
      <c r="FA12" s="1611">
        <v>0</v>
      </c>
      <c r="FB12" s="1609">
        <v>0</v>
      </c>
      <c r="FC12" s="1610">
        <v>2420.4338870000001</v>
      </c>
      <c r="FD12" s="1610">
        <v>2381.423573</v>
      </c>
      <c r="FE12" s="1610">
        <v>2411.4738199999997</v>
      </c>
      <c r="FF12" s="1610">
        <v>2426.9263489999998</v>
      </c>
      <c r="FG12" s="1610">
        <v>2426.4857280000001</v>
      </c>
      <c r="FH12" s="1610">
        <v>2325.4157379999997</v>
      </c>
      <c r="FI12" s="1610">
        <v>2351.8594069999999</v>
      </c>
      <c r="FJ12" s="1610">
        <v>2405.3567269999999</v>
      </c>
      <c r="FK12" s="1610">
        <v>2415.0631669999998</v>
      </c>
      <c r="FL12" s="1610">
        <v>2415.0631669999998</v>
      </c>
      <c r="FM12" s="1611">
        <v>3115.0631669999998</v>
      </c>
      <c r="FN12" s="1610">
        <v>3111.7563029999997</v>
      </c>
      <c r="FO12" s="1610">
        <v>3036.7214330000002</v>
      </c>
      <c r="FP12" s="1610">
        <v>3062.5665049999998</v>
      </c>
      <c r="FQ12" s="1610">
        <v>2869.4044989999998</v>
      </c>
      <c r="FR12" s="1610">
        <v>3001.8420339999998</v>
      </c>
      <c r="FS12" s="1610">
        <v>3025.9839099999999</v>
      </c>
      <c r="FT12" s="1610">
        <v>2852.5625269999996</v>
      </c>
      <c r="FU12" s="1610">
        <v>2783.345045</v>
      </c>
      <c r="FV12" s="1610">
        <v>2757.9717429999996</v>
      </c>
      <c r="FW12" s="1610">
        <v>2864.751428</v>
      </c>
      <c r="FX12" s="1610">
        <v>2642.4339070000001</v>
      </c>
      <c r="FY12" s="1611">
        <v>2669.6173429999999</v>
      </c>
      <c r="FZ12" s="1609">
        <v>2646.6946819999998</v>
      </c>
      <c r="GA12" s="1610">
        <v>2962.6486030000001</v>
      </c>
      <c r="GB12" s="1610">
        <v>2831.0778339999997</v>
      </c>
      <c r="GC12" s="1610">
        <v>2844.8968439999999</v>
      </c>
      <c r="GD12" s="1610">
        <v>2519.6092400000002</v>
      </c>
      <c r="GE12" s="1610">
        <v>2752.7325230000001</v>
      </c>
      <c r="GF12" s="1610">
        <v>2858.5156139999999</v>
      </c>
      <c r="GG12" s="1610">
        <v>3139.7094889999998</v>
      </c>
      <c r="GH12" s="1610">
        <v>3113.8960240000001</v>
      </c>
      <c r="GI12" s="1610">
        <v>2941.7416790000002</v>
      </c>
      <c r="GJ12" s="1610">
        <v>2694.0838960000001</v>
      </c>
      <c r="GK12" s="1611">
        <v>2873.9427730000002</v>
      </c>
      <c r="GL12" s="1609"/>
    </row>
    <row r="13" spans="1:194" ht="39.75" customHeight="1" x14ac:dyDescent="0.7">
      <c r="A13" s="1608" t="s">
        <v>1006</v>
      </c>
      <c r="B13" s="1610"/>
      <c r="C13" s="1610"/>
      <c r="D13" s="1610"/>
      <c r="E13" s="1610"/>
      <c r="F13" s="1610"/>
      <c r="G13" s="1610"/>
      <c r="H13" s="1610"/>
      <c r="I13" s="1610"/>
      <c r="J13" s="1610"/>
      <c r="K13" s="1610"/>
      <c r="L13" s="1610"/>
      <c r="M13" s="1610"/>
      <c r="N13" s="1610"/>
      <c r="O13" s="1610"/>
      <c r="P13" s="1610"/>
      <c r="Q13" s="1610"/>
      <c r="R13" s="1610"/>
      <c r="S13" s="1610"/>
      <c r="T13" s="1610"/>
      <c r="U13" s="1610"/>
      <c r="V13" s="1610"/>
      <c r="W13" s="1610"/>
      <c r="X13" s="1610"/>
      <c r="Y13" s="1610"/>
      <c r="Z13" s="1610"/>
      <c r="AA13" s="1610"/>
      <c r="AB13" s="1610"/>
      <c r="AC13" s="1610"/>
      <c r="AD13" s="1610"/>
      <c r="AE13" s="1610"/>
      <c r="AF13" s="1610"/>
      <c r="AG13" s="1610"/>
      <c r="AH13" s="1610"/>
      <c r="AI13" s="1610"/>
      <c r="AJ13" s="1610"/>
      <c r="AK13" s="1610"/>
      <c r="AL13" s="1610"/>
      <c r="AM13" s="1610"/>
      <c r="AN13" s="1610"/>
      <c r="AO13" s="1610"/>
      <c r="AP13" s="1610"/>
      <c r="AQ13" s="1610"/>
      <c r="AR13" s="1610"/>
      <c r="AS13" s="1610"/>
      <c r="AT13" s="1610"/>
      <c r="AU13" s="1610"/>
      <c r="AV13" s="1610"/>
      <c r="AW13" s="1610"/>
      <c r="AX13" s="1610"/>
      <c r="AY13" s="1610"/>
      <c r="AZ13" s="1610"/>
      <c r="BA13" s="1610"/>
      <c r="BB13" s="1610"/>
      <c r="BC13" s="1610"/>
      <c r="BD13" s="1610"/>
      <c r="BE13" s="1610"/>
      <c r="BF13" s="1610"/>
      <c r="BG13" s="1610"/>
      <c r="BH13" s="1610"/>
      <c r="BI13" s="1610"/>
      <c r="BJ13" s="1610"/>
      <c r="BK13" s="1610"/>
      <c r="BL13" s="1610"/>
      <c r="BM13" s="1610"/>
      <c r="BN13" s="1610"/>
      <c r="BO13" s="1610"/>
      <c r="BP13" s="1610"/>
      <c r="BQ13" s="1610"/>
      <c r="BR13" s="1610"/>
      <c r="BS13" s="1610"/>
      <c r="BT13" s="1610"/>
      <c r="BU13" s="1610"/>
      <c r="BV13" s="1610"/>
      <c r="BW13" s="1610"/>
      <c r="BX13" s="1610"/>
      <c r="BY13" s="1610"/>
      <c r="BZ13" s="1610"/>
      <c r="CA13" s="1610"/>
      <c r="CB13" s="1610"/>
      <c r="CC13" s="1610"/>
      <c r="CD13" s="1610"/>
      <c r="CE13" s="1610"/>
      <c r="CF13" s="1610"/>
      <c r="CG13" s="1610"/>
      <c r="CH13" s="1610"/>
      <c r="CI13" s="1610"/>
      <c r="CJ13" s="1610"/>
      <c r="CK13" s="1610"/>
      <c r="CL13" s="1610"/>
      <c r="CM13" s="1610"/>
      <c r="CN13" s="1610"/>
      <c r="CO13" s="1610"/>
      <c r="CP13" s="1610"/>
      <c r="CQ13" s="1610"/>
      <c r="CR13" s="1610"/>
      <c r="CS13" s="1610"/>
      <c r="CT13" s="1610"/>
      <c r="CU13" s="1610"/>
      <c r="CV13" s="1610"/>
      <c r="CW13" s="1610"/>
      <c r="CX13" s="1610"/>
      <c r="CY13" s="1610"/>
      <c r="CZ13" s="1610"/>
      <c r="DA13" s="1610"/>
      <c r="DB13" s="1610"/>
      <c r="DC13" s="1610"/>
      <c r="DD13" s="1610"/>
      <c r="DE13" s="1610"/>
      <c r="DF13" s="1609"/>
      <c r="DG13" s="1610"/>
      <c r="DH13" s="1610"/>
      <c r="DI13" s="1610"/>
      <c r="DJ13" s="1610"/>
      <c r="DK13" s="1610"/>
      <c r="DL13" s="1610"/>
      <c r="DM13" s="1610"/>
      <c r="DN13" s="1610"/>
      <c r="DO13" s="1610"/>
      <c r="DP13" s="1610"/>
      <c r="DQ13" s="1611"/>
      <c r="DR13" s="1610"/>
      <c r="DS13" s="1610"/>
      <c r="DT13" s="1610"/>
      <c r="DU13" s="1610"/>
      <c r="DV13" s="1610"/>
      <c r="DW13" s="1610"/>
      <c r="DX13" s="1610"/>
      <c r="DY13" s="1610"/>
      <c r="DZ13" s="1610"/>
      <c r="EA13" s="1610"/>
      <c r="EB13" s="1610"/>
      <c r="EC13" s="1610"/>
      <c r="ED13" s="1609"/>
      <c r="EE13" s="1610"/>
      <c r="EF13" s="1610"/>
      <c r="EG13" s="1610"/>
      <c r="EH13" s="1610"/>
      <c r="EI13" s="1610"/>
      <c r="EJ13" s="1610"/>
      <c r="EK13" s="1610"/>
      <c r="EL13" s="1610"/>
      <c r="EM13" s="1610"/>
      <c r="EN13" s="1610"/>
      <c r="EO13" s="1610"/>
      <c r="EP13" s="1609"/>
      <c r="EQ13" s="1610"/>
      <c r="ER13" s="1610"/>
      <c r="ES13" s="1610"/>
      <c r="ET13" s="1610"/>
      <c r="EU13" s="1610"/>
      <c r="EV13" s="1610"/>
      <c r="EW13" s="1610"/>
      <c r="EX13" s="1610"/>
      <c r="EY13" s="1610"/>
      <c r="EZ13" s="1610"/>
      <c r="FA13" s="1611">
        <v>0</v>
      </c>
      <c r="FB13" s="1609">
        <v>0</v>
      </c>
      <c r="FC13" s="1610">
        <v>831.32359699999995</v>
      </c>
      <c r="FD13" s="1610">
        <v>870.54131300000006</v>
      </c>
      <c r="FE13" s="1610">
        <v>840.49106600000005</v>
      </c>
      <c r="FF13" s="1610">
        <v>825.03853700000002</v>
      </c>
      <c r="FG13" s="1610">
        <v>825.47915799999998</v>
      </c>
      <c r="FH13" s="1610">
        <v>926.54914799999995</v>
      </c>
      <c r="FI13" s="1610">
        <v>688.18246299999998</v>
      </c>
      <c r="FJ13" s="1610">
        <v>725.66585199999997</v>
      </c>
      <c r="FK13" s="1610">
        <v>722.35579600000005</v>
      </c>
      <c r="FL13" s="1610">
        <v>722.35579600000005</v>
      </c>
      <c r="FM13" s="1611">
        <v>721.63513400000011</v>
      </c>
      <c r="FN13" s="1610">
        <v>724.9419979999999</v>
      </c>
      <c r="FO13" s="1610">
        <v>853.85188599999992</v>
      </c>
      <c r="FP13" s="1610">
        <v>828.00681399999996</v>
      </c>
      <c r="FQ13" s="1610">
        <v>1721.2248199999999</v>
      </c>
      <c r="FR13" s="1610">
        <v>877.69977300000005</v>
      </c>
      <c r="FS13" s="1610">
        <v>1582.1078969999999</v>
      </c>
      <c r="FT13" s="1610">
        <v>1755.52928</v>
      </c>
      <c r="FU13" s="1610">
        <v>1916.0548470000001</v>
      </c>
      <c r="FV13" s="1610">
        <v>1940.3623239999999</v>
      </c>
      <c r="FW13" s="1610">
        <v>1833.582639</v>
      </c>
      <c r="FX13" s="1610">
        <v>2055.9001599999997</v>
      </c>
      <c r="FY13" s="1611">
        <v>2045.5532990000002</v>
      </c>
      <c r="FZ13" s="1609">
        <v>1961.47596</v>
      </c>
      <c r="GA13" s="1610">
        <v>1846.096031</v>
      </c>
      <c r="GB13" s="1610">
        <v>1977.6667999999997</v>
      </c>
      <c r="GC13" s="1610">
        <v>1983.84779</v>
      </c>
      <c r="GD13" s="1610">
        <v>2318.6353939999999</v>
      </c>
      <c r="GE13" s="1610">
        <v>2120.8849460000001</v>
      </c>
      <c r="GF13" s="1610">
        <v>2133.6488549999999</v>
      </c>
      <c r="GG13" s="1610">
        <v>1862.45498</v>
      </c>
      <c r="GH13" s="1610">
        <v>1893.2684450000004</v>
      </c>
      <c r="GI13" s="1610">
        <v>1368.3918650000001</v>
      </c>
      <c r="GJ13" s="1610">
        <v>2243.5745729999999</v>
      </c>
      <c r="GK13" s="1611">
        <v>2081.352887</v>
      </c>
      <c r="GL13" s="1609"/>
    </row>
    <row r="14" spans="1:194" s="1607" customFormat="1" ht="39.75" customHeight="1" x14ac:dyDescent="0.7">
      <c r="A14" s="1621" t="s">
        <v>1037</v>
      </c>
      <c r="B14" s="1579"/>
      <c r="C14" s="1579"/>
      <c r="D14" s="1579"/>
      <c r="E14" s="1579"/>
      <c r="F14" s="1579"/>
      <c r="G14" s="1579"/>
      <c r="H14" s="1579"/>
      <c r="I14" s="1579"/>
      <c r="J14" s="1579"/>
      <c r="K14" s="1579"/>
      <c r="L14" s="1579"/>
      <c r="M14" s="1579"/>
      <c r="N14" s="1579"/>
      <c r="O14" s="1579"/>
      <c r="P14" s="1579"/>
      <c r="Q14" s="1579"/>
      <c r="R14" s="1579"/>
      <c r="S14" s="1579"/>
      <c r="T14" s="1579"/>
      <c r="U14" s="1579"/>
      <c r="V14" s="1579"/>
      <c r="W14" s="1579"/>
      <c r="X14" s="1579"/>
      <c r="Y14" s="1579"/>
      <c r="Z14" s="1579"/>
      <c r="AA14" s="1579"/>
      <c r="AB14" s="1579"/>
      <c r="AC14" s="1579"/>
      <c r="AD14" s="1579"/>
      <c r="AE14" s="1579"/>
      <c r="AF14" s="1579"/>
      <c r="AG14" s="1579"/>
      <c r="AH14" s="1579"/>
      <c r="AI14" s="1579"/>
      <c r="AJ14" s="1579"/>
      <c r="AK14" s="1579"/>
      <c r="AL14" s="1579"/>
      <c r="AM14" s="1579"/>
      <c r="AN14" s="1579"/>
      <c r="AO14" s="1579"/>
      <c r="AP14" s="1579"/>
      <c r="AQ14" s="1579"/>
      <c r="AR14" s="1579"/>
      <c r="AS14" s="1579"/>
      <c r="AT14" s="1579"/>
      <c r="AU14" s="1579"/>
      <c r="AV14" s="1579"/>
      <c r="AW14" s="1579"/>
      <c r="AX14" s="1579"/>
      <c r="AY14" s="1579"/>
      <c r="AZ14" s="1579"/>
      <c r="BA14" s="1579"/>
      <c r="BB14" s="1579"/>
      <c r="BC14" s="1579"/>
      <c r="BD14" s="1579"/>
      <c r="BE14" s="1579"/>
      <c r="BF14" s="1579"/>
      <c r="BG14" s="1579"/>
      <c r="BH14" s="1579"/>
      <c r="BI14" s="1579"/>
      <c r="BJ14" s="1579"/>
      <c r="BK14" s="1579"/>
      <c r="BL14" s="1579"/>
      <c r="BM14" s="1579"/>
      <c r="BN14" s="1579"/>
      <c r="BO14" s="1579"/>
      <c r="BP14" s="1579"/>
      <c r="BQ14" s="1579"/>
      <c r="BR14" s="1579"/>
      <c r="BS14" s="1579"/>
      <c r="BT14" s="1579"/>
      <c r="BU14" s="1579"/>
      <c r="BV14" s="1579"/>
      <c r="BW14" s="1579"/>
      <c r="BX14" s="1579"/>
      <c r="BY14" s="1579"/>
      <c r="BZ14" s="1579"/>
      <c r="CA14" s="1579"/>
      <c r="CB14" s="1579"/>
      <c r="CC14" s="1579"/>
      <c r="CD14" s="1579"/>
      <c r="CE14" s="1579"/>
      <c r="CF14" s="1579"/>
      <c r="CG14" s="1579"/>
      <c r="CH14" s="1579"/>
      <c r="CI14" s="1579"/>
      <c r="CJ14" s="1579"/>
      <c r="CK14" s="1579"/>
      <c r="CL14" s="1579"/>
      <c r="CM14" s="1579"/>
      <c r="CN14" s="1579"/>
      <c r="CO14" s="1579"/>
      <c r="CP14" s="1579"/>
      <c r="CQ14" s="1579"/>
      <c r="CR14" s="1579"/>
      <c r="CS14" s="1579"/>
      <c r="CT14" s="1579"/>
      <c r="CU14" s="1579"/>
      <c r="CV14" s="1579"/>
      <c r="CW14" s="1579"/>
      <c r="CX14" s="1579"/>
      <c r="CY14" s="1579"/>
      <c r="CZ14" s="1579"/>
      <c r="DA14" s="1579"/>
      <c r="DB14" s="1579"/>
      <c r="DC14" s="1579"/>
      <c r="DD14" s="1579"/>
      <c r="DE14" s="1579"/>
      <c r="DF14" s="1584"/>
      <c r="DG14" s="1579"/>
      <c r="DH14" s="1579"/>
      <c r="DI14" s="1579"/>
      <c r="DJ14" s="1579"/>
      <c r="DK14" s="1579"/>
      <c r="DL14" s="1579"/>
      <c r="DM14" s="1579"/>
      <c r="DN14" s="1579"/>
      <c r="DO14" s="1579"/>
      <c r="DP14" s="1579"/>
      <c r="DQ14" s="1585"/>
      <c r="DR14" s="1579"/>
      <c r="DS14" s="1579"/>
      <c r="DT14" s="1579"/>
      <c r="DU14" s="1579"/>
      <c r="DV14" s="1579"/>
      <c r="DW14" s="1579"/>
      <c r="DX14" s="1579"/>
      <c r="DY14" s="1579"/>
      <c r="DZ14" s="1579"/>
      <c r="EA14" s="1579"/>
      <c r="EB14" s="1579"/>
      <c r="EC14" s="1579"/>
      <c r="ED14" s="1584"/>
      <c r="EE14" s="1579"/>
      <c r="EF14" s="1579"/>
      <c r="EG14" s="1579"/>
      <c r="EH14" s="1579"/>
      <c r="EI14" s="1579"/>
      <c r="EJ14" s="1579"/>
      <c r="EK14" s="1579"/>
      <c r="EL14" s="1579"/>
      <c r="EM14" s="1579"/>
      <c r="EN14" s="1579"/>
      <c r="EO14" s="1579"/>
      <c r="EP14" s="1584"/>
      <c r="EQ14" s="1579"/>
      <c r="ER14" s="1579"/>
      <c r="ES14" s="1579"/>
      <c r="ET14" s="1579"/>
      <c r="EU14" s="1579"/>
      <c r="EV14" s="1579"/>
      <c r="EW14" s="1579"/>
      <c r="EX14" s="1579"/>
      <c r="EY14" s="1579"/>
      <c r="EZ14" s="1579"/>
      <c r="FA14" s="1585">
        <v>0</v>
      </c>
      <c r="FB14" s="1584">
        <v>0</v>
      </c>
      <c r="FC14" s="1579">
        <v>3251.7574840000002</v>
      </c>
      <c r="FD14" s="1579">
        <v>3251.9648859999998</v>
      </c>
      <c r="FE14" s="1579">
        <v>3251.9648859999998</v>
      </c>
      <c r="FF14" s="1579">
        <v>3251.9648859999998</v>
      </c>
      <c r="FG14" s="1579">
        <v>4459.5222210000002</v>
      </c>
      <c r="FH14" s="1579">
        <v>4459.5222210000011</v>
      </c>
      <c r="FI14" s="1579">
        <v>4279.1926800000001</v>
      </c>
      <c r="FJ14" s="1579">
        <v>4553.1191229999995</v>
      </c>
      <c r="FK14" s="1579">
        <v>4559.7316840000003</v>
      </c>
      <c r="FL14" s="1579">
        <v>4559.7316840000003</v>
      </c>
      <c r="FM14" s="1585">
        <v>6059.010494000001</v>
      </c>
      <c r="FN14" s="1579">
        <v>6059.0104940000001</v>
      </c>
      <c r="FO14" s="1579">
        <v>6149.7009149999994</v>
      </c>
      <c r="FP14" s="1579">
        <v>6149.7009149999994</v>
      </c>
      <c r="FQ14" s="1579">
        <v>6149.7398709999998</v>
      </c>
      <c r="FR14" s="1579">
        <v>6149.7398709999998</v>
      </c>
      <c r="FS14" s="1579">
        <v>6186.1148709999998</v>
      </c>
      <c r="FT14" s="1579">
        <v>6186.1148710000007</v>
      </c>
      <c r="FU14" s="1579">
        <v>6298.8745569999992</v>
      </c>
      <c r="FV14" s="1579">
        <v>6298.8745569999992</v>
      </c>
      <c r="FW14" s="1579">
        <v>6298.8745570000001</v>
      </c>
      <c r="FX14" s="1579">
        <v>6298.8745570000001</v>
      </c>
      <c r="FY14" s="1585">
        <v>6336.131648999999</v>
      </c>
      <c r="FZ14" s="1584">
        <v>6336.131648999999</v>
      </c>
      <c r="GA14" s="1579">
        <v>6451.6219579999997</v>
      </c>
      <c r="GB14" s="1579">
        <v>6451.6219579999997</v>
      </c>
      <c r="GC14" s="1579">
        <v>6451.6219579999997</v>
      </c>
      <c r="GD14" s="1579">
        <v>6451.6219579999997</v>
      </c>
      <c r="GE14" s="1579">
        <v>6489.7825339999999</v>
      </c>
      <c r="GF14" s="1579">
        <v>6489.7825340000009</v>
      </c>
      <c r="GG14" s="1579">
        <v>6489.7825340000009</v>
      </c>
      <c r="GH14" s="1579">
        <v>6489.7825339999999</v>
      </c>
      <c r="GI14" s="1579">
        <v>6999.9055319999998</v>
      </c>
      <c r="GJ14" s="1579">
        <v>6489.7825339999999</v>
      </c>
      <c r="GK14" s="1585">
        <v>6528.8685049999995</v>
      </c>
      <c r="GL14" s="1584"/>
    </row>
    <row r="15" spans="1:194" ht="39.75" customHeight="1" x14ac:dyDescent="0.7">
      <c r="A15" s="1608" t="s">
        <v>1005</v>
      </c>
      <c r="B15" s="1610"/>
      <c r="C15" s="1610"/>
      <c r="D15" s="1610"/>
      <c r="E15" s="1610"/>
      <c r="F15" s="1610"/>
      <c r="G15" s="1610"/>
      <c r="H15" s="1610"/>
      <c r="I15" s="1610"/>
      <c r="J15" s="1610"/>
      <c r="K15" s="1610"/>
      <c r="L15" s="1610"/>
      <c r="M15" s="1610"/>
      <c r="N15" s="1610"/>
      <c r="O15" s="1610"/>
      <c r="P15" s="1610"/>
      <c r="Q15" s="1610"/>
      <c r="R15" s="1610"/>
      <c r="S15" s="1610"/>
      <c r="T15" s="1610"/>
      <c r="U15" s="1610"/>
      <c r="V15" s="1610"/>
      <c r="W15" s="1610"/>
      <c r="X15" s="1610"/>
      <c r="Y15" s="1610"/>
      <c r="Z15" s="1610"/>
      <c r="AA15" s="1610"/>
      <c r="AB15" s="1610"/>
      <c r="AC15" s="1610"/>
      <c r="AD15" s="1610"/>
      <c r="AE15" s="1610"/>
      <c r="AF15" s="1610"/>
      <c r="AG15" s="1610"/>
      <c r="AH15" s="1610"/>
      <c r="AI15" s="1610"/>
      <c r="AJ15" s="1610"/>
      <c r="AK15" s="1610"/>
      <c r="AL15" s="1610"/>
      <c r="AM15" s="1610"/>
      <c r="AN15" s="1610"/>
      <c r="AO15" s="1610"/>
      <c r="AP15" s="1610"/>
      <c r="AQ15" s="1610"/>
      <c r="AR15" s="1610"/>
      <c r="AS15" s="1610"/>
      <c r="AT15" s="1610"/>
      <c r="AU15" s="1610"/>
      <c r="AV15" s="1610"/>
      <c r="AW15" s="1610"/>
      <c r="AX15" s="1610"/>
      <c r="AY15" s="1610"/>
      <c r="AZ15" s="1610"/>
      <c r="BA15" s="1610"/>
      <c r="BB15" s="1610"/>
      <c r="BC15" s="1610"/>
      <c r="BD15" s="1610"/>
      <c r="BE15" s="1610"/>
      <c r="BF15" s="1610"/>
      <c r="BG15" s="1610"/>
      <c r="BH15" s="1610"/>
      <c r="BI15" s="1610"/>
      <c r="BJ15" s="1610"/>
      <c r="BK15" s="1610"/>
      <c r="BL15" s="1610"/>
      <c r="BM15" s="1610"/>
      <c r="BN15" s="1610"/>
      <c r="BO15" s="1610"/>
      <c r="BP15" s="1610"/>
      <c r="BQ15" s="1610"/>
      <c r="BR15" s="1610"/>
      <c r="BS15" s="1610"/>
      <c r="BT15" s="1610"/>
      <c r="BU15" s="1610"/>
      <c r="BV15" s="1610"/>
      <c r="BW15" s="1610"/>
      <c r="BX15" s="1610"/>
      <c r="BY15" s="1610"/>
      <c r="BZ15" s="1610"/>
      <c r="CA15" s="1610"/>
      <c r="CB15" s="1610"/>
      <c r="CC15" s="1610"/>
      <c r="CD15" s="1610"/>
      <c r="CE15" s="1610"/>
      <c r="CF15" s="1610"/>
      <c r="CG15" s="1610"/>
      <c r="CH15" s="1610"/>
      <c r="CI15" s="1610"/>
      <c r="CJ15" s="1610"/>
      <c r="CK15" s="1610"/>
      <c r="CL15" s="1610"/>
      <c r="CM15" s="1610"/>
      <c r="CN15" s="1610"/>
      <c r="CO15" s="1610"/>
      <c r="CP15" s="1610"/>
      <c r="CQ15" s="1610"/>
      <c r="CR15" s="1610"/>
      <c r="CS15" s="1610"/>
      <c r="CT15" s="1610"/>
      <c r="CU15" s="1610"/>
      <c r="CV15" s="1610"/>
      <c r="CW15" s="1610"/>
      <c r="CX15" s="1610"/>
      <c r="CY15" s="1610"/>
      <c r="CZ15" s="1610"/>
      <c r="DA15" s="1610"/>
      <c r="DB15" s="1610"/>
      <c r="DC15" s="1610"/>
      <c r="DD15" s="1610"/>
      <c r="DE15" s="1610"/>
      <c r="DF15" s="1609"/>
      <c r="DG15" s="1610"/>
      <c r="DH15" s="1610"/>
      <c r="DI15" s="1610"/>
      <c r="DJ15" s="1610"/>
      <c r="DK15" s="1610"/>
      <c r="DL15" s="1610"/>
      <c r="DM15" s="1610"/>
      <c r="DN15" s="1610"/>
      <c r="DO15" s="1610"/>
      <c r="DP15" s="1610"/>
      <c r="DQ15" s="1611"/>
      <c r="DR15" s="1610"/>
      <c r="DS15" s="1610"/>
      <c r="DT15" s="1610"/>
      <c r="DU15" s="1610"/>
      <c r="DV15" s="1610"/>
      <c r="DW15" s="1610"/>
      <c r="DX15" s="1610"/>
      <c r="DY15" s="1610"/>
      <c r="DZ15" s="1610"/>
      <c r="EA15" s="1610"/>
      <c r="EB15" s="1610"/>
      <c r="EC15" s="1610"/>
      <c r="ED15" s="1609"/>
      <c r="EE15" s="1610"/>
      <c r="EF15" s="1610"/>
      <c r="EG15" s="1610"/>
      <c r="EH15" s="1610"/>
      <c r="EI15" s="1610"/>
      <c r="EJ15" s="1610"/>
      <c r="EK15" s="1610"/>
      <c r="EL15" s="1610"/>
      <c r="EM15" s="1610"/>
      <c r="EN15" s="1610"/>
      <c r="EO15" s="1610"/>
      <c r="EP15" s="1609"/>
      <c r="EQ15" s="1610"/>
      <c r="ER15" s="1610"/>
      <c r="ES15" s="1610"/>
      <c r="ET15" s="1610"/>
      <c r="EU15" s="1610"/>
      <c r="EV15" s="1610"/>
      <c r="EW15" s="1610"/>
      <c r="EX15" s="1610"/>
      <c r="EY15" s="1610"/>
      <c r="EZ15" s="1610"/>
      <c r="FA15" s="1611">
        <v>0</v>
      </c>
      <c r="FB15" s="1609">
        <v>0</v>
      </c>
      <c r="FC15" s="1610">
        <v>2421.6256669999998</v>
      </c>
      <c r="FD15" s="1610">
        <v>2337.333658</v>
      </c>
      <c r="FE15" s="1610">
        <v>2453.4861169999999</v>
      </c>
      <c r="FF15" s="1610">
        <v>2467.750274</v>
      </c>
      <c r="FG15" s="1610">
        <v>2236.6806529999999</v>
      </c>
      <c r="FH15" s="1610">
        <v>2247.9089160000003</v>
      </c>
      <c r="FI15" s="1610">
        <v>2245.1454900000003</v>
      </c>
      <c r="FJ15" s="1610">
        <v>2302.6999249999999</v>
      </c>
      <c r="FK15" s="1610">
        <v>2275.3394789999998</v>
      </c>
      <c r="FL15" s="1610">
        <v>2261.3089870000003</v>
      </c>
      <c r="FM15" s="1611">
        <v>2971.4095569999999</v>
      </c>
      <c r="FN15" s="1610">
        <v>2586.1382259999996</v>
      </c>
      <c r="FO15" s="1610">
        <v>2605.176367</v>
      </c>
      <c r="FP15" s="1610">
        <v>2842.177189</v>
      </c>
      <c r="FQ15" s="1610">
        <v>2596.0344479999999</v>
      </c>
      <c r="FR15" s="1610">
        <v>2681.2883709999996</v>
      </c>
      <c r="FS15" s="1610">
        <v>2727.789898</v>
      </c>
      <c r="FT15" s="1610">
        <v>2460.1064530000003</v>
      </c>
      <c r="FU15" s="1610">
        <v>2420.7470939999998</v>
      </c>
      <c r="FV15" s="1610">
        <v>2317.9096170000003</v>
      </c>
      <c r="FW15" s="1610">
        <v>3297.954103</v>
      </c>
      <c r="FX15" s="1610">
        <v>3180.2141080000001</v>
      </c>
      <c r="FY15" s="1611">
        <v>3023.5937280000003</v>
      </c>
      <c r="FZ15" s="1609">
        <v>2836.284463</v>
      </c>
      <c r="GA15" s="1610">
        <v>3361.6298569999999</v>
      </c>
      <c r="GB15" s="1610">
        <v>3193.0442560000001</v>
      </c>
      <c r="GC15" s="1610">
        <v>3100.3316409999998</v>
      </c>
      <c r="GD15" s="1610">
        <v>2977.7145329999998</v>
      </c>
      <c r="GE15" s="1610">
        <v>3256.0364759999998</v>
      </c>
      <c r="GF15" s="1610">
        <v>3411.3882030000004</v>
      </c>
      <c r="GG15" s="1610">
        <v>3480.50821</v>
      </c>
      <c r="GH15" s="1610">
        <v>3327.6278889999999</v>
      </c>
      <c r="GI15" s="1610">
        <v>3408.2013110000003</v>
      </c>
      <c r="GJ15" s="1610">
        <v>3485.3801790000002</v>
      </c>
      <c r="GK15" s="1611">
        <v>3595.9925709999998</v>
      </c>
      <c r="GL15" s="1609"/>
    </row>
    <row r="16" spans="1:194" ht="39.75" customHeight="1" x14ac:dyDescent="0.7">
      <c r="A16" s="1608" t="s">
        <v>1006</v>
      </c>
      <c r="B16" s="1610"/>
      <c r="C16" s="1610"/>
      <c r="D16" s="1610"/>
      <c r="E16" s="1610"/>
      <c r="F16" s="1610"/>
      <c r="G16" s="1610"/>
      <c r="H16" s="1610"/>
      <c r="I16" s="1610"/>
      <c r="J16" s="1610"/>
      <c r="K16" s="1610"/>
      <c r="L16" s="1610"/>
      <c r="M16" s="1610"/>
      <c r="N16" s="1610"/>
      <c r="O16" s="1610"/>
      <c r="P16" s="1610"/>
      <c r="Q16" s="1610"/>
      <c r="R16" s="1610"/>
      <c r="S16" s="1610"/>
      <c r="T16" s="1610"/>
      <c r="U16" s="1610"/>
      <c r="V16" s="1610"/>
      <c r="W16" s="1610"/>
      <c r="X16" s="1610"/>
      <c r="Y16" s="1610"/>
      <c r="Z16" s="1610"/>
      <c r="AA16" s="1610"/>
      <c r="AB16" s="1610"/>
      <c r="AC16" s="1610"/>
      <c r="AD16" s="1610"/>
      <c r="AE16" s="1610"/>
      <c r="AF16" s="1610"/>
      <c r="AG16" s="1610"/>
      <c r="AH16" s="1610"/>
      <c r="AI16" s="1610"/>
      <c r="AJ16" s="1610"/>
      <c r="AK16" s="1610"/>
      <c r="AL16" s="1610"/>
      <c r="AM16" s="1610"/>
      <c r="AN16" s="1610"/>
      <c r="AO16" s="1610"/>
      <c r="AP16" s="1610"/>
      <c r="AQ16" s="1610"/>
      <c r="AR16" s="1610"/>
      <c r="AS16" s="1610"/>
      <c r="AT16" s="1610"/>
      <c r="AU16" s="1610"/>
      <c r="AV16" s="1610"/>
      <c r="AW16" s="1610"/>
      <c r="AX16" s="1610"/>
      <c r="AY16" s="1610"/>
      <c r="AZ16" s="1610"/>
      <c r="BA16" s="1610"/>
      <c r="BB16" s="1610"/>
      <c r="BC16" s="1610"/>
      <c r="BD16" s="1610"/>
      <c r="BE16" s="1610"/>
      <c r="BF16" s="1610"/>
      <c r="BG16" s="1610"/>
      <c r="BH16" s="1610"/>
      <c r="BI16" s="1610"/>
      <c r="BJ16" s="1610"/>
      <c r="BK16" s="1610"/>
      <c r="BL16" s="1610"/>
      <c r="BM16" s="1610"/>
      <c r="BN16" s="1610"/>
      <c r="BO16" s="1610"/>
      <c r="BP16" s="1610"/>
      <c r="BQ16" s="1610"/>
      <c r="BR16" s="1610"/>
      <c r="BS16" s="1610"/>
      <c r="BT16" s="1610"/>
      <c r="BU16" s="1610"/>
      <c r="BV16" s="1610"/>
      <c r="BW16" s="1610"/>
      <c r="BX16" s="1610"/>
      <c r="BY16" s="1610"/>
      <c r="BZ16" s="1610"/>
      <c r="CA16" s="1610"/>
      <c r="CB16" s="1610"/>
      <c r="CC16" s="1610"/>
      <c r="CD16" s="1610"/>
      <c r="CE16" s="1610"/>
      <c r="CF16" s="1610"/>
      <c r="CG16" s="1610"/>
      <c r="CH16" s="1610"/>
      <c r="CI16" s="1610"/>
      <c r="CJ16" s="1610"/>
      <c r="CK16" s="1610"/>
      <c r="CL16" s="1610"/>
      <c r="CM16" s="1610"/>
      <c r="CN16" s="1610"/>
      <c r="CO16" s="1610"/>
      <c r="CP16" s="1610"/>
      <c r="CQ16" s="1610"/>
      <c r="CR16" s="1610"/>
      <c r="CS16" s="1610"/>
      <c r="CT16" s="1610"/>
      <c r="CU16" s="1610"/>
      <c r="CV16" s="1610"/>
      <c r="CW16" s="1610"/>
      <c r="CX16" s="1610"/>
      <c r="CY16" s="1610"/>
      <c r="CZ16" s="1610"/>
      <c r="DA16" s="1610"/>
      <c r="DB16" s="1610"/>
      <c r="DC16" s="1610"/>
      <c r="DD16" s="1610"/>
      <c r="DE16" s="1610"/>
      <c r="DF16" s="1609"/>
      <c r="DG16" s="1610"/>
      <c r="DH16" s="1610"/>
      <c r="DI16" s="1610"/>
      <c r="DJ16" s="1610"/>
      <c r="DK16" s="1610"/>
      <c r="DL16" s="1610"/>
      <c r="DM16" s="1610"/>
      <c r="DN16" s="1610"/>
      <c r="DO16" s="1610"/>
      <c r="DP16" s="1610"/>
      <c r="DQ16" s="1611"/>
      <c r="DR16" s="1610"/>
      <c r="DS16" s="1610"/>
      <c r="DT16" s="1610"/>
      <c r="DU16" s="1610"/>
      <c r="DV16" s="1610"/>
      <c r="DW16" s="1610"/>
      <c r="DX16" s="1610"/>
      <c r="DY16" s="1610"/>
      <c r="DZ16" s="1610"/>
      <c r="EA16" s="1610"/>
      <c r="EB16" s="1610"/>
      <c r="EC16" s="1610"/>
      <c r="ED16" s="1609"/>
      <c r="EE16" s="1610"/>
      <c r="EF16" s="1610"/>
      <c r="EG16" s="1610"/>
      <c r="EH16" s="1610"/>
      <c r="EI16" s="1610"/>
      <c r="EJ16" s="1610"/>
      <c r="EK16" s="1610"/>
      <c r="EL16" s="1610"/>
      <c r="EM16" s="1610"/>
      <c r="EN16" s="1610"/>
      <c r="EO16" s="1610"/>
      <c r="EP16" s="1609"/>
      <c r="EQ16" s="1610"/>
      <c r="ER16" s="1610"/>
      <c r="ES16" s="1610"/>
      <c r="ET16" s="1610"/>
      <c r="EU16" s="1610"/>
      <c r="EV16" s="1610"/>
      <c r="EW16" s="1610"/>
      <c r="EX16" s="1610"/>
      <c r="EY16" s="1610"/>
      <c r="EZ16" s="1610"/>
      <c r="FA16" s="1611">
        <v>0</v>
      </c>
      <c r="FB16" s="1609">
        <v>0</v>
      </c>
      <c r="FC16" s="1610">
        <v>830.13181700000007</v>
      </c>
      <c r="FD16" s="1610">
        <v>914.63122799999996</v>
      </c>
      <c r="FE16" s="1610">
        <v>798.47876900000006</v>
      </c>
      <c r="FF16" s="1610">
        <v>784.21461199999999</v>
      </c>
      <c r="FG16" s="1610">
        <v>1015.284233</v>
      </c>
      <c r="FH16" s="1610">
        <v>1004.05597</v>
      </c>
      <c r="FI16" s="1610">
        <v>797.33944599999995</v>
      </c>
      <c r="FJ16" s="1610">
        <v>830.80283499999996</v>
      </c>
      <c r="FK16" s="1610">
        <v>864.58899799999995</v>
      </c>
      <c r="FL16" s="1610">
        <v>878.61948999999993</v>
      </c>
      <c r="FM16" s="1611">
        <v>1667.79773</v>
      </c>
      <c r="FN16" s="1610">
        <v>2053.0690610000001</v>
      </c>
      <c r="FO16" s="1610">
        <v>2090.2911439999998</v>
      </c>
      <c r="FP16" s="1610">
        <v>1853.2903219999998</v>
      </c>
      <c r="FQ16" s="1610">
        <v>2099.4720189999998</v>
      </c>
      <c r="FR16" s="1610">
        <v>2015.232068</v>
      </c>
      <c r="FS16" s="1610">
        <v>2005.1055409999999</v>
      </c>
      <c r="FT16" s="1610">
        <v>2272.788986</v>
      </c>
      <c r="FU16" s="1610">
        <v>2389.5165219999999</v>
      </c>
      <c r="FV16" s="1610">
        <v>2491.2858509999996</v>
      </c>
      <c r="FW16" s="1610">
        <v>1511.2413650000001</v>
      </c>
      <c r="FX16" s="1610">
        <v>1830.93236</v>
      </c>
      <c r="FY16" s="1611">
        <v>1912.8588319999999</v>
      </c>
      <c r="FZ16" s="1609">
        <v>1807.6680969999998</v>
      </c>
      <c r="GA16" s="1610">
        <v>1564.7004399999998</v>
      </c>
      <c r="GB16" s="1610">
        <v>1733.2860410000001</v>
      </c>
      <c r="GC16" s="1610">
        <v>1825.998656</v>
      </c>
      <c r="GD16" s="1610">
        <v>1948.6157639999999</v>
      </c>
      <c r="GE16" s="1610">
        <v>1770.041577</v>
      </c>
      <c r="GF16" s="1610">
        <v>1614.6898500000002</v>
      </c>
      <c r="GG16" s="1610">
        <v>1565.5698430000002</v>
      </c>
      <c r="GH16" s="1610">
        <v>1718.4501640000001</v>
      </c>
      <c r="GI16" s="1610">
        <v>2147.9741789999998</v>
      </c>
      <c r="GJ16" s="1610">
        <v>1590.672313</v>
      </c>
      <c r="GK16" s="1611">
        <v>1504.145892</v>
      </c>
      <c r="GL16" s="1609"/>
    </row>
    <row r="17" spans="1:194" s="1607" customFormat="1" ht="39.75" customHeight="1" x14ac:dyDescent="0.7">
      <c r="A17" s="1621" t="s">
        <v>1038</v>
      </c>
      <c r="B17" s="1579">
        <v>0</v>
      </c>
      <c r="C17" s="1579">
        <v>0</v>
      </c>
      <c r="D17" s="1579">
        <v>0</v>
      </c>
      <c r="E17" s="1579">
        <v>0</v>
      </c>
      <c r="F17" s="1579">
        <v>0</v>
      </c>
      <c r="G17" s="1579">
        <v>0</v>
      </c>
      <c r="H17" s="1579">
        <v>0</v>
      </c>
      <c r="I17" s="1579">
        <v>0</v>
      </c>
      <c r="J17" s="1579">
        <v>0</v>
      </c>
      <c r="K17" s="1579">
        <v>0</v>
      </c>
      <c r="L17" s="1579">
        <v>0</v>
      </c>
      <c r="M17" s="1579">
        <v>0</v>
      </c>
      <c r="N17" s="1584">
        <v>0</v>
      </c>
      <c r="O17" s="1579">
        <v>0</v>
      </c>
      <c r="P17" s="1579">
        <v>0</v>
      </c>
      <c r="Q17" s="1579">
        <v>0</v>
      </c>
      <c r="R17" s="1579">
        <v>0</v>
      </c>
      <c r="S17" s="1579">
        <v>0</v>
      </c>
      <c r="T17" s="1579">
        <v>0</v>
      </c>
      <c r="U17" s="1579">
        <v>0</v>
      </c>
      <c r="V17" s="1579">
        <v>0</v>
      </c>
      <c r="W17" s="1579">
        <v>0</v>
      </c>
      <c r="X17" s="1579">
        <v>0</v>
      </c>
      <c r="Y17" s="1585">
        <v>0</v>
      </c>
      <c r="Z17" s="1579">
        <v>0</v>
      </c>
      <c r="AA17" s="1579">
        <v>0</v>
      </c>
      <c r="AB17" s="1579">
        <v>0</v>
      </c>
      <c r="AC17" s="1579">
        <v>0</v>
      </c>
      <c r="AD17" s="1579">
        <v>0</v>
      </c>
      <c r="AE17" s="1579">
        <v>0</v>
      </c>
      <c r="AF17" s="1579">
        <v>0</v>
      </c>
      <c r="AG17" s="1579">
        <v>0</v>
      </c>
      <c r="AH17" s="1579">
        <v>0</v>
      </c>
      <c r="AI17" s="1579">
        <v>0</v>
      </c>
      <c r="AJ17" s="1579">
        <v>0</v>
      </c>
      <c r="AK17" s="1579">
        <v>0</v>
      </c>
      <c r="AL17" s="1584">
        <v>0</v>
      </c>
      <c r="AM17" s="1579">
        <v>0</v>
      </c>
      <c r="AN17" s="1579">
        <v>0</v>
      </c>
      <c r="AO17" s="1579">
        <v>0</v>
      </c>
      <c r="AP17" s="1579">
        <v>0</v>
      </c>
      <c r="AQ17" s="1579">
        <v>0</v>
      </c>
      <c r="AR17" s="1579">
        <v>0</v>
      </c>
      <c r="AS17" s="1579">
        <v>0</v>
      </c>
      <c r="AT17" s="1579">
        <v>0</v>
      </c>
      <c r="AU17" s="1579">
        <v>0</v>
      </c>
      <c r="AV17" s="1579">
        <v>0</v>
      </c>
      <c r="AW17" s="1585">
        <v>0</v>
      </c>
      <c r="AX17" s="1605">
        <v>0</v>
      </c>
      <c r="AY17" s="1605">
        <v>0</v>
      </c>
      <c r="AZ17" s="1605">
        <v>0</v>
      </c>
      <c r="BA17" s="1605">
        <v>0</v>
      </c>
      <c r="BB17" s="1605">
        <v>0</v>
      </c>
      <c r="BC17" s="1605">
        <v>0</v>
      </c>
      <c r="BD17" s="1587">
        <v>0</v>
      </c>
      <c r="BE17" s="1587">
        <v>0</v>
      </c>
      <c r="BF17" s="1587">
        <v>0</v>
      </c>
      <c r="BG17" s="1587">
        <v>0</v>
      </c>
      <c r="BH17" s="1587">
        <v>0</v>
      </c>
      <c r="BI17" s="1587">
        <v>0</v>
      </c>
      <c r="BJ17" s="1586">
        <v>0</v>
      </c>
      <c r="BK17" s="1587">
        <v>0</v>
      </c>
      <c r="BL17" s="1587">
        <v>0</v>
      </c>
      <c r="BM17" s="1587">
        <v>0</v>
      </c>
      <c r="BN17" s="1587">
        <v>0</v>
      </c>
      <c r="BO17" s="1587">
        <v>0</v>
      </c>
      <c r="BP17" s="1587">
        <v>0</v>
      </c>
      <c r="BQ17" s="1587">
        <v>0</v>
      </c>
      <c r="BR17" s="1587">
        <v>0</v>
      </c>
      <c r="BS17" s="1587">
        <v>0</v>
      </c>
      <c r="BT17" s="1587">
        <v>0</v>
      </c>
      <c r="BU17" s="1588">
        <v>0</v>
      </c>
      <c r="BV17" s="1586">
        <v>0</v>
      </c>
      <c r="BW17" s="1587">
        <v>0</v>
      </c>
      <c r="BX17" s="1587">
        <v>0</v>
      </c>
      <c r="BY17" s="1587">
        <v>0</v>
      </c>
      <c r="BZ17" s="1587">
        <v>0</v>
      </c>
      <c r="CA17" s="1587">
        <v>0</v>
      </c>
      <c r="CB17" s="1587">
        <v>0</v>
      </c>
      <c r="CC17" s="1587">
        <v>0</v>
      </c>
      <c r="CD17" s="1587">
        <v>0</v>
      </c>
      <c r="CE17" s="1587">
        <v>0</v>
      </c>
      <c r="CF17" s="1587">
        <v>0</v>
      </c>
      <c r="CG17" s="1588">
        <v>0</v>
      </c>
      <c r="CH17" s="1587">
        <v>0</v>
      </c>
      <c r="CI17" s="1587">
        <v>0</v>
      </c>
      <c r="CJ17" s="1587">
        <v>0</v>
      </c>
      <c r="CK17" s="1605">
        <v>11</v>
      </c>
      <c r="CL17" s="1605">
        <v>9</v>
      </c>
      <c r="CM17" s="1605">
        <v>9</v>
      </c>
      <c r="CN17" s="1605">
        <v>9</v>
      </c>
      <c r="CO17" s="1605">
        <v>9</v>
      </c>
      <c r="CP17" s="1605">
        <v>9</v>
      </c>
      <c r="CQ17" s="1684">
        <v>9</v>
      </c>
      <c r="CR17" s="1684">
        <v>9</v>
      </c>
      <c r="CS17" s="1684">
        <v>606.63096099999996</v>
      </c>
      <c r="CT17" s="1685">
        <v>606.63096099999996</v>
      </c>
      <c r="CU17" s="1684">
        <v>606.63096099999996</v>
      </c>
      <c r="CV17" s="1684">
        <v>606.63096099999996</v>
      </c>
      <c r="CW17" s="1684">
        <v>606.63096099999996</v>
      </c>
      <c r="CX17" s="1684">
        <v>606.63096099999996</v>
      </c>
      <c r="CY17" s="1684">
        <v>606.63096099999996</v>
      </c>
      <c r="CZ17" s="1684">
        <v>606.63096099999996</v>
      </c>
      <c r="DA17" s="1684">
        <v>606.63096099999996</v>
      </c>
      <c r="DB17" s="1684">
        <v>607.63096099999996</v>
      </c>
      <c r="DC17" s="1684">
        <v>607.63096099999996</v>
      </c>
      <c r="DD17" s="1684">
        <v>607.63096099999996</v>
      </c>
      <c r="DE17" s="1686">
        <v>608.79096100000004</v>
      </c>
      <c r="DF17" s="1685">
        <v>608.79096100000004</v>
      </c>
      <c r="DG17" s="1684">
        <v>601.79369500000007</v>
      </c>
      <c r="DH17" s="1684">
        <v>607.53096100000005</v>
      </c>
      <c r="DI17" s="1684">
        <v>623.13696100000004</v>
      </c>
      <c r="DJ17" s="1684">
        <v>780.52966099999992</v>
      </c>
      <c r="DK17" s="1684">
        <v>815.52966100000003</v>
      </c>
      <c r="DL17" s="1690">
        <v>1147.8261610000002</v>
      </c>
      <c r="DM17" s="1690">
        <v>1236.6552609999999</v>
      </c>
      <c r="DN17" s="1690">
        <v>1220.037761</v>
      </c>
      <c r="DO17" s="1690">
        <v>1487.0472609999999</v>
      </c>
      <c r="DP17" s="1690">
        <v>1471.9622609999999</v>
      </c>
      <c r="DQ17" s="1691">
        <v>1488.1574819999998</v>
      </c>
      <c r="DR17" s="1692">
        <v>5894.4374820000003</v>
      </c>
      <c r="DS17" s="1690">
        <v>6147.4774820000002</v>
      </c>
      <c r="DT17" s="1690">
        <v>6153.6174819999997</v>
      </c>
      <c r="DU17" s="1690">
        <v>4726.2434020000001</v>
      </c>
      <c r="DV17" s="1690">
        <v>4726.8934019999997</v>
      </c>
      <c r="DW17" s="1684">
        <v>4836.0644020000009</v>
      </c>
      <c r="DX17" s="1684">
        <v>4934.9644019999996</v>
      </c>
      <c r="DY17" s="1684">
        <v>4939.9644019999996</v>
      </c>
      <c r="DZ17" s="1684">
        <v>5226.5889290000005</v>
      </c>
      <c r="EA17" s="1684">
        <v>5189.6929690000006</v>
      </c>
      <c r="EB17" s="1684">
        <v>4846.4902739999998</v>
      </c>
      <c r="EC17" s="1686">
        <v>4766.6902740000005</v>
      </c>
      <c r="ED17" s="1685">
        <v>4806.6712740000003</v>
      </c>
      <c r="EE17" s="1684">
        <v>4841.34791933</v>
      </c>
      <c r="EF17" s="1684">
        <v>5909.0015079999994</v>
      </c>
      <c r="EG17" s="1684">
        <v>6267.6301519999997</v>
      </c>
      <c r="EH17" s="1684">
        <v>6269.2781520000008</v>
      </c>
      <c r="EI17" s="1684">
        <v>6531.4959650000001</v>
      </c>
      <c r="EJ17" s="1684">
        <v>5765.8941349999996</v>
      </c>
      <c r="EK17" s="1684">
        <v>5662.6337640000002</v>
      </c>
      <c r="EL17" s="1684">
        <v>5657.9577639999998</v>
      </c>
      <c r="EM17" s="1684">
        <v>5976.178809</v>
      </c>
      <c r="EN17" s="1684">
        <v>5753.0719289999997</v>
      </c>
      <c r="EO17" s="1684">
        <v>5227.712888</v>
      </c>
      <c r="EP17" s="1685">
        <v>4583.8497779999998</v>
      </c>
      <c r="EQ17" s="1684">
        <v>4644.4167779999998</v>
      </c>
      <c r="ER17" s="1684">
        <v>4331.770278</v>
      </c>
      <c r="ES17" s="1684">
        <v>4476.4148869999999</v>
      </c>
      <c r="ET17" s="1684">
        <v>4444.4148869999999</v>
      </c>
      <c r="EU17" s="1684">
        <v>4445.4878870000002</v>
      </c>
      <c r="EV17" s="1684">
        <v>4434.7738770000005</v>
      </c>
      <c r="EW17" s="1684">
        <v>4622.9738870000001</v>
      </c>
      <c r="EX17" s="1684">
        <v>4630.3178870000002</v>
      </c>
      <c r="EY17" s="1684">
        <v>4680.2478870000004</v>
      </c>
      <c r="EZ17" s="1684">
        <v>4721.8478869999999</v>
      </c>
      <c r="FA17" s="1686">
        <v>5408.1506769999996</v>
      </c>
      <c r="FB17" s="1685">
        <v>5611.0506769999993</v>
      </c>
      <c r="FC17" s="1684">
        <v>5662.7987620000004</v>
      </c>
      <c r="FD17" s="1684">
        <v>5663.0061640000004</v>
      </c>
      <c r="FE17" s="1684">
        <v>5506.0491640000009</v>
      </c>
      <c r="FF17" s="1684">
        <v>5511.4491640000006</v>
      </c>
      <c r="FG17" s="1684">
        <v>7576.3930700000001</v>
      </c>
      <c r="FH17" s="1684">
        <v>7576.3930700000001</v>
      </c>
      <c r="FI17" s="1684">
        <v>7399.4081800000004</v>
      </c>
      <c r="FJ17" s="1684">
        <v>40183.441806000003</v>
      </c>
      <c r="FK17" s="1684">
        <v>41077.474074000005</v>
      </c>
      <c r="FL17" s="1684">
        <v>41077.474073999998</v>
      </c>
      <c r="FM17" s="1686">
        <v>41076.752355999997</v>
      </c>
      <c r="FN17" s="1684">
        <v>41076.752355999997</v>
      </c>
      <c r="FO17" s="1684">
        <v>42080.318195</v>
      </c>
      <c r="FP17" s="1684">
        <v>42080.318195000007</v>
      </c>
      <c r="FQ17" s="1684">
        <v>42680.372547999999</v>
      </c>
      <c r="FR17" s="1684">
        <v>42680.372548000007</v>
      </c>
      <c r="FS17" s="1684">
        <v>42680.372547999999</v>
      </c>
      <c r="FT17" s="1684">
        <v>42680.372547999999</v>
      </c>
      <c r="FU17" s="1684">
        <v>43743.929126000003</v>
      </c>
      <c r="FV17" s="1684">
        <v>43743.929125999995</v>
      </c>
      <c r="FW17" s="1684">
        <v>43743.929125999995</v>
      </c>
      <c r="FX17" s="1684">
        <v>43743.929125999995</v>
      </c>
      <c r="FY17" s="1686">
        <v>43743.929125999995</v>
      </c>
      <c r="FZ17" s="1685">
        <v>43743.929125999995</v>
      </c>
      <c r="GA17" s="1684">
        <v>44834.067772000002</v>
      </c>
      <c r="GB17" s="1684">
        <v>44834.067772000002</v>
      </c>
      <c r="GC17" s="1684">
        <v>44834.067772000002</v>
      </c>
      <c r="GD17" s="1684">
        <v>44834.067772000009</v>
      </c>
      <c r="GE17" s="1684">
        <v>44834.067772000002</v>
      </c>
      <c r="GF17" s="1684">
        <v>44834.067772000009</v>
      </c>
      <c r="GG17" s="1684">
        <v>44834.067772000002</v>
      </c>
      <c r="GH17" s="1684">
        <v>44834.067772000002</v>
      </c>
      <c r="GI17" s="1684">
        <v>44303.687753999999</v>
      </c>
      <c r="GJ17" s="1684">
        <v>44834.067772000002</v>
      </c>
      <c r="GK17" s="1686">
        <v>44834.067772000002</v>
      </c>
      <c r="GL17" s="1707"/>
    </row>
    <row r="18" spans="1:194" ht="39.75" customHeight="1" x14ac:dyDescent="0.7">
      <c r="A18" s="1608" t="s">
        <v>1005</v>
      </c>
      <c r="B18" s="1610">
        <v>0</v>
      </c>
      <c r="C18" s="1610">
        <v>0</v>
      </c>
      <c r="D18" s="1610">
        <v>0</v>
      </c>
      <c r="E18" s="1610">
        <v>0</v>
      </c>
      <c r="F18" s="1610">
        <v>0</v>
      </c>
      <c r="G18" s="1610">
        <v>0</v>
      </c>
      <c r="H18" s="1610">
        <v>0</v>
      </c>
      <c r="I18" s="1610">
        <v>0</v>
      </c>
      <c r="J18" s="1610">
        <v>0</v>
      </c>
      <c r="K18" s="1610">
        <v>0</v>
      </c>
      <c r="L18" s="1610">
        <v>0</v>
      </c>
      <c r="M18" s="1610">
        <v>0</v>
      </c>
      <c r="N18" s="1609">
        <v>0</v>
      </c>
      <c r="O18" s="1610">
        <v>0</v>
      </c>
      <c r="P18" s="1610">
        <v>0</v>
      </c>
      <c r="Q18" s="1610">
        <v>0</v>
      </c>
      <c r="R18" s="1610">
        <v>0</v>
      </c>
      <c r="S18" s="1610">
        <v>0</v>
      </c>
      <c r="T18" s="1610">
        <v>0</v>
      </c>
      <c r="U18" s="1610">
        <v>0</v>
      </c>
      <c r="V18" s="1610">
        <v>0</v>
      </c>
      <c r="W18" s="1610">
        <v>0</v>
      </c>
      <c r="X18" s="1610">
        <v>0</v>
      </c>
      <c r="Y18" s="1611">
        <v>0</v>
      </c>
      <c r="Z18" s="1610">
        <v>0</v>
      </c>
      <c r="AA18" s="1610">
        <v>0</v>
      </c>
      <c r="AB18" s="1610">
        <v>0</v>
      </c>
      <c r="AC18" s="1610">
        <v>0</v>
      </c>
      <c r="AD18" s="1610">
        <v>0</v>
      </c>
      <c r="AE18" s="1610">
        <v>0</v>
      </c>
      <c r="AF18" s="1610">
        <v>0</v>
      </c>
      <c r="AG18" s="1610">
        <v>0</v>
      </c>
      <c r="AH18" s="1610">
        <v>0</v>
      </c>
      <c r="AI18" s="1610">
        <v>0</v>
      </c>
      <c r="AJ18" s="1610">
        <v>0</v>
      </c>
      <c r="AK18" s="1610">
        <v>0</v>
      </c>
      <c r="AL18" s="1609">
        <v>0</v>
      </c>
      <c r="AM18" s="1610">
        <v>0</v>
      </c>
      <c r="AN18" s="1610">
        <v>0</v>
      </c>
      <c r="AO18" s="1610">
        <v>0</v>
      </c>
      <c r="AP18" s="1610">
        <v>0</v>
      </c>
      <c r="AQ18" s="1610">
        <v>0</v>
      </c>
      <c r="AR18" s="1610">
        <v>0</v>
      </c>
      <c r="AS18" s="1610">
        <v>0</v>
      </c>
      <c r="AT18" s="1610">
        <v>0</v>
      </c>
      <c r="AU18" s="1610">
        <v>0</v>
      </c>
      <c r="AV18" s="1610">
        <v>0</v>
      </c>
      <c r="AW18" s="1611">
        <v>0</v>
      </c>
      <c r="AX18" s="1613">
        <v>0</v>
      </c>
      <c r="AY18" s="1613">
        <v>0</v>
      </c>
      <c r="AZ18" s="1613">
        <v>0</v>
      </c>
      <c r="BA18" s="1613">
        <v>0</v>
      </c>
      <c r="BB18" s="1613">
        <v>0</v>
      </c>
      <c r="BC18" s="1613">
        <v>0</v>
      </c>
      <c r="BD18" s="1640">
        <v>0</v>
      </c>
      <c r="BE18" s="1640">
        <v>0</v>
      </c>
      <c r="BF18" s="1640">
        <v>0</v>
      </c>
      <c r="BG18" s="1640">
        <v>0</v>
      </c>
      <c r="BH18" s="1640">
        <v>0</v>
      </c>
      <c r="BI18" s="1640">
        <v>0</v>
      </c>
      <c r="BJ18" s="1639">
        <v>0</v>
      </c>
      <c r="BK18" s="1640">
        <v>0</v>
      </c>
      <c r="BL18" s="1640">
        <v>0</v>
      </c>
      <c r="BM18" s="1640">
        <v>0</v>
      </c>
      <c r="BN18" s="1640">
        <v>0</v>
      </c>
      <c r="BO18" s="1640">
        <v>0</v>
      </c>
      <c r="BP18" s="1640">
        <v>0</v>
      </c>
      <c r="BQ18" s="1640">
        <v>0</v>
      </c>
      <c r="BR18" s="1640">
        <v>0</v>
      </c>
      <c r="BS18" s="1640">
        <v>0</v>
      </c>
      <c r="BT18" s="1640">
        <v>0</v>
      </c>
      <c r="BU18" s="1641">
        <v>0</v>
      </c>
      <c r="BV18" s="1639">
        <v>0</v>
      </c>
      <c r="BW18" s="1640">
        <v>0</v>
      </c>
      <c r="BX18" s="1640">
        <v>0</v>
      </c>
      <c r="BY18" s="1640">
        <v>0</v>
      </c>
      <c r="BZ18" s="1640">
        <v>0</v>
      </c>
      <c r="CA18" s="1640">
        <v>0</v>
      </c>
      <c r="CB18" s="1640">
        <v>0</v>
      </c>
      <c r="CC18" s="1640">
        <v>0</v>
      </c>
      <c r="CD18" s="1640">
        <v>0</v>
      </c>
      <c r="CE18" s="1640">
        <v>0</v>
      </c>
      <c r="CF18" s="1640">
        <v>0</v>
      </c>
      <c r="CG18" s="1641">
        <v>0</v>
      </c>
      <c r="CH18" s="1640">
        <v>0</v>
      </c>
      <c r="CI18" s="1640">
        <v>0</v>
      </c>
      <c r="CJ18" s="1640">
        <v>0</v>
      </c>
      <c r="CK18" s="1613">
        <v>11</v>
      </c>
      <c r="CL18" s="1613">
        <v>6.5570000000000004</v>
      </c>
      <c r="CM18" s="1613">
        <v>4.0019999999999998</v>
      </c>
      <c r="CN18" s="1613">
        <v>4.0019999999999998</v>
      </c>
      <c r="CO18" s="1613">
        <v>3.5019999999999998</v>
      </c>
      <c r="CP18" s="1613">
        <v>3.5019999999999998</v>
      </c>
      <c r="CQ18" s="1687">
        <v>3.5019999999999998</v>
      </c>
      <c r="CR18" s="1687">
        <v>3.5019999999999998</v>
      </c>
      <c r="CS18" s="1687">
        <v>6.6020000000000003</v>
      </c>
      <c r="CT18" s="1688">
        <v>6.6020000000000003</v>
      </c>
      <c r="CU18" s="1687">
        <v>6.6020000000000003</v>
      </c>
      <c r="CV18" s="1687">
        <v>6.6020000000000003</v>
      </c>
      <c r="CW18" s="1687">
        <v>6.6020000000000003</v>
      </c>
      <c r="CX18" s="1687">
        <v>6.6020000000000003</v>
      </c>
      <c r="CY18" s="1687">
        <v>6.6020000000000003</v>
      </c>
      <c r="CZ18" s="1687">
        <v>6.4511049999999992</v>
      </c>
      <c r="DA18" s="1687">
        <v>6.4511049999999992</v>
      </c>
      <c r="DB18" s="1687">
        <v>7.0911049999999998</v>
      </c>
      <c r="DC18" s="1687">
        <v>7.0911049999999998</v>
      </c>
      <c r="DD18" s="1687">
        <v>7.0911049999999998</v>
      </c>
      <c r="DE18" s="1689">
        <v>6.9972659999999998</v>
      </c>
      <c r="DF18" s="1688">
        <v>6.9972659999999998</v>
      </c>
      <c r="DG18" s="1687">
        <v>0</v>
      </c>
      <c r="DH18" s="1687">
        <v>3.9452660000000002</v>
      </c>
      <c r="DI18" s="1687">
        <v>6.9452659999999993</v>
      </c>
      <c r="DJ18" s="1687">
        <v>11.945266</v>
      </c>
      <c r="DK18" s="1687">
        <v>36.945266000000004</v>
      </c>
      <c r="DL18" s="1693">
        <v>325.75513900000004</v>
      </c>
      <c r="DM18" s="1693">
        <v>323.782061</v>
      </c>
      <c r="DN18" s="1693">
        <v>304.50562199999996</v>
      </c>
      <c r="DO18" s="1693">
        <v>537.05638800000008</v>
      </c>
      <c r="DP18" s="1693">
        <v>459.87103000000002</v>
      </c>
      <c r="DQ18" s="1694">
        <v>446.66896399999996</v>
      </c>
      <c r="DR18" s="1695">
        <v>4847.1500180000003</v>
      </c>
      <c r="DS18" s="1693">
        <v>4844.3128909999996</v>
      </c>
      <c r="DT18" s="1693">
        <v>4844.654176</v>
      </c>
      <c r="DU18" s="1693">
        <v>3002.8587039999998</v>
      </c>
      <c r="DV18" s="1693">
        <v>3011.983577</v>
      </c>
      <c r="DW18" s="1687">
        <v>3322.5210029999998</v>
      </c>
      <c r="DX18" s="1687">
        <v>3309.9986049999998</v>
      </c>
      <c r="DY18" s="1687">
        <v>3287.571911</v>
      </c>
      <c r="DZ18" s="1687">
        <v>3300.3531600000001</v>
      </c>
      <c r="EA18" s="1687">
        <v>3324.5573899999999</v>
      </c>
      <c r="EB18" s="1687">
        <v>2893.5595939999998</v>
      </c>
      <c r="EC18" s="1689">
        <v>2784.9489989999997</v>
      </c>
      <c r="ED18" s="1688">
        <v>2824.135565</v>
      </c>
      <c r="EE18" s="1687">
        <v>2825.2500580000001</v>
      </c>
      <c r="EF18" s="1687">
        <v>3647.9783029999999</v>
      </c>
      <c r="EG18" s="1687">
        <v>3686.2076050000001</v>
      </c>
      <c r="EH18" s="1687">
        <v>3656.7138110000001</v>
      </c>
      <c r="EI18" s="1687">
        <v>3832.7342170000002</v>
      </c>
      <c r="EJ18" s="1687">
        <v>2975.0152170000001</v>
      </c>
      <c r="EK18" s="1687">
        <v>2816.2532099999999</v>
      </c>
      <c r="EL18" s="1687">
        <v>2859.7401889999996</v>
      </c>
      <c r="EM18" s="1687">
        <v>3146.5317559999999</v>
      </c>
      <c r="EN18" s="1687">
        <v>2883.4308550000001</v>
      </c>
      <c r="EO18" s="1687">
        <v>2316.717251</v>
      </c>
      <c r="EP18" s="1688">
        <v>1655.5082279999999</v>
      </c>
      <c r="EQ18" s="1687">
        <v>1674.8351</v>
      </c>
      <c r="ER18" s="1687">
        <v>1342.201401</v>
      </c>
      <c r="ES18" s="1687">
        <v>1462.05891</v>
      </c>
      <c r="ET18" s="1687">
        <v>1431.829933</v>
      </c>
      <c r="EU18" s="1687">
        <v>1393.3191529999999</v>
      </c>
      <c r="EV18" s="1687">
        <v>1299.3149580000002</v>
      </c>
      <c r="EW18" s="1687">
        <v>1469.5283549999999</v>
      </c>
      <c r="EX18" s="1687">
        <v>1419.20802</v>
      </c>
      <c r="EY18" s="1687">
        <v>1474.664192</v>
      </c>
      <c r="EZ18" s="1687">
        <v>1465.5959929999999</v>
      </c>
      <c r="FA18" s="1689">
        <v>2146.678993</v>
      </c>
      <c r="FB18" s="1688">
        <v>2321.2606379999997</v>
      </c>
      <c r="FC18" s="1687">
        <v>2267.5183870000001</v>
      </c>
      <c r="FD18" s="1687">
        <v>2427.0999049999996</v>
      </c>
      <c r="FE18" s="1687">
        <v>2311.4894909999998</v>
      </c>
      <c r="FF18" s="1687">
        <v>2360.640566</v>
      </c>
      <c r="FG18" s="1687">
        <v>2202.4203280000002</v>
      </c>
      <c r="FH18" s="1687">
        <v>2211.6175780000003</v>
      </c>
      <c r="FI18" s="1687">
        <v>2134.4482619999999</v>
      </c>
      <c r="FJ18" s="1687">
        <v>2174.9607510000001</v>
      </c>
      <c r="FK18" s="1687">
        <v>2343.3529349999999</v>
      </c>
      <c r="FL18" s="1687">
        <v>2417.3643080000002</v>
      </c>
      <c r="FM18" s="1689">
        <v>2377.4732710000003</v>
      </c>
      <c r="FN18" s="1687">
        <v>2320.9372710000002</v>
      </c>
      <c r="FO18" s="1687">
        <v>2401.2048100000002</v>
      </c>
      <c r="FP18" s="1687">
        <v>2394.6679610000001</v>
      </c>
      <c r="FQ18" s="1687">
        <v>2327.7655540000001</v>
      </c>
      <c r="FR18" s="1687">
        <v>2266.3782809999998</v>
      </c>
      <c r="FS18" s="1687">
        <v>2031.547826</v>
      </c>
      <c r="FT18" s="1687">
        <v>2030.7361000000001</v>
      </c>
      <c r="FU18" s="1687">
        <v>2131.1465969999999</v>
      </c>
      <c r="FV18" s="1687">
        <v>1926.8185919999999</v>
      </c>
      <c r="FW18" s="1687">
        <v>1874.1648799999998</v>
      </c>
      <c r="FX18" s="1687">
        <v>1857.1517620000002</v>
      </c>
      <c r="FY18" s="1689">
        <v>1878.7671910000001</v>
      </c>
      <c r="FZ18" s="1688">
        <v>1614.2226020000001</v>
      </c>
      <c r="GA18" s="1687">
        <v>1926.790886</v>
      </c>
      <c r="GB18" s="1687">
        <v>1837.4679490000001</v>
      </c>
      <c r="GC18" s="1687">
        <v>1682.5257569999999</v>
      </c>
      <c r="GD18" s="1687">
        <v>1717.387248</v>
      </c>
      <c r="GE18" s="1687">
        <v>2031.7136969999999</v>
      </c>
      <c r="GF18" s="1687">
        <v>1849.167443</v>
      </c>
      <c r="GG18" s="1687">
        <v>1775.554044</v>
      </c>
      <c r="GH18" s="1687">
        <v>1713.5646159999999</v>
      </c>
      <c r="GI18" s="1687">
        <v>1794.425477</v>
      </c>
      <c r="GJ18" s="1687">
        <v>1787.7103999999999</v>
      </c>
      <c r="GK18" s="1689">
        <v>1650.178639</v>
      </c>
      <c r="GL18" s="1708"/>
    </row>
    <row r="19" spans="1:194" ht="39.75" customHeight="1" x14ac:dyDescent="0.7">
      <c r="A19" s="1608" t="s">
        <v>1006</v>
      </c>
      <c r="B19" s="1610">
        <v>0</v>
      </c>
      <c r="C19" s="1610">
        <v>0</v>
      </c>
      <c r="D19" s="1610">
        <v>0</v>
      </c>
      <c r="E19" s="1610">
        <v>0</v>
      </c>
      <c r="F19" s="1610">
        <v>0</v>
      </c>
      <c r="G19" s="1610">
        <v>0</v>
      </c>
      <c r="H19" s="1610">
        <v>0</v>
      </c>
      <c r="I19" s="1610">
        <v>0</v>
      </c>
      <c r="J19" s="1610">
        <v>0</v>
      </c>
      <c r="K19" s="1610">
        <v>0</v>
      </c>
      <c r="L19" s="1610">
        <v>0</v>
      </c>
      <c r="M19" s="1610">
        <v>0</v>
      </c>
      <c r="N19" s="1609">
        <v>0</v>
      </c>
      <c r="O19" s="1610">
        <v>0</v>
      </c>
      <c r="P19" s="1610">
        <v>0</v>
      </c>
      <c r="Q19" s="1610">
        <v>0</v>
      </c>
      <c r="R19" s="1610">
        <v>0</v>
      </c>
      <c r="S19" s="1610">
        <v>0</v>
      </c>
      <c r="T19" s="1610">
        <v>0</v>
      </c>
      <c r="U19" s="1610">
        <v>0</v>
      </c>
      <c r="V19" s="1610">
        <v>0</v>
      </c>
      <c r="W19" s="1610">
        <v>0</v>
      </c>
      <c r="X19" s="1610">
        <v>0</v>
      </c>
      <c r="Y19" s="1611">
        <v>0</v>
      </c>
      <c r="Z19" s="1610">
        <v>0</v>
      </c>
      <c r="AA19" s="1610">
        <v>0</v>
      </c>
      <c r="AB19" s="1610">
        <v>0</v>
      </c>
      <c r="AC19" s="1610">
        <v>0</v>
      </c>
      <c r="AD19" s="1610">
        <v>0</v>
      </c>
      <c r="AE19" s="1610">
        <v>0</v>
      </c>
      <c r="AF19" s="1610">
        <v>0</v>
      </c>
      <c r="AG19" s="1610">
        <v>0</v>
      </c>
      <c r="AH19" s="1610">
        <v>0</v>
      </c>
      <c r="AI19" s="1610">
        <v>0</v>
      </c>
      <c r="AJ19" s="1610">
        <v>0</v>
      </c>
      <c r="AK19" s="1610">
        <v>0</v>
      </c>
      <c r="AL19" s="1609">
        <v>0</v>
      </c>
      <c r="AM19" s="1610">
        <v>0</v>
      </c>
      <c r="AN19" s="1610">
        <v>0</v>
      </c>
      <c r="AO19" s="1610">
        <v>0</v>
      </c>
      <c r="AP19" s="1610">
        <v>0</v>
      </c>
      <c r="AQ19" s="1610">
        <v>0</v>
      </c>
      <c r="AR19" s="1610">
        <v>0</v>
      </c>
      <c r="AS19" s="1610">
        <v>0</v>
      </c>
      <c r="AT19" s="1610">
        <v>0</v>
      </c>
      <c r="AU19" s="1610">
        <v>0</v>
      </c>
      <c r="AV19" s="1610">
        <v>0</v>
      </c>
      <c r="AW19" s="1611">
        <v>0</v>
      </c>
      <c r="AX19" s="1613">
        <v>0</v>
      </c>
      <c r="AY19" s="1613">
        <v>0</v>
      </c>
      <c r="AZ19" s="1613">
        <v>0</v>
      </c>
      <c r="BA19" s="1613">
        <v>0</v>
      </c>
      <c r="BB19" s="1613">
        <v>0</v>
      </c>
      <c r="BC19" s="1613">
        <v>0</v>
      </c>
      <c r="BD19" s="1640">
        <v>0</v>
      </c>
      <c r="BE19" s="1640">
        <v>0</v>
      </c>
      <c r="BF19" s="1640">
        <v>0</v>
      </c>
      <c r="BG19" s="1640">
        <v>0</v>
      </c>
      <c r="BH19" s="1640">
        <v>0</v>
      </c>
      <c r="BI19" s="1640">
        <v>0</v>
      </c>
      <c r="BJ19" s="1639">
        <v>0</v>
      </c>
      <c r="BK19" s="1640">
        <v>0</v>
      </c>
      <c r="BL19" s="1640">
        <v>0</v>
      </c>
      <c r="BM19" s="1640">
        <v>0</v>
      </c>
      <c r="BN19" s="1640">
        <v>0</v>
      </c>
      <c r="BO19" s="1640">
        <v>0</v>
      </c>
      <c r="BP19" s="1640">
        <v>0</v>
      </c>
      <c r="BQ19" s="1640">
        <v>0</v>
      </c>
      <c r="BR19" s="1640">
        <v>0</v>
      </c>
      <c r="BS19" s="1640">
        <v>0</v>
      </c>
      <c r="BT19" s="1640">
        <v>0</v>
      </c>
      <c r="BU19" s="1641">
        <v>0</v>
      </c>
      <c r="BV19" s="1639">
        <v>0</v>
      </c>
      <c r="BW19" s="1640">
        <v>0</v>
      </c>
      <c r="BX19" s="1640">
        <v>0</v>
      </c>
      <c r="BY19" s="1640">
        <v>0</v>
      </c>
      <c r="BZ19" s="1640">
        <v>0</v>
      </c>
      <c r="CA19" s="1640">
        <v>0</v>
      </c>
      <c r="CB19" s="1640">
        <v>0</v>
      </c>
      <c r="CC19" s="1640">
        <v>0</v>
      </c>
      <c r="CD19" s="1640">
        <v>0</v>
      </c>
      <c r="CE19" s="1640">
        <v>0</v>
      </c>
      <c r="CF19" s="1640">
        <v>0</v>
      </c>
      <c r="CG19" s="1641">
        <v>0</v>
      </c>
      <c r="CH19" s="1640">
        <v>0</v>
      </c>
      <c r="CI19" s="1640">
        <v>0</v>
      </c>
      <c r="CJ19" s="1640">
        <v>0</v>
      </c>
      <c r="CK19" s="1613">
        <v>0</v>
      </c>
      <c r="CL19" s="1613">
        <v>2.4430000000000001</v>
      </c>
      <c r="CM19" s="1613">
        <v>4.9980000000000002</v>
      </c>
      <c r="CN19" s="1613">
        <v>4.9980000000000002</v>
      </c>
      <c r="CO19" s="1613">
        <v>5.4980000000000002</v>
      </c>
      <c r="CP19" s="1613">
        <v>5.4980000000000002</v>
      </c>
      <c r="CQ19" s="1687">
        <v>5.4980000000000002</v>
      </c>
      <c r="CR19" s="1687">
        <v>5.4980000000000002</v>
      </c>
      <c r="CS19" s="1687">
        <v>600.02896099999998</v>
      </c>
      <c r="CT19" s="1688">
        <v>600.02896099999998</v>
      </c>
      <c r="CU19" s="1687">
        <v>600.02896099999998</v>
      </c>
      <c r="CV19" s="1687">
        <v>600.02896099999998</v>
      </c>
      <c r="CW19" s="1687">
        <v>600.02896099999998</v>
      </c>
      <c r="CX19" s="1687">
        <v>600.02896099999998</v>
      </c>
      <c r="CY19" s="1687">
        <v>600.02896099999998</v>
      </c>
      <c r="CZ19" s="1687">
        <v>600.17985599999997</v>
      </c>
      <c r="DA19" s="1687">
        <v>600.17985599999997</v>
      </c>
      <c r="DB19" s="1687">
        <v>600.53985599999999</v>
      </c>
      <c r="DC19" s="1687">
        <v>600.53985599999999</v>
      </c>
      <c r="DD19" s="1687">
        <v>600.53985599999999</v>
      </c>
      <c r="DE19" s="1689">
        <v>601.79369500000007</v>
      </c>
      <c r="DF19" s="1688">
        <v>601.79369500000007</v>
      </c>
      <c r="DG19" s="1687">
        <v>601.79369500000007</v>
      </c>
      <c r="DH19" s="1687">
        <v>603.5856950000001</v>
      </c>
      <c r="DI19" s="1687">
        <v>616.1916950000001</v>
      </c>
      <c r="DJ19" s="1687">
        <v>768.58439499999997</v>
      </c>
      <c r="DK19" s="1687">
        <v>778.58439499999997</v>
      </c>
      <c r="DL19" s="1693">
        <v>822.07102199999997</v>
      </c>
      <c r="DM19" s="1693">
        <v>912.87320000000011</v>
      </c>
      <c r="DN19" s="1693">
        <v>915.5321389999998</v>
      </c>
      <c r="DO19" s="1693">
        <v>949.99087299999997</v>
      </c>
      <c r="DP19" s="1693">
        <v>1012.0912309999999</v>
      </c>
      <c r="DQ19" s="1694">
        <v>1041.4885179999999</v>
      </c>
      <c r="DR19" s="1695">
        <v>1047.287464</v>
      </c>
      <c r="DS19" s="1693">
        <v>1303.164591</v>
      </c>
      <c r="DT19" s="1693">
        <v>1308.9633060000001</v>
      </c>
      <c r="DU19" s="1693">
        <v>1723.3846980000001</v>
      </c>
      <c r="DV19" s="1693">
        <v>1714.909825</v>
      </c>
      <c r="DW19" s="1687">
        <v>1513.5433990000001</v>
      </c>
      <c r="DX19" s="1687">
        <v>1624.9657970000001</v>
      </c>
      <c r="DY19" s="1687">
        <v>1652.3924910000001</v>
      </c>
      <c r="DZ19" s="1687">
        <v>1926.2357690000001</v>
      </c>
      <c r="EA19" s="1687">
        <v>1865.135579</v>
      </c>
      <c r="EB19" s="1687">
        <v>1952.9306799999999</v>
      </c>
      <c r="EC19" s="1689">
        <v>1981.7412749999999</v>
      </c>
      <c r="ED19" s="1688">
        <v>1982.5357089999998</v>
      </c>
      <c r="EE19" s="1687">
        <v>2016.0978613299997</v>
      </c>
      <c r="EF19" s="1687">
        <v>2261.0232049999995</v>
      </c>
      <c r="EG19" s="1687">
        <v>2581.4225469999997</v>
      </c>
      <c r="EH19" s="1687">
        <v>2612.5643410000002</v>
      </c>
      <c r="EI19" s="1687">
        <v>2698.7617480000004</v>
      </c>
      <c r="EJ19" s="1687">
        <v>2790.8789179999999</v>
      </c>
      <c r="EK19" s="1687">
        <v>2846.3805539999998</v>
      </c>
      <c r="EL19" s="1687">
        <v>2798.2175749999997</v>
      </c>
      <c r="EM19" s="1687">
        <v>2829.6470529999997</v>
      </c>
      <c r="EN19" s="1687">
        <v>2869.6410739999997</v>
      </c>
      <c r="EO19" s="1687">
        <v>2910.9956369999995</v>
      </c>
      <c r="EP19" s="1688">
        <v>2928.3415499999996</v>
      </c>
      <c r="EQ19" s="1687">
        <v>2969.581678</v>
      </c>
      <c r="ER19" s="1687">
        <v>2989.5688769999997</v>
      </c>
      <c r="ES19" s="1687">
        <v>3014.3559770000002</v>
      </c>
      <c r="ET19" s="1687">
        <v>3012.5849539999999</v>
      </c>
      <c r="EU19" s="1687">
        <v>3052.1687339999999</v>
      </c>
      <c r="EV19" s="1687">
        <v>3135.4589189999997</v>
      </c>
      <c r="EW19" s="1687">
        <v>3153.4455319999997</v>
      </c>
      <c r="EX19" s="1687">
        <v>3211.1098669999997</v>
      </c>
      <c r="EY19" s="1687">
        <v>3205.5836949999998</v>
      </c>
      <c r="EZ19" s="1687">
        <v>3256.251894</v>
      </c>
      <c r="FA19" s="1689">
        <v>3261.4716840000001</v>
      </c>
      <c r="FB19" s="1688">
        <v>3289.790039</v>
      </c>
      <c r="FC19" s="1687">
        <v>3395.2803750000003</v>
      </c>
      <c r="FD19" s="1687">
        <v>3235.9062590000003</v>
      </c>
      <c r="FE19" s="1687">
        <v>3194.5596730000002</v>
      </c>
      <c r="FF19" s="1687">
        <v>3150.8085980000001</v>
      </c>
      <c r="FG19" s="1687">
        <v>3309.028836</v>
      </c>
      <c r="FH19" s="1687">
        <v>3311.8315860000002</v>
      </c>
      <c r="FI19" s="1687">
        <v>3181.9640440000003</v>
      </c>
      <c r="FJ19" s="1687">
        <v>941.39640900000006</v>
      </c>
      <c r="FK19" s="1687">
        <v>934.45927000000006</v>
      </c>
      <c r="FL19" s="1687">
        <v>860.44789700000001</v>
      </c>
      <c r="FM19" s="1689">
        <v>899.61721599999998</v>
      </c>
      <c r="FN19" s="1687">
        <v>956.15321600000004</v>
      </c>
      <c r="FO19" s="1687">
        <v>934.534899</v>
      </c>
      <c r="FP19" s="1687">
        <v>941.07174799999996</v>
      </c>
      <c r="FQ19" s="1687">
        <v>1608.0285079999999</v>
      </c>
      <c r="FR19" s="1687">
        <v>1670.431239</v>
      </c>
      <c r="FS19" s="1687">
        <v>1902.3456940000001</v>
      </c>
      <c r="FT19" s="1687">
        <v>1898.73468</v>
      </c>
      <c r="FU19" s="1687">
        <v>1893.2153169999999</v>
      </c>
      <c r="FV19" s="1687">
        <v>2097.513692</v>
      </c>
      <c r="FW19" s="1687">
        <v>2152.6893439999999</v>
      </c>
      <c r="FX19" s="1687">
        <v>2169.7024619999997</v>
      </c>
      <c r="FY19" s="1689">
        <v>2169.9878330000001</v>
      </c>
      <c r="FZ19" s="1688">
        <v>2211.5324220000002</v>
      </c>
      <c r="GA19" s="1687">
        <v>2216.9390619999999</v>
      </c>
      <c r="GB19" s="1687">
        <v>2305.1269990000005</v>
      </c>
      <c r="GC19" s="1687">
        <v>2545.504191</v>
      </c>
      <c r="GD19" s="1687">
        <v>2536.1647000000003</v>
      </c>
      <c r="GE19" s="1687">
        <v>2241.5419420000003</v>
      </c>
      <c r="GF19" s="1687">
        <v>2444.1809459999999</v>
      </c>
      <c r="GG19" s="1687">
        <v>2527.8023450000001</v>
      </c>
      <c r="GH19" s="1687">
        <v>2590.191773</v>
      </c>
      <c r="GI19" s="1687">
        <v>1892.8567549999998</v>
      </c>
      <c r="GJ19" s="1687">
        <v>2430.301035</v>
      </c>
      <c r="GK19" s="1689">
        <v>2567.8327960000001</v>
      </c>
      <c r="GL19" s="1708"/>
    </row>
    <row r="20" spans="1:194" s="1607" customFormat="1" ht="39.75" customHeight="1" x14ac:dyDescent="0.7">
      <c r="A20" s="1621" t="s">
        <v>1039</v>
      </c>
      <c r="B20" s="1579"/>
      <c r="C20" s="1579"/>
      <c r="D20" s="1579"/>
      <c r="E20" s="1579"/>
      <c r="F20" s="1579"/>
      <c r="G20" s="1579"/>
      <c r="H20" s="1579"/>
      <c r="I20" s="1579"/>
      <c r="J20" s="1579"/>
      <c r="K20" s="1579"/>
      <c r="L20" s="1579"/>
      <c r="M20" s="1579"/>
      <c r="N20" s="1584"/>
      <c r="O20" s="1579"/>
      <c r="P20" s="1579"/>
      <c r="Q20" s="1579"/>
      <c r="R20" s="1579"/>
      <c r="S20" s="1579"/>
      <c r="T20" s="1579"/>
      <c r="U20" s="1579"/>
      <c r="V20" s="1579"/>
      <c r="W20" s="1579"/>
      <c r="X20" s="1579"/>
      <c r="Y20" s="1585"/>
      <c r="Z20" s="1579"/>
      <c r="AA20" s="1579"/>
      <c r="AB20" s="1579"/>
      <c r="AC20" s="1579"/>
      <c r="AD20" s="1579"/>
      <c r="AE20" s="1579"/>
      <c r="AF20" s="1579"/>
      <c r="AG20" s="1579"/>
      <c r="AH20" s="1579"/>
      <c r="AI20" s="1579"/>
      <c r="AJ20" s="1579"/>
      <c r="AK20" s="1579"/>
      <c r="AL20" s="1584"/>
      <c r="AM20" s="1579"/>
      <c r="AN20" s="1579"/>
      <c r="AO20" s="1579"/>
      <c r="AP20" s="1579"/>
      <c r="AQ20" s="1579"/>
      <c r="AR20" s="1579"/>
      <c r="AS20" s="1579"/>
      <c r="AT20" s="1579"/>
      <c r="AU20" s="1579"/>
      <c r="AV20" s="1579"/>
      <c r="AW20" s="1585"/>
      <c r="AX20" s="1605"/>
      <c r="AY20" s="1605"/>
      <c r="AZ20" s="1605"/>
      <c r="BA20" s="1605"/>
      <c r="BB20" s="1605"/>
      <c r="BC20" s="1605"/>
      <c r="BD20" s="1587"/>
      <c r="BE20" s="1587"/>
      <c r="BF20" s="1587"/>
      <c r="BG20" s="1587"/>
      <c r="BH20" s="1587"/>
      <c r="BI20" s="1587"/>
      <c r="BJ20" s="1586"/>
      <c r="BK20" s="1587"/>
      <c r="BL20" s="1587"/>
      <c r="BM20" s="1587"/>
      <c r="BN20" s="1587"/>
      <c r="BO20" s="1587"/>
      <c r="BP20" s="1587"/>
      <c r="BQ20" s="1587"/>
      <c r="BR20" s="1587"/>
      <c r="BS20" s="1587"/>
      <c r="BT20" s="1587"/>
      <c r="BU20" s="1588"/>
      <c r="BV20" s="1586"/>
      <c r="BW20" s="1587"/>
      <c r="BX20" s="1587"/>
      <c r="BY20" s="1587"/>
      <c r="BZ20" s="1587"/>
      <c r="CA20" s="1587"/>
      <c r="CB20" s="1587"/>
      <c r="CC20" s="1587"/>
      <c r="CD20" s="1587"/>
      <c r="CE20" s="1587"/>
      <c r="CF20" s="1587"/>
      <c r="CG20" s="1588"/>
      <c r="CH20" s="1587"/>
      <c r="CI20" s="1587"/>
      <c r="CJ20" s="1587"/>
      <c r="CK20" s="1605"/>
      <c r="CL20" s="1605"/>
      <c r="CM20" s="1605"/>
      <c r="CN20" s="1605"/>
      <c r="CO20" s="1605"/>
      <c r="CP20" s="1605"/>
      <c r="CQ20" s="1684"/>
      <c r="CR20" s="1684"/>
      <c r="CS20" s="1684"/>
      <c r="CT20" s="1685"/>
      <c r="CU20" s="1684"/>
      <c r="CV20" s="1684"/>
      <c r="CW20" s="1684"/>
      <c r="CX20" s="1684"/>
      <c r="CY20" s="1684"/>
      <c r="CZ20" s="1684"/>
      <c r="DA20" s="1684"/>
      <c r="DB20" s="1684"/>
      <c r="DC20" s="1684"/>
      <c r="DD20" s="1684"/>
      <c r="DE20" s="1686"/>
      <c r="DF20" s="1685"/>
      <c r="DG20" s="1684"/>
      <c r="DH20" s="1684"/>
      <c r="DI20" s="1684"/>
      <c r="DJ20" s="1684"/>
      <c r="DK20" s="1684"/>
      <c r="DL20" s="1690"/>
      <c r="DM20" s="1690">
        <v>152.13155699999999</v>
      </c>
      <c r="DN20" s="1690">
        <v>152.13155699999999</v>
      </c>
      <c r="DO20" s="1690">
        <v>151.63655700000001</v>
      </c>
      <c r="DP20" s="1690">
        <v>151.63655700000001</v>
      </c>
      <c r="DQ20" s="1691">
        <v>151.63655700000001</v>
      </c>
      <c r="DR20" s="1692">
        <v>151.63655700000001</v>
      </c>
      <c r="DS20" s="1690">
        <v>151.58955700000001</v>
      </c>
      <c r="DT20" s="1690">
        <v>151.58955700000001</v>
      </c>
      <c r="DU20" s="1690">
        <v>152.05955700000001</v>
      </c>
      <c r="DV20" s="1690">
        <v>152.05955700000001</v>
      </c>
      <c r="DW20" s="1684">
        <v>152.05955700000001</v>
      </c>
      <c r="DX20" s="1684">
        <v>152.05955700000001</v>
      </c>
      <c r="DY20" s="1684">
        <v>152.02905699999999</v>
      </c>
      <c r="DZ20" s="1684">
        <v>155.02905699999999</v>
      </c>
      <c r="EA20" s="1684">
        <v>155.02905699999999</v>
      </c>
      <c r="EB20" s="1684">
        <v>160.02905699999999</v>
      </c>
      <c r="EC20" s="1686">
        <v>311.49559799999997</v>
      </c>
      <c r="ED20" s="1685">
        <v>298.07268399999998</v>
      </c>
      <c r="EE20" s="1684">
        <v>314.16518400000001</v>
      </c>
      <c r="EF20" s="1684">
        <v>537.51153699999998</v>
      </c>
      <c r="EG20" s="1684">
        <v>932.72579700000006</v>
      </c>
      <c r="EH20" s="1684">
        <v>927.72579699999994</v>
      </c>
      <c r="EI20" s="1684">
        <v>1545.7297659999999</v>
      </c>
      <c r="EJ20" s="1684">
        <v>1545.7297660000002</v>
      </c>
      <c r="EK20" s="1684">
        <v>1545.7297660000002</v>
      </c>
      <c r="EL20" s="1684">
        <v>1545.7297660000002</v>
      </c>
      <c r="EM20" s="1684">
        <v>1542.8663150000002</v>
      </c>
      <c r="EN20" s="1684">
        <v>1542.866315</v>
      </c>
      <c r="EO20" s="1684">
        <v>1542.866315</v>
      </c>
      <c r="EP20" s="1685">
        <v>1542.8663150000002</v>
      </c>
      <c r="EQ20" s="1684">
        <v>1542.8513150000001</v>
      </c>
      <c r="ER20" s="1684">
        <v>1542.8443150000001</v>
      </c>
      <c r="ES20" s="1684">
        <v>1542.739315</v>
      </c>
      <c r="ET20" s="1684">
        <v>1542.6793150000001</v>
      </c>
      <c r="EU20" s="1684">
        <v>1539.9593149999998</v>
      </c>
      <c r="EV20" s="1684">
        <v>1539.6593150000001</v>
      </c>
      <c r="EW20" s="1684">
        <v>1539.6593150000001</v>
      </c>
      <c r="EX20" s="1684">
        <v>1539.5393150000002</v>
      </c>
      <c r="EY20" s="1684">
        <v>1539.2943150000001</v>
      </c>
      <c r="EZ20" s="1684">
        <v>1539.2943149999999</v>
      </c>
      <c r="FA20" s="1686">
        <v>1539.2443149999999</v>
      </c>
      <c r="FB20" s="1685">
        <v>1538.7243149999999</v>
      </c>
      <c r="FC20" s="1684">
        <v>572.82083199999988</v>
      </c>
      <c r="FD20" s="1684">
        <v>572.82083199999988</v>
      </c>
      <c r="FE20" s="1684">
        <v>572.82083199999988</v>
      </c>
      <c r="FF20" s="1684">
        <v>572.82083199999988</v>
      </c>
      <c r="FG20" s="1684">
        <v>573.10719699999993</v>
      </c>
      <c r="FH20" s="1684">
        <v>573.10719699999993</v>
      </c>
      <c r="FI20" s="1684">
        <v>573.10719699999993</v>
      </c>
      <c r="FJ20" s="1684">
        <v>63.897133000000004</v>
      </c>
      <c r="FK20" s="1684">
        <v>63.897133000000004</v>
      </c>
      <c r="FL20" s="1684">
        <v>63.897133000000004</v>
      </c>
      <c r="FM20" s="1686">
        <v>63.897133000000004</v>
      </c>
      <c r="FN20" s="1684">
        <v>63.897133000000004</v>
      </c>
      <c r="FO20" s="1684">
        <v>63.897133000000004</v>
      </c>
      <c r="FP20" s="1684">
        <v>63.897133000000004</v>
      </c>
      <c r="FQ20" s="1684">
        <v>63.897133000000004</v>
      </c>
      <c r="FR20" s="1684">
        <v>63.897133000000004</v>
      </c>
      <c r="FS20" s="1684">
        <v>63.897133000000004</v>
      </c>
      <c r="FT20" s="1684">
        <v>63.897132999999997</v>
      </c>
      <c r="FU20" s="1684">
        <v>63.897132999999997</v>
      </c>
      <c r="FV20" s="1684">
        <v>63.897132999999997</v>
      </c>
      <c r="FW20" s="1684">
        <v>63.897132999999997</v>
      </c>
      <c r="FX20" s="1684">
        <v>63.897132999999997</v>
      </c>
      <c r="FY20" s="1686">
        <v>63.897132999999997</v>
      </c>
      <c r="FZ20" s="1685">
        <v>63.897132999999997</v>
      </c>
      <c r="GA20" s="1684">
        <v>63.897132999999997</v>
      </c>
      <c r="GB20" s="1684">
        <v>63.897132999999997</v>
      </c>
      <c r="GC20" s="1684">
        <v>63.897132999999997</v>
      </c>
      <c r="GD20" s="1684">
        <v>63.897132999999997</v>
      </c>
      <c r="GE20" s="1684">
        <v>63.897133000000004</v>
      </c>
      <c r="GF20" s="1684">
        <v>63.897132999999997</v>
      </c>
      <c r="GG20" s="1684">
        <v>63.897132999999997</v>
      </c>
      <c r="GH20" s="1684">
        <v>63.897132999999997</v>
      </c>
      <c r="GI20" s="1684">
        <v>63.897132999999997</v>
      </c>
      <c r="GJ20" s="1684">
        <v>63.897132999999997</v>
      </c>
      <c r="GK20" s="1686">
        <v>63.897132999999997</v>
      </c>
      <c r="GL20" s="1707"/>
    </row>
    <row r="21" spans="1:194" ht="39.75" customHeight="1" x14ac:dyDescent="0.7">
      <c r="A21" s="1608" t="s">
        <v>1005</v>
      </c>
      <c r="B21" s="1610"/>
      <c r="C21" s="1610"/>
      <c r="D21" s="1610"/>
      <c r="E21" s="1610"/>
      <c r="F21" s="1610"/>
      <c r="G21" s="1610"/>
      <c r="H21" s="1610"/>
      <c r="I21" s="1610"/>
      <c r="J21" s="1610"/>
      <c r="K21" s="1610"/>
      <c r="L21" s="1610"/>
      <c r="M21" s="1610"/>
      <c r="N21" s="1609"/>
      <c r="O21" s="1610"/>
      <c r="P21" s="1610"/>
      <c r="Q21" s="1610"/>
      <c r="R21" s="1610"/>
      <c r="S21" s="1610"/>
      <c r="T21" s="1610"/>
      <c r="U21" s="1610"/>
      <c r="V21" s="1610"/>
      <c r="W21" s="1610"/>
      <c r="X21" s="1610"/>
      <c r="Y21" s="1611"/>
      <c r="Z21" s="1610"/>
      <c r="AA21" s="1610"/>
      <c r="AB21" s="1610"/>
      <c r="AC21" s="1610"/>
      <c r="AD21" s="1610"/>
      <c r="AE21" s="1610"/>
      <c r="AF21" s="1610"/>
      <c r="AG21" s="1610"/>
      <c r="AH21" s="1610"/>
      <c r="AI21" s="1610"/>
      <c r="AJ21" s="1610"/>
      <c r="AK21" s="1610"/>
      <c r="AL21" s="1609"/>
      <c r="AM21" s="1610"/>
      <c r="AN21" s="1610"/>
      <c r="AO21" s="1610"/>
      <c r="AP21" s="1610"/>
      <c r="AQ21" s="1610"/>
      <c r="AR21" s="1610"/>
      <c r="AS21" s="1610"/>
      <c r="AT21" s="1610"/>
      <c r="AU21" s="1610"/>
      <c r="AV21" s="1610"/>
      <c r="AW21" s="1611"/>
      <c r="AX21" s="1613"/>
      <c r="AY21" s="1613"/>
      <c r="AZ21" s="1613"/>
      <c r="BA21" s="1613"/>
      <c r="BB21" s="1613"/>
      <c r="BC21" s="1613"/>
      <c r="BD21" s="1640"/>
      <c r="BE21" s="1640"/>
      <c r="BF21" s="1640"/>
      <c r="BG21" s="1640"/>
      <c r="BH21" s="1640"/>
      <c r="BI21" s="1640"/>
      <c r="BJ21" s="1639"/>
      <c r="BK21" s="1640"/>
      <c r="BL21" s="1640"/>
      <c r="BM21" s="1640"/>
      <c r="BN21" s="1640"/>
      <c r="BO21" s="1640"/>
      <c r="BP21" s="1640"/>
      <c r="BQ21" s="1640"/>
      <c r="BR21" s="1640"/>
      <c r="BS21" s="1640"/>
      <c r="BT21" s="1640"/>
      <c r="BU21" s="1641"/>
      <c r="BV21" s="1639"/>
      <c r="BW21" s="1640"/>
      <c r="BX21" s="1640"/>
      <c r="BY21" s="1640"/>
      <c r="BZ21" s="1640"/>
      <c r="CA21" s="1640"/>
      <c r="CB21" s="1640"/>
      <c r="CC21" s="1640"/>
      <c r="CD21" s="1640"/>
      <c r="CE21" s="1640"/>
      <c r="CF21" s="1640"/>
      <c r="CG21" s="1641"/>
      <c r="CH21" s="1640"/>
      <c r="CI21" s="1640"/>
      <c r="CJ21" s="1640"/>
      <c r="CK21" s="1613"/>
      <c r="CL21" s="1613"/>
      <c r="CM21" s="1613"/>
      <c r="CN21" s="1613"/>
      <c r="CO21" s="1613"/>
      <c r="CP21" s="1613"/>
      <c r="CQ21" s="1687"/>
      <c r="CR21" s="1687"/>
      <c r="CS21" s="1687"/>
      <c r="CT21" s="1688"/>
      <c r="CU21" s="1687"/>
      <c r="CV21" s="1687"/>
      <c r="CW21" s="1687"/>
      <c r="CX21" s="1687"/>
      <c r="CY21" s="1687"/>
      <c r="CZ21" s="1687"/>
      <c r="DA21" s="1687"/>
      <c r="DB21" s="1687"/>
      <c r="DC21" s="1687"/>
      <c r="DD21" s="1687"/>
      <c r="DE21" s="1689"/>
      <c r="DF21" s="1688"/>
      <c r="DG21" s="1687"/>
      <c r="DH21" s="1687"/>
      <c r="DI21" s="1687"/>
      <c r="DJ21" s="1687"/>
      <c r="DK21" s="1687"/>
      <c r="DL21" s="1693"/>
      <c r="DM21" s="1693">
        <v>119.837</v>
      </c>
      <c r="DN21" s="1693">
        <v>76.380944</v>
      </c>
      <c r="DO21" s="1693">
        <v>66.093734999999995</v>
      </c>
      <c r="DP21" s="1693">
        <v>65.254526999999996</v>
      </c>
      <c r="DQ21" s="1694">
        <v>92.884672999999992</v>
      </c>
      <c r="DR21" s="1695">
        <v>72.274667000000008</v>
      </c>
      <c r="DS21" s="1693">
        <v>72.281328999999999</v>
      </c>
      <c r="DT21" s="1693">
        <v>73.294263999999998</v>
      </c>
      <c r="DU21" s="1693">
        <v>65.306904000000003</v>
      </c>
      <c r="DV21" s="1693">
        <v>65.306904000000003</v>
      </c>
      <c r="DW21" s="1687">
        <v>70.009864000000007</v>
      </c>
      <c r="DX21" s="1687">
        <v>66.914344</v>
      </c>
      <c r="DY21" s="1687">
        <v>67.073601999999994</v>
      </c>
      <c r="DZ21" s="1687">
        <v>66.583031000000005</v>
      </c>
      <c r="EA21" s="1687">
        <v>65.424970999999999</v>
      </c>
      <c r="EB21" s="1687">
        <v>68.434176999999991</v>
      </c>
      <c r="EC21" s="1689">
        <v>141.83489699999998</v>
      </c>
      <c r="ED21" s="1688">
        <v>75.014804999999996</v>
      </c>
      <c r="EE21" s="1687">
        <v>76.095074999999994</v>
      </c>
      <c r="EF21" s="1687">
        <v>124.00655999999999</v>
      </c>
      <c r="EG21" s="1687">
        <v>186.78088500000001</v>
      </c>
      <c r="EH21" s="1687">
        <v>189.30258499999999</v>
      </c>
      <c r="EI21" s="1687">
        <v>474.49256600000001</v>
      </c>
      <c r="EJ21" s="1687">
        <v>430.81422700000002</v>
      </c>
      <c r="EK21" s="1687">
        <v>430.81422700000002</v>
      </c>
      <c r="EL21" s="1687">
        <v>430.81422700000002</v>
      </c>
      <c r="EM21" s="1687">
        <v>335.59860399999997</v>
      </c>
      <c r="EN21" s="1687">
        <v>335.29393099999999</v>
      </c>
      <c r="EO21" s="1687">
        <v>335.00196</v>
      </c>
      <c r="EP21" s="1688">
        <v>334.08410800000001</v>
      </c>
      <c r="EQ21" s="1687">
        <v>333.72265199999998</v>
      </c>
      <c r="ER21" s="1687">
        <v>333.91817599999996</v>
      </c>
      <c r="ES21" s="1687">
        <v>333.29374000000001</v>
      </c>
      <c r="ET21" s="1687">
        <v>333.28346999999997</v>
      </c>
      <c r="EU21" s="1687">
        <v>296.22505200000001</v>
      </c>
      <c r="EV21" s="1687">
        <v>298.00258000000002</v>
      </c>
      <c r="EW21" s="1687">
        <v>333.10598299999998</v>
      </c>
      <c r="EX21" s="1687">
        <v>333.67086399999999</v>
      </c>
      <c r="EY21" s="1687">
        <v>341.36557799999997</v>
      </c>
      <c r="EZ21" s="1687">
        <v>354.99365</v>
      </c>
      <c r="FA21" s="1689">
        <v>355.14865000000003</v>
      </c>
      <c r="FB21" s="1688">
        <v>341.72687000000002</v>
      </c>
      <c r="FC21" s="1687">
        <v>5.4622790000000006</v>
      </c>
      <c r="FD21" s="1687">
        <v>5.4622790000000006</v>
      </c>
      <c r="FE21" s="1687">
        <v>5.4622790000000006</v>
      </c>
      <c r="FF21" s="1687">
        <v>5.4622790000000006</v>
      </c>
      <c r="FG21" s="1687">
        <v>5.4622790000000006</v>
      </c>
      <c r="FH21" s="1687">
        <v>5.4622790000000006</v>
      </c>
      <c r="FI21" s="1687">
        <v>5.4622790000000006</v>
      </c>
      <c r="FJ21" s="1687">
        <v>2.4622790000000001</v>
      </c>
      <c r="FK21" s="1687">
        <v>2.4622790000000001</v>
      </c>
      <c r="FL21" s="1687">
        <v>2.4622790000000001</v>
      </c>
      <c r="FM21" s="1689">
        <v>2.4622790000000001</v>
      </c>
      <c r="FN21" s="1687">
        <v>2.4622790000000001</v>
      </c>
      <c r="FO21" s="1687">
        <v>2.4622790000000001</v>
      </c>
      <c r="FP21" s="1687">
        <v>2.4622790000000001</v>
      </c>
      <c r="FQ21" s="1687">
        <v>2.4622790000000001</v>
      </c>
      <c r="FR21" s="1687">
        <v>2.4622790000000001</v>
      </c>
      <c r="FS21" s="1687">
        <v>2.4622790000000001</v>
      </c>
      <c r="FT21" s="1687">
        <v>2.4622790000000001</v>
      </c>
      <c r="FU21" s="1687">
        <v>2.4622790000000001</v>
      </c>
      <c r="FV21" s="1687">
        <v>2.4622790000000001</v>
      </c>
      <c r="FW21" s="1687">
        <v>2.4622790000000001</v>
      </c>
      <c r="FX21" s="1687">
        <v>2.4622790000000001</v>
      </c>
      <c r="FY21" s="1689">
        <v>2.4622790000000001</v>
      </c>
      <c r="FZ21" s="1688">
        <v>2.4622790000000001</v>
      </c>
      <c r="GA21" s="1687">
        <v>2.4622790000000001</v>
      </c>
      <c r="GB21" s="1687">
        <v>2.4622790000000001</v>
      </c>
      <c r="GC21" s="1687">
        <v>2.4622790000000001</v>
      </c>
      <c r="GD21" s="1687">
        <v>2.4622790000000001</v>
      </c>
      <c r="GE21" s="1687">
        <v>2.467279</v>
      </c>
      <c r="GF21" s="1687">
        <v>2.467279</v>
      </c>
      <c r="GG21" s="1687">
        <v>2.467279</v>
      </c>
      <c r="GH21" s="1687">
        <v>2.467279</v>
      </c>
      <c r="GI21" s="1687">
        <v>2.467279</v>
      </c>
      <c r="GJ21" s="1687">
        <v>2.467279</v>
      </c>
      <c r="GK21" s="1689">
        <v>2.467279</v>
      </c>
      <c r="GL21" s="1708"/>
    </row>
    <row r="22" spans="1:194" ht="39.75" customHeight="1" x14ac:dyDescent="0.7">
      <c r="A22" s="1608" t="s">
        <v>1006</v>
      </c>
      <c r="B22" s="1610"/>
      <c r="C22" s="1610"/>
      <c r="D22" s="1610"/>
      <c r="E22" s="1610"/>
      <c r="F22" s="1610"/>
      <c r="G22" s="1610"/>
      <c r="H22" s="1610"/>
      <c r="I22" s="1610"/>
      <c r="J22" s="1610"/>
      <c r="K22" s="1610"/>
      <c r="L22" s="1610"/>
      <c r="M22" s="1610"/>
      <c r="N22" s="1609"/>
      <c r="O22" s="1610"/>
      <c r="P22" s="1610"/>
      <c r="Q22" s="1610"/>
      <c r="R22" s="1610"/>
      <c r="S22" s="1610"/>
      <c r="T22" s="1610"/>
      <c r="U22" s="1610"/>
      <c r="V22" s="1610"/>
      <c r="W22" s="1610"/>
      <c r="X22" s="1610"/>
      <c r="Y22" s="1611"/>
      <c r="Z22" s="1610"/>
      <c r="AA22" s="1610"/>
      <c r="AB22" s="1610"/>
      <c r="AC22" s="1610"/>
      <c r="AD22" s="1610"/>
      <c r="AE22" s="1610"/>
      <c r="AF22" s="1610"/>
      <c r="AG22" s="1610"/>
      <c r="AH22" s="1610"/>
      <c r="AI22" s="1610"/>
      <c r="AJ22" s="1610"/>
      <c r="AK22" s="1610"/>
      <c r="AL22" s="1609"/>
      <c r="AM22" s="1610"/>
      <c r="AN22" s="1610"/>
      <c r="AO22" s="1610"/>
      <c r="AP22" s="1610"/>
      <c r="AQ22" s="1610"/>
      <c r="AR22" s="1610"/>
      <c r="AS22" s="1610"/>
      <c r="AT22" s="1610"/>
      <c r="AU22" s="1610"/>
      <c r="AV22" s="1610"/>
      <c r="AW22" s="1611"/>
      <c r="AX22" s="1613"/>
      <c r="AY22" s="1613"/>
      <c r="AZ22" s="1613"/>
      <c r="BA22" s="1613"/>
      <c r="BB22" s="1613"/>
      <c r="BC22" s="1613"/>
      <c r="BD22" s="1640"/>
      <c r="BE22" s="1640"/>
      <c r="BF22" s="1640"/>
      <c r="BG22" s="1640"/>
      <c r="BH22" s="1640"/>
      <c r="BI22" s="1640"/>
      <c r="BJ22" s="1639"/>
      <c r="BK22" s="1640"/>
      <c r="BL22" s="1640"/>
      <c r="BM22" s="1640"/>
      <c r="BN22" s="1640"/>
      <c r="BO22" s="1640"/>
      <c r="BP22" s="1640"/>
      <c r="BQ22" s="1640"/>
      <c r="BR22" s="1640"/>
      <c r="BS22" s="1640"/>
      <c r="BT22" s="1640"/>
      <c r="BU22" s="1641"/>
      <c r="BV22" s="1639"/>
      <c r="BW22" s="1640"/>
      <c r="BX22" s="1640"/>
      <c r="BY22" s="1640"/>
      <c r="BZ22" s="1640"/>
      <c r="CA22" s="1640"/>
      <c r="CB22" s="1640"/>
      <c r="CC22" s="1640"/>
      <c r="CD22" s="1640"/>
      <c r="CE22" s="1640"/>
      <c r="CF22" s="1640"/>
      <c r="CG22" s="1641"/>
      <c r="CH22" s="1640"/>
      <c r="CI22" s="1640"/>
      <c r="CJ22" s="1640"/>
      <c r="CK22" s="1613"/>
      <c r="CL22" s="1613"/>
      <c r="CM22" s="1613"/>
      <c r="CN22" s="1613"/>
      <c r="CO22" s="1613"/>
      <c r="CP22" s="1613"/>
      <c r="CQ22" s="1687"/>
      <c r="CR22" s="1687"/>
      <c r="CS22" s="1687"/>
      <c r="CT22" s="1688"/>
      <c r="CU22" s="1687"/>
      <c r="CV22" s="1687"/>
      <c r="CW22" s="1687"/>
      <c r="CX22" s="1687"/>
      <c r="CY22" s="1687"/>
      <c r="CZ22" s="1687"/>
      <c r="DA22" s="1687"/>
      <c r="DB22" s="1687"/>
      <c r="DC22" s="1687"/>
      <c r="DD22" s="1687"/>
      <c r="DE22" s="1689"/>
      <c r="DF22" s="1688"/>
      <c r="DG22" s="1687"/>
      <c r="DH22" s="1687"/>
      <c r="DI22" s="1687"/>
      <c r="DJ22" s="1687"/>
      <c r="DK22" s="1687"/>
      <c r="DL22" s="1693"/>
      <c r="DM22" s="1693">
        <v>32.294556999999998</v>
      </c>
      <c r="DN22" s="1693">
        <v>75.750613000000001</v>
      </c>
      <c r="DO22" s="1693">
        <v>85.542822000000001</v>
      </c>
      <c r="DP22" s="1693">
        <v>86.38203</v>
      </c>
      <c r="DQ22" s="1694">
        <v>58.751884000000004</v>
      </c>
      <c r="DR22" s="1695">
        <v>79.361890000000002</v>
      </c>
      <c r="DS22" s="1693">
        <v>79.308228</v>
      </c>
      <c r="DT22" s="1693">
        <v>78.295293000000001</v>
      </c>
      <c r="DU22" s="1693">
        <v>86.752653000000009</v>
      </c>
      <c r="DV22" s="1693">
        <v>86.752653000000009</v>
      </c>
      <c r="DW22" s="1687">
        <v>82.049693000000005</v>
      </c>
      <c r="DX22" s="1687">
        <v>85.145212999999998</v>
      </c>
      <c r="DY22" s="1687">
        <v>84.955455000000001</v>
      </c>
      <c r="DZ22" s="1687">
        <v>88.446026000000003</v>
      </c>
      <c r="EA22" s="1687">
        <v>89.604086000000009</v>
      </c>
      <c r="EB22" s="1687">
        <v>91.594880000000003</v>
      </c>
      <c r="EC22" s="1689">
        <v>169.66070099999999</v>
      </c>
      <c r="ED22" s="1688">
        <v>223.05787900000001</v>
      </c>
      <c r="EE22" s="1687">
        <v>238.070109</v>
      </c>
      <c r="EF22" s="1687">
        <v>413.504977</v>
      </c>
      <c r="EG22" s="1687">
        <v>745.94491200000004</v>
      </c>
      <c r="EH22" s="1687">
        <v>738.42321199999992</v>
      </c>
      <c r="EI22" s="1687">
        <v>1071.2372</v>
      </c>
      <c r="EJ22" s="1687">
        <v>1114.9155390000001</v>
      </c>
      <c r="EK22" s="1687">
        <v>1114.9155390000001</v>
      </c>
      <c r="EL22" s="1687">
        <v>1114.9155390000001</v>
      </c>
      <c r="EM22" s="1687">
        <v>1207.2677110000002</v>
      </c>
      <c r="EN22" s="1687">
        <v>1207.5723840000001</v>
      </c>
      <c r="EO22" s="1687">
        <v>1207.8643549999999</v>
      </c>
      <c r="EP22" s="1688">
        <v>1208.7822070000002</v>
      </c>
      <c r="EQ22" s="1687">
        <v>1209.1286630000002</v>
      </c>
      <c r="ER22" s="1687">
        <v>1208.9261389999999</v>
      </c>
      <c r="ES22" s="1687">
        <v>1209.445575</v>
      </c>
      <c r="ET22" s="1687">
        <v>1209.3958450000002</v>
      </c>
      <c r="EU22" s="1687">
        <v>1243.7342630000001</v>
      </c>
      <c r="EV22" s="1687">
        <v>1241.656735</v>
      </c>
      <c r="EW22" s="1687">
        <v>1206.5533320000002</v>
      </c>
      <c r="EX22" s="1687">
        <v>1205.8684510000001</v>
      </c>
      <c r="EY22" s="1687">
        <v>1197.9287370000002</v>
      </c>
      <c r="EZ22" s="1687">
        <v>1184.300665</v>
      </c>
      <c r="FA22" s="1689">
        <v>1184.0956650000001</v>
      </c>
      <c r="FB22" s="1688">
        <v>1196.997445</v>
      </c>
      <c r="FC22" s="1687">
        <v>567.35855299999992</v>
      </c>
      <c r="FD22" s="1687">
        <v>567.35855299999992</v>
      </c>
      <c r="FE22" s="1687">
        <v>567.35855299999992</v>
      </c>
      <c r="FF22" s="1687">
        <v>567.35855299999992</v>
      </c>
      <c r="FG22" s="1687">
        <v>567.35855299999992</v>
      </c>
      <c r="FH22" s="1687">
        <v>567.35855299999992</v>
      </c>
      <c r="FI22" s="1687">
        <v>567.35855299999992</v>
      </c>
      <c r="FJ22" s="1687">
        <v>61.148488999999998</v>
      </c>
      <c r="FK22" s="1687">
        <v>61.148488999999998</v>
      </c>
      <c r="FL22" s="1687">
        <v>61.148488999999998</v>
      </c>
      <c r="FM22" s="1689">
        <v>61.148488999999998</v>
      </c>
      <c r="FN22" s="1687">
        <v>61.148488999999998</v>
      </c>
      <c r="FO22" s="1687">
        <v>61.148488999999998</v>
      </c>
      <c r="FP22" s="1687">
        <v>61.148488999999998</v>
      </c>
      <c r="FQ22" s="1687">
        <v>61.148488999999998</v>
      </c>
      <c r="FR22" s="1687">
        <v>61.148488999999998</v>
      </c>
      <c r="FS22" s="1687">
        <v>61.148488999999998</v>
      </c>
      <c r="FT22" s="1687">
        <v>61.148488999999991</v>
      </c>
      <c r="FU22" s="1687">
        <v>61.148488999999991</v>
      </c>
      <c r="FV22" s="1687">
        <v>61.148488999999991</v>
      </c>
      <c r="FW22" s="1687">
        <v>61.148488999999991</v>
      </c>
      <c r="FX22" s="1687">
        <v>61.148488999999991</v>
      </c>
      <c r="FY22" s="1689">
        <v>61.148488999999991</v>
      </c>
      <c r="FZ22" s="1688">
        <v>61.148488999999991</v>
      </c>
      <c r="GA22" s="1687">
        <v>61.148488999999991</v>
      </c>
      <c r="GB22" s="1687">
        <v>61.148488999999991</v>
      </c>
      <c r="GC22" s="1687">
        <v>61.148488999999991</v>
      </c>
      <c r="GD22" s="1687">
        <v>61.148488999999991</v>
      </c>
      <c r="GE22" s="1687">
        <v>61.143489000000002</v>
      </c>
      <c r="GF22" s="1687">
        <v>61.143488999999995</v>
      </c>
      <c r="GG22" s="1687">
        <v>61.143488999999995</v>
      </c>
      <c r="GH22" s="1687">
        <v>61.143488999999995</v>
      </c>
      <c r="GI22" s="1687">
        <v>61.143488999999995</v>
      </c>
      <c r="GJ22" s="1687">
        <v>61.143488999999995</v>
      </c>
      <c r="GK22" s="1689">
        <v>61.143488999999995</v>
      </c>
      <c r="GL22" s="1708"/>
    </row>
    <row r="23" spans="1:194" s="1607" customFormat="1" ht="39.75" customHeight="1" x14ac:dyDescent="0.7">
      <c r="A23" s="1621" t="s">
        <v>1040</v>
      </c>
      <c r="B23" s="1579">
        <v>109.9999943</v>
      </c>
      <c r="C23" s="1579">
        <v>109.9999943</v>
      </c>
      <c r="D23" s="1579">
        <v>109.9999943</v>
      </c>
      <c r="E23" s="1579">
        <v>109.9999943</v>
      </c>
      <c r="F23" s="1579">
        <v>109.9999943</v>
      </c>
      <c r="G23" s="1579">
        <v>109.9999943</v>
      </c>
      <c r="H23" s="1579">
        <v>109.9999943</v>
      </c>
      <c r="I23" s="1579">
        <v>109.9999943</v>
      </c>
      <c r="J23" s="1579">
        <v>109.9999943</v>
      </c>
      <c r="K23" s="1579">
        <v>109.9999943</v>
      </c>
      <c r="L23" s="1579">
        <v>109.9999943</v>
      </c>
      <c r="M23" s="1579">
        <v>109.9999943</v>
      </c>
      <c r="N23" s="1584">
        <v>109.9999943</v>
      </c>
      <c r="O23" s="1579">
        <v>109.9999943</v>
      </c>
      <c r="P23" s="1579">
        <v>109.9999943</v>
      </c>
      <c r="Q23" s="1579">
        <v>681.99999430000003</v>
      </c>
      <c r="R23" s="1579">
        <v>681.99999430000003</v>
      </c>
      <c r="S23" s="1579">
        <v>681.99999430000003</v>
      </c>
      <c r="T23" s="1579">
        <v>681.99999430000003</v>
      </c>
      <c r="U23" s="1579">
        <v>681.99999430000003</v>
      </c>
      <c r="V23" s="1579">
        <v>681.99999430000003</v>
      </c>
      <c r="W23" s="1579">
        <v>681.99999430000003</v>
      </c>
      <c r="X23" s="1579">
        <v>681.99999430000003</v>
      </c>
      <c r="Y23" s="1585">
        <v>681.99999430000003</v>
      </c>
      <c r="Z23" s="1579">
        <v>681.99999430000003</v>
      </c>
      <c r="AA23" s="1579">
        <v>681.99999430000003</v>
      </c>
      <c r="AB23" s="1579">
        <v>681.99999430000003</v>
      </c>
      <c r="AC23" s="1579">
        <v>681.99999430000003</v>
      </c>
      <c r="AD23" s="1579">
        <v>681.99999430000003</v>
      </c>
      <c r="AE23" s="1579">
        <v>681.99999430000003</v>
      </c>
      <c r="AF23" s="1579">
        <v>681.99999430000003</v>
      </c>
      <c r="AG23" s="1579">
        <v>681.99999430000003</v>
      </c>
      <c r="AH23" s="1579">
        <v>681.99999430000003</v>
      </c>
      <c r="AI23" s="1579">
        <v>681.99999430000003</v>
      </c>
      <c r="AJ23" s="1579">
        <v>681.99999430000003</v>
      </c>
      <c r="AK23" s="1579">
        <v>681.99999430000003</v>
      </c>
      <c r="AL23" s="1584">
        <v>681.99999430000003</v>
      </c>
      <c r="AM23" s="1579">
        <v>681.99999430000003</v>
      </c>
      <c r="AN23" s="1579">
        <v>681.99999430000003</v>
      </c>
      <c r="AO23" s="1579">
        <v>681.99999430000003</v>
      </c>
      <c r="AP23" s="1579">
        <v>681.99999430000003</v>
      </c>
      <c r="AQ23" s="1579">
        <v>681.99999430000003</v>
      </c>
      <c r="AR23" s="1579">
        <v>681.99999430000003</v>
      </c>
      <c r="AS23" s="1579">
        <v>681.99999430000003</v>
      </c>
      <c r="AT23" s="1579">
        <v>681.99999430000003</v>
      </c>
      <c r="AU23" s="1579">
        <v>681.99999430000003</v>
      </c>
      <c r="AV23" s="1579">
        <v>681.99999430000003</v>
      </c>
      <c r="AW23" s="1585">
        <v>681.99999430000003</v>
      </c>
      <c r="AX23" s="1605">
        <v>681.99999430000003</v>
      </c>
      <c r="AY23" s="1605">
        <v>681.99999430000003</v>
      </c>
      <c r="AZ23" s="1605">
        <v>681.99999430000003</v>
      </c>
      <c r="BA23" s="1605">
        <v>681.99999430000003</v>
      </c>
      <c r="BB23" s="1605">
        <v>681.99999430000003</v>
      </c>
      <c r="BC23" s="1605">
        <v>681.99999430000003</v>
      </c>
      <c r="BD23" s="1605">
        <v>681.99999430000003</v>
      </c>
      <c r="BE23" s="1605">
        <v>681.99999430000003</v>
      </c>
      <c r="BF23" s="1605">
        <v>681.99999430000003</v>
      </c>
      <c r="BG23" s="1605">
        <v>681.99999430000003</v>
      </c>
      <c r="BH23" s="1605">
        <v>681.99999430000003</v>
      </c>
      <c r="BI23" s="1605">
        <v>681.99999430000003</v>
      </c>
      <c r="BJ23" s="1604">
        <v>681.99999430000003</v>
      </c>
      <c r="BK23" s="1605">
        <v>681.99999430000003</v>
      </c>
      <c r="BL23" s="1605">
        <v>681.99999430000003</v>
      </c>
      <c r="BM23" s="1605">
        <v>681.99999430000003</v>
      </c>
      <c r="BN23" s="1605">
        <v>681.99999430000003</v>
      </c>
      <c r="BO23" s="1605">
        <v>681.99999430000003</v>
      </c>
      <c r="BP23" s="1605">
        <v>681.99999430000003</v>
      </c>
      <c r="BQ23" s="1605">
        <v>681.99999430000003</v>
      </c>
      <c r="BR23" s="1605">
        <v>681.99999430000003</v>
      </c>
      <c r="BS23" s="1605">
        <v>681.99999430000003</v>
      </c>
      <c r="BT23" s="1605">
        <v>681.99999430000003</v>
      </c>
      <c r="BU23" s="1606">
        <v>681.99999430000003</v>
      </c>
      <c r="BV23" s="1604">
        <v>681.99999430000003</v>
      </c>
      <c r="BW23" s="1605">
        <v>681.99999430000003</v>
      </c>
      <c r="BX23" s="1605">
        <v>681.99999430000003</v>
      </c>
      <c r="BY23" s="1579">
        <v>681.99999430000003</v>
      </c>
      <c r="BZ23" s="1605">
        <v>681.99999430000003</v>
      </c>
      <c r="CA23" s="1605">
        <v>571.99999430000003</v>
      </c>
      <c r="CB23" s="1605">
        <v>571.99999430000003</v>
      </c>
      <c r="CC23" s="1605">
        <v>571.99999430000003</v>
      </c>
      <c r="CD23" s="1605">
        <v>571.99999430000003</v>
      </c>
      <c r="CE23" s="1605">
        <v>571.99999430000003</v>
      </c>
      <c r="CF23" s="1605">
        <v>571.99999430000003</v>
      </c>
      <c r="CG23" s="1606">
        <v>571.99999430000003</v>
      </c>
      <c r="CH23" s="1605">
        <v>571.99999430000003</v>
      </c>
      <c r="CI23" s="1605">
        <v>571.99999430000003</v>
      </c>
      <c r="CJ23" s="1605">
        <v>571.99999430000003</v>
      </c>
      <c r="CK23" s="1605">
        <v>571.99999430000003</v>
      </c>
      <c r="CL23" s="1605">
        <v>571.99999430000003</v>
      </c>
      <c r="CM23" s="1605">
        <v>571.99999430000003</v>
      </c>
      <c r="CN23" s="1605">
        <v>571.99999430000003</v>
      </c>
      <c r="CO23" s="1605">
        <v>571.99999430000003</v>
      </c>
      <c r="CP23" s="1605">
        <v>571.99999430000003</v>
      </c>
      <c r="CQ23" s="1684">
        <v>514.79999429999998</v>
      </c>
      <c r="CR23" s="1684">
        <v>514.79999429999998</v>
      </c>
      <c r="CS23" s="1684">
        <v>514.79999429999998</v>
      </c>
      <c r="CT23" s="1685">
        <v>514.79999429999998</v>
      </c>
      <c r="CU23" s="1684">
        <v>514.79999429999998</v>
      </c>
      <c r="CV23" s="1684">
        <v>457.59999430000005</v>
      </c>
      <c r="CW23" s="1684">
        <v>457.59999430000005</v>
      </c>
      <c r="CX23" s="1684">
        <v>457.59999430000005</v>
      </c>
      <c r="CY23" s="1684">
        <v>457.59999430000005</v>
      </c>
      <c r="CZ23" s="1684">
        <v>457.59999430000005</v>
      </c>
      <c r="DA23" s="1684">
        <v>457.59999430000005</v>
      </c>
      <c r="DB23" s="1684">
        <v>400.3999943</v>
      </c>
      <c r="DC23" s="1684">
        <v>400.3999943</v>
      </c>
      <c r="DD23" s="1684">
        <v>400.3999943</v>
      </c>
      <c r="DE23" s="1686">
        <v>400.3999943</v>
      </c>
      <c r="DF23" s="1685">
        <v>400.3999943</v>
      </c>
      <c r="DG23" s="1684">
        <v>400.3999943</v>
      </c>
      <c r="DH23" s="1684">
        <v>343.19999430000001</v>
      </c>
      <c r="DI23" s="1684">
        <v>343.19999430000001</v>
      </c>
      <c r="DJ23" s="1684">
        <v>343.19999430000001</v>
      </c>
      <c r="DK23" s="1684">
        <v>343.19999430000001</v>
      </c>
      <c r="DL23" s="1690">
        <v>343.19999430000001</v>
      </c>
      <c r="DM23" s="1690">
        <v>343.19999430000001</v>
      </c>
      <c r="DN23" s="1690">
        <v>343.19999430000001</v>
      </c>
      <c r="DO23" s="1690">
        <v>285.99999430000003</v>
      </c>
      <c r="DP23" s="1690">
        <v>285.99999430000003</v>
      </c>
      <c r="DQ23" s="1691">
        <v>285.99999430000003</v>
      </c>
      <c r="DR23" s="1692">
        <v>285.99999430000003</v>
      </c>
      <c r="DS23" s="1690">
        <v>285.99999430000003</v>
      </c>
      <c r="DT23" s="1690">
        <v>228.79999430000001</v>
      </c>
      <c r="DU23" s="1690">
        <v>228.79999430000001</v>
      </c>
      <c r="DV23" s="1690">
        <v>228.79999430000001</v>
      </c>
      <c r="DW23" s="1684">
        <v>228.79999430000001</v>
      </c>
      <c r="DX23" s="1684">
        <v>228.79999430000001</v>
      </c>
      <c r="DY23" s="1684">
        <v>228.79999430000001</v>
      </c>
      <c r="DZ23" s="1684">
        <v>171.59999430000002</v>
      </c>
      <c r="EA23" s="1684">
        <v>171.59999430000002</v>
      </c>
      <c r="EB23" s="1684">
        <v>171.59999430000002</v>
      </c>
      <c r="EC23" s="1686">
        <v>171.59999430000002</v>
      </c>
      <c r="ED23" s="1685">
        <v>171.59999430000002</v>
      </c>
      <c r="EE23" s="1684">
        <v>171.59999430000002</v>
      </c>
      <c r="EF23" s="1684">
        <v>171.59999430000002</v>
      </c>
      <c r="EG23" s="1684">
        <v>171.59999430000002</v>
      </c>
      <c r="EH23" s="1684">
        <v>114.39999430000002</v>
      </c>
      <c r="EI23" s="1684">
        <v>114.39999430000002</v>
      </c>
      <c r="EJ23" s="1684">
        <v>114.39999430000002</v>
      </c>
      <c r="EK23" s="1684">
        <v>114.39999430000002</v>
      </c>
      <c r="EL23" s="1684">
        <v>57.199994300000021</v>
      </c>
      <c r="EM23" s="1684">
        <v>57.199994300000021</v>
      </c>
      <c r="EN23" s="1684">
        <v>57.199994300000021</v>
      </c>
      <c r="EO23" s="1684">
        <v>57.199994300000021</v>
      </c>
      <c r="EP23" s="1685">
        <v>57.199994300000021</v>
      </c>
      <c r="EQ23" s="1684">
        <v>57.199994300000021</v>
      </c>
      <c r="ER23" s="1684">
        <v>57.199994300000021</v>
      </c>
      <c r="ES23" s="1684">
        <v>57.199994300000021</v>
      </c>
      <c r="ET23" s="1684">
        <v>57.199994300000021</v>
      </c>
      <c r="EU23" s="1684">
        <v>0</v>
      </c>
      <c r="EV23" s="1684">
        <v>0</v>
      </c>
      <c r="EW23" s="1684">
        <v>0</v>
      </c>
      <c r="EX23" s="1684">
        <v>-5.6999999796971679E-6</v>
      </c>
      <c r="EY23" s="1684">
        <v>-5.6999999796971679E-6</v>
      </c>
      <c r="EZ23" s="1684">
        <v>-5.6999999796971679E-6</v>
      </c>
      <c r="FA23" s="1686">
        <v>-5.6999999796971679E-6</v>
      </c>
      <c r="FB23" s="1685">
        <v>-5.6999999796971679E-6</v>
      </c>
      <c r="FC23" s="1684">
        <v>-5.6999999796971679E-6</v>
      </c>
      <c r="FD23" s="1684">
        <v>-5.6999999796971679E-6</v>
      </c>
      <c r="FE23" s="1684">
        <v>-5.6999999796971679E-6</v>
      </c>
      <c r="FF23" s="1684">
        <v>-5.6999999796971679E-6</v>
      </c>
      <c r="FG23" s="1684">
        <v>-5.6999999796971679E-6</v>
      </c>
      <c r="FH23" s="1684">
        <v>-5.6999999796971679E-6</v>
      </c>
      <c r="FI23" s="1684">
        <v>-5.6999999796971679E-6</v>
      </c>
      <c r="FJ23" s="1684">
        <v>-5.6999999796971679E-6</v>
      </c>
      <c r="FK23" s="1684">
        <v>-5.6999999796971679E-6</v>
      </c>
      <c r="FL23" s="1684">
        <v>-5.6999999796971679E-6</v>
      </c>
      <c r="FM23" s="1686">
        <v>-5.6999999796971679E-6</v>
      </c>
      <c r="FN23" s="1684">
        <v>-5.6999999796971679E-6</v>
      </c>
      <c r="FO23" s="1684">
        <v>-5.6999999796971679E-6</v>
      </c>
      <c r="FP23" s="1684">
        <v>-5.6999999796971679E-6</v>
      </c>
      <c r="FQ23" s="1684">
        <v>-5.6999999796971679E-6</v>
      </c>
      <c r="FR23" s="1684">
        <v>-5.6999999796971679E-6</v>
      </c>
      <c r="FS23" s="1684">
        <v>-5.6999999796971679E-6</v>
      </c>
      <c r="FT23" s="1684">
        <v>-5.6999999796971679E-6</v>
      </c>
      <c r="FU23" s="1684">
        <v>-5.6999999796971679E-6</v>
      </c>
      <c r="FV23" s="1684">
        <v>-5.6999999796971679E-6</v>
      </c>
      <c r="FW23" s="1684">
        <v>-5.6999999796971679E-6</v>
      </c>
      <c r="FX23" s="1684">
        <v>-5.6999999796971679E-6</v>
      </c>
      <c r="FY23" s="1686">
        <v>-5.6999999796971679E-6</v>
      </c>
      <c r="FZ23" s="1685">
        <v>0</v>
      </c>
      <c r="GA23" s="1684">
        <v>0</v>
      </c>
      <c r="GB23" s="1684">
        <v>0</v>
      </c>
      <c r="GC23" s="1684">
        <v>0</v>
      </c>
      <c r="GD23" s="1684">
        <v>0</v>
      </c>
      <c r="GE23" s="1684">
        <v>0</v>
      </c>
      <c r="GF23" s="1684">
        <v>0</v>
      </c>
      <c r="GG23" s="1684">
        <v>0</v>
      </c>
      <c r="GH23" s="1684">
        <v>0</v>
      </c>
      <c r="GI23" s="1684">
        <v>0</v>
      </c>
      <c r="GJ23" s="1684">
        <v>0</v>
      </c>
      <c r="GK23" s="1686">
        <v>0</v>
      </c>
      <c r="GL23" s="1707"/>
    </row>
    <row r="24" spans="1:194" ht="39.75" customHeight="1" x14ac:dyDescent="0.7">
      <c r="A24" s="1608" t="s">
        <v>1005</v>
      </c>
      <c r="B24" s="1610">
        <v>109.9999943</v>
      </c>
      <c r="C24" s="1610">
        <v>109.9999943</v>
      </c>
      <c r="D24" s="1610">
        <v>109.9999943</v>
      </c>
      <c r="E24" s="1610">
        <v>109.9999943</v>
      </c>
      <c r="F24" s="1610">
        <v>109.9999943</v>
      </c>
      <c r="G24" s="1610">
        <v>109.9999943</v>
      </c>
      <c r="H24" s="1610">
        <v>109.9999943</v>
      </c>
      <c r="I24" s="1610">
        <v>109.9999943</v>
      </c>
      <c r="J24" s="1610">
        <v>109.9999943</v>
      </c>
      <c r="K24" s="1610">
        <v>109.9999943</v>
      </c>
      <c r="L24" s="1610">
        <v>109.9999943</v>
      </c>
      <c r="M24" s="1610">
        <v>109.9999943</v>
      </c>
      <c r="N24" s="1609">
        <v>109.9999943</v>
      </c>
      <c r="O24" s="1610">
        <v>109.9999943</v>
      </c>
      <c r="P24" s="1610">
        <v>109.9999943</v>
      </c>
      <c r="Q24" s="1610">
        <v>681.99999430000003</v>
      </c>
      <c r="R24" s="1610">
        <v>681.99999430000003</v>
      </c>
      <c r="S24" s="1610">
        <v>681.99999430000003</v>
      </c>
      <c r="T24" s="1610">
        <v>681.99999430000003</v>
      </c>
      <c r="U24" s="1610">
        <v>681.99999430000003</v>
      </c>
      <c r="V24" s="1610">
        <v>681.99999430000003</v>
      </c>
      <c r="W24" s="1610">
        <v>681.99999430000003</v>
      </c>
      <c r="X24" s="1610">
        <v>681.99999430000003</v>
      </c>
      <c r="Y24" s="1611">
        <v>681.99999430000003</v>
      </c>
      <c r="Z24" s="1610">
        <v>681.99999430000003</v>
      </c>
      <c r="AA24" s="1610">
        <v>681.99999430000003</v>
      </c>
      <c r="AB24" s="1610">
        <v>681.99999430000003</v>
      </c>
      <c r="AC24" s="1610">
        <v>681.99999430000003</v>
      </c>
      <c r="AD24" s="1610">
        <v>681.99999430000003</v>
      </c>
      <c r="AE24" s="1610">
        <v>681.99999430000003</v>
      </c>
      <c r="AF24" s="1610">
        <v>681.99999430000003</v>
      </c>
      <c r="AG24" s="1610">
        <v>681.99999430000003</v>
      </c>
      <c r="AH24" s="1610">
        <v>681.99999430000003</v>
      </c>
      <c r="AI24" s="1610">
        <v>681.99999430000003</v>
      </c>
      <c r="AJ24" s="1610">
        <v>681.99999430000003</v>
      </c>
      <c r="AK24" s="1610">
        <v>681.99999430000003</v>
      </c>
      <c r="AL24" s="1609">
        <v>681.99999430000003</v>
      </c>
      <c r="AM24" s="1610">
        <v>681.99999430000003</v>
      </c>
      <c r="AN24" s="1610">
        <v>681.99999430000003</v>
      </c>
      <c r="AO24" s="1610">
        <v>681.99999430000003</v>
      </c>
      <c r="AP24" s="1610">
        <v>681.99999430000003</v>
      </c>
      <c r="AQ24" s="1610">
        <v>681.99999430000003</v>
      </c>
      <c r="AR24" s="1610">
        <v>681.99999430000003</v>
      </c>
      <c r="AS24" s="1610">
        <v>681.99999430000003</v>
      </c>
      <c r="AT24" s="1610">
        <v>681.99999430000003</v>
      </c>
      <c r="AU24" s="1610">
        <v>681.99999430000003</v>
      </c>
      <c r="AV24" s="1610">
        <v>681.99999430000003</v>
      </c>
      <c r="AW24" s="1611">
        <v>681.99999430000003</v>
      </c>
      <c r="AX24" s="1613">
        <v>681.99999430000003</v>
      </c>
      <c r="AY24" s="1613">
        <v>681.99999430000003</v>
      </c>
      <c r="AZ24" s="1613">
        <v>681.99999430000003</v>
      </c>
      <c r="BA24" s="1613">
        <v>681.99999430000003</v>
      </c>
      <c r="BB24" s="1613">
        <v>681.99999430000003</v>
      </c>
      <c r="BC24" s="1613">
        <v>681.99999430000003</v>
      </c>
      <c r="BD24" s="1613">
        <v>681.99999430000003</v>
      </c>
      <c r="BE24" s="1613">
        <v>681.99999430000003</v>
      </c>
      <c r="BF24" s="1613">
        <v>681.99999430000003</v>
      </c>
      <c r="BG24" s="1613">
        <v>681.99999430000003</v>
      </c>
      <c r="BH24" s="1613">
        <v>681.99999430000003</v>
      </c>
      <c r="BI24" s="1613">
        <v>681.99999430000003</v>
      </c>
      <c r="BJ24" s="1612">
        <v>681.99999430000003</v>
      </c>
      <c r="BK24" s="1613">
        <v>681.99999430000003</v>
      </c>
      <c r="BL24" s="1613">
        <v>681.99999430000003</v>
      </c>
      <c r="BM24" s="1613">
        <v>681.99999430000003</v>
      </c>
      <c r="BN24" s="1613">
        <v>681.99999430000003</v>
      </c>
      <c r="BO24" s="1613">
        <v>681.99999430000003</v>
      </c>
      <c r="BP24" s="1613">
        <v>681.99999430000003</v>
      </c>
      <c r="BQ24" s="1613">
        <v>681.99999430000003</v>
      </c>
      <c r="BR24" s="1613">
        <v>681.99999430000003</v>
      </c>
      <c r="BS24" s="1613">
        <v>681.99999430000003</v>
      </c>
      <c r="BT24" s="1613">
        <v>681.99999430000003</v>
      </c>
      <c r="BU24" s="1614">
        <v>681.99999430000003</v>
      </c>
      <c r="BV24" s="1612">
        <v>681.99999430000003</v>
      </c>
      <c r="BW24" s="1613">
        <v>681.99999430000003</v>
      </c>
      <c r="BX24" s="1613">
        <v>681.99999430000003</v>
      </c>
      <c r="BY24" s="1610">
        <v>681.99999430000003</v>
      </c>
      <c r="BZ24" s="1613">
        <v>681.99999430000003</v>
      </c>
      <c r="CA24" s="1613">
        <v>571.99999430000003</v>
      </c>
      <c r="CB24" s="1613">
        <v>571.99999430000003</v>
      </c>
      <c r="CC24" s="1613">
        <v>571.99999430000003</v>
      </c>
      <c r="CD24" s="1613">
        <v>571.99999430000003</v>
      </c>
      <c r="CE24" s="1613">
        <v>571.99999430000003</v>
      </c>
      <c r="CF24" s="1613">
        <v>571.99999430000003</v>
      </c>
      <c r="CG24" s="1614">
        <v>571.99999430000003</v>
      </c>
      <c r="CH24" s="1613">
        <v>571.99999430000003</v>
      </c>
      <c r="CI24" s="1613">
        <v>571.99999430000003</v>
      </c>
      <c r="CJ24" s="1613">
        <v>571.99999430000003</v>
      </c>
      <c r="CK24" s="1613">
        <v>571.99999430000003</v>
      </c>
      <c r="CL24" s="1613">
        <v>571.99999430000003</v>
      </c>
      <c r="CM24" s="1613">
        <v>571.99999430000003</v>
      </c>
      <c r="CN24" s="1613">
        <v>571.99999430000003</v>
      </c>
      <c r="CO24" s="1613">
        <v>571.99999430000003</v>
      </c>
      <c r="CP24" s="1613">
        <v>571.99999430000003</v>
      </c>
      <c r="CQ24" s="1687">
        <v>514.79999429999998</v>
      </c>
      <c r="CR24" s="1687">
        <v>514.79999429999998</v>
      </c>
      <c r="CS24" s="1687">
        <v>514.79999429999998</v>
      </c>
      <c r="CT24" s="1688">
        <v>514.79999429999998</v>
      </c>
      <c r="CU24" s="1687">
        <v>514.79999429999998</v>
      </c>
      <c r="CV24" s="1687">
        <v>457.59999430000005</v>
      </c>
      <c r="CW24" s="1687">
        <v>457.59999430000005</v>
      </c>
      <c r="CX24" s="1687">
        <v>457.59999430000005</v>
      </c>
      <c r="CY24" s="1687">
        <v>457.59999430000005</v>
      </c>
      <c r="CZ24" s="1687">
        <v>457.59999430000005</v>
      </c>
      <c r="DA24" s="1687">
        <v>457.59999430000005</v>
      </c>
      <c r="DB24" s="1687">
        <v>400.3999943</v>
      </c>
      <c r="DC24" s="1687">
        <v>400.3999943</v>
      </c>
      <c r="DD24" s="1687">
        <v>400.3999943</v>
      </c>
      <c r="DE24" s="1689">
        <v>400.3999943</v>
      </c>
      <c r="DF24" s="1688">
        <v>400.3999943</v>
      </c>
      <c r="DG24" s="1687">
        <v>400.3999943</v>
      </c>
      <c r="DH24" s="1687">
        <v>343.19999430000001</v>
      </c>
      <c r="DI24" s="1687">
        <v>343.19999430000001</v>
      </c>
      <c r="DJ24" s="1687">
        <v>343.19999430000001</v>
      </c>
      <c r="DK24" s="1687">
        <v>343.19999430000001</v>
      </c>
      <c r="DL24" s="1693">
        <v>343.19999430000001</v>
      </c>
      <c r="DM24" s="1693">
        <v>343.19999430000001</v>
      </c>
      <c r="DN24" s="1693">
        <v>343.19999430000001</v>
      </c>
      <c r="DO24" s="1693">
        <v>285.99999430000003</v>
      </c>
      <c r="DP24" s="1693">
        <v>285.99999430000003</v>
      </c>
      <c r="DQ24" s="1694">
        <v>285.99999430000003</v>
      </c>
      <c r="DR24" s="1695">
        <v>285.99999430000003</v>
      </c>
      <c r="DS24" s="1693">
        <v>285.99999430000003</v>
      </c>
      <c r="DT24" s="1693">
        <v>228.79999430000001</v>
      </c>
      <c r="DU24" s="1693">
        <v>228.79999430000001</v>
      </c>
      <c r="DV24" s="1693">
        <v>228.79999430000001</v>
      </c>
      <c r="DW24" s="1687">
        <v>228.79999430000001</v>
      </c>
      <c r="DX24" s="1687">
        <v>228.79999430000001</v>
      </c>
      <c r="DY24" s="1687">
        <v>228.79999430000001</v>
      </c>
      <c r="DZ24" s="1687">
        <v>171.59999430000002</v>
      </c>
      <c r="EA24" s="1687">
        <v>171.59999430000002</v>
      </c>
      <c r="EB24" s="1687">
        <v>171.59999430000002</v>
      </c>
      <c r="EC24" s="1689">
        <v>171.59999430000002</v>
      </c>
      <c r="ED24" s="1688">
        <v>171.59999430000002</v>
      </c>
      <c r="EE24" s="1687">
        <v>171.59999430000002</v>
      </c>
      <c r="EF24" s="1687">
        <v>171.59999430000002</v>
      </c>
      <c r="EG24" s="1687">
        <v>171.59999430000002</v>
      </c>
      <c r="EH24" s="1687">
        <v>114.39999430000002</v>
      </c>
      <c r="EI24" s="1687">
        <v>114.39999430000002</v>
      </c>
      <c r="EJ24" s="1687">
        <v>114.39999430000002</v>
      </c>
      <c r="EK24" s="1687">
        <v>114.39999430000002</v>
      </c>
      <c r="EL24" s="1687">
        <v>57.199994300000021</v>
      </c>
      <c r="EM24" s="1687">
        <v>57.199994300000021</v>
      </c>
      <c r="EN24" s="1687">
        <v>57.199994300000021</v>
      </c>
      <c r="EO24" s="1687">
        <v>57.199994300000021</v>
      </c>
      <c r="EP24" s="1688">
        <v>57.199994300000021</v>
      </c>
      <c r="EQ24" s="1687">
        <v>57.199994300000021</v>
      </c>
      <c r="ER24" s="1687">
        <v>57.199994300000021</v>
      </c>
      <c r="ES24" s="1687">
        <v>57.199994300000021</v>
      </c>
      <c r="ET24" s="1687">
        <v>57.199994300000021</v>
      </c>
      <c r="EU24" s="1687">
        <v>0</v>
      </c>
      <c r="EV24" s="1687">
        <v>0</v>
      </c>
      <c r="EW24" s="1687">
        <v>0</v>
      </c>
      <c r="EX24" s="1687">
        <v>-5.6999999796971679E-6</v>
      </c>
      <c r="EY24" s="1687">
        <v>-5.6999999796971679E-6</v>
      </c>
      <c r="EZ24" s="1687">
        <v>-5.6999999796971679E-6</v>
      </c>
      <c r="FA24" s="1689">
        <v>-5.6999999796971679E-6</v>
      </c>
      <c r="FB24" s="1688">
        <v>-5.6999999796971679E-6</v>
      </c>
      <c r="FC24" s="1687">
        <v>-5.6999999796971679E-6</v>
      </c>
      <c r="FD24" s="1687">
        <v>-5.6999999796971679E-6</v>
      </c>
      <c r="FE24" s="1687">
        <v>-5.6999999796971679E-6</v>
      </c>
      <c r="FF24" s="1687">
        <v>-5.6999999796971679E-6</v>
      </c>
      <c r="FG24" s="1687">
        <v>-5.6999999796971679E-6</v>
      </c>
      <c r="FH24" s="1687">
        <v>-5.6999999796971679E-6</v>
      </c>
      <c r="FI24" s="1687">
        <v>-5.6999999796971679E-6</v>
      </c>
      <c r="FJ24" s="1687">
        <v>-5.6999999796971679E-6</v>
      </c>
      <c r="FK24" s="1687">
        <v>-5.6999999796971679E-6</v>
      </c>
      <c r="FL24" s="1687">
        <v>-5.6999999796971679E-6</v>
      </c>
      <c r="FM24" s="1689">
        <v>-5.6999999796971679E-6</v>
      </c>
      <c r="FN24" s="1687">
        <v>-5.6999999796971679E-6</v>
      </c>
      <c r="FO24" s="1687">
        <v>-5.6999999796971679E-6</v>
      </c>
      <c r="FP24" s="1687">
        <v>-5.6999999796971679E-6</v>
      </c>
      <c r="FQ24" s="1687">
        <v>-5.6999999796971679E-6</v>
      </c>
      <c r="FR24" s="1687">
        <v>-5.6999999796971679E-6</v>
      </c>
      <c r="FS24" s="1687">
        <v>-5.6999999796971679E-6</v>
      </c>
      <c r="FT24" s="1687">
        <v>-5.6999999796971679E-6</v>
      </c>
      <c r="FU24" s="1687">
        <v>-5.6999999796971679E-6</v>
      </c>
      <c r="FV24" s="1687">
        <v>-5.6999999796971679E-6</v>
      </c>
      <c r="FW24" s="1687">
        <v>-5.6999999796971679E-6</v>
      </c>
      <c r="FX24" s="1687">
        <v>-5.6999999796971679E-6</v>
      </c>
      <c r="FY24" s="1689">
        <v>-5.6999999796971679E-6</v>
      </c>
      <c r="FZ24" s="1688">
        <v>0</v>
      </c>
      <c r="GA24" s="1687">
        <v>0</v>
      </c>
      <c r="GB24" s="1687">
        <v>0</v>
      </c>
      <c r="GC24" s="1687">
        <v>0</v>
      </c>
      <c r="GD24" s="1687">
        <v>0</v>
      </c>
      <c r="GE24" s="1687">
        <v>0</v>
      </c>
      <c r="GF24" s="1687">
        <v>0</v>
      </c>
      <c r="GG24" s="1687">
        <v>0</v>
      </c>
      <c r="GH24" s="1687">
        <v>0</v>
      </c>
      <c r="GI24" s="1687">
        <v>0</v>
      </c>
      <c r="GJ24" s="1687">
        <v>0</v>
      </c>
      <c r="GK24" s="1689">
        <v>0</v>
      </c>
      <c r="GL24" s="1708"/>
    </row>
    <row r="25" spans="1:194" ht="39.75" customHeight="1" x14ac:dyDescent="0.7">
      <c r="A25" s="1621" t="s">
        <v>1041</v>
      </c>
      <c r="B25" s="1579">
        <v>0.95292160000000004</v>
      </c>
      <c r="C25" s="1579">
        <v>0.95292160000000004</v>
      </c>
      <c r="D25" s="1579">
        <v>0.95292160000000004</v>
      </c>
      <c r="E25" s="1579">
        <v>0.95292160000000004</v>
      </c>
      <c r="F25" s="1579">
        <v>0.95292160000000026</v>
      </c>
      <c r="G25" s="1579">
        <v>0.95292160000000026</v>
      </c>
      <c r="H25" s="1579">
        <v>0.95292160000000026</v>
      </c>
      <c r="I25" s="1579">
        <v>0.95292160000000026</v>
      </c>
      <c r="J25" s="1579">
        <v>0.95292160000000026</v>
      </c>
      <c r="K25" s="1579">
        <v>0.95292160000000026</v>
      </c>
      <c r="L25" s="1579">
        <v>0.95292160000000026</v>
      </c>
      <c r="M25" s="1579">
        <v>192.82750265999999</v>
      </c>
      <c r="N25" s="1584">
        <v>192.82750265999999</v>
      </c>
      <c r="O25" s="1579">
        <v>192.82750265999999</v>
      </c>
      <c r="P25" s="1579">
        <v>192.82750265999999</v>
      </c>
      <c r="Q25" s="1579">
        <v>192.82750265999999</v>
      </c>
      <c r="R25" s="1579">
        <v>192.82750265999999</v>
      </c>
      <c r="S25" s="1579">
        <v>192.82750265999999</v>
      </c>
      <c r="T25" s="1579">
        <v>192.82750265999999</v>
      </c>
      <c r="U25" s="1579">
        <v>192.82750265999999</v>
      </c>
      <c r="V25" s="1579">
        <v>192.82750265999999</v>
      </c>
      <c r="W25" s="1579">
        <v>192.82750265999999</v>
      </c>
      <c r="X25" s="1579">
        <v>192.82750265999999</v>
      </c>
      <c r="Y25" s="1585">
        <v>192.82750265999999</v>
      </c>
      <c r="Z25" s="1579">
        <v>192.82750265999999</v>
      </c>
      <c r="AA25" s="1579">
        <v>192.82750265999999</v>
      </c>
      <c r="AB25" s="1579">
        <v>192.82750265999999</v>
      </c>
      <c r="AC25" s="1579">
        <v>192.82750265999999</v>
      </c>
      <c r="AD25" s="1579">
        <v>192.82750265999999</v>
      </c>
      <c r="AE25" s="1579">
        <v>192.82750265999999</v>
      </c>
      <c r="AF25" s="1579">
        <v>192.82750265999999</v>
      </c>
      <c r="AG25" s="1579">
        <v>192.82750265999999</v>
      </c>
      <c r="AH25" s="1579">
        <v>192.82750265999999</v>
      </c>
      <c r="AI25" s="1579">
        <v>401.01274376000003</v>
      </c>
      <c r="AJ25" s="1579">
        <v>401.01274376000003</v>
      </c>
      <c r="AK25" s="1579">
        <v>401.01274376000003</v>
      </c>
      <c r="AL25" s="1584">
        <v>401.01274376000003</v>
      </c>
      <c r="AM25" s="1579">
        <v>560.31396375999998</v>
      </c>
      <c r="AN25" s="1579">
        <v>560.31396375999998</v>
      </c>
      <c r="AO25" s="1579">
        <v>560.31396375999998</v>
      </c>
      <c r="AP25" s="1579">
        <v>560.31396375999998</v>
      </c>
      <c r="AQ25" s="1579">
        <v>560.31396375999998</v>
      </c>
      <c r="AR25" s="1579">
        <v>560.31396375999998</v>
      </c>
      <c r="AS25" s="1579">
        <v>560.31396375999998</v>
      </c>
      <c r="AT25" s="1579">
        <v>560.31396375999998</v>
      </c>
      <c r="AU25" s="1579">
        <v>560.31396375999998</v>
      </c>
      <c r="AV25" s="1610">
        <v>560.31396375999998</v>
      </c>
      <c r="AW25" s="1611">
        <v>560.31396375999998</v>
      </c>
      <c r="AX25" s="1605">
        <v>560.31396375999998</v>
      </c>
      <c r="AY25" s="1605">
        <v>560.31396375999998</v>
      </c>
      <c r="AZ25" s="1605">
        <v>560.31396375999998</v>
      </c>
      <c r="BA25" s="1605">
        <v>560.31396375999998</v>
      </c>
      <c r="BB25" s="1605">
        <v>530.38996376</v>
      </c>
      <c r="BC25" s="1605">
        <v>368.43938270000001</v>
      </c>
      <c r="BD25" s="1605">
        <v>368.43938270000001</v>
      </c>
      <c r="BE25" s="1605">
        <v>368.43938270000001</v>
      </c>
      <c r="BF25" s="1605">
        <v>368.43938270000001</v>
      </c>
      <c r="BG25" s="1605">
        <v>368.43938270000001</v>
      </c>
      <c r="BH25" s="1605">
        <v>368.43938270000001</v>
      </c>
      <c r="BI25" s="1605">
        <v>1282.76704797</v>
      </c>
      <c r="BJ25" s="1604">
        <v>1282.76704797</v>
      </c>
      <c r="BK25" s="1605">
        <v>1282.76704797</v>
      </c>
      <c r="BL25" s="1605">
        <v>1282.76704797</v>
      </c>
      <c r="BM25" s="1605">
        <v>1074.58180687</v>
      </c>
      <c r="BN25" s="1605">
        <v>1074.58180687</v>
      </c>
      <c r="BO25" s="1605">
        <v>1074.58180687</v>
      </c>
      <c r="BP25" s="1605">
        <v>1074.58180687</v>
      </c>
      <c r="BQ25" s="1605">
        <v>1074.58180687</v>
      </c>
      <c r="BR25" s="1605">
        <v>1074.58180687</v>
      </c>
      <c r="BS25" s="1605">
        <v>1074.58180687</v>
      </c>
      <c r="BT25" s="1605">
        <v>1074.58180687</v>
      </c>
      <c r="BU25" s="1606">
        <v>1074.58180687</v>
      </c>
      <c r="BV25" s="1604">
        <v>1366.5120875999999</v>
      </c>
      <c r="BW25" s="1605">
        <v>1366.5120875999999</v>
      </c>
      <c r="BX25" s="1605">
        <v>1252.2211294400001</v>
      </c>
      <c r="BY25" s="1579">
        <v>1252.2211294400001</v>
      </c>
      <c r="BZ25" s="1605">
        <v>1252.2211294400001</v>
      </c>
      <c r="CA25" s="1605">
        <v>1252.2211294400001</v>
      </c>
      <c r="CB25" s="1605">
        <v>1252.2211294400001</v>
      </c>
      <c r="CC25" s="1605">
        <v>1252.2211294400001</v>
      </c>
      <c r="CD25" s="1605">
        <v>1137.9301712800002</v>
      </c>
      <c r="CE25" s="1605">
        <v>1137.9301712800002</v>
      </c>
      <c r="CF25" s="1605">
        <v>1137.9301712800002</v>
      </c>
      <c r="CG25" s="1606">
        <v>1137.9301712800002</v>
      </c>
      <c r="CH25" s="1605">
        <v>1137.9301712800002</v>
      </c>
      <c r="CI25" s="1605">
        <v>1137.9301712800002</v>
      </c>
      <c r="CJ25" s="1605">
        <v>1023.6392131200002</v>
      </c>
      <c r="CK25" s="1605">
        <v>1023.6392131200002</v>
      </c>
      <c r="CL25" s="1605">
        <v>1023.6392131200002</v>
      </c>
      <c r="CM25" s="1605">
        <v>1023.6392131200002</v>
      </c>
      <c r="CN25" s="1605">
        <v>1023.6392131200002</v>
      </c>
      <c r="CO25" s="1605">
        <v>1023.6392131200002</v>
      </c>
      <c r="CP25" s="1605">
        <v>909.34825496000019</v>
      </c>
      <c r="CQ25" s="1684">
        <v>909.34825496000019</v>
      </c>
      <c r="CR25" s="1684">
        <v>882.79805162000014</v>
      </c>
      <c r="CS25" s="1684">
        <v>882.79805162000014</v>
      </c>
      <c r="CT25" s="1685">
        <v>882.79805162000014</v>
      </c>
      <c r="CU25" s="1684">
        <v>882.79805162000014</v>
      </c>
      <c r="CV25" s="1684">
        <v>768.50709346000008</v>
      </c>
      <c r="CW25" s="1684">
        <v>768.50709346000008</v>
      </c>
      <c r="CX25" s="1684">
        <v>741.95689012000014</v>
      </c>
      <c r="CY25" s="1684">
        <v>693.30184334000012</v>
      </c>
      <c r="CZ25" s="1684">
        <v>693.30184334000012</v>
      </c>
      <c r="DA25" s="1684">
        <v>10384.51844564</v>
      </c>
      <c r="DB25" s="1684">
        <v>10270.22748748</v>
      </c>
      <c r="DC25" s="1684">
        <v>10270.22748748</v>
      </c>
      <c r="DD25" s="1684">
        <v>7043.6772841399988</v>
      </c>
      <c r="DE25" s="1686">
        <v>6884.9582056599993</v>
      </c>
      <c r="DF25" s="1685">
        <v>6884.9582056599993</v>
      </c>
      <c r="DG25" s="1684">
        <v>6884.9582056599993</v>
      </c>
      <c r="DH25" s="1684">
        <v>10021.1657075</v>
      </c>
      <c r="DI25" s="1684">
        <v>10021.1657075</v>
      </c>
      <c r="DJ25" s="1684">
        <v>9437.8776881600006</v>
      </c>
      <c r="DK25" s="1684">
        <v>8345.8964256799991</v>
      </c>
      <c r="DL25" s="1690">
        <v>8296.2297590099988</v>
      </c>
      <c r="DM25" s="1690">
        <v>8296.2297590099988</v>
      </c>
      <c r="DN25" s="1690">
        <v>8124.7388008499993</v>
      </c>
      <c r="DO25" s="1690">
        <v>8181.9388008499991</v>
      </c>
      <c r="DP25" s="1690">
        <v>8181.9388008499991</v>
      </c>
      <c r="DQ25" s="1691">
        <v>8155.3885975099993</v>
      </c>
      <c r="DR25" s="1692">
        <v>3596.6695190299993</v>
      </c>
      <c r="DS25" s="1690">
        <v>3889.5681890299984</v>
      </c>
      <c r="DT25" s="1690">
        <v>3663.5451390299991</v>
      </c>
      <c r="DU25" s="1690">
        <v>3663.5451390299991</v>
      </c>
      <c r="DV25" s="1690">
        <v>3636.9949356899988</v>
      </c>
      <c r="DW25" s="1684">
        <v>3478.2758572099992</v>
      </c>
      <c r="DX25" s="1684">
        <v>3478.2758572099992</v>
      </c>
      <c r="DY25" s="1684">
        <v>3478.2758572099992</v>
      </c>
      <c r="DZ25" s="1684">
        <v>1650.901777209999</v>
      </c>
      <c r="EA25" s="1684">
        <v>1650.901777209999</v>
      </c>
      <c r="EB25" s="1684">
        <v>1650.901777209999</v>
      </c>
      <c r="EC25" s="1686">
        <v>1492.1826986799992</v>
      </c>
      <c r="ED25" s="1685">
        <v>1492.1826986799992</v>
      </c>
      <c r="EE25" s="1684">
        <v>1492.1826986799992</v>
      </c>
      <c r="EF25" s="1684">
        <v>1492.1826986799992</v>
      </c>
      <c r="EG25" s="1684">
        <v>1492.1826986799992</v>
      </c>
      <c r="EH25" s="1684">
        <v>1492.1826986799992</v>
      </c>
      <c r="EI25" s="1684">
        <v>1382.1186669799993</v>
      </c>
      <c r="EJ25" s="1684">
        <v>1382.1186669799993</v>
      </c>
      <c r="EK25" s="1684">
        <v>1382.1186669799993</v>
      </c>
      <c r="EL25" s="1684">
        <v>1382.1186669799993</v>
      </c>
      <c r="EM25" s="1684">
        <v>1382.1186669799993</v>
      </c>
      <c r="EN25" s="1684">
        <v>1382.1186669799993</v>
      </c>
      <c r="EO25" s="1684">
        <v>1272.0546352799993</v>
      </c>
      <c r="EP25" s="1685">
        <v>1272.0546352799993</v>
      </c>
      <c r="EQ25" s="1684">
        <v>1272.0546352799993</v>
      </c>
      <c r="ER25" s="1684">
        <v>1272.0546352799993</v>
      </c>
      <c r="ES25" s="1684">
        <v>1272.0546352799993</v>
      </c>
      <c r="ET25" s="1684">
        <v>1272.0546352799993</v>
      </c>
      <c r="EU25" s="1684">
        <v>1161.9906035799995</v>
      </c>
      <c r="EV25" s="1684">
        <v>1272.0546352799993</v>
      </c>
      <c r="EW25" s="1684">
        <v>1272.0546352799993</v>
      </c>
      <c r="EX25" s="1684">
        <v>1161.9906035799995</v>
      </c>
      <c r="EY25" s="1684">
        <v>1161.9906035799995</v>
      </c>
      <c r="EZ25" s="1684">
        <v>1161.9906035799995</v>
      </c>
      <c r="FA25" s="1686">
        <v>1051.9265718799995</v>
      </c>
      <c r="FB25" s="1685">
        <v>1051.9265718799995</v>
      </c>
      <c r="FC25" s="1684">
        <v>1051.9265718799995</v>
      </c>
      <c r="FD25" s="1684">
        <v>1051.9265718799995</v>
      </c>
      <c r="FE25" s="1684">
        <v>1051.9265718799995</v>
      </c>
      <c r="FF25" s="1684">
        <v>1051.9265718799995</v>
      </c>
      <c r="FG25" s="1684">
        <v>64674.587404721999</v>
      </c>
      <c r="FH25" s="1684">
        <v>64674.587404721999</v>
      </c>
      <c r="FI25" s="1684">
        <v>64674.587404721999</v>
      </c>
      <c r="FJ25" s="1684">
        <v>1100.6403169999996</v>
      </c>
      <c r="FK25" s="1684">
        <v>1100.6403169999996</v>
      </c>
      <c r="FL25" s="1684">
        <v>1100.6403169999996</v>
      </c>
      <c r="FM25" s="1686">
        <v>990.5762853</v>
      </c>
      <c r="FN25" s="1684">
        <v>990.5762853</v>
      </c>
      <c r="FO25" s="1684">
        <v>990.5762853</v>
      </c>
      <c r="FP25" s="1684">
        <v>990.5762853</v>
      </c>
      <c r="FQ25" s="1684">
        <v>880.51225360000001</v>
      </c>
      <c r="FR25" s="1684">
        <v>880.51225360000001</v>
      </c>
      <c r="FS25" s="1684">
        <v>770.44822190000002</v>
      </c>
      <c r="FT25" s="1684">
        <v>770.44822190000002</v>
      </c>
      <c r="FU25" s="1684">
        <v>770.44822190000002</v>
      </c>
      <c r="FV25" s="1684">
        <v>770.44822190000002</v>
      </c>
      <c r="FW25" s="1684">
        <v>770.44822190000002</v>
      </c>
      <c r="FX25" s="1684">
        <v>770.44822190000002</v>
      </c>
      <c r="FY25" s="1686">
        <v>660.38419019999981</v>
      </c>
      <c r="FZ25" s="1685">
        <v>660.38419019999981</v>
      </c>
      <c r="GA25" s="1684">
        <v>660.38419019999219</v>
      </c>
      <c r="GB25" s="1684">
        <v>660.38419019999219</v>
      </c>
      <c r="GC25" s="1684">
        <v>660.38419019999219</v>
      </c>
      <c r="GD25" s="1684">
        <v>660.38419019999219</v>
      </c>
      <c r="GE25" s="1684">
        <v>550.32015849999937</v>
      </c>
      <c r="GF25" s="1684">
        <v>550.32015849999937</v>
      </c>
      <c r="GG25" s="1684">
        <v>550.32015849999937</v>
      </c>
      <c r="GH25" s="1684">
        <v>550.32015849999937</v>
      </c>
      <c r="GI25" s="1684">
        <v>550.32015850000005</v>
      </c>
      <c r="GJ25" s="1684">
        <v>550.32015850000005</v>
      </c>
      <c r="GK25" s="1686">
        <v>440.2561268</v>
      </c>
      <c r="GL25" s="1708"/>
    </row>
    <row r="26" spans="1:194" ht="39.75" customHeight="1" x14ac:dyDescent="0.7">
      <c r="A26" s="1608" t="s">
        <v>1005</v>
      </c>
      <c r="B26" s="1610">
        <v>2.75E-2</v>
      </c>
      <c r="C26" s="1610">
        <v>2.75E-2</v>
      </c>
      <c r="D26" s="1610">
        <v>2.75E-2</v>
      </c>
      <c r="E26" s="1610">
        <v>2.75E-2</v>
      </c>
      <c r="F26" s="1610">
        <v>2.75E-2</v>
      </c>
      <c r="G26" s="1610">
        <v>2.75E-2</v>
      </c>
      <c r="H26" s="1610">
        <v>2.75E-2</v>
      </c>
      <c r="I26" s="1610">
        <v>2.75E-2</v>
      </c>
      <c r="J26" s="1610">
        <v>2.75E-2</v>
      </c>
      <c r="K26" s="1610">
        <v>2.75E-2</v>
      </c>
      <c r="L26" s="1610">
        <v>2.75E-2</v>
      </c>
      <c r="M26" s="1610">
        <v>29.951499999999999</v>
      </c>
      <c r="N26" s="1609">
        <v>29.951499999999999</v>
      </c>
      <c r="O26" s="1610">
        <v>29.951499999999999</v>
      </c>
      <c r="P26" s="1610">
        <v>29.951499999999999</v>
      </c>
      <c r="Q26" s="1610">
        <v>29.951499999999999</v>
      </c>
      <c r="R26" s="1610">
        <v>29.951499999999999</v>
      </c>
      <c r="S26" s="1610">
        <v>29.951499999999999</v>
      </c>
      <c r="T26" s="1610">
        <v>29.951499999999999</v>
      </c>
      <c r="U26" s="1610">
        <v>29.951499999999999</v>
      </c>
      <c r="V26" s="1610">
        <v>29.951499999999999</v>
      </c>
      <c r="W26" s="1610">
        <v>29.951499999999999</v>
      </c>
      <c r="X26" s="1610">
        <v>29.951499999999999</v>
      </c>
      <c r="Y26" s="1611">
        <v>29.951499999999999</v>
      </c>
      <c r="Z26" s="1610">
        <v>29.951499999999999</v>
      </c>
      <c r="AA26" s="1610">
        <v>29.951499999999999</v>
      </c>
      <c r="AB26" s="1610">
        <v>29.951499999999999</v>
      </c>
      <c r="AC26" s="1610">
        <v>29.951499999999999</v>
      </c>
      <c r="AD26" s="1610">
        <v>29.951499999999999</v>
      </c>
      <c r="AE26" s="1610">
        <v>29.951499999999999</v>
      </c>
      <c r="AF26" s="1610">
        <v>29.951499999999999</v>
      </c>
      <c r="AG26" s="1610">
        <v>29.951499999999999</v>
      </c>
      <c r="AH26" s="1610">
        <v>29.951499999999999</v>
      </c>
      <c r="AI26" s="1610">
        <v>29.951499999999999</v>
      </c>
      <c r="AJ26" s="1610">
        <v>29.951499999999999</v>
      </c>
      <c r="AK26" s="1610">
        <v>29.951499999999999</v>
      </c>
      <c r="AL26" s="1609">
        <v>29.951499999999999</v>
      </c>
      <c r="AM26" s="1610">
        <v>29.951499999999999</v>
      </c>
      <c r="AN26" s="1610">
        <v>29.951499999999999</v>
      </c>
      <c r="AO26" s="1610">
        <v>29.951499999999999</v>
      </c>
      <c r="AP26" s="1610">
        <v>29.951499999999999</v>
      </c>
      <c r="AQ26" s="1610">
        <v>29.951499999999999</v>
      </c>
      <c r="AR26" s="1610">
        <v>29.951499999999999</v>
      </c>
      <c r="AS26" s="1610">
        <v>29.951499999999999</v>
      </c>
      <c r="AT26" s="1610">
        <v>29.951499999999999</v>
      </c>
      <c r="AU26" s="1610">
        <v>29.951499999999999</v>
      </c>
      <c r="AV26" s="1610">
        <v>29.951499999999999</v>
      </c>
      <c r="AW26" s="1611">
        <v>29.951499999999999</v>
      </c>
      <c r="AX26" s="1613">
        <v>29.951499999999999</v>
      </c>
      <c r="AY26" s="1613">
        <v>29.951499999999999</v>
      </c>
      <c r="AZ26" s="1613">
        <v>29.951499999999999</v>
      </c>
      <c r="BA26" s="1613">
        <v>29.951499999999999</v>
      </c>
      <c r="BB26" s="1613">
        <v>2.75E-2</v>
      </c>
      <c r="BC26" s="1613">
        <v>2.75E-2</v>
      </c>
      <c r="BD26" s="1613">
        <v>2.75E-2</v>
      </c>
      <c r="BE26" s="1613">
        <v>2.75E-2</v>
      </c>
      <c r="BF26" s="1613">
        <v>2.75E-2</v>
      </c>
      <c r="BG26" s="1613">
        <v>2.75E-2</v>
      </c>
      <c r="BH26" s="1613">
        <v>2.75E-2</v>
      </c>
      <c r="BI26" s="1613">
        <v>2.75E-2</v>
      </c>
      <c r="BJ26" s="1612">
        <v>2.75E-2</v>
      </c>
      <c r="BK26" s="1613">
        <v>2.75E-2</v>
      </c>
      <c r="BL26" s="1613">
        <v>2.75E-2</v>
      </c>
      <c r="BM26" s="1613">
        <v>2.75E-2</v>
      </c>
      <c r="BN26" s="1613">
        <v>2.75E-2</v>
      </c>
      <c r="BO26" s="1613">
        <v>2.75E-2</v>
      </c>
      <c r="BP26" s="1613">
        <v>2.75E-2</v>
      </c>
      <c r="BQ26" s="1613">
        <v>2.75E-2</v>
      </c>
      <c r="BR26" s="1613">
        <v>2.75E-2</v>
      </c>
      <c r="BS26" s="1613">
        <v>2.75E-2</v>
      </c>
      <c r="BT26" s="1613">
        <v>2.75E-2</v>
      </c>
      <c r="BU26" s="1614">
        <v>2.75E-2</v>
      </c>
      <c r="BV26" s="1612">
        <v>2.75E-2</v>
      </c>
      <c r="BW26" s="1613">
        <v>2.75E-2</v>
      </c>
      <c r="BX26" s="1613">
        <v>2.75E-2</v>
      </c>
      <c r="BY26" s="1610">
        <v>2.75E-2</v>
      </c>
      <c r="BZ26" s="1613">
        <v>2.75E-2</v>
      </c>
      <c r="CA26" s="1613">
        <v>2.75E-2</v>
      </c>
      <c r="CB26" s="1613">
        <v>2.75E-2</v>
      </c>
      <c r="CC26" s="1613">
        <v>2.75E-2</v>
      </c>
      <c r="CD26" s="1613">
        <v>2.75E-2</v>
      </c>
      <c r="CE26" s="1613">
        <v>2.75E-2</v>
      </c>
      <c r="CF26" s="1613">
        <v>2.75E-2</v>
      </c>
      <c r="CG26" s="1614">
        <v>2.75E-2</v>
      </c>
      <c r="CH26" s="1613">
        <v>2.75E-2</v>
      </c>
      <c r="CI26" s="1613">
        <v>2.75E-2</v>
      </c>
      <c r="CJ26" s="1613">
        <v>2.75E-2</v>
      </c>
      <c r="CK26" s="1613">
        <v>2.75E-2</v>
      </c>
      <c r="CL26" s="1613">
        <v>2.75E-2</v>
      </c>
      <c r="CM26" s="1613">
        <v>2.75E-2</v>
      </c>
      <c r="CN26" s="1613">
        <v>2.75E-2</v>
      </c>
      <c r="CO26" s="1613">
        <v>2.75E-2</v>
      </c>
      <c r="CP26" s="1613">
        <v>2.75E-2</v>
      </c>
      <c r="CQ26" s="1687">
        <v>2.75E-2</v>
      </c>
      <c r="CR26" s="1687">
        <v>2.75E-2</v>
      </c>
      <c r="CS26" s="1687">
        <v>2.75E-2</v>
      </c>
      <c r="CT26" s="1688">
        <v>2.75E-2</v>
      </c>
      <c r="CU26" s="1687">
        <v>2.75E-2</v>
      </c>
      <c r="CV26" s="1687">
        <v>2.75E-2</v>
      </c>
      <c r="CW26" s="1687">
        <v>2.75E-2</v>
      </c>
      <c r="CX26" s="1687">
        <v>2.75E-2</v>
      </c>
      <c r="CY26" s="1687">
        <v>2.75E-2</v>
      </c>
      <c r="CZ26" s="1687">
        <v>2.75E-2</v>
      </c>
      <c r="DA26" s="1687">
        <v>9691.2441022999992</v>
      </c>
      <c r="DB26" s="1687">
        <v>9691.2441022999992</v>
      </c>
      <c r="DC26" s="1687">
        <v>9691.2441022999992</v>
      </c>
      <c r="DD26" s="1687">
        <v>6491.2441022999992</v>
      </c>
      <c r="DE26" s="1689">
        <v>6381.1800705999995</v>
      </c>
      <c r="DF26" s="1688">
        <v>6381.1800705999995</v>
      </c>
      <c r="DG26" s="1687">
        <v>6381.1800705999995</v>
      </c>
      <c r="DH26" s="1687">
        <v>7871.1800705999995</v>
      </c>
      <c r="DI26" s="1687">
        <v>7871.1800705999995</v>
      </c>
      <c r="DJ26" s="1687">
        <v>7314.4422545999996</v>
      </c>
      <c r="DK26" s="1687">
        <v>6271.1160388999988</v>
      </c>
      <c r="DL26" s="1693">
        <v>6221.4493722299985</v>
      </c>
      <c r="DM26" s="1693">
        <v>6221.4493722299985</v>
      </c>
      <c r="DN26" s="1693">
        <v>6164.2493722299987</v>
      </c>
      <c r="DO26" s="1693">
        <v>6221.4493722299985</v>
      </c>
      <c r="DP26" s="1693">
        <v>6221.4493722299985</v>
      </c>
      <c r="DQ26" s="1694">
        <v>6221.4493722299985</v>
      </c>
      <c r="DR26" s="1695">
        <v>1711.3853405299988</v>
      </c>
      <c r="DS26" s="1693">
        <v>1711.3853405299988</v>
      </c>
      <c r="DT26" s="1693">
        <v>1711.3853405299988</v>
      </c>
      <c r="DU26" s="1693">
        <v>1711.3853405299988</v>
      </c>
      <c r="DV26" s="1693">
        <v>1711.3853405299988</v>
      </c>
      <c r="DW26" s="1687">
        <v>1601.3213088299988</v>
      </c>
      <c r="DX26" s="1687">
        <v>1601.3213088299988</v>
      </c>
      <c r="DY26" s="1687">
        <v>1601.3213088299988</v>
      </c>
      <c r="DZ26" s="1687">
        <v>1601.3213088299988</v>
      </c>
      <c r="EA26" s="1687">
        <v>1601.3213088299988</v>
      </c>
      <c r="EB26" s="1687">
        <v>1601.3213088299988</v>
      </c>
      <c r="EC26" s="1689">
        <v>1491.2572771299988</v>
      </c>
      <c r="ED26" s="1688">
        <v>1491.2572771299988</v>
      </c>
      <c r="EE26" s="1687">
        <v>1491.2572771299988</v>
      </c>
      <c r="EF26" s="1687">
        <v>1491.2572771299988</v>
      </c>
      <c r="EG26" s="1687">
        <v>1491.2572771299988</v>
      </c>
      <c r="EH26" s="1687">
        <v>1491.2572771299988</v>
      </c>
      <c r="EI26" s="1687">
        <v>1381.193245429999</v>
      </c>
      <c r="EJ26" s="1687">
        <v>1381.193245429999</v>
      </c>
      <c r="EK26" s="1687">
        <v>1381.193245429999</v>
      </c>
      <c r="EL26" s="1687">
        <v>1381.193245429999</v>
      </c>
      <c r="EM26" s="1687">
        <v>1381.193245429999</v>
      </c>
      <c r="EN26" s="1687">
        <v>1381.193245429999</v>
      </c>
      <c r="EO26" s="1687">
        <v>1271.129213729999</v>
      </c>
      <c r="EP26" s="1688">
        <v>1271.129213729999</v>
      </c>
      <c r="EQ26" s="1687">
        <v>1271.129213729999</v>
      </c>
      <c r="ER26" s="1687">
        <v>1271.129213729999</v>
      </c>
      <c r="ES26" s="1687">
        <v>1271.129213729999</v>
      </c>
      <c r="ET26" s="1687">
        <v>1271.129213729999</v>
      </c>
      <c r="EU26" s="1687">
        <v>1161.0651820299991</v>
      </c>
      <c r="EV26" s="1687">
        <v>1271.129213729999</v>
      </c>
      <c r="EW26" s="1687">
        <v>1271.129213729999</v>
      </c>
      <c r="EX26" s="1687">
        <v>1161.0651820299991</v>
      </c>
      <c r="EY26" s="1687">
        <v>1161.0651820299991</v>
      </c>
      <c r="EZ26" s="1687">
        <v>1161.0651820299991</v>
      </c>
      <c r="FA26" s="1689">
        <v>1051.0011503299991</v>
      </c>
      <c r="FB26" s="1688">
        <v>1051.0011503299991</v>
      </c>
      <c r="FC26" s="1687">
        <v>1051.0011503299991</v>
      </c>
      <c r="FD26" s="1687">
        <v>1051.0011503299991</v>
      </c>
      <c r="FE26" s="1687">
        <v>1051.0011503299991</v>
      </c>
      <c r="FF26" s="1687">
        <v>1051.0011503299991</v>
      </c>
      <c r="FG26" s="1687">
        <v>1051.0011503299991</v>
      </c>
      <c r="FH26" s="1687">
        <v>1051.0011503299991</v>
      </c>
      <c r="FI26" s="1687">
        <v>1051.0011503299991</v>
      </c>
      <c r="FJ26" s="1687">
        <v>1100.6403169999996</v>
      </c>
      <c r="FK26" s="1687">
        <v>1100.6403169999996</v>
      </c>
      <c r="FL26" s="1687">
        <v>1100.6403169999996</v>
      </c>
      <c r="FM26" s="1689">
        <v>990.5762853</v>
      </c>
      <c r="FN26" s="1687">
        <v>990.5762853</v>
      </c>
      <c r="FO26" s="1687">
        <v>990.5762853</v>
      </c>
      <c r="FP26" s="1687">
        <v>990.5762853</v>
      </c>
      <c r="FQ26" s="1687">
        <v>880.51225360000001</v>
      </c>
      <c r="FR26" s="1687">
        <v>880.51225360000001</v>
      </c>
      <c r="FS26" s="1687">
        <v>770.44822190000002</v>
      </c>
      <c r="FT26" s="1687">
        <v>770.44822190000002</v>
      </c>
      <c r="FU26" s="1687">
        <v>770.44822190000002</v>
      </c>
      <c r="FV26" s="1687">
        <v>770.44822190000002</v>
      </c>
      <c r="FW26" s="1687">
        <v>770.44822190000002</v>
      </c>
      <c r="FX26" s="1687">
        <v>770.44822190000002</v>
      </c>
      <c r="FY26" s="1689">
        <v>660.38419019999981</v>
      </c>
      <c r="FZ26" s="1688">
        <v>660.38419019999981</v>
      </c>
      <c r="GA26" s="1687">
        <v>660.38419019999219</v>
      </c>
      <c r="GB26" s="1687">
        <v>660.38419019999219</v>
      </c>
      <c r="GC26" s="1687">
        <v>660.38419019999219</v>
      </c>
      <c r="GD26" s="1687">
        <v>660.38419019999219</v>
      </c>
      <c r="GE26" s="1687">
        <v>550.32015849999937</v>
      </c>
      <c r="GF26" s="1687">
        <v>550.32015849999937</v>
      </c>
      <c r="GG26" s="1687">
        <v>550.32015849999937</v>
      </c>
      <c r="GH26" s="1687">
        <v>550.32015849999937</v>
      </c>
      <c r="GI26" s="1687">
        <v>550.32015850000005</v>
      </c>
      <c r="GJ26" s="1687">
        <v>550.32015850000005</v>
      </c>
      <c r="GK26" s="1689">
        <v>440.2561268</v>
      </c>
      <c r="GL26" s="1708"/>
    </row>
    <row r="27" spans="1:194" ht="39.75" customHeight="1" x14ac:dyDescent="0.7">
      <c r="A27" s="1608" t="s">
        <v>1006</v>
      </c>
      <c r="B27" s="1610">
        <v>0.92542160000000007</v>
      </c>
      <c r="C27" s="1610">
        <v>0.92542160000000007</v>
      </c>
      <c r="D27" s="1610">
        <v>0.92542160000000007</v>
      </c>
      <c r="E27" s="1610">
        <v>0.92542160000000007</v>
      </c>
      <c r="F27" s="1610">
        <v>0.92542160000000029</v>
      </c>
      <c r="G27" s="1610">
        <v>0.92542160000000029</v>
      </c>
      <c r="H27" s="1610">
        <v>0.92542160000000029</v>
      </c>
      <c r="I27" s="1610">
        <v>0.92542160000000029</v>
      </c>
      <c r="J27" s="1610">
        <v>0.92542160000000029</v>
      </c>
      <c r="K27" s="1610">
        <v>0.92542160000000029</v>
      </c>
      <c r="L27" s="1610">
        <v>0.92542160000000029</v>
      </c>
      <c r="M27" s="1610">
        <v>162.87600266000001</v>
      </c>
      <c r="N27" s="1609">
        <v>162.87600266000001</v>
      </c>
      <c r="O27" s="1610">
        <v>162.87600266000001</v>
      </c>
      <c r="P27" s="1610">
        <v>162.87600266000001</v>
      </c>
      <c r="Q27" s="1610">
        <v>162.87600266000001</v>
      </c>
      <c r="R27" s="1610">
        <v>162.87600266000001</v>
      </c>
      <c r="S27" s="1610">
        <v>162.87600266000001</v>
      </c>
      <c r="T27" s="1610">
        <v>162.87600266000001</v>
      </c>
      <c r="U27" s="1610">
        <v>162.87600266000001</v>
      </c>
      <c r="V27" s="1610">
        <v>162.87600266000001</v>
      </c>
      <c r="W27" s="1610">
        <v>162.87600266000001</v>
      </c>
      <c r="X27" s="1610">
        <v>162.87600266000001</v>
      </c>
      <c r="Y27" s="1611">
        <v>162.87600266000001</v>
      </c>
      <c r="Z27" s="1610">
        <v>162.87600266000001</v>
      </c>
      <c r="AA27" s="1610">
        <v>162.87600266000001</v>
      </c>
      <c r="AB27" s="1610">
        <v>162.87600266000001</v>
      </c>
      <c r="AC27" s="1610">
        <v>162.87600266000001</v>
      </c>
      <c r="AD27" s="1610">
        <v>162.87600266000001</v>
      </c>
      <c r="AE27" s="1610">
        <v>162.87600266000001</v>
      </c>
      <c r="AF27" s="1610">
        <v>162.87600266000001</v>
      </c>
      <c r="AG27" s="1610">
        <v>162.87600266000001</v>
      </c>
      <c r="AH27" s="1610">
        <v>162.87600266000001</v>
      </c>
      <c r="AI27" s="1610">
        <v>371.06124376000002</v>
      </c>
      <c r="AJ27" s="1610">
        <v>371.06124376000002</v>
      </c>
      <c r="AK27" s="1610">
        <v>371.06124376000002</v>
      </c>
      <c r="AL27" s="1609">
        <v>371.06124376000002</v>
      </c>
      <c r="AM27" s="1610">
        <v>530.36246375999997</v>
      </c>
      <c r="AN27" s="1610">
        <v>530.36246375999997</v>
      </c>
      <c r="AO27" s="1610">
        <v>530.36246375999997</v>
      </c>
      <c r="AP27" s="1610">
        <v>530.36246375999997</v>
      </c>
      <c r="AQ27" s="1610">
        <v>530.36246375999997</v>
      </c>
      <c r="AR27" s="1610">
        <v>530.36246375999997</v>
      </c>
      <c r="AS27" s="1610">
        <v>530.36246375999997</v>
      </c>
      <c r="AT27" s="1610">
        <v>530.36246375999997</v>
      </c>
      <c r="AU27" s="1610">
        <v>530.36246375999997</v>
      </c>
      <c r="AV27" s="1610">
        <v>530.36246375999997</v>
      </c>
      <c r="AW27" s="1611">
        <v>530.36246375999997</v>
      </c>
      <c r="AX27" s="1613">
        <v>530.36246375999997</v>
      </c>
      <c r="AY27" s="1613">
        <v>530.36246375999997</v>
      </c>
      <c r="AZ27" s="1613">
        <v>530.36246375999997</v>
      </c>
      <c r="BA27" s="1613">
        <v>530.36246375999997</v>
      </c>
      <c r="BB27" s="1613">
        <v>530.36246375999997</v>
      </c>
      <c r="BC27" s="1613">
        <v>368.41188270000004</v>
      </c>
      <c r="BD27" s="1613">
        <v>368.41188270000004</v>
      </c>
      <c r="BE27" s="1613">
        <v>368.41188270000004</v>
      </c>
      <c r="BF27" s="1613">
        <v>368.41188270000004</v>
      </c>
      <c r="BG27" s="1613">
        <v>368.41188270000004</v>
      </c>
      <c r="BH27" s="1613">
        <v>368.41188270000004</v>
      </c>
      <c r="BI27" s="1613">
        <v>1282.7395479699999</v>
      </c>
      <c r="BJ27" s="1612">
        <v>1282.7395479699999</v>
      </c>
      <c r="BK27" s="1613">
        <v>1282.7395479699999</v>
      </c>
      <c r="BL27" s="1613">
        <v>1282.7395479699999</v>
      </c>
      <c r="BM27" s="1613">
        <v>1074.5543068699999</v>
      </c>
      <c r="BN27" s="1613">
        <v>1074.5543068699999</v>
      </c>
      <c r="BO27" s="1613">
        <v>1074.5543068699999</v>
      </c>
      <c r="BP27" s="1613">
        <v>1074.5543068699999</v>
      </c>
      <c r="BQ27" s="1613">
        <v>1074.5543068699999</v>
      </c>
      <c r="BR27" s="1613">
        <v>1074.5543068699999</v>
      </c>
      <c r="BS27" s="1613">
        <v>1074.5543068699999</v>
      </c>
      <c r="BT27" s="1613">
        <v>1074.5543068699999</v>
      </c>
      <c r="BU27" s="1614">
        <v>1074.5543068699999</v>
      </c>
      <c r="BV27" s="1612">
        <v>1366.4845875999999</v>
      </c>
      <c r="BW27" s="1613">
        <v>1366.4845875999999</v>
      </c>
      <c r="BX27" s="1613">
        <v>1252.19362944</v>
      </c>
      <c r="BY27" s="1610">
        <v>1252.19362944</v>
      </c>
      <c r="BZ27" s="1613">
        <v>1252.19362944</v>
      </c>
      <c r="CA27" s="1613">
        <v>1252.19362944</v>
      </c>
      <c r="CB27" s="1613">
        <v>1252.19362944</v>
      </c>
      <c r="CC27" s="1613">
        <v>1252.19362944</v>
      </c>
      <c r="CD27" s="1613">
        <v>1137.90267128</v>
      </c>
      <c r="CE27" s="1613">
        <v>1137.90267128</v>
      </c>
      <c r="CF27" s="1613">
        <v>1137.90267128</v>
      </c>
      <c r="CG27" s="1614">
        <v>1137.90267128</v>
      </c>
      <c r="CH27" s="1613">
        <v>1137.90267128</v>
      </c>
      <c r="CI27" s="1613">
        <v>1137.90267128</v>
      </c>
      <c r="CJ27" s="1613">
        <v>1023.6117131200002</v>
      </c>
      <c r="CK27" s="1613">
        <v>1023.6117131200002</v>
      </c>
      <c r="CL27" s="1613">
        <v>1023.6117131200002</v>
      </c>
      <c r="CM27" s="1613">
        <v>1023.6117131200002</v>
      </c>
      <c r="CN27" s="1613">
        <v>1023.6117131200002</v>
      </c>
      <c r="CO27" s="1613">
        <v>1023.6117131200002</v>
      </c>
      <c r="CP27" s="1613">
        <v>909.32075496000016</v>
      </c>
      <c r="CQ27" s="1687">
        <v>909.32075496000016</v>
      </c>
      <c r="CR27" s="1687">
        <v>882.77055162000011</v>
      </c>
      <c r="CS27" s="1687">
        <v>882.77055162000011</v>
      </c>
      <c r="CT27" s="1688">
        <v>882.77055162000011</v>
      </c>
      <c r="CU27" s="1687">
        <v>882.77055162000011</v>
      </c>
      <c r="CV27" s="1687">
        <v>768.47959346000016</v>
      </c>
      <c r="CW27" s="1687">
        <v>768.47959346000016</v>
      </c>
      <c r="CX27" s="1687">
        <v>741.92939012000011</v>
      </c>
      <c r="CY27" s="1687">
        <v>693.27434334000009</v>
      </c>
      <c r="CZ27" s="1687">
        <v>693.27434334000009</v>
      </c>
      <c r="DA27" s="1687">
        <v>693.27434334000009</v>
      </c>
      <c r="DB27" s="1687">
        <v>578.98338518000014</v>
      </c>
      <c r="DC27" s="1687">
        <v>578.98338518000014</v>
      </c>
      <c r="DD27" s="1687">
        <v>552.43318184000009</v>
      </c>
      <c r="DE27" s="1689">
        <v>503.77813506000018</v>
      </c>
      <c r="DF27" s="1688">
        <v>503.77813506000018</v>
      </c>
      <c r="DG27" s="1687">
        <v>503.77813506000018</v>
      </c>
      <c r="DH27" s="1687">
        <v>2149.9856368999999</v>
      </c>
      <c r="DI27" s="1687">
        <v>2149.9856368999999</v>
      </c>
      <c r="DJ27" s="1687">
        <v>2123.4354335600001</v>
      </c>
      <c r="DK27" s="1687">
        <v>2074.7803867799998</v>
      </c>
      <c r="DL27" s="1693">
        <v>2074.7803867799998</v>
      </c>
      <c r="DM27" s="1693">
        <v>2074.7803867799998</v>
      </c>
      <c r="DN27" s="1693">
        <v>1960.4894286200001</v>
      </c>
      <c r="DO27" s="1693">
        <v>1960.4894286200001</v>
      </c>
      <c r="DP27" s="1693">
        <v>1960.4894286200001</v>
      </c>
      <c r="DQ27" s="1694">
        <v>1933.9392252800001</v>
      </c>
      <c r="DR27" s="1695">
        <v>1885.2841785000001</v>
      </c>
      <c r="DS27" s="1693">
        <v>2178.1828484999996</v>
      </c>
      <c r="DT27" s="1693">
        <v>1952.1597985000003</v>
      </c>
      <c r="DU27" s="1693">
        <v>1952.1597985000003</v>
      </c>
      <c r="DV27" s="1693">
        <v>1925.6095951600003</v>
      </c>
      <c r="DW27" s="1687">
        <v>1876.9545483800002</v>
      </c>
      <c r="DX27" s="1687">
        <v>1876.9545483800002</v>
      </c>
      <c r="DY27" s="1687">
        <v>1876.9545483800002</v>
      </c>
      <c r="DZ27" s="1687">
        <v>49.580468380000227</v>
      </c>
      <c r="EA27" s="1687">
        <v>49.580468380000227</v>
      </c>
      <c r="EB27" s="1687">
        <v>49.580468380000227</v>
      </c>
      <c r="EC27" s="1689">
        <v>0.92542155000021975</v>
      </c>
      <c r="ED27" s="1688">
        <v>0.92542155000021975</v>
      </c>
      <c r="EE27" s="1687">
        <v>0.92542155000021975</v>
      </c>
      <c r="EF27" s="1687">
        <v>0.92542155000021975</v>
      </c>
      <c r="EG27" s="1687">
        <v>0.92542155000021975</v>
      </c>
      <c r="EH27" s="1687">
        <v>0.92542155000021975</v>
      </c>
      <c r="EI27" s="1687">
        <v>0.92542155000021975</v>
      </c>
      <c r="EJ27" s="1687">
        <v>0.92542155000021975</v>
      </c>
      <c r="EK27" s="1687">
        <v>0.92542155000021975</v>
      </c>
      <c r="EL27" s="1687">
        <v>0.92542155000021975</v>
      </c>
      <c r="EM27" s="1687">
        <v>0.92542155000021975</v>
      </c>
      <c r="EN27" s="1687">
        <v>0.92542155000021975</v>
      </c>
      <c r="EO27" s="1687">
        <v>0.92542155000021975</v>
      </c>
      <c r="EP27" s="1688">
        <v>0.92542155000021975</v>
      </c>
      <c r="EQ27" s="1687">
        <v>0.92542155000021975</v>
      </c>
      <c r="ER27" s="1687">
        <v>0.92542155000021975</v>
      </c>
      <c r="ES27" s="1687">
        <v>0.92542155000021975</v>
      </c>
      <c r="ET27" s="1687">
        <v>0.92542155000021975</v>
      </c>
      <c r="EU27" s="1687">
        <v>0.92542155000021975</v>
      </c>
      <c r="EV27" s="1687">
        <v>0.92542155000021975</v>
      </c>
      <c r="EW27" s="1687">
        <v>0.92542155000021975</v>
      </c>
      <c r="EX27" s="1687">
        <v>0.92542155000021975</v>
      </c>
      <c r="EY27" s="1687">
        <v>0.92542155000021975</v>
      </c>
      <c r="EZ27" s="1687">
        <v>0.92542155000021975</v>
      </c>
      <c r="FA27" s="1689">
        <v>0.92542155000021975</v>
      </c>
      <c r="FB27" s="1688">
        <v>0.92542155000021975</v>
      </c>
      <c r="FC27" s="1687">
        <v>0.92542155000021975</v>
      </c>
      <c r="FD27" s="1687">
        <v>0.92542155000021975</v>
      </c>
      <c r="FE27" s="1687">
        <v>0.92542155000021975</v>
      </c>
      <c r="FF27" s="1687">
        <v>0.92542155000021975</v>
      </c>
      <c r="FG27" s="1687">
        <v>0.88052155000021981</v>
      </c>
      <c r="FH27" s="1687">
        <v>0.88052155000021981</v>
      </c>
      <c r="FI27" s="1687">
        <v>0.88052155000021981</v>
      </c>
      <c r="FJ27" s="1687">
        <v>0</v>
      </c>
      <c r="FK27" s="1687">
        <v>0</v>
      </c>
      <c r="FL27" s="1687">
        <v>0</v>
      </c>
      <c r="FM27" s="1689">
        <v>0</v>
      </c>
      <c r="FN27" s="1687">
        <v>0</v>
      </c>
      <c r="FO27" s="1687">
        <v>0</v>
      </c>
      <c r="FP27" s="1687">
        <v>0</v>
      </c>
      <c r="FQ27" s="1687">
        <v>0</v>
      </c>
      <c r="FR27" s="1687">
        <v>0</v>
      </c>
      <c r="FS27" s="1687">
        <v>0</v>
      </c>
      <c r="FT27" s="1687">
        <v>0</v>
      </c>
      <c r="FU27" s="1687">
        <v>0</v>
      </c>
      <c r="FV27" s="1687">
        <v>0</v>
      </c>
      <c r="FW27" s="1687">
        <v>0</v>
      </c>
      <c r="FX27" s="1687">
        <v>0</v>
      </c>
      <c r="FY27" s="1689">
        <v>0</v>
      </c>
      <c r="FZ27" s="1688">
        <v>0</v>
      </c>
      <c r="GA27" s="1687">
        <v>0</v>
      </c>
      <c r="GB27" s="1687">
        <v>0</v>
      </c>
      <c r="GC27" s="1687">
        <v>0</v>
      </c>
      <c r="GD27" s="1687">
        <v>0</v>
      </c>
      <c r="GE27" s="1687">
        <v>0</v>
      </c>
      <c r="GF27" s="1687">
        <v>0</v>
      </c>
      <c r="GG27" s="1687">
        <v>0</v>
      </c>
      <c r="GH27" s="1687">
        <v>0</v>
      </c>
      <c r="GI27" s="1687">
        <v>0</v>
      </c>
      <c r="GJ27" s="1687">
        <v>0</v>
      </c>
      <c r="GK27" s="1689">
        <v>0</v>
      </c>
      <c r="GL27" s="1708"/>
    </row>
    <row r="28" spans="1:194" ht="39.75" customHeight="1" x14ac:dyDescent="0.7">
      <c r="A28" s="1621" t="s">
        <v>974</v>
      </c>
      <c r="B28" s="1579"/>
      <c r="C28" s="1579"/>
      <c r="D28" s="1579"/>
      <c r="E28" s="1579"/>
      <c r="F28" s="1579"/>
      <c r="G28" s="1579"/>
      <c r="H28" s="1579"/>
      <c r="I28" s="1579"/>
      <c r="J28" s="1579"/>
      <c r="K28" s="1579"/>
      <c r="L28" s="1579"/>
      <c r="M28" s="1579"/>
      <c r="N28" s="1584"/>
      <c r="O28" s="1579"/>
      <c r="P28" s="1579"/>
      <c r="Q28" s="1579"/>
      <c r="R28" s="1579"/>
      <c r="S28" s="1579"/>
      <c r="T28" s="1579"/>
      <c r="U28" s="1579"/>
      <c r="V28" s="1579"/>
      <c r="W28" s="1579"/>
      <c r="X28" s="1579"/>
      <c r="Y28" s="1585"/>
      <c r="Z28" s="1579"/>
      <c r="AA28" s="1579"/>
      <c r="AB28" s="1579"/>
      <c r="AC28" s="1579"/>
      <c r="AD28" s="1579"/>
      <c r="AE28" s="1579"/>
      <c r="AF28" s="1579"/>
      <c r="AG28" s="1579"/>
      <c r="AH28" s="1579"/>
      <c r="AI28" s="1579"/>
      <c r="AJ28" s="1579"/>
      <c r="AK28" s="1579"/>
      <c r="AL28" s="1584"/>
      <c r="AM28" s="1579"/>
      <c r="AN28" s="1579"/>
      <c r="AO28" s="1579"/>
      <c r="AP28" s="1579"/>
      <c r="AQ28" s="1579"/>
      <c r="AR28" s="1579"/>
      <c r="AS28" s="1579"/>
      <c r="AT28" s="1579"/>
      <c r="AU28" s="1579"/>
      <c r="AV28" s="1610"/>
      <c r="AW28" s="1611"/>
      <c r="AX28" s="1610"/>
      <c r="AY28" s="1610"/>
      <c r="AZ28" s="1610"/>
      <c r="BA28" s="1610"/>
      <c r="BB28" s="1610"/>
      <c r="BC28" s="1610"/>
      <c r="BD28" s="1610"/>
      <c r="BE28" s="1610"/>
      <c r="BF28" s="1610"/>
      <c r="BG28" s="1610"/>
      <c r="BH28" s="1610"/>
      <c r="BI28" s="1610"/>
      <c r="BJ28" s="1609"/>
      <c r="BK28" s="1610"/>
      <c r="BL28" s="1610"/>
      <c r="BM28" s="1610"/>
      <c r="BN28" s="1610"/>
      <c r="BO28" s="1610"/>
      <c r="BP28" s="1610"/>
      <c r="BQ28" s="1610"/>
      <c r="BR28" s="1610"/>
      <c r="BS28" s="1610"/>
      <c r="BT28" s="1610"/>
      <c r="BU28" s="1611"/>
      <c r="BV28" s="1609"/>
      <c r="BW28" s="1610"/>
      <c r="BX28" s="1610"/>
      <c r="BY28" s="1610"/>
      <c r="BZ28" s="1613"/>
      <c r="CA28" s="1613"/>
      <c r="CB28" s="1613"/>
      <c r="CC28" s="1613"/>
      <c r="CD28" s="1613"/>
      <c r="CE28" s="1613"/>
      <c r="CF28" s="1613"/>
      <c r="CG28" s="1614"/>
      <c r="CH28" s="1613"/>
      <c r="CI28" s="1613"/>
      <c r="CJ28" s="1613"/>
      <c r="CK28" s="1613"/>
      <c r="CL28" s="1613"/>
      <c r="CM28" s="1613"/>
      <c r="CN28" s="1613"/>
      <c r="CO28" s="1613"/>
      <c r="CP28" s="1613"/>
      <c r="CQ28" s="1687"/>
      <c r="CR28" s="1687"/>
      <c r="CS28" s="1687"/>
      <c r="CT28" s="1688"/>
      <c r="CU28" s="1687"/>
      <c r="CV28" s="1687"/>
      <c r="CW28" s="1687"/>
      <c r="CX28" s="1687"/>
      <c r="CY28" s="1687"/>
      <c r="CZ28" s="1687"/>
      <c r="DA28" s="1687"/>
      <c r="DB28" s="1687"/>
      <c r="DC28" s="1687"/>
      <c r="DD28" s="1687"/>
      <c r="DE28" s="1689"/>
      <c r="DF28" s="1688"/>
      <c r="DG28" s="1687"/>
      <c r="DH28" s="1687"/>
      <c r="DI28" s="1687"/>
      <c r="DJ28" s="1687"/>
      <c r="DK28" s="1687"/>
      <c r="DL28" s="1693"/>
      <c r="DM28" s="1693"/>
      <c r="DN28" s="1693"/>
      <c r="DO28" s="1693"/>
      <c r="DP28" s="1693"/>
      <c r="DQ28" s="1694"/>
      <c r="DR28" s="1695"/>
      <c r="DS28" s="1693"/>
      <c r="DT28" s="1693"/>
      <c r="DU28" s="1693"/>
      <c r="DV28" s="1693"/>
      <c r="DW28" s="1687"/>
      <c r="DX28" s="1687"/>
      <c r="DY28" s="1687"/>
      <c r="DZ28" s="1687"/>
      <c r="EA28" s="1687"/>
      <c r="EB28" s="1687"/>
      <c r="EC28" s="1689"/>
      <c r="ED28" s="1688"/>
      <c r="EE28" s="1687"/>
      <c r="EF28" s="1687"/>
      <c r="EG28" s="1687"/>
      <c r="EH28" s="1687"/>
      <c r="EI28" s="1687"/>
      <c r="EJ28" s="1687"/>
      <c r="EK28" s="1687"/>
      <c r="EL28" s="1687"/>
      <c r="EM28" s="1687"/>
      <c r="EN28" s="1687"/>
      <c r="EO28" s="1687"/>
      <c r="EP28" s="1688"/>
      <c r="EQ28" s="1687"/>
      <c r="ER28" s="1687"/>
      <c r="ES28" s="1687"/>
      <c r="ET28" s="1687"/>
      <c r="EU28" s="1687"/>
      <c r="EV28" s="1687"/>
      <c r="EW28" s="1687"/>
      <c r="EX28" s="1687"/>
      <c r="EY28" s="1687"/>
      <c r="EZ28" s="1687"/>
      <c r="FA28" s="1689"/>
      <c r="FB28" s="1688"/>
      <c r="FC28" s="1687"/>
      <c r="FD28" s="1687"/>
      <c r="FE28" s="1687"/>
      <c r="FF28" s="1687"/>
      <c r="FG28" s="1687"/>
      <c r="FH28" s="1687"/>
      <c r="FI28" s="1687"/>
      <c r="FJ28" s="1687"/>
      <c r="FK28" s="1687"/>
      <c r="FL28" s="1687"/>
      <c r="FM28" s="1689"/>
      <c r="FN28" s="1687"/>
      <c r="FO28" s="1687"/>
      <c r="FP28" s="1687"/>
      <c r="FQ28" s="1687"/>
      <c r="FR28" s="1687"/>
      <c r="FS28" s="1687"/>
      <c r="FT28" s="1687"/>
      <c r="FU28" s="1687"/>
      <c r="FV28" s="1687"/>
      <c r="FW28" s="1687"/>
      <c r="FX28" s="1687"/>
      <c r="FY28" s="1689"/>
      <c r="FZ28" s="1688"/>
      <c r="GA28" s="1687"/>
      <c r="GB28" s="1687"/>
      <c r="GC28" s="1687"/>
      <c r="GD28" s="1687"/>
      <c r="GE28" s="1687"/>
      <c r="GF28" s="1687"/>
      <c r="GG28" s="1687"/>
      <c r="GH28" s="1687"/>
      <c r="GI28" s="1687"/>
      <c r="GJ28" s="1687"/>
      <c r="GK28" s="1689">
        <v>0</v>
      </c>
      <c r="GL28" s="1708"/>
    </row>
    <row r="29" spans="1:194" ht="39.75" customHeight="1" x14ac:dyDescent="0.7">
      <c r="A29" s="1621" t="s">
        <v>1042</v>
      </c>
      <c r="B29" s="1579">
        <v>4164.9459268999999</v>
      </c>
      <c r="C29" s="1579">
        <v>4153.5641858999998</v>
      </c>
      <c r="D29" s="1579">
        <v>4482.7764988999998</v>
      </c>
      <c r="E29" s="1579">
        <v>4519.1094028999996</v>
      </c>
      <c r="F29" s="1579">
        <v>4538.2151899</v>
      </c>
      <c r="G29" s="1579">
        <v>4512.3345838999994</v>
      </c>
      <c r="H29" s="1579">
        <v>4579.892426899999</v>
      </c>
      <c r="I29" s="1579">
        <v>4626.0915378999998</v>
      </c>
      <c r="J29" s="1579">
        <v>4774.1784489000001</v>
      </c>
      <c r="K29" s="1579">
        <v>5067.9185279000012</v>
      </c>
      <c r="L29" s="1579">
        <v>5018.6984298999996</v>
      </c>
      <c r="M29" s="1579"/>
      <c r="N29" s="1584">
        <v>5390.85677596</v>
      </c>
      <c r="O29" s="1579">
        <v>5349.7364339599999</v>
      </c>
      <c r="P29" s="1579">
        <v>5454.7450269599994</v>
      </c>
      <c r="Q29" s="1579">
        <v>6116.6899079599998</v>
      </c>
      <c r="R29" s="1579">
        <v>6242.8567779600007</v>
      </c>
      <c r="S29" s="1579">
        <v>6257.8961719600002</v>
      </c>
      <c r="T29" s="1579">
        <v>6268.3316369600007</v>
      </c>
      <c r="U29" s="1579">
        <v>6442.2713929599986</v>
      </c>
      <c r="V29" s="1579">
        <v>6365.3051009599994</v>
      </c>
      <c r="W29" s="1579">
        <v>6331.0884149599997</v>
      </c>
      <c r="X29" s="1579">
        <v>6546.6952329600008</v>
      </c>
      <c r="Y29" s="1585">
        <v>6766.510642960001</v>
      </c>
      <c r="Z29" s="1579">
        <v>6996.4478139599996</v>
      </c>
      <c r="AA29" s="1579">
        <v>7256.9941399599993</v>
      </c>
      <c r="AB29" s="1579">
        <v>7299.6838649600022</v>
      </c>
      <c r="AC29" s="1579">
        <v>7163.4001959600009</v>
      </c>
      <c r="AD29" s="1579">
        <v>7452.3759029600005</v>
      </c>
      <c r="AE29" s="1579">
        <v>7654.0591879600006</v>
      </c>
      <c r="AF29" s="1579">
        <v>7532.5479149600005</v>
      </c>
      <c r="AG29" s="1579">
        <v>7626.38019429</v>
      </c>
      <c r="AH29" s="1579">
        <v>7552.7136509600005</v>
      </c>
      <c r="AI29" s="1579">
        <v>8387.0719906020022</v>
      </c>
      <c r="AJ29" s="1579">
        <v>8868.0829639800013</v>
      </c>
      <c r="AK29" s="1579">
        <v>9721.8274744499995</v>
      </c>
      <c r="AL29" s="1584">
        <v>10070.036242060001</v>
      </c>
      <c r="AM29" s="1579">
        <v>10467.447937829997</v>
      </c>
      <c r="AN29" s="1579">
        <v>10667.201661969999</v>
      </c>
      <c r="AO29" s="1579">
        <v>10958.730957060001</v>
      </c>
      <c r="AP29" s="1579">
        <v>11076.739774259999</v>
      </c>
      <c r="AQ29" s="1579">
        <v>11187.977535639999</v>
      </c>
      <c r="AR29" s="1579">
        <v>11886.026118489999</v>
      </c>
      <c r="AS29" s="1579">
        <v>12207.829434790001</v>
      </c>
      <c r="AT29" s="1579">
        <v>12283.139728769998</v>
      </c>
      <c r="AU29" s="1579">
        <v>12522.619647672</v>
      </c>
      <c r="AV29" s="1587">
        <v>13783.182222899999</v>
      </c>
      <c r="AW29" s="1588">
        <v>14556.207922559999</v>
      </c>
      <c r="AX29" s="1587">
        <v>14540.235603689998</v>
      </c>
      <c r="AY29" s="1587">
        <v>14518.169894269999</v>
      </c>
      <c r="AZ29" s="1587">
        <v>14639.4724855</v>
      </c>
      <c r="BA29" s="1587">
        <v>14654.66512356</v>
      </c>
      <c r="BB29" s="1587">
        <v>14848.950688389999</v>
      </c>
      <c r="BC29" s="1587">
        <v>15324.853846499998</v>
      </c>
      <c r="BD29" s="1587">
        <v>15713.914668609999</v>
      </c>
      <c r="BE29" s="1587">
        <v>15328.574767790002</v>
      </c>
      <c r="BF29" s="1587">
        <v>15264.064606029999</v>
      </c>
      <c r="BG29" s="1587">
        <v>15977.930953022</v>
      </c>
      <c r="BH29" s="1587">
        <v>16868.942676580002</v>
      </c>
      <c r="BI29" s="1587">
        <v>19352.667148530003</v>
      </c>
      <c r="BJ29" s="1586">
        <v>19377.091983390001</v>
      </c>
      <c r="BK29" s="1587">
        <v>19573.445579390002</v>
      </c>
      <c r="BL29" s="1587">
        <v>21407.426332390001</v>
      </c>
      <c r="BM29" s="1587">
        <v>20851.881097290003</v>
      </c>
      <c r="BN29" s="1587">
        <v>20342.21951029</v>
      </c>
      <c r="BO29" s="1587">
        <v>20552.957488250002</v>
      </c>
      <c r="BP29" s="1587">
        <v>20857.860705290001</v>
      </c>
      <c r="BQ29" s="1587">
        <v>21622.183883289999</v>
      </c>
      <c r="BR29" s="1587">
        <v>21788.136847280002</v>
      </c>
      <c r="BS29" s="1587">
        <v>22477.962825280003</v>
      </c>
      <c r="BT29" s="1587">
        <v>22494.871703270004</v>
      </c>
      <c r="BU29" s="1588">
        <v>23259.399874279999</v>
      </c>
      <c r="BV29" s="1586">
        <v>23785.118812010001</v>
      </c>
      <c r="BW29" s="1587">
        <v>23341.94520301</v>
      </c>
      <c r="BX29" s="1587">
        <v>23982.806707850003</v>
      </c>
      <c r="BY29" s="1587">
        <v>23852.487673849999</v>
      </c>
      <c r="BZ29" s="1587">
        <v>23871.81329885</v>
      </c>
      <c r="CA29" s="1587">
        <v>24694.893265850002</v>
      </c>
      <c r="CB29" s="1587">
        <v>25307.032514849998</v>
      </c>
      <c r="CC29" s="1587">
        <v>26065.142967849999</v>
      </c>
      <c r="CD29" s="1587">
        <v>26291.291417699998</v>
      </c>
      <c r="CE29" s="1587">
        <v>27079.470971202001</v>
      </c>
      <c r="CF29" s="1587">
        <v>27911.840907400005</v>
      </c>
      <c r="CG29" s="1588">
        <v>28264.780916</v>
      </c>
      <c r="CH29" s="1587">
        <v>27679.191356980002</v>
      </c>
      <c r="CI29" s="1587">
        <v>28133.087037179997</v>
      </c>
      <c r="CJ29" s="1587">
        <v>27781.898392219999</v>
      </c>
      <c r="CK29" s="1587">
        <v>27659.445791819999</v>
      </c>
      <c r="CL29" s="1587">
        <v>28195.286100019999</v>
      </c>
      <c r="CM29" s="1587">
        <v>28246.05889543</v>
      </c>
      <c r="CN29" s="1587">
        <v>28630.726180419995</v>
      </c>
      <c r="CO29" s="1587">
        <v>26983.83100762</v>
      </c>
      <c r="CP29" s="1587">
        <v>26884.027451459999</v>
      </c>
      <c r="CQ29" s="1709">
        <v>26691.286592459997</v>
      </c>
      <c r="CR29" s="1709">
        <v>27205.351646730007</v>
      </c>
      <c r="CS29" s="1709">
        <v>27874.351710719995</v>
      </c>
      <c r="CT29" s="1710">
        <v>27641.993018320001</v>
      </c>
      <c r="CU29" s="1709">
        <v>27782.54742966</v>
      </c>
      <c r="CV29" s="1709">
        <v>28457.232563960002</v>
      </c>
      <c r="CW29" s="1709">
        <v>28423.165084759999</v>
      </c>
      <c r="CX29" s="1709">
        <v>29043.93221902</v>
      </c>
      <c r="CY29" s="1709">
        <v>29945.430858040003</v>
      </c>
      <c r="CZ29" s="1709">
        <v>29864.016140210002</v>
      </c>
      <c r="DA29" s="1709">
        <v>40643.027521019998</v>
      </c>
      <c r="DB29" s="1709">
        <v>43003.657380329998</v>
      </c>
      <c r="DC29" s="1709">
        <v>44352.063708779999</v>
      </c>
      <c r="DD29" s="1709">
        <v>43014.471817440004</v>
      </c>
      <c r="DE29" s="1711">
        <v>43566.475944949998</v>
      </c>
      <c r="DF29" s="1710">
        <v>46144.121690020002</v>
      </c>
      <c r="DG29" s="1709">
        <v>47874.914093129992</v>
      </c>
      <c r="DH29" s="1709">
        <v>51796.143475420002</v>
      </c>
      <c r="DI29" s="1709">
        <v>53576.104220820002</v>
      </c>
      <c r="DJ29" s="1709">
        <v>54212.591793959989</v>
      </c>
      <c r="DK29" s="1709">
        <v>55027.431651440013</v>
      </c>
      <c r="DL29" s="1690">
        <v>56539.537989800003</v>
      </c>
      <c r="DM29" s="1690">
        <v>59530.783357900007</v>
      </c>
      <c r="DN29" s="1690">
        <v>59937.91738413</v>
      </c>
      <c r="DO29" s="1690">
        <v>60381.114150720001</v>
      </c>
      <c r="DP29" s="1690">
        <v>61709.93188471</v>
      </c>
      <c r="DQ29" s="1691">
        <v>62969.654344630006</v>
      </c>
      <c r="DR29" s="1692">
        <v>64125.501272249996</v>
      </c>
      <c r="DS29" s="1690">
        <v>64887.911938509991</v>
      </c>
      <c r="DT29" s="1690">
        <v>70537.311947499998</v>
      </c>
      <c r="DU29" s="1690">
        <v>72882.625720080003</v>
      </c>
      <c r="DV29" s="1690">
        <v>74935.639729479997</v>
      </c>
      <c r="DW29" s="1684">
        <v>76261.776999370006</v>
      </c>
      <c r="DX29" s="1684">
        <v>78482.148989840003</v>
      </c>
      <c r="DY29" s="1684">
        <v>82210.356959459983</v>
      </c>
      <c r="DZ29" s="1684">
        <v>78385.928768139987</v>
      </c>
      <c r="EA29" s="1684">
        <v>84245.790979510013</v>
      </c>
      <c r="EB29" s="1684">
        <v>87337.362009260003</v>
      </c>
      <c r="EC29" s="1686">
        <v>88264.547936399991</v>
      </c>
      <c r="ED29" s="1685">
        <v>91646.830557639987</v>
      </c>
      <c r="EE29" s="1684">
        <v>92773.406782779988</v>
      </c>
      <c r="EF29" s="1684">
        <v>97739.612313320016</v>
      </c>
      <c r="EG29" s="1684">
        <v>100504.01330252999</v>
      </c>
      <c r="EH29" s="1684">
        <v>103352.18768392998</v>
      </c>
      <c r="EI29" s="1684">
        <v>105341.01202634</v>
      </c>
      <c r="EJ29" s="1684">
        <v>105928.83256279999</v>
      </c>
      <c r="EK29" s="1684">
        <v>108451.52635766</v>
      </c>
      <c r="EL29" s="1684">
        <v>111912.7886936</v>
      </c>
      <c r="EM29" s="1684">
        <v>112936.85440538001</v>
      </c>
      <c r="EN29" s="1684">
        <v>115808.15978411</v>
      </c>
      <c r="EO29" s="1684">
        <v>116297.54963479</v>
      </c>
      <c r="EP29" s="1685">
        <f>EP31+EP30</f>
        <v>118875.96546163001</v>
      </c>
      <c r="EQ29" s="1684">
        <f t="shared" ref="EQ29:FA29" si="3">EQ31+EQ30</f>
        <v>121910.48393940002</v>
      </c>
      <c r="ER29" s="1684">
        <f t="shared" si="3"/>
        <v>123057.32202512001</v>
      </c>
      <c r="ES29" s="1684">
        <f t="shared" si="3"/>
        <v>123532.5275887</v>
      </c>
      <c r="ET29" s="1684">
        <f t="shared" si="3"/>
        <v>123247.11563674998</v>
      </c>
      <c r="EU29" s="1684">
        <f t="shared" si="3"/>
        <v>125479.88148680999</v>
      </c>
      <c r="EV29" s="1684">
        <f t="shared" si="3"/>
        <v>129636.82664689</v>
      </c>
      <c r="EW29" s="1684">
        <f t="shared" si="3"/>
        <v>133868.17519250003</v>
      </c>
      <c r="EX29" s="1684">
        <f t="shared" si="3"/>
        <v>135634.70844806</v>
      </c>
      <c r="EY29" s="1684">
        <f t="shared" si="3"/>
        <v>138596.80968554001</v>
      </c>
      <c r="EZ29" s="1684">
        <f t="shared" si="3"/>
        <v>136303.97421813</v>
      </c>
      <c r="FA29" s="1686">
        <f t="shared" si="3"/>
        <v>137803.05867486002</v>
      </c>
      <c r="FB29" s="1685">
        <v>135647.09805032</v>
      </c>
      <c r="FC29" s="1684">
        <v>146743.73486142003</v>
      </c>
      <c r="FD29" s="1684">
        <v>149952.26749593997</v>
      </c>
      <c r="FE29" s="1684">
        <v>150402.19108179002</v>
      </c>
      <c r="FF29" s="1684">
        <v>151520.59173618906</v>
      </c>
      <c r="FG29" s="1684">
        <v>246382.25059985</v>
      </c>
      <c r="FH29" s="1684">
        <v>248418.99443898999</v>
      </c>
      <c r="FI29" s="1684">
        <v>250957.40325562001</v>
      </c>
      <c r="FJ29" s="1684">
        <v>269892.46359184687</v>
      </c>
      <c r="FK29" s="1684">
        <v>269892.46359184687</v>
      </c>
      <c r="FL29" s="1684">
        <v>247528.48049636002</v>
      </c>
      <c r="FM29" s="1686">
        <v>254266.71001122001</v>
      </c>
      <c r="FN29" s="1684">
        <v>262416.22643134999</v>
      </c>
      <c r="FO29" s="1684">
        <v>272645.58624545002</v>
      </c>
      <c r="FP29" s="1684">
        <v>279633.21389999997</v>
      </c>
      <c r="FQ29" s="1684">
        <v>281627.51242790004</v>
      </c>
      <c r="FR29" s="1684">
        <v>284111.58108490001</v>
      </c>
      <c r="FS29" s="1684">
        <v>287047.61111846002</v>
      </c>
      <c r="FT29" s="1684">
        <v>288225.82170690002</v>
      </c>
      <c r="FU29" s="1684">
        <v>296505.10053781001</v>
      </c>
      <c r="FV29" s="1684">
        <v>298898.85062622</v>
      </c>
      <c r="FW29" s="1684">
        <v>304665.01265776996</v>
      </c>
      <c r="FX29" s="1684">
        <v>308995.19994687999</v>
      </c>
      <c r="FY29" s="1686">
        <v>308413.16340783663</v>
      </c>
      <c r="FZ29" s="1685">
        <v>318714.15721460432</v>
      </c>
      <c r="GA29" s="1684">
        <v>327132.11689153023</v>
      </c>
      <c r="GB29" s="1684">
        <v>326047.9724415302</v>
      </c>
      <c r="GC29" s="1684">
        <v>321562.91852561891</v>
      </c>
      <c r="GD29" s="1684">
        <v>315112.80856817082</v>
      </c>
      <c r="GE29" s="1684">
        <v>312160.78431759682</v>
      </c>
      <c r="GF29" s="1684">
        <v>323217.17899416259</v>
      </c>
      <c r="GG29" s="1684">
        <v>322054.25361468631</v>
      </c>
      <c r="GH29" s="1684">
        <v>317009.52027264581</v>
      </c>
      <c r="GI29" s="1684">
        <v>310484.07511047454</v>
      </c>
      <c r="GJ29" s="1684">
        <v>313948.26967867004</v>
      </c>
      <c r="GK29" s="1686">
        <v>333305.11120817997</v>
      </c>
      <c r="GL29" s="1708"/>
    </row>
    <row r="30" spans="1:194" ht="39.75" customHeight="1" x14ac:dyDescent="0.7">
      <c r="A30" s="1608" t="s">
        <v>1005</v>
      </c>
      <c r="B30" s="1610">
        <v>2892.7123963000008</v>
      </c>
      <c r="C30" s="1610">
        <v>2852.3999773</v>
      </c>
      <c r="D30" s="1610">
        <v>3057.1382952999993</v>
      </c>
      <c r="E30" s="1610">
        <v>3090.0039642999996</v>
      </c>
      <c r="F30" s="1610">
        <v>3050.0665432999999</v>
      </c>
      <c r="G30" s="1610">
        <v>2981.8992402999993</v>
      </c>
      <c r="H30" s="1610">
        <v>2984.8281003000002</v>
      </c>
      <c r="I30" s="1610">
        <v>3161.9916733</v>
      </c>
      <c r="J30" s="1610">
        <v>3243.6858193000003</v>
      </c>
      <c r="K30" s="1610">
        <v>3600.4001023000005</v>
      </c>
      <c r="L30" s="1610">
        <v>3585.6972743000001</v>
      </c>
      <c r="M30" s="1610">
        <v>3766.3294993</v>
      </c>
      <c r="N30" s="1609">
        <v>3678.1645622999999</v>
      </c>
      <c r="O30" s="1610">
        <v>3606.7406863000001</v>
      </c>
      <c r="P30" s="1610">
        <v>3526.0854172999998</v>
      </c>
      <c r="Q30" s="1610">
        <v>4187.9324863000002</v>
      </c>
      <c r="R30" s="1610">
        <v>4383.1858703000007</v>
      </c>
      <c r="S30" s="1610">
        <v>4422.0367882999999</v>
      </c>
      <c r="T30" s="1610">
        <v>4275.8327683000007</v>
      </c>
      <c r="U30" s="1610">
        <v>4185.5842312999994</v>
      </c>
      <c r="V30" s="1610">
        <v>4163.7569763000001</v>
      </c>
      <c r="W30" s="1610">
        <v>3970.9079662999993</v>
      </c>
      <c r="X30" s="1610">
        <v>4072.2845373</v>
      </c>
      <c r="Y30" s="1611">
        <v>4282.9596993000005</v>
      </c>
      <c r="Z30" s="1610">
        <v>4436.0798393000005</v>
      </c>
      <c r="AA30" s="1610">
        <v>4544.1378152999996</v>
      </c>
      <c r="AB30" s="1610">
        <v>4481.1366243000011</v>
      </c>
      <c r="AC30" s="1610">
        <v>4251.086831300001</v>
      </c>
      <c r="AD30" s="1610">
        <v>4407.6781473000001</v>
      </c>
      <c r="AE30" s="1610">
        <v>4334.6831483000005</v>
      </c>
      <c r="AF30" s="1610">
        <v>3907.4946393000005</v>
      </c>
      <c r="AG30" s="1610">
        <v>3840.4537348100002</v>
      </c>
      <c r="AH30" s="1610">
        <v>3692.3909822999999</v>
      </c>
      <c r="AI30" s="1610">
        <v>4230.0524650720008</v>
      </c>
      <c r="AJ30" s="1610">
        <v>4477.1914797899999</v>
      </c>
      <c r="AK30" s="1610">
        <v>5191.8346864499999</v>
      </c>
      <c r="AL30" s="1609">
        <v>5592.0780513</v>
      </c>
      <c r="AM30" s="1610">
        <v>5695.5259027099992</v>
      </c>
      <c r="AN30" s="1610">
        <v>5843.2975446</v>
      </c>
      <c r="AO30" s="1610">
        <v>6019.2505573000008</v>
      </c>
      <c r="AP30" s="1610">
        <v>5887.9819403000001</v>
      </c>
      <c r="AQ30" s="1610">
        <v>5847.7751123799999</v>
      </c>
      <c r="AR30" s="1610">
        <v>6535.3306018700005</v>
      </c>
      <c r="AS30" s="1610">
        <v>6729.3897249299998</v>
      </c>
      <c r="AT30" s="1610">
        <v>6704.0442235199998</v>
      </c>
      <c r="AU30" s="1610">
        <v>6696.9815551319989</v>
      </c>
      <c r="AV30" s="1610">
        <v>7146.85439649</v>
      </c>
      <c r="AW30" s="1611">
        <v>7687.3176525599993</v>
      </c>
      <c r="AX30" s="1610">
        <v>7548.8774046899998</v>
      </c>
      <c r="AY30" s="1610">
        <v>7404.2209622700002</v>
      </c>
      <c r="AZ30" s="1610">
        <v>7305.9357344999999</v>
      </c>
      <c r="BA30" s="1610">
        <v>7197.0021635600006</v>
      </c>
      <c r="BB30" s="1610">
        <v>7068.0013022999992</v>
      </c>
      <c r="BC30" s="1610">
        <v>7429.0543335599996</v>
      </c>
      <c r="BD30" s="1610">
        <v>7866.6917986699991</v>
      </c>
      <c r="BE30" s="1610">
        <v>7490.4561086100002</v>
      </c>
      <c r="BF30" s="1610">
        <v>7267.4497716100004</v>
      </c>
      <c r="BG30" s="1610">
        <v>7463.1740786119999</v>
      </c>
      <c r="BH30" s="1610">
        <v>8375.6653406799996</v>
      </c>
      <c r="BI30" s="1610">
        <v>9451.9715023200006</v>
      </c>
      <c r="BJ30" s="1609">
        <v>9272.0717713200011</v>
      </c>
      <c r="BK30" s="1610">
        <v>9385.5742113199994</v>
      </c>
      <c r="BL30" s="1610">
        <v>10551.121634560002</v>
      </c>
      <c r="BM30" s="1610">
        <v>10168.305305560001</v>
      </c>
      <c r="BN30" s="1610">
        <v>9411.0187735600011</v>
      </c>
      <c r="BO30" s="1610">
        <v>9245.9419755199997</v>
      </c>
      <c r="BP30" s="1610">
        <v>9429.9473475599989</v>
      </c>
      <c r="BQ30" s="1610">
        <v>10122.17446656</v>
      </c>
      <c r="BR30" s="1610">
        <v>10026.950978520001</v>
      </c>
      <c r="BS30" s="1610">
        <v>10440.854516519999</v>
      </c>
      <c r="BT30" s="1610">
        <v>9905.0649265199991</v>
      </c>
      <c r="BU30" s="1611">
        <v>10429.13727152</v>
      </c>
      <c r="BV30" s="1609">
        <v>10456.25558352</v>
      </c>
      <c r="BW30" s="1610">
        <v>9546.575641520003</v>
      </c>
      <c r="BX30" s="1610">
        <v>10013.659615780001</v>
      </c>
      <c r="BY30" s="1610">
        <v>9733.3023217800001</v>
      </c>
      <c r="BZ30" s="1610">
        <v>9463.647949780001</v>
      </c>
      <c r="CA30" s="1610">
        <v>10049.511396779999</v>
      </c>
      <c r="CB30" s="1610">
        <v>13268.620345520001</v>
      </c>
      <c r="CC30" s="1610">
        <v>10036.343922300002</v>
      </c>
      <c r="CD30" s="1610">
        <v>12412.494463290001</v>
      </c>
      <c r="CE30" s="1610">
        <v>12905.772483891998</v>
      </c>
      <c r="CF30" s="1610">
        <v>14146.78574709</v>
      </c>
      <c r="CG30" s="1611">
        <v>14778.21695969</v>
      </c>
      <c r="CH30" s="1610">
        <v>9284.3325517000012</v>
      </c>
      <c r="CI30" s="1610">
        <v>10258.324403240002</v>
      </c>
      <c r="CJ30" s="1610">
        <v>10373.813106560001</v>
      </c>
      <c r="CK30" s="1610">
        <v>10583.51690927</v>
      </c>
      <c r="CL30" s="1610">
        <v>10885.958240189999</v>
      </c>
      <c r="CM30" s="1610">
        <v>10507.109920710001</v>
      </c>
      <c r="CN30" s="1610">
        <v>11619.41520372</v>
      </c>
      <c r="CO30" s="1610">
        <v>9299.1666038600015</v>
      </c>
      <c r="CP30" s="1610">
        <v>9347.7586013600012</v>
      </c>
      <c r="CQ30" s="1712">
        <v>9422.4331840600007</v>
      </c>
      <c r="CR30" s="1712">
        <v>10458.71380361</v>
      </c>
      <c r="CS30" s="1712">
        <v>10316.54132081</v>
      </c>
      <c r="CT30" s="1713">
        <v>10400.885174080002</v>
      </c>
      <c r="CU30" s="1712">
        <v>10674.459697990002</v>
      </c>
      <c r="CV30" s="1712">
        <v>11223.659010950001</v>
      </c>
      <c r="CW30" s="1712">
        <v>10978.33050093</v>
      </c>
      <c r="CX30" s="1712">
        <v>10917.66328891</v>
      </c>
      <c r="CY30" s="1712">
        <v>11348.541963130001</v>
      </c>
      <c r="CZ30" s="1712">
        <v>10891.183956370001</v>
      </c>
      <c r="DA30" s="1712">
        <v>21506.5117728</v>
      </c>
      <c r="DB30" s="1712">
        <v>23595.492472679998</v>
      </c>
      <c r="DC30" s="1712">
        <v>24236.039860599998</v>
      </c>
      <c r="DD30" s="1712">
        <v>21593.672803600002</v>
      </c>
      <c r="DE30" s="1714">
        <v>21645.950442900001</v>
      </c>
      <c r="DF30" s="1713">
        <v>23456.441893719999</v>
      </c>
      <c r="DG30" s="1712">
        <v>24511.321491719995</v>
      </c>
      <c r="DH30" s="1712">
        <v>26166.55672049</v>
      </c>
      <c r="DI30" s="1712">
        <v>26152.133617370004</v>
      </c>
      <c r="DJ30" s="1712">
        <v>25669.976994299996</v>
      </c>
      <c r="DK30" s="1712">
        <v>26040.306189589999</v>
      </c>
      <c r="DL30" s="1618">
        <v>27790.638509850003</v>
      </c>
      <c r="DM30" s="1618">
        <v>29850.307145700001</v>
      </c>
      <c r="DN30" s="1618">
        <v>30186.764430569998</v>
      </c>
      <c r="DO30" s="1618">
        <v>30145.342469259998</v>
      </c>
      <c r="DP30" s="1618">
        <v>30526.848419440001</v>
      </c>
      <c r="DQ30" s="1619">
        <v>30724.017476080007</v>
      </c>
      <c r="DR30" s="1620">
        <v>31420.299791689999</v>
      </c>
      <c r="DS30" s="1618">
        <v>30622.294340199998</v>
      </c>
      <c r="DT30" s="1618">
        <v>35652.121597620004</v>
      </c>
      <c r="DU30" s="1618">
        <v>36639.134466699994</v>
      </c>
      <c r="DV30" s="1618">
        <v>37399.036635350007</v>
      </c>
      <c r="DW30" s="1615">
        <v>37807.49391573001</v>
      </c>
      <c r="DX30" s="1615">
        <v>38210.30694083</v>
      </c>
      <c r="DY30" s="1615">
        <v>40688.521644289998</v>
      </c>
      <c r="DZ30" s="1615">
        <v>38116.851486709995</v>
      </c>
      <c r="EA30" s="1615">
        <v>41693.323387130004</v>
      </c>
      <c r="EB30" s="1615">
        <v>43525.219306170002</v>
      </c>
      <c r="EC30" s="1617">
        <v>43054.229890430004</v>
      </c>
      <c r="ED30" s="1616">
        <v>43982.412338679998</v>
      </c>
      <c r="EE30" s="1615">
        <v>44580.180920570012</v>
      </c>
      <c r="EF30" s="1615">
        <v>48316.69527643</v>
      </c>
      <c r="EG30" s="1615">
        <v>49970.519529319994</v>
      </c>
      <c r="EH30" s="1615">
        <v>51810.208031830007</v>
      </c>
      <c r="EI30" s="1615">
        <v>52619.090847350002</v>
      </c>
      <c r="EJ30" s="1615">
        <v>51999.863349749998</v>
      </c>
      <c r="EK30" s="1615">
        <v>53812.571744920009</v>
      </c>
      <c r="EL30" s="1615">
        <v>56547.502530439997</v>
      </c>
      <c r="EM30" s="1615">
        <v>54717.210390889995</v>
      </c>
      <c r="EN30" s="1615">
        <v>55749.072493139996</v>
      </c>
      <c r="EO30" s="1615">
        <v>55127.104711690001</v>
      </c>
      <c r="EP30" s="1616">
        <v>56280.168351930006</v>
      </c>
      <c r="EQ30" s="1615">
        <v>58277.082048200013</v>
      </c>
      <c r="ER30" s="1615">
        <v>57897.244557290011</v>
      </c>
      <c r="ES30" s="1615">
        <v>57657.404494869996</v>
      </c>
      <c r="ET30" s="1615">
        <v>55542.31767756999</v>
      </c>
      <c r="EU30" s="1615">
        <v>55363.193050629998</v>
      </c>
      <c r="EV30" s="1615">
        <v>56805.004508839986</v>
      </c>
      <c r="EW30" s="1615">
        <v>57868.61355165</v>
      </c>
      <c r="EX30" s="1615">
        <v>58277.532695890004</v>
      </c>
      <c r="EY30" s="1615">
        <v>60281.610206510006</v>
      </c>
      <c r="EZ30" s="1615">
        <v>58758.479014700002</v>
      </c>
      <c r="FA30" s="1617">
        <v>61318.575597570009</v>
      </c>
      <c r="FB30" s="1616">
        <v>59373.655508329997</v>
      </c>
      <c r="FC30" s="1615">
        <v>69289.721792660013</v>
      </c>
      <c r="FD30" s="1615">
        <v>71251.715825769992</v>
      </c>
      <c r="FE30" s="1615">
        <v>70525.891022259995</v>
      </c>
      <c r="FF30" s="1615">
        <v>70108.762245253005</v>
      </c>
      <c r="FG30" s="1615">
        <v>68226.818987479972</v>
      </c>
      <c r="FH30" s="1615">
        <v>68542.097713299969</v>
      </c>
      <c r="FI30" s="1615">
        <v>69532.468788949991</v>
      </c>
      <c r="FJ30" s="1615">
        <v>69531.82046125998</v>
      </c>
      <c r="FK30" s="1615">
        <v>70419.836014300003</v>
      </c>
      <c r="FL30" s="1615">
        <v>73901.662622349992</v>
      </c>
      <c r="FM30" s="1617">
        <v>76234.193323739979</v>
      </c>
      <c r="FN30" s="1615">
        <v>79483.941583740001</v>
      </c>
      <c r="FO30" s="1615">
        <v>84295.364614980004</v>
      </c>
      <c r="FP30" s="1615">
        <v>85637.627013709993</v>
      </c>
      <c r="FQ30" s="1615">
        <v>83723.757634470006</v>
      </c>
      <c r="FR30" s="1615">
        <v>81742.367403760014</v>
      </c>
      <c r="FS30" s="1615">
        <v>80263.581903900005</v>
      </c>
      <c r="FT30" s="1615">
        <v>78121.53124758997</v>
      </c>
      <c r="FU30" s="1615">
        <v>78948.243809890002</v>
      </c>
      <c r="FV30" s="1615">
        <v>78078.606585130008</v>
      </c>
      <c r="FW30" s="1615">
        <v>80293.300258589996</v>
      </c>
      <c r="FX30" s="1615">
        <v>81364.791614909991</v>
      </c>
      <c r="FY30" s="1617">
        <v>77163.488639300165</v>
      </c>
      <c r="FZ30" s="1616">
        <v>80374.132249016489</v>
      </c>
      <c r="GA30" s="1615">
        <v>83141.728817336771</v>
      </c>
      <c r="GB30" s="1615">
        <v>77315.176663367398</v>
      </c>
      <c r="GC30" s="1615">
        <v>74706.436083791181</v>
      </c>
      <c r="GD30" s="1615">
        <v>68471.803201374205</v>
      </c>
      <c r="GE30" s="1615">
        <v>73469.064460850408</v>
      </c>
      <c r="GF30" s="1615">
        <v>93064.460212303995</v>
      </c>
      <c r="GG30" s="1615">
        <v>90006.093944743319</v>
      </c>
      <c r="GH30" s="1615">
        <v>86602.645775094396</v>
      </c>
      <c r="GI30" s="1615">
        <v>80804.434549737009</v>
      </c>
      <c r="GJ30" s="1615">
        <v>71454.294088869996</v>
      </c>
      <c r="GK30" s="1617">
        <v>83825.866769390006</v>
      </c>
      <c r="GL30" s="57"/>
    </row>
    <row r="31" spans="1:194" ht="39.75" customHeight="1" thickBot="1" x14ac:dyDescent="0.75">
      <c r="A31" s="1645" t="s">
        <v>1006</v>
      </c>
      <c r="B31" s="1647">
        <v>1272.2335306</v>
      </c>
      <c r="C31" s="1647">
        <v>1301.1642085999999</v>
      </c>
      <c r="D31" s="1647">
        <v>1425.6382036000002</v>
      </c>
      <c r="E31" s="1647">
        <v>1429.1054385999998</v>
      </c>
      <c r="F31" s="1647">
        <v>1488.1486466000001</v>
      </c>
      <c r="G31" s="1647">
        <v>1530.4353436000001</v>
      </c>
      <c r="H31" s="1647">
        <v>1595.0643265999997</v>
      </c>
      <c r="I31" s="1647">
        <v>1464.0998646000003</v>
      </c>
      <c r="J31" s="1647">
        <v>1530.4926296000001</v>
      </c>
      <c r="K31" s="1647">
        <v>1467.5184256000002</v>
      </c>
      <c r="L31" s="1647">
        <v>1433.0011555999999</v>
      </c>
      <c r="M31" s="1647">
        <v>1503.1374946599999</v>
      </c>
      <c r="N31" s="1646">
        <v>1712.6922136599999</v>
      </c>
      <c r="O31" s="1647">
        <v>1742.9957476599998</v>
      </c>
      <c r="P31" s="1647">
        <v>1928.6596096599999</v>
      </c>
      <c r="Q31" s="1647">
        <v>1928.7574216599999</v>
      </c>
      <c r="R31" s="1647">
        <v>1859.6709076599998</v>
      </c>
      <c r="S31" s="1647">
        <v>1835.85938366</v>
      </c>
      <c r="T31" s="1647">
        <v>1992.4988686600002</v>
      </c>
      <c r="U31" s="1647">
        <v>2256.6871616599997</v>
      </c>
      <c r="V31" s="1647">
        <v>2201.5481246600002</v>
      </c>
      <c r="W31" s="1647">
        <v>2360.1804486600004</v>
      </c>
      <c r="X31" s="1647">
        <v>2474.4106956600008</v>
      </c>
      <c r="Y31" s="1648">
        <v>2483.5509436600005</v>
      </c>
      <c r="Z31" s="1647">
        <v>2560.3679746599996</v>
      </c>
      <c r="AA31" s="1647">
        <v>2712.8563246599992</v>
      </c>
      <c r="AB31" s="1647">
        <v>2818.5472406600006</v>
      </c>
      <c r="AC31" s="1647">
        <v>2912.3133646600004</v>
      </c>
      <c r="AD31" s="1647">
        <v>3044.6977556600004</v>
      </c>
      <c r="AE31" s="1647">
        <v>3319.3760396600001</v>
      </c>
      <c r="AF31" s="1647">
        <v>3625.0532756599996</v>
      </c>
      <c r="AG31" s="1647">
        <v>3785.9264594799997</v>
      </c>
      <c r="AH31" s="1647">
        <v>3860.3226686600001</v>
      </c>
      <c r="AI31" s="1647">
        <v>4157.0195255300005</v>
      </c>
      <c r="AJ31" s="1647">
        <v>4390.8914841900005</v>
      </c>
      <c r="AK31" s="1647">
        <v>4529.9927880000005</v>
      </c>
      <c r="AL31" s="1646">
        <v>4477.9581907600004</v>
      </c>
      <c r="AM31" s="1647">
        <v>4771.9220351199992</v>
      </c>
      <c r="AN31" s="1647">
        <v>4823.9041173699989</v>
      </c>
      <c r="AO31" s="1647">
        <v>4939.4803997600002</v>
      </c>
      <c r="AP31" s="1647">
        <v>5188.7578339599986</v>
      </c>
      <c r="AQ31" s="1647">
        <v>5340.2024232599997</v>
      </c>
      <c r="AR31" s="1647">
        <v>5350.6955166199996</v>
      </c>
      <c r="AS31" s="1647">
        <v>5478.4397098600002</v>
      </c>
      <c r="AT31" s="1647">
        <v>5579.0955052499994</v>
      </c>
      <c r="AU31" s="1647">
        <v>5825.6380925400008</v>
      </c>
      <c r="AV31" s="1647">
        <v>6636.3278264099999</v>
      </c>
      <c r="AW31" s="1648">
        <v>6868.8902699999999</v>
      </c>
      <c r="AX31" s="1647">
        <v>6991.3581989999993</v>
      </c>
      <c r="AY31" s="1647">
        <v>7113.9489320000002</v>
      </c>
      <c r="AZ31" s="1647">
        <v>7333.5367510000015</v>
      </c>
      <c r="BA31" s="1647">
        <v>7457.6629599999987</v>
      </c>
      <c r="BB31" s="1647">
        <v>7780.9493860900002</v>
      </c>
      <c r="BC31" s="1647">
        <v>7895.7995129399997</v>
      </c>
      <c r="BD31" s="1647">
        <v>7847.2228699399984</v>
      </c>
      <c r="BE31" s="1647">
        <v>7838.1186591799997</v>
      </c>
      <c r="BF31" s="1647">
        <v>7996.6148344199983</v>
      </c>
      <c r="BG31" s="1647">
        <v>8514.756874409999</v>
      </c>
      <c r="BH31" s="1647">
        <v>8493.2773359000021</v>
      </c>
      <c r="BI31" s="1647">
        <v>9900.6956462100025</v>
      </c>
      <c r="BJ31" s="1646">
        <v>10105.02021207</v>
      </c>
      <c r="BK31" s="1647">
        <v>10187.87136807</v>
      </c>
      <c r="BL31" s="1647">
        <v>10856.304697829999</v>
      </c>
      <c r="BM31" s="1647">
        <v>10683.57579173</v>
      </c>
      <c r="BN31" s="1647">
        <v>10931.200736729999</v>
      </c>
      <c r="BO31" s="1647">
        <v>11307.01551273</v>
      </c>
      <c r="BP31" s="1647">
        <v>11427.913357730002</v>
      </c>
      <c r="BQ31" s="1647">
        <v>11500.009416729999</v>
      </c>
      <c r="BR31" s="1647">
        <v>11761.185868760002</v>
      </c>
      <c r="BS31" s="1647">
        <v>12037.108308760002</v>
      </c>
      <c r="BT31" s="1647">
        <v>12589.806776750002</v>
      </c>
      <c r="BU31" s="1648">
        <v>12830.26260276</v>
      </c>
      <c r="BV31" s="1646">
        <v>13328.863228490001</v>
      </c>
      <c r="BW31" s="1647">
        <v>13795.369561489999</v>
      </c>
      <c r="BX31" s="1647">
        <v>13969.147092069999</v>
      </c>
      <c r="BY31" s="1647">
        <v>14119.185352070002</v>
      </c>
      <c r="BZ31" s="1647">
        <v>14408.165349070001</v>
      </c>
      <c r="CA31" s="1647">
        <v>14645.381869070001</v>
      </c>
      <c r="CB31" s="1647">
        <v>12038.412169329999</v>
      </c>
      <c r="CC31" s="1647">
        <v>16028.79904555</v>
      </c>
      <c r="CD31" s="1647">
        <v>13878.79695441</v>
      </c>
      <c r="CE31" s="1647">
        <v>14173.698487310001</v>
      </c>
      <c r="CF31" s="1647">
        <v>13765.055160310001</v>
      </c>
      <c r="CG31" s="1648">
        <v>13486.563956309999</v>
      </c>
      <c r="CH31" s="1647">
        <v>18394.858805280001</v>
      </c>
      <c r="CI31" s="1647">
        <v>17874.762633940001</v>
      </c>
      <c r="CJ31" s="1647">
        <v>17408.085285659999</v>
      </c>
      <c r="CK31" s="1647">
        <v>17075.928882549997</v>
      </c>
      <c r="CL31" s="1647">
        <v>17309.327859829998</v>
      </c>
      <c r="CM31" s="1647">
        <v>17738.948974719999</v>
      </c>
      <c r="CN31" s="1647">
        <v>17011.310976699995</v>
      </c>
      <c r="CO31" s="1647">
        <v>17684.664403759998</v>
      </c>
      <c r="CP31" s="1647">
        <v>17536.268850100001</v>
      </c>
      <c r="CQ31" s="1715">
        <v>17268.853408399998</v>
      </c>
      <c r="CR31" s="1715">
        <v>16746.637843120006</v>
      </c>
      <c r="CS31" s="1715">
        <v>17557.810389909999</v>
      </c>
      <c r="CT31" s="1716">
        <v>17241.107844239999</v>
      </c>
      <c r="CU31" s="1715">
        <v>17108.087731669999</v>
      </c>
      <c r="CV31" s="1715">
        <v>17233.573553010003</v>
      </c>
      <c r="CW31" s="1715">
        <v>17444.834583829997</v>
      </c>
      <c r="CX31" s="1715">
        <v>18126.26893011</v>
      </c>
      <c r="CY31" s="1715">
        <v>18596.88889491</v>
      </c>
      <c r="CZ31" s="1715">
        <v>18972.832183840001</v>
      </c>
      <c r="DA31" s="1715">
        <v>19136.515748219997</v>
      </c>
      <c r="DB31" s="1715">
        <v>19408.164907649996</v>
      </c>
      <c r="DC31" s="1715">
        <v>20116.023848180001</v>
      </c>
      <c r="DD31" s="1715">
        <v>21420.799013839998</v>
      </c>
      <c r="DE31" s="1717">
        <v>21920.525502050001</v>
      </c>
      <c r="DF31" s="1716">
        <v>22687.679796300006</v>
      </c>
      <c r="DG31" s="1715">
        <v>23363.59260141</v>
      </c>
      <c r="DH31" s="1715">
        <v>25629.586754930002</v>
      </c>
      <c r="DI31" s="1715">
        <v>27423.970603450001</v>
      </c>
      <c r="DJ31" s="1715">
        <v>28542.614799659998</v>
      </c>
      <c r="DK31" s="1715">
        <v>28987.125461850006</v>
      </c>
      <c r="DL31" s="1655">
        <v>28748.899479950003</v>
      </c>
      <c r="DM31" s="1655">
        <v>29680.476212200003</v>
      </c>
      <c r="DN31" s="1655">
        <v>29751.152953560002</v>
      </c>
      <c r="DO31" s="1655">
        <v>30235.771681459999</v>
      </c>
      <c r="DP31" s="1655">
        <v>31183.083465269996</v>
      </c>
      <c r="DQ31" s="1656">
        <v>32245.636868549998</v>
      </c>
      <c r="DR31" s="1657">
        <v>32705.201480560001</v>
      </c>
      <c r="DS31" s="1655">
        <v>34265.617598309997</v>
      </c>
      <c r="DT31" s="1655">
        <v>34885.190349880002</v>
      </c>
      <c r="DU31" s="1655">
        <v>36243.491253380009</v>
      </c>
      <c r="DV31" s="1655">
        <v>37536.603094129998</v>
      </c>
      <c r="DW31" s="1658">
        <v>38454.28308364001</v>
      </c>
      <c r="DX31" s="1658">
        <v>40271.842049010011</v>
      </c>
      <c r="DY31" s="1658">
        <v>41521.835315169992</v>
      </c>
      <c r="DZ31" s="1658">
        <v>40269.07728143</v>
      </c>
      <c r="EA31" s="1658">
        <v>42552.467592380002</v>
      </c>
      <c r="EB31" s="1658">
        <v>43812.142703089994</v>
      </c>
      <c r="EC31" s="1659">
        <v>45210.318045969994</v>
      </c>
      <c r="ED31" s="1660">
        <v>47664.418218959996</v>
      </c>
      <c r="EE31" s="1658">
        <v>48193.225862209991</v>
      </c>
      <c r="EF31" s="1658">
        <v>49422.917036890001</v>
      </c>
      <c r="EG31" s="1658">
        <v>50533.493773209993</v>
      </c>
      <c r="EH31" s="1658">
        <v>51541.979652099981</v>
      </c>
      <c r="EI31" s="1658">
        <v>52721.921178990007</v>
      </c>
      <c r="EJ31" s="1658">
        <v>53928.96921304999</v>
      </c>
      <c r="EK31" s="1658">
        <v>54638.954612739995</v>
      </c>
      <c r="EL31" s="1658">
        <v>55365.286163159995</v>
      </c>
      <c r="EM31" s="1658">
        <v>58219.644014490012</v>
      </c>
      <c r="EN31" s="1658">
        <v>60059.087290969997</v>
      </c>
      <c r="EO31" s="1658">
        <v>61170.444923100004</v>
      </c>
      <c r="EP31" s="1660">
        <v>62595.797109700005</v>
      </c>
      <c r="EQ31" s="1658">
        <v>63633.401891200003</v>
      </c>
      <c r="ER31" s="1658">
        <v>65160.07746783</v>
      </c>
      <c r="ES31" s="1658">
        <v>65875.12309383</v>
      </c>
      <c r="ET31" s="1658">
        <v>67704.797959179996</v>
      </c>
      <c r="EU31" s="1658">
        <v>70116.688436179989</v>
      </c>
      <c r="EV31" s="1658">
        <v>72831.822138050004</v>
      </c>
      <c r="EW31" s="1658">
        <v>75999.561640850021</v>
      </c>
      <c r="EX31" s="1658">
        <v>77357.175752170006</v>
      </c>
      <c r="EY31" s="1658">
        <v>78315.199479029994</v>
      </c>
      <c r="EZ31" s="1658">
        <v>77545.495203430008</v>
      </c>
      <c r="FA31" s="1659">
        <v>76484.483077290017</v>
      </c>
      <c r="FB31" s="1660">
        <v>76273.442541990007</v>
      </c>
      <c r="FC31" s="1658">
        <v>77454.013068760003</v>
      </c>
      <c r="FD31" s="1658">
        <v>78700.551670169996</v>
      </c>
      <c r="FE31" s="1658">
        <v>79876.300059530025</v>
      </c>
      <c r="FF31" s="1658">
        <v>81411.829490936041</v>
      </c>
      <c r="FG31" s="1658">
        <v>83511.443840889959</v>
      </c>
      <c r="FH31" s="1658">
        <v>85286.061394179982</v>
      </c>
      <c r="FI31" s="1658">
        <v>86437.119908299996</v>
      </c>
      <c r="FJ31" s="1658">
        <v>102682.42011988</v>
      </c>
      <c r="FK31" s="1658">
        <v>104977.56371675999</v>
      </c>
      <c r="FL31" s="1658">
        <v>106411.87519718999</v>
      </c>
      <c r="FM31" s="1659">
        <v>110446.21853721999</v>
      </c>
      <c r="FN31" s="1658">
        <v>115210.20987268002</v>
      </c>
      <c r="FO31" s="1658">
        <v>119151.39182476001</v>
      </c>
      <c r="FP31" s="1658">
        <v>124881.80002614</v>
      </c>
      <c r="FQ31" s="1658">
        <v>128785.28818436996</v>
      </c>
      <c r="FR31" s="1658">
        <v>133255.26886589002</v>
      </c>
      <c r="FS31" s="1658">
        <v>137664.07529104003</v>
      </c>
      <c r="FT31" s="1658">
        <v>140638.13274583995</v>
      </c>
      <c r="FU31" s="1658">
        <v>146605.28458201999</v>
      </c>
      <c r="FV31" s="1658">
        <v>150084.19873237994</v>
      </c>
      <c r="FW31" s="1658">
        <v>153416.17176110001</v>
      </c>
      <c r="FX31" s="1658">
        <v>156979.61289575</v>
      </c>
      <c r="FY31" s="1659">
        <v>159249.15687628099</v>
      </c>
      <c r="FZ31" s="1660">
        <v>166052.26376947609</v>
      </c>
      <c r="GA31" s="1658">
        <v>171422.0600626996</v>
      </c>
      <c r="GB31" s="1658">
        <v>176367.24854566902</v>
      </c>
      <c r="GC31" s="1658">
        <v>174334.60783217859</v>
      </c>
      <c r="GD31" s="1658">
        <v>174818.82453145957</v>
      </c>
      <c r="GE31" s="1658">
        <v>167410.34504222721</v>
      </c>
      <c r="GF31" s="1658">
        <v>159721.91937079738</v>
      </c>
      <c r="GG31" s="1658">
        <v>161516.2786373088</v>
      </c>
      <c r="GH31" s="1658">
        <v>159374.91112452041</v>
      </c>
      <c r="GI31" s="1658">
        <v>158651.06499941001</v>
      </c>
      <c r="GJ31" s="1658">
        <v>172078.42921732002</v>
      </c>
      <c r="GK31" s="1659">
        <v>177754.48185362999</v>
      </c>
      <c r="GL31" s="57"/>
    </row>
    <row r="32" spans="1:194" ht="57" hidden="1" customHeight="1" thickBot="1" x14ac:dyDescent="0.75">
      <c r="A32" s="1704" t="s">
        <v>1031</v>
      </c>
      <c r="B32" s="1615"/>
      <c r="C32" s="1615"/>
      <c r="D32" s="1615"/>
      <c r="E32" s="1615"/>
      <c r="F32" s="1615"/>
      <c r="G32" s="1615"/>
      <c r="H32" s="1615"/>
      <c r="I32" s="1615"/>
      <c r="J32" s="1615"/>
      <c r="K32" s="1615"/>
      <c r="L32" s="1615"/>
      <c r="M32" s="1615"/>
      <c r="N32" s="1615"/>
      <c r="O32" s="1615"/>
      <c r="P32" s="1615"/>
      <c r="Q32" s="1615"/>
      <c r="R32" s="1615"/>
      <c r="S32" s="1615"/>
      <c r="T32" s="1615"/>
      <c r="U32" s="1615"/>
      <c r="V32" s="1615"/>
      <c r="W32" s="1615"/>
      <c r="X32" s="1615"/>
      <c r="Y32" s="1615"/>
      <c r="Z32" s="1615"/>
      <c r="AA32" s="1615"/>
      <c r="AB32" s="1615"/>
      <c r="AC32" s="1615"/>
      <c r="AD32" s="1615"/>
      <c r="AE32" s="1615"/>
      <c r="AF32" s="1615"/>
      <c r="AG32" s="1615"/>
      <c r="AH32" s="1615"/>
      <c r="AI32" s="1615"/>
      <c r="AJ32" s="1615"/>
      <c r="AK32" s="1615"/>
      <c r="AL32" s="1615"/>
      <c r="AM32" s="1615"/>
      <c r="AN32" s="1615"/>
      <c r="AO32" s="1615"/>
      <c r="AP32" s="1615"/>
      <c r="AQ32" s="1615"/>
      <c r="AR32" s="1615"/>
      <c r="AS32" s="1615"/>
      <c r="AT32" s="1615"/>
      <c r="AU32" s="1615"/>
      <c r="AV32" s="1615"/>
      <c r="AW32" s="1615"/>
      <c r="AX32" s="1615"/>
      <c r="AY32" s="1615"/>
      <c r="AZ32" s="1615"/>
      <c r="BA32" s="1615"/>
      <c r="BB32" s="1615"/>
      <c r="BC32" s="1615"/>
      <c r="BD32" s="1615"/>
      <c r="BE32" s="1615"/>
      <c r="BF32" s="1615"/>
      <c r="BG32" s="1615"/>
      <c r="BH32" s="1615"/>
      <c r="BI32" s="1615"/>
      <c r="BJ32" s="1615"/>
      <c r="BK32" s="1615"/>
      <c r="BL32" s="1615"/>
      <c r="BM32" s="1615"/>
      <c r="BN32" s="1615"/>
      <c r="BO32" s="1615"/>
      <c r="BP32" s="1615"/>
      <c r="BQ32" s="1615"/>
      <c r="BR32" s="1615"/>
      <c r="BS32" s="1615"/>
      <c r="BT32" s="1615"/>
      <c r="BU32" s="1615"/>
      <c r="BV32" s="1615"/>
      <c r="BW32" s="1615"/>
      <c r="BX32" s="1615"/>
      <c r="BY32" s="1615"/>
      <c r="BZ32" s="1615"/>
      <c r="CA32" s="1615"/>
      <c r="CB32" s="1615"/>
      <c r="CC32" s="1615"/>
      <c r="CD32" s="1615"/>
      <c r="CE32" s="1615"/>
      <c r="CF32" s="1615"/>
      <c r="CG32" s="1615"/>
      <c r="CH32" s="1615"/>
      <c r="CI32" s="1615"/>
      <c r="CJ32" s="1615"/>
      <c r="CK32" s="1615"/>
      <c r="CL32" s="1615"/>
      <c r="CM32" s="1615"/>
      <c r="CN32" s="1615"/>
      <c r="CO32" s="1615"/>
      <c r="CP32" s="1615"/>
    </row>
    <row r="33" spans="1:193" ht="24.75" customHeight="1" thickTop="1" x14ac:dyDescent="0.7">
      <c r="EF33" s="1615"/>
      <c r="EG33" s="1615"/>
      <c r="EH33" s="1615"/>
      <c r="EI33" s="1615"/>
      <c r="EJ33" s="1615"/>
      <c r="EK33" s="1615"/>
      <c r="EL33" s="1615"/>
      <c r="EM33" s="1615"/>
      <c r="EN33" s="1615"/>
      <c r="EO33" s="1615"/>
      <c r="EP33" s="1615"/>
      <c r="EQ33" s="1615"/>
      <c r="ER33" s="1615"/>
      <c r="ES33" s="1615"/>
      <c r="ET33" s="1615"/>
      <c r="EU33" s="1615"/>
      <c r="EV33" s="1615"/>
      <c r="EW33" s="1615"/>
      <c r="EX33" s="1615"/>
      <c r="EY33" s="1615"/>
      <c r="EZ33" s="1615"/>
      <c r="FA33" s="1615"/>
      <c r="FB33" s="1615"/>
      <c r="FC33" s="1615"/>
      <c r="FD33" s="1615"/>
      <c r="FE33" s="1615"/>
      <c r="FF33" s="1615"/>
      <c r="FG33" s="1615"/>
      <c r="FH33" s="1615"/>
      <c r="FI33" s="1615"/>
      <c r="FJ33" s="1615"/>
      <c r="FK33" s="1615"/>
      <c r="FL33" s="1615"/>
      <c r="FM33" s="1615"/>
      <c r="FN33" s="1615"/>
      <c r="FO33" s="1615"/>
      <c r="FP33" s="1615"/>
      <c r="FQ33" s="1615"/>
      <c r="FR33" s="1615"/>
      <c r="FS33" s="1615"/>
      <c r="FT33" s="1615"/>
      <c r="FU33" s="1615"/>
      <c r="FV33" s="1615"/>
      <c r="FW33" s="1615"/>
      <c r="FX33" s="1615"/>
      <c r="FY33" s="1615"/>
      <c r="FZ33" s="1615"/>
      <c r="GA33" s="1615"/>
      <c r="GB33" s="1615"/>
      <c r="GC33" s="1615"/>
      <c r="GD33" s="1615"/>
      <c r="GE33" s="1615"/>
      <c r="GF33" s="1615"/>
      <c r="GG33" s="1615"/>
      <c r="GH33" s="1615"/>
      <c r="GI33" s="1615"/>
      <c r="GJ33" s="1615"/>
      <c r="GK33" s="1615"/>
    </row>
    <row r="39" spans="1:193" x14ac:dyDescent="0.7">
      <c r="A39" s="1568" t="s">
        <v>1535</v>
      </c>
    </row>
    <row r="40" spans="1:193" x14ac:dyDescent="0.7">
      <c r="A40" s="1568" t="s">
        <v>1536</v>
      </c>
    </row>
  </sheetData>
  <mergeCells count="17"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  <mergeCell ref="ED2:EO2"/>
    <mergeCell ref="EP2:FA2"/>
    <mergeCell ref="FB2:FM2"/>
    <mergeCell ref="FN2:FY2"/>
    <mergeCell ref="FZ2:GK2"/>
  </mergeCells>
  <printOptions horizontalCentered="1"/>
  <pageMargins left="0" right="0" top="0.55118110236220474" bottom="0.74803149606299213" header="0.31496062992125984" footer="0.31496062992125984"/>
  <pageSetup scale="30" orientation="landscape" r:id="rId1"/>
  <headerFooter>
    <oddHeader>&amp;C&amp;"Aptos"&amp;10&amp;K000000 PUBLIC&amp;1#_x000D_&amp;"Arialri"&amp;10&amp;K000000&amp;G</oddHeader>
    <oddFooter>&amp;C&amp;12 &amp;14 22&amp;10_x000D_&amp;1#&amp;"Aptos"&amp;10&amp;K000000 PUBLIC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351C1-33A5-4E94-9F69-CC891C69E0A4}">
  <dimension ref="A1:AL61"/>
  <sheetViews>
    <sheetView showGridLines="0" view="pageBreakPreview" zoomScale="70" zoomScaleNormal="100" zoomScaleSheetLayoutView="70" workbookViewId="0">
      <pane xSplit="1" topLeftCell="Z1" activePane="topRight" state="frozen"/>
      <selection activeCell="A40" sqref="A40"/>
      <selection pane="topRight" activeCell="A40" sqref="A40"/>
    </sheetView>
  </sheetViews>
  <sheetFormatPr defaultColWidth="9.1796875" defaultRowHeight="23.25" customHeight="1" x14ac:dyDescent="0.4"/>
  <cols>
    <col min="1" max="1" width="48.81640625" style="4" customWidth="1"/>
    <col min="2" max="5" width="15.453125" style="4" hidden="1" customWidth="1"/>
    <col min="6" max="10" width="14.453125" style="4" hidden="1" customWidth="1"/>
    <col min="11" max="25" width="15.453125" style="4" hidden="1" customWidth="1"/>
    <col min="26" max="38" width="15.453125" style="4" customWidth="1"/>
    <col min="39" max="16384" width="9.1796875" style="4"/>
  </cols>
  <sheetData>
    <row r="1" spans="1:38" ht="46" customHeight="1" thickBot="1" x14ac:dyDescent="0.5">
      <c r="A1" s="437" t="s">
        <v>1043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</row>
    <row r="2" spans="1:38" ht="43.5" customHeight="1" thickTop="1" thickBot="1" x14ac:dyDescent="0.5">
      <c r="A2" s="3007" t="s">
        <v>1044</v>
      </c>
      <c r="B2" s="1718"/>
      <c r="C2" s="3009">
        <v>2023</v>
      </c>
      <c r="D2" s="3010"/>
      <c r="E2" s="3010"/>
      <c r="F2" s="3010"/>
      <c r="G2" s="3010"/>
      <c r="H2" s="3010"/>
      <c r="I2" s="3010"/>
      <c r="J2" s="3010"/>
      <c r="K2" s="3010"/>
      <c r="L2" s="3010"/>
      <c r="M2" s="3010"/>
      <c r="N2" s="3011"/>
      <c r="O2" s="3009">
        <v>2024</v>
      </c>
      <c r="P2" s="3010"/>
      <c r="Q2" s="3010"/>
      <c r="R2" s="3010"/>
      <c r="S2" s="3010"/>
      <c r="T2" s="3010"/>
      <c r="U2" s="3010"/>
      <c r="V2" s="3010"/>
      <c r="W2" s="3010"/>
      <c r="X2" s="3010"/>
      <c r="Y2" s="3010"/>
      <c r="Z2" s="3011"/>
      <c r="AA2" s="3009">
        <v>2025</v>
      </c>
      <c r="AB2" s="3010"/>
      <c r="AC2" s="3010"/>
      <c r="AD2" s="3010"/>
      <c r="AE2" s="3010"/>
      <c r="AF2" s="3010"/>
      <c r="AG2" s="3010"/>
      <c r="AH2" s="3010"/>
      <c r="AI2" s="3010"/>
      <c r="AJ2" s="3010"/>
      <c r="AK2" s="3010"/>
      <c r="AL2" s="3011"/>
    </row>
    <row r="3" spans="1:38" ht="44.25" customHeight="1" thickTop="1" thickBot="1" x14ac:dyDescent="0.5">
      <c r="A3" s="3008"/>
      <c r="B3" s="1719" t="s">
        <v>137</v>
      </c>
      <c r="C3" s="1720" t="s">
        <v>126</v>
      </c>
      <c r="D3" s="1721" t="s">
        <v>127</v>
      </c>
      <c r="E3" s="1721" t="s">
        <v>128</v>
      </c>
      <c r="F3" s="1721" t="s">
        <v>129</v>
      </c>
      <c r="G3" s="1721" t="s">
        <v>130</v>
      </c>
      <c r="H3" s="1721" t="s">
        <v>131</v>
      </c>
      <c r="I3" s="1721" t="s">
        <v>132</v>
      </c>
      <c r="J3" s="1721" t="s">
        <v>133</v>
      </c>
      <c r="K3" s="1721" t="s">
        <v>134</v>
      </c>
      <c r="L3" s="1721" t="s">
        <v>135</v>
      </c>
      <c r="M3" s="1721" t="s">
        <v>136</v>
      </c>
      <c r="N3" s="1719" t="s">
        <v>137</v>
      </c>
      <c r="O3" s="1720" t="s">
        <v>126</v>
      </c>
      <c r="P3" s="1721" t="s">
        <v>127</v>
      </c>
      <c r="Q3" s="1721" t="s">
        <v>128</v>
      </c>
      <c r="R3" s="1721" t="s">
        <v>129</v>
      </c>
      <c r="S3" s="1721" t="s">
        <v>130</v>
      </c>
      <c r="T3" s="1721" t="s">
        <v>131</v>
      </c>
      <c r="U3" s="1721" t="s">
        <v>132</v>
      </c>
      <c r="V3" s="1721" t="s">
        <v>133</v>
      </c>
      <c r="W3" s="1721" t="s">
        <v>134</v>
      </c>
      <c r="X3" s="1721" t="s">
        <v>135</v>
      </c>
      <c r="Y3" s="1721" t="s">
        <v>136</v>
      </c>
      <c r="Z3" s="1719" t="s">
        <v>137</v>
      </c>
      <c r="AA3" s="1720" t="s">
        <v>126</v>
      </c>
      <c r="AB3" s="1721" t="s">
        <v>127</v>
      </c>
      <c r="AC3" s="1721" t="s">
        <v>128</v>
      </c>
      <c r="AD3" s="1721" t="s">
        <v>129</v>
      </c>
      <c r="AE3" s="1721" t="s">
        <v>130</v>
      </c>
      <c r="AF3" s="1721" t="s">
        <v>131</v>
      </c>
      <c r="AG3" s="1721" t="s">
        <v>132</v>
      </c>
      <c r="AH3" s="1721" t="s">
        <v>133</v>
      </c>
      <c r="AI3" s="1721" t="s">
        <v>134</v>
      </c>
      <c r="AJ3" s="1721" t="s">
        <v>135</v>
      </c>
      <c r="AK3" s="1721" t="s">
        <v>136</v>
      </c>
      <c r="AL3" s="1719" t="s">
        <v>137</v>
      </c>
    </row>
    <row r="4" spans="1:38" ht="43.5" customHeight="1" thickTop="1" x14ac:dyDescent="0.45">
      <c r="A4" s="1722" t="s">
        <v>1045</v>
      </c>
      <c r="B4" s="1723">
        <f>B5+B6</f>
        <v>107714.79168671923</v>
      </c>
      <c r="C4" s="1724">
        <f t="shared" ref="C4:Z4" si="0">C5+C6</f>
        <v>147234.90098649496</v>
      </c>
      <c r="D4" s="1725">
        <f t="shared" si="0"/>
        <v>151892.09092030505</v>
      </c>
      <c r="E4" s="1725">
        <f t="shared" si="0"/>
        <v>153447.60466657445</v>
      </c>
      <c r="F4" s="1725">
        <f t="shared" si="0"/>
        <v>152874.85441743222</v>
      </c>
      <c r="G4" s="1725">
        <f t="shared" si="0"/>
        <v>152251.323672014</v>
      </c>
      <c r="H4" s="1725">
        <f t="shared" si="0"/>
        <v>150370.40281435984</v>
      </c>
      <c r="I4" s="1725">
        <f t="shared" si="0"/>
        <v>150676.7569060341</v>
      </c>
      <c r="J4" s="1725">
        <f t="shared" si="0"/>
        <v>151907.55982706425</v>
      </c>
      <c r="K4" s="1725">
        <f t="shared" si="0"/>
        <v>122977.97391858371</v>
      </c>
      <c r="L4" s="1725">
        <f t="shared" si="0"/>
        <v>124949.70901577899</v>
      </c>
      <c r="M4" s="1725">
        <f t="shared" si="0"/>
        <v>128438.29784133329</v>
      </c>
      <c r="N4" s="1723">
        <f t="shared" si="0"/>
        <v>130576.84010792393</v>
      </c>
      <c r="O4" s="1724">
        <f t="shared" si="0"/>
        <v>134125.77303227305</v>
      </c>
      <c r="P4" s="1725">
        <f t="shared" si="0"/>
        <v>140141.12064437594</v>
      </c>
      <c r="Q4" s="1725">
        <f t="shared" si="0"/>
        <v>141215.78238102983</v>
      </c>
      <c r="R4" s="1725">
        <f t="shared" si="0"/>
        <v>139616.43754746465</v>
      </c>
      <c r="S4" s="1725">
        <f t="shared" si="0"/>
        <v>137635.81509350106</v>
      </c>
      <c r="T4" s="1725">
        <f t="shared" si="0"/>
        <v>136270.82037732081</v>
      </c>
      <c r="U4" s="1725">
        <f t="shared" si="0"/>
        <v>134021.84344827602</v>
      </c>
      <c r="V4" s="1725">
        <f t="shared" si="0"/>
        <v>136127.87529805786</v>
      </c>
      <c r="W4" s="1725">
        <f t="shared" si="0"/>
        <v>135221.11723560785</v>
      </c>
      <c r="X4" s="1725">
        <f t="shared" si="0"/>
        <v>137268.82044817731</v>
      </c>
      <c r="Y4" s="1725">
        <f t="shared" si="0"/>
        <v>138481.74910236467</v>
      </c>
      <c r="Z4" s="1723">
        <f t="shared" si="0"/>
        <v>135756.93252459023</v>
      </c>
      <c r="AA4" s="1724">
        <v>139066.16</v>
      </c>
      <c r="AB4" s="1725">
        <v>141488.47999999998</v>
      </c>
      <c r="AC4" s="1725">
        <v>135691.33000000002</v>
      </c>
      <c r="AD4" s="1725">
        <v>133060.08000000002</v>
      </c>
      <c r="AE4" s="1725">
        <v>126837.08</v>
      </c>
      <c r="AF4" s="1725">
        <v>131807.46</v>
      </c>
      <c r="AG4" s="1725">
        <v>151400.96000000002</v>
      </c>
      <c r="AH4" s="1725">
        <v>148346.26</v>
      </c>
      <c r="AI4" s="1725">
        <v>144936.74</v>
      </c>
      <c r="AJ4" s="1725">
        <v>139073.03</v>
      </c>
      <c r="AK4" s="1725">
        <v>129458.32</v>
      </c>
      <c r="AL4" s="1723">
        <v>142101.62035044999</v>
      </c>
    </row>
    <row r="5" spans="1:38" ht="43.5" customHeight="1" x14ac:dyDescent="0.45">
      <c r="A5" s="1726" t="s">
        <v>1046</v>
      </c>
      <c r="B5" s="1727">
        <v>42277.782287960006</v>
      </c>
      <c r="C5" s="1728">
        <v>80433.450737959996</v>
      </c>
      <c r="D5" s="1729">
        <v>81942.119006959998</v>
      </c>
      <c r="E5" s="1729">
        <v>82142.838512959992</v>
      </c>
      <c r="F5" s="1729">
        <v>82294.011612959992</v>
      </c>
      <c r="G5" s="1729">
        <v>82097.614281959992</v>
      </c>
      <c r="H5" s="1729">
        <v>82090.871849959993</v>
      </c>
      <c r="I5" s="1729">
        <v>82081.86797395999</v>
      </c>
      <c r="J5" s="1729">
        <v>82324.263585959998</v>
      </c>
      <c r="K5" s="1729">
        <v>53460.268036000001</v>
      </c>
      <c r="L5" s="1729">
        <v>54546.953895999999</v>
      </c>
      <c r="M5" s="1729">
        <v>54541.878423000002</v>
      </c>
      <c r="N5" s="1727">
        <v>54530.683783</v>
      </c>
      <c r="O5" s="1728">
        <v>54657.916990999991</v>
      </c>
      <c r="P5" s="1729">
        <v>55897.9827</v>
      </c>
      <c r="Q5" s="1729">
        <v>55895.171338</v>
      </c>
      <c r="R5" s="1729">
        <v>55913.808998</v>
      </c>
      <c r="S5" s="1729">
        <v>55916.635386000002</v>
      </c>
      <c r="T5" s="1729">
        <v>55914.682191</v>
      </c>
      <c r="U5" s="1729">
        <v>55906.260055999999</v>
      </c>
      <c r="V5" s="1729">
        <v>57202.502475000001</v>
      </c>
      <c r="W5" s="1729">
        <v>57193.476430000002</v>
      </c>
      <c r="X5" s="1729">
        <v>57014.566693000001</v>
      </c>
      <c r="Y5" s="1729">
        <v>57031.652115999997</v>
      </c>
      <c r="Z5" s="1727">
        <v>58585.526144000003</v>
      </c>
      <c r="AA5" s="1728">
        <v>58692.03</v>
      </c>
      <c r="AB5" s="1729">
        <v>58346.75</v>
      </c>
      <c r="AC5" s="1729">
        <v>58345.34</v>
      </c>
      <c r="AD5" s="1729">
        <v>58353.64</v>
      </c>
      <c r="AE5" s="1729">
        <v>58365.279999999999</v>
      </c>
      <c r="AF5" s="1729">
        <v>58338.400000000001</v>
      </c>
      <c r="AG5" s="1729">
        <v>58336.5</v>
      </c>
      <c r="AH5" s="1729">
        <v>58340.17</v>
      </c>
      <c r="AI5" s="1729">
        <v>58334.09</v>
      </c>
      <c r="AJ5" s="1729">
        <v>58268.6</v>
      </c>
      <c r="AK5" s="1729">
        <v>58268.41</v>
      </c>
      <c r="AL5" s="1727">
        <v>58275.75357500001</v>
      </c>
    </row>
    <row r="6" spans="1:38" ht="44.25" customHeight="1" x14ac:dyDescent="0.45">
      <c r="A6" s="1726" t="s">
        <v>1047</v>
      </c>
      <c r="B6" s="1727">
        <v>65437.009398759219</v>
      </c>
      <c r="C6" s="1728">
        <v>66801.45024853498</v>
      </c>
      <c r="D6" s="1729">
        <v>69949.971913345042</v>
      </c>
      <c r="E6" s="1729">
        <v>71304.766153614473</v>
      </c>
      <c r="F6" s="1729">
        <v>70580.842804472224</v>
      </c>
      <c r="G6" s="1729">
        <v>70153.709390054006</v>
      </c>
      <c r="H6" s="1729">
        <v>68279.530964399848</v>
      </c>
      <c r="I6" s="1729">
        <v>68594.888932074115</v>
      </c>
      <c r="J6" s="1729">
        <v>69583.296241104254</v>
      </c>
      <c r="K6" s="1729">
        <v>69517.705882583716</v>
      </c>
      <c r="L6" s="1729">
        <v>70402.755119778987</v>
      </c>
      <c r="M6" s="1729">
        <v>73896.419418333287</v>
      </c>
      <c r="N6" s="1727">
        <v>76046.156324923926</v>
      </c>
      <c r="O6" s="1728">
        <v>79467.856041273059</v>
      </c>
      <c r="P6" s="1729">
        <v>84243.137944375936</v>
      </c>
      <c r="Q6" s="1729">
        <v>85320.611043029829</v>
      </c>
      <c r="R6" s="1729">
        <v>83702.628549464644</v>
      </c>
      <c r="S6" s="1729">
        <v>81719.179707501069</v>
      </c>
      <c r="T6" s="1729">
        <v>80356.138186320808</v>
      </c>
      <c r="U6" s="1729">
        <v>78115.583392276021</v>
      </c>
      <c r="V6" s="1729">
        <v>78925.372823057842</v>
      </c>
      <c r="W6" s="1729">
        <v>78027.640805607851</v>
      </c>
      <c r="X6" s="1729">
        <v>80254.253755177313</v>
      </c>
      <c r="Y6" s="1729">
        <v>81450.096986364675</v>
      </c>
      <c r="Z6" s="1727">
        <v>77171.406380590241</v>
      </c>
      <c r="AA6" s="1728">
        <v>80374.13</v>
      </c>
      <c r="AB6" s="1729">
        <v>83141.73</v>
      </c>
      <c r="AC6" s="1729">
        <v>77345.990000000005</v>
      </c>
      <c r="AD6" s="1729">
        <v>74706.44</v>
      </c>
      <c r="AE6" s="1729">
        <v>68471.8</v>
      </c>
      <c r="AF6" s="1729">
        <v>73469.06</v>
      </c>
      <c r="AG6" s="1729">
        <v>93064.46</v>
      </c>
      <c r="AH6" s="1729">
        <v>90006.09</v>
      </c>
      <c r="AI6" s="1729">
        <v>86602.65</v>
      </c>
      <c r="AJ6" s="1729">
        <v>80804.429999999993</v>
      </c>
      <c r="AK6" s="1729">
        <v>71189.91</v>
      </c>
      <c r="AL6" s="1727">
        <v>83825.866775449977</v>
      </c>
    </row>
    <row r="7" spans="1:38" s="421" customFormat="1" ht="43.5" customHeight="1" x14ac:dyDescent="0.45">
      <c r="A7" s="1730" t="s">
        <v>1048</v>
      </c>
      <c r="B7" s="1723">
        <f>B8+B9+B10+B11</f>
        <v>83199.593142737387</v>
      </c>
      <c r="C7" s="1724">
        <f t="shared" ref="C7:Z7" si="1">C8+C9+C10+C11</f>
        <v>84375.681835436393</v>
      </c>
      <c r="D7" s="1725">
        <f t="shared" si="1"/>
        <v>84747.299688212996</v>
      </c>
      <c r="E7" s="1725">
        <f t="shared" si="1"/>
        <v>86054.370945619201</v>
      </c>
      <c r="F7" s="1725">
        <f t="shared" si="1"/>
        <v>87233.983439967807</v>
      </c>
      <c r="G7" s="1725">
        <f t="shared" si="1"/>
        <v>88807.658828386004</v>
      </c>
      <c r="H7" s="1725">
        <f t="shared" si="1"/>
        <v>90898.744276345111</v>
      </c>
      <c r="I7" s="1725">
        <f t="shared" si="1"/>
        <v>92713.908522630198</v>
      </c>
      <c r="J7" s="1725">
        <f t="shared" si="1"/>
        <v>93864.967036754577</v>
      </c>
      <c r="K7" s="1725">
        <f t="shared" si="1"/>
        <v>104309.21131989888</v>
      </c>
      <c r="L7" s="1725">
        <f t="shared" si="1"/>
        <v>106556.57999075802</v>
      </c>
      <c r="M7" s="1725">
        <f t="shared" si="1"/>
        <v>108063.00344159764</v>
      </c>
      <c r="N7" s="1723">
        <f t="shared" si="1"/>
        <v>112206.73662104089</v>
      </c>
      <c r="O7" s="1724">
        <f t="shared" si="1"/>
        <v>116972.4971167616</v>
      </c>
      <c r="P7" s="1725">
        <f t="shared" si="1"/>
        <v>120950.6427821504</v>
      </c>
      <c r="Q7" s="1725">
        <f t="shared" si="1"/>
        <v>127045.7786054134</v>
      </c>
      <c r="R7" s="1725">
        <f t="shared" si="1"/>
        <v>130441.2330263725</v>
      </c>
      <c r="S7" s="1725">
        <f t="shared" si="1"/>
        <v>134916.14641989401</v>
      </c>
      <c r="T7" s="1725">
        <f t="shared" si="1"/>
        <v>139211.20927004289</v>
      </c>
      <c r="U7" s="1725">
        <f t="shared" si="1"/>
        <v>142125.45004683797</v>
      </c>
      <c r="V7" s="1725">
        <f t="shared" si="1"/>
        <v>148050.12124001249</v>
      </c>
      <c r="W7" s="1725">
        <f t="shared" si="1"/>
        <v>151529.03539037018</v>
      </c>
      <c r="X7" s="1725">
        <f t="shared" si="1"/>
        <v>154820.85265274145</v>
      </c>
      <c r="Y7" s="1725">
        <f t="shared" si="1"/>
        <v>158154.86469384385</v>
      </c>
      <c r="Z7" s="1723">
        <f t="shared" si="1"/>
        <v>159604.84427528098</v>
      </c>
      <c r="AA7" s="1724">
        <v>166505.17167047609</v>
      </c>
      <c r="AB7" s="1725">
        <v>171422.10448769957</v>
      </c>
      <c r="AC7" s="1725">
        <v>176331.464990104</v>
      </c>
      <c r="AD7" s="1725">
        <v>174334.60783217862</v>
      </c>
      <c r="AE7" s="1725">
        <v>174816.99041145961</v>
      </c>
      <c r="AF7" s="1725">
        <v>167410.34504222721</v>
      </c>
      <c r="AG7" s="1725">
        <v>159721.9193707974</v>
      </c>
      <c r="AH7" s="1725">
        <v>161516.2786373088</v>
      </c>
      <c r="AI7" s="1725">
        <v>159374.91112452038</v>
      </c>
      <c r="AJ7" s="1725">
        <v>139870.84492994295</v>
      </c>
      <c r="AK7" s="1725">
        <v>172343.21071731049</v>
      </c>
      <c r="AL7" s="1723">
        <v>177754.48185360673</v>
      </c>
    </row>
    <row r="8" spans="1:38" ht="43.5" customHeight="1" x14ac:dyDescent="0.45">
      <c r="A8" s="1726" t="s">
        <v>1049</v>
      </c>
      <c r="B8" s="1727">
        <v>1417.059199</v>
      </c>
      <c r="C8" s="1728">
        <v>1340.310921</v>
      </c>
      <c r="D8" s="1729">
        <v>1355.8289209999998</v>
      </c>
      <c r="E8" s="1729">
        <v>1247.0217109999999</v>
      </c>
      <c r="F8" s="1729">
        <v>1350.6163120000001</v>
      </c>
      <c r="G8" s="1729">
        <v>1409.2090079999998</v>
      </c>
      <c r="H8" s="1729">
        <v>1367.444301</v>
      </c>
      <c r="I8" s="1729">
        <v>1439.4859469999999</v>
      </c>
      <c r="J8" s="1729">
        <v>1313.100187</v>
      </c>
      <c r="K8" s="1729">
        <v>2736.5858669999998</v>
      </c>
      <c r="L8" s="1729">
        <v>1603.2689459999997</v>
      </c>
      <c r="M8" s="1729">
        <v>1642.9948200000001</v>
      </c>
      <c r="N8" s="1727">
        <v>1638.0695069999999</v>
      </c>
      <c r="O8" s="1728">
        <v>1677.5526170000001</v>
      </c>
      <c r="P8" s="1729">
        <v>1794.8294559999999</v>
      </c>
      <c r="Q8" s="1729">
        <v>1805.1725790000003</v>
      </c>
      <c r="R8" s="1729">
        <v>4294.1942239999998</v>
      </c>
      <c r="S8" s="1729">
        <v>4415.3846489999996</v>
      </c>
      <c r="T8" s="1729">
        <v>4366.8749269999998</v>
      </c>
      <c r="U8" s="1729">
        <v>4528.5782349999999</v>
      </c>
      <c r="V8" s="1729">
        <v>4196.761657</v>
      </c>
      <c r="W8" s="1729">
        <v>4235.0345870000001</v>
      </c>
      <c r="X8" s="1729">
        <v>4268.4977259999996</v>
      </c>
      <c r="Y8" s="1729">
        <v>3886.991524</v>
      </c>
      <c r="Z8" s="1727">
        <v>3916.5036190000005</v>
      </c>
      <c r="AA8" s="1731">
        <v>4041.0026180000004</v>
      </c>
      <c r="AB8" s="1732">
        <v>4477.139666</v>
      </c>
      <c r="AC8" s="1732">
        <v>4286.9567429999997</v>
      </c>
      <c r="AD8" s="1732">
        <v>3883.5679150000001</v>
      </c>
      <c r="AE8" s="1732">
        <v>3940.1604139999999</v>
      </c>
      <c r="AF8" s="1732">
        <v>4000.2047029999999</v>
      </c>
      <c r="AG8" s="1732">
        <v>4425.1226399999996</v>
      </c>
      <c r="AH8" s="1732">
        <v>4355.3383409999997</v>
      </c>
      <c r="AI8" s="1732">
        <v>3932.97858</v>
      </c>
      <c r="AJ8" s="1732">
        <v>3451.6664711810527</v>
      </c>
      <c r="AK8" s="1732">
        <v>4590.9926800000003</v>
      </c>
      <c r="AL8" s="1727">
        <v>6285.3115319999997</v>
      </c>
    </row>
    <row r="9" spans="1:38" ht="43.5" customHeight="1" x14ac:dyDescent="0.45">
      <c r="A9" s="1726" t="s">
        <v>1050</v>
      </c>
      <c r="B9" s="1727">
        <v>1625.6548798835001</v>
      </c>
      <c r="C9" s="1728">
        <v>1677.8361163194995</v>
      </c>
      <c r="D9" s="1729">
        <v>1730.9423919549999</v>
      </c>
      <c r="E9" s="1729">
        <v>1725.352976144</v>
      </c>
      <c r="F9" s="1729">
        <v>1702.0555709595001</v>
      </c>
      <c r="G9" s="1729">
        <v>1733.9465732650001</v>
      </c>
      <c r="H9" s="1729">
        <v>1759.0895150515</v>
      </c>
      <c r="I9" s="1729">
        <v>1762.4472769104998</v>
      </c>
      <c r="J9" s="1729">
        <v>1788.8669568414998</v>
      </c>
      <c r="K9" s="1729">
        <v>1826.5464883688999</v>
      </c>
      <c r="L9" s="1729">
        <v>1850.1748301580001</v>
      </c>
      <c r="M9" s="1729">
        <v>1859.7949850856</v>
      </c>
      <c r="N9" s="1727">
        <v>1864.4327862111002</v>
      </c>
      <c r="O9" s="1728">
        <v>1900.2053436863998</v>
      </c>
      <c r="P9" s="1729">
        <v>1957.8370677616003</v>
      </c>
      <c r="Q9" s="1729">
        <v>1997.0749051386003</v>
      </c>
      <c r="R9" s="1729">
        <v>1997.1209415345002</v>
      </c>
      <c r="S9" s="1729">
        <v>2136.3493431388001</v>
      </c>
      <c r="T9" s="1729">
        <v>2160.9420784457002</v>
      </c>
      <c r="U9" s="1729">
        <v>2226.0858008635996</v>
      </c>
      <c r="V9" s="1729">
        <v>2266.2451337275006</v>
      </c>
      <c r="W9" s="1729">
        <v>2284.4931225491</v>
      </c>
      <c r="X9" s="1729">
        <v>2316.5532888978</v>
      </c>
      <c r="Y9" s="1729">
        <v>2406.4162363303999</v>
      </c>
      <c r="Z9" s="1727">
        <v>2375.7183282346</v>
      </c>
      <c r="AA9" s="1731">
        <v>2480.2188154833002</v>
      </c>
      <c r="AB9" s="1732">
        <v>2523.1187134362003</v>
      </c>
      <c r="AC9" s="1732">
        <v>2668.1562994362002</v>
      </c>
      <c r="AD9" s="1732">
        <v>2581.5748534359004</v>
      </c>
      <c r="AE9" s="1732">
        <v>2768.8441695478996</v>
      </c>
      <c r="AF9" s="1732">
        <v>2825.1127347007996</v>
      </c>
      <c r="AG9" s="1732">
        <v>2744.9455154937004</v>
      </c>
      <c r="AH9" s="1732">
        <v>2740.6631887253002</v>
      </c>
      <c r="AI9" s="1732">
        <v>2745.0749267197998</v>
      </c>
      <c r="AJ9" s="1732">
        <v>2409.1367122163479</v>
      </c>
      <c r="AK9" s="1732">
        <v>2751.8140756800003</v>
      </c>
      <c r="AL9" s="1727">
        <v>2791.0851687700001</v>
      </c>
    </row>
    <row r="10" spans="1:38" ht="43.5" customHeight="1" x14ac:dyDescent="0.45">
      <c r="A10" s="1726" t="s">
        <v>1051</v>
      </c>
      <c r="B10" s="1727">
        <v>0</v>
      </c>
      <c r="C10" s="1728">
        <v>0</v>
      </c>
      <c r="D10" s="1729">
        <v>0</v>
      </c>
      <c r="E10" s="1729">
        <v>0</v>
      </c>
      <c r="F10" s="1729">
        <v>0</v>
      </c>
      <c r="G10" s="1729">
        <v>0</v>
      </c>
      <c r="H10" s="1729">
        <v>0</v>
      </c>
      <c r="I10" s="1729">
        <v>0</v>
      </c>
      <c r="J10" s="1729">
        <v>0</v>
      </c>
      <c r="K10" s="1729">
        <v>0</v>
      </c>
      <c r="L10" s="1729">
        <v>0</v>
      </c>
      <c r="M10" s="1729">
        <v>0</v>
      </c>
      <c r="N10" s="1727">
        <v>0</v>
      </c>
      <c r="O10" s="1728">
        <v>0</v>
      </c>
      <c r="P10" s="1729">
        <v>0</v>
      </c>
      <c r="Q10" s="1729">
        <v>0</v>
      </c>
      <c r="R10" s="1729">
        <v>0</v>
      </c>
      <c r="S10" s="1729">
        <v>0</v>
      </c>
      <c r="T10" s="1729">
        <v>0</v>
      </c>
      <c r="U10" s="1729">
        <v>0</v>
      </c>
      <c r="V10" s="1729">
        <v>0</v>
      </c>
      <c r="W10" s="1729">
        <v>0</v>
      </c>
      <c r="X10" s="1729">
        <v>0</v>
      </c>
      <c r="Y10" s="1729">
        <v>0</v>
      </c>
      <c r="Z10" s="1727">
        <v>0</v>
      </c>
      <c r="AA10" s="1733">
        <v>0</v>
      </c>
      <c r="AB10" s="1734">
        <v>0</v>
      </c>
      <c r="AC10" s="1734">
        <v>0</v>
      </c>
      <c r="AD10" s="1734">
        <v>0</v>
      </c>
      <c r="AE10" s="1734">
        <v>0</v>
      </c>
      <c r="AF10" s="1734">
        <v>0</v>
      </c>
      <c r="AG10" s="1734">
        <v>0</v>
      </c>
      <c r="AH10" s="1734">
        <v>0</v>
      </c>
      <c r="AI10" s="1734">
        <v>0</v>
      </c>
      <c r="AJ10" s="1734">
        <v>0</v>
      </c>
      <c r="AK10" s="1734">
        <v>0</v>
      </c>
      <c r="AL10" s="1727">
        <v>0</v>
      </c>
    </row>
    <row r="11" spans="1:38" ht="43.5" customHeight="1" x14ac:dyDescent="0.45">
      <c r="A11" s="1726" t="s">
        <v>1052</v>
      </c>
      <c r="B11" s="1727">
        <v>80156.879063853892</v>
      </c>
      <c r="C11" s="1728">
        <v>81357.534798116889</v>
      </c>
      <c r="D11" s="1729">
        <v>81660.528375258</v>
      </c>
      <c r="E11" s="1729">
        <v>83081.996258475207</v>
      </c>
      <c r="F11" s="1729">
        <v>84181.311557008303</v>
      </c>
      <c r="G11" s="1729">
        <v>85664.503247121</v>
      </c>
      <c r="H11" s="1729">
        <v>87772.210460293616</v>
      </c>
      <c r="I11" s="1729">
        <v>89511.975298719699</v>
      </c>
      <c r="J11" s="1729">
        <v>90762.999892913082</v>
      </c>
      <c r="K11" s="1729">
        <v>99746.078964529981</v>
      </c>
      <c r="L11" s="1729">
        <v>103103.13621460002</v>
      </c>
      <c r="M11" s="1729">
        <v>104560.21363651204</v>
      </c>
      <c r="N11" s="1727">
        <v>108704.23432782979</v>
      </c>
      <c r="O11" s="1728">
        <v>113394.7391560752</v>
      </c>
      <c r="P11" s="1729">
        <v>117197.97625838881</v>
      </c>
      <c r="Q11" s="1729">
        <v>123243.53112127481</v>
      </c>
      <c r="R11" s="1729">
        <v>124149.917860838</v>
      </c>
      <c r="S11" s="1729">
        <v>128364.41242775522</v>
      </c>
      <c r="T11" s="1729">
        <v>132683.39226459721</v>
      </c>
      <c r="U11" s="1729">
        <v>135370.78601097438</v>
      </c>
      <c r="V11" s="1729">
        <v>141587.114449285</v>
      </c>
      <c r="W11" s="1729">
        <v>145009.50768082109</v>
      </c>
      <c r="X11" s="1729">
        <v>148235.80163784366</v>
      </c>
      <c r="Y11" s="1729">
        <v>151861.45693351346</v>
      </c>
      <c r="Z11" s="1727">
        <v>153312.62232804639</v>
      </c>
      <c r="AA11" s="1731">
        <v>159983.95023699279</v>
      </c>
      <c r="AB11" s="1732">
        <v>164421.84610826339</v>
      </c>
      <c r="AC11" s="1732">
        <v>169376.3519476678</v>
      </c>
      <c r="AD11" s="1732">
        <v>167869.46506374271</v>
      </c>
      <c r="AE11" s="1732">
        <v>168107.9858279117</v>
      </c>
      <c r="AF11" s="1732">
        <v>160585.0276045264</v>
      </c>
      <c r="AG11" s="1732">
        <v>152551.8512153037</v>
      </c>
      <c r="AH11" s="1732">
        <v>154420.2771075835</v>
      </c>
      <c r="AI11" s="1732">
        <v>152696.85761780059</v>
      </c>
      <c r="AJ11" s="1732">
        <v>134010.04174654555</v>
      </c>
      <c r="AK11" s="1732">
        <v>165000.40396163048</v>
      </c>
      <c r="AL11" s="1727">
        <v>168678.08515283675</v>
      </c>
    </row>
    <row r="12" spans="1:38" s="421" customFormat="1" ht="44.15" customHeight="1" x14ac:dyDescent="0.45">
      <c r="A12" s="1730" t="s">
        <v>1053</v>
      </c>
      <c r="B12" s="1723">
        <v>13820.3883039434</v>
      </c>
      <c r="C12" s="1724">
        <v>13331.606522468601</v>
      </c>
      <c r="D12" s="1725">
        <v>13481.722374882002</v>
      </c>
      <c r="E12" s="1725">
        <v>12226.332735206403</v>
      </c>
      <c r="F12" s="1725">
        <v>12370.810186000001</v>
      </c>
      <c r="G12" s="1725">
        <v>12358.461297000002</v>
      </c>
      <c r="H12" s="1725">
        <v>12506.224304695101</v>
      </c>
      <c r="I12" s="1725">
        <v>12462.075740735701</v>
      </c>
      <c r="J12" s="1725">
        <v>12616.6593555811</v>
      </c>
      <c r="K12" s="1725">
        <v>13232.999898979804</v>
      </c>
      <c r="L12" s="1725">
        <v>12662.757684556002</v>
      </c>
      <c r="M12" s="1725">
        <v>12674.488777127999</v>
      </c>
      <c r="N12" s="1723">
        <v>13057.038890568001</v>
      </c>
      <c r="O12" s="1724">
        <v>13065.582507231999</v>
      </c>
      <c r="P12" s="1725">
        <v>13302.271629007999</v>
      </c>
      <c r="Q12" s="1725">
        <v>13222.055191768002</v>
      </c>
      <c r="R12" s="1725">
        <v>13206.08213436</v>
      </c>
      <c r="S12" s="1725">
        <v>13198.733952543998</v>
      </c>
      <c r="T12" s="1725">
        <v>13206.658255816001</v>
      </c>
      <c r="U12" s="1725">
        <v>13561.284180768002</v>
      </c>
      <c r="V12" s="1725">
        <v>13750.4561942</v>
      </c>
      <c r="W12" s="1725">
        <v>13543.955402008</v>
      </c>
      <c r="X12" s="1725">
        <v>13941.599884867725</v>
      </c>
      <c r="Y12" s="1725">
        <v>13619.719710924579</v>
      </c>
      <c r="Z12" s="1723">
        <v>13414.991742555399</v>
      </c>
      <c r="AA12" s="1724">
        <v>13595.73</v>
      </c>
      <c r="AB12" s="1725">
        <v>14221.58</v>
      </c>
      <c r="AC12" s="1725">
        <v>14025.17</v>
      </c>
      <c r="AD12" s="1725">
        <v>14168.24</v>
      </c>
      <c r="AE12" s="1725">
        <v>13458.73</v>
      </c>
      <c r="AF12" s="1725">
        <v>12942.97</v>
      </c>
      <c r="AG12" s="1725">
        <v>12094.3</v>
      </c>
      <c r="AH12" s="1725">
        <v>12191.71</v>
      </c>
      <c r="AI12" s="1725">
        <v>12697.88</v>
      </c>
      <c r="AJ12" s="1725">
        <v>11143.93</v>
      </c>
      <c r="AK12" s="1725">
        <v>12146.73</v>
      </c>
      <c r="AL12" s="1723">
        <v>13449.00901016</v>
      </c>
    </row>
    <row r="13" spans="1:38" s="421" customFormat="1" ht="44.15" customHeight="1" x14ac:dyDescent="0.45">
      <c r="A13" s="1730" t="s">
        <v>1054</v>
      </c>
      <c r="B13" s="1723">
        <v>1449.4188401507799</v>
      </c>
      <c r="C13" s="1724">
        <v>1866.268486459018</v>
      </c>
      <c r="D13" s="1725">
        <v>1818.6280450802672</v>
      </c>
      <c r="E13" s="1725">
        <v>1802.9279655111834</v>
      </c>
      <c r="F13" s="1725">
        <v>1744.2932018366866</v>
      </c>
      <c r="G13" s="1725">
        <v>1736.742487294764</v>
      </c>
      <c r="H13" s="1725">
        <v>1590.1537819323823</v>
      </c>
      <c r="I13" s="1725">
        <v>1577.9883576527693</v>
      </c>
      <c r="J13" s="1725">
        <v>1511.845216609395</v>
      </c>
      <c r="K13" s="1725">
        <v>1453.7326949364158</v>
      </c>
      <c r="L13" s="1725">
        <v>1477.1092283281159</v>
      </c>
      <c r="M13" s="1725">
        <v>1477.909586416614</v>
      </c>
      <c r="N13" s="1723">
        <v>1455.3071003897278</v>
      </c>
      <c r="O13" s="1724">
        <v>1449.972915591248</v>
      </c>
      <c r="P13" s="1725">
        <v>1394.7901878466921</v>
      </c>
      <c r="Q13" s="1725">
        <v>1332.9840021289749</v>
      </c>
      <c r="R13" s="1725">
        <v>1212.9269311008891</v>
      </c>
      <c r="S13" s="1725">
        <v>1266.7013237618785</v>
      </c>
      <c r="T13" s="1725">
        <v>1305.7378705287256</v>
      </c>
      <c r="U13" s="1725">
        <v>1204.0803493491239</v>
      </c>
      <c r="V13" s="1725">
        <v>1202.0275371337559</v>
      </c>
      <c r="W13" s="1725">
        <v>1174.4645021354552</v>
      </c>
      <c r="X13" s="1725">
        <v>1187.093710627601</v>
      </c>
      <c r="Y13" s="1725">
        <v>1118.8375455267519</v>
      </c>
      <c r="Z13" s="1723">
        <v>1068.079718632335</v>
      </c>
      <c r="AA13" s="1724">
        <v>912.86</v>
      </c>
      <c r="AB13" s="1725">
        <v>903.81</v>
      </c>
      <c r="AC13" s="1725">
        <v>855.15</v>
      </c>
      <c r="AD13" s="1725">
        <v>732.48</v>
      </c>
      <c r="AE13" s="1725">
        <v>517.52</v>
      </c>
      <c r="AF13" s="1725">
        <v>520.33000000000004</v>
      </c>
      <c r="AG13" s="1725">
        <v>528.91</v>
      </c>
      <c r="AH13" s="1725">
        <v>575.16</v>
      </c>
      <c r="AI13" s="1725">
        <v>581.24</v>
      </c>
      <c r="AJ13" s="1725">
        <v>509.37</v>
      </c>
      <c r="AK13" s="1725">
        <v>526.84</v>
      </c>
      <c r="AL13" s="1723">
        <v>489.07385030857392</v>
      </c>
    </row>
    <row r="14" spans="1:38" ht="43.5" customHeight="1" thickBot="1" x14ac:dyDescent="0.5">
      <c r="A14" s="1735" t="s">
        <v>1055</v>
      </c>
      <c r="B14" s="1736">
        <f t="shared" ref="B14:Z14" si="2">B4+B7+B12+B13</f>
        <v>206184.1919735508</v>
      </c>
      <c r="C14" s="1737">
        <f t="shared" si="2"/>
        <v>246808.45783085894</v>
      </c>
      <c r="D14" s="1738">
        <f t="shared" si="2"/>
        <v>251939.74102848029</v>
      </c>
      <c r="E14" s="1738">
        <f t="shared" si="2"/>
        <v>253531.23631291123</v>
      </c>
      <c r="F14" s="1738">
        <f t="shared" si="2"/>
        <v>254223.9412452367</v>
      </c>
      <c r="G14" s="1738">
        <f t="shared" si="2"/>
        <v>255154.18628469476</v>
      </c>
      <c r="H14" s="1738">
        <f t="shared" si="2"/>
        <v>255365.5251773324</v>
      </c>
      <c r="I14" s="1738">
        <f t="shared" si="2"/>
        <v>257430.72952705275</v>
      </c>
      <c r="J14" s="1738">
        <f t="shared" si="2"/>
        <v>259901.0314360093</v>
      </c>
      <c r="K14" s="1738">
        <f t="shared" si="2"/>
        <v>241973.91783239882</v>
      </c>
      <c r="L14" s="1738">
        <f t="shared" si="2"/>
        <v>245646.15591942111</v>
      </c>
      <c r="M14" s="1738">
        <f t="shared" si="2"/>
        <v>250653.69964647555</v>
      </c>
      <c r="N14" s="1736">
        <f t="shared" si="2"/>
        <v>257295.92271992256</v>
      </c>
      <c r="O14" s="1737">
        <f t="shared" si="2"/>
        <v>265613.82557185792</v>
      </c>
      <c r="P14" s="1738">
        <f t="shared" si="2"/>
        <v>275788.82524338103</v>
      </c>
      <c r="Q14" s="1738">
        <f t="shared" si="2"/>
        <v>282816.60018034023</v>
      </c>
      <c r="R14" s="1738">
        <f t="shared" si="2"/>
        <v>284476.679639298</v>
      </c>
      <c r="S14" s="1738">
        <f t="shared" si="2"/>
        <v>287017.39678970096</v>
      </c>
      <c r="T14" s="1738">
        <f t="shared" si="2"/>
        <v>289994.42577370838</v>
      </c>
      <c r="U14" s="1738">
        <f t="shared" si="2"/>
        <v>290912.6580252311</v>
      </c>
      <c r="V14" s="1738">
        <f t="shared" si="2"/>
        <v>299130.48026940413</v>
      </c>
      <c r="W14" s="1738">
        <f t="shared" si="2"/>
        <v>301468.57253012148</v>
      </c>
      <c r="X14" s="1738">
        <f t="shared" si="2"/>
        <v>307218.36669641407</v>
      </c>
      <c r="Y14" s="1738">
        <f t="shared" si="2"/>
        <v>311375.17105265986</v>
      </c>
      <c r="Z14" s="1736">
        <f t="shared" si="2"/>
        <v>309844.84826105897</v>
      </c>
      <c r="AA14" s="1737">
        <v>320079.92167047609</v>
      </c>
      <c r="AB14" s="1738">
        <v>328035.97448769957</v>
      </c>
      <c r="AC14" s="1738">
        <v>326903.11499010405</v>
      </c>
      <c r="AD14" s="1738">
        <v>322295.40783217864</v>
      </c>
      <c r="AE14" s="1738">
        <v>315630.3204114596</v>
      </c>
      <c r="AF14" s="1738">
        <v>312681.10504222719</v>
      </c>
      <c r="AG14" s="1738">
        <v>323746.08937079739</v>
      </c>
      <c r="AH14" s="1738">
        <v>322629.40863730881</v>
      </c>
      <c r="AI14" s="1738">
        <v>317590.77112452034</v>
      </c>
      <c r="AJ14" s="1738">
        <v>290597.17492994294</v>
      </c>
      <c r="AK14" s="1738">
        <v>314475.1007173105</v>
      </c>
      <c r="AL14" s="1736">
        <v>333794.18506452523</v>
      </c>
    </row>
    <row r="15" spans="1:38" ht="38.15" hidden="1" customHeight="1" thickBot="1" x14ac:dyDescent="0.5">
      <c r="A15" s="1739" t="s">
        <v>1056</v>
      </c>
      <c r="B15" s="1725"/>
      <c r="C15" s="1725"/>
      <c r="D15" s="1725"/>
      <c r="E15" s="1725"/>
      <c r="F15" s="1725"/>
      <c r="G15" s="1725"/>
      <c r="H15" s="1725"/>
      <c r="I15" s="1725"/>
      <c r="J15" s="1725"/>
      <c r="K15" s="1725"/>
      <c r="L15" s="1725"/>
      <c r="M15" s="1725"/>
      <c r="N15" s="1725"/>
      <c r="O15" s="1725"/>
      <c r="P15" s="1725"/>
      <c r="Q15" s="1725"/>
      <c r="R15" s="1725"/>
      <c r="S15" s="1725"/>
      <c r="T15" s="1725"/>
      <c r="U15" s="1725"/>
      <c r="V15" s="1725"/>
      <c r="W15" s="1725"/>
      <c r="X15" s="1725"/>
      <c r="Y15" s="1725"/>
      <c r="Z15" s="1725"/>
      <c r="AA15" s="1725"/>
      <c r="AB15" s="1725"/>
      <c r="AC15" s="1725"/>
      <c r="AD15" s="1725"/>
      <c r="AE15" s="1725"/>
      <c r="AF15" s="1725"/>
      <c r="AG15" s="1725"/>
      <c r="AH15" s="1725"/>
      <c r="AI15" s="1725"/>
      <c r="AJ15" s="1725"/>
      <c r="AK15" s="1725"/>
      <c r="AL15" s="1725"/>
    </row>
    <row r="16" spans="1:38" ht="49" customHeight="1" thickTop="1" x14ac:dyDescent="0.45">
      <c r="A16" s="1739" t="s">
        <v>1057</v>
      </c>
      <c r="B16" s="1729"/>
      <c r="C16" s="1729"/>
      <c r="D16" s="1729"/>
      <c r="E16" s="1729"/>
      <c r="F16" s="1729"/>
      <c r="G16" s="1729"/>
      <c r="H16" s="1729"/>
      <c r="I16" s="1729"/>
      <c r="J16" s="1729"/>
      <c r="K16" s="1729"/>
      <c r="L16" s="1729"/>
      <c r="M16" s="1729"/>
      <c r="N16" s="1729"/>
      <c r="O16" s="1729"/>
      <c r="P16" s="1729"/>
      <c r="Q16" s="1729"/>
      <c r="R16" s="1729"/>
      <c r="S16" s="1729"/>
      <c r="T16" s="1729"/>
      <c r="U16" s="1729"/>
      <c r="V16" s="1729"/>
      <c r="W16" s="1729"/>
      <c r="X16" s="1729"/>
      <c r="Y16" s="1729"/>
      <c r="Z16" s="1729"/>
      <c r="AA16" s="1729"/>
      <c r="AB16" s="1729"/>
      <c r="AC16" s="1729"/>
      <c r="AD16" s="1729"/>
      <c r="AE16" s="1729"/>
      <c r="AF16" s="1729"/>
      <c r="AG16" s="1729"/>
      <c r="AH16" s="1729"/>
      <c r="AI16" s="1729"/>
      <c r="AJ16" s="1729"/>
      <c r="AK16" s="1729"/>
      <c r="AL16" s="1729"/>
    </row>
    <row r="17" spans="1:38" ht="43.5" customHeight="1" x14ac:dyDescent="0.4">
      <c r="A17" s="1740"/>
      <c r="B17" s="561"/>
      <c r="C17" s="561"/>
      <c r="D17" s="561"/>
      <c r="E17" s="561"/>
      <c r="F17" s="561"/>
      <c r="G17" s="561"/>
      <c r="H17" s="561"/>
      <c r="I17" s="561"/>
      <c r="J17" s="561"/>
      <c r="K17" s="561"/>
      <c r="L17" s="561"/>
      <c r="M17" s="561"/>
      <c r="N17" s="561"/>
      <c r="O17" s="561"/>
      <c r="P17" s="561"/>
      <c r="Q17" s="561"/>
      <c r="R17" s="561"/>
      <c r="S17" s="561"/>
      <c r="T17" s="561"/>
      <c r="U17" s="561"/>
      <c r="V17" s="561"/>
      <c r="W17" s="561"/>
      <c r="X17" s="561"/>
      <c r="Y17" s="561"/>
      <c r="Z17" s="561"/>
      <c r="AA17" s="561"/>
      <c r="AB17" s="561"/>
      <c r="AC17" s="561"/>
      <c r="AD17" s="561"/>
      <c r="AE17" s="561"/>
      <c r="AF17" s="561"/>
      <c r="AG17" s="561"/>
      <c r="AH17" s="561"/>
      <c r="AI17" s="561"/>
      <c r="AJ17" s="561"/>
      <c r="AK17" s="561"/>
      <c r="AL17" s="561"/>
    </row>
    <row r="18" spans="1:38" ht="14.25" customHeight="1" x14ac:dyDescent="0.4">
      <c r="B18" s="435"/>
      <c r="C18" s="435"/>
      <c r="D18" s="435"/>
      <c r="E18" s="435"/>
      <c r="F18" s="435"/>
      <c r="G18" s="435"/>
      <c r="H18" s="435"/>
      <c r="I18" s="435"/>
      <c r="J18" s="435"/>
      <c r="K18" s="435"/>
      <c r="L18" s="435"/>
      <c r="M18" s="435"/>
      <c r="N18" s="435"/>
      <c r="O18" s="435"/>
      <c r="P18" s="435"/>
      <c r="Q18" s="435"/>
      <c r="R18" s="435"/>
      <c r="S18" s="435"/>
      <c r="T18" s="435"/>
      <c r="U18" s="435"/>
      <c r="V18" s="435"/>
      <c r="W18" s="435"/>
      <c r="X18" s="435"/>
      <c r="Y18" s="435"/>
      <c r="Z18" s="435"/>
      <c r="AA18" s="435"/>
      <c r="AB18" s="435"/>
      <c r="AC18" s="435"/>
      <c r="AD18" s="435"/>
      <c r="AE18" s="435"/>
      <c r="AF18" s="435"/>
      <c r="AG18" s="435"/>
      <c r="AH18" s="435"/>
      <c r="AI18" s="435"/>
      <c r="AJ18" s="435"/>
      <c r="AK18" s="435"/>
      <c r="AL18" s="435"/>
    </row>
    <row r="19" spans="1:38" ht="14.25" customHeight="1" x14ac:dyDescent="0.4"/>
    <row r="20" spans="1:38" ht="14.25" customHeight="1" x14ac:dyDescent="0.4"/>
    <row r="21" spans="1:38" ht="14.25" customHeight="1" x14ac:dyDescent="0.4">
      <c r="B21" s="561"/>
      <c r="C21" s="561"/>
      <c r="D21" s="561"/>
      <c r="E21" s="561"/>
      <c r="F21" s="561"/>
      <c r="G21" s="561"/>
      <c r="H21" s="561"/>
      <c r="I21" s="561"/>
      <c r="J21" s="561"/>
      <c r="K21" s="561"/>
      <c r="L21" s="561"/>
      <c r="M21" s="561"/>
      <c r="N21" s="561"/>
      <c r="O21" s="561"/>
      <c r="P21" s="561"/>
      <c r="Q21" s="561"/>
      <c r="R21" s="561"/>
      <c r="S21" s="561"/>
      <c r="T21" s="561"/>
      <c r="U21" s="561"/>
      <c r="V21" s="561"/>
      <c r="W21" s="561"/>
      <c r="X21" s="561"/>
      <c r="Y21" s="561"/>
      <c r="Z21" s="561"/>
      <c r="AA21" s="561"/>
      <c r="AB21" s="561"/>
      <c r="AC21" s="561"/>
      <c r="AD21" s="561"/>
      <c r="AE21" s="561"/>
      <c r="AF21" s="561"/>
      <c r="AG21" s="561"/>
      <c r="AH21" s="561"/>
      <c r="AI21" s="561"/>
      <c r="AJ21" s="561"/>
      <c r="AK21" s="561"/>
      <c r="AL21" s="561"/>
    </row>
    <row r="22" spans="1:38" ht="14.25" customHeight="1" x14ac:dyDescent="0.4">
      <c r="B22" s="1741"/>
      <c r="C22" s="1741"/>
      <c r="D22" s="1741"/>
      <c r="E22" s="1741"/>
      <c r="F22" s="1741"/>
      <c r="G22" s="1741"/>
      <c r="H22" s="1741"/>
      <c r="I22" s="1741"/>
      <c r="J22" s="1741"/>
      <c r="K22" s="1741"/>
      <c r="L22" s="1741"/>
      <c r="M22" s="1741"/>
      <c r="N22" s="1741"/>
      <c r="O22" s="1741"/>
      <c r="P22" s="1741"/>
      <c r="Q22" s="1741"/>
      <c r="R22" s="1741"/>
      <c r="S22" s="1741"/>
      <c r="T22" s="1741"/>
      <c r="U22" s="1741"/>
      <c r="V22" s="1741"/>
      <c r="W22" s="1741"/>
      <c r="X22" s="1741"/>
      <c r="Y22" s="1741"/>
      <c r="Z22" s="1741"/>
      <c r="AA22" s="1741"/>
      <c r="AB22" s="1741"/>
      <c r="AC22" s="1741"/>
      <c r="AD22" s="1741"/>
      <c r="AE22" s="1741"/>
      <c r="AF22" s="1741"/>
      <c r="AG22" s="1741"/>
      <c r="AH22" s="1741"/>
      <c r="AI22" s="1741"/>
      <c r="AJ22" s="1741"/>
      <c r="AK22" s="1741"/>
      <c r="AL22" s="1741"/>
    </row>
    <row r="23" spans="1:38" ht="14.25" customHeight="1" x14ac:dyDescent="0.4"/>
    <row r="24" spans="1:38" ht="14.25" customHeight="1" x14ac:dyDescent="0.4"/>
    <row r="25" spans="1:38" ht="14.25" customHeight="1" x14ac:dyDescent="0.4">
      <c r="B25" s="561"/>
      <c r="C25" s="561"/>
      <c r="D25" s="561"/>
      <c r="E25" s="561"/>
      <c r="F25" s="561"/>
      <c r="G25" s="561"/>
      <c r="H25" s="561"/>
      <c r="I25" s="561"/>
      <c r="J25" s="561"/>
      <c r="K25" s="561"/>
      <c r="L25" s="561"/>
      <c r="M25" s="561"/>
      <c r="N25" s="561"/>
      <c r="O25" s="561"/>
      <c r="P25" s="561"/>
      <c r="Q25" s="561"/>
      <c r="R25" s="561"/>
      <c r="S25" s="561"/>
      <c r="T25" s="561"/>
      <c r="U25" s="561"/>
      <c r="V25" s="561"/>
      <c r="W25" s="561"/>
      <c r="X25" s="561"/>
      <c r="Y25" s="561"/>
      <c r="Z25" s="561"/>
      <c r="AA25" s="561"/>
      <c r="AB25" s="561"/>
      <c r="AC25" s="561"/>
      <c r="AD25" s="561"/>
      <c r="AE25" s="561"/>
      <c r="AF25" s="561"/>
      <c r="AG25" s="561"/>
      <c r="AH25" s="561"/>
      <c r="AI25" s="561"/>
      <c r="AJ25" s="561"/>
      <c r="AK25" s="561"/>
      <c r="AL25" s="561"/>
    </row>
    <row r="26" spans="1:38" ht="14.25" customHeight="1" x14ac:dyDescent="0.4">
      <c r="B26" s="1742"/>
      <c r="C26" s="1742"/>
      <c r="D26" s="1742"/>
      <c r="E26" s="1742"/>
      <c r="F26" s="1742"/>
      <c r="G26" s="1742"/>
      <c r="H26" s="1742"/>
      <c r="I26" s="1742"/>
      <c r="J26" s="1742"/>
      <c r="K26" s="1742"/>
      <c r="L26" s="1742"/>
      <c r="M26" s="1742"/>
      <c r="N26" s="1742"/>
      <c r="O26" s="1742"/>
      <c r="P26" s="1742"/>
      <c r="Q26" s="1742"/>
      <c r="R26" s="1742"/>
      <c r="S26" s="1742"/>
      <c r="T26" s="1742"/>
      <c r="U26" s="1742"/>
      <c r="V26" s="1742"/>
      <c r="W26" s="1742"/>
      <c r="X26" s="1742"/>
      <c r="Y26" s="1742"/>
      <c r="Z26" s="1742"/>
      <c r="AA26" s="1742"/>
      <c r="AB26" s="1742"/>
      <c r="AC26" s="1742"/>
      <c r="AD26" s="1742"/>
      <c r="AE26" s="1742"/>
      <c r="AF26" s="1742"/>
      <c r="AG26" s="1742"/>
      <c r="AH26" s="1742"/>
      <c r="AI26" s="1742"/>
      <c r="AJ26" s="1742"/>
      <c r="AK26" s="1742"/>
      <c r="AL26" s="1742"/>
    </row>
    <row r="27" spans="1:38" ht="14.25" customHeight="1" x14ac:dyDescent="0.4"/>
    <row r="28" spans="1:38" ht="14.25" customHeight="1" x14ac:dyDescent="0.4"/>
    <row r="29" spans="1:38" ht="14.25" customHeight="1" x14ac:dyDescent="0.4"/>
    <row r="30" spans="1:38" ht="14.25" customHeight="1" x14ac:dyDescent="0.4"/>
    <row r="31" spans="1:38" ht="14.25" customHeight="1" x14ac:dyDescent="0.4"/>
    <row r="32" spans="1:38" ht="14.25" customHeight="1" x14ac:dyDescent="0.4"/>
    <row r="33" spans="1:1" ht="14.25" customHeight="1" x14ac:dyDescent="0.4"/>
    <row r="34" spans="1:1" ht="14.25" customHeight="1" x14ac:dyDescent="0.4"/>
    <row r="35" spans="1:1" ht="14.25" customHeight="1" x14ac:dyDescent="0.4"/>
    <row r="36" spans="1:1" ht="14.25" customHeight="1" x14ac:dyDescent="0.4"/>
    <row r="37" spans="1:1" ht="14.25" customHeight="1" x14ac:dyDescent="0.4"/>
    <row r="38" spans="1:1" ht="14.25" customHeight="1" x14ac:dyDescent="0.4"/>
    <row r="39" spans="1:1" ht="14.25" customHeight="1" x14ac:dyDescent="0.4">
      <c r="A39" s="4" t="s">
        <v>1535</v>
      </c>
    </row>
    <row r="40" spans="1:1" ht="14.25" customHeight="1" x14ac:dyDescent="0.4">
      <c r="A40" s="4" t="s">
        <v>1536</v>
      </c>
    </row>
    <row r="41" spans="1:1" ht="14.25" customHeight="1" x14ac:dyDescent="0.4"/>
    <row r="42" spans="1:1" ht="14.25" customHeight="1" x14ac:dyDescent="0.4"/>
    <row r="43" spans="1:1" ht="14.25" customHeight="1" x14ac:dyDescent="0.4"/>
    <row r="44" spans="1:1" ht="14.25" customHeight="1" x14ac:dyDescent="0.4"/>
    <row r="45" spans="1:1" ht="14.25" customHeight="1" x14ac:dyDescent="0.4"/>
    <row r="46" spans="1:1" ht="14.25" customHeight="1" x14ac:dyDescent="0.4"/>
    <row r="47" spans="1:1" ht="14.25" customHeight="1" x14ac:dyDescent="0.4"/>
    <row r="48" spans="1:1" ht="14.25" customHeight="1" x14ac:dyDescent="0.4"/>
    <row r="49" ht="14.25" customHeight="1" x14ac:dyDescent="0.4"/>
    <row r="50" ht="14.25" customHeight="1" x14ac:dyDescent="0.4"/>
    <row r="51" ht="14.25" customHeight="1" x14ac:dyDescent="0.4"/>
    <row r="52" ht="14.25" customHeight="1" x14ac:dyDescent="0.4"/>
    <row r="53" ht="14.25" customHeight="1" x14ac:dyDescent="0.4"/>
    <row r="54" ht="14.25" customHeight="1" x14ac:dyDescent="0.4"/>
    <row r="55" ht="14.25" customHeight="1" x14ac:dyDescent="0.4"/>
    <row r="56" ht="14.25" customHeight="1" x14ac:dyDescent="0.4"/>
    <row r="57" ht="14.25" customHeight="1" x14ac:dyDescent="0.4"/>
    <row r="58" ht="14.25" customHeight="1" x14ac:dyDescent="0.4"/>
    <row r="59" ht="14.25" customHeight="1" x14ac:dyDescent="0.4"/>
    <row r="60" ht="14.25" customHeight="1" x14ac:dyDescent="0.4"/>
    <row r="61" ht="14.25" customHeight="1" x14ac:dyDescent="0.4"/>
  </sheetData>
  <mergeCells count="4">
    <mergeCell ref="A2:A3"/>
    <mergeCell ref="C2:N2"/>
    <mergeCell ref="O2:Z2"/>
    <mergeCell ref="AA2:AL2"/>
  </mergeCells>
  <printOptions horizontalCentered="1"/>
  <pageMargins left="0" right="0" top="0.39370078740157483" bottom="1.8897637795275593" header="0" footer="0.23622047244094491"/>
  <pageSetup paperSize="9" scale="52" orientation="landscape" r:id="rId1"/>
  <headerFooter>
    <oddHeader>&amp;C&amp;"Aptos"&amp;10&amp;K000000 PUBLIC&amp;1#_x000D_&amp;"Arialri"&amp;10&amp;K000000&amp;G</oddHeader>
    <oddFooter>&amp;C23_x000D_&amp;1#&amp;"Aptos"&amp;10&amp;K000000 PUBLIC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A0CE9-E9E6-4E8C-A7F5-B4FEFF368CE1}">
  <dimension ref="A1:AL80"/>
  <sheetViews>
    <sheetView showGridLines="0" view="pageBreakPreview" zoomScale="70" zoomScaleNormal="100" zoomScaleSheetLayoutView="70" workbookViewId="0">
      <pane xSplit="1" ySplit="3" topLeftCell="Z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14.25" customHeight="1" x14ac:dyDescent="0.4"/>
  <cols>
    <col min="1" max="1" width="69.1796875" style="4" customWidth="1"/>
    <col min="2" max="25" width="16.1796875" style="4" hidden="1" customWidth="1"/>
    <col min="26" max="38" width="16.1796875" style="4" customWidth="1"/>
    <col min="39" max="16384" width="9.1796875" style="4"/>
  </cols>
  <sheetData>
    <row r="1" spans="1:38" ht="32.5" customHeight="1" thickBot="1" x14ac:dyDescent="0.5">
      <c r="A1" s="1743" t="s">
        <v>1058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</row>
    <row r="2" spans="1:38" ht="25.5" customHeight="1" thickTop="1" thickBot="1" x14ac:dyDescent="0.5">
      <c r="A2" s="3007" t="s">
        <v>1059</v>
      </c>
      <c r="B2" s="1718"/>
      <c r="C2" s="3009">
        <v>2023</v>
      </c>
      <c r="D2" s="3010"/>
      <c r="E2" s="3010"/>
      <c r="F2" s="3010"/>
      <c r="G2" s="3010"/>
      <c r="H2" s="3010"/>
      <c r="I2" s="3010"/>
      <c r="J2" s="3010"/>
      <c r="K2" s="3010"/>
      <c r="L2" s="3010"/>
      <c r="M2" s="3010"/>
      <c r="N2" s="3011"/>
      <c r="O2" s="3009">
        <v>2024</v>
      </c>
      <c r="P2" s="3010"/>
      <c r="Q2" s="3010"/>
      <c r="R2" s="3010"/>
      <c r="S2" s="3010"/>
      <c r="T2" s="3010"/>
      <c r="U2" s="3010"/>
      <c r="V2" s="3010"/>
      <c r="W2" s="3010"/>
      <c r="X2" s="3010"/>
      <c r="Y2" s="3010"/>
      <c r="Z2" s="3011"/>
      <c r="AA2" s="3009">
        <v>2025</v>
      </c>
      <c r="AB2" s="3010"/>
      <c r="AC2" s="3010"/>
      <c r="AD2" s="3010"/>
      <c r="AE2" s="3010"/>
      <c r="AF2" s="3010"/>
      <c r="AG2" s="3010"/>
      <c r="AH2" s="3010"/>
      <c r="AI2" s="3010"/>
      <c r="AJ2" s="3010"/>
      <c r="AK2" s="3010"/>
      <c r="AL2" s="3011"/>
    </row>
    <row r="3" spans="1:38" ht="25.5" customHeight="1" thickTop="1" thickBot="1" x14ac:dyDescent="0.5">
      <c r="A3" s="3008"/>
      <c r="B3" s="1719" t="s">
        <v>137</v>
      </c>
      <c r="C3" s="1720" t="s">
        <v>126</v>
      </c>
      <c r="D3" s="1721" t="s">
        <v>127</v>
      </c>
      <c r="E3" s="1721" t="s">
        <v>128</v>
      </c>
      <c r="F3" s="1721" t="s">
        <v>129</v>
      </c>
      <c r="G3" s="1721" t="s">
        <v>130</v>
      </c>
      <c r="H3" s="1721" t="s">
        <v>131</v>
      </c>
      <c r="I3" s="1721" t="s">
        <v>132</v>
      </c>
      <c r="J3" s="1721" t="s">
        <v>133</v>
      </c>
      <c r="K3" s="1721" t="s">
        <v>134</v>
      </c>
      <c r="L3" s="1721" t="s">
        <v>135</v>
      </c>
      <c r="M3" s="1721" t="s">
        <v>136</v>
      </c>
      <c r="N3" s="1719" t="s">
        <v>137</v>
      </c>
      <c r="O3" s="1720" t="s">
        <v>126</v>
      </c>
      <c r="P3" s="1721" t="s">
        <v>127</v>
      </c>
      <c r="Q3" s="1721" t="s">
        <v>128</v>
      </c>
      <c r="R3" s="1721" t="s">
        <v>129</v>
      </c>
      <c r="S3" s="1721" t="s">
        <v>130</v>
      </c>
      <c r="T3" s="1721" t="s">
        <v>131</v>
      </c>
      <c r="U3" s="1721" t="s">
        <v>132</v>
      </c>
      <c r="V3" s="1721" t="s">
        <v>133</v>
      </c>
      <c r="W3" s="1721" t="s">
        <v>134</v>
      </c>
      <c r="X3" s="1721" t="s">
        <v>135</v>
      </c>
      <c r="Y3" s="1721" t="s">
        <v>136</v>
      </c>
      <c r="Z3" s="1719" t="s">
        <v>137</v>
      </c>
      <c r="AA3" s="1720" t="s">
        <v>126</v>
      </c>
      <c r="AB3" s="1721" t="s">
        <v>127</v>
      </c>
      <c r="AC3" s="1721" t="s">
        <v>128</v>
      </c>
      <c r="AD3" s="1721" t="s">
        <v>129</v>
      </c>
      <c r="AE3" s="1721" t="s">
        <v>130</v>
      </c>
      <c r="AF3" s="1721" t="s">
        <v>131</v>
      </c>
      <c r="AG3" s="1721" t="s">
        <v>132</v>
      </c>
      <c r="AH3" s="1721" t="s">
        <v>133</v>
      </c>
      <c r="AI3" s="1721" t="s">
        <v>134</v>
      </c>
      <c r="AJ3" s="1721" t="s">
        <v>135</v>
      </c>
      <c r="AK3" s="1721" t="s">
        <v>136</v>
      </c>
      <c r="AL3" s="1719" t="s">
        <v>137</v>
      </c>
    </row>
    <row r="4" spans="1:38" ht="25.5" customHeight="1" thickTop="1" x14ac:dyDescent="0.45">
      <c r="A4" s="1730" t="s">
        <v>1060</v>
      </c>
      <c r="B4" s="1744">
        <f>SUM(B5:B12)</f>
        <v>34192.338235999996</v>
      </c>
      <c r="C4" s="1745">
        <f t="shared" ref="C4:U4" si="0">SUM(C5:C12)</f>
        <v>38779.559486999999</v>
      </c>
      <c r="D4" s="1746">
        <f t="shared" si="0"/>
        <v>45266.865560999999</v>
      </c>
      <c r="E4" s="1746">
        <f t="shared" si="0"/>
        <v>48290.729046</v>
      </c>
      <c r="F4" s="1746">
        <f t="shared" si="0"/>
        <v>49469.576293999999</v>
      </c>
      <c r="G4" s="1746">
        <f t="shared" si="0"/>
        <v>50655.41087</v>
      </c>
      <c r="H4" s="1746">
        <f t="shared" si="0"/>
        <v>50993.356415000002</v>
      </c>
      <c r="I4" s="1725">
        <f t="shared" si="0"/>
        <v>53331.869275999998</v>
      </c>
      <c r="J4" s="1725">
        <f t="shared" si="0"/>
        <v>55217.358451000007</v>
      </c>
      <c r="K4" s="1725">
        <f t="shared" si="0"/>
        <v>57719.006115000004</v>
      </c>
      <c r="L4" s="1725">
        <f t="shared" si="0"/>
        <v>60131.39197199999</v>
      </c>
      <c r="M4" s="1725">
        <f t="shared" si="0"/>
        <v>65734.365310000008</v>
      </c>
      <c r="N4" s="1723">
        <f t="shared" si="0"/>
        <v>67069.030985999998</v>
      </c>
      <c r="O4" s="1724">
        <f t="shared" si="0"/>
        <v>75095.268263000005</v>
      </c>
      <c r="P4" s="1725">
        <f t="shared" si="0"/>
        <v>82105.797086999999</v>
      </c>
      <c r="Q4" s="1725">
        <f t="shared" si="0"/>
        <v>89076.163604000001</v>
      </c>
      <c r="R4" s="1725">
        <f t="shared" si="0"/>
        <v>89081.733943999992</v>
      </c>
      <c r="S4" s="1725">
        <f t="shared" si="0"/>
        <v>90982.335799000008</v>
      </c>
      <c r="T4" s="1725">
        <f t="shared" si="0"/>
        <v>93542.464443999997</v>
      </c>
      <c r="U4" s="1725">
        <f t="shared" si="0"/>
        <v>94678.618569999991</v>
      </c>
      <c r="V4" s="1725">
        <f>SUM(V5:V12)</f>
        <v>99353.101555000001</v>
      </c>
      <c r="W4" s="1725">
        <f>SUM(W5:W12)</f>
        <v>101186.447487</v>
      </c>
      <c r="X4" s="1725">
        <f t="shared" ref="X4:Z4" si="1">SUM(X5:X12)</f>
        <v>106014.24976600001</v>
      </c>
      <c r="Y4" s="1725">
        <f t="shared" si="1"/>
        <v>111160.43887899999</v>
      </c>
      <c r="Z4" s="1723">
        <f t="shared" si="1"/>
        <v>111165.70458400001</v>
      </c>
      <c r="AA4" s="1724">
        <v>121185.1</v>
      </c>
      <c r="AB4" s="1725">
        <v>125962.38</v>
      </c>
      <c r="AC4" s="1725">
        <v>124988.62</v>
      </c>
      <c r="AD4" s="1725">
        <v>121822.69</v>
      </c>
      <c r="AE4" s="1725">
        <v>117440.29</v>
      </c>
      <c r="AF4" s="1725">
        <v>114734.11</v>
      </c>
      <c r="AG4" s="1725">
        <v>125861.07</v>
      </c>
      <c r="AH4" s="1725">
        <v>123985.24</v>
      </c>
      <c r="AI4" s="1725">
        <v>118132.5</v>
      </c>
      <c r="AJ4" s="1725">
        <v>112893.93</v>
      </c>
      <c r="AK4" s="1725">
        <v>107066.64</v>
      </c>
      <c r="AL4" s="1723">
        <v>127026.509773</v>
      </c>
    </row>
    <row r="5" spans="1:38" ht="25.5" hidden="1" customHeight="1" thickTop="1" x14ac:dyDescent="0.45">
      <c r="A5" s="1747" t="s">
        <v>1061</v>
      </c>
      <c r="B5" s="1727">
        <v>0</v>
      </c>
      <c r="C5" s="1728">
        <v>1255.204414</v>
      </c>
      <c r="D5" s="1729">
        <v>0</v>
      </c>
      <c r="E5" s="1729">
        <v>0</v>
      </c>
      <c r="F5" s="1729">
        <v>0</v>
      </c>
      <c r="G5" s="1729">
        <v>0</v>
      </c>
      <c r="H5" s="1729">
        <v>0</v>
      </c>
      <c r="I5" s="1729">
        <v>0</v>
      </c>
      <c r="J5" s="1729">
        <v>0</v>
      </c>
      <c r="K5" s="1729">
        <v>0</v>
      </c>
      <c r="L5" s="1729">
        <v>0</v>
      </c>
      <c r="M5" s="1729">
        <v>0</v>
      </c>
      <c r="N5" s="1727">
        <v>0</v>
      </c>
      <c r="O5" s="1728">
        <v>0</v>
      </c>
      <c r="P5" s="1729">
        <v>0</v>
      </c>
      <c r="Q5" s="1729">
        <v>0</v>
      </c>
      <c r="R5" s="1729">
        <v>0</v>
      </c>
      <c r="S5" s="1729">
        <v>0</v>
      </c>
      <c r="T5" s="1729">
        <v>0</v>
      </c>
      <c r="U5" s="1729">
        <v>0</v>
      </c>
      <c r="V5" s="1729">
        <v>618</v>
      </c>
      <c r="W5" s="1729">
        <v>0</v>
      </c>
      <c r="X5" s="1729">
        <v>0</v>
      </c>
      <c r="Y5" s="1729">
        <v>0</v>
      </c>
      <c r="Z5" s="1727">
        <v>0</v>
      </c>
      <c r="AA5" s="1728">
        <v>0</v>
      </c>
      <c r="AB5" s="1729">
        <v>0</v>
      </c>
      <c r="AC5" s="1729">
        <v>0</v>
      </c>
      <c r="AD5" s="1729">
        <v>0</v>
      </c>
      <c r="AE5" s="1729">
        <v>0</v>
      </c>
      <c r="AF5" s="1729">
        <v>0</v>
      </c>
      <c r="AG5" s="1729">
        <v>0</v>
      </c>
      <c r="AH5" s="1729">
        <v>0</v>
      </c>
      <c r="AI5" s="1729">
        <v>0</v>
      </c>
      <c r="AJ5" s="1729">
        <v>0</v>
      </c>
      <c r="AK5" s="1729">
        <v>0</v>
      </c>
      <c r="AL5" s="1727">
        <v>47921.486258999998</v>
      </c>
    </row>
    <row r="6" spans="1:38" ht="25.5" hidden="1" customHeight="1" x14ac:dyDescent="0.45">
      <c r="A6" s="1747" t="s">
        <v>1062</v>
      </c>
      <c r="B6" s="1727">
        <v>0</v>
      </c>
      <c r="C6" s="1728">
        <v>607.84698500000002</v>
      </c>
      <c r="D6" s="1729">
        <v>607.84698500000002</v>
      </c>
      <c r="E6" s="1729">
        <v>0</v>
      </c>
      <c r="F6" s="1729">
        <v>0</v>
      </c>
      <c r="G6" s="1729">
        <v>0</v>
      </c>
      <c r="H6" s="1729">
        <v>0</v>
      </c>
      <c r="I6" s="1729">
        <v>0</v>
      </c>
      <c r="J6" s="1729">
        <v>0</v>
      </c>
      <c r="K6" s="1729">
        <v>0</v>
      </c>
      <c r="L6" s="1729">
        <v>0</v>
      </c>
      <c r="M6" s="1729">
        <v>0</v>
      </c>
      <c r="N6" s="1727">
        <v>0</v>
      </c>
      <c r="O6" s="1728">
        <v>0</v>
      </c>
      <c r="P6" s="1729">
        <v>0</v>
      </c>
      <c r="Q6" s="1729">
        <v>0</v>
      </c>
      <c r="R6" s="1729">
        <v>0</v>
      </c>
      <c r="S6" s="1729">
        <v>0</v>
      </c>
      <c r="T6" s="1729">
        <v>0</v>
      </c>
      <c r="U6" s="1729">
        <v>0</v>
      </c>
      <c r="V6" s="1729">
        <v>1250</v>
      </c>
      <c r="W6" s="1729">
        <v>1250</v>
      </c>
      <c r="X6" s="1729">
        <v>0</v>
      </c>
      <c r="Y6" s="1729">
        <v>0</v>
      </c>
      <c r="Z6" s="1727">
        <v>0</v>
      </c>
      <c r="AA6" s="1728">
        <v>0</v>
      </c>
      <c r="AB6" s="1729">
        <v>0</v>
      </c>
      <c r="AC6" s="1729">
        <v>0</v>
      </c>
      <c r="AD6" s="1729">
        <v>0</v>
      </c>
      <c r="AE6" s="1729">
        <v>0</v>
      </c>
      <c r="AF6" s="1729">
        <v>0</v>
      </c>
      <c r="AG6" s="1729">
        <v>0</v>
      </c>
      <c r="AH6" s="1729">
        <v>0</v>
      </c>
      <c r="AI6" s="1729">
        <v>0</v>
      </c>
      <c r="AJ6" s="1729">
        <v>0</v>
      </c>
      <c r="AK6" s="1729">
        <v>0</v>
      </c>
      <c r="AL6" s="1727">
        <v>36073.545563</v>
      </c>
    </row>
    <row r="7" spans="1:38" ht="25.5" hidden="1" customHeight="1" x14ac:dyDescent="0.45">
      <c r="A7" s="1747" t="s">
        <v>1063</v>
      </c>
      <c r="B7" s="1727">
        <v>0</v>
      </c>
      <c r="C7" s="1728">
        <v>0</v>
      </c>
      <c r="D7" s="1729">
        <v>1185.14273</v>
      </c>
      <c r="E7" s="1729">
        <v>0</v>
      </c>
      <c r="F7" s="1729">
        <v>0</v>
      </c>
      <c r="G7" s="1729">
        <v>0</v>
      </c>
      <c r="H7" s="1729">
        <v>0</v>
      </c>
      <c r="I7" s="1729">
        <v>0</v>
      </c>
      <c r="J7" s="1729">
        <v>0</v>
      </c>
      <c r="K7" s="1729">
        <v>0</v>
      </c>
      <c r="L7" s="1729">
        <v>0</v>
      </c>
      <c r="M7" s="1729">
        <v>0</v>
      </c>
      <c r="N7" s="1727">
        <v>0</v>
      </c>
      <c r="O7" s="1728">
        <v>0</v>
      </c>
      <c r="P7" s="1729">
        <v>0</v>
      </c>
      <c r="Q7" s="1729">
        <v>0</v>
      </c>
      <c r="R7" s="1729">
        <v>0</v>
      </c>
      <c r="S7" s="1729">
        <v>0</v>
      </c>
      <c r="T7" s="1729">
        <v>0</v>
      </c>
      <c r="U7" s="1729">
        <v>0</v>
      </c>
      <c r="V7" s="1729">
        <v>0</v>
      </c>
      <c r="W7" s="1729">
        <v>0</v>
      </c>
      <c r="X7" s="1729">
        <v>0</v>
      </c>
      <c r="Y7" s="1729">
        <v>0</v>
      </c>
      <c r="Z7" s="1727">
        <v>0</v>
      </c>
      <c r="AA7" s="1728">
        <v>0</v>
      </c>
      <c r="AB7" s="1729">
        <v>0</v>
      </c>
      <c r="AC7" s="1729">
        <v>0</v>
      </c>
      <c r="AD7" s="1729">
        <v>0</v>
      </c>
      <c r="AE7" s="1729">
        <v>0</v>
      </c>
      <c r="AF7" s="1729">
        <v>0</v>
      </c>
      <c r="AG7" s="1729">
        <v>0</v>
      </c>
      <c r="AH7" s="1729">
        <v>0</v>
      </c>
      <c r="AI7" s="1729">
        <v>0</v>
      </c>
      <c r="AJ7" s="1729">
        <v>0</v>
      </c>
      <c r="AK7" s="1729">
        <v>0</v>
      </c>
      <c r="AL7" s="1727">
        <v>43031.477951000008</v>
      </c>
    </row>
    <row r="8" spans="1:38" ht="25.5" customHeight="1" x14ac:dyDescent="0.45">
      <c r="A8" s="1747" t="s">
        <v>1064</v>
      </c>
      <c r="B8" s="1727">
        <v>18167.475181999998</v>
      </c>
      <c r="C8" s="1728">
        <v>20779.178242999998</v>
      </c>
      <c r="D8" s="1729">
        <v>23338.600837999998</v>
      </c>
      <c r="E8" s="1729">
        <v>23100.153151000002</v>
      </c>
      <c r="F8" s="1729">
        <v>23380.662421999998</v>
      </c>
      <c r="G8" s="1729">
        <v>22781.706720000002</v>
      </c>
      <c r="H8" s="1729">
        <v>22904.119799000004</v>
      </c>
      <c r="I8" s="1729">
        <v>24037.732188999998</v>
      </c>
      <c r="J8" s="1729">
        <v>24536.027149000001</v>
      </c>
      <c r="K8" s="1729">
        <v>27134.816804000002</v>
      </c>
      <c r="L8" s="1729">
        <v>28876.728910999995</v>
      </c>
      <c r="M8" s="1729">
        <v>31554.492878000001</v>
      </c>
      <c r="N8" s="1727">
        <v>30774.534020999999</v>
      </c>
      <c r="O8" s="1728">
        <v>34257.115510000003</v>
      </c>
      <c r="P8" s="1729">
        <v>33677.826011999998</v>
      </c>
      <c r="Q8" s="1729">
        <v>35271.606333999996</v>
      </c>
      <c r="R8" s="1729">
        <v>33382.733699999997</v>
      </c>
      <c r="S8" s="1729">
        <v>34030.003547</v>
      </c>
      <c r="T8" s="1729">
        <v>35896.663033999997</v>
      </c>
      <c r="U8" s="1729">
        <v>37737.982580000004</v>
      </c>
      <c r="V8" s="1729">
        <v>41048.220824999997</v>
      </c>
      <c r="W8" s="1729">
        <v>44262.114264999997</v>
      </c>
      <c r="X8" s="1729">
        <v>47117.911456000002</v>
      </c>
      <c r="Y8" s="1729">
        <v>49918.180973000002</v>
      </c>
      <c r="Z8" s="1727">
        <v>51565.000461000003</v>
      </c>
      <c r="AA8" s="1728">
        <v>57230.05</v>
      </c>
      <c r="AB8" s="1729">
        <v>58300.29</v>
      </c>
      <c r="AC8" s="1729">
        <v>56137.760000000002</v>
      </c>
      <c r="AD8" s="1729">
        <v>52977.89</v>
      </c>
      <c r="AE8" s="1729">
        <v>47935.32</v>
      </c>
      <c r="AF8" s="1729">
        <v>45995.93</v>
      </c>
      <c r="AG8" s="1729">
        <v>46373.42</v>
      </c>
      <c r="AH8" s="1729">
        <v>48225.04</v>
      </c>
      <c r="AI8" s="1729">
        <v>47873.05</v>
      </c>
      <c r="AJ8" s="1729">
        <v>44482.68</v>
      </c>
      <c r="AK8" s="1729">
        <v>43261.93</v>
      </c>
      <c r="AL8" s="1727">
        <v>47921.486258999998</v>
      </c>
    </row>
    <row r="9" spans="1:38" ht="25.5" customHeight="1" x14ac:dyDescent="0.45">
      <c r="A9" s="1747" t="s">
        <v>1065</v>
      </c>
      <c r="B9" s="1727">
        <v>8746.5642609999995</v>
      </c>
      <c r="C9" s="1728">
        <v>9628.5985760000003</v>
      </c>
      <c r="D9" s="1729">
        <v>11704.178583999999</v>
      </c>
      <c r="E9" s="1729">
        <v>13793.463945</v>
      </c>
      <c r="F9" s="1729">
        <v>14529.142587</v>
      </c>
      <c r="G9" s="1729">
        <v>16632.594395</v>
      </c>
      <c r="H9" s="1729">
        <v>16536.568340999998</v>
      </c>
      <c r="I9" s="1729">
        <v>16974.079037</v>
      </c>
      <c r="J9" s="1729">
        <v>17525.199116</v>
      </c>
      <c r="K9" s="1729">
        <v>16151.922307000001</v>
      </c>
      <c r="L9" s="1729">
        <v>16361.590118</v>
      </c>
      <c r="M9" s="1729">
        <v>16169.813485999999</v>
      </c>
      <c r="N9" s="1727">
        <v>16911.057362</v>
      </c>
      <c r="O9" s="1728">
        <v>18391.351875</v>
      </c>
      <c r="P9" s="1729">
        <v>20733.761649</v>
      </c>
      <c r="Q9" s="1729">
        <v>24447.758922000001</v>
      </c>
      <c r="R9" s="1729">
        <v>25691.915873999998</v>
      </c>
      <c r="S9" s="1729">
        <v>26776.888664999999</v>
      </c>
      <c r="T9" s="1729">
        <v>27298.071479999999</v>
      </c>
      <c r="U9" s="1729">
        <v>26474.492511</v>
      </c>
      <c r="V9" s="1729">
        <v>25285.621018999998</v>
      </c>
      <c r="W9" s="1729">
        <v>23365.163271000001</v>
      </c>
      <c r="X9" s="1729">
        <v>24034.302431</v>
      </c>
      <c r="Y9" s="1729">
        <v>24202.983279</v>
      </c>
      <c r="Z9" s="1727">
        <v>24696.083009999998</v>
      </c>
      <c r="AA9" s="1728">
        <v>26469.34</v>
      </c>
      <c r="AB9" s="1729">
        <v>28804.28</v>
      </c>
      <c r="AC9" s="1729">
        <v>30487.68</v>
      </c>
      <c r="AD9" s="1729">
        <v>30528.45</v>
      </c>
      <c r="AE9" s="1729">
        <v>29786.05</v>
      </c>
      <c r="AF9" s="1729">
        <v>29050.03</v>
      </c>
      <c r="AG9" s="1729">
        <v>34105.61</v>
      </c>
      <c r="AH9" s="1729">
        <v>30837.15</v>
      </c>
      <c r="AI9" s="1729">
        <v>27793.19</v>
      </c>
      <c r="AJ9" s="1729">
        <v>27543.01</v>
      </c>
      <c r="AK9" s="1729">
        <v>27255.35</v>
      </c>
      <c r="AL9" s="1727">
        <v>36073.545563</v>
      </c>
    </row>
    <row r="10" spans="1:38" ht="25.5" customHeight="1" x14ac:dyDescent="0.45">
      <c r="A10" s="1747" t="s">
        <v>1066</v>
      </c>
      <c r="B10" s="1727">
        <v>7278.298792999999</v>
      </c>
      <c r="C10" s="1728">
        <v>6508.7312689999999</v>
      </c>
      <c r="D10" s="1729">
        <v>8431.0964239999994</v>
      </c>
      <c r="E10" s="1729">
        <v>11397.11195</v>
      </c>
      <c r="F10" s="1729">
        <v>11559.771285000001</v>
      </c>
      <c r="G10" s="1729">
        <v>11241.109754999999</v>
      </c>
      <c r="H10" s="1729">
        <v>11552.668275000002</v>
      </c>
      <c r="I10" s="1729">
        <v>12320.05805</v>
      </c>
      <c r="J10" s="1729">
        <v>13156.132186000001</v>
      </c>
      <c r="K10" s="1729">
        <v>14432.267003999999</v>
      </c>
      <c r="L10" s="1729">
        <v>14893.072942999999</v>
      </c>
      <c r="M10" s="1729">
        <v>18010.058946000001</v>
      </c>
      <c r="N10" s="1727">
        <v>19383.439602999999</v>
      </c>
      <c r="O10" s="1728">
        <v>22446.800877999998</v>
      </c>
      <c r="P10" s="1729">
        <v>27694.209426000005</v>
      </c>
      <c r="Q10" s="1729">
        <v>29356.798348</v>
      </c>
      <c r="R10" s="1729">
        <v>30007.08437</v>
      </c>
      <c r="S10" s="1729">
        <v>30175.443587000005</v>
      </c>
      <c r="T10" s="1729">
        <v>30347.729929999998</v>
      </c>
      <c r="U10" s="1729">
        <v>30466.143478999998</v>
      </c>
      <c r="V10" s="1729">
        <v>31151.259710999999</v>
      </c>
      <c r="W10" s="1729">
        <v>32309.169951</v>
      </c>
      <c r="X10" s="1729">
        <v>34862.035879000003</v>
      </c>
      <c r="Y10" s="1729">
        <v>37039.274626999999</v>
      </c>
      <c r="Z10" s="1727">
        <v>34904.621113000001</v>
      </c>
      <c r="AA10" s="1728">
        <v>37485.699999999997</v>
      </c>
      <c r="AB10" s="1729">
        <v>38857.81</v>
      </c>
      <c r="AC10" s="1729">
        <v>38363.17</v>
      </c>
      <c r="AD10" s="1729">
        <v>38316.35</v>
      </c>
      <c r="AE10" s="1729">
        <v>39718.92</v>
      </c>
      <c r="AF10" s="1729">
        <v>39688.15</v>
      </c>
      <c r="AG10" s="1729">
        <v>45382.04</v>
      </c>
      <c r="AH10" s="1729">
        <v>44923.040000000001</v>
      </c>
      <c r="AI10" s="1729">
        <v>42466.25</v>
      </c>
      <c r="AJ10" s="1729">
        <v>40868.25</v>
      </c>
      <c r="AK10" s="1729">
        <v>36549.370000000003</v>
      </c>
      <c r="AL10" s="1727">
        <v>43031.477951000008</v>
      </c>
    </row>
    <row r="11" spans="1:38" ht="25.5" hidden="1" customHeight="1" x14ac:dyDescent="0.45">
      <c r="A11" s="1747" t="s">
        <v>1067</v>
      </c>
      <c r="B11" s="1727">
        <v>0</v>
      </c>
      <c r="C11" s="1728">
        <v>0</v>
      </c>
      <c r="D11" s="1729">
        <v>0</v>
      </c>
      <c r="E11" s="1729">
        <v>0</v>
      </c>
      <c r="F11" s="1729">
        <v>0</v>
      </c>
      <c r="G11" s="1729">
        <v>0</v>
      </c>
      <c r="H11" s="1729">
        <v>0</v>
      </c>
      <c r="I11" s="1729">
        <v>0</v>
      </c>
      <c r="J11" s="1729">
        <v>0</v>
      </c>
      <c r="K11" s="1729">
        <v>0</v>
      </c>
      <c r="L11" s="1729">
        <v>0</v>
      </c>
      <c r="M11" s="1729">
        <v>0</v>
      </c>
      <c r="N11" s="1727">
        <v>0</v>
      </c>
      <c r="O11" s="1728">
        <v>0</v>
      </c>
      <c r="P11" s="1729">
        <v>0</v>
      </c>
      <c r="Q11" s="1729">
        <v>0</v>
      </c>
      <c r="R11" s="1729">
        <v>0</v>
      </c>
      <c r="S11" s="1729">
        <v>0</v>
      </c>
      <c r="T11" s="1729">
        <v>0</v>
      </c>
      <c r="U11" s="1729">
        <v>0</v>
      </c>
      <c r="V11" s="1729"/>
      <c r="W11" s="1729"/>
      <c r="X11" s="1729"/>
      <c r="Y11" s="1729"/>
      <c r="Z11" s="1727"/>
      <c r="AA11" s="1728">
        <v>0</v>
      </c>
      <c r="AB11" s="1729">
        <v>0</v>
      </c>
      <c r="AC11" s="1729">
        <v>0</v>
      </c>
      <c r="AD11" s="1729">
        <v>0</v>
      </c>
      <c r="AE11" s="1729">
        <v>0</v>
      </c>
      <c r="AF11" s="1729">
        <v>0</v>
      </c>
      <c r="AG11" s="1729">
        <v>0</v>
      </c>
      <c r="AH11" s="1729">
        <v>0</v>
      </c>
      <c r="AI11" s="1729">
        <v>0</v>
      </c>
      <c r="AJ11" s="1729">
        <v>0</v>
      </c>
      <c r="AK11" s="1729">
        <v>0</v>
      </c>
      <c r="AL11" s="1727"/>
    </row>
    <row r="12" spans="1:38" ht="25.5" hidden="1" customHeight="1" x14ac:dyDescent="0.45">
      <c r="A12" s="1747" t="s">
        <v>1068</v>
      </c>
      <c r="B12" s="1727">
        <v>0</v>
      </c>
      <c r="C12" s="1728">
        <v>0</v>
      </c>
      <c r="D12" s="1729">
        <v>0</v>
      </c>
      <c r="E12" s="1729">
        <v>0</v>
      </c>
      <c r="F12" s="1729">
        <v>0</v>
      </c>
      <c r="G12" s="1729">
        <v>0</v>
      </c>
      <c r="H12" s="1729">
        <v>0</v>
      </c>
      <c r="I12" s="1729">
        <v>0</v>
      </c>
      <c r="J12" s="1729">
        <v>0</v>
      </c>
      <c r="K12" s="1729">
        <v>0</v>
      </c>
      <c r="L12" s="1729">
        <v>0</v>
      </c>
      <c r="M12" s="1729">
        <v>0</v>
      </c>
      <c r="N12" s="1727">
        <v>0</v>
      </c>
      <c r="O12" s="1728">
        <v>0</v>
      </c>
      <c r="P12" s="1729">
        <v>0</v>
      </c>
      <c r="Q12" s="1729">
        <v>0</v>
      </c>
      <c r="R12" s="1729">
        <v>0</v>
      </c>
      <c r="S12" s="1729">
        <v>0</v>
      </c>
      <c r="T12" s="1729">
        <v>0</v>
      </c>
      <c r="U12" s="1729">
        <v>0</v>
      </c>
      <c r="V12" s="1729"/>
      <c r="W12" s="1729"/>
      <c r="X12" s="1729"/>
      <c r="Y12" s="1729"/>
      <c r="Z12" s="1727"/>
      <c r="AA12" s="1728">
        <v>0</v>
      </c>
      <c r="AB12" s="1729">
        <v>0</v>
      </c>
      <c r="AC12" s="1729">
        <v>0</v>
      </c>
      <c r="AD12" s="1729">
        <v>0</v>
      </c>
      <c r="AE12" s="1729">
        <v>0</v>
      </c>
      <c r="AF12" s="1729">
        <v>0</v>
      </c>
      <c r="AG12" s="1729">
        <v>0</v>
      </c>
      <c r="AH12" s="1729">
        <v>0</v>
      </c>
      <c r="AI12" s="1729">
        <v>0</v>
      </c>
      <c r="AJ12" s="1729">
        <v>0</v>
      </c>
      <c r="AK12" s="1729">
        <v>0</v>
      </c>
      <c r="AL12" s="1727"/>
    </row>
    <row r="13" spans="1:38" ht="25.5" customHeight="1" x14ac:dyDescent="0.45">
      <c r="A13" s="1730" t="s">
        <v>1069</v>
      </c>
      <c r="B13" s="1723">
        <f t="shared" ref="B13:Z13" si="2">SUM(B14:B40)</f>
        <v>101839.52597800001</v>
      </c>
      <c r="C13" s="1724">
        <f t="shared" si="2"/>
        <v>98926.253859999997</v>
      </c>
      <c r="D13" s="1725">
        <f t="shared" si="2"/>
        <v>101906.451391</v>
      </c>
      <c r="E13" s="1725">
        <f t="shared" si="2"/>
        <v>100488.67782</v>
      </c>
      <c r="F13" s="1725">
        <f t="shared" si="2"/>
        <v>100061.170268</v>
      </c>
      <c r="G13" s="1725">
        <f t="shared" si="2"/>
        <v>99813.131445999999</v>
      </c>
      <c r="H13" s="1725">
        <f t="shared" si="2"/>
        <v>99833.113499000014</v>
      </c>
      <c r="I13" s="1725">
        <f t="shared" si="2"/>
        <v>99571.97041200001</v>
      </c>
      <c r="J13" s="1725">
        <f t="shared" si="2"/>
        <v>100698.933638</v>
      </c>
      <c r="K13" s="1725">
        <f t="shared" si="2"/>
        <v>120432.24018546239</v>
      </c>
      <c r="L13" s="1725">
        <f t="shared" si="2"/>
        <v>120749.460519093</v>
      </c>
      <c r="M13" s="1725">
        <f t="shared" si="2"/>
        <v>120153.54859605888</v>
      </c>
      <c r="N13" s="1723">
        <f t="shared" si="2"/>
        <v>121847.37582123282</v>
      </c>
      <c r="O13" s="1724">
        <f t="shared" si="2"/>
        <v>122144.37558096662</v>
      </c>
      <c r="P13" s="1725">
        <f t="shared" si="2"/>
        <v>124008.67997323441</v>
      </c>
      <c r="Q13" s="1725">
        <f t="shared" si="2"/>
        <v>124237.9586106112</v>
      </c>
      <c r="R13" s="1725">
        <f t="shared" si="2"/>
        <v>124712.31713059719</v>
      </c>
      <c r="S13" s="1725">
        <f t="shared" si="2"/>
        <v>125298.65803333909</v>
      </c>
      <c r="T13" s="1725">
        <f t="shared" si="2"/>
        <v>125626.7770115797</v>
      </c>
      <c r="U13" s="1725">
        <f t="shared" si="2"/>
        <v>125620.57668998199</v>
      </c>
      <c r="V13" s="1725">
        <f t="shared" si="2"/>
        <v>127646.72671637039</v>
      </c>
      <c r="W13" s="1725">
        <f t="shared" si="2"/>
        <v>128179.03608008609</v>
      </c>
      <c r="X13" s="1725">
        <f t="shared" si="2"/>
        <v>129134.58889547871</v>
      </c>
      <c r="Y13" s="1725">
        <f t="shared" si="2"/>
        <v>128433.60896734755</v>
      </c>
      <c r="Z13" s="1723">
        <f t="shared" si="2"/>
        <v>127747.8531412266</v>
      </c>
      <c r="AA13" s="1724">
        <v>129422.1</v>
      </c>
      <c r="AB13" s="1725">
        <v>131053.5</v>
      </c>
      <c r="AC13" s="1725">
        <v>130943.1</v>
      </c>
      <c r="AD13" s="1725">
        <v>129624</v>
      </c>
      <c r="AE13" s="1725">
        <v>127176.7</v>
      </c>
      <c r="AF13" s="1725">
        <v>126949.4</v>
      </c>
      <c r="AG13" s="1725">
        <v>126878.8</v>
      </c>
      <c r="AH13" s="1725">
        <v>127591.7</v>
      </c>
      <c r="AI13" s="1725">
        <v>128399.7</v>
      </c>
      <c r="AJ13" s="1725">
        <v>127112.8</v>
      </c>
      <c r="AK13" s="1725">
        <v>136404.29999999999</v>
      </c>
      <c r="AL13" s="1723">
        <v>205838.34530838</v>
      </c>
    </row>
    <row r="14" spans="1:38" ht="25.5" customHeight="1" x14ac:dyDescent="0.45">
      <c r="A14" s="1747" t="s">
        <v>1070</v>
      </c>
      <c r="B14" s="1727">
        <v>0</v>
      </c>
      <c r="C14" s="1728">
        <v>0</v>
      </c>
      <c r="D14" s="1729">
        <v>0</v>
      </c>
      <c r="E14" s="1729">
        <v>0</v>
      </c>
      <c r="F14" s="1729">
        <v>0</v>
      </c>
      <c r="G14" s="1729">
        <v>0</v>
      </c>
      <c r="H14" s="1729">
        <v>0</v>
      </c>
      <c r="I14" s="1729">
        <v>0</v>
      </c>
      <c r="J14" s="1729">
        <v>0</v>
      </c>
      <c r="K14" s="1729">
        <v>0</v>
      </c>
      <c r="L14" s="1729">
        <v>0</v>
      </c>
      <c r="M14" s="1729">
        <v>0</v>
      </c>
      <c r="N14" s="1727">
        <v>0</v>
      </c>
      <c r="O14" s="1728">
        <v>0</v>
      </c>
      <c r="P14" s="1729">
        <v>0</v>
      </c>
      <c r="Q14" s="1729">
        <v>0</v>
      </c>
      <c r="R14" s="1729">
        <v>0</v>
      </c>
      <c r="S14" s="1729">
        <v>0</v>
      </c>
      <c r="T14" s="1729">
        <v>0</v>
      </c>
      <c r="U14" s="1729">
        <v>0</v>
      </c>
      <c r="V14" s="1729">
        <v>0</v>
      </c>
      <c r="W14" s="1729">
        <v>0</v>
      </c>
      <c r="X14" s="1729">
        <v>0</v>
      </c>
      <c r="Y14" s="1729">
        <v>0</v>
      </c>
      <c r="Z14" s="1727">
        <v>0</v>
      </c>
      <c r="AA14" s="1728">
        <v>0</v>
      </c>
      <c r="AB14" s="1729">
        <v>0</v>
      </c>
      <c r="AC14" s="1729">
        <v>0</v>
      </c>
      <c r="AD14" s="1729">
        <v>0</v>
      </c>
      <c r="AE14" s="1729">
        <v>0</v>
      </c>
      <c r="AF14" s="1729">
        <v>0</v>
      </c>
      <c r="AG14" s="1729">
        <v>0</v>
      </c>
      <c r="AH14" s="1729">
        <v>0</v>
      </c>
      <c r="AI14" s="1729">
        <v>0</v>
      </c>
      <c r="AJ14" s="1729">
        <v>0</v>
      </c>
      <c r="AK14" s="1729">
        <v>0</v>
      </c>
      <c r="AL14" s="1727">
        <v>0</v>
      </c>
    </row>
    <row r="15" spans="1:38" ht="25.5" customHeight="1" x14ac:dyDescent="0.45">
      <c r="A15" s="1747" t="s">
        <v>1071</v>
      </c>
      <c r="B15" s="1727">
        <v>0</v>
      </c>
      <c r="C15" s="1728">
        <v>0</v>
      </c>
      <c r="D15" s="1729">
        <v>0</v>
      </c>
      <c r="E15" s="1729">
        <v>0</v>
      </c>
      <c r="F15" s="1729">
        <v>0</v>
      </c>
      <c r="G15" s="1729">
        <v>0</v>
      </c>
      <c r="H15" s="1729">
        <v>0</v>
      </c>
      <c r="I15" s="1729">
        <v>0</v>
      </c>
      <c r="J15" s="1729">
        <v>0</v>
      </c>
      <c r="K15" s="1729">
        <v>0</v>
      </c>
      <c r="L15" s="1729">
        <v>0</v>
      </c>
      <c r="M15" s="1729">
        <v>0</v>
      </c>
      <c r="N15" s="1727">
        <v>0</v>
      </c>
      <c r="O15" s="1728">
        <v>0</v>
      </c>
      <c r="P15" s="1729">
        <v>0</v>
      </c>
      <c r="Q15" s="1729">
        <v>0</v>
      </c>
      <c r="R15" s="1729">
        <v>0</v>
      </c>
      <c r="S15" s="1729">
        <v>0</v>
      </c>
      <c r="T15" s="1729">
        <v>0</v>
      </c>
      <c r="U15" s="1729">
        <v>0</v>
      </c>
      <c r="V15" s="1729">
        <v>0</v>
      </c>
      <c r="W15" s="1729">
        <v>0</v>
      </c>
      <c r="X15" s="1729">
        <v>0</v>
      </c>
      <c r="Y15" s="1729">
        <v>0</v>
      </c>
      <c r="Z15" s="1727">
        <v>0</v>
      </c>
      <c r="AA15" s="1728">
        <v>0</v>
      </c>
      <c r="AB15" s="1729">
        <v>0</v>
      </c>
      <c r="AC15" s="1729">
        <v>0</v>
      </c>
      <c r="AD15" s="1729">
        <v>0</v>
      </c>
      <c r="AE15" s="1729">
        <v>0</v>
      </c>
      <c r="AF15" s="1729">
        <v>0</v>
      </c>
      <c r="AG15" s="1729">
        <v>0</v>
      </c>
      <c r="AH15" s="1729">
        <v>0</v>
      </c>
      <c r="AI15" s="1729">
        <v>0</v>
      </c>
      <c r="AJ15" s="1729">
        <v>0</v>
      </c>
      <c r="AK15" s="1729">
        <v>0</v>
      </c>
      <c r="AL15" s="1727">
        <v>0</v>
      </c>
    </row>
    <row r="16" spans="1:38" ht="25.5" customHeight="1" x14ac:dyDescent="0.45">
      <c r="A16" s="1747" t="s">
        <v>1072</v>
      </c>
      <c r="B16" s="1727">
        <v>13721.897835</v>
      </c>
      <c r="C16" s="1728">
        <v>11249.467616999998</v>
      </c>
      <c r="D16" s="1729">
        <v>1964.3767580000001</v>
      </c>
      <c r="E16" s="1729">
        <v>1964.3767579999999</v>
      </c>
      <c r="F16" s="1729">
        <v>1964.3767580000001</v>
      </c>
      <c r="G16" s="1729">
        <v>1964.3767579999999</v>
      </c>
      <c r="H16" s="1729">
        <v>1964.3767580000001</v>
      </c>
      <c r="I16" s="1729">
        <v>1698.0561350000003</v>
      </c>
      <c r="J16" s="1729">
        <v>1698.056135</v>
      </c>
      <c r="K16" s="1729">
        <v>610.27789399999995</v>
      </c>
      <c r="L16" s="1729">
        <v>610.27789399999995</v>
      </c>
      <c r="M16" s="1729">
        <v>506.41590000000002</v>
      </c>
      <c r="N16" s="1727">
        <v>390.98213400000003</v>
      </c>
      <c r="O16" s="1728">
        <v>390.98213399999997</v>
      </c>
      <c r="P16" s="1729">
        <v>293.21917100000002</v>
      </c>
      <c r="Q16" s="1729">
        <v>293.21917100000002</v>
      </c>
      <c r="R16" s="1729">
        <v>240.447013</v>
      </c>
      <c r="S16" s="1729">
        <v>150.534119</v>
      </c>
      <c r="T16" s="1729">
        <v>150.534119</v>
      </c>
      <c r="U16" s="1729">
        <v>104.01610599999999</v>
      </c>
      <c r="V16" s="1729">
        <v>61.635462999999994</v>
      </c>
      <c r="W16" s="1729">
        <v>61.635463000000001</v>
      </c>
      <c r="X16" s="1729">
        <v>61.635463000000001</v>
      </c>
      <c r="Y16" s="1729">
        <v>61.635463000000001</v>
      </c>
      <c r="Z16" s="1727">
        <v>61.635463000000009</v>
      </c>
      <c r="AA16" s="1728">
        <v>61.64</v>
      </c>
      <c r="AB16" s="1729">
        <v>0</v>
      </c>
      <c r="AC16" s="1729">
        <v>0</v>
      </c>
      <c r="AD16" s="1729">
        <v>0</v>
      </c>
      <c r="AE16" s="1729">
        <v>0</v>
      </c>
      <c r="AF16" s="1729">
        <v>0</v>
      </c>
      <c r="AG16" s="1729">
        <v>0</v>
      </c>
      <c r="AH16" s="1729">
        <v>0</v>
      </c>
      <c r="AI16" s="1729">
        <v>0</v>
      </c>
      <c r="AJ16" s="1729">
        <v>0</v>
      </c>
      <c r="AK16" s="1729">
        <v>0</v>
      </c>
      <c r="AL16" s="1727">
        <v>0</v>
      </c>
    </row>
    <row r="17" spans="1:38" ht="25.5" hidden="1" customHeight="1" x14ac:dyDescent="0.45">
      <c r="A17" s="1747" t="s">
        <v>1073</v>
      </c>
      <c r="B17" s="1727">
        <v>0</v>
      </c>
      <c r="C17" s="1728">
        <v>0</v>
      </c>
      <c r="D17" s="1729">
        <v>0</v>
      </c>
      <c r="E17" s="1729">
        <v>0</v>
      </c>
      <c r="F17" s="1729">
        <v>0</v>
      </c>
      <c r="G17" s="1729">
        <v>0</v>
      </c>
      <c r="H17" s="1729">
        <v>0</v>
      </c>
      <c r="I17" s="1729">
        <v>0</v>
      </c>
      <c r="J17" s="1729">
        <v>0</v>
      </c>
      <c r="K17" s="1729">
        <v>0</v>
      </c>
      <c r="L17" s="1729">
        <v>0</v>
      </c>
      <c r="M17" s="1729">
        <v>0</v>
      </c>
      <c r="N17" s="1727">
        <v>0</v>
      </c>
      <c r="O17" s="1728">
        <v>0</v>
      </c>
      <c r="P17" s="1729">
        <v>0</v>
      </c>
      <c r="Q17" s="1729">
        <v>0</v>
      </c>
      <c r="R17" s="1729">
        <v>0</v>
      </c>
      <c r="S17" s="1729">
        <v>0</v>
      </c>
      <c r="T17" s="1729">
        <v>0</v>
      </c>
      <c r="U17" s="1729">
        <v>0</v>
      </c>
      <c r="V17" s="1729">
        <v>0</v>
      </c>
      <c r="W17" s="1729">
        <v>0</v>
      </c>
      <c r="X17" s="1729">
        <v>0</v>
      </c>
      <c r="Y17" s="1729">
        <v>0</v>
      </c>
      <c r="Z17" s="1727"/>
      <c r="AA17" s="1728">
        <v>0</v>
      </c>
      <c r="AB17" s="1729">
        <v>0</v>
      </c>
      <c r="AC17" s="1729">
        <v>0</v>
      </c>
      <c r="AD17" s="1729">
        <v>0</v>
      </c>
      <c r="AE17" s="1729">
        <v>0</v>
      </c>
      <c r="AF17" s="1729">
        <v>0</v>
      </c>
      <c r="AG17" s="1729">
        <v>0</v>
      </c>
      <c r="AH17" s="1729">
        <v>0</v>
      </c>
      <c r="AI17" s="1729">
        <v>0</v>
      </c>
      <c r="AJ17" s="1729">
        <v>0</v>
      </c>
      <c r="AK17" s="1729">
        <v>0</v>
      </c>
      <c r="AL17" s="1727"/>
    </row>
    <row r="18" spans="1:38" ht="25.5" customHeight="1" x14ac:dyDescent="0.45">
      <c r="A18" s="1747" t="s">
        <v>1074</v>
      </c>
      <c r="B18" s="1727">
        <v>3851.0408720000005</v>
      </c>
      <c r="C18" s="1728">
        <v>5001.8814230000007</v>
      </c>
      <c r="D18" s="1729">
        <v>5100.4812529999999</v>
      </c>
      <c r="E18" s="1729">
        <v>5100.9441630000001</v>
      </c>
      <c r="F18" s="1729">
        <v>5072.243743</v>
      </c>
      <c r="G18" s="1729">
        <v>5081.8259800000005</v>
      </c>
      <c r="H18" s="1729">
        <v>5093.2598570000009</v>
      </c>
      <c r="I18" s="1729">
        <v>5096.2224810000007</v>
      </c>
      <c r="J18" s="1729">
        <v>5102.2866020000001</v>
      </c>
      <c r="K18" s="1729">
        <v>536.86300815999994</v>
      </c>
      <c r="L18" s="1729">
        <v>554.41771744999994</v>
      </c>
      <c r="M18" s="1729">
        <v>131.99844351179999</v>
      </c>
      <c r="N18" s="1727">
        <v>132.3609111536</v>
      </c>
      <c r="O18" s="1728">
        <v>136.56280876919999</v>
      </c>
      <c r="P18" s="1729">
        <v>140.92378309279999</v>
      </c>
      <c r="Q18" s="1729">
        <v>146.29603077439998</v>
      </c>
      <c r="R18" s="1729">
        <v>0</v>
      </c>
      <c r="S18" s="1729">
        <v>0</v>
      </c>
      <c r="T18" s="1729">
        <v>0</v>
      </c>
      <c r="U18" s="1729">
        <v>0</v>
      </c>
      <c r="V18" s="1729">
        <v>0</v>
      </c>
      <c r="W18" s="1729">
        <v>0</v>
      </c>
      <c r="X18" s="1729">
        <v>0</v>
      </c>
      <c r="Y18" s="1729">
        <v>0</v>
      </c>
      <c r="Z18" s="1727">
        <v>0</v>
      </c>
      <c r="AA18" s="1728">
        <v>0</v>
      </c>
      <c r="AB18" s="1729">
        <v>0</v>
      </c>
      <c r="AC18" s="1729">
        <v>0</v>
      </c>
      <c r="AD18" s="1729">
        <v>0</v>
      </c>
      <c r="AE18" s="1729">
        <v>0</v>
      </c>
      <c r="AF18" s="1729">
        <v>0</v>
      </c>
      <c r="AG18" s="1729">
        <v>0</v>
      </c>
      <c r="AH18" s="1729">
        <v>0</v>
      </c>
      <c r="AI18" s="1729">
        <v>0</v>
      </c>
      <c r="AJ18" s="1729">
        <v>0</v>
      </c>
      <c r="AK18" s="1729">
        <v>0</v>
      </c>
      <c r="AL18" s="1727">
        <v>0</v>
      </c>
    </row>
    <row r="19" spans="1:38" ht="25.5" customHeight="1" x14ac:dyDescent="0.45">
      <c r="A19" s="1747" t="s">
        <v>1075</v>
      </c>
      <c r="B19" s="1727">
        <v>0</v>
      </c>
      <c r="C19" s="1728">
        <v>0</v>
      </c>
      <c r="D19" s="1729">
        <v>0</v>
      </c>
      <c r="E19" s="1729">
        <v>0</v>
      </c>
      <c r="F19" s="1729">
        <v>0</v>
      </c>
      <c r="G19" s="1729">
        <v>0</v>
      </c>
      <c r="H19" s="1729">
        <v>0</v>
      </c>
      <c r="I19" s="1729">
        <v>0</v>
      </c>
      <c r="J19" s="1729">
        <v>0</v>
      </c>
      <c r="K19" s="1729">
        <v>4294.4364272191997</v>
      </c>
      <c r="L19" s="1729">
        <v>4434.8588103940001</v>
      </c>
      <c r="M19" s="1729">
        <v>4488.9179502017996</v>
      </c>
      <c r="N19" s="1727">
        <v>4501.2445160335992</v>
      </c>
      <c r="O19" s="1728">
        <v>4644.1399406291994</v>
      </c>
      <c r="P19" s="1729">
        <v>4792.4451433327995</v>
      </c>
      <c r="Q19" s="1729">
        <v>4975.1410782943994</v>
      </c>
      <c r="R19" s="1729">
        <v>5120.2776966776</v>
      </c>
      <c r="S19" s="1729">
        <v>5450.3128025378001</v>
      </c>
      <c r="T19" s="1729">
        <v>5629.3764579126</v>
      </c>
      <c r="U19" s="1729">
        <v>5756.7767323559992</v>
      </c>
      <c r="V19" s="1729">
        <v>5860.180776763199</v>
      </c>
      <c r="W19" s="1729">
        <v>6119.9660497637997</v>
      </c>
      <c r="X19" s="1729">
        <v>6282.3366755481993</v>
      </c>
      <c r="Y19" s="1729">
        <v>5944.8438041534</v>
      </c>
      <c r="Z19" s="1727">
        <v>5686.9905947627994</v>
      </c>
      <c r="AA19" s="1728">
        <v>5915.09</v>
      </c>
      <c r="AB19" s="1729">
        <v>6004</v>
      </c>
      <c r="AC19" s="1729">
        <v>6004</v>
      </c>
      <c r="AD19" s="1729">
        <v>5470.48</v>
      </c>
      <c r="AE19" s="1729">
        <v>3974.29</v>
      </c>
      <c r="AF19" s="1729">
        <v>3985.92</v>
      </c>
      <c r="AG19" s="1729">
        <v>4059.38</v>
      </c>
      <c r="AH19" s="1729">
        <v>4407.3100000000004</v>
      </c>
      <c r="AI19" s="1729">
        <v>4801.6400000000003</v>
      </c>
      <c r="AJ19" s="1729">
        <v>4214.0200000000004</v>
      </c>
      <c r="AK19" s="1729">
        <v>4357.04</v>
      </c>
      <c r="AL19" s="1727">
        <v>4040.0222910543994</v>
      </c>
    </row>
    <row r="20" spans="1:38" ht="25.5" customHeight="1" x14ac:dyDescent="0.45">
      <c r="A20" s="1747" t="s">
        <v>1076</v>
      </c>
      <c r="B20" s="1727">
        <v>2879.1087360000001</v>
      </c>
      <c r="C20" s="1728">
        <v>3739.4982239999999</v>
      </c>
      <c r="D20" s="1729">
        <v>3813.213264</v>
      </c>
      <c r="E20" s="1729">
        <v>3813.5593439999998</v>
      </c>
      <c r="F20" s="1729">
        <v>3792.1023839999998</v>
      </c>
      <c r="G20" s="1729">
        <v>3799.2662399999999</v>
      </c>
      <c r="H20" s="1729">
        <v>3807.8144160000002</v>
      </c>
      <c r="I20" s="1729">
        <v>3810.0293280000001</v>
      </c>
      <c r="J20" s="1729">
        <v>3814.5629759999997</v>
      </c>
      <c r="K20" s="1729">
        <v>210.58177086400033</v>
      </c>
      <c r="L20" s="1729">
        <v>217.46751585500036</v>
      </c>
      <c r="M20" s="1729">
        <v>220.11835714349999</v>
      </c>
      <c r="N20" s="1727">
        <v>220.72280201200002</v>
      </c>
      <c r="O20" s="1728">
        <v>227.72981493899999</v>
      </c>
      <c r="P20" s="1729">
        <v>235.00210147600001</v>
      </c>
      <c r="Q20" s="1729">
        <v>243.96077024800002</v>
      </c>
      <c r="R20" s="1729">
        <v>251.07768224200001</v>
      </c>
      <c r="S20" s="1729">
        <v>267.26126726350003</v>
      </c>
      <c r="T20" s="1729">
        <v>276.04182375450006</v>
      </c>
      <c r="U20" s="1729">
        <v>282.28901726999999</v>
      </c>
      <c r="V20" s="1729">
        <v>287.359532844</v>
      </c>
      <c r="W20" s="1729">
        <v>300.09835055849999</v>
      </c>
      <c r="X20" s="1729">
        <v>308.0603484815</v>
      </c>
      <c r="Y20" s="1729">
        <v>291.51106484050001</v>
      </c>
      <c r="Z20" s="1727">
        <v>278.86698770100003</v>
      </c>
      <c r="AA20" s="1728">
        <v>290.05</v>
      </c>
      <c r="AB20" s="1729">
        <v>294.41000000000003</v>
      </c>
      <c r="AC20" s="1729">
        <v>294.41000000000003</v>
      </c>
      <c r="AD20" s="1729">
        <v>268.25</v>
      </c>
      <c r="AE20" s="1729">
        <v>194.88</v>
      </c>
      <c r="AF20" s="1729">
        <v>195.45</v>
      </c>
      <c r="AG20" s="1729">
        <v>199.06</v>
      </c>
      <c r="AH20" s="1729">
        <v>216.12</v>
      </c>
      <c r="AI20" s="1729">
        <v>235.45</v>
      </c>
      <c r="AJ20" s="1729">
        <v>206.64</v>
      </c>
      <c r="AK20" s="1729">
        <v>213.65</v>
      </c>
      <c r="AL20" s="1727">
        <v>198.10633194800002</v>
      </c>
    </row>
    <row r="21" spans="1:38" ht="25.5" customHeight="1" x14ac:dyDescent="0.45">
      <c r="A21" s="1747" t="s">
        <v>1077</v>
      </c>
      <c r="B21" s="1727">
        <v>0</v>
      </c>
      <c r="C21" s="1728">
        <v>0</v>
      </c>
      <c r="D21" s="1729">
        <v>0</v>
      </c>
      <c r="E21" s="1729">
        <v>0</v>
      </c>
      <c r="F21" s="1729">
        <v>0</v>
      </c>
      <c r="G21" s="1729">
        <v>0</v>
      </c>
      <c r="H21" s="1729">
        <v>0</v>
      </c>
      <c r="I21" s="1729">
        <v>0</v>
      </c>
      <c r="J21" s="1729">
        <v>0</v>
      </c>
      <c r="K21" s="1729">
        <v>4294.4364272191997</v>
      </c>
      <c r="L21" s="1729">
        <v>4434.8588103940001</v>
      </c>
      <c r="M21" s="1729">
        <v>4488.9179502017996</v>
      </c>
      <c r="N21" s="1727">
        <v>4501.2445160335992</v>
      </c>
      <c r="O21" s="1728">
        <v>4644.1399406291994</v>
      </c>
      <c r="P21" s="1729">
        <v>4792.4451433327995</v>
      </c>
      <c r="Q21" s="1729">
        <v>4975.1410782943994</v>
      </c>
      <c r="R21" s="1729">
        <v>5120.2776966776</v>
      </c>
      <c r="S21" s="1729">
        <v>5450.3128025378001</v>
      </c>
      <c r="T21" s="1729">
        <v>5629.3764579126</v>
      </c>
      <c r="U21" s="1729">
        <v>5756.7767323559992</v>
      </c>
      <c r="V21" s="1729">
        <v>5860.180776763199</v>
      </c>
      <c r="W21" s="1729">
        <v>6119.9660497637997</v>
      </c>
      <c r="X21" s="1729">
        <v>6282.3366755481993</v>
      </c>
      <c r="Y21" s="1729">
        <v>5944.8438041534</v>
      </c>
      <c r="Z21" s="1727">
        <v>5686.9905947627994</v>
      </c>
      <c r="AA21" s="1728">
        <v>5915.09</v>
      </c>
      <c r="AB21" s="1729">
        <v>6004</v>
      </c>
      <c r="AC21" s="1729">
        <v>6004</v>
      </c>
      <c r="AD21" s="1729">
        <v>5470.48</v>
      </c>
      <c r="AE21" s="1729">
        <v>3974.29</v>
      </c>
      <c r="AF21" s="1729">
        <v>3985.92</v>
      </c>
      <c r="AG21" s="1729">
        <v>4059.38</v>
      </c>
      <c r="AH21" s="1729">
        <v>4407.3100000000004</v>
      </c>
      <c r="AI21" s="1729">
        <v>4801.6400000000003</v>
      </c>
      <c r="AJ21" s="1729">
        <v>4214.0200000000004</v>
      </c>
      <c r="AK21" s="1729">
        <v>4357.04</v>
      </c>
      <c r="AL21" s="1727">
        <v>4040.0222910543994</v>
      </c>
    </row>
    <row r="22" spans="1:38" ht="25.5" hidden="1" customHeight="1" x14ac:dyDescent="0.45">
      <c r="A22" s="1747" t="s">
        <v>1078</v>
      </c>
      <c r="B22" s="1727">
        <v>0</v>
      </c>
      <c r="C22" s="1728">
        <v>0</v>
      </c>
      <c r="D22" s="1729">
        <v>0</v>
      </c>
      <c r="E22" s="1729">
        <v>0</v>
      </c>
      <c r="F22" s="1729">
        <v>0</v>
      </c>
      <c r="G22" s="1729">
        <v>0</v>
      </c>
      <c r="H22" s="1729">
        <v>0</v>
      </c>
      <c r="I22" s="1729">
        <v>0</v>
      </c>
      <c r="J22" s="1729">
        <v>0</v>
      </c>
      <c r="K22" s="1729">
        <v>0</v>
      </c>
      <c r="L22" s="1729">
        <v>0</v>
      </c>
      <c r="M22" s="1729">
        <v>0</v>
      </c>
      <c r="N22" s="1727">
        <v>0</v>
      </c>
      <c r="O22" s="1728">
        <v>0</v>
      </c>
      <c r="P22" s="1729">
        <v>0</v>
      </c>
      <c r="Q22" s="1729">
        <v>0</v>
      </c>
      <c r="R22" s="1729">
        <v>0</v>
      </c>
      <c r="S22" s="1729">
        <v>0</v>
      </c>
      <c r="T22" s="1729">
        <v>0</v>
      </c>
      <c r="U22" s="1729">
        <v>0</v>
      </c>
      <c r="V22" s="1729">
        <v>0</v>
      </c>
      <c r="W22" s="1729">
        <v>0</v>
      </c>
      <c r="X22" s="1729">
        <v>0</v>
      </c>
      <c r="Y22" s="1729"/>
      <c r="Z22" s="1727"/>
      <c r="AA22" s="1728">
        <v>0</v>
      </c>
      <c r="AB22" s="1729">
        <v>0</v>
      </c>
      <c r="AC22" s="1729">
        <v>0</v>
      </c>
      <c r="AD22" s="1729">
        <v>0</v>
      </c>
      <c r="AE22" s="1729">
        <v>0</v>
      </c>
      <c r="AF22" s="1729">
        <v>0</v>
      </c>
      <c r="AG22" s="1729">
        <v>0</v>
      </c>
      <c r="AH22" s="1729">
        <v>0</v>
      </c>
      <c r="AI22" s="1729">
        <v>0</v>
      </c>
      <c r="AJ22" s="1729">
        <v>0</v>
      </c>
      <c r="AK22" s="1729">
        <v>0</v>
      </c>
      <c r="AL22" s="1727"/>
    </row>
    <row r="23" spans="1:38" ht="25.5" hidden="1" customHeight="1" x14ac:dyDescent="0.45">
      <c r="A23" s="1747" t="s">
        <v>1079</v>
      </c>
      <c r="B23" s="1727">
        <v>0</v>
      </c>
      <c r="C23" s="1728">
        <v>0</v>
      </c>
      <c r="D23" s="1729">
        <v>0</v>
      </c>
      <c r="E23" s="1729">
        <v>0</v>
      </c>
      <c r="F23" s="1729">
        <v>0</v>
      </c>
      <c r="G23" s="1729">
        <v>0</v>
      </c>
      <c r="H23" s="1729">
        <v>0</v>
      </c>
      <c r="I23" s="1729">
        <v>0</v>
      </c>
      <c r="J23" s="1729">
        <v>0</v>
      </c>
      <c r="K23" s="1729">
        <v>0</v>
      </c>
      <c r="L23" s="1729">
        <v>0</v>
      </c>
      <c r="M23" s="1729">
        <v>0</v>
      </c>
      <c r="N23" s="1727">
        <v>0</v>
      </c>
      <c r="O23" s="1728">
        <v>0</v>
      </c>
      <c r="P23" s="1729">
        <v>0</v>
      </c>
      <c r="Q23" s="1729">
        <v>0</v>
      </c>
      <c r="R23" s="1729">
        <v>0</v>
      </c>
      <c r="S23" s="1729">
        <v>0</v>
      </c>
      <c r="T23" s="1729">
        <v>0</v>
      </c>
      <c r="U23" s="1729">
        <v>0</v>
      </c>
      <c r="V23" s="1729">
        <v>0</v>
      </c>
      <c r="W23" s="1729">
        <v>0</v>
      </c>
      <c r="X23" s="1729">
        <v>0</v>
      </c>
      <c r="Y23" s="1729"/>
      <c r="Z23" s="1727"/>
      <c r="AA23" s="1728">
        <v>0</v>
      </c>
      <c r="AB23" s="1729">
        <v>0</v>
      </c>
      <c r="AC23" s="1729">
        <v>0</v>
      </c>
      <c r="AD23" s="1729">
        <v>0</v>
      </c>
      <c r="AE23" s="1729">
        <v>0</v>
      </c>
      <c r="AF23" s="1729">
        <v>0</v>
      </c>
      <c r="AG23" s="1729">
        <v>0</v>
      </c>
      <c r="AH23" s="1729">
        <v>0</v>
      </c>
      <c r="AI23" s="1729">
        <v>0</v>
      </c>
      <c r="AJ23" s="1729">
        <v>0</v>
      </c>
      <c r="AK23" s="1729">
        <v>0</v>
      </c>
      <c r="AL23" s="1727"/>
    </row>
    <row r="24" spans="1:38" ht="25.5" hidden="1" customHeight="1" x14ac:dyDescent="0.45">
      <c r="A24" s="1747" t="s">
        <v>1080</v>
      </c>
      <c r="B24" s="1727">
        <v>0</v>
      </c>
      <c r="C24" s="1728">
        <v>0</v>
      </c>
      <c r="D24" s="1729">
        <v>0</v>
      </c>
      <c r="E24" s="1729">
        <v>0</v>
      </c>
      <c r="F24" s="1729">
        <v>0</v>
      </c>
      <c r="G24" s="1729">
        <v>0</v>
      </c>
      <c r="H24" s="1729">
        <v>0</v>
      </c>
      <c r="I24" s="1729">
        <v>0</v>
      </c>
      <c r="J24" s="1729">
        <v>0</v>
      </c>
      <c r="K24" s="1729">
        <v>0</v>
      </c>
      <c r="L24" s="1729">
        <v>0</v>
      </c>
      <c r="M24" s="1729">
        <v>0</v>
      </c>
      <c r="N24" s="1727">
        <v>0</v>
      </c>
      <c r="O24" s="1728">
        <v>0</v>
      </c>
      <c r="P24" s="1729">
        <v>0</v>
      </c>
      <c r="Q24" s="1729">
        <v>0</v>
      </c>
      <c r="R24" s="1729">
        <v>0</v>
      </c>
      <c r="S24" s="1729">
        <v>0</v>
      </c>
      <c r="T24" s="1729">
        <v>0</v>
      </c>
      <c r="U24" s="1729">
        <v>0</v>
      </c>
      <c r="V24" s="1729">
        <v>0</v>
      </c>
      <c r="W24" s="1729">
        <v>0</v>
      </c>
      <c r="X24" s="1729">
        <v>0</v>
      </c>
      <c r="Y24" s="1729"/>
      <c r="Z24" s="1727"/>
      <c r="AA24" s="1728">
        <v>0</v>
      </c>
      <c r="AB24" s="1729">
        <v>0</v>
      </c>
      <c r="AC24" s="1729">
        <v>0</v>
      </c>
      <c r="AD24" s="1729">
        <v>0</v>
      </c>
      <c r="AE24" s="1729">
        <v>0</v>
      </c>
      <c r="AF24" s="1729">
        <v>0</v>
      </c>
      <c r="AG24" s="1729">
        <v>0</v>
      </c>
      <c r="AH24" s="1729">
        <v>0</v>
      </c>
      <c r="AI24" s="1729">
        <v>0</v>
      </c>
      <c r="AJ24" s="1729">
        <v>0</v>
      </c>
      <c r="AK24" s="1729">
        <v>0</v>
      </c>
      <c r="AL24" s="1727"/>
    </row>
    <row r="25" spans="1:38" ht="25.5" customHeight="1" x14ac:dyDescent="0.45">
      <c r="A25" s="1747" t="s">
        <v>1081</v>
      </c>
      <c r="B25" s="1727">
        <v>31448.887719999999</v>
      </c>
      <c r="C25" s="1728">
        <v>27265.067235999999</v>
      </c>
      <c r="D25" s="1729">
        <v>7247.9516359999998</v>
      </c>
      <c r="E25" s="1729">
        <v>6241.0667649999996</v>
      </c>
      <c r="F25" s="1729">
        <v>5863.7165929999992</v>
      </c>
      <c r="G25" s="1729">
        <v>5598.9316779999999</v>
      </c>
      <c r="H25" s="1729">
        <v>5598.9316780000008</v>
      </c>
      <c r="I25" s="1729">
        <v>5598.931677999999</v>
      </c>
      <c r="J25" s="1729">
        <v>5598.9316779999999</v>
      </c>
      <c r="K25" s="1729">
        <v>1276.8943849999998</v>
      </c>
      <c r="L25" s="1729">
        <v>1276.8943849999998</v>
      </c>
      <c r="M25" s="1729">
        <v>1185.149774</v>
      </c>
      <c r="N25" s="1727">
        <v>1068.3358079999998</v>
      </c>
      <c r="O25" s="1728">
        <v>1068.3358079999998</v>
      </c>
      <c r="P25" s="1729">
        <v>1068.3358079999998</v>
      </c>
      <c r="Q25" s="1729">
        <v>1059.515508</v>
      </c>
      <c r="R25" s="1729">
        <v>913.37207399999988</v>
      </c>
      <c r="S25" s="1729">
        <v>913.37207400000011</v>
      </c>
      <c r="T25" s="1729">
        <v>904.36020099999996</v>
      </c>
      <c r="U25" s="1729">
        <v>869.24883</v>
      </c>
      <c r="V25" s="1729">
        <v>869.24883</v>
      </c>
      <c r="W25" s="1729">
        <v>869.24883</v>
      </c>
      <c r="X25" s="1729">
        <v>812.37505299999998</v>
      </c>
      <c r="Y25" s="1729">
        <v>812.37505299999998</v>
      </c>
      <c r="Z25" s="1727">
        <v>668.74946799999998</v>
      </c>
      <c r="AA25" s="1728">
        <v>668.75</v>
      </c>
      <c r="AB25" s="1729">
        <v>465.8</v>
      </c>
      <c r="AC25" s="1729">
        <v>465.75</v>
      </c>
      <c r="AD25" s="1729">
        <v>377.82</v>
      </c>
      <c r="AE25" s="1729">
        <v>214.02</v>
      </c>
      <c r="AF25" s="1729">
        <v>214.02</v>
      </c>
      <c r="AG25" s="1734">
        <v>0</v>
      </c>
      <c r="AH25" s="1734">
        <v>0</v>
      </c>
      <c r="AI25" s="1734">
        <v>0</v>
      </c>
      <c r="AJ25" s="1734">
        <v>0</v>
      </c>
      <c r="AK25" s="1734">
        <v>0</v>
      </c>
      <c r="AL25" s="1727">
        <v>0</v>
      </c>
    </row>
    <row r="26" spans="1:38" ht="25.5" hidden="1" customHeight="1" x14ac:dyDescent="0.45">
      <c r="A26" s="1747" t="s">
        <v>1082</v>
      </c>
      <c r="B26" s="1727">
        <v>0</v>
      </c>
      <c r="C26" s="1728">
        <v>0</v>
      </c>
      <c r="D26" s="1729">
        <v>0</v>
      </c>
      <c r="E26" s="1729">
        <v>0</v>
      </c>
      <c r="F26" s="1729">
        <v>0</v>
      </c>
      <c r="G26" s="1729">
        <v>0</v>
      </c>
      <c r="H26" s="1729">
        <v>0</v>
      </c>
      <c r="I26" s="1729">
        <v>0</v>
      </c>
      <c r="J26" s="1729">
        <v>0</v>
      </c>
      <c r="K26" s="1729">
        <v>0</v>
      </c>
      <c r="L26" s="1729">
        <v>0</v>
      </c>
      <c r="M26" s="1729">
        <v>0</v>
      </c>
      <c r="N26" s="1727">
        <v>0</v>
      </c>
      <c r="O26" s="1728">
        <v>0</v>
      </c>
      <c r="P26" s="1729">
        <v>0</v>
      </c>
      <c r="Q26" s="1729">
        <v>0</v>
      </c>
      <c r="R26" s="1729">
        <v>0</v>
      </c>
      <c r="S26" s="1729">
        <v>0</v>
      </c>
      <c r="T26" s="1729">
        <v>0</v>
      </c>
      <c r="U26" s="1729">
        <v>0</v>
      </c>
      <c r="V26" s="1729">
        <v>0</v>
      </c>
      <c r="W26" s="1729">
        <v>0</v>
      </c>
      <c r="X26" s="1729">
        <v>0</v>
      </c>
      <c r="Y26" s="1729"/>
      <c r="Z26" s="1727"/>
      <c r="AA26" s="1728">
        <v>0</v>
      </c>
      <c r="AB26" s="1729">
        <v>0</v>
      </c>
      <c r="AC26" s="1729">
        <v>0</v>
      </c>
      <c r="AD26" s="1729">
        <v>0</v>
      </c>
      <c r="AE26" s="1729">
        <v>0</v>
      </c>
      <c r="AF26" s="1729">
        <v>0</v>
      </c>
      <c r="AG26" s="1729">
        <v>0</v>
      </c>
      <c r="AH26" s="1729">
        <v>0</v>
      </c>
      <c r="AI26" s="1729">
        <v>0</v>
      </c>
      <c r="AJ26" s="1729">
        <v>0</v>
      </c>
      <c r="AK26" s="1729">
        <v>0</v>
      </c>
      <c r="AL26" s="1727"/>
    </row>
    <row r="27" spans="1:38" ht="25.5" hidden="1" customHeight="1" x14ac:dyDescent="0.45">
      <c r="A27" s="1747" t="s">
        <v>1083</v>
      </c>
      <c r="B27" s="1727">
        <v>0</v>
      </c>
      <c r="C27" s="1728">
        <v>0</v>
      </c>
      <c r="D27" s="1729">
        <v>0</v>
      </c>
      <c r="E27" s="1729">
        <v>0</v>
      </c>
      <c r="F27" s="1729">
        <v>0</v>
      </c>
      <c r="G27" s="1729">
        <v>0</v>
      </c>
      <c r="H27" s="1729">
        <v>0</v>
      </c>
      <c r="I27" s="1729">
        <v>0</v>
      </c>
      <c r="J27" s="1729">
        <v>0</v>
      </c>
      <c r="K27" s="1729">
        <v>0</v>
      </c>
      <c r="L27" s="1729">
        <v>0</v>
      </c>
      <c r="M27" s="1729">
        <v>0</v>
      </c>
      <c r="N27" s="1727">
        <v>0</v>
      </c>
      <c r="O27" s="1728">
        <v>0</v>
      </c>
      <c r="P27" s="1729">
        <v>0</v>
      </c>
      <c r="Q27" s="1729">
        <v>0</v>
      </c>
      <c r="R27" s="1729">
        <v>0</v>
      </c>
      <c r="S27" s="1729">
        <v>0</v>
      </c>
      <c r="T27" s="1729">
        <v>0</v>
      </c>
      <c r="U27" s="1729">
        <v>0</v>
      </c>
      <c r="V27" s="1729">
        <v>0</v>
      </c>
      <c r="W27" s="1729">
        <v>0</v>
      </c>
      <c r="X27" s="1729">
        <v>0</v>
      </c>
      <c r="Y27" s="1729"/>
      <c r="Z27" s="1727"/>
      <c r="AA27" s="1728">
        <v>0</v>
      </c>
      <c r="AB27" s="1729">
        <v>0</v>
      </c>
      <c r="AC27" s="1729">
        <v>0</v>
      </c>
      <c r="AD27" s="1729">
        <v>0</v>
      </c>
      <c r="AE27" s="1729">
        <v>0</v>
      </c>
      <c r="AF27" s="1729">
        <v>0</v>
      </c>
      <c r="AG27" s="1729">
        <v>0</v>
      </c>
      <c r="AH27" s="1729">
        <v>0</v>
      </c>
      <c r="AI27" s="1729">
        <v>0</v>
      </c>
      <c r="AJ27" s="1729">
        <v>0</v>
      </c>
      <c r="AK27" s="1729">
        <v>0</v>
      </c>
      <c r="AL27" s="1727"/>
    </row>
    <row r="28" spans="1:38" ht="25.5" customHeight="1" x14ac:dyDescent="0.45">
      <c r="A28" s="1747" t="s">
        <v>1084</v>
      </c>
      <c r="B28" s="1727">
        <v>541.36</v>
      </c>
      <c r="C28" s="1728">
        <v>541.36</v>
      </c>
      <c r="D28" s="1729">
        <v>8836.9779780000008</v>
      </c>
      <c r="E28" s="1729">
        <v>8840.7793290000009</v>
      </c>
      <c r="F28" s="1729">
        <v>8840.7793290000009</v>
      </c>
      <c r="G28" s="1729">
        <v>8840.7793290000009</v>
      </c>
      <c r="H28" s="1729">
        <v>8840.7793290000009</v>
      </c>
      <c r="I28" s="1729">
        <v>8840.7793290000009</v>
      </c>
      <c r="J28" s="1729">
        <v>8988.8620690000007</v>
      </c>
      <c r="K28" s="1729">
        <v>27640.457272999996</v>
      </c>
      <c r="L28" s="1729">
        <v>27647.525901000001</v>
      </c>
      <c r="M28" s="1729">
        <v>27647.525901000001</v>
      </c>
      <c r="N28" s="1727">
        <v>27945.461735000001</v>
      </c>
      <c r="O28" s="1728">
        <v>27945.461734999997</v>
      </c>
      <c r="P28" s="1729">
        <v>28385.052485</v>
      </c>
      <c r="Q28" s="1729">
        <v>28385.052485</v>
      </c>
      <c r="R28" s="1729">
        <v>28385.763226999996</v>
      </c>
      <c r="S28" s="1729">
        <v>28385.763226999999</v>
      </c>
      <c r="T28" s="1729">
        <v>28390.788227000001</v>
      </c>
      <c r="U28" s="1729">
        <v>28390.788227000001</v>
      </c>
      <c r="V28" s="1729">
        <v>28861.312039</v>
      </c>
      <c r="W28" s="1729">
        <v>28861.312039</v>
      </c>
      <c r="X28" s="1729">
        <v>29201.919978999998</v>
      </c>
      <c r="Y28" s="1729">
        <v>29201.919978999998</v>
      </c>
      <c r="Z28" s="1727">
        <v>29207.029147000001</v>
      </c>
      <c r="AA28" s="1728">
        <v>29207.03</v>
      </c>
      <c r="AB28" s="1729">
        <v>29691.05</v>
      </c>
      <c r="AC28" s="1729">
        <v>29691.05</v>
      </c>
      <c r="AD28" s="1729">
        <v>29691.05</v>
      </c>
      <c r="AE28" s="1729">
        <v>29691.05</v>
      </c>
      <c r="AF28" s="1729">
        <v>29691.05</v>
      </c>
      <c r="AG28" s="1729">
        <v>29691.05</v>
      </c>
      <c r="AH28" s="1729">
        <v>29691.05</v>
      </c>
      <c r="AI28" s="1729">
        <v>29691.05</v>
      </c>
      <c r="AJ28" s="1729">
        <v>29691.05</v>
      </c>
      <c r="AK28" s="1729">
        <v>29691.05</v>
      </c>
      <c r="AL28" s="1727">
        <v>29696.246297000002</v>
      </c>
    </row>
    <row r="29" spans="1:38" ht="25.5" customHeight="1" x14ac:dyDescent="0.45">
      <c r="A29" s="1747" t="s">
        <v>1085</v>
      </c>
      <c r="B29" s="1727">
        <v>0</v>
      </c>
      <c r="C29" s="1728">
        <v>0</v>
      </c>
      <c r="D29" s="1729">
        <v>3275.2895149999999</v>
      </c>
      <c r="E29" s="1729">
        <v>3275.5351449999994</v>
      </c>
      <c r="F29" s="1729">
        <v>3275.5351449999998</v>
      </c>
      <c r="G29" s="1729">
        <v>3275.5351449999994</v>
      </c>
      <c r="H29" s="1729">
        <v>3275.5351449999998</v>
      </c>
      <c r="I29" s="1729">
        <v>3275.5351449999994</v>
      </c>
      <c r="J29" s="1729">
        <v>3275.5351449999998</v>
      </c>
      <c r="K29" s="1729">
        <v>3286.7818480000001</v>
      </c>
      <c r="L29" s="1729">
        <v>3286.7818480000005</v>
      </c>
      <c r="M29" s="1729">
        <v>3286.7818480000001</v>
      </c>
      <c r="N29" s="1727">
        <v>3265.4219350000003</v>
      </c>
      <c r="O29" s="1728">
        <v>3265.4219349999998</v>
      </c>
      <c r="P29" s="1729">
        <v>3265.4219349999994</v>
      </c>
      <c r="Q29" s="1729">
        <v>3265.4219349999998</v>
      </c>
      <c r="R29" s="1729">
        <v>3265.4219349999998</v>
      </c>
      <c r="S29" s="1729">
        <v>3265.4219349999998</v>
      </c>
      <c r="T29" s="1729">
        <v>3265.4219349999998</v>
      </c>
      <c r="U29" s="1729">
        <v>3265.4219349999998</v>
      </c>
      <c r="V29" s="1729">
        <v>3265.4219349999998</v>
      </c>
      <c r="W29" s="1729">
        <v>3265.4219349999998</v>
      </c>
      <c r="X29" s="1729">
        <v>3265.4219349999998</v>
      </c>
      <c r="Y29" s="1729">
        <v>3265.4219349999998</v>
      </c>
      <c r="Z29" s="1727">
        <v>3265.4219349999998</v>
      </c>
      <c r="AA29" s="1728">
        <v>3265.42</v>
      </c>
      <c r="AB29" s="1729">
        <v>3265.42</v>
      </c>
      <c r="AC29" s="1729">
        <v>3265.42</v>
      </c>
      <c r="AD29" s="1729">
        <v>3265.42</v>
      </c>
      <c r="AE29" s="1729">
        <v>3265.42</v>
      </c>
      <c r="AF29" s="1729">
        <v>3265.42</v>
      </c>
      <c r="AG29" s="1729">
        <v>3265.42</v>
      </c>
      <c r="AH29" s="1729">
        <v>3265.42</v>
      </c>
      <c r="AI29" s="1729">
        <v>3265.42</v>
      </c>
      <c r="AJ29" s="1729">
        <v>3265.42</v>
      </c>
      <c r="AK29" s="1729">
        <v>3265.42</v>
      </c>
      <c r="AL29" s="1727">
        <v>3265.4219349999998</v>
      </c>
    </row>
    <row r="30" spans="1:38" ht="25.5" customHeight="1" x14ac:dyDescent="0.45">
      <c r="A30" s="1747" t="s">
        <v>1086</v>
      </c>
      <c r="B30" s="1727">
        <v>25859.287412999998</v>
      </c>
      <c r="C30" s="1728">
        <v>25859.287412999998</v>
      </c>
      <c r="D30" s="1729">
        <v>7557.1002109999999</v>
      </c>
      <c r="E30" s="1729">
        <v>7280.153734999999</v>
      </c>
      <c r="F30" s="1729">
        <v>7280.1537349999999</v>
      </c>
      <c r="G30" s="1729">
        <v>7280.153734999999</v>
      </c>
      <c r="H30" s="1729">
        <v>7280.1537349999999</v>
      </c>
      <c r="I30" s="1729">
        <v>7280.1537349999999</v>
      </c>
      <c r="J30" s="1729">
        <v>7280.1537349999999</v>
      </c>
      <c r="K30" s="1729">
        <v>1495.2544989999999</v>
      </c>
      <c r="L30" s="1729">
        <v>1495.2544989999997</v>
      </c>
      <c r="M30" s="1729">
        <v>1495.2544990000001</v>
      </c>
      <c r="N30" s="1727">
        <v>1498.5197499999999</v>
      </c>
      <c r="O30" s="1728">
        <v>1498.5197499999999</v>
      </c>
      <c r="P30" s="1729">
        <v>1498.5197499999999</v>
      </c>
      <c r="Q30" s="1729">
        <v>1498.5197499999999</v>
      </c>
      <c r="R30" s="1729">
        <v>1316.0413020000001</v>
      </c>
      <c r="S30" s="1729">
        <v>1316.0413020000001</v>
      </c>
      <c r="T30" s="1729">
        <v>1316.0413020000001</v>
      </c>
      <c r="U30" s="1729">
        <v>1130.422622</v>
      </c>
      <c r="V30" s="1729">
        <v>1130.422622</v>
      </c>
      <c r="W30" s="1729">
        <v>1130.422622</v>
      </c>
      <c r="X30" s="1729">
        <v>1130.422622</v>
      </c>
      <c r="Y30" s="1729">
        <v>1130.422622</v>
      </c>
      <c r="Z30" s="1727">
        <v>1130.422622</v>
      </c>
      <c r="AA30" s="1728">
        <v>1130.42</v>
      </c>
      <c r="AB30" s="1729">
        <v>1073.22</v>
      </c>
      <c r="AC30" s="1729">
        <v>962.84</v>
      </c>
      <c r="AD30" s="1729">
        <v>962.84</v>
      </c>
      <c r="AE30" s="1729">
        <v>962.84</v>
      </c>
      <c r="AF30" s="1729">
        <v>689.92</v>
      </c>
      <c r="AG30" s="1729">
        <v>689.92</v>
      </c>
      <c r="AH30" s="1729">
        <v>689.92</v>
      </c>
      <c r="AI30" s="1729">
        <v>689.92</v>
      </c>
      <c r="AJ30" s="1729">
        <v>607.1</v>
      </c>
      <c r="AK30" s="1729">
        <v>607.1</v>
      </c>
      <c r="AL30" s="1727">
        <v>607.09608100000003</v>
      </c>
    </row>
    <row r="31" spans="1:38" ht="25.5" customHeight="1" x14ac:dyDescent="0.45">
      <c r="A31" s="1747" t="s">
        <v>1087</v>
      </c>
      <c r="B31" s="1727">
        <v>0</v>
      </c>
      <c r="C31" s="1728">
        <v>0</v>
      </c>
      <c r="D31" s="1729">
        <v>8836.9779780000008</v>
      </c>
      <c r="E31" s="1729">
        <v>8840.7793290000009</v>
      </c>
      <c r="F31" s="1729">
        <v>8840.7793290000009</v>
      </c>
      <c r="G31" s="1729">
        <v>8840.7793290000009</v>
      </c>
      <c r="H31" s="1729">
        <v>8840.7793290000009</v>
      </c>
      <c r="I31" s="1729">
        <v>8840.7793290000009</v>
      </c>
      <c r="J31" s="1729">
        <v>8995.4926739999992</v>
      </c>
      <c r="K31" s="1729">
        <v>27344.041541999999</v>
      </c>
      <c r="L31" s="1729">
        <v>27351.426683999998</v>
      </c>
      <c r="M31" s="1729">
        <v>27351.426684000002</v>
      </c>
      <c r="N31" s="1727">
        <v>27749.360995999999</v>
      </c>
      <c r="O31" s="1728">
        <v>27749.360995999999</v>
      </c>
      <c r="P31" s="1729">
        <v>28204.470524</v>
      </c>
      <c r="Q31" s="1729">
        <v>28204.470523999997</v>
      </c>
      <c r="R31" s="1729">
        <v>28204.744493999995</v>
      </c>
      <c r="S31" s="1729">
        <v>28204.744493999999</v>
      </c>
      <c r="T31" s="1729">
        <v>28211.744493999999</v>
      </c>
      <c r="U31" s="1729">
        <v>28211.744493999999</v>
      </c>
      <c r="V31" s="1729">
        <v>28698.343635000001</v>
      </c>
      <c r="W31" s="1729">
        <v>28698.343635000001</v>
      </c>
      <c r="X31" s="1729">
        <v>29038.951574999999</v>
      </c>
      <c r="Y31" s="1729">
        <v>29038.951574999999</v>
      </c>
      <c r="Z31" s="1727">
        <v>29046.074075</v>
      </c>
      <c r="AA31" s="1728">
        <v>29046.07</v>
      </c>
      <c r="AB31" s="1729">
        <v>29547.13</v>
      </c>
      <c r="AC31" s="1729">
        <v>29547.13</v>
      </c>
      <c r="AD31" s="1729">
        <v>29547.13</v>
      </c>
      <c r="AE31" s="1729">
        <v>29547.13</v>
      </c>
      <c r="AF31" s="1729">
        <v>29554.38</v>
      </c>
      <c r="AG31" s="1729">
        <v>29554.38</v>
      </c>
      <c r="AH31" s="1729">
        <v>29554.38</v>
      </c>
      <c r="AI31" s="1729">
        <v>29554.38</v>
      </c>
      <c r="AJ31" s="1729">
        <v>29554.38</v>
      </c>
      <c r="AK31" s="1729">
        <v>29554.38</v>
      </c>
      <c r="AL31" s="1727">
        <v>29561.753747999999</v>
      </c>
    </row>
    <row r="32" spans="1:38" ht="25.5" customHeight="1" x14ac:dyDescent="0.45">
      <c r="A32" s="1747" t="s">
        <v>1088</v>
      </c>
      <c r="B32" s="1727">
        <v>0</v>
      </c>
      <c r="C32" s="1728">
        <v>0</v>
      </c>
      <c r="D32" s="1729">
        <v>3275.2895149999999</v>
      </c>
      <c r="E32" s="1729">
        <v>3275.5351449999994</v>
      </c>
      <c r="F32" s="1729">
        <v>3275.5351449999998</v>
      </c>
      <c r="G32" s="1729">
        <v>3275.5351449999994</v>
      </c>
      <c r="H32" s="1729">
        <v>3275.5351449999998</v>
      </c>
      <c r="I32" s="1729">
        <v>3275.5351449999994</v>
      </c>
      <c r="J32" s="1729">
        <v>3275.5351449999998</v>
      </c>
      <c r="K32" s="1729">
        <v>3286.7818480000001</v>
      </c>
      <c r="L32" s="1729">
        <v>3286.7818480000005</v>
      </c>
      <c r="M32" s="1729">
        <v>3286.7818480000001</v>
      </c>
      <c r="N32" s="1727">
        <v>3265.4219350000003</v>
      </c>
      <c r="O32" s="1728">
        <v>3265.4219349999998</v>
      </c>
      <c r="P32" s="1729">
        <v>3265.4219349999994</v>
      </c>
      <c r="Q32" s="1729">
        <v>3265.4219349999998</v>
      </c>
      <c r="R32" s="1729">
        <v>3265.4219349999998</v>
      </c>
      <c r="S32" s="1729">
        <v>3265.4219349999998</v>
      </c>
      <c r="T32" s="1729">
        <v>3265.4219349999998</v>
      </c>
      <c r="U32" s="1729">
        <v>3265.4219349999998</v>
      </c>
      <c r="V32" s="1729">
        <v>3265.4219349999998</v>
      </c>
      <c r="W32" s="1729">
        <v>3265.4219349999998</v>
      </c>
      <c r="X32" s="1729">
        <v>3265.4219349999998</v>
      </c>
      <c r="Y32" s="1729">
        <v>3265.4219349999998</v>
      </c>
      <c r="Z32" s="1727">
        <v>3265.4219349999998</v>
      </c>
      <c r="AA32" s="1728">
        <v>3265.42</v>
      </c>
      <c r="AB32" s="1729">
        <v>3265.42</v>
      </c>
      <c r="AC32" s="1729">
        <v>3265.42</v>
      </c>
      <c r="AD32" s="1729">
        <v>3265.42</v>
      </c>
      <c r="AE32" s="1729">
        <v>3265.42</v>
      </c>
      <c r="AF32" s="1729">
        <v>3265.42</v>
      </c>
      <c r="AG32" s="1729">
        <v>3265.42</v>
      </c>
      <c r="AH32" s="1729">
        <v>3265.42</v>
      </c>
      <c r="AI32" s="1729">
        <v>3265.42</v>
      </c>
      <c r="AJ32" s="1729">
        <v>3265.42</v>
      </c>
      <c r="AK32" s="1729">
        <v>3265.42</v>
      </c>
      <c r="AL32" s="1727">
        <v>3265.4219349999998</v>
      </c>
    </row>
    <row r="33" spans="1:38" ht="25.5" hidden="1" customHeight="1" x14ac:dyDescent="0.45">
      <c r="A33" s="1747" t="s">
        <v>1089</v>
      </c>
      <c r="B33" s="1727">
        <v>0</v>
      </c>
      <c r="C33" s="1728">
        <v>0</v>
      </c>
      <c r="D33" s="1729">
        <v>0</v>
      </c>
      <c r="E33" s="1729">
        <v>0</v>
      </c>
      <c r="F33" s="1729">
        <v>0</v>
      </c>
      <c r="G33" s="1729">
        <v>0</v>
      </c>
      <c r="H33" s="1729">
        <v>0</v>
      </c>
      <c r="I33" s="1729">
        <v>0</v>
      </c>
      <c r="J33" s="1729">
        <v>0</v>
      </c>
      <c r="K33" s="1729">
        <v>0</v>
      </c>
      <c r="L33" s="1729">
        <v>0</v>
      </c>
      <c r="M33" s="1729">
        <v>0</v>
      </c>
      <c r="N33" s="1727">
        <v>0</v>
      </c>
      <c r="O33" s="1728">
        <v>0</v>
      </c>
      <c r="P33" s="1729">
        <v>0</v>
      </c>
      <c r="Q33" s="1729">
        <v>0</v>
      </c>
      <c r="R33" s="1729">
        <v>0</v>
      </c>
      <c r="S33" s="1729">
        <v>0</v>
      </c>
      <c r="T33" s="1729">
        <v>0</v>
      </c>
      <c r="U33" s="1729"/>
      <c r="V33" s="1729"/>
      <c r="W33" s="1729"/>
      <c r="X33" s="1729"/>
      <c r="Y33" s="1729"/>
      <c r="Z33" s="1727"/>
      <c r="AA33" s="1728">
        <v>0</v>
      </c>
      <c r="AB33" s="1729">
        <v>0</v>
      </c>
      <c r="AC33" s="1729">
        <v>0</v>
      </c>
      <c r="AD33" s="1729">
        <v>0</v>
      </c>
      <c r="AE33" s="1729">
        <v>0</v>
      </c>
      <c r="AF33" s="1729">
        <v>0</v>
      </c>
      <c r="AG33" s="1729">
        <v>0</v>
      </c>
      <c r="AH33" s="1729">
        <v>0</v>
      </c>
      <c r="AI33" s="1729">
        <v>0</v>
      </c>
      <c r="AJ33" s="1729">
        <v>0</v>
      </c>
      <c r="AK33" s="1729">
        <v>0</v>
      </c>
      <c r="AL33" s="1727">
        <v>835.53373199999999</v>
      </c>
    </row>
    <row r="34" spans="1:38" ht="25.5" customHeight="1" x14ac:dyDescent="0.45">
      <c r="A34" s="1747" t="s">
        <v>1090</v>
      </c>
      <c r="B34" s="1727">
        <v>11231.183212</v>
      </c>
      <c r="C34" s="1728">
        <v>11165.344911</v>
      </c>
      <c r="D34" s="1729">
        <v>4900.9120519999997</v>
      </c>
      <c r="E34" s="1729">
        <v>4841.301109</v>
      </c>
      <c r="F34" s="1729">
        <v>4841.301109</v>
      </c>
      <c r="G34" s="1729">
        <v>4841.301109</v>
      </c>
      <c r="H34" s="1729">
        <v>4841.301109</v>
      </c>
      <c r="I34" s="1729">
        <v>4841.301109</v>
      </c>
      <c r="J34" s="1729">
        <v>4841.301109</v>
      </c>
      <c r="K34" s="1729">
        <v>1025.6451030000001</v>
      </c>
      <c r="L34" s="1729">
        <v>1025.6451030000001</v>
      </c>
      <c r="M34" s="1729">
        <v>1025.6451030000001</v>
      </c>
      <c r="N34" s="1727">
        <v>1029.235103</v>
      </c>
      <c r="O34" s="1728">
        <v>1029.235103</v>
      </c>
      <c r="P34" s="1729">
        <v>1029.235103</v>
      </c>
      <c r="Q34" s="1729">
        <v>1029.235103</v>
      </c>
      <c r="R34" s="1729">
        <v>1029.235103</v>
      </c>
      <c r="S34" s="1729">
        <v>1029.235103</v>
      </c>
      <c r="T34" s="1729">
        <v>1029.235103</v>
      </c>
      <c r="U34" s="1729">
        <v>1029.235103</v>
      </c>
      <c r="V34" s="1729">
        <v>1029.235103</v>
      </c>
      <c r="W34" s="1729">
        <v>1029.235103</v>
      </c>
      <c r="X34" s="1729">
        <v>1029.235103</v>
      </c>
      <c r="Y34" s="1729">
        <v>1029.235103</v>
      </c>
      <c r="Z34" s="1727">
        <v>1029.235103</v>
      </c>
      <c r="AA34" s="1728">
        <v>932.75</v>
      </c>
      <c r="AB34" s="1729">
        <v>835.53</v>
      </c>
      <c r="AC34" s="1729">
        <v>835.53</v>
      </c>
      <c r="AD34" s="1729">
        <v>835.53</v>
      </c>
      <c r="AE34" s="1729">
        <v>835.53</v>
      </c>
      <c r="AF34" s="1729">
        <v>835.53</v>
      </c>
      <c r="AG34" s="1729">
        <v>835.53</v>
      </c>
      <c r="AH34" s="1729">
        <v>835.53</v>
      </c>
      <c r="AI34" s="1729">
        <v>835.53</v>
      </c>
      <c r="AJ34" s="1729">
        <v>835.53</v>
      </c>
      <c r="AK34" s="1729">
        <v>835.53</v>
      </c>
      <c r="AL34" s="1727">
        <v>835.53373199999999</v>
      </c>
    </row>
    <row r="35" spans="1:38" ht="25.5" customHeight="1" x14ac:dyDescent="0.45">
      <c r="A35" s="1747" t="s">
        <v>1091</v>
      </c>
      <c r="B35" s="1727">
        <v>0</v>
      </c>
      <c r="C35" s="1728">
        <v>0</v>
      </c>
      <c r="D35" s="1729">
        <v>8582.2936709999994</v>
      </c>
      <c r="E35" s="1729">
        <v>8585.8581610000001</v>
      </c>
      <c r="F35" s="1729">
        <v>8585.8581610000001</v>
      </c>
      <c r="G35" s="1729">
        <v>8585.8581610000001</v>
      </c>
      <c r="H35" s="1729">
        <v>8585.8581610000001</v>
      </c>
      <c r="I35" s="1729">
        <v>8585.8581610000001</v>
      </c>
      <c r="J35" s="1729">
        <v>8742.5497720000003</v>
      </c>
      <c r="K35" s="1729">
        <v>9159.1379780000007</v>
      </c>
      <c r="L35" s="1729">
        <v>9166.6994020000002</v>
      </c>
      <c r="M35" s="1729">
        <v>9166.6994020000002</v>
      </c>
      <c r="N35" s="1727">
        <v>9414.71623</v>
      </c>
      <c r="O35" s="1728">
        <v>9414.71623</v>
      </c>
      <c r="P35" s="1729">
        <v>9558.5306820000005</v>
      </c>
      <c r="Q35" s="1729">
        <v>9558.5306820000005</v>
      </c>
      <c r="R35" s="1729">
        <v>9558.7469980000005</v>
      </c>
      <c r="S35" s="1729">
        <v>9558.7469980000005</v>
      </c>
      <c r="T35" s="1729">
        <v>9563.3094980000005</v>
      </c>
      <c r="U35" s="1729">
        <v>9563.3094980000005</v>
      </c>
      <c r="V35" s="1729">
        <v>9733.2071309999992</v>
      </c>
      <c r="W35" s="1729">
        <v>9733.2071309999992</v>
      </c>
      <c r="X35" s="1729">
        <v>9733.2071309999992</v>
      </c>
      <c r="Y35" s="1729">
        <v>9733.2071309999992</v>
      </c>
      <c r="Z35" s="1727">
        <v>9737.852895</v>
      </c>
      <c r="AA35" s="1728">
        <v>9737.85</v>
      </c>
      <c r="AB35" s="1729">
        <v>9910.84</v>
      </c>
      <c r="AC35" s="1729">
        <v>9910.84</v>
      </c>
      <c r="AD35" s="1729">
        <v>9910.84</v>
      </c>
      <c r="AE35" s="1729">
        <v>10346.73</v>
      </c>
      <c r="AF35" s="1729">
        <v>10351.459999999999</v>
      </c>
      <c r="AG35" s="1729">
        <v>10351.459999999999</v>
      </c>
      <c r="AH35" s="1729">
        <v>10351.459999999999</v>
      </c>
      <c r="AI35" s="1729">
        <v>10351.459999999999</v>
      </c>
      <c r="AJ35" s="1729">
        <v>10351.459999999999</v>
      </c>
      <c r="AK35" s="1729">
        <v>11555.77</v>
      </c>
      <c r="AL35" s="1727">
        <v>11568.542045</v>
      </c>
    </row>
    <row r="36" spans="1:38" ht="25.5" customHeight="1" x14ac:dyDescent="0.45">
      <c r="A36" s="1747" t="s">
        <v>1092</v>
      </c>
      <c r="B36" s="1727">
        <v>12306.760190000001</v>
      </c>
      <c r="C36" s="1728">
        <v>14104.347035999999</v>
      </c>
      <c r="D36" s="1729">
        <v>5858.6512489999986</v>
      </c>
      <c r="E36" s="1729">
        <v>5757.6774919999998</v>
      </c>
      <c r="F36" s="1729">
        <v>5757.6774919999998</v>
      </c>
      <c r="G36" s="1729">
        <v>5757.6774919999998</v>
      </c>
      <c r="H36" s="1729">
        <v>5757.6774920000007</v>
      </c>
      <c r="I36" s="1729">
        <v>5757.6774920000007</v>
      </c>
      <c r="J36" s="1729">
        <v>5757.6774919999989</v>
      </c>
      <c r="K36" s="1729">
        <v>1079.0307029999999</v>
      </c>
      <c r="L36" s="1729">
        <v>1037.6936249999999</v>
      </c>
      <c r="M36" s="1729">
        <v>949.03845999999999</v>
      </c>
      <c r="N36" s="1727">
        <v>949.14881300000002</v>
      </c>
      <c r="O36" s="1728">
        <v>949.14881300000002</v>
      </c>
      <c r="P36" s="1729">
        <v>949.14881300000002</v>
      </c>
      <c r="Q36" s="1729">
        <v>807.52496400000007</v>
      </c>
      <c r="R36" s="1729">
        <v>807.41461100000004</v>
      </c>
      <c r="S36" s="1729">
        <v>807.41461100000004</v>
      </c>
      <c r="T36" s="1729">
        <v>740.25009499999999</v>
      </c>
      <c r="U36" s="1729">
        <v>740.25009499999999</v>
      </c>
      <c r="V36" s="1729">
        <v>740.25009499999999</v>
      </c>
      <c r="W36" s="1729">
        <v>740.25009499999999</v>
      </c>
      <c r="X36" s="1729">
        <v>738.75755790083315</v>
      </c>
      <c r="Y36" s="1729">
        <v>729.31265620023987</v>
      </c>
      <c r="Z36" s="1727">
        <v>677.42236800000001</v>
      </c>
      <c r="AA36" s="1728">
        <v>677.42</v>
      </c>
      <c r="AB36" s="1729">
        <v>643.57000000000005</v>
      </c>
      <c r="AC36" s="1729">
        <v>643.57000000000005</v>
      </c>
      <c r="AD36" s="1729">
        <v>505.58</v>
      </c>
      <c r="AE36" s="1729">
        <v>505.58</v>
      </c>
      <c r="AF36" s="1729">
        <v>505.58</v>
      </c>
      <c r="AG36" s="1729">
        <v>505.58</v>
      </c>
      <c r="AH36" s="1729">
        <v>505.58</v>
      </c>
      <c r="AI36" s="1729">
        <v>505.58</v>
      </c>
      <c r="AJ36" s="1729">
        <v>505.58</v>
      </c>
      <c r="AK36" s="1729">
        <v>505.58</v>
      </c>
      <c r="AL36" s="1727">
        <v>505.58091400000001</v>
      </c>
    </row>
    <row r="37" spans="1:38" ht="25.5" customHeight="1" x14ac:dyDescent="0.45">
      <c r="A37" s="1747" t="s">
        <v>1093</v>
      </c>
      <c r="B37" s="1727">
        <v>0</v>
      </c>
      <c r="C37" s="1728">
        <v>0</v>
      </c>
      <c r="D37" s="1729">
        <v>8582.2936709999994</v>
      </c>
      <c r="E37" s="1729">
        <v>8585.8581610000001</v>
      </c>
      <c r="F37" s="1729">
        <v>8585.8581610000001</v>
      </c>
      <c r="G37" s="1729">
        <v>8585.8581610000001</v>
      </c>
      <c r="H37" s="1729">
        <v>8585.8581610000001</v>
      </c>
      <c r="I37" s="1729">
        <v>8585.8581610000001</v>
      </c>
      <c r="J37" s="1729">
        <v>8748.9891370000005</v>
      </c>
      <c r="K37" s="1729">
        <v>9165.5773430000008</v>
      </c>
      <c r="L37" s="1729">
        <v>9173.4495370000004</v>
      </c>
      <c r="M37" s="1729">
        <v>9173.4495370000004</v>
      </c>
      <c r="N37" s="1727">
        <v>9171.4649050000007</v>
      </c>
      <c r="O37" s="1728">
        <v>9171.4649050000007</v>
      </c>
      <c r="P37" s="1729">
        <v>9322.2476360000001</v>
      </c>
      <c r="Q37" s="1729">
        <v>9322.2476360000001</v>
      </c>
      <c r="R37" s="1729">
        <v>9324.6064659999993</v>
      </c>
      <c r="S37" s="1729">
        <v>9324.6064659999993</v>
      </c>
      <c r="T37" s="1729">
        <v>9324.6064659999993</v>
      </c>
      <c r="U37" s="1729">
        <v>9324.6064659999993</v>
      </c>
      <c r="V37" s="1729">
        <v>9501.9361009999993</v>
      </c>
      <c r="W37" s="1729">
        <v>9501.9361009999993</v>
      </c>
      <c r="X37" s="1729">
        <v>9501.9361009999993</v>
      </c>
      <c r="Y37" s="1729">
        <v>9501.9361009999993</v>
      </c>
      <c r="Z37" s="1727">
        <v>9501.9361009999993</v>
      </c>
      <c r="AA37" s="1728">
        <v>9501.94</v>
      </c>
      <c r="AB37" s="1729">
        <v>9682.4699999999993</v>
      </c>
      <c r="AC37" s="1729">
        <v>9682.4699999999993</v>
      </c>
      <c r="AD37" s="1729">
        <v>9682.4699999999993</v>
      </c>
      <c r="AE37" s="1729">
        <v>9682.4699999999993</v>
      </c>
      <c r="AF37" s="1729">
        <v>9682.4699999999993</v>
      </c>
      <c r="AG37" s="1729">
        <v>9682.4699999999993</v>
      </c>
      <c r="AH37" s="1729">
        <v>9682.4699999999993</v>
      </c>
      <c r="AI37" s="1729">
        <v>9682.4699999999993</v>
      </c>
      <c r="AJ37" s="1729">
        <v>9682.4699999999993</v>
      </c>
      <c r="AK37" s="1729">
        <v>12203.03</v>
      </c>
      <c r="AL37" s="1727">
        <v>12203.032322000001</v>
      </c>
    </row>
    <row r="38" spans="1:38" ht="25.5" customHeight="1" x14ac:dyDescent="0.45">
      <c r="A38" s="1747" t="s">
        <v>1094</v>
      </c>
      <c r="B38" s="1727">
        <v>0</v>
      </c>
      <c r="C38" s="1728">
        <v>0</v>
      </c>
      <c r="D38" s="1729">
        <v>8024.8808799999997</v>
      </c>
      <c r="E38" s="1729">
        <v>8028.4177280000004</v>
      </c>
      <c r="F38" s="1729">
        <v>8028.4177279999994</v>
      </c>
      <c r="G38" s="1729">
        <v>8028.4177280000004</v>
      </c>
      <c r="H38" s="1729">
        <v>8028.4177280000013</v>
      </c>
      <c r="I38" s="1729">
        <v>8028.4177280000013</v>
      </c>
      <c r="J38" s="1729">
        <v>8186.9786709999998</v>
      </c>
      <c r="K38" s="1729">
        <v>8569.3260599999994</v>
      </c>
      <c r="L38" s="1729">
        <v>8576.8357969999997</v>
      </c>
      <c r="M38" s="1729">
        <v>8576.8357969999997</v>
      </c>
      <c r="N38" s="1727">
        <v>8874.9394560000001</v>
      </c>
      <c r="O38" s="1728">
        <v>8874.9394560000001</v>
      </c>
      <c r="P38" s="1729">
        <v>9023.2479609999991</v>
      </c>
      <c r="Q38" s="1729">
        <v>9023.2479609999991</v>
      </c>
      <c r="R38" s="1729">
        <v>9024.3429400000005</v>
      </c>
      <c r="S38" s="1729">
        <v>9024.3429400000005</v>
      </c>
      <c r="T38" s="1729">
        <v>9030.2679399999997</v>
      </c>
      <c r="U38" s="1729">
        <v>9030.2679399999997</v>
      </c>
      <c r="V38" s="1729">
        <v>9202.6772290000008</v>
      </c>
      <c r="W38" s="1729">
        <v>9202.6772290000008</v>
      </c>
      <c r="X38" s="1729">
        <v>9202.6772290000008</v>
      </c>
      <c r="Y38" s="1729">
        <v>9202.6772290000008</v>
      </c>
      <c r="Z38" s="1727">
        <v>9208.7192470000009</v>
      </c>
      <c r="AA38" s="1728">
        <v>9208.7199999999993</v>
      </c>
      <c r="AB38" s="1729">
        <v>9384.43</v>
      </c>
      <c r="AC38" s="1729">
        <v>9384.43</v>
      </c>
      <c r="AD38" s="1729">
        <v>9384.43</v>
      </c>
      <c r="AE38" s="1729">
        <v>9580.86</v>
      </c>
      <c r="AF38" s="1729">
        <v>9590.91</v>
      </c>
      <c r="AG38" s="1729">
        <v>9587.0300000000007</v>
      </c>
      <c r="AH38" s="1729">
        <v>9587.0300000000007</v>
      </c>
      <c r="AI38" s="1729">
        <v>9587.0300000000007</v>
      </c>
      <c r="AJ38" s="1729">
        <v>9587.0300000000007</v>
      </c>
      <c r="AK38" s="1729">
        <v>13513.34</v>
      </c>
      <c r="AL38" s="1727">
        <v>13523.506305999999</v>
      </c>
    </row>
    <row r="39" spans="1:38" ht="25.5" customHeight="1" x14ac:dyDescent="0.45">
      <c r="A39" s="1747" t="s">
        <v>1535</v>
      </c>
      <c r="B39" s="1727">
        <v>0</v>
      </c>
      <c r="C39" s="1728">
        <v>0</v>
      </c>
      <c r="D39" s="1729">
        <v>8024.8808799999997</v>
      </c>
      <c r="E39" s="1729">
        <v>8028.4177280000004</v>
      </c>
      <c r="F39" s="1729">
        <v>8028.4177279999994</v>
      </c>
      <c r="G39" s="1729">
        <v>8028.4177280000004</v>
      </c>
      <c r="H39" s="1729">
        <v>8028.4177280000013</v>
      </c>
      <c r="I39" s="1729">
        <v>8028.4177280000013</v>
      </c>
      <c r="J39" s="1729">
        <v>8192.9999860000007</v>
      </c>
      <c r="K39" s="1729">
        <v>8575.3473749999994</v>
      </c>
      <c r="L39" s="1729">
        <v>8583.1423059999997</v>
      </c>
      <c r="M39" s="1729">
        <v>8583.1423059999997</v>
      </c>
      <c r="N39" s="1727">
        <v>8581.2445700000007</v>
      </c>
      <c r="O39" s="1728">
        <v>8581.2445700000007</v>
      </c>
      <c r="P39" s="1729">
        <v>8736.0834969999996</v>
      </c>
      <c r="Q39" s="1729">
        <v>8736.0834969999996</v>
      </c>
      <c r="R39" s="1729">
        <v>8736.1181720000004</v>
      </c>
      <c r="S39" s="1729">
        <v>8736.1181720000004</v>
      </c>
      <c r="T39" s="1729">
        <v>8736.1181720000004</v>
      </c>
      <c r="U39" s="1729">
        <v>8736.1181720000004</v>
      </c>
      <c r="V39" s="1729">
        <v>8915.2130849999994</v>
      </c>
      <c r="W39" s="1729">
        <v>8915.2130849999994</v>
      </c>
      <c r="X39" s="1729">
        <v>8915.2130850000012</v>
      </c>
      <c r="Y39" s="1729">
        <v>8915.2130849999994</v>
      </c>
      <c r="Z39" s="1727">
        <v>8915.2130849999994</v>
      </c>
      <c r="AA39" s="1728">
        <v>8915.2099999999991</v>
      </c>
      <c r="AB39" s="1729">
        <v>9097.9699999999993</v>
      </c>
      <c r="AC39" s="1729">
        <v>9097.9699999999993</v>
      </c>
      <c r="AD39" s="1729">
        <v>9097.9699999999993</v>
      </c>
      <c r="AE39" s="1729">
        <v>9097.9699999999993</v>
      </c>
      <c r="AF39" s="1729">
        <v>9078.9699999999993</v>
      </c>
      <c r="AG39" s="1729">
        <v>9078.9699999999993</v>
      </c>
      <c r="AH39" s="1729">
        <v>9078.9699999999993</v>
      </c>
      <c r="AI39" s="1729">
        <v>9078.9699999999993</v>
      </c>
      <c r="AJ39" s="1729">
        <v>9078.9699999999993</v>
      </c>
      <c r="AK39" s="1729">
        <v>10426.24</v>
      </c>
      <c r="AL39" s="1727">
        <v>10426.236783</v>
      </c>
    </row>
    <row r="40" spans="1:38" ht="25.5" customHeight="1" x14ac:dyDescent="0.45">
      <c r="A40" s="1747" t="s">
        <v>1536</v>
      </c>
      <c r="B40" s="1727">
        <v>0</v>
      </c>
      <c r="C40" s="1728">
        <v>0</v>
      </c>
      <c r="D40" s="1729">
        <v>8024.8808799999997</v>
      </c>
      <c r="E40" s="1729">
        <v>8028.4177280000004</v>
      </c>
      <c r="F40" s="1729">
        <v>8028.4177279999994</v>
      </c>
      <c r="G40" s="1729">
        <v>8028.4177280000004</v>
      </c>
      <c r="H40" s="1729">
        <v>8028.4177280000013</v>
      </c>
      <c r="I40" s="1729">
        <v>8028.4177280000013</v>
      </c>
      <c r="J40" s="1729">
        <v>8199.0213120000008</v>
      </c>
      <c r="K40" s="1729">
        <v>8581.3687009999994</v>
      </c>
      <c r="L40" s="1729">
        <v>8589.4488359999996</v>
      </c>
      <c r="M40" s="1729">
        <v>8589.4488359999996</v>
      </c>
      <c r="N40" s="1727">
        <v>9287.5497059999998</v>
      </c>
      <c r="O40" s="1728">
        <v>9287.5497059999998</v>
      </c>
      <c r="P40" s="1729">
        <v>9448.9285020000007</v>
      </c>
      <c r="Q40" s="1729">
        <v>9448.9285020000007</v>
      </c>
      <c r="R40" s="1729">
        <v>10149.007785</v>
      </c>
      <c r="S40" s="1729">
        <v>10149.007785</v>
      </c>
      <c r="T40" s="1729">
        <v>10163.882785</v>
      </c>
      <c r="U40" s="1729">
        <v>10163.882785</v>
      </c>
      <c r="V40" s="1729">
        <v>10364.680426999999</v>
      </c>
      <c r="W40" s="1729">
        <v>10364.680426999999</v>
      </c>
      <c r="X40" s="1729">
        <v>10364.680426999999</v>
      </c>
      <c r="Y40" s="1729">
        <v>10364.680426999999</v>
      </c>
      <c r="Z40" s="1727">
        <v>10379.871520000001</v>
      </c>
      <c r="AA40" s="1728">
        <v>10379.870000000001</v>
      </c>
      <c r="AB40" s="1729">
        <v>10584.93</v>
      </c>
      <c r="AC40" s="1729">
        <v>10584.93</v>
      </c>
      <c r="AD40" s="1729">
        <v>10584.93</v>
      </c>
      <c r="AE40" s="1729">
        <v>10734.91</v>
      </c>
      <c r="AF40" s="1729">
        <v>10753.61</v>
      </c>
      <c r="AG40" s="1729">
        <v>10750.42</v>
      </c>
      <c r="AH40" s="1729">
        <v>10750.42</v>
      </c>
      <c r="AI40" s="1729">
        <v>10750.42</v>
      </c>
      <c r="AJ40" s="1729">
        <v>10750.42</v>
      </c>
      <c r="AK40" s="1729">
        <v>10750.42</v>
      </c>
      <c r="AL40" s="1727">
        <v>10769.453289999999</v>
      </c>
    </row>
    <row r="41" spans="1:38" s="421" customFormat="1" ht="25.5" customHeight="1" x14ac:dyDescent="0.45">
      <c r="A41" s="1730" t="s">
        <v>1095</v>
      </c>
      <c r="B41" s="1723">
        <f t="shared" ref="B41:J41" si="3">SUM(B42:B55)</f>
        <v>46767.842083360003</v>
      </c>
      <c r="C41" s="1724">
        <f t="shared" si="3"/>
        <v>84674.975416360016</v>
      </c>
      <c r="D41" s="1725">
        <f t="shared" si="3"/>
        <v>92537.216469360021</v>
      </c>
      <c r="E41" s="1725">
        <f t="shared" si="3"/>
        <v>92538.321919360009</v>
      </c>
      <c r="F41" s="1725">
        <f t="shared" si="3"/>
        <v>92538.321919360023</v>
      </c>
      <c r="G41" s="1725">
        <f t="shared" si="3"/>
        <v>92538.321919360009</v>
      </c>
      <c r="H41" s="1725">
        <f>SUM(H42:H55)</f>
        <v>92538.321919360023</v>
      </c>
      <c r="I41" s="1725">
        <f t="shared" si="3"/>
        <v>92538.321919360009</v>
      </c>
      <c r="J41" s="1725">
        <f t="shared" si="3"/>
        <v>92062.314568360016</v>
      </c>
      <c r="K41" s="1725">
        <f t="shared" ref="K41:M41" si="4">SUM(K42:K56)</f>
        <v>60545.717862999998</v>
      </c>
      <c r="L41" s="1725">
        <f>SUM(L42:L56)</f>
        <v>61464.973225999995</v>
      </c>
      <c r="M41" s="1725">
        <f t="shared" si="4"/>
        <v>61502.298303999996</v>
      </c>
      <c r="N41" s="1723">
        <f>SUM(N42:N56)</f>
        <v>65138.630962299998</v>
      </c>
      <c r="O41" s="1724">
        <f t="shared" ref="O41:Z41" si="5">SUM(O42:O56)</f>
        <v>65138.630962299998</v>
      </c>
      <c r="P41" s="1725">
        <f t="shared" si="5"/>
        <v>66493.980145299996</v>
      </c>
      <c r="Q41" s="1725">
        <f t="shared" si="5"/>
        <v>66383.916113600004</v>
      </c>
      <c r="R41" s="1725">
        <f t="shared" si="5"/>
        <v>67684.123783600007</v>
      </c>
      <c r="S41" s="1725">
        <f t="shared" si="5"/>
        <v>67684.123783600007</v>
      </c>
      <c r="T41" s="1725">
        <f t="shared" si="5"/>
        <v>67771.573783600004</v>
      </c>
      <c r="U41" s="1725">
        <f t="shared" si="5"/>
        <v>67661.509751900012</v>
      </c>
      <c r="V41" s="1725">
        <f t="shared" si="5"/>
        <v>69180.751796900018</v>
      </c>
      <c r="W41" s="1725">
        <f t="shared" si="5"/>
        <v>69180.751796900018</v>
      </c>
      <c r="X41" s="1725">
        <f t="shared" si="5"/>
        <v>69041.881459769109</v>
      </c>
      <c r="Y41" s="1725">
        <f t="shared" si="5"/>
        <v>68940.163076521407</v>
      </c>
      <c r="Z41" s="1723">
        <f t="shared" si="5"/>
        <v>68559.888635200012</v>
      </c>
      <c r="AA41" s="1724">
        <v>68559.89</v>
      </c>
      <c r="AB41" s="1725">
        <v>70116.240000000005</v>
      </c>
      <c r="AC41" s="1725">
        <v>70116.240000000005</v>
      </c>
      <c r="AD41" s="1725">
        <v>70116.240000000005</v>
      </c>
      <c r="AE41" s="1725">
        <v>70495.78</v>
      </c>
      <c r="AF41" s="1725">
        <v>70477.3</v>
      </c>
      <c r="AG41" s="1725">
        <v>70477.3</v>
      </c>
      <c r="AH41" s="1725">
        <v>70477.3</v>
      </c>
      <c r="AI41" s="1725">
        <v>70477.3</v>
      </c>
      <c r="AJ41" s="1725">
        <v>70477.3</v>
      </c>
      <c r="AK41" s="1725">
        <v>70477.3</v>
      </c>
      <c r="AL41" s="1723">
        <v>70469.302957159991</v>
      </c>
    </row>
    <row r="42" spans="1:38" ht="25.5" customHeight="1" x14ac:dyDescent="0.45">
      <c r="A42" s="1747" t="s">
        <v>1096</v>
      </c>
      <c r="B42" s="1727">
        <v>0</v>
      </c>
      <c r="C42" s="1728">
        <v>0</v>
      </c>
      <c r="D42" s="1729">
        <v>4459.3011310000002</v>
      </c>
      <c r="E42" s="1729">
        <v>4459.5222210000002</v>
      </c>
      <c r="F42" s="1729">
        <v>4459.5222210000002</v>
      </c>
      <c r="G42" s="1729">
        <v>4459.5222210000002</v>
      </c>
      <c r="H42" s="1729">
        <v>4459.5222210000002</v>
      </c>
      <c r="I42" s="1729">
        <v>4459.5222210000002</v>
      </c>
      <c r="J42" s="1729">
        <v>4557.6314730000004</v>
      </c>
      <c r="K42" s="1729">
        <v>4831.5579159999998</v>
      </c>
      <c r="L42" s="1729">
        <v>4837.556912</v>
      </c>
      <c r="M42" s="1729">
        <v>4837.556912</v>
      </c>
      <c r="N42" s="1727">
        <v>5686.8373060000004</v>
      </c>
      <c r="O42" s="1728">
        <v>5686.8373060000004</v>
      </c>
      <c r="P42" s="1729">
        <v>5773.4665420000001</v>
      </c>
      <c r="Q42" s="1729">
        <v>5773.4665420000001</v>
      </c>
      <c r="R42" s="1729">
        <v>5773.478631</v>
      </c>
      <c r="S42" s="1729">
        <v>5773.478631</v>
      </c>
      <c r="T42" s="1729">
        <v>5792.1786309999998</v>
      </c>
      <c r="U42" s="1729">
        <v>5792.1786309999998</v>
      </c>
      <c r="V42" s="1729">
        <v>5900.4958349999997</v>
      </c>
      <c r="W42" s="1729">
        <v>5900.4958349999997</v>
      </c>
      <c r="X42" s="1729">
        <v>5900.4958349999997</v>
      </c>
      <c r="Y42" s="1729">
        <v>5900.4958349999997</v>
      </c>
      <c r="Z42" s="1727">
        <v>5919.6072350000004</v>
      </c>
      <c r="AA42" s="1728">
        <v>5919.61</v>
      </c>
      <c r="AB42" s="1729">
        <v>6030.31</v>
      </c>
      <c r="AC42" s="1729">
        <v>6030.31</v>
      </c>
      <c r="AD42" s="1729">
        <v>6030.31</v>
      </c>
      <c r="AE42" s="1729">
        <v>6409.84</v>
      </c>
      <c r="AF42" s="1729">
        <v>6429.37</v>
      </c>
      <c r="AG42" s="1729">
        <v>6429.37</v>
      </c>
      <c r="AH42" s="1729">
        <v>6429.37</v>
      </c>
      <c r="AI42" s="1729">
        <v>6429.37</v>
      </c>
      <c r="AJ42" s="1729">
        <v>6429.37</v>
      </c>
      <c r="AK42" s="1729">
        <v>6429.37</v>
      </c>
      <c r="AL42" s="1727">
        <v>6457.6819420000002</v>
      </c>
    </row>
    <row r="43" spans="1:38" ht="25.5" customHeight="1" x14ac:dyDescent="0.45">
      <c r="A43" s="1747" t="s">
        <v>1097</v>
      </c>
      <c r="B43" s="1727">
        <v>3029.5895700000001</v>
      </c>
      <c r="C43" s="1728">
        <v>3029.5895700000001</v>
      </c>
      <c r="D43" s="1729">
        <v>1985.62039</v>
      </c>
      <c r="E43" s="1729">
        <v>1985.62039</v>
      </c>
      <c r="F43" s="1729">
        <v>1985.62039</v>
      </c>
      <c r="G43" s="1729">
        <v>1985.62039</v>
      </c>
      <c r="H43" s="1729">
        <v>1985.6203900000003</v>
      </c>
      <c r="I43" s="1729">
        <v>1985.62039</v>
      </c>
      <c r="J43" s="1729">
        <v>1985.62039</v>
      </c>
      <c r="K43" s="1729">
        <v>562.96641199999999</v>
      </c>
      <c r="L43" s="1729">
        <v>562.96641199999999</v>
      </c>
      <c r="M43" s="1729">
        <v>600.29148999999995</v>
      </c>
      <c r="N43" s="1727">
        <v>600.29148999999995</v>
      </c>
      <c r="O43" s="1728">
        <v>600.29148999999995</v>
      </c>
      <c r="P43" s="1729">
        <v>600.29148999999995</v>
      </c>
      <c r="Q43" s="1729">
        <v>600.29148999999995</v>
      </c>
      <c r="R43" s="1729">
        <v>600.29148999999995</v>
      </c>
      <c r="S43" s="1729">
        <v>600.29148999999995</v>
      </c>
      <c r="T43" s="1729">
        <v>600.29148999999995</v>
      </c>
      <c r="U43" s="1729">
        <v>600.29148999999995</v>
      </c>
      <c r="V43" s="1729">
        <v>600.29148999999995</v>
      </c>
      <c r="W43" s="1729">
        <v>600.29148999999995</v>
      </c>
      <c r="X43" s="1729">
        <v>461.4211528690945</v>
      </c>
      <c r="Y43" s="1729">
        <v>359.70276962138632</v>
      </c>
      <c r="Z43" s="1727">
        <v>0</v>
      </c>
      <c r="AA43" s="1728">
        <v>0</v>
      </c>
      <c r="AB43" s="1729">
        <v>0</v>
      </c>
      <c r="AC43" s="1729">
        <v>0</v>
      </c>
      <c r="AD43" s="1729">
        <v>0</v>
      </c>
      <c r="AE43" s="1729">
        <v>0</v>
      </c>
      <c r="AF43" s="1729">
        <v>0</v>
      </c>
      <c r="AG43" s="1729">
        <v>0</v>
      </c>
      <c r="AH43" s="1729">
        <v>0</v>
      </c>
      <c r="AI43" s="1729">
        <v>0</v>
      </c>
      <c r="AJ43" s="1729">
        <v>0</v>
      </c>
      <c r="AK43" s="1729">
        <v>0</v>
      </c>
      <c r="AL43" s="1727">
        <v>0</v>
      </c>
    </row>
    <row r="44" spans="1:38" ht="25.5" customHeight="1" x14ac:dyDescent="0.45">
      <c r="A44" s="1747" t="s">
        <v>1098</v>
      </c>
      <c r="B44" s="1727">
        <v>0</v>
      </c>
      <c r="C44" s="1728">
        <v>0</v>
      </c>
      <c r="D44" s="1729">
        <v>4459.3011310000002</v>
      </c>
      <c r="E44" s="1729">
        <v>4459.5222210000002</v>
      </c>
      <c r="F44" s="1729">
        <v>4459.5222210000002</v>
      </c>
      <c r="G44" s="1729">
        <v>4459.5222210000002</v>
      </c>
      <c r="H44" s="1729">
        <v>4459.5222210000002</v>
      </c>
      <c r="I44" s="1729">
        <v>4459.5222210000002</v>
      </c>
      <c r="J44" s="1729">
        <v>4426.3942159999997</v>
      </c>
      <c r="K44" s="1729">
        <v>4700.320659</v>
      </c>
      <c r="L44" s="1729">
        <v>4706.5241770000002</v>
      </c>
      <c r="M44" s="1729">
        <v>4706.5241770000002</v>
      </c>
      <c r="N44" s="1727">
        <v>5405.8040430000001</v>
      </c>
      <c r="O44" s="1728">
        <v>5405.8040430000001</v>
      </c>
      <c r="P44" s="1729">
        <v>5493.0518000000002</v>
      </c>
      <c r="Q44" s="1729">
        <v>5493.0518000000002</v>
      </c>
      <c r="R44" s="1729">
        <v>5493.0980719999998</v>
      </c>
      <c r="S44" s="1729">
        <v>5493.0980719999998</v>
      </c>
      <c r="T44" s="1729">
        <v>5509.023072</v>
      </c>
      <c r="U44" s="1729">
        <v>5509.023072</v>
      </c>
      <c r="V44" s="1729">
        <v>5618.0722900000001</v>
      </c>
      <c r="W44" s="1729">
        <v>5618.0722900000001</v>
      </c>
      <c r="X44" s="1729">
        <v>5618.0722900000001</v>
      </c>
      <c r="Y44" s="1729">
        <v>5618.0722900000001</v>
      </c>
      <c r="Z44" s="1727">
        <v>5634.3595830000004</v>
      </c>
      <c r="AA44" s="1728">
        <v>5634.36</v>
      </c>
      <c r="AB44" s="1729">
        <v>5745.88</v>
      </c>
      <c r="AC44" s="1729">
        <v>5745.88</v>
      </c>
      <c r="AD44" s="1729">
        <v>5745.88</v>
      </c>
      <c r="AE44" s="1729">
        <v>5745.88</v>
      </c>
      <c r="AF44" s="1729">
        <v>5762.54</v>
      </c>
      <c r="AG44" s="1729">
        <v>5762.54</v>
      </c>
      <c r="AH44" s="1729">
        <v>5762.54</v>
      </c>
      <c r="AI44" s="1729">
        <v>5762.54</v>
      </c>
      <c r="AJ44" s="1729">
        <v>5762.54</v>
      </c>
      <c r="AK44" s="1729">
        <v>5762.54</v>
      </c>
      <c r="AL44" s="1727">
        <v>5779.5777539999999</v>
      </c>
    </row>
    <row r="45" spans="1:38" ht="25.5" customHeight="1" x14ac:dyDescent="0.45">
      <c r="A45" s="1747" t="s">
        <v>1099</v>
      </c>
      <c r="B45" s="1727">
        <v>0</v>
      </c>
      <c r="C45" s="1728">
        <v>0</v>
      </c>
      <c r="D45" s="1729">
        <v>4459.3011310000002</v>
      </c>
      <c r="E45" s="1729">
        <v>4459.5222210000002</v>
      </c>
      <c r="F45" s="1729">
        <v>4459.5222210000002</v>
      </c>
      <c r="G45" s="1729">
        <v>4459.5222210000002</v>
      </c>
      <c r="H45" s="1729">
        <v>4459.5222210000002</v>
      </c>
      <c r="I45" s="1729">
        <v>4459.5222210000002</v>
      </c>
      <c r="J45" s="1729">
        <v>4275.848054</v>
      </c>
      <c r="K45" s="1729">
        <v>4549.7744970000003</v>
      </c>
      <c r="L45" s="1729">
        <v>4556.1825170000002</v>
      </c>
      <c r="M45" s="1729">
        <v>4556.1825170000002</v>
      </c>
      <c r="N45" s="1727">
        <v>5255.4618549999996</v>
      </c>
      <c r="O45" s="1728">
        <v>5255.4618549999996</v>
      </c>
      <c r="P45" s="1729">
        <v>5342.6777849999999</v>
      </c>
      <c r="Q45" s="1729">
        <v>5342.6777849999999</v>
      </c>
      <c r="R45" s="1729">
        <v>6042.7337850000004</v>
      </c>
      <c r="S45" s="1729">
        <v>6042.7337850000004</v>
      </c>
      <c r="T45" s="1729">
        <v>6059.1837850000002</v>
      </c>
      <c r="U45" s="1729">
        <v>6059.1837850000002</v>
      </c>
      <c r="V45" s="1729">
        <v>6184.743144</v>
      </c>
      <c r="W45" s="1729">
        <v>6184.743144</v>
      </c>
      <c r="X45" s="1729">
        <v>6184.743144</v>
      </c>
      <c r="Y45" s="1729">
        <v>6184.743144</v>
      </c>
      <c r="Z45" s="1727">
        <v>6201.5797190000003</v>
      </c>
      <c r="AA45" s="1728">
        <v>6201.58</v>
      </c>
      <c r="AB45" s="1729">
        <v>6330.08</v>
      </c>
      <c r="AC45" s="1729">
        <v>6330.08</v>
      </c>
      <c r="AD45" s="1729">
        <v>6330.08</v>
      </c>
      <c r="AE45" s="1729">
        <v>6330.08</v>
      </c>
      <c r="AF45" s="1729">
        <v>6347.32</v>
      </c>
      <c r="AG45" s="1729">
        <v>6347.32</v>
      </c>
      <c r="AH45" s="1729">
        <v>6347.32</v>
      </c>
      <c r="AI45" s="1729">
        <v>6347.32</v>
      </c>
      <c r="AJ45" s="1729">
        <v>6347.32</v>
      </c>
      <c r="AK45" s="1729">
        <v>6347.32</v>
      </c>
      <c r="AL45" s="1727">
        <v>6364.953724</v>
      </c>
    </row>
    <row r="46" spans="1:38" ht="25.5" customHeight="1" x14ac:dyDescent="0.45">
      <c r="A46" s="1747" t="s">
        <v>1100</v>
      </c>
      <c r="B46" s="1727">
        <v>0</v>
      </c>
      <c r="C46" s="1728">
        <v>0</v>
      </c>
      <c r="D46" s="1729">
        <v>4459.3011310000002</v>
      </c>
      <c r="E46" s="1729">
        <v>4459.5222210000002</v>
      </c>
      <c r="F46" s="1729">
        <v>4459.5222210000002</v>
      </c>
      <c r="G46" s="1729">
        <v>4459.5222210000002</v>
      </c>
      <c r="H46" s="1729">
        <v>4459.5222210000002</v>
      </c>
      <c r="I46" s="1729">
        <v>4459.5222210000002</v>
      </c>
      <c r="J46" s="1729">
        <v>4279.1926800000001</v>
      </c>
      <c r="K46" s="1729">
        <v>4553.1191230000004</v>
      </c>
      <c r="L46" s="1729">
        <v>4559.7316840000003</v>
      </c>
      <c r="M46" s="1729">
        <v>4559.7316840000003</v>
      </c>
      <c r="N46" s="1727">
        <v>6059.0104940000001</v>
      </c>
      <c r="O46" s="1728">
        <v>6059.0104940000001</v>
      </c>
      <c r="P46" s="1729">
        <v>6149.7009150000004</v>
      </c>
      <c r="Q46" s="1729">
        <v>6149.7009150000004</v>
      </c>
      <c r="R46" s="1729">
        <v>6149.7398709999998</v>
      </c>
      <c r="S46" s="1729">
        <v>6149.7398709999998</v>
      </c>
      <c r="T46" s="1729">
        <v>6186.1148709999998</v>
      </c>
      <c r="U46" s="1729">
        <v>6186.1148709999998</v>
      </c>
      <c r="V46" s="1729">
        <v>6298.8745570000001</v>
      </c>
      <c r="W46" s="1729">
        <v>6298.8745570000001</v>
      </c>
      <c r="X46" s="1729">
        <v>6298.8745570000001</v>
      </c>
      <c r="Y46" s="1729">
        <v>6298.8745570000001</v>
      </c>
      <c r="Z46" s="1727">
        <v>6336.1316489999999</v>
      </c>
      <c r="AA46" s="1728">
        <v>6336.13</v>
      </c>
      <c r="AB46" s="1729">
        <v>6451.62</v>
      </c>
      <c r="AC46" s="1729">
        <v>6451.62</v>
      </c>
      <c r="AD46" s="1729">
        <v>6451.62</v>
      </c>
      <c r="AE46" s="1729">
        <v>6451.62</v>
      </c>
      <c r="AF46" s="1729">
        <v>6489.78</v>
      </c>
      <c r="AG46" s="1729">
        <v>6489.78</v>
      </c>
      <c r="AH46" s="1729">
        <v>6489.78</v>
      </c>
      <c r="AI46" s="1729">
        <v>6489.78</v>
      </c>
      <c r="AJ46" s="1729">
        <v>6489.78</v>
      </c>
      <c r="AK46" s="1729">
        <v>6489.78</v>
      </c>
      <c r="AL46" s="1727">
        <v>6528.8685050000004</v>
      </c>
    </row>
    <row r="47" spans="1:38" ht="25.5" customHeight="1" x14ac:dyDescent="0.45">
      <c r="A47" s="1747" t="s">
        <v>1101</v>
      </c>
      <c r="B47" s="1727">
        <v>15583.184955000001</v>
      </c>
      <c r="C47" s="1728">
        <v>15533.518287999999</v>
      </c>
      <c r="D47" s="1729">
        <v>3116.8708489999999</v>
      </c>
      <c r="E47" s="1729">
        <v>3116.8708489999999</v>
      </c>
      <c r="F47" s="1729">
        <v>3116.8708489999999</v>
      </c>
      <c r="G47" s="1729">
        <v>3116.8708489999999</v>
      </c>
      <c r="H47" s="1729">
        <v>3116.8708489999999</v>
      </c>
      <c r="I47" s="1729">
        <v>3116.8708489999999</v>
      </c>
      <c r="J47" s="1729">
        <v>3116.8708489999999</v>
      </c>
      <c r="K47" s="1729">
        <v>138.37031300000001</v>
      </c>
      <c r="L47" s="1729">
        <v>138.37031300000001</v>
      </c>
      <c r="M47" s="1729">
        <v>138.37031300000001</v>
      </c>
      <c r="N47" s="1727">
        <v>138.37031300000001</v>
      </c>
      <c r="O47" s="1728">
        <v>138.37031300000001</v>
      </c>
      <c r="P47" s="1729">
        <v>138.37031300000001</v>
      </c>
      <c r="Q47" s="1729">
        <v>138.37031300000001</v>
      </c>
      <c r="R47" s="1729">
        <v>138.37031300000001</v>
      </c>
      <c r="S47" s="1729">
        <v>138.37031300000001</v>
      </c>
      <c r="T47" s="1729">
        <v>138.37031300000001</v>
      </c>
      <c r="U47" s="1729">
        <v>138.37031300000001</v>
      </c>
      <c r="V47" s="1729">
        <v>138.37031300000001</v>
      </c>
      <c r="W47" s="1729">
        <v>138.37031300000001</v>
      </c>
      <c r="X47" s="1729">
        <v>138.37031300000001</v>
      </c>
      <c r="Y47" s="1729">
        <v>138.37031300000001</v>
      </c>
      <c r="Z47" s="1727">
        <v>138.37031300000001</v>
      </c>
      <c r="AA47" s="1728">
        <v>138.37</v>
      </c>
      <c r="AB47" s="1729">
        <v>138.37</v>
      </c>
      <c r="AC47" s="1729">
        <v>138.37</v>
      </c>
      <c r="AD47" s="1729">
        <v>138.37</v>
      </c>
      <c r="AE47" s="1729">
        <v>138.37</v>
      </c>
      <c r="AF47" s="1729">
        <v>138.37</v>
      </c>
      <c r="AG47" s="1729">
        <v>138.37</v>
      </c>
      <c r="AH47" s="1729">
        <v>138.37</v>
      </c>
      <c r="AI47" s="1729">
        <v>138.37</v>
      </c>
      <c r="AJ47" s="1729">
        <v>138.37</v>
      </c>
      <c r="AK47" s="1729">
        <v>138.37</v>
      </c>
      <c r="AL47" s="1727">
        <v>138.37031300000001</v>
      </c>
    </row>
    <row r="48" spans="1:38" ht="25.5" customHeight="1" x14ac:dyDescent="0.45">
      <c r="A48" s="1747" t="s">
        <v>1102</v>
      </c>
      <c r="B48" s="1727">
        <v>0</v>
      </c>
      <c r="C48" s="1728">
        <v>0</v>
      </c>
      <c r="D48" s="1729">
        <v>4459.3011310000002</v>
      </c>
      <c r="E48" s="1729">
        <v>4459.5222210000002</v>
      </c>
      <c r="F48" s="1729">
        <v>4459.5222210000002</v>
      </c>
      <c r="G48" s="1729">
        <v>4459.5222210000002</v>
      </c>
      <c r="H48" s="1729">
        <v>4459.5222210000002</v>
      </c>
      <c r="I48" s="1729">
        <v>4459.5222210000002</v>
      </c>
      <c r="J48" s="1729">
        <v>4282.5373310000004</v>
      </c>
      <c r="K48" s="1729">
        <v>40045.071493000003</v>
      </c>
      <c r="L48" s="1729">
        <v>40939.103760999998</v>
      </c>
      <c r="M48" s="1729">
        <v>40939.103760999998</v>
      </c>
      <c r="N48" s="1727">
        <v>40938.382042999998</v>
      </c>
      <c r="O48" s="1728">
        <v>40938.382042999998</v>
      </c>
      <c r="P48" s="1729">
        <v>41941.947882</v>
      </c>
      <c r="Q48" s="1729">
        <v>41941.947882</v>
      </c>
      <c r="R48" s="1729">
        <v>42542.002235</v>
      </c>
      <c r="S48" s="1729">
        <v>42542.002235</v>
      </c>
      <c r="T48" s="1729">
        <v>42542.002235</v>
      </c>
      <c r="U48" s="1729">
        <v>42542.002235</v>
      </c>
      <c r="V48" s="1729">
        <v>43605.558813000003</v>
      </c>
      <c r="W48" s="1729">
        <v>43605.558813000003</v>
      </c>
      <c r="X48" s="1729">
        <v>43605.558813000003</v>
      </c>
      <c r="Y48" s="1729">
        <v>43605.558813000003</v>
      </c>
      <c r="Z48" s="1727">
        <v>43605.558813000003</v>
      </c>
      <c r="AA48" s="1728">
        <v>43605.56</v>
      </c>
      <c r="AB48" s="1729">
        <v>44695.7</v>
      </c>
      <c r="AC48" s="1729">
        <v>44695.7</v>
      </c>
      <c r="AD48" s="1729">
        <v>44695.7</v>
      </c>
      <c r="AE48" s="1729">
        <v>44695.7</v>
      </c>
      <c r="AF48" s="1729">
        <v>44695.7</v>
      </c>
      <c r="AG48" s="1729">
        <v>44695.7</v>
      </c>
      <c r="AH48" s="1729">
        <v>44695.7</v>
      </c>
      <c r="AI48" s="1729">
        <v>44695.7</v>
      </c>
      <c r="AJ48" s="1729">
        <v>44695.7</v>
      </c>
      <c r="AK48" s="1729">
        <v>44695.7</v>
      </c>
      <c r="AL48" s="1727">
        <v>44695.697459000003</v>
      </c>
    </row>
    <row r="49" spans="1:38" ht="25.5" customHeight="1" x14ac:dyDescent="0.45">
      <c r="A49" s="1747" t="s">
        <v>1103</v>
      </c>
      <c r="B49" s="1727">
        <v>1546.7551800000001</v>
      </c>
      <c r="C49" s="1728">
        <v>1546.7551800000001</v>
      </c>
      <c r="D49" s="1729">
        <v>573.10719700000004</v>
      </c>
      <c r="E49" s="1729">
        <v>573.10719700000004</v>
      </c>
      <c r="F49" s="1729">
        <v>573.10719700000004</v>
      </c>
      <c r="G49" s="1729">
        <v>573.10719700000004</v>
      </c>
      <c r="H49" s="1729">
        <v>573.10719700000004</v>
      </c>
      <c r="I49" s="1729">
        <v>573.10719700000004</v>
      </c>
      <c r="J49" s="1729">
        <v>573.10719700000004</v>
      </c>
      <c r="K49" s="1729">
        <v>63.897133000000004</v>
      </c>
      <c r="L49" s="1729">
        <v>63.897133000000004</v>
      </c>
      <c r="M49" s="1729">
        <v>63.897133000000004</v>
      </c>
      <c r="N49" s="1727">
        <v>63.897132999999997</v>
      </c>
      <c r="O49" s="1728">
        <v>63.897132999999997</v>
      </c>
      <c r="P49" s="1729">
        <v>63.897132999999997</v>
      </c>
      <c r="Q49" s="1729">
        <v>63.897132999999997</v>
      </c>
      <c r="R49" s="1729">
        <v>63.897132999999997</v>
      </c>
      <c r="S49" s="1729">
        <v>63.897132999999997</v>
      </c>
      <c r="T49" s="1729">
        <v>63.897132999999997</v>
      </c>
      <c r="U49" s="1729">
        <v>63.897133000000004</v>
      </c>
      <c r="V49" s="1729">
        <v>63.897133000000004</v>
      </c>
      <c r="W49" s="1729">
        <v>63.897133000000004</v>
      </c>
      <c r="X49" s="1729">
        <v>63.897132999999997</v>
      </c>
      <c r="Y49" s="1729">
        <v>63.897133000000004</v>
      </c>
      <c r="Z49" s="1727">
        <v>63.89713299999999</v>
      </c>
      <c r="AA49" s="1728">
        <v>63.9</v>
      </c>
      <c r="AB49" s="1729">
        <v>63.9</v>
      </c>
      <c r="AC49" s="1729">
        <v>63.9</v>
      </c>
      <c r="AD49" s="1729">
        <v>63.9</v>
      </c>
      <c r="AE49" s="1729">
        <v>63.9</v>
      </c>
      <c r="AF49" s="1729">
        <v>63.9</v>
      </c>
      <c r="AG49" s="1729">
        <v>63.9</v>
      </c>
      <c r="AH49" s="1729">
        <v>63.9</v>
      </c>
      <c r="AI49" s="1729">
        <v>63.9</v>
      </c>
      <c r="AJ49" s="1729">
        <v>63.9</v>
      </c>
      <c r="AK49" s="1729">
        <v>63.9</v>
      </c>
      <c r="AL49" s="1727">
        <v>63.897132999999997</v>
      </c>
    </row>
    <row r="50" spans="1:38" ht="25.5" customHeight="1" x14ac:dyDescent="0.45">
      <c r="A50" s="1747" t="s">
        <v>1104</v>
      </c>
      <c r="B50" s="1727">
        <v>26167.233339680002</v>
      </c>
      <c r="C50" s="1728">
        <v>64124.033339680005</v>
      </c>
      <c r="D50" s="1729">
        <v>64124.033339680005</v>
      </c>
      <c r="E50" s="1729">
        <v>64124.033339680005</v>
      </c>
      <c r="F50" s="1729">
        <v>64124.033339680012</v>
      </c>
      <c r="G50" s="1729">
        <v>64124.033339680005</v>
      </c>
      <c r="H50" s="1729">
        <v>64124.033339680012</v>
      </c>
      <c r="I50" s="1729">
        <v>64124.033339680005</v>
      </c>
      <c r="J50" s="1729">
        <v>64124.033339680005</v>
      </c>
      <c r="K50" s="1729">
        <v>1100.6403170000001</v>
      </c>
      <c r="L50" s="1729">
        <v>1100.6403170000001</v>
      </c>
      <c r="M50" s="1729">
        <v>1100.6403170000001</v>
      </c>
      <c r="N50" s="1727">
        <v>990.57628529999988</v>
      </c>
      <c r="O50" s="1728">
        <v>990.57628529999988</v>
      </c>
      <c r="P50" s="1729">
        <v>990.5762853</v>
      </c>
      <c r="Q50" s="1729">
        <v>880.51225360000001</v>
      </c>
      <c r="R50" s="1729">
        <v>880.51225359999989</v>
      </c>
      <c r="S50" s="1729">
        <v>880.51225359999989</v>
      </c>
      <c r="T50" s="1729">
        <v>880.51225359999989</v>
      </c>
      <c r="U50" s="1729">
        <v>770.44822190000002</v>
      </c>
      <c r="V50" s="1729">
        <v>770.44822190000002</v>
      </c>
      <c r="W50" s="1729">
        <v>770.44822190000002</v>
      </c>
      <c r="X50" s="1729">
        <v>770.44822190000002</v>
      </c>
      <c r="Y50" s="1729">
        <v>770.44822190000002</v>
      </c>
      <c r="Z50" s="1727">
        <v>660.38419019999219</v>
      </c>
      <c r="AA50" s="1728">
        <v>660.38</v>
      </c>
      <c r="AB50" s="1729">
        <v>660.38</v>
      </c>
      <c r="AC50" s="1729">
        <v>660.38</v>
      </c>
      <c r="AD50" s="1729">
        <v>660.38</v>
      </c>
      <c r="AE50" s="1729">
        <v>660.38</v>
      </c>
      <c r="AF50" s="1729">
        <v>550.32000000000005</v>
      </c>
      <c r="AG50" s="1729">
        <v>550.32000000000005</v>
      </c>
      <c r="AH50" s="1729">
        <v>550.32000000000005</v>
      </c>
      <c r="AI50" s="1729">
        <v>550.32000000000005</v>
      </c>
      <c r="AJ50" s="1729">
        <v>550.32000000000005</v>
      </c>
      <c r="AK50" s="1729">
        <v>550.32000000000005</v>
      </c>
      <c r="AL50" s="1727">
        <v>440.25612715999199</v>
      </c>
    </row>
    <row r="51" spans="1:38" ht="25.5" customHeight="1" x14ac:dyDescent="0.45">
      <c r="A51" s="1747" t="s">
        <v>1105</v>
      </c>
      <c r="B51" s="1727">
        <v>80.02</v>
      </c>
      <c r="C51" s="1728">
        <v>80.02</v>
      </c>
      <c r="D51" s="1729">
        <v>80.02</v>
      </c>
      <c r="E51" s="1729">
        <v>80.02</v>
      </c>
      <c r="F51" s="1729">
        <v>80.02</v>
      </c>
      <c r="G51" s="1729">
        <v>80.02</v>
      </c>
      <c r="H51" s="1729">
        <v>80.02</v>
      </c>
      <c r="I51" s="1729">
        <v>80.02</v>
      </c>
      <c r="J51" s="1729">
        <v>80.02</v>
      </c>
      <c r="K51" s="1729">
        <v>0</v>
      </c>
      <c r="L51" s="1729">
        <v>0</v>
      </c>
      <c r="M51" s="1729">
        <v>0</v>
      </c>
      <c r="N51" s="1727">
        <v>0</v>
      </c>
      <c r="O51" s="1728">
        <v>0</v>
      </c>
      <c r="P51" s="1729">
        <v>0</v>
      </c>
      <c r="Q51" s="1729">
        <v>0</v>
      </c>
      <c r="R51" s="1729">
        <v>0</v>
      </c>
      <c r="S51" s="1729">
        <v>0</v>
      </c>
      <c r="T51" s="1729">
        <v>0</v>
      </c>
      <c r="U51" s="1729">
        <v>0</v>
      </c>
      <c r="V51" s="1729">
        <v>0</v>
      </c>
      <c r="W51" s="1729">
        <v>0</v>
      </c>
      <c r="X51" s="1729">
        <v>0</v>
      </c>
      <c r="Y51" s="1729">
        <v>0</v>
      </c>
      <c r="Z51" s="1727">
        <v>0</v>
      </c>
      <c r="AA51" s="1728">
        <v>0</v>
      </c>
      <c r="AB51" s="1729">
        <v>0</v>
      </c>
      <c r="AC51" s="1729">
        <v>0</v>
      </c>
      <c r="AD51" s="1729">
        <v>0</v>
      </c>
      <c r="AE51" s="1729">
        <v>0</v>
      </c>
      <c r="AF51" s="1729">
        <v>0</v>
      </c>
      <c r="AG51" s="1729">
        <v>0</v>
      </c>
      <c r="AH51" s="1729">
        <v>0</v>
      </c>
      <c r="AI51" s="1729">
        <v>0</v>
      </c>
      <c r="AJ51" s="1729">
        <v>0</v>
      </c>
      <c r="AK51" s="1729">
        <v>0</v>
      </c>
      <c r="AL51" s="1727">
        <v>0</v>
      </c>
    </row>
    <row r="52" spans="1:38" ht="25.5" hidden="1" customHeight="1" x14ac:dyDescent="0.45">
      <c r="A52" s="1747" t="s">
        <v>1106</v>
      </c>
      <c r="B52" s="1727">
        <v>0</v>
      </c>
      <c r="C52" s="1728">
        <v>0</v>
      </c>
      <c r="D52" s="1729">
        <v>0</v>
      </c>
      <c r="E52" s="1729">
        <v>0</v>
      </c>
      <c r="F52" s="1729">
        <v>0</v>
      </c>
      <c r="G52" s="1729">
        <v>0</v>
      </c>
      <c r="H52" s="1729">
        <v>0</v>
      </c>
      <c r="I52" s="1729">
        <v>0</v>
      </c>
      <c r="J52" s="1729">
        <v>0</v>
      </c>
      <c r="K52" s="1729">
        <v>0</v>
      </c>
      <c r="L52" s="1729">
        <v>0</v>
      </c>
      <c r="M52" s="1729">
        <v>0</v>
      </c>
      <c r="N52" s="1727">
        <v>0</v>
      </c>
      <c r="O52" s="1728">
        <v>0</v>
      </c>
      <c r="P52" s="1729">
        <v>0</v>
      </c>
      <c r="Q52" s="1729">
        <v>0</v>
      </c>
      <c r="R52" s="1729">
        <v>0</v>
      </c>
      <c r="S52" s="1729">
        <v>0</v>
      </c>
      <c r="T52" s="1729">
        <v>0</v>
      </c>
      <c r="U52" s="1729">
        <v>0</v>
      </c>
      <c r="V52" s="1729">
        <v>0</v>
      </c>
      <c r="W52" s="1729">
        <v>0</v>
      </c>
      <c r="X52" s="1729">
        <v>0</v>
      </c>
      <c r="Y52" s="1729">
        <v>0</v>
      </c>
      <c r="Z52" s="1727">
        <v>0</v>
      </c>
      <c r="AA52" s="1728">
        <v>0</v>
      </c>
      <c r="AB52" s="1729">
        <v>0</v>
      </c>
      <c r="AC52" s="1729">
        <v>0</v>
      </c>
      <c r="AD52" s="1729">
        <v>0</v>
      </c>
      <c r="AE52" s="1729">
        <v>0</v>
      </c>
      <c r="AF52" s="1729">
        <v>0</v>
      </c>
      <c r="AG52" s="1729">
        <v>0</v>
      </c>
      <c r="AH52" s="1729">
        <v>0</v>
      </c>
      <c r="AI52" s="1729">
        <v>0</v>
      </c>
      <c r="AJ52" s="1729">
        <v>0</v>
      </c>
      <c r="AK52" s="1729">
        <v>0</v>
      </c>
      <c r="AL52" s="1727">
        <v>0</v>
      </c>
    </row>
    <row r="53" spans="1:38" ht="25.5" hidden="1" customHeight="1" x14ac:dyDescent="0.45">
      <c r="A53" s="1747" t="s">
        <v>1107</v>
      </c>
      <c r="B53" s="1727">
        <v>0</v>
      </c>
      <c r="C53" s="1728">
        <v>0</v>
      </c>
      <c r="D53" s="1729">
        <v>0</v>
      </c>
      <c r="E53" s="1729">
        <v>0</v>
      </c>
      <c r="F53" s="1729">
        <v>0</v>
      </c>
      <c r="G53" s="1729">
        <v>0</v>
      </c>
      <c r="H53" s="1729">
        <v>0</v>
      </c>
      <c r="I53" s="1729">
        <v>0</v>
      </c>
      <c r="J53" s="1729">
        <v>0</v>
      </c>
      <c r="K53" s="1729">
        <v>0</v>
      </c>
      <c r="L53" s="1729">
        <v>0</v>
      </c>
      <c r="M53" s="1729">
        <v>0</v>
      </c>
      <c r="N53" s="1727">
        <v>0</v>
      </c>
      <c r="O53" s="1728">
        <v>0</v>
      </c>
      <c r="P53" s="1729">
        <v>0</v>
      </c>
      <c r="Q53" s="1729">
        <v>0</v>
      </c>
      <c r="R53" s="1729">
        <v>0</v>
      </c>
      <c r="S53" s="1729">
        <v>0</v>
      </c>
      <c r="T53" s="1729">
        <v>0</v>
      </c>
      <c r="U53" s="1729">
        <v>0</v>
      </c>
      <c r="V53" s="1729">
        <v>0</v>
      </c>
      <c r="W53" s="1729">
        <v>0</v>
      </c>
      <c r="X53" s="1729">
        <v>0</v>
      </c>
      <c r="Y53" s="1729">
        <v>0</v>
      </c>
      <c r="Z53" s="1727">
        <v>0</v>
      </c>
      <c r="AA53" s="1728">
        <v>0</v>
      </c>
      <c r="AB53" s="1729">
        <v>0</v>
      </c>
      <c r="AC53" s="1729">
        <v>0</v>
      </c>
      <c r="AD53" s="1729">
        <v>0</v>
      </c>
      <c r="AE53" s="1729">
        <v>0</v>
      </c>
      <c r="AF53" s="1729">
        <v>0</v>
      </c>
      <c r="AG53" s="1729">
        <v>0</v>
      </c>
      <c r="AH53" s="1729">
        <v>0</v>
      </c>
      <c r="AI53" s="1729">
        <v>0</v>
      </c>
      <c r="AJ53" s="1729">
        <v>0</v>
      </c>
      <c r="AK53" s="1729">
        <v>0</v>
      </c>
      <c r="AL53" s="1727">
        <v>0</v>
      </c>
    </row>
    <row r="54" spans="1:38" ht="25.5" customHeight="1" x14ac:dyDescent="0.45">
      <c r="A54" s="1747" t="s">
        <v>220</v>
      </c>
      <c r="B54" s="1727">
        <v>361.05903868000001</v>
      </c>
      <c r="C54" s="1728">
        <v>361.05903868000007</v>
      </c>
      <c r="D54" s="1729">
        <v>361.05903868000007</v>
      </c>
      <c r="E54" s="1729">
        <v>361.05903868000001</v>
      </c>
      <c r="F54" s="1729">
        <v>361.05903868000001</v>
      </c>
      <c r="G54" s="1729">
        <v>361.05903868000001</v>
      </c>
      <c r="H54" s="1729">
        <v>361.05903868000001</v>
      </c>
      <c r="I54" s="1729">
        <v>361.05903868000001</v>
      </c>
      <c r="J54" s="1729">
        <v>361.05903868000007</v>
      </c>
      <c r="K54" s="1729">
        <v>0</v>
      </c>
      <c r="L54" s="1729">
        <v>0</v>
      </c>
      <c r="M54" s="1729">
        <v>0</v>
      </c>
      <c r="N54" s="1727">
        <v>0</v>
      </c>
      <c r="O54" s="1728">
        <v>0</v>
      </c>
      <c r="P54" s="1729">
        <v>0</v>
      </c>
      <c r="Q54" s="1729">
        <v>0</v>
      </c>
      <c r="R54" s="1729">
        <v>0</v>
      </c>
      <c r="S54" s="1729">
        <v>0</v>
      </c>
      <c r="T54" s="1729">
        <v>0</v>
      </c>
      <c r="U54" s="1729">
        <v>0</v>
      </c>
      <c r="V54" s="1729">
        <v>0</v>
      </c>
      <c r="W54" s="1729">
        <v>0</v>
      </c>
      <c r="X54" s="1729">
        <v>0</v>
      </c>
      <c r="Y54" s="1729">
        <v>0</v>
      </c>
      <c r="Z54" s="1727">
        <v>0</v>
      </c>
      <c r="AA54" s="1728">
        <v>0</v>
      </c>
      <c r="AB54" s="1729">
        <v>0</v>
      </c>
      <c r="AC54" s="1729">
        <v>0</v>
      </c>
      <c r="AD54" s="1729">
        <v>0</v>
      </c>
      <c r="AE54" s="1729">
        <v>0</v>
      </c>
      <c r="AF54" s="1729">
        <v>0</v>
      </c>
      <c r="AG54" s="1729">
        <v>0</v>
      </c>
      <c r="AH54" s="1729">
        <v>0</v>
      </c>
      <c r="AI54" s="1729">
        <v>0</v>
      </c>
      <c r="AJ54" s="1729">
        <v>0</v>
      </c>
      <c r="AK54" s="1729">
        <v>0</v>
      </c>
      <c r="AL54" s="1727">
        <v>0</v>
      </c>
    </row>
    <row r="55" spans="1:38" ht="25.5" customHeight="1" x14ac:dyDescent="0.45">
      <c r="A55" s="1747" t="s">
        <v>1108</v>
      </c>
      <c r="B55" s="1727">
        <v>0</v>
      </c>
      <c r="C55" s="1728">
        <v>0</v>
      </c>
      <c r="D55" s="1729">
        <v>0</v>
      </c>
      <c r="E55" s="1729">
        <v>0</v>
      </c>
      <c r="F55" s="1729">
        <v>0</v>
      </c>
      <c r="G55" s="1729">
        <v>0</v>
      </c>
      <c r="H55" s="1729">
        <v>0</v>
      </c>
      <c r="I55" s="1729">
        <v>0</v>
      </c>
      <c r="J55" s="1729">
        <v>0</v>
      </c>
      <c r="K55" s="1729">
        <v>0</v>
      </c>
      <c r="L55" s="1729">
        <v>0</v>
      </c>
      <c r="M55" s="1729">
        <v>0</v>
      </c>
      <c r="N55" s="1727">
        <v>0</v>
      </c>
      <c r="O55" s="1728">
        <v>0</v>
      </c>
      <c r="P55" s="1729">
        <v>0</v>
      </c>
      <c r="Q55" s="1729">
        <v>0</v>
      </c>
      <c r="R55" s="1729">
        <v>0</v>
      </c>
      <c r="S55" s="1729">
        <v>0</v>
      </c>
      <c r="T55" s="1729">
        <v>0</v>
      </c>
      <c r="U55" s="1729">
        <v>0</v>
      </c>
      <c r="V55" s="1729">
        <v>0</v>
      </c>
      <c r="W55" s="1729">
        <v>0</v>
      </c>
      <c r="X55" s="1729">
        <v>0</v>
      </c>
      <c r="Y55" s="1729">
        <v>0</v>
      </c>
      <c r="Z55" s="1727">
        <v>0</v>
      </c>
      <c r="AA55" s="1728">
        <v>0</v>
      </c>
      <c r="AB55" s="1729">
        <v>0</v>
      </c>
      <c r="AC55" s="1729">
        <v>0</v>
      </c>
      <c r="AD55" s="1729">
        <v>0</v>
      </c>
      <c r="AE55" s="1729">
        <v>0</v>
      </c>
      <c r="AF55" s="1729">
        <v>0</v>
      </c>
      <c r="AG55" s="1729">
        <v>0</v>
      </c>
      <c r="AH55" s="1729">
        <v>0</v>
      </c>
      <c r="AI55" s="1729">
        <v>0</v>
      </c>
      <c r="AJ55" s="1729">
        <v>0</v>
      </c>
      <c r="AK55" s="1729">
        <v>0</v>
      </c>
      <c r="AL55" s="1727">
        <v>0</v>
      </c>
    </row>
    <row r="56" spans="1:38" ht="25.5" customHeight="1" x14ac:dyDescent="0.45">
      <c r="A56" s="1747" t="s">
        <v>1109</v>
      </c>
      <c r="B56" s="1727">
        <v>109.45770103999999</v>
      </c>
      <c r="C56" s="1728">
        <v>109.45770103999999</v>
      </c>
      <c r="D56" s="1729">
        <v>109.45770103999999</v>
      </c>
      <c r="E56" s="1729">
        <v>109.45770103999999</v>
      </c>
      <c r="F56" s="1729">
        <v>109.45770103999998</v>
      </c>
      <c r="G56" s="1729">
        <v>109.45770103999998</v>
      </c>
      <c r="H56" s="1729">
        <v>109.45770104</v>
      </c>
      <c r="I56" s="1729">
        <v>109.45770103999999</v>
      </c>
      <c r="J56" s="1729">
        <v>109.45770103999999</v>
      </c>
      <c r="K56" s="1729">
        <v>0</v>
      </c>
      <c r="L56" s="1729">
        <v>0</v>
      </c>
      <c r="M56" s="1729">
        <v>0</v>
      </c>
      <c r="N56" s="1727">
        <v>0</v>
      </c>
      <c r="O56" s="1728">
        <v>0</v>
      </c>
      <c r="P56" s="1729">
        <v>0</v>
      </c>
      <c r="Q56" s="1729">
        <v>0</v>
      </c>
      <c r="R56" s="1729">
        <v>0</v>
      </c>
      <c r="S56" s="1729">
        <v>0</v>
      </c>
      <c r="T56" s="1729">
        <v>0</v>
      </c>
      <c r="U56" s="1729">
        <v>0</v>
      </c>
      <c r="V56" s="1729">
        <v>0</v>
      </c>
      <c r="W56" s="1729">
        <v>0</v>
      </c>
      <c r="X56" s="1729">
        <v>0</v>
      </c>
      <c r="Y56" s="1729">
        <v>0</v>
      </c>
      <c r="Z56" s="1727">
        <v>0</v>
      </c>
      <c r="AA56" s="1728">
        <v>0</v>
      </c>
      <c r="AB56" s="1729">
        <v>0</v>
      </c>
      <c r="AC56" s="1729">
        <v>0</v>
      </c>
      <c r="AD56" s="1729">
        <v>0</v>
      </c>
      <c r="AE56" s="1729">
        <v>0</v>
      </c>
      <c r="AF56" s="1729">
        <v>0</v>
      </c>
      <c r="AG56" s="1729">
        <v>0</v>
      </c>
      <c r="AH56" s="1729">
        <v>0</v>
      </c>
      <c r="AI56" s="1729">
        <v>0</v>
      </c>
      <c r="AJ56" s="1729">
        <v>0</v>
      </c>
      <c r="AK56" s="1729">
        <v>0</v>
      </c>
      <c r="AL56" s="1727">
        <v>0</v>
      </c>
    </row>
    <row r="57" spans="1:38" s="421" customFormat="1" ht="25.5" customHeight="1" x14ac:dyDescent="0.45">
      <c r="A57" s="1730" t="s">
        <v>1054</v>
      </c>
      <c r="B57" s="1723">
        <v>1449.4188401507799</v>
      </c>
      <c r="C57" s="1724">
        <v>1866.268486459018</v>
      </c>
      <c r="D57" s="1725">
        <v>1818.6280450802672</v>
      </c>
      <c r="E57" s="1725">
        <v>1802.9279655111834</v>
      </c>
      <c r="F57" s="1725">
        <v>1744.2932018366866</v>
      </c>
      <c r="G57" s="1725">
        <v>1736.742487294764</v>
      </c>
      <c r="H57" s="1725">
        <v>1590.1537819323823</v>
      </c>
      <c r="I57" s="1725">
        <v>1577.9883576527693</v>
      </c>
      <c r="J57" s="1725">
        <v>1511.845216609395</v>
      </c>
      <c r="K57" s="1725">
        <v>1453.7326949364158</v>
      </c>
      <c r="L57" s="1725">
        <v>1477.1092283281159</v>
      </c>
      <c r="M57" s="1725">
        <v>1477.909586416614</v>
      </c>
      <c r="N57" s="1723">
        <v>1455.3071003897278</v>
      </c>
      <c r="O57" s="1724">
        <v>1449.972915591248</v>
      </c>
      <c r="P57" s="1725">
        <v>1394.7901878466921</v>
      </c>
      <c r="Q57" s="1725">
        <v>1332.9840021289749</v>
      </c>
      <c r="R57" s="1725">
        <v>1212.9269311008891</v>
      </c>
      <c r="S57" s="1725">
        <v>1266.7013237618785</v>
      </c>
      <c r="T57" s="1725">
        <v>1305.7378705287256</v>
      </c>
      <c r="U57" s="1725">
        <v>1204.0803493491239</v>
      </c>
      <c r="V57" s="1725">
        <v>1202.0275371337559</v>
      </c>
      <c r="W57" s="1725">
        <v>1174.4645021354552</v>
      </c>
      <c r="X57" s="1725">
        <v>1187.093710627601</v>
      </c>
      <c r="Y57" s="1725">
        <v>1118.8375455267519</v>
      </c>
      <c r="Z57" s="1723">
        <v>1068.079718632335</v>
      </c>
      <c r="AA57" s="1724">
        <v>912.86</v>
      </c>
      <c r="AB57" s="1725">
        <v>903.81</v>
      </c>
      <c r="AC57" s="1725">
        <v>855.15</v>
      </c>
      <c r="AD57" s="1725">
        <v>732.48</v>
      </c>
      <c r="AE57" s="1725">
        <v>517.52</v>
      </c>
      <c r="AF57" s="1725">
        <v>520.33000000000004</v>
      </c>
      <c r="AG57" s="1725">
        <v>528.91</v>
      </c>
      <c r="AH57" s="1725">
        <v>575.16</v>
      </c>
      <c r="AI57" s="1725">
        <v>581.24</v>
      </c>
      <c r="AJ57" s="1725">
        <v>509.37</v>
      </c>
      <c r="AK57" s="1725">
        <v>526.84</v>
      </c>
      <c r="AL57" s="1723">
        <v>489.07385030857392</v>
      </c>
    </row>
    <row r="58" spans="1:38" ht="25.5" customHeight="1" thickBot="1" x14ac:dyDescent="0.5">
      <c r="A58" s="1735" t="s">
        <v>1055</v>
      </c>
      <c r="B58" s="1736">
        <f t="shared" ref="B58:Z58" si="6">B41+B13+B4+B57</f>
        <v>184249.1251375108</v>
      </c>
      <c r="C58" s="1737">
        <f t="shared" si="6"/>
        <v>224247.05724981902</v>
      </c>
      <c r="D58" s="1738">
        <f t="shared" si="6"/>
        <v>241529.16146644027</v>
      </c>
      <c r="E58" s="1738">
        <f t="shared" si="6"/>
        <v>243120.65675087119</v>
      </c>
      <c r="F58" s="1738">
        <f t="shared" si="6"/>
        <v>243813.36168319671</v>
      </c>
      <c r="G58" s="1738">
        <f t="shared" si="6"/>
        <v>244743.60672265477</v>
      </c>
      <c r="H58" s="1738">
        <f t="shared" si="6"/>
        <v>244954.94561529241</v>
      </c>
      <c r="I58" s="1738">
        <f t="shared" si="6"/>
        <v>247020.14996501277</v>
      </c>
      <c r="J58" s="1738">
        <f t="shared" si="6"/>
        <v>249490.45187396943</v>
      </c>
      <c r="K58" s="1738">
        <f t="shared" si="6"/>
        <v>240150.69685839882</v>
      </c>
      <c r="L58" s="1738">
        <f t="shared" si="6"/>
        <v>243822.93494542109</v>
      </c>
      <c r="M58" s="1738">
        <f t="shared" si="6"/>
        <v>248868.12179647549</v>
      </c>
      <c r="N58" s="1736">
        <f t="shared" si="6"/>
        <v>255510.34486992256</v>
      </c>
      <c r="O58" s="1737">
        <f t="shared" si="6"/>
        <v>263828.24772185792</v>
      </c>
      <c r="P58" s="1738">
        <f t="shared" si="6"/>
        <v>274003.24739338108</v>
      </c>
      <c r="Q58" s="1738">
        <f t="shared" si="6"/>
        <v>281031.02233034017</v>
      </c>
      <c r="R58" s="1738">
        <f t="shared" si="6"/>
        <v>282691.10178929806</v>
      </c>
      <c r="S58" s="1738">
        <f t="shared" si="6"/>
        <v>285231.81893970101</v>
      </c>
      <c r="T58" s="1738">
        <f t="shared" si="6"/>
        <v>288246.55310970842</v>
      </c>
      <c r="U58" s="1738">
        <f t="shared" si="6"/>
        <v>289164.78536123113</v>
      </c>
      <c r="V58" s="1738">
        <f t="shared" si="6"/>
        <v>297382.60760540422</v>
      </c>
      <c r="W58" s="1738">
        <f t="shared" si="6"/>
        <v>299720.69986612158</v>
      </c>
      <c r="X58" s="1738">
        <f t="shared" si="6"/>
        <v>305377.81383187539</v>
      </c>
      <c r="Y58" s="1738">
        <f t="shared" si="6"/>
        <v>309653.04846839566</v>
      </c>
      <c r="Z58" s="1736">
        <f t="shared" si="6"/>
        <v>308541.52607905894</v>
      </c>
      <c r="AA58" s="1737">
        <v>320079.93</v>
      </c>
      <c r="AB58" s="1738">
        <v>328035.96999999997</v>
      </c>
      <c r="AC58" s="1738">
        <v>326903.12</v>
      </c>
      <c r="AD58" s="1738">
        <v>322295.40000000002</v>
      </c>
      <c r="AE58" s="1738">
        <v>315630.33</v>
      </c>
      <c r="AF58" s="1738">
        <v>312681.12</v>
      </c>
      <c r="AG58" s="1738">
        <v>323746.09000000003</v>
      </c>
      <c r="AH58" s="1738">
        <v>322629.40999999997</v>
      </c>
      <c r="AI58" s="1738">
        <v>317590.76</v>
      </c>
      <c r="AJ58" s="1738">
        <v>310993.44</v>
      </c>
      <c r="AK58" s="1738">
        <v>314475.11</v>
      </c>
      <c r="AL58" s="1736">
        <v>333794.18506452534</v>
      </c>
    </row>
    <row r="59" spans="1:38" ht="35.5" hidden="1" customHeight="1" thickBot="1" x14ac:dyDescent="0.5">
      <c r="A59" s="1739" t="s">
        <v>1056</v>
      </c>
      <c r="B59" s="1725"/>
      <c r="C59" s="1725"/>
      <c r="D59" s="1725"/>
      <c r="E59" s="1725"/>
      <c r="F59" s="1725"/>
      <c r="G59" s="1725"/>
      <c r="H59" s="1725"/>
      <c r="I59" s="1725"/>
      <c r="J59" s="1725"/>
      <c r="K59" s="1725"/>
      <c r="L59" s="1725"/>
      <c r="M59" s="1725"/>
      <c r="N59" s="1725"/>
      <c r="O59" s="1725"/>
      <c r="P59" s="1725"/>
      <c r="Q59" s="1725"/>
      <c r="R59" s="1725"/>
      <c r="S59" s="1725"/>
      <c r="T59" s="1725"/>
      <c r="U59" s="1725"/>
      <c r="V59" s="1725"/>
      <c r="W59" s="1725"/>
      <c r="X59" s="1725"/>
      <c r="Y59" s="1725"/>
      <c r="Z59" s="1725"/>
      <c r="AA59" s="1725"/>
      <c r="AB59" s="1725"/>
      <c r="AC59" s="1725"/>
      <c r="AD59" s="1725"/>
      <c r="AE59" s="1725"/>
      <c r="AF59" s="1725"/>
      <c r="AG59" s="1725"/>
      <c r="AH59" s="1725"/>
      <c r="AI59" s="1725"/>
      <c r="AJ59" s="1725"/>
      <c r="AK59" s="1725"/>
      <c r="AL59" s="1725"/>
    </row>
    <row r="60" spans="1:38" ht="29" customHeight="1" thickTop="1" x14ac:dyDescent="0.45">
      <c r="A60" s="1739" t="s">
        <v>1057</v>
      </c>
      <c r="B60" s="1729"/>
      <c r="C60" s="1729"/>
      <c r="D60" s="1729"/>
      <c r="E60" s="1729"/>
      <c r="F60" s="1729"/>
      <c r="G60" s="1729"/>
      <c r="H60" s="1729"/>
      <c r="I60" s="1729"/>
      <c r="J60" s="1729"/>
      <c r="K60" s="1729"/>
      <c r="L60" s="1729"/>
      <c r="M60" s="1729"/>
      <c r="N60" s="1729"/>
      <c r="O60" s="1729"/>
      <c r="P60" s="1729"/>
      <c r="Q60" s="1729"/>
      <c r="R60" s="1729"/>
      <c r="S60" s="1729"/>
      <c r="T60" s="1729"/>
      <c r="U60" s="1729"/>
      <c r="V60" s="1729"/>
      <c r="W60" s="1729"/>
      <c r="X60" s="1729"/>
      <c r="Y60" s="1729"/>
      <c r="Z60" s="1729"/>
      <c r="AA60" s="1729"/>
      <c r="AB60" s="1729"/>
      <c r="AC60" s="1729"/>
      <c r="AD60" s="1729"/>
      <c r="AE60" s="1729"/>
      <c r="AF60" s="1729"/>
      <c r="AG60" s="1729"/>
      <c r="AH60" s="1729"/>
      <c r="AI60" s="1729"/>
      <c r="AJ60" s="1729"/>
      <c r="AK60" s="1729"/>
      <c r="AL60" s="1729"/>
    </row>
    <row r="61" spans="1:38" ht="19.5" customHeight="1" x14ac:dyDescent="0.45">
      <c r="A61" s="1748"/>
      <c r="B61" s="1749"/>
      <c r="C61" s="1749"/>
      <c r="D61" s="1749"/>
      <c r="E61" s="1749"/>
      <c r="F61" s="1749"/>
      <c r="G61" s="1749"/>
      <c r="H61" s="1749"/>
      <c r="I61" s="1749"/>
      <c r="J61" s="1749"/>
      <c r="K61" s="1749"/>
      <c r="L61" s="1749"/>
      <c r="M61" s="1749"/>
      <c r="N61" s="1749"/>
      <c r="O61" s="1749"/>
      <c r="P61" s="1749"/>
      <c r="Q61" s="1749"/>
      <c r="R61" s="1749"/>
      <c r="S61" s="1749"/>
      <c r="T61" s="1749"/>
      <c r="U61" s="1749"/>
      <c r="V61" s="1749"/>
      <c r="W61" s="1749"/>
      <c r="X61" s="1749"/>
      <c r="Y61" s="1749"/>
      <c r="Z61" s="1749"/>
      <c r="AA61" s="1749"/>
      <c r="AB61" s="1749"/>
      <c r="AC61" s="1749"/>
      <c r="AD61" s="1749"/>
      <c r="AE61" s="1749"/>
      <c r="AF61" s="1749"/>
      <c r="AG61" s="1749"/>
      <c r="AH61" s="1749"/>
      <c r="AI61" s="1749"/>
      <c r="AJ61" s="1749"/>
      <c r="AK61" s="1749"/>
      <c r="AL61" s="1749"/>
    </row>
    <row r="62" spans="1:38" ht="14.25" customHeight="1" x14ac:dyDescent="0.4">
      <c r="B62" s="1742"/>
      <c r="C62" s="1742"/>
      <c r="D62" s="1742"/>
      <c r="E62" s="1742"/>
      <c r="F62" s="1742"/>
      <c r="G62" s="1742"/>
      <c r="H62" s="1742"/>
      <c r="I62" s="1742"/>
      <c r="J62" s="1742"/>
      <c r="K62" s="1742"/>
      <c r="L62" s="1742"/>
      <c r="M62" s="1742"/>
      <c r="N62" s="1742"/>
      <c r="O62" s="1742"/>
      <c r="P62" s="1742"/>
      <c r="Q62" s="1742"/>
      <c r="R62" s="1742"/>
      <c r="S62" s="1742"/>
      <c r="T62" s="1742"/>
      <c r="U62" s="1742"/>
      <c r="V62" s="1742"/>
      <c r="W62" s="1742"/>
      <c r="X62" s="1742"/>
      <c r="Y62" s="1742"/>
      <c r="Z62" s="1742"/>
      <c r="AA62" s="1742"/>
      <c r="AB62" s="1742"/>
      <c r="AC62" s="1742"/>
      <c r="AD62" s="1742"/>
      <c r="AE62" s="1742"/>
      <c r="AF62" s="1742"/>
      <c r="AG62" s="1742"/>
      <c r="AH62" s="1742"/>
      <c r="AI62" s="1742"/>
      <c r="AJ62" s="1742"/>
      <c r="AK62" s="1742"/>
      <c r="AL62" s="1742"/>
    </row>
    <row r="63" spans="1:38" ht="14.25" customHeight="1" x14ac:dyDescent="0.4">
      <c r="O63" s="561"/>
      <c r="P63" s="561"/>
      <c r="Q63" s="561"/>
      <c r="R63" s="561"/>
      <c r="S63" s="561"/>
      <c r="T63" s="561"/>
      <c r="U63" s="561"/>
      <c r="V63" s="561"/>
      <c r="W63" s="561"/>
      <c r="X63" s="561"/>
      <c r="Y63" s="561"/>
      <c r="Z63" s="561"/>
      <c r="AA63" s="561"/>
      <c r="AB63" s="561"/>
      <c r="AC63" s="561"/>
      <c r="AD63" s="561"/>
      <c r="AE63" s="561"/>
      <c r="AF63" s="561"/>
      <c r="AG63" s="561"/>
      <c r="AH63" s="561"/>
      <c r="AI63" s="561"/>
      <c r="AJ63" s="561"/>
      <c r="AK63" s="561"/>
      <c r="AL63" s="561"/>
    </row>
    <row r="64" spans="1:38" ht="14.25" customHeight="1" x14ac:dyDescent="0.4">
      <c r="B64" s="561"/>
      <c r="C64" s="561"/>
      <c r="D64" s="561"/>
      <c r="E64" s="561"/>
      <c r="F64" s="561"/>
      <c r="G64" s="561"/>
      <c r="H64" s="561"/>
      <c r="I64" s="561"/>
      <c r="J64" s="561"/>
      <c r="K64" s="561"/>
      <c r="L64" s="561"/>
      <c r="M64" s="561"/>
      <c r="N64" s="561"/>
      <c r="O64" s="561"/>
      <c r="P64" s="561"/>
      <c r="Q64" s="561"/>
      <c r="R64" s="561"/>
      <c r="S64" s="561"/>
      <c r="T64" s="561"/>
      <c r="U64" s="561"/>
      <c r="V64" s="561"/>
      <c r="W64" s="561"/>
      <c r="X64" s="561"/>
      <c r="Y64" s="561"/>
      <c r="Z64" s="561"/>
      <c r="AA64" s="561"/>
      <c r="AB64" s="561"/>
      <c r="AC64" s="561"/>
      <c r="AD64" s="561"/>
      <c r="AE64" s="561"/>
      <c r="AF64" s="561"/>
      <c r="AG64" s="561"/>
      <c r="AH64" s="561"/>
      <c r="AI64" s="561"/>
      <c r="AJ64" s="561"/>
      <c r="AK64" s="561"/>
      <c r="AL64" s="561"/>
    </row>
    <row r="65" spans="2:38" ht="14.25" customHeight="1" x14ac:dyDescent="0.4">
      <c r="B65" s="1741"/>
      <c r="C65" s="1741"/>
      <c r="D65" s="1741"/>
      <c r="E65" s="1741"/>
      <c r="F65" s="1741"/>
      <c r="G65" s="1741"/>
      <c r="H65" s="1741"/>
      <c r="I65" s="1741"/>
      <c r="J65" s="1741"/>
      <c r="K65" s="1741"/>
      <c r="L65" s="1741"/>
      <c r="M65" s="1741"/>
      <c r="N65" s="1741"/>
      <c r="O65" s="1741"/>
      <c r="P65" s="1741"/>
      <c r="Q65" s="1741"/>
      <c r="R65" s="1741"/>
      <c r="S65" s="1741"/>
      <c r="T65" s="1741"/>
      <c r="U65" s="1741"/>
      <c r="V65" s="1741"/>
      <c r="W65" s="1741"/>
      <c r="X65" s="1741"/>
      <c r="Y65" s="1741"/>
      <c r="Z65" s="1741"/>
      <c r="AA65" s="1741"/>
      <c r="AB65" s="1741"/>
      <c r="AC65" s="1741"/>
      <c r="AD65" s="1741"/>
      <c r="AE65" s="1741"/>
      <c r="AF65" s="1741"/>
      <c r="AG65" s="1741"/>
      <c r="AH65" s="1741"/>
      <c r="AI65" s="1741"/>
      <c r="AJ65" s="1741"/>
      <c r="AK65" s="1741"/>
      <c r="AL65" s="1741"/>
    </row>
    <row r="66" spans="2:38" ht="14.25" customHeight="1" x14ac:dyDescent="0.4">
      <c r="O66" s="435"/>
      <c r="P66" s="435"/>
      <c r="Q66" s="435"/>
      <c r="R66" s="435"/>
      <c r="S66" s="435"/>
      <c r="T66" s="435"/>
      <c r="U66" s="435"/>
      <c r="V66" s="435"/>
      <c r="W66" s="435"/>
      <c r="X66" s="435"/>
      <c r="Y66" s="435"/>
      <c r="Z66" s="435"/>
      <c r="AA66" s="435"/>
      <c r="AB66" s="435"/>
      <c r="AC66" s="435"/>
      <c r="AD66" s="435"/>
      <c r="AE66" s="435"/>
      <c r="AF66" s="435"/>
      <c r="AG66" s="435"/>
      <c r="AH66" s="435"/>
      <c r="AI66" s="435"/>
      <c r="AJ66" s="435"/>
      <c r="AK66" s="435"/>
      <c r="AL66" s="435"/>
    </row>
    <row r="67" spans="2:38" ht="14.25" customHeight="1" x14ac:dyDescent="0.4">
      <c r="O67" s="435"/>
      <c r="P67" s="435"/>
      <c r="Q67" s="435"/>
      <c r="R67" s="435"/>
      <c r="S67" s="435"/>
      <c r="T67" s="435"/>
      <c r="U67" s="435"/>
      <c r="V67" s="435"/>
      <c r="W67" s="435"/>
      <c r="X67" s="435"/>
      <c r="Y67" s="435"/>
      <c r="Z67" s="435"/>
      <c r="AA67" s="435"/>
      <c r="AB67" s="435"/>
      <c r="AC67" s="435"/>
      <c r="AD67" s="435"/>
      <c r="AE67" s="435"/>
      <c r="AF67" s="435"/>
      <c r="AG67" s="435"/>
      <c r="AH67" s="435"/>
      <c r="AI67" s="435"/>
      <c r="AJ67" s="435"/>
      <c r="AK67" s="435"/>
      <c r="AL67" s="435"/>
    </row>
    <row r="68" spans="2:38" ht="14.25" customHeight="1" x14ac:dyDescent="0.4">
      <c r="B68" s="561"/>
      <c r="C68" s="561"/>
      <c r="D68" s="561"/>
      <c r="E68" s="561"/>
      <c r="F68" s="561"/>
      <c r="G68" s="561"/>
      <c r="H68" s="561"/>
      <c r="I68" s="561"/>
      <c r="J68" s="561"/>
      <c r="K68" s="561"/>
      <c r="L68" s="561"/>
      <c r="M68" s="561"/>
      <c r="N68" s="561"/>
      <c r="O68" s="435"/>
      <c r="P68" s="435"/>
      <c r="Q68" s="435"/>
      <c r="R68" s="435"/>
      <c r="S68" s="435"/>
      <c r="T68" s="435"/>
      <c r="U68" s="435"/>
      <c r="V68" s="435"/>
      <c r="W68" s="435"/>
      <c r="X68" s="435"/>
      <c r="Y68" s="435"/>
      <c r="Z68" s="435"/>
      <c r="AA68" s="435"/>
      <c r="AB68" s="435"/>
      <c r="AC68" s="435"/>
      <c r="AD68" s="435"/>
      <c r="AE68" s="435"/>
      <c r="AF68" s="435"/>
      <c r="AG68" s="435"/>
      <c r="AH68" s="435"/>
      <c r="AI68" s="435"/>
      <c r="AJ68" s="435"/>
      <c r="AK68" s="435"/>
      <c r="AL68" s="435"/>
    </row>
    <row r="69" spans="2:38" ht="17" x14ac:dyDescent="0.4">
      <c r="B69" s="1742"/>
      <c r="C69" s="1742"/>
      <c r="D69" s="1742"/>
      <c r="E69" s="1742"/>
      <c r="F69" s="1742"/>
      <c r="G69" s="1742"/>
      <c r="H69" s="1742"/>
      <c r="I69" s="1742"/>
      <c r="J69" s="1742"/>
      <c r="K69" s="1742"/>
      <c r="L69" s="1742"/>
      <c r="M69" s="1742"/>
      <c r="N69" s="1742"/>
      <c r="O69" s="1742"/>
      <c r="P69" s="1742"/>
      <c r="Q69" s="1742"/>
      <c r="R69" s="1742"/>
      <c r="S69" s="1742"/>
      <c r="T69" s="1742"/>
      <c r="U69" s="1742"/>
      <c r="V69" s="1742"/>
      <c r="W69" s="1742"/>
      <c r="X69" s="1742"/>
      <c r="Y69" s="1742"/>
      <c r="Z69" s="1742"/>
      <c r="AA69" s="1742"/>
      <c r="AB69" s="1742"/>
      <c r="AC69" s="1742"/>
      <c r="AD69" s="1742"/>
      <c r="AE69" s="1742"/>
      <c r="AF69" s="1742"/>
      <c r="AG69" s="1742"/>
      <c r="AH69" s="1742"/>
      <c r="AI69" s="1742"/>
      <c r="AJ69" s="1742"/>
      <c r="AK69" s="1742"/>
      <c r="AL69" s="1742"/>
    </row>
    <row r="70" spans="2:38" ht="17" x14ac:dyDescent="0.4">
      <c r="O70" s="1741"/>
      <c r="P70" s="1741"/>
      <c r="Q70" s="1741"/>
      <c r="R70" s="1741"/>
      <c r="S70" s="1741"/>
      <c r="T70" s="1741"/>
      <c r="U70" s="1741"/>
      <c r="V70" s="1741"/>
      <c r="W70" s="1741"/>
      <c r="X70" s="1741"/>
      <c r="Y70" s="1741"/>
      <c r="Z70" s="1741"/>
      <c r="AA70" s="1741"/>
      <c r="AB70" s="1741"/>
      <c r="AC70" s="1741"/>
      <c r="AD70" s="1741"/>
      <c r="AE70" s="1741"/>
      <c r="AF70" s="1741"/>
      <c r="AG70" s="1741"/>
      <c r="AH70" s="1741"/>
      <c r="AI70" s="1741"/>
      <c r="AJ70" s="1741"/>
      <c r="AK70" s="1741"/>
      <c r="AL70" s="1741"/>
    </row>
    <row r="71" spans="2:38" ht="17" x14ac:dyDescent="0.4">
      <c r="O71" s="1741"/>
      <c r="P71" s="1741"/>
      <c r="Q71" s="1741"/>
      <c r="R71" s="1741"/>
      <c r="S71" s="1741"/>
      <c r="T71" s="1741"/>
      <c r="U71" s="1741"/>
      <c r="V71" s="1741"/>
      <c r="W71" s="1741"/>
      <c r="X71" s="1741"/>
      <c r="Y71" s="1741"/>
      <c r="Z71" s="1741"/>
      <c r="AA71" s="1741"/>
      <c r="AB71" s="1741"/>
      <c r="AC71" s="1741"/>
      <c r="AD71" s="1741"/>
      <c r="AE71" s="1741"/>
      <c r="AF71" s="1741"/>
      <c r="AG71" s="1741"/>
      <c r="AH71" s="1741"/>
      <c r="AI71" s="1741"/>
      <c r="AJ71" s="1741"/>
      <c r="AK71" s="1741"/>
      <c r="AL71" s="1741"/>
    </row>
    <row r="72" spans="2:38" ht="17" x14ac:dyDescent="0.4">
      <c r="O72" s="1741"/>
      <c r="P72" s="1741"/>
      <c r="Q72" s="1741"/>
      <c r="R72" s="1741"/>
      <c r="S72" s="1741"/>
      <c r="T72" s="1741"/>
      <c r="U72" s="1741"/>
      <c r="V72" s="1741"/>
      <c r="W72" s="1741"/>
      <c r="X72" s="1741"/>
      <c r="Y72" s="1741"/>
      <c r="Z72" s="1741"/>
      <c r="AA72" s="1741"/>
      <c r="AB72" s="1741"/>
      <c r="AC72" s="1741"/>
      <c r="AD72" s="1741"/>
      <c r="AE72" s="1741"/>
      <c r="AF72" s="1741"/>
      <c r="AG72" s="1741"/>
      <c r="AH72" s="1741"/>
      <c r="AI72" s="1741"/>
      <c r="AJ72" s="1741"/>
      <c r="AK72" s="1741"/>
      <c r="AL72" s="1741"/>
    </row>
    <row r="73" spans="2:38" ht="17" x14ac:dyDescent="0.4"/>
    <row r="74" spans="2:38" ht="17" x14ac:dyDescent="0.4"/>
    <row r="75" spans="2:38" ht="17" x14ac:dyDescent="0.4"/>
    <row r="76" spans="2:38" ht="17" x14ac:dyDescent="0.4"/>
    <row r="77" spans="2:38" ht="17" x14ac:dyDescent="0.4"/>
    <row r="78" spans="2:38" ht="17" x14ac:dyDescent="0.4"/>
    <row r="79" spans="2:38" ht="17" x14ac:dyDescent="0.4"/>
    <row r="80" spans="2:38" ht="17" x14ac:dyDescent="0.4"/>
  </sheetData>
  <mergeCells count="4">
    <mergeCell ref="A2:A3"/>
    <mergeCell ref="C2:N2"/>
    <mergeCell ref="O2:Z2"/>
    <mergeCell ref="AA2:AL2"/>
  </mergeCells>
  <printOptions horizontalCentered="1"/>
  <pageMargins left="0" right="0" top="0.35433070866141736" bottom="0.39370078740157483" header="0.19685039370078741" footer="0.23622047244094491"/>
  <pageSetup paperSize="9" scale="44" orientation="landscape" r:id="rId1"/>
  <headerFooter alignWithMargins="0">
    <oddHeader>&amp;C&amp;"Aptos"&amp;10&amp;K000000 PUBLIC&amp;1#_x000D_&amp;"Arialri"&amp;10&amp;K000000&amp;G</oddHeader>
    <oddFooter>&amp;C24_x000D_&amp;1#&amp;"Aptos"&amp;10&amp;K000000 PUBLIC</oddFooter>
  </headerFooter>
  <ignoredErrors>
    <ignoredError sqref="Z41" formulaRange="1"/>
  </ignoredErrors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8E3F5-BC58-417D-882A-6E51CAEEE529}">
  <dimension ref="A1:ED49"/>
  <sheetViews>
    <sheetView showGridLines="0" view="pageBreakPreview" zoomScale="70" zoomScaleNormal="100" zoomScaleSheetLayoutView="70" workbookViewId="0">
      <pane xSplit="1" ySplit="3" topLeftCell="DV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48" customHeight="1" x14ac:dyDescent="0.5"/>
  <cols>
    <col min="1" max="1" width="66.453125" style="1757" customWidth="1"/>
    <col min="2" max="8" width="15.54296875" style="1757" hidden="1" customWidth="1"/>
    <col min="9" max="11" width="14.81640625" style="1757" hidden="1" customWidth="1"/>
    <col min="12" max="12" width="15.54296875" style="1757" hidden="1" customWidth="1"/>
    <col min="13" max="13" width="16.1796875" style="1757" hidden="1" customWidth="1"/>
    <col min="14" max="14" width="16.54296875" style="1757" hidden="1" customWidth="1"/>
    <col min="15" max="17" width="14.81640625" style="1818" hidden="1" customWidth="1"/>
    <col min="18" max="19" width="14.81640625" style="1757" hidden="1" customWidth="1"/>
    <col min="20" max="21" width="14.81640625" style="27" hidden="1" customWidth="1"/>
    <col min="22" max="26" width="14.81640625" style="1757" hidden="1" customWidth="1"/>
    <col min="27" max="85" width="17" style="1757" hidden="1" customWidth="1"/>
    <col min="86" max="93" width="12.453125" style="1757" hidden="1" customWidth="1"/>
    <col min="94" max="96" width="13.26953125" style="1757" hidden="1" customWidth="1"/>
    <col min="97" max="97" width="14.7265625" style="1757" hidden="1" customWidth="1"/>
    <col min="98" max="106" width="17" style="1757" hidden="1" customWidth="1"/>
    <col min="107" max="109" width="12.453125" style="1757" hidden="1" customWidth="1"/>
    <col min="110" max="121" width="17" style="1757" hidden="1" customWidth="1"/>
    <col min="122" max="134" width="17" style="1757" customWidth="1"/>
    <col min="135" max="135" width="6.54296875" style="1757" customWidth="1"/>
    <col min="136" max="136" width="9.1796875" style="1757"/>
    <col min="137" max="137" width="27.6328125" style="1757" customWidth="1"/>
    <col min="138" max="16384" width="9.1796875" style="1757"/>
  </cols>
  <sheetData>
    <row r="1" spans="1:134" ht="41.15" customHeight="1" thickTop="1" thickBot="1" x14ac:dyDescent="0.55000000000000004">
      <c r="A1" s="1750" t="s">
        <v>1110</v>
      </c>
      <c r="B1" s="1751"/>
      <c r="C1" s="1751"/>
      <c r="D1" s="1751"/>
      <c r="E1" s="1751"/>
      <c r="F1" s="1751"/>
      <c r="G1" s="1751"/>
      <c r="H1" s="1751"/>
      <c r="I1" s="1751"/>
      <c r="J1" s="1751"/>
      <c r="K1" s="1751"/>
      <c r="L1" s="1751"/>
      <c r="M1" s="1751"/>
      <c r="N1" s="1752"/>
      <c r="O1" s="1753"/>
      <c r="P1" s="1753"/>
      <c r="Q1" s="1753"/>
      <c r="R1" s="1751"/>
      <c r="S1" s="1751"/>
      <c r="T1" s="1754"/>
      <c r="U1" s="1754"/>
      <c r="V1" s="1751"/>
      <c r="W1" s="1751"/>
      <c r="X1" s="1751"/>
      <c r="Y1" s="1751"/>
      <c r="Z1" s="1751"/>
      <c r="AA1" s="1751"/>
      <c r="AB1" s="1751"/>
      <c r="AC1" s="1751"/>
      <c r="AD1" s="1751"/>
      <c r="AE1" s="1751"/>
      <c r="AF1" s="1751"/>
      <c r="AG1" s="1751"/>
      <c r="AH1" s="1751"/>
      <c r="AI1" s="1751"/>
      <c r="AJ1" s="1751"/>
      <c r="AK1" s="1751"/>
      <c r="AL1" s="1751"/>
      <c r="AM1" s="1751"/>
      <c r="AN1" s="1751"/>
      <c r="AO1" s="1751"/>
      <c r="AP1" s="1751"/>
      <c r="AQ1" s="1751"/>
      <c r="AR1" s="1751"/>
      <c r="AS1" s="1751"/>
      <c r="AT1" s="1751"/>
      <c r="AU1" s="1751"/>
      <c r="AV1" s="1751"/>
      <c r="AW1" s="1751"/>
      <c r="AX1" s="1751"/>
      <c r="AY1" s="1751"/>
      <c r="AZ1" s="1751"/>
      <c r="BA1" s="1751"/>
      <c r="BB1" s="1751"/>
      <c r="BC1" s="1751"/>
      <c r="BD1" s="1751"/>
      <c r="BE1" s="1751"/>
      <c r="BF1" s="1751"/>
      <c r="BG1" s="1751"/>
      <c r="BH1" s="1751"/>
      <c r="BI1" s="1751"/>
      <c r="BJ1" s="1751"/>
      <c r="BK1" s="1751"/>
      <c r="BL1" s="1751"/>
      <c r="BM1" s="1751"/>
      <c r="BN1" s="1751"/>
      <c r="BO1" s="1751"/>
      <c r="BP1" s="1751"/>
      <c r="BQ1" s="1751"/>
      <c r="BR1" s="1751"/>
      <c r="BS1" s="1751"/>
      <c r="BT1" s="1751"/>
      <c r="BU1" s="1751"/>
      <c r="BV1" s="1751"/>
      <c r="BW1" s="1751"/>
      <c r="BX1" s="1751"/>
      <c r="BY1" s="1751"/>
      <c r="BZ1" s="1751"/>
      <c r="CA1" s="1751"/>
      <c r="CB1" s="1751"/>
      <c r="CC1" s="1751"/>
      <c r="CD1" s="1751"/>
      <c r="CE1" s="1755"/>
      <c r="CF1" s="1755"/>
      <c r="CG1" s="1755"/>
      <c r="CH1" s="1755"/>
      <c r="CI1" s="1751"/>
      <c r="CJ1" s="1751"/>
      <c r="CK1" s="1751"/>
      <c r="CL1" s="1751"/>
      <c r="CM1" s="1751"/>
      <c r="CN1" s="1751"/>
      <c r="CO1" s="1751"/>
      <c r="CP1" s="1751"/>
      <c r="CQ1" s="1751"/>
      <c r="CR1" s="1751"/>
      <c r="CS1" s="1751"/>
      <c r="CT1" s="1751"/>
      <c r="CU1" s="1751"/>
      <c r="CV1" s="1751"/>
      <c r="CW1" s="1751"/>
      <c r="CX1" s="1751"/>
      <c r="CY1" s="1751"/>
      <c r="CZ1" s="1751"/>
      <c r="DA1" s="1751"/>
      <c r="DB1" s="1751"/>
      <c r="DC1" s="1751"/>
      <c r="DD1" s="1751"/>
      <c r="DE1" s="1751"/>
      <c r="DF1" s="1751"/>
      <c r="DG1" s="1751"/>
      <c r="DH1" s="1751"/>
      <c r="DI1" s="1751"/>
      <c r="DJ1" s="1751"/>
      <c r="DK1" s="1751"/>
      <c r="DL1" s="1751"/>
      <c r="DM1" s="1751"/>
      <c r="DN1" s="1751"/>
      <c r="DO1" s="1751"/>
      <c r="DP1" s="1751"/>
      <c r="DQ1" s="1751"/>
      <c r="DR1" s="1751"/>
      <c r="DS1" s="1751"/>
      <c r="DT1" s="1751"/>
      <c r="DU1" s="1751"/>
      <c r="DV1" s="1751"/>
      <c r="DW1" s="1751"/>
      <c r="DX1" s="1751"/>
      <c r="DY1" s="1751"/>
      <c r="DZ1" s="1751"/>
      <c r="EA1" s="1751"/>
      <c r="EB1" s="1751"/>
      <c r="EC1" s="1751"/>
      <c r="ED1" s="1756"/>
    </row>
    <row r="2" spans="1:134" s="1761" customFormat="1" ht="45.65" customHeight="1" thickTop="1" thickBot="1" x14ac:dyDescent="0.55000000000000004">
      <c r="A2" s="1758"/>
      <c r="B2" s="1759">
        <v>2014</v>
      </c>
      <c r="C2" s="3012">
        <v>2015</v>
      </c>
      <c r="D2" s="3013"/>
      <c r="E2" s="3013"/>
      <c r="F2" s="3013"/>
      <c r="G2" s="3013"/>
      <c r="H2" s="3013"/>
      <c r="I2" s="3013"/>
      <c r="J2" s="3013"/>
      <c r="K2" s="3013"/>
      <c r="L2" s="1760"/>
      <c r="M2" s="1760"/>
      <c r="N2" s="1760"/>
      <c r="O2" s="3012">
        <v>2016</v>
      </c>
      <c r="P2" s="3013"/>
      <c r="Q2" s="3013"/>
      <c r="R2" s="3013"/>
      <c r="S2" s="3013"/>
      <c r="T2" s="3013"/>
      <c r="U2" s="3013"/>
      <c r="V2" s="3013"/>
      <c r="W2" s="3013"/>
      <c r="X2" s="3013"/>
      <c r="Y2" s="3013"/>
      <c r="Z2" s="3014"/>
      <c r="AA2" s="3013">
        <v>2017</v>
      </c>
      <c r="AB2" s="3013"/>
      <c r="AC2" s="3013"/>
      <c r="AD2" s="3013"/>
      <c r="AE2" s="3013"/>
      <c r="AF2" s="3013"/>
      <c r="AG2" s="3013"/>
      <c r="AH2" s="3013"/>
      <c r="AI2" s="3013"/>
      <c r="AJ2" s="3013"/>
      <c r="AK2" s="3013"/>
      <c r="AL2" s="3013"/>
      <c r="AM2" s="3012">
        <v>2018</v>
      </c>
      <c r="AN2" s="3013"/>
      <c r="AO2" s="3013"/>
      <c r="AP2" s="3013"/>
      <c r="AQ2" s="3013"/>
      <c r="AR2" s="3013"/>
      <c r="AS2" s="3013"/>
      <c r="AT2" s="3013"/>
      <c r="AU2" s="3013"/>
      <c r="AV2" s="3013"/>
      <c r="AW2" s="3013"/>
      <c r="AX2" s="3014"/>
      <c r="AY2" s="3012">
        <v>2019</v>
      </c>
      <c r="AZ2" s="3013"/>
      <c r="BA2" s="3013"/>
      <c r="BB2" s="3013"/>
      <c r="BC2" s="3013"/>
      <c r="BD2" s="3013"/>
      <c r="BE2" s="3013"/>
      <c r="BF2" s="3013"/>
      <c r="BG2" s="3013"/>
      <c r="BH2" s="3013"/>
      <c r="BI2" s="3013"/>
      <c r="BJ2" s="3014"/>
      <c r="BK2" s="3012">
        <v>2020</v>
      </c>
      <c r="BL2" s="3013"/>
      <c r="BM2" s="3013"/>
      <c r="BN2" s="3013"/>
      <c r="BO2" s="3013"/>
      <c r="BP2" s="3013"/>
      <c r="BQ2" s="3013"/>
      <c r="BR2" s="3013"/>
      <c r="BS2" s="3013"/>
      <c r="BT2" s="3013"/>
      <c r="BU2" s="3013"/>
      <c r="BV2" s="3014"/>
      <c r="BW2" s="3012">
        <v>2021</v>
      </c>
      <c r="BX2" s="3013"/>
      <c r="BY2" s="3013"/>
      <c r="BZ2" s="3013"/>
      <c r="CA2" s="3013"/>
      <c r="CB2" s="3013"/>
      <c r="CC2" s="3013"/>
      <c r="CD2" s="3013"/>
      <c r="CE2" s="3013"/>
      <c r="CF2" s="3013"/>
      <c r="CG2" s="3013"/>
      <c r="CH2" s="3014"/>
      <c r="CI2" s="3012">
        <v>2022</v>
      </c>
      <c r="CJ2" s="3013"/>
      <c r="CK2" s="3013"/>
      <c r="CL2" s="3013"/>
      <c r="CM2" s="3013"/>
      <c r="CN2" s="3013"/>
      <c r="CO2" s="3013"/>
      <c r="CP2" s="3013"/>
      <c r="CQ2" s="3013"/>
      <c r="CR2" s="3013"/>
      <c r="CS2" s="3013"/>
      <c r="CT2" s="3014"/>
      <c r="CU2" s="3012">
        <v>2023</v>
      </c>
      <c r="CV2" s="3013"/>
      <c r="CW2" s="3013"/>
      <c r="CX2" s="3013"/>
      <c r="CY2" s="3013"/>
      <c r="CZ2" s="3013"/>
      <c r="DA2" s="3013"/>
      <c r="DB2" s="3013"/>
      <c r="DC2" s="3013"/>
      <c r="DD2" s="3013"/>
      <c r="DE2" s="3013"/>
      <c r="DF2" s="3014"/>
      <c r="DG2" s="3012">
        <v>2024</v>
      </c>
      <c r="DH2" s="3013"/>
      <c r="DI2" s="3013"/>
      <c r="DJ2" s="3013"/>
      <c r="DK2" s="3013"/>
      <c r="DL2" s="3013"/>
      <c r="DM2" s="3013"/>
      <c r="DN2" s="3013"/>
      <c r="DO2" s="3013"/>
      <c r="DP2" s="3013"/>
      <c r="DQ2" s="3013"/>
      <c r="DR2" s="3014"/>
      <c r="DS2" s="3012">
        <v>2025</v>
      </c>
      <c r="DT2" s="3013"/>
      <c r="DU2" s="3013"/>
      <c r="DV2" s="3013"/>
      <c r="DW2" s="3013"/>
      <c r="DX2" s="3013"/>
      <c r="DY2" s="3013"/>
      <c r="DZ2" s="3013"/>
      <c r="EA2" s="3013"/>
      <c r="EB2" s="3013"/>
      <c r="EC2" s="3013"/>
      <c r="ED2" s="3014"/>
    </row>
    <row r="3" spans="1:134" s="1764" customFormat="1" ht="45.65" customHeight="1" thickTop="1" thickBot="1" x14ac:dyDescent="0.55000000000000004">
      <c r="A3" s="1762"/>
      <c r="B3" s="1763" t="s">
        <v>137</v>
      </c>
      <c r="C3" s="565" t="s">
        <v>126</v>
      </c>
      <c r="D3" s="565" t="s">
        <v>127</v>
      </c>
      <c r="E3" s="565" t="s">
        <v>128</v>
      </c>
      <c r="F3" s="565" t="s">
        <v>129</v>
      </c>
      <c r="G3" s="565" t="s">
        <v>130</v>
      </c>
      <c r="H3" s="565" t="s">
        <v>131</v>
      </c>
      <c r="I3" s="565" t="s">
        <v>132</v>
      </c>
      <c r="J3" s="565" t="s">
        <v>133</v>
      </c>
      <c r="K3" s="565" t="s">
        <v>134</v>
      </c>
      <c r="L3" s="566" t="s">
        <v>135</v>
      </c>
      <c r="M3" s="566" t="s">
        <v>136</v>
      </c>
      <c r="N3" s="566" t="s">
        <v>137</v>
      </c>
      <c r="O3" s="568" t="s">
        <v>126</v>
      </c>
      <c r="P3" s="566" t="s">
        <v>127</v>
      </c>
      <c r="Q3" s="566" t="s">
        <v>128</v>
      </c>
      <c r="R3" s="566" t="s">
        <v>129</v>
      </c>
      <c r="S3" s="566" t="s">
        <v>130</v>
      </c>
      <c r="T3" s="566" t="s">
        <v>131</v>
      </c>
      <c r="U3" s="566" t="s">
        <v>132</v>
      </c>
      <c r="V3" s="566" t="s">
        <v>133</v>
      </c>
      <c r="W3" s="566" t="s">
        <v>134</v>
      </c>
      <c r="X3" s="566" t="s">
        <v>135</v>
      </c>
      <c r="Y3" s="566" t="s">
        <v>136</v>
      </c>
      <c r="Z3" s="567" t="s">
        <v>137</v>
      </c>
      <c r="AA3" s="566" t="s">
        <v>126</v>
      </c>
      <c r="AB3" s="566" t="s">
        <v>127</v>
      </c>
      <c r="AC3" s="566" t="s">
        <v>128</v>
      </c>
      <c r="AD3" s="566" t="s">
        <v>129</v>
      </c>
      <c r="AE3" s="566" t="s">
        <v>130</v>
      </c>
      <c r="AF3" s="566" t="s">
        <v>131</v>
      </c>
      <c r="AG3" s="566" t="s">
        <v>132</v>
      </c>
      <c r="AH3" s="566" t="s">
        <v>133</v>
      </c>
      <c r="AI3" s="566" t="s">
        <v>134</v>
      </c>
      <c r="AJ3" s="566" t="s">
        <v>135</v>
      </c>
      <c r="AK3" s="566" t="s">
        <v>136</v>
      </c>
      <c r="AL3" s="566" t="s">
        <v>137</v>
      </c>
      <c r="AM3" s="568" t="s">
        <v>126</v>
      </c>
      <c r="AN3" s="566" t="s">
        <v>127</v>
      </c>
      <c r="AO3" s="566" t="s">
        <v>128</v>
      </c>
      <c r="AP3" s="566" t="s">
        <v>129</v>
      </c>
      <c r="AQ3" s="566" t="s">
        <v>130</v>
      </c>
      <c r="AR3" s="566" t="s">
        <v>131</v>
      </c>
      <c r="AS3" s="566" t="s">
        <v>132</v>
      </c>
      <c r="AT3" s="566" t="s">
        <v>133</v>
      </c>
      <c r="AU3" s="566" t="s">
        <v>134</v>
      </c>
      <c r="AV3" s="566" t="s">
        <v>135</v>
      </c>
      <c r="AW3" s="566" t="s">
        <v>136</v>
      </c>
      <c r="AX3" s="567" t="s">
        <v>137</v>
      </c>
      <c r="AY3" s="568" t="s">
        <v>126</v>
      </c>
      <c r="AZ3" s="566" t="s">
        <v>127</v>
      </c>
      <c r="BA3" s="566" t="s">
        <v>128</v>
      </c>
      <c r="BB3" s="566" t="s">
        <v>129</v>
      </c>
      <c r="BC3" s="566" t="s">
        <v>130</v>
      </c>
      <c r="BD3" s="566" t="s">
        <v>131</v>
      </c>
      <c r="BE3" s="566" t="s">
        <v>132</v>
      </c>
      <c r="BF3" s="566" t="s">
        <v>133</v>
      </c>
      <c r="BG3" s="566" t="s">
        <v>134</v>
      </c>
      <c r="BH3" s="566" t="s">
        <v>135</v>
      </c>
      <c r="BI3" s="566" t="s">
        <v>136</v>
      </c>
      <c r="BJ3" s="567" t="s">
        <v>137</v>
      </c>
      <c r="BK3" s="568" t="s">
        <v>126</v>
      </c>
      <c r="BL3" s="566" t="s">
        <v>127</v>
      </c>
      <c r="BM3" s="566" t="s">
        <v>128</v>
      </c>
      <c r="BN3" s="566" t="s">
        <v>129</v>
      </c>
      <c r="BO3" s="566" t="s">
        <v>130</v>
      </c>
      <c r="BP3" s="566" t="s">
        <v>131</v>
      </c>
      <c r="BQ3" s="566" t="s">
        <v>132</v>
      </c>
      <c r="BR3" s="566" t="s">
        <v>133</v>
      </c>
      <c r="BS3" s="566" t="s">
        <v>134</v>
      </c>
      <c r="BT3" s="566" t="s">
        <v>135</v>
      </c>
      <c r="BU3" s="566" t="s">
        <v>136</v>
      </c>
      <c r="BV3" s="567" t="s">
        <v>137</v>
      </c>
      <c r="BW3" s="568" t="s">
        <v>126</v>
      </c>
      <c r="BX3" s="566" t="s">
        <v>127</v>
      </c>
      <c r="BY3" s="566" t="s">
        <v>128</v>
      </c>
      <c r="BZ3" s="566" t="s">
        <v>129</v>
      </c>
      <c r="CA3" s="566" t="s">
        <v>130</v>
      </c>
      <c r="CB3" s="566" t="s">
        <v>131</v>
      </c>
      <c r="CC3" s="566" t="s">
        <v>132</v>
      </c>
      <c r="CD3" s="566" t="s">
        <v>133</v>
      </c>
      <c r="CE3" s="566" t="s">
        <v>134</v>
      </c>
      <c r="CF3" s="566" t="s">
        <v>135</v>
      </c>
      <c r="CG3" s="566" t="s">
        <v>136</v>
      </c>
      <c r="CH3" s="567" t="s">
        <v>137</v>
      </c>
      <c r="CI3" s="568" t="s">
        <v>126</v>
      </c>
      <c r="CJ3" s="566" t="s">
        <v>127</v>
      </c>
      <c r="CK3" s="566" t="s">
        <v>128</v>
      </c>
      <c r="CL3" s="566" t="s">
        <v>129</v>
      </c>
      <c r="CM3" s="566" t="s">
        <v>130</v>
      </c>
      <c r="CN3" s="566" t="s">
        <v>131</v>
      </c>
      <c r="CO3" s="566" t="s">
        <v>132</v>
      </c>
      <c r="CP3" s="566" t="s">
        <v>133</v>
      </c>
      <c r="CQ3" s="566" t="s">
        <v>134</v>
      </c>
      <c r="CR3" s="566" t="s">
        <v>135</v>
      </c>
      <c r="CS3" s="566" t="s">
        <v>136</v>
      </c>
      <c r="CT3" s="567" t="s">
        <v>137</v>
      </c>
      <c r="CU3" s="568" t="s">
        <v>126</v>
      </c>
      <c r="CV3" s="566" t="s">
        <v>127</v>
      </c>
      <c r="CW3" s="566" t="s">
        <v>128</v>
      </c>
      <c r="CX3" s="566" t="s">
        <v>129</v>
      </c>
      <c r="CY3" s="566" t="s">
        <v>130</v>
      </c>
      <c r="CZ3" s="566" t="s">
        <v>131</v>
      </c>
      <c r="DA3" s="566" t="s">
        <v>132</v>
      </c>
      <c r="DB3" s="566" t="s">
        <v>133</v>
      </c>
      <c r="DC3" s="566" t="s">
        <v>134</v>
      </c>
      <c r="DD3" s="566" t="s">
        <v>135</v>
      </c>
      <c r="DE3" s="566" t="s">
        <v>136</v>
      </c>
      <c r="DF3" s="567" t="s">
        <v>137</v>
      </c>
      <c r="DG3" s="568" t="s">
        <v>126</v>
      </c>
      <c r="DH3" s="566" t="s">
        <v>127</v>
      </c>
      <c r="DI3" s="566" t="s">
        <v>128</v>
      </c>
      <c r="DJ3" s="566" t="s">
        <v>129</v>
      </c>
      <c r="DK3" s="566" t="s">
        <v>130</v>
      </c>
      <c r="DL3" s="566" t="s">
        <v>131</v>
      </c>
      <c r="DM3" s="566" t="s">
        <v>132</v>
      </c>
      <c r="DN3" s="566" t="s">
        <v>133</v>
      </c>
      <c r="DO3" s="566" t="s">
        <v>134</v>
      </c>
      <c r="DP3" s="566" t="s">
        <v>135</v>
      </c>
      <c r="DQ3" s="566" t="s">
        <v>136</v>
      </c>
      <c r="DR3" s="567" t="s">
        <v>137</v>
      </c>
      <c r="DS3" s="568" t="s">
        <v>126</v>
      </c>
      <c r="DT3" s="566" t="s">
        <v>127</v>
      </c>
      <c r="DU3" s="566" t="s">
        <v>128</v>
      </c>
      <c r="DV3" s="566" t="s">
        <v>129</v>
      </c>
      <c r="DW3" s="566" t="s">
        <v>130</v>
      </c>
      <c r="DX3" s="566" t="s">
        <v>131</v>
      </c>
      <c r="DY3" s="566" t="s">
        <v>132</v>
      </c>
      <c r="DZ3" s="566" t="s">
        <v>133</v>
      </c>
      <c r="EA3" s="566" t="s">
        <v>134</v>
      </c>
      <c r="EB3" s="566" t="s">
        <v>135</v>
      </c>
      <c r="EC3" s="566" t="s">
        <v>136</v>
      </c>
      <c r="ED3" s="567" t="s">
        <v>137</v>
      </c>
    </row>
    <row r="4" spans="1:134" ht="45.65" customHeight="1" thickTop="1" x14ac:dyDescent="0.5">
      <c r="A4" s="1765" t="s">
        <v>186</v>
      </c>
      <c r="B4" s="1766">
        <v>2750.4600000000005</v>
      </c>
      <c r="C4" s="1767">
        <v>2370.12</v>
      </c>
      <c r="D4" s="2800">
        <v>2224.61</v>
      </c>
      <c r="E4" s="2800">
        <v>1926.3799999999994</v>
      </c>
      <c r="F4" s="2800">
        <v>1756.0800000000008</v>
      </c>
      <c r="G4" s="2800">
        <v>1447.8200000000002</v>
      </c>
      <c r="H4" s="1767">
        <v>1165.1399999999999</v>
      </c>
      <c r="I4" s="1767">
        <v>898.13000000000034</v>
      </c>
      <c r="J4" s="1767">
        <v>1080.78</v>
      </c>
      <c r="K4" s="1767">
        <v>879.72648992542236</v>
      </c>
      <c r="L4" s="1767">
        <v>2396.0699999999997</v>
      </c>
      <c r="M4" s="1767">
        <v>2668.403968089855</v>
      </c>
      <c r="N4" s="1767">
        <v>2668.9626427123949</v>
      </c>
      <c r="O4" s="1768">
        <v>2654.5</v>
      </c>
      <c r="P4" s="1769">
        <v>2300.7344974347088</v>
      </c>
      <c r="Q4" s="1770">
        <v>2307.4841886748077</v>
      </c>
      <c r="R4" s="119">
        <v>2424.9869373457359</v>
      </c>
      <c r="S4" s="119">
        <v>2192.731225</v>
      </c>
      <c r="T4" s="119">
        <v>1904.9792999999993</v>
      </c>
      <c r="U4" s="119">
        <v>1788.8225108591553</v>
      </c>
      <c r="V4" s="119">
        <v>1624.2594203622764</v>
      </c>
      <c r="W4" s="119">
        <v>1379.10223878277</v>
      </c>
      <c r="X4" s="119">
        <v>1782.3100000000002</v>
      </c>
      <c r="Y4" s="1771">
        <v>2947.5483767742735</v>
      </c>
      <c r="Z4" s="1772">
        <v>3007.2888749999997</v>
      </c>
      <c r="AA4" s="1771">
        <v>2763.2645749999992</v>
      </c>
      <c r="AB4" s="119">
        <v>2580.6623999999993</v>
      </c>
      <c r="AC4" s="119">
        <v>2596.8848499999999</v>
      </c>
      <c r="AD4" s="119">
        <v>4639.1310250000006</v>
      </c>
      <c r="AE4" s="119">
        <v>4459.7209749999993</v>
      </c>
      <c r="AF4" s="119">
        <v>4213.9990999999991</v>
      </c>
      <c r="AG4" s="119">
        <v>4003.2333097365172</v>
      </c>
      <c r="AH4" s="119">
        <v>3701.2537000000002</v>
      </c>
      <c r="AI4" s="119">
        <v>3369.7299999999996</v>
      </c>
      <c r="AJ4" s="119">
        <v>3464.2888097926475</v>
      </c>
      <c r="AK4" s="119">
        <v>3879.0288337616712</v>
      </c>
      <c r="AL4" s="119">
        <v>4077.3986000000004</v>
      </c>
      <c r="AM4" s="1773">
        <v>3785.7649324389668</v>
      </c>
      <c r="AN4" s="119">
        <v>3498.9610904508622</v>
      </c>
      <c r="AO4" s="119">
        <v>3498.7097163518292</v>
      </c>
      <c r="AP4" s="119">
        <v>3466.9009786889337</v>
      </c>
      <c r="AQ4" s="119">
        <v>4251.4718474044321</v>
      </c>
      <c r="AR4" s="119">
        <v>3754.2486895866978</v>
      </c>
      <c r="AS4" s="119">
        <v>3417.5587675680567</v>
      </c>
      <c r="AT4" s="119">
        <v>3405.7750101066858</v>
      </c>
      <c r="AU4" s="119">
        <v>3367.3607097054019</v>
      </c>
      <c r="AV4" s="119">
        <v>2970.2295008987658</v>
      </c>
      <c r="AW4" s="119">
        <v>2956.6678663958342</v>
      </c>
      <c r="AX4" s="1772">
        <v>2938.4755617012443</v>
      </c>
      <c r="AY4" s="1773">
        <v>2606.0471127336577</v>
      </c>
      <c r="AZ4" s="119">
        <v>2242.5722851064106</v>
      </c>
      <c r="BA4" s="119">
        <v>5521.6514977884462</v>
      </c>
      <c r="BB4" s="119">
        <v>4476.5613409779689</v>
      </c>
      <c r="BC4" s="119">
        <v>4139.2269185013492</v>
      </c>
      <c r="BD4" s="119">
        <v>3731.0207033799211</v>
      </c>
      <c r="BE4" s="119">
        <v>3500.4449432375873</v>
      </c>
      <c r="BF4" s="119">
        <v>3611.317851736283</v>
      </c>
      <c r="BG4" s="119">
        <v>3293.3780898101991</v>
      </c>
      <c r="BH4" s="119">
        <v>3480.4504472794711</v>
      </c>
      <c r="BI4" s="119">
        <v>3326.1741456075647</v>
      </c>
      <c r="BJ4" s="1772">
        <v>3771.4160121194332</v>
      </c>
      <c r="BK4" s="1773">
        <v>3635.4057482263993</v>
      </c>
      <c r="BL4" s="119">
        <v>5456.033081865744</v>
      </c>
      <c r="BM4" s="119">
        <v>5264.7303405717803</v>
      </c>
      <c r="BN4" s="119">
        <v>4896.5657308962682</v>
      </c>
      <c r="BO4" s="119">
        <v>4401.8104146721989</v>
      </c>
      <c r="BP4" s="119">
        <v>3782.9916933126287</v>
      </c>
      <c r="BQ4" s="119">
        <v>3453.1063259253201</v>
      </c>
      <c r="BR4" s="119">
        <v>3173.2348204510267</v>
      </c>
      <c r="BS4" s="119">
        <v>3079.3615064958176</v>
      </c>
      <c r="BT4" s="119">
        <v>3239.8447793169876</v>
      </c>
      <c r="BU4" s="119">
        <v>2799.3700256187212</v>
      </c>
      <c r="BV4" s="1772">
        <v>2642.0230208163293</v>
      </c>
      <c r="BW4" s="1773">
        <v>2975.3679708857021</v>
      </c>
      <c r="BX4" s="119">
        <v>2868.8571533186137</v>
      </c>
      <c r="BY4" s="119">
        <v>2228.8419984359748</v>
      </c>
      <c r="BZ4" s="119">
        <v>4888.1672800146553</v>
      </c>
      <c r="CA4" s="119">
        <v>4812.702911031769</v>
      </c>
      <c r="CB4" s="119">
        <v>4525.1997119413127</v>
      </c>
      <c r="CC4" s="119">
        <v>4244.5095807131374</v>
      </c>
      <c r="CD4" s="119">
        <v>3798.4312269153188</v>
      </c>
      <c r="CE4" s="119">
        <v>2842.7341024653479</v>
      </c>
      <c r="CF4" s="119">
        <v>2913.2047798674666</v>
      </c>
      <c r="CG4" s="119">
        <v>2371.3525087469579</v>
      </c>
      <c r="CH4" s="1772">
        <v>1977.5523211145592</v>
      </c>
      <c r="CI4" s="1773">
        <v>1692.0298355676948</v>
      </c>
      <c r="CJ4" s="119">
        <v>1531.0247918004975</v>
      </c>
      <c r="CK4" s="119">
        <v>712.70978564900656</v>
      </c>
      <c r="CL4" s="119">
        <v>283.64858192321867</v>
      </c>
      <c r="CM4" s="119">
        <v>-308.48528109185509</v>
      </c>
      <c r="CN4" s="119">
        <v>-694.26662002485864</v>
      </c>
      <c r="CO4" s="119">
        <v>-993.30254747781532</v>
      </c>
      <c r="CP4" s="119">
        <v>-1552.2530757216373</v>
      </c>
      <c r="CQ4" s="119">
        <v>-1562.4226695022901</v>
      </c>
      <c r="CR4" s="119">
        <v>-1393.259082466592</v>
      </c>
      <c r="CS4" s="119">
        <v>-2167.1270287800712</v>
      </c>
      <c r="CT4" s="1772">
        <v>-1838.225690871109</v>
      </c>
      <c r="CU4" s="1773">
        <v>-1758.5941485209023</v>
      </c>
      <c r="CV4" s="119">
        <v>-1716.6247090472518</v>
      </c>
      <c r="CW4" s="119">
        <v>-1947.4853890330464</v>
      </c>
      <c r="CX4" s="119">
        <v>-1847.9284402807787</v>
      </c>
      <c r="CY4" s="119">
        <v>-1279.0338384680365</v>
      </c>
      <c r="CZ4" s="119">
        <v>-950.71592110993788</v>
      </c>
      <c r="DA4" s="119">
        <v>-1079.1258245316772</v>
      </c>
      <c r="DB4" s="119">
        <v>-1067.7066751547795</v>
      </c>
      <c r="DC4" s="119">
        <v>-952.9458076868782</v>
      </c>
      <c r="DD4" s="119">
        <v>-845.81365469335196</v>
      </c>
      <c r="DE4" s="119">
        <v>-408.22937977868673</v>
      </c>
      <c r="DF4" s="1772">
        <v>677.83132688881915</v>
      </c>
      <c r="DG4" s="1773">
        <v>1088.5803263434079</v>
      </c>
      <c r="DH4" s="119">
        <v>1041.4323099305334</v>
      </c>
      <c r="DI4" s="119">
        <v>1336.1806585007521</v>
      </c>
      <c r="DJ4" s="119">
        <v>1449.7661600425313</v>
      </c>
      <c r="DK4" s="119">
        <v>1531.8902309441021</v>
      </c>
      <c r="DL4" s="119">
        <v>1971.6877000885484</v>
      </c>
      <c r="DM4" s="119">
        <v>2223.7470540729064</v>
      </c>
      <c r="DN4" s="119">
        <v>2334.6252553843242</v>
      </c>
      <c r="DO4" s="119">
        <v>2589.5871584546653</v>
      </c>
      <c r="DP4" s="119">
        <v>2574.5378834959956</v>
      </c>
      <c r="DQ4" s="119">
        <v>2917.0161953847432</v>
      </c>
      <c r="DR4" s="2863">
        <v>3905.8937736635889</v>
      </c>
      <c r="DS4" s="2864">
        <v>3887.6474668360561</v>
      </c>
      <c r="DT4" s="2865">
        <v>4161.2346790163656</v>
      </c>
      <c r="DU4" s="2865">
        <v>4897.5766423892064</v>
      </c>
      <c r="DV4" s="2865">
        <v>5492.0916460318449</v>
      </c>
      <c r="DW4" s="2865">
        <v>5681.2650316791696</v>
      </c>
      <c r="DX4" s="2865">
        <v>6504.4954584809602</v>
      </c>
      <c r="DY4" s="2865">
        <v>5625.5068319891689</v>
      </c>
      <c r="DZ4" s="2865">
        <v>5977.4830102146761</v>
      </c>
      <c r="EA4" s="2865">
        <v>6651.0982841043888</v>
      </c>
      <c r="EB4" s="2865">
        <v>6537.6440311840688</v>
      </c>
      <c r="EC4" s="2865">
        <v>7504.1746149767932</v>
      </c>
      <c r="ED4" s="2863">
        <v>9517.4088145342212</v>
      </c>
    </row>
    <row r="5" spans="1:134" ht="45.65" customHeight="1" x14ac:dyDescent="0.4">
      <c r="A5" s="1774" t="s">
        <v>1111</v>
      </c>
      <c r="B5" s="1766">
        <v>3199.4800000000005</v>
      </c>
      <c r="C5" s="1767">
        <v>2806.8</v>
      </c>
      <c r="D5" s="1767">
        <v>2661.9799999999996</v>
      </c>
      <c r="E5" s="1767">
        <v>2350.9100000000003</v>
      </c>
      <c r="F5" s="1767">
        <v>2181.8700000000003</v>
      </c>
      <c r="G5" s="1767">
        <v>1871.71</v>
      </c>
      <c r="H5" s="1767">
        <v>1593.1100000000001</v>
      </c>
      <c r="I5" s="1767">
        <v>1324.1100000000004</v>
      </c>
      <c r="J5" s="1767">
        <v>1511.35</v>
      </c>
      <c r="K5" s="1767">
        <v>1308.4697570382205</v>
      </c>
      <c r="L5" s="1767">
        <v>2821.1599999999994</v>
      </c>
      <c r="M5" s="1767">
        <v>3087.4491794722803</v>
      </c>
      <c r="N5" s="1767">
        <v>3093.7057108633776</v>
      </c>
      <c r="O5" s="1768">
        <v>3079.51</v>
      </c>
      <c r="P5" s="1770">
        <v>2729.7544974347088</v>
      </c>
      <c r="Q5" s="1770">
        <v>2734.705335004172</v>
      </c>
      <c r="R5" s="119">
        <v>2860.0149482255556</v>
      </c>
      <c r="S5" s="119">
        <v>2624.3600000000006</v>
      </c>
      <c r="T5" s="119">
        <v>2337.48</v>
      </c>
      <c r="U5" s="119">
        <v>2221.4326108591554</v>
      </c>
      <c r="V5" s="119">
        <v>2062.0050537346929</v>
      </c>
      <c r="W5" s="119">
        <v>1815.0816965927122</v>
      </c>
      <c r="X5" s="119">
        <v>2209.0200000000004</v>
      </c>
      <c r="Y5" s="119">
        <v>3370.8485526692616</v>
      </c>
      <c r="Z5" s="1772">
        <v>3431.0299999999997</v>
      </c>
      <c r="AA5" s="119">
        <v>3187.4699999999993</v>
      </c>
      <c r="AB5" s="119">
        <v>3004.1999999999994</v>
      </c>
      <c r="AC5" s="119">
        <v>3022.71</v>
      </c>
      <c r="AD5" s="119">
        <v>5066.6800000000021</v>
      </c>
      <c r="AE5" s="119">
        <v>4891.4699999999984</v>
      </c>
      <c r="AF5" s="119">
        <v>4648.82</v>
      </c>
      <c r="AG5" s="119">
        <v>4447.3116597365179</v>
      </c>
      <c r="AH5" s="119">
        <v>4146.12</v>
      </c>
      <c r="AI5" s="119">
        <v>3810.2999999999997</v>
      </c>
      <c r="AJ5" s="119">
        <v>3902.9655557816286</v>
      </c>
      <c r="AK5" s="119">
        <v>4321.4120172468492</v>
      </c>
      <c r="AL5" s="119">
        <v>4522.4799999999996</v>
      </c>
      <c r="AM5" s="1773">
        <v>4239.0317290709745</v>
      </c>
      <c r="AN5" s="119">
        <v>3951.7527103118919</v>
      </c>
      <c r="AO5" s="119">
        <v>3908.9530230905452</v>
      </c>
      <c r="AP5" s="119">
        <v>3871.4055674706728</v>
      </c>
      <c r="AQ5" s="119">
        <v>4649.7143053833961</v>
      </c>
      <c r="AR5" s="119">
        <v>4150.8609753965966</v>
      </c>
      <c r="AS5" s="119">
        <v>3814.9911504920556</v>
      </c>
      <c r="AT5" s="119">
        <v>3803.6090672509035</v>
      </c>
      <c r="AU5" s="119">
        <v>3765.097861354398</v>
      </c>
      <c r="AV5" s="119">
        <v>3362.5449698532334</v>
      </c>
      <c r="AW5" s="119">
        <v>3349.3435327291672</v>
      </c>
      <c r="AX5" s="1772">
        <v>3850.9606405601653</v>
      </c>
      <c r="AY5" s="1773">
        <v>3514.1480496109953</v>
      </c>
      <c r="AZ5" s="119">
        <v>3173.3284970829</v>
      </c>
      <c r="BA5" s="119">
        <v>6848.2680310679989</v>
      </c>
      <c r="BB5" s="119">
        <v>5915.5451923704322</v>
      </c>
      <c r="BC5" s="119">
        <v>5577.8221353319213</v>
      </c>
      <c r="BD5" s="119">
        <v>5174.4584072257085</v>
      </c>
      <c r="BE5" s="119">
        <v>4941.334458626593</v>
      </c>
      <c r="BF5" s="119">
        <v>5050.2002189760296</v>
      </c>
      <c r="BG5" s="119">
        <v>4730.0162002219668</v>
      </c>
      <c r="BH5" s="119">
        <v>4813.5328275312886</v>
      </c>
      <c r="BI5" s="119">
        <v>4764.4051117606969</v>
      </c>
      <c r="BJ5" s="1772">
        <v>5191.9541784101984</v>
      </c>
      <c r="BK5" s="1773">
        <v>5053.8382097404847</v>
      </c>
      <c r="BL5" s="119">
        <v>6855.4864354166657</v>
      </c>
      <c r="BM5" s="119">
        <v>6668.4108699194458</v>
      </c>
      <c r="BN5" s="119">
        <v>7305.3901123370806</v>
      </c>
      <c r="BO5" s="119">
        <v>6815.1084223835696</v>
      </c>
      <c r="BP5" s="119">
        <v>6201.827277605249</v>
      </c>
      <c r="BQ5" s="119">
        <v>5878.9281763237668</v>
      </c>
      <c r="BR5" s="119">
        <v>5601.7980379081055</v>
      </c>
      <c r="BS5" s="119">
        <v>5526.1448766592439</v>
      </c>
      <c r="BT5" s="119">
        <v>5688.213653537653</v>
      </c>
      <c r="BU5" s="119">
        <v>5250.6786746770758</v>
      </c>
      <c r="BV5" s="1772">
        <v>5569.4073114994244</v>
      </c>
      <c r="BW5" s="1773">
        <v>5896.2603784806597</v>
      </c>
      <c r="BX5" s="119">
        <v>5788.5711414192328</v>
      </c>
      <c r="BY5" s="119">
        <v>5139.482265500631</v>
      </c>
      <c r="BZ5" s="119">
        <v>7805.3093196189275</v>
      </c>
      <c r="CA5" s="119">
        <v>8231.1258778563461</v>
      </c>
      <c r="CB5" s="119">
        <v>7939.1636930900995</v>
      </c>
      <c r="CC5" s="119">
        <v>7658.5442871869091</v>
      </c>
      <c r="CD5" s="119">
        <v>8218.1486800109396</v>
      </c>
      <c r="CE5" s="119">
        <v>7254.1092534567715</v>
      </c>
      <c r="CF5" s="119">
        <v>7323.4208915497247</v>
      </c>
      <c r="CG5" s="119">
        <v>6767.1487504057359</v>
      </c>
      <c r="CH5" s="1772">
        <v>6079.5393058821574</v>
      </c>
      <c r="CI5" s="1773">
        <v>6095.6299055723439</v>
      </c>
      <c r="CJ5" s="119">
        <v>5867.6224419277632</v>
      </c>
      <c r="CK5" s="119">
        <v>5145.0820644648775</v>
      </c>
      <c r="CL5" s="119">
        <v>4672.6010013216546</v>
      </c>
      <c r="CM5" s="119">
        <v>3986.3005825415639</v>
      </c>
      <c r="CN5" s="119">
        <v>3582.4738596209786</v>
      </c>
      <c r="CO5" s="119">
        <v>3267.8113113574755</v>
      </c>
      <c r="CP5" s="119">
        <v>2701.4945886901373</v>
      </c>
      <c r="CQ5" s="119">
        <v>2669.7977961490737</v>
      </c>
      <c r="CR5" s="119">
        <v>2849.4819543729836</v>
      </c>
      <c r="CS5" s="119">
        <v>2299.0908483334788</v>
      </c>
      <c r="CT5" s="1772">
        <v>2673.1724629081159</v>
      </c>
      <c r="CU5" s="1773">
        <v>2597.138878943324</v>
      </c>
      <c r="CV5" s="119">
        <v>2624.8514702749708</v>
      </c>
      <c r="CW5" s="119">
        <v>2086.182264231958</v>
      </c>
      <c r="CX5" s="119">
        <v>2214.4149168819363</v>
      </c>
      <c r="CY5" s="119">
        <v>2764.0925056542046</v>
      </c>
      <c r="CZ5" s="119">
        <v>2332.2077259654393</v>
      </c>
      <c r="DA5" s="119">
        <v>2208.4883291148208</v>
      </c>
      <c r="DB5" s="119">
        <v>2207.3670898891428</v>
      </c>
      <c r="DC5" s="119">
        <v>2056.1404861966839</v>
      </c>
      <c r="DD5" s="119">
        <v>2154.9923069981719</v>
      </c>
      <c r="DE5" s="119">
        <v>2094.0713756964224</v>
      </c>
      <c r="DF5" s="1772">
        <v>3191.5617108531223</v>
      </c>
      <c r="DG5" s="1773">
        <v>3597.478609743931</v>
      </c>
      <c r="DH5" s="119">
        <v>3539.2477591889328</v>
      </c>
      <c r="DI5" s="119">
        <v>3855.0218536497182</v>
      </c>
      <c r="DJ5" s="119">
        <v>3991.8490305448368</v>
      </c>
      <c r="DK5" s="119">
        <v>4078.7025417154337</v>
      </c>
      <c r="DL5" s="119">
        <v>4500.5874696277751</v>
      </c>
      <c r="DM5" s="119">
        <v>4783.7064706751626</v>
      </c>
      <c r="DN5" s="119">
        <v>4923.1326751150618</v>
      </c>
      <c r="DO5" s="119">
        <v>5196.2110085844415</v>
      </c>
      <c r="DP5" s="119">
        <v>5174.477988702919</v>
      </c>
      <c r="DQ5" s="119">
        <v>5493.858997694414</v>
      </c>
      <c r="DR5" s="2863">
        <v>6449.5912832286322</v>
      </c>
      <c r="DS5" s="2864">
        <v>6452.110724404507</v>
      </c>
      <c r="DT5" s="2865">
        <v>6756.9923634824554</v>
      </c>
      <c r="DU5" s="2865">
        <v>7517.8420303647126</v>
      </c>
      <c r="DV5" s="2865">
        <v>8180.963796681589</v>
      </c>
      <c r="DW5" s="2865">
        <v>8355.4437296479791</v>
      </c>
      <c r="DX5" s="2865">
        <v>9200.4460175915665</v>
      </c>
      <c r="DY5" s="2865">
        <v>8318.3008590730024</v>
      </c>
      <c r="DZ5" s="2865">
        <v>8680.3211497368884</v>
      </c>
      <c r="EA5" s="2865">
        <v>9403.7868974991325</v>
      </c>
      <c r="EB5" s="2865">
        <v>9321.1341277037773</v>
      </c>
      <c r="EC5" s="2865">
        <v>9690.5063365270289</v>
      </c>
      <c r="ED5" s="2863">
        <v>11714.719082571304</v>
      </c>
    </row>
    <row r="6" spans="1:134" ht="45.65" customHeight="1" x14ac:dyDescent="0.4">
      <c r="A6" s="1774" t="s">
        <v>95</v>
      </c>
      <c r="B6" s="1766">
        <v>5461.01</v>
      </c>
      <c r="C6" s="1767">
        <v>4910.72</v>
      </c>
      <c r="D6" s="1767">
        <v>4674.4699999999993</v>
      </c>
      <c r="E6" s="1767">
        <v>4965.3999999999996</v>
      </c>
      <c r="F6" s="1767">
        <v>4834.92</v>
      </c>
      <c r="G6" s="1767">
        <v>4521.05</v>
      </c>
      <c r="H6" s="1767">
        <v>4539.7</v>
      </c>
      <c r="I6" s="1767">
        <v>4395.6000000000004</v>
      </c>
      <c r="J6" s="1767">
        <v>4593.9800000000005</v>
      </c>
      <c r="K6" s="1767">
        <v>4520.5317784325471</v>
      </c>
      <c r="L6" s="1767">
        <v>5688.0099999999984</v>
      </c>
      <c r="M6" s="1767">
        <v>6028.8002264559836</v>
      </c>
      <c r="N6" s="1767">
        <v>5884.7250477598564</v>
      </c>
      <c r="O6" s="1775">
        <v>5838.63</v>
      </c>
      <c r="P6" s="1776">
        <v>5531.2644974347086</v>
      </c>
      <c r="Q6" s="1776">
        <v>5696.3320422149072</v>
      </c>
      <c r="R6" s="119">
        <v>5950.9896799085145</v>
      </c>
      <c r="S6" s="119">
        <v>5498.0412249999999</v>
      </c>
      <c r="T6" s="119">
        <v>5199.4393</v>
      </c>
      <c r="U6" s="119">
        <v>5049.7125108591554</v>
      </c>
      <c r="V6" s="119">
        <v>4903.3186052779811</v>
      </c>
      <c r="W6" s="119">
        <v>4788.1072975855614</v>
      </c>
      <c r="X6" s="119">
        <v>5920.6200000000008</v>
      </c>
      <c r="Y6" s="119">
        <v>6098.9509983795997</v>
      </c>
      <c r="Z6" s="1772">
        <v>6161.7988749999995</v>
      </c>
      <c r="AA6" s="119">
        <v>6401.5645749999985</v>
      </c>
      <c r="AB6" s="119">
        <v>6248.3023999999996</v>
      </c>
      <c r="AC6" s="119">
        <v>6396.78485</v>
      </c>
      <c r="AD6" s="119">
        <v>8289.7110250000005</v>
      </c>
      <c r="AE6" s="119">
        <v>8095.9509749999979</v>
      </c>
      <c r="AF6" s="119">
        <v>7842.0490999999993</v>
      </c>
      <c r="AG6" s="119">
        <v>7505.7877514820912</v>
      </c>
      <c r="AH6" s="119">
        <v>7082.5837000000001</v>
      </c>
      <c r="AI6" s="119">
        <v>6850.69</v>
      </c>
      <c r="AJ6" s="119">
        <v>6938.49604583581</v>
      </c>
      <c r="AK6" s="119">
        <v>7308.5585305933273</v>
      </c>
      <c r="AL6" s="119">
        <v>7554.8386</v>
      </c>
      <c r="AM6" s="1773">
        <v>7106.0190517631081</v>
      </c>
      <c r="AN6" s="119">
        <v>6941.9523977932204</v>
      </c>
      <c r="AO6" s="119">
        <v>7040.9403706520743</v>
      </c>
      <c r="AP6" s="119">
        <v>6901.1009629643077</v>
      </c>
      <c r="AQ6" s="119">
        <v>7835.1269607045906</v>
      </c>
      <c r="AR6" s="119">
        <v>7294.0963966026493</v>
      </c>
      <c r="AS6" s="119">
        <v>7035.1064461562228</v>
      </c>
      <c r="AT6" s="119">
        <v>6693.1541952636471</v>
      </c>
      <c r="AU6" s="119">
        <v>6756.4347052214735</v>
      </c>
      <c r="AV6" s="119">
        <v>6352.3695084772125</v>
      </c>
      <c r="AW6" s="119">
        <v>6854.1438530833339</v>
      </c>
      <c r="AX6" s="1772">
        <v>7024.7836377385884</v>
      </c>
      <c r="AY6" s="1773">
        <v>6584.9581824113384</v>
      </c>
      <c r="AZ6" s="119">
        <v>6309.9694611262739</v>
      </c>
      <c r="BA6" s="119">
        <v>9959.6133751298603</v>
      </c>
      <c r="BB6" s="119">
        <v>9347.6682464043552</v>
      </c>
      <c r="BC6" s="119">
        <v>8950.910889959323</v>
      </c>
      <c r="BD6" s="119">
        <v>8581.1751137240917</v>
      </c>
      <c r="BE6" s="119">
        <v>8137.94</v>
      </c>
      <c r="BF6" s="119">
        <v>8226.1481864202688</v>
      </c>
      <c r="BG6" s="119">
        <v>7965.7194290814696</v>
      </c>
      <c r="BH6" s="119">
        <v>8093.6797999362952</v>
      </c>
      <c r="BI6" s="119">
        <v>7836.5883069558795</v>
      </c>
      <c r="BJ6" s="1772">
        <v>8418.0839635622451</v>
      </c>
      <c r="BK6" s="1773">
        <v>8249.5707583015082</v>
      </c>
      <c r="BL6" s="119">
        <v>10036.754881786415</v>
      </c>
      <c r="BM6" s="119">
        <v>9883.0424945975992</v>
      </c>
      <c r="BN6" s="119">
        <v>10286.337610971254</v>
      </c>
      <c r="BO6" s="119">
        <v>9802.1716617136462</v>
      </c>
      <c r="BP6" s="119">
        <v>9171.3576977591129</v>
      </c>
      <c r="BQ6" s="119">
        <v>8828.4825910893233</v>
      </c>
      <c r="BR6" s="119">
        <v>8561.9154798585696</v>
      </c>
      <c r="BS6" s="119">
        <v>8469.171577407109</v>
      </c>
      <c r="BT6" s="119">
        <v>8627.3824724868664</v>
      </c>
      <c r="BU6" s="119">
        <v>8191.7205130867806</v>
      </c>
      <c r="BV6" s="1772">
        <v>8624.3770369650501</v>
      </c>
      <c r="BW6" s="1773">
        <v>8835.0467604315672</v>
      </c>
      <c r="BX6" s="119">
        <v>8719.6545817484875</v>
      </c>
      <c r="BY6" s="119">
        <v>8306.4072361471899</v>
      </c>
      <c r="BZ6" s="119">
        <v>10990.25143408361</v>
      </c>
      <c r="CA6" s="119">
        <v>11302.410724428732</v>
      </c>
      <c r="CB6" s="119">
        <v>11026.909044279504</v>
      </c>
      <c r="CC6" s="119">
        <v>10728.986403022702</v>
      </c>
      <c r="CD6" s="119">
        <v>11442.509409592834</v>
      </c>
      <c r="CE6" s="119">
        <v>10694.438567147461</v>
      </c>
      <c r="CF6" s="119">
        <v>10783.020679467494</v>
      </c>
      <c r="CG6" s="119">
        <v>10225.873442612254</v>
      </c>
      <c r="CH6" s="1772">
        <v>9695.2182249186972</v>
      </c>
      <c r="CI6" s="1773">
        <v>9769.5656036744931</v>
      </c>
      <c r="CJ6" s="119">
        <v>9547.9559414277919</v>
      </c>
      <c r="CK6" s="119">
        <v>8801.1479339393154</v>
      </c>
      <c r="CL6" s="119">
        <v>8344.3311171087407</v>
      </c>
      <c r="CM6" s="119">
        <v>8110.2001010811346</v>
      </c>
      <c r="CN6" s="119">
        <v>7680.3419379653133</v>
      </c>
      <c r="CO6" s="119">
        <v>7084.4779394568577</v>
      </c>
      <c r="CP6" s="119">
        <v>7041.0261006989058</v>
      </c>
      <c r="CQ6" s="119">
        <v>6591.7676914748499</v>
      </c>
      <c r="CR6" s="119">
        <v>6675.8368730952843</v>
      </c>
      <c r="CS6" s="119">
        <v>6195.9599959822262</v>
      </c>
      <c r="CT6" s="1772">
        <v>6252.7205339120073</v>
      </c>
      <c r="CU6" s="1773">
        <v>5881.187875942288</v>
      </c>
      <c r="CV6" s="119">
        <v>5924.7169130197544</v>
      </c>
      <c r="CW6" s="119">
        <v>5110.7339407459449</v>
      </c>
      <c r="CX6" s="119">
        <v>5215.9666176147011</v>
      </c>
      <c r="CY6" s="119">
        <v>5891.1760661540229</v>
      </c>
      <c r="CZ6" s="119">
        <v>5344.1444556616079</v>
      </c>
      <c r="DA6" s="119">
        <v>5204.84178147284</v>
      </c>
      <c r="DB6" s="119">
        <v>5094.3917556949118</v>
      </c>
      <c r="DC6" s="119">
        <v>4992.5009734871046</v>
      </c>
      <c r="DD6" s="119">
        <v>5150.2320488466921</v>
      </c>
      <c r="DE6" s="119">
        <v>5032.3908193242933</v>
      </c>
      <c r="DF6" s="1772">
        <v>5922.9863005584484</v>
      </c>
      <c r="DG6" s="1773">
        <v>6316.5442923742075</v>
      </c>
      <c r="DH6" s="119">
        <v>6199.5446197777164</v>
      </c>
      <c r="DI6" s="119">
        <v>5991.3384415808268</v>
      </c>
      <c r="DJ6" s="119">
        <v>6594.4432447090539</v>
      </c>
      <c r="DK6" s="119">
        <v>6451.0581044381215</v>
      </c>
      <c r="DL6" s="119">
        <v>6865.2527654056621</v>
      </c>
      <c r="DM6" s="119">
        <v>7404.229556129395</v>
      </c>
      <c r="DN6" s="119">
        <v>7504.1374884397374</v>
      </c>
      <c r="DO6" s="119">
        <v>7829.109302703826</v>
      </c>
      <c r="DP6" s="119">
        <v>7682.9588409092266</v>
      </c>
      <c r="DQ6" s="119">
        <v>7881.0983671346776</v>
      </c>
      <c r="DR6" s="2863">
        <v>9112.8200241801205</v>
      </c>
      <c r="DS6" s="2864">
        <v>9221.7621149707484</v>
      </c>
      <c r="DT6" s="2865">
        <v>9432.531706970818</v>
      </c>
      <c r="DU6" s="2865">
        <v>10299.228145766059</v>
      </c>
      <c r="DV6" s="2865">
        <v>10792.198539041017</v>
      </c>
      <c r="DW6" s="2865">
        <v>10738.451159823733</v>
      </c>
      <c r="DX6" s="2865">
        <v>11336.212110721433</v>
      </c>
      <c r="DY6" s="2865">
        <v>10763.943519575358</v>
      </c>
      <c r="DZ6" s="2865">
        <v>10919.26438257979</v>
      </c>
      <c r="EA6" s="2865">
        <v>11604.019282971782</v>
      </c>
      <c r="EB6" s="2865">
        <v>11410.642133027646</v>
      </c>
      <c r="EC6" s="2865">
        <v>11768.176927559667</v>
      </c>
      <c r="ED6" s="2863">
        <v>13829.193976860784</v>
      </c>
    </row>
    <row r="7" spans="1:134" ht="45.65" customHeight="1" x14ac:dyDescent="0.4">
      <c r="A7" s="1777" t="s">
        <v>1112</v>
      </c>
      <c r="B7" s="1778">
        <v>4349.4700000000012</v>
      </c>
      <c r="C7" s="1779">
        <v>3799.0299999999997</v>
      </c>
      <c r="D7" s="1779">
        <v>3562.2</v>
      </c>
      <c r="E7" s="1779">
        <v>3927.27</v>
      </c>
      <c r="F7" s="1779">
        <v>3850.4700000000003</v>
      </c>
      <c r="G7" s="1779">
        <v>3536.01</v>
      </c>
      <c r="H7" s="1779">
        <v>3223.22</v>
      </c>
      <c r="I7" s="1779">
        <v>3078.94</v>
      </c>
      <c r="J7" s="1779">
        <v>3259.9900000000002</v>
      </c>
      <c r="K7" s="1779">
        <v>3185.8748017112794</v>
      </c>
      <c r="L7" s="1767">
        <v>4419.2999999999993</v>
      </c>
      <c r="M7" s="1767">
        <v>4547.2606839980454</v>
      </c>
      <c r="N7" s="1767">
        <v>4403.0595084387523</v>
      </c>
      <c r="O7" s="1775">
        <v>4356.97</v>
      </c>
      <c r="P7" s="1776">
        <v>4063.5944974347085</v>
      </c>
      <c r="Q7" s="1780">
        <v>4028.6521888314483</v>
      </c>
      <c r="R7" s="1780">
        <v>4283.3127655951075</v>
      </c>
      <c r="S7" s="1780">
        <v>3830.3412250000001</v>
      </c>
      <c r="T7" s="1780">
        <v>3639.3793000000005</v>
      </c>
      <c r="U7" s="1780">
        <v>3513.4425108591549</v>
      </c>
      <c r="V7" s="1780">
        <v>3270.12786916187</v>
      </c>
      <c r="W7" s="1780">
        <v>3171.9808343605996</v>
      </c>
      <c r="X7" s="1780">
        <v>4404.51</v>
      </c>
      <c r="Y7" s="1780">
        <v>4810.54847482477</v>
      </c>
      <c r="Z7" s="1781">
        <v>4862.0688749999999</v>
      </c>
      <c r="AA7" s="1780">
        <v>4551.3445749999992</v>
      </c>
      <c r="AB7" s="1780">
        <v>4380.692399999999</v>
      </c>
      <c r="AC7" s="1780">
        <v>4491.7648499999996</v>
      </c>
      <c r="AD7" s="1780">
        <v>6384.6810250000008</v>
      </c>
      <c r="AE7" s="1780">
        <v>6177.910974999998</v>
      </c>
      <c r="AF7" s="1780">
        <v>5909.0890999999992</v>
      </c>
      <c r="AG7" s="1780">
        <v>5548.7777514820909</v>
      </c>
      <c r="AH7" s="1780">
        <v>5125.5736999999999</v>
      </c>
      <c r="AI7" s="1780">
        <v>4857.2299999999996</v>
      </c>
      <c r="AJ7" s="1780">
        <v>4945.0298048225959</v>
      </c>
      <c r="AK7" s="1780">
        <v>5315.069816426434</v>
      </c>
      <c r="AL7" s="1780">
        <v>5490.9686000000002</v>
      </c>
      <c r="AM7" s="1782">
        <v>5067.1645905673577</v>
      </c>
      <c r="AN7" s="1780">
        <v>4892.6987194672056</v>
      </c>
      <c r="AO7" s="1780">
        <v>5015.2581924984097</v>
      </c>
      <c r="AP7" s="1780">
        <v>5002.6167077783575</v>
      </c>
      <c r="AQ7" s="1780">
        <v>5907.1327175152674</v>
      </c>
      <c r="AR7" s="1780">
        <v>5391.0301730966648</v>
      </c>
      <c r="AS7" s="1780">
        <v>5025.9443800142726</v>
      </c>
      <c r="AT7" s="1780">
        <v>4823.7999959664276</v>
      </c>
      <c r="AU7" s="1780">
        <v>4813.6384069982832</v>
      </c>
      <c r="AV7" s="1780">
        <v>4533.3869315946049</v>
      </c>
      <c r="AW7" s="1780">
        <v>5160.193068266668</v>
      </c>
      <c r="AX7" s="1781">
        <v>5317.1778400186713</v>
      </c>
      <c r="AY7" s="1782">
        <v>4877.4058961003348</v>
      </c>
      <c r="AZ7" s="1780">
        <v>4602.3780492506557</v>
      </c>
      <c r="BA7" s="1780">
        <v>8227.8368430859427</v>
      </c>
      <c r="BB7" s="1780">
        <v>7581.1223996914359</v>
      </c>
      <c r="BC7" s="1780">
        <v>7176.6793656442342</v>
      </c>
      <c r="BD7" s="1780">
        <v>6762.4929685539073</v>
      </c>
      <c r="BE7" s="1780">
        <v>6474.77</v>
      </c>
      <c r="BF7" s="1780">
        <v>6563.0398361457201</v>
      </c>
      <c r="BG7" s="1780">
        <v>6250.8380962641786</v>
      </c>
      <c r="BH7" s="1780">
        <v>6336.3865796597456</v>
      </c>
      <c r="BI7" s="1783">
        <v>6079.2542118239962</v>
      </c>
      <c r="BJ7" s="1784">
        <v>6607.9323402316804</v>
      </c>
      <c r="BK7" s="1785">
        <v>6526.6018791773513</v>
      </c>
      <c r="BL7" s="1783">
        <v>8313.7674733964177</v>
      </c>
      <c r="BM7" s="1783">
        <v>8130.4054407225849</v>
      </c>
      <c r="BN7" s="1783">
        <v>8717.6243107927148</v>
      </c>
      <c r="BO7" s="1783">
        <v>8230.4055332154348</v>
      </c>
      <c r="BP7" s="1783">
        <v>7587.443081349471</v>
      </c>
      <c r="BQ7" s="1783">
        <v>7239.569792207616</v>
      </c>
      <c r="BR7" s="1783">
        <v>6963.9734927789887</v>
      </c>
      <c r="BS7" s="1783">
        <v>6866.3359840721396</v>
      </c>
      <c r="BT7" s="1783">
        <v>7016.9560690437838</v>
      </c>
      <c r="BU7" s="1783">
        <v>6606.2152973833463</v>
      </c>
      <c r="BV7" s="1784">
        <v>6961.7947844102036</v>
      </c>
      <c r="BW7" s="1785">
        <v>7172.7646703683777</v>
      </c>
      <c r="BX7" s="1783">
        <v>7035.0216246001673</v>
      </c>
      <c r="BY7" s="1783">
        <v>6621.7851213762087</v>
      </c>
      <c r="BZ7" s="1783">
        <v>9276.6135587869867</v>
      </c>
      <c r="CA7" s="1783">
        <v>9703.6261508255539</v>
      </c>
      <c r="CB7" s="1783">
        <v>9394.0852515938241</v>
      </c>
      <c r="CC7" s="1783">
        <v>9086.3295083130779</v>
      </c>
      <c r="CD7" s="1783">
        <v>9796.6978113739697</v>
      </c>
      <c r="CE7" s="1783">
        <v>9018.4162867525956</v>
      </c>
      <c r="CF7" s="1783">
        <v>9041.7491431140261</v>
      </c>
      <c r="CG7" s="1783">
        <v>8472.3136795780374</v>
      </c>
      <c r="CH7" s="1784">
        <v>7905.9739228890448</v>
      </c>
      <c r="CI7" s="1785">
        <v>8106.9758043519405</v>
      </c>
      <c r="CJ7" s="1783">
        <v>7909.5167100478757</v>
      </c>
      <c r="CK7" s="1783">
        <v>7152.6846488316169</v>
      </c>
      <c r="CL7" s="1783">
        <v>6612.735287545871</v>
      </c>
      <c r="CM7" s="1783">
        <v>6095.5342343885195</v>
      </c>
      <c r="CN7" s="1783">
        <v>5664.9458648668287</v>
      </c>
      <c r="CO7" s="1783">
        <v>5341.6222478012114</v>
      </c>
      <c r="CP7" s="1783">
        <v>5269.4122297782123</v>
      </c>
      <c r="CQ7" s="1783">
        <v>4716.1305036629547</v>
      </c>
      <c r="CR7" s="1783">
        <v>4926.0100431147321</v>
      </c>
      <c r="CS7" s="1783">
        <v>4406.9670953900677</v>
      </c>
      <c r="CT7" s="1784">
        <v>4432.103166654545</v>
      </c>
      <c r="CU7" s="1785">
        <v>4109.6378759422878</v>
      </c>
      <c r="CV7" s="1783">
        <v>4134.5558504097544</v>
      </c>
      <c r="CW7" s="1783">
        <v>3278.5708313359446</v>
      </c>
      <c r="CX7" s="1783">
        <v>3382.2492286047009</v>
      </c>
      <c r="CY7" s="1783">
        <v>4081.4985401740228</v>
      </c>
      <c r="CZ7" s="1783">
        <v>3496.2122599616077</v>
      </c>
      <c r="DA7" s="1783">
        <v>3387.8819422228398</v>
      </c>
      <c r="DB7" s="1783">
        <v>3241.0048567849117</v>
      </c>
      <c r="DC7" s="1783">
        <v>3068.248606537104</v>
      </c>
      <c r="DD7" s="1783">
        <v>3294.3867759866921</v>
      </c>
      <c r="DE7" s="1783">
        <v>3153.9058347642931</v>
      </c>
      <c r="DF7" s="1784">
        <v>4023.3105456690155</v>
      </c>
      <c r="DG7" s="1785">
        <v>4505.6247104694448</v>
      </c>
      <c r="DH7" s="1783">
        <v>4362.4125593121953</v>
      </c>
      <c r="DI7" s="1783">
        <v>4471.2616880735095</v>
      </c>
      <c r="DJ7" s="1783">
        <v>4652.8143500062779</v>
      </c>
      <c r="DK7" s="1783">
        <v>4497.5536351864866</v>
      </c>
      <c r="DL7" s="1783">
        <v>4862.7985832051954</v>
      </c>
      <c r="DM7" s="1783">
        <v>5350.777924705907</v>
      </c>
      <c r="DN7" s="1783">
        <v>5438.4796020225422</v>
      </c>
      <c r="DO7" s="1783">
        <v>5541.3206710520144</v>
      </c>
      <c r="DP7" s="1783">
        <v>5579.6692564392006</v>
      </c>
      <c r="DQ7" s="1783">
        <v>5753.9635738635779</v>
      </c>
      <c r="DR7" s="1784">
        <v>6882.4729983139914</v>
      </c>
      <c r="DS7" s="1785">
        <v>7060.6603264189398</v>
      </c>
      <c r="DT7" s="1783">
        <v>7254.8690945484595</v>
      </c>
      <c r="DU7" s="1783">
        <v>8056.2697571483104</v>
      </c>
      <c r="DV7" s="1783">
        <v>8892.6697285995233</v>
      </c>
      <c r="DW7" s="1783">
        <v>8826.1630824850581</v>
      </c>
      <c r="DX7" s="1783">
        <v>9404.7358344884815</v>
      </c>
      <c r="DY7" s="1783">
        <v>8830.8152354503673</v>
      </c>
      <c r="DZ7" s="1783">
        <v>8898.6113065132668</v>
      </c>
      <c r="EA7" s="1783">
        <v>9526.2472806519472</v>
      </c>
      <c r="EB7" s="1783">
        <v>9373.8017149078623</v>
      </c>
      <c r="EC7" s="1783">
        <v>10279.850331929667</v>
      </c>
      <c r="ED7" s="1784">
        <v>12277.514810260785</v>
      </c>
    </row>
    <row r="8" spans="1:134" ht="45.65" customHeight="1" x14ac:dyDescent="0.4">
      <c r="A8" s="1786" t="s">
        <v>1000</v>
      </c>
      <c r="B8" s="1787">
        <v>4287.95</v>
      </c>
      <c r="C8" s="1788">
        <v>3739.2</v>
      </c>
      <c r="D8" s="1788">
        <v>3501.24</v>
      </c>
      <c r="E8" s="1788">
        <v>3863.2799999999997</v>
      </c>
      <c r="F8" s="1788">
        <v>3784.01</v>
      </c>
      <c r="G8" s="1788">
        <v>3470.25</v>
      </c>
      <c r="H8" s="1788">
        <v>3155.58</v>
      </c>
      <c r="I8" s="1788">
        <v>3012</v>
      </c>
      <c r="J8" s="1788">
        <v>3193.86</v>
      </c>
      <c r="K8" s="1788">
        <v>3120.4995517112793</v>
      </c>
      <c r="L8" s="1767">
        <v>4353.4799999999996</v>
      </c>
      <c r="M8" s="1767">
        <v>4482.3138339980451</v>
      </c>
      <c r="N8" s="1767">
        <v>4338.9885834387514</v>
      </c>
      <c r="O8" s="1775">
        <v>4294.76</v>
      </c>
      <c r="P8" s="1776">
        <v>4002.9244974347084</v>
      </c>
      <c r="Q8" s="1789">
        <v>3966.1265638314489</v>
      </c>
      <c r="R8" s="119">
        <v>4220.1636655951079</v>
      </c>
      <c r="S8" s="119">
        <v>3766.4999999999995</v>
      </c>
      <c r="T8" s="119">
        <v>3579.7799999999997</v>
      </c>
      <c r="U8" s="119">
        <v>3455.8626108591552</v>
      </c>
      <c r="V8" s="119">
        <v>3326.2074748890855</v>
      </c>
      <c r="W8" s="119">
        <v>3228.4285237855402</v>
      </c>
      <c r="X8" s="119">
        <v>4460.9800000000005</v>
      </c>
      <c r="Y8" s="119">
        <v>4868.8895388016563</v>
      </c>
      <c r="Z8" s="1772">
        <v>4921.95</v>
      </c>
      <c r="AA8" s="119">
        <v>4609.3999999999996</v>
      </c>
      <c r="AB8" s="119">
        <v>4439.0499999999993</v>
      </c>
      <c r="AC8" s="119">
        <v>4549.87</v>
      </c>
      <c r="AD8" s="119">
        <v>6441.2600000000011</v>
      </c>
      <c r="AE8" s="119">
        <v>6234.619999999999</v>
      </c>
      <c r="AF8" s="119">
        <v>5965.32</v>
      </c>
      <c r="AG8" s="119">
        <v>5604.576101482091</v>
      </c>
      <c r="AH8" s="119">
        <v>5182.16</v>
      </c>
      <c r="AI8" s="119">
        <v>4911.83</v>
      </c>
      <c r="AJ8" s="119">
        <v>5000.6516774038682</v>
      </c>
      <c r="AK8" s="119">
        <v>5369.8224097769917</v>
      </c>
      <c r="AL8" s="119">
        <v>5545.6</v>
      </c>
      <c r="AM8" s="1773">
        <v>5119.1397242992743</v>
      </c>
      <c r="AN8" s="119">
        <v>4945.4992686388123</v>
      </c>
      <c r="AO8" s="119">
        <v>5067.2772106983921</v>
      </c>
      <c r="AP8" s="119">
        <v>5030.841700619455</v>
      </c>
      <c r="AQ8" s="119">
        <v>5937.2783396969007</v>
      </c>
      <c r="AR8" s="119">
        <v>5421.9039394428828</v>
      </c>
      <c r="AS8" s="119">
        <v>5056.6323843138925</v>
      </c>
      <c r="AT8" s="119">
        <v>4855.1018514849384</v>
      </c>
      <c r="AU8" s="119">
        <v>4844.4290690189837</v>
      </c>
      <c r="AV8" s="119">
        <v>4565.4687675943132</v>
      </c>
      <c r="AW8" s="119">
        <v>5192.1862071250007</v>
      </c>
      <c r="AX8" s="1772">
        <v>5333.1989706846462</v>
      </c>
      <c r="AY8" s="1773">
        <v>4885.6810838840065</v>
      </c>
      <c r="AZ8" s="119">
        <v>4631.5920104580036</v>
      </c>
      <c r="BA8" s="119">
        <v>8156.8755307728634</v>
      </c>
      <c r="BB8" s="119">
        <v>7611.9137865804523</v>
      </c>
      <c r="BC8" s="119">
        <v>7208.681609517892</v>
      </c>
      <c r="BD8" s="119">
        <v>6794.1587432781898</v>
      </c>
      <c r="BE8" s="119">
        <v>6509.1</v>
      </c>
      <c r="BF8" s="119">
        <v>6597.1921605256193</v>
      </c>
      <c r="BG8" s="119">
        <v>6284.5618290099883</v>
      </c>
      <c r="BH8" s="119">
        <v>6262.1037355916951</v>
      </c>
      <c r="BI8" s="119">
        <v>6110.7674636527227</v>
      </c>
      <c r="BJ8" s="1772">
        <v>6618.4152934017111</v>
      </c>
      <c r="BK8" s="1773">
        <v>6537.3112276901811</v>
      </c>
      <c r="BL8" s="119">
        <v>8325.2583008593974</v>
      </c>
      <c r="BM8" s="119">
        <v>8143.8518893221017</v>
      </c>
      <c r="BN8" s="119">
        <v>8729.8308028030697</v>
      </c>
      <c r="BO8" s="119">
        <v>8244.0835968003121</v>
      </c>
      <c r="BP8" s="119">
        <v>7601.323093164413</v>
      </c>
      <c r="BQ8" s="119">
        <v>7250.5568621770599</v>
      </c>
      <c r="BR8" s="119">
        <v>6973.5534655396841</v>
      </c>
      <c r="BS8" s="119">
        <v>6897.9434817373622</v>
      </c>
      <c r="BT8" s="119">
        <v>7048.4412975656742</v>
      </c>
      <c r="BU8" s="119">
        <v>6610.9757132530549</v>
      </c>
      <c r="BV8" s="1772">
        <v>6935.1651441875056</v>
      </c>
      <c r="BW8" s="1773">
        <v>7145.0790242170679</v>
      </c>
      <c r="BX8" s="119">
        <v>7005.6834741325356</v>
      </c>
      <c r="BY8" s="119">
        <v>6594.0952364893192</v>
      </c>
      <c r="BZ8" s="119">
        <v>9248.0477804822713</v>
      </c>
      <c r="CA8" s="119">
        <v>9674.1960590601921</v>
      </c>
      <c r="CB8" s="119">
        <v>9365.9253171679993</v>
      </c>
      <c r="CC8" s="119">
        <v>9057.6996134009041</v>
      </c>
      <c r="CD8" s="119">
        <v>9768.8717916652422</v>
      </c>
      <c r="CE8" s="119">
        <v>8991.79915719571</v>
      </c>
      <c r="CF8" s="119">
        <v>9013.728676767676</v>
      </c>
      <c r="CG8" s="119">
        <v>8446.2250214363012</v>
      </c>
      <c r="CH8" s="1772">
        <v>7879.1295185370491</v>
      </c>
      <c r="CI8" s="1773">
        <v>8086.3324671072296</v>
      </c>
      <c r="CJ8" s="119">
        <v>7862.9575228016492</v>
      </c>
      <c r="CK8" s="119">
        <v>7132.3050238316173</v>
      </c>
      <c r="CL8" s="119">
        <v>6594.9949125458716</v>
      </c>
      <c r="CM8" s="119">
        <v>5973.6846326724926</v>
      </c>
      <c r="CN8" s="119">
        <v>5547.6166322696045</v>
      </c>
      <c r="CO8" s="119">
        <v>5224.4851960440665</v>
      </c>
      <c r="CP8" s="119">
        <v>5156.3876279851856</v>
      </c>
      <c r="CQ8" s="119">
        <v>4608.4450268233422</v>
      </c>
      <c r="CR8" s="119">
        <v>4776.0767163165465</v>
      </c>
      <c r="CS8" s="119">
        <v>4221.5380316202636</v>
      </c>
      <c r="CT8" s="1772">
        <v>4246.4181778917909</v>
      </c>
      <c r="CU8" s="1773">
        <v>3920.8641372049751</v>
      </c>
      <c r="CV8" s="119">
        <v>3948.8267366419923</v>
      </c>
      <c r="CW8" s="119">
        <v>3089.8147425954658</v>
      </c>
      <c r="CX8" s="119">
        <v>3192.6371148767867</v>
      </c>
      <c r="CY8" s="119">
        <v>3892.5394764357043</v>
      </c>
      <c r="CZ8" s="119">
        <v>3305.2322712406003</v>
      </c>
      <c r="DA8" s="119">
        <v>3194.836903526832</v>
      </c>
      <c r="DB8" s="119">
        <v>3049.21296807408</v>
      </c>
      <c r="DC8" s="119">
        <v>2880.9662927865293</v>
      </c>
      <c r="DD8" s="119">
        <v>3107.5368872288345</v>
      </c>
      <c r="DE8" s="119">
        <v>2962.4139949211299</v>
      </c>
      <c r="DF8" s="1772">
        <v>3831.3156808286049</v>
      </c>
      <c r="DG8" s="1773">
        <v>4314.0799206285383</v>
      </c>
      <c r="DH8" s="119">
        <v>4171.2031194649244</v>
      </c>
      <c r="DI8" s="119">
        <v>4280.2728732230971</v>
      </c>
      <c r="DJ8" s="119">
        <v>4462.4874101523519</v>
      </c>
      <c r="DK8" s="119">
        <v>4305.576420347621</v>
      </c>
      <c r="DL8" s="119">
        <v>4671.6156183580479</v>
      </c>
      <c r="DM8" s="119">
        <v>5157.9976348745749</v>
      </c>
      <c r="DN8" s="119">
        <v>5242.4958372187139</v>
      </c>
      <c r="DO8" s="119">
        <v>5343.4660062607545</v>
      </c>
      <c r="DP8" s="119">
        <v>5385.3798916202777</v>
      </c>
      <c r="DQ8" s="119">
        <v>5562.5158590197079</v>
      </c>
      <c r="DR8" s="2863">
        <v>6675.3676859647485</v>
      </c>
      <c r="DS8" s="2864">
        <v>6854.662739248708</v>
      </c>
      <c r="DT8" s="2865">
        <v>7047.7506386065706</v>
      </c>
      <c r="DU8" s="2865">
        <v>7846.193359431607</v>
      </c>
      <c r="DV8" s="2865">
        <v>8677.2421168395686</v>
      </c>
      <c r="DW8" s="2865">
        <v>8603.2272278393048</v>
      </c>
      <c r="DX8" s="2865">
        <v>9179.7320714613597</v>
      </c>
      <c r="DY8" s="2865">
        <v>8610.1787658342018</v>
      </c>
      <c r="DZ8" s="2865">
        <v>8677.475640569699</v>
      </c>
      <c r="EA8" s="2865">
        <v>9306.9195096546937</v>
      </c>
      <c r="EB8" s="2865">
        <v>9155.1184064675726</v>
      </c>
      <c r="EC8" s="2865">
        <v>10115.152780260301</v>
      </c>
      <c r="ED8" s="2863">
        <v>12110.955183607666</v>
      </c>
    </row>
    <row r="9" spans="1:134" ht="45.65" customHeight="1" x14ac:dyDescent="0.4">
      <c r="A9" s="1790" t="s">
        <v>212</v>
      </c>
      <c r="B9" s="1791">
        <v>336.3</v>
      </c>
      <c r="C9" s="1792">
        <v>336.3</v>
      </c>
      <c r="D9" s="1792">
        <v>336.3</v>
      </c>
      <c r="E9" s="1792">
        <v>336.3</v>
      </c>
      <c r="F9" s="1792">
        <v>336.3</v>
      </c>
      <c r="G9" s="1792">
        <v>336.3</v>
      </c>
      <c r="H9" s="1792">
        <v>336.3</v>
      </c>
      <c r="I9" s="1792">
        <v>336.3</v>
      </c>
      <c r="J9" s="1792">
        <v>337.07</v>
      </c>
      <c r="K9" s="1792">
        <v>337.06537720069252</v>
      </c>
      <c r="L9" s="1792">
        <v>337.07</v>
      </c>
      <c r="M9" s="1792">
        <v>337.06537719553103</v>
      </c>
      <c r="N9" s="1792">
        <v>299.25491569154542</v>
      </c>
      <c r="O9" s="1793">
        <v>299.22000000000003</v>
      </c>
      <c r="P9" s="1794">
        <v>299.22000000000003</v>
      </c>
      <c r="Q9" s="1794">
        <v>299.22343347953216</v>
      </c>
      <c r="R9" s="1795">
        <v>299.22343348001368</v>
      </c>
      <c r="S9" s="27">
        <v>299.22000000000003</v>
      </c>
      <c r="T9" s="27">
        <v>299.22000000000003</v>
      </c>
      <c r="U9" s="27">
        <v>299.22343347943956</v>
      </c>
      <c r="V9" s="1795">
        <v>298.4550536696666</v>
      </c>
      <c r="W9" s="1795">
        <v>210.27413646780326</v>
      </c>
      <c r="X9" s="1795">
        <v>210.27</v>
      </c>
      <c r="Y9" s="1795">
        <v>210.27149516392413</v>
      </c>
      <c r="Z9" s="1796">
        <v>238.37</v>
      </c>
      <c r="AA9" s="1795">
        <v>237.28</v>
      </c>
      <c r="AB9" s="1795">
        <v>237.28</v>
      </c>
      <c r="AC9" s="1795">
        <v>237.28</v>
      </c>
      <c r="AD9" s="1795">
        <v>237.28</v>
      </c>
      <c r="AE9" s="1795">
        <v>237.28</v>
      </c>
      <c r="AF9" s="1795">
        <v>237.28</v>
      </c>
      <c r="AG9" s="1795">
        <v>237.28011664608206</v>
      </c>
      <c r="AH9" s="1795">
        <v>237.28</v>
      </c>
      <c r="AI9" s="1795">
        <v>229.3</v>
      </c>
      <c r="AJ9" s="1795">
        <v>229.30289700973893</v>
      </c>
      <c r="AK9" s="1795">
        <v>229.30289701749601</v>
      </c>
      <c r="AL9" s="1795">
        <v>268.16000000000003</v>
      </c>
      <c r="AM9" s="1797">
        <v>268.07452848101263</v>
      </c>
      <c r="AN9" s="1795">
        <v>268.07452849576754</v>
      </c>
      <c r="AO9" s="1795">
        <v>268.07452849423305</v>
      </c>
      <c r="AP9" s="1795">
        <v>268.07452848812147</v>
      </c>
      <c r="AQ9" s="1795">
        <v>268.07452847771998</v>
      </c>
      <c r="AR9" s="1795">
        <v>268.07156286921696</v>
      </c>
      <c r="AS9" s="1795">
        <v>268.07452850083075</v>
      </c>
      <c r="AT9" s="1795">
        <v>268.01210772422257</v>
      </c>
      <c r="AU9" s="1795">
        <v>256.6191418723547</v>
      </c>
      <c r="AV9" s="1795">
        <v>256.61914188187643</v>
      </c>
      <c r="AW9" s="1795">
        <v>256.61914187499997</v>
      </c>
      <c r="AX9" s="1796">
        <v>252.26281033195019</v>
      </c>
      <c r="AY9" s="1797">
        <v>252.26026145296555</v>
      </c>
      <c r="AZ9" s="1795">
        <v>252.26281034549388</v>
      </c>
      <c r="BA9" s="1795">
        <v>253.54992310719345</v>
      </c>
      <c r="BB9" s="1795">
        <v>253.54992311471867</v>
      </c>
      <c r="BC9" s="1795">
        <v>253.54992311127509</v>
      </c>
      <c r="BD9" s="1795">
        <v>253.54992310325153</v>
      </c>
      <c r="BE9" s="1795">
        <v>253.55</v>
      </c>
      <c r="BF9" s="1795">
        <v>253.54992310750939</v>
      </c>
      <c r="BG9" s="1795">
        <v>253.54992310152181</v>
      </c>
      <c r="BH9" s="1795">
        <v>253.54992310574832</v>
      </c>
      <c r="BI9" s="1795">
        <v>253.54992310628782</v>
      </c>
      <c r="BJ9" s="1796">
        <v>301.46639768500125</v>
      </c>
      <c r="BK9" s="1797">
        <v>301.68975859748662</v>
      </c>
      <c r="BL9" s="1795">
        <v>301.68975859398608</v>
      </c>
      <c r="BM9" s="1795">
        <v>301.68975859785928</v>
      </c>
      <c r="BN9" s="1795">
        <v>299.93919312622745</v>
      </c>
      <c r="BO9" s="1795">
        <v>301.68975858202981</v>
      </c>
      <c r="BP9" s="1795">
        <v>301.68975858418321</v>
      </c>
      <c r="BQ9" s="1795">
        <v>301.68975858971874</v>
      </c>
      <c r="BR9" s="1795">
        <v>301.68975858429496</v>
      </c>
      <c r="BS9" s="1795">
        <v>301.68975859650351</v>
      </c>
      <c r="BT9" s="1795">
        <v>301.6897585989492</v>
      </c>
      <c r="BU9" s="1795">
        <v>301.68975858508071</v>
      </c>
      <c r="BV9" s="1796">
        <v>376.25381430713963</v>
      </c>
      <c r="BW9" s="1797">
        <v>375.65971172140826</v>
      </c>
      <c r="BX9" s="1795">
        <v>375.65971172032539</v>
      </c>
      <c r="BY9" s="1795">
        <v>375.65971171973189</v>
      </c>
      <c r="BZ9" s="1795">
        <v>375.65971171831382</v>
      </c>
      <c r="CA9" s="1795">
        <v>375.65971171798805</v>
      </c>
      <c r="CB9" s="1795">
        <v>375.65971171436996</v>
      </c>
      <c r="CC9" s="1795">
        <v>375.65971172708623</v>
      </c>
      <c r="CD9" s="1795">
        <v>375.65971171925747</v>
      </c>
      <c r="CE9" s="1795">
        <v>375.65971172830029</v>
      </c>
      <c r="CF9" s="1795">
        <v>375.65971171446</v>
      </c>
      <c r="CG9" s="1795">
        <v>375.65971172572364</v>
      </c>
      <c r="CH9" s="1796">
        <v>376.28621847534225</v>
      </c>
      <c r="CI9" s="1797">
        <v>361.97348942317274</v>
      </c>
      <c r="CJ9" s="1795">
        <v>361.97348942488333</v>
      </c>
      <c r="CK9" s="1795">
        <v>361.97348942691633</v>
      </c>
      <c r="CL9" s="1795">
        <v>361.97348941973763</v>
      </c>
      <c r="CM9" s="1795">
        <v>403.57704643469367</v>
      </c>
      <c r="CN9" s="1795">
        <v>403.63624586224051</v>
      </c>
      <c r="CO9" s="1795">
        <v>403.37763620539977</v>
      </c>
      <c r="CP9" s="1795">
        <v>411.08620539022945</v>
      </c>
      <c r="CQ9" s="1795">
        <v>410.9168705331283</v>
      </c>
      <c r="CR9" s="1795">
        <v>410.82604149661358</v>
      </c>
      <c r="CS9" s="1795">
        <v>439.25559674243431</v>
      </c>
      <c r="CT9" s="1796">
        <v>542.18957202658601</v>
      </c>
      <c r="CU9" s="1797">
        <v>615.12689530458624</v>
      </c>
      <c r="CV9" s="1795">
        <v>659.7505857757435</v>
      </c>
      <c r="CW9" s="1795">
        <v>663.53544290780098</v>
      </c>
      <c r="CX9" s="1795">
        <v>694.16979177921428</v>
      </c>
      <c r="CY9" s="1795">
        <v>729.47789899209295</v>
      </c>
      <c r="CZ9" s="1798">
        <v>837.44247304650696</v>
      </c>
      <c r="DA9" s="1798">
        <v>926.29349652366591</v>
      </c>
      <c r="DB9" s="1798">
        <v>1042.438291700938</v>
      </c>
      <c r="DC9" s="1798">
        <v>1203.8562526983001</v>
      </c>
      <c r="DD9" s="1798">
        <v>1201.08442701072</v>
      </c>
      <c r="DE9" s="1798">
        <v>1408.9867584215699</v>
      </c>
      <c r="DF9" s="1799">
        <v>1529.3938098430299</v>
      </c>
      <c r="DG9" s="1800">
        <v>1565.4037195536303</v>
      </c>
      <c r="DH9" s="1798">
        <v>1579.67303242823</v>
      </c>
      <c r="DI9" s="1798">
        <v>1608.9630312731201</v>
      </c>
      <c r="DJ9" s="1798">
        <v>1662.8451943221903</v>
      </c>
      <c r="DK9" s="1798">
        <v>1736.8510568715901</v>
      </c>
      <c r="DL9" s="1798">
        <v>1816.3691105521598</v>
      </c>
      <c r="DM9" s="1798">
        <v>1906.6081928287399</v>
      </c>
      <c r="DN9" s="1798">
        <v>2030.5657343298001</v>
      </c>
      <c r="DO9" s="1798">
        <v>2141.76598943094</v>
      </c>
      <c r="DP9" s="1798">
        <v>2352.5846518598401</v>
      </c>
      <c r="DQ9" s="1798">
        <v>2443.5485681712503</v>
      </c>
      <c r="DR9" s="2866">
        <v>2980.2082914674097</v>
      </c>
      <c r="DS9" s="2867">
        <v>3007.30241927425</v>
      </c>
      <c r="DT9" s="2868">
        <v>3046.2091012437099</v>
      </c>
      <c r="DU9" s="2868">
        <v>3090.9090696570497</v>
      </c>
      <c r="DV9" s="2868">
        <v>3153.4570954647502</v>
      </c>
      <c r="DW9" s="2868">
        <v>3289.7174802314694</v>
      </c>
      <c r="DX9" s="2868">
        <v>3379.3502910716802</v>
      </c>
      <c r="DY9" s="2868">
        <v>3529.3651370806201</v>
      </c>
      <c r="DZ9" s="2868">
        <v>3799.4577785253405</v>
      </c>
      <c r="EA9" s="2868">
        <v>3954.0558529016998</v>
      </c>
      <c r="EB9" s="2868">
        <v>4124.78696248911</v>
      </c>
      <c r="EC9" s="2868">
        <v>2948.47030490615</v>
      </c>
      <c r="ED9" s="2866">
        <v>2683.1430337741699</v>
      </c>
    </row>
    <row r="10" spans="1:134" ht="45.65" customHeight="1" x14ac:dyDescent="0.4">
      <c r="A10" s="152" t="s">
        <v>161</v>
      </c>
      <c r="B10" s="1791"/>
      <c r="C10" s="1792"/>
      <c r="D10" s="1792"/>
      <c r="E10" s="1792"/>
      <c r="F10" s="1792"/>
      <c r="G10" s="1792"/>
      <c r="H10" s="1792"/>
      <c r="I10" s="1792"/>
      <c r="J10" s="1792"/>
      <c r="K10" s="1792"/>
      <c r="L10" s="1792"/>
      <c r="M10" s="1792"/>
      <c r="N10" s="1792"/>
      <c r="O10" s="1793"/>
      <c r="P10" s="1794"/>
      <c r="Q10" s="1794"/>
      <c r="R10" s="1795"/>
      <c r="S10" s="27"/>
      <c r="V10" s="1795"/>
      <c r="W10" s="1795"/>
      <c r="X10" s="1795"/>
      <c r="Y10" s="1795"/>
      <c r="Z10" s="1796"/>
      <c r="AA10" s="1795"/>
      <c r="AB10" s="1795"/>
      <c r="AC10" s="1795"/>
      <c r="AD10" s="1795"/>
      <c r="AE10" s="1795"/>
      <c r="AF10" s="1795"/>
      <c r="AG10" s="1795"/>
      <c r="AH10" s="1795"/>
      <c r="AI10" s="1795"/>
      <c r="AJ10" s="1795"/>
      <c r="AK10" s="1795"/>
      <c r="AL10" s="1795"/>
      <c r="AM10" s="1797"/>
      <c r="AN10" s="1795"/>
      <c r="AO10" s="1795"/>
      <c r="AP10" s="1795"/>
      <c r="AQ10" s="1795"/>
      <c r="AR10" s="1795"/>
      <c r="AS10" s="1795"/>
      <c r="AT10" s="1795"/>
      <c r="AU10" s="1795"/>
      <c r="AV10" s="1795"/>
      <c r="AW10" s="1795"/>
      <c r="AX10" s="1796"/>
      <c r="AY10" s="1797"/>
      <c r="AZ10" s="1795"/>
      <c r="BA10" s="1795"/>
      <c r="BB10" s="1795"/>
      <c r="BC10" s="1795"/>
      <c r="BD10" s="1795"/>
      <c r="BE10" s="1795"/>
      <c r="BF10" s="1795"/>
      <c r="BG10" s="1795"/>
      <c r="BH10" s="1795"/>
      <c r="BI10" s="1795"/>
      <c r="BJ10" s="1796"/>
      <c r="BK10" s="1797"/>
      <c r="BL10" s="1795"/>
      <c r="BM10" s="1795"/>
      <c r="BN10" s="1795"/>
      <c r="BO10" s="1795"/>
      <c r="BP10" s="1795"/>
      <c r="BQ10" s="1795"/>
      <c r="BR10" s="1795"/>
      <c r="BS10" s="1795"/>
      <c r="BT10" s="1795"/>
      <c r="BU10" s="1795"/>
      <c r="BV10" s="1796"/>
      <c r="BW10" s="1797"/>
      <c r="BX10" s="1795"/>
      <c r="BY10" s="1795"/>
      <c r="BZ10" s="1795"/>
      <c r="CA10" s="1795"/>
      <c r="CB10" s="1795"/>
      <c r="CC10" s="1795"/>
      <c r="CD10" s="1795"/>
      <c r="CE10" s="1795"/>
      <c r="CF10" s="1795"/>
      <c r="CG10" s="1795"/>
      <c r="CH10" s="1796"/>
      <c r="CI10" s="1797"/>
      <c r="CJ10" s="1795"/>
      <c r="CK10" s="1795"/>
      <c r="CL10" s="1795"/>
      <c r="CM10" s="1795"/>
      <c r="CN10" s="1795"/>
      <c r="CO10" s="1795"/>
      <c r="CP10" s="1795"/>
      <c r="CQ10" s="1795"/>
      <c r="CR10" s="1795"/>
      <c r="CS10" s="1795"/>
      <c r="CT10" s="1796"/>
      <c r="CU10" s="1797"/>
      <c r="CV10" s="1795"/>
      <c r="CW10" s="1795"/>
      <c r="CX10" s="1795"/>
      <c r="CY10" s="1795"/>
      <c r="CZ10" s="1795">
        <v>575.64276070000005</v>
      </c>
      <c r="DA10" s="1795">
        <v>658.25483929999996</v>
      </c>
      <c r="DB10" s="1795">
        <v>777.79599929999995</v>
      </c>
      <c r="DC10" s="1795">
        <v>951.70276209999997</v>
      </c>
      <c r="DD10" s="1795">
        <v>930.48281010000005</v>
      </c>
      <c r="DE10" s="1795">
        <v>1131.220039</v>
      </c>
      <c r="DF10" s="1796">
        <v>1248.0029380000001</v>
      </c>
      <c r="DG10" s="1797">
        <v>1287.212796</v>
      </c>
      <c r="DH10" s="1795">
        <v>1300.8301160000001</v>
      </c>
      <c r="DI10" s="1795">
        <v>1304.808331</v>
      </c>
      <c r="DJ10" s="1795">
        <v>1351.0002509999999</v>
      </c>
      <c r="DK10" s="1795">
        <v>1419.402793</v>
      </c>
      <c r="DL10" s="1795">
        <v>1498.999959</v>
      </c>
      <c r="DM10" s="1795">
        <v>1572.7550779999999</v>
      </c>
      <c r="DN10" s="1795">
        <v>1689.1028530000001</v>
      </c>
      <c r="DO10" s="1795">
        <v>1782.408766</v>
      </c>
      <c r="DP10" s="1795">
        <v>1978.3066120000001</v>
      </c>
      <c r="DQ10" s="1795">
        <v>2083.022395</v>
      </c>
      <c r="DR10" s="2869">
        <v>2622.2259819999999</v>
      </c>
      <c r="DS10" s="2870">
        <v>2625.5987519999999</v>
      </c>
      <c r="DT10" s="2871">
        <v>2656.3868950000001</v>
      </c>
      <c r="DU10" s="2871">
        <v>2670.0981029999998</v>
      </c>
      <c r="DV10" s="2871">
        <v>2704.876413</v>
      </c>
      <c r="DW10" s="2871">
        <v>2841.063142</v>
      </c>
      <c r="DX10" s="2871">
        <v>2928.8013540000002</v>
      </c>
      <c r="DY10" s="2871">
        <v>3080.6180469999999</v>
      </c>
      <c r="DZ10" s="2871">
        <v>3329.1567300000002</v>
      </c>
      <c r="EA10" s="2871">
        <v>3427.6929599999999</v>
      </c>
      <c r="EB10" s="2871">
        <v>3578.787898</v>
      </c>
      <c r="EC10" s="2871">
        <v>2948.4703049999998</v>
      </c>
      <c r="ED10" s="2869">
        <v>2683.1430340000002</v>
      </c>
    </row>
    <row r="11" spans="1:134" ht="45.65" customHeight="1" x14ac:dyDescent="0.4">
      <c r="A11" s="1790" t="s">
        <v>1113</v>
      </c>
      <c r="B11" s="1791">
        <v>321.91000000000003</v>
      </c>
      <c r="C11" s="1792">
        <v>292.38</v>
      </c>
      <c r="D11" s="1792">
        <v>293.45</v>
      </c>
      <c r="E11" s="1792">
        <v>287.64999999999998</v>
      </c>
      <c r="F11" s="1792">
        <v>286.2</v>
      </c>
      <c r="G11" s="1792">
        <v>284.64999999999998</v>
      </c>
      <c r="H11" s="1792">
        <v>280.72000000000003</v>
      </c>
      <c r="I11" s="1792">
        <v>266.05</v>
      </c>
      <c r="J11" s="1792">
        <v>268.02999999999997</v>
      </c>
      <c r="K11" s="1792">
        <v>266.63100452789985</v>
      </c>
      <c r="L11" s="1792">
        <v>261.23</v>
      </c>
      <c r="M11" s="1792">
        <v>257.52675425900003</v>
      </c>
      <c r="N11" s="1792">
        <v>241.44709411237613</v>
      </c>
      <c r="O11" s="1793">
        <v>231.28</v>
      </c>
      <c r="P11" s="1794">
        <v>232.39</v>
      </c>
      <c r="Q11" s="1794">
        <v>232.45079132727653</v>
      </c>
      <c r="R11" s="1795">
        <v>236.44659592632607</v>
      </c>
      <c r="S11" s="1795">
        <v>231.42</v>
      </c>
      <c r="T11" s="1795">
        <v>229.77</v>
      </c>
      <c r="U11" s="1795">
        <v>200.80257941675748</v>
      </c>
      <c r="V11" s="1795">
        <v>202.80606644695146</v>
      </c>
      <c r="W11" s="1795">
        <v>201.93051474476817</v>
      </c>
      <c r="X11" s="1795">
        <v>194.47</v>
      </c>
      <c r="Y11" s="1795">
        <v>191.65354867478959</v>
      </c>
      <c r="Z11" s="1796">
        <v>172.37</v>
      </c>
      <c r="AA11" s="1795">
        <v>163.84</v>
      </c>
      <c r="AB11" s="1795">
        <v>163.38</v>
      </c>
      <c r="AC11" s="1795">
        <v>164.25</v>
      </c>
      <c r="AD11" s="1795">
        <v>165.36</v>
      </c>
      <c r="AE11" s="1795">
        <v>166.52</v>
      </c>
      <c r="AF11" s="1795">
        <v>139.83000000000001</v>
      </c>
      <c r="AG11" s="1795">
        <v>131.81898847262246</v>
      </c>
      <c r="AH11" s="1795">
        <v>132.66</v>
      </c>
      <c r="AI11" s="1795">
        <v>132.05000000000001</v>
      </c>
      <c r="AJ11" s="1795">
        <v>131.28091074939417</v>
      </c>
      <c r="AK11" s="1795">
        <v>132.10951275949597</v>
      </c>
      <c r="AL11" s="1795">
        <v>104.28</v>
      </c>
      <c r="AM11" s="1797">
        <v>79.336013268535254</v>
      </c>
      <c r="AN11" s="1795">
        <v>78.580416119686745</v>
      </c>
      <c r="AO11" s="1795">
        <v>69.823241644718919</v>
      </c>
      <c r="AP11" s="1795">
        <v>68.755821651426118</v>
      </c>
      <c r="AQ11" s="1795">
        <v>66.839524903867911</v>
      </c>
      <c r="AR11" s="1795">
        <v>46.717501227957605</v>
      </c>
      <c r="AS11" s="1795">
        <v>12.411575618796062</v>
      </c>
      <c r="AT11" s="1795">
        <v>11.642619525412247</v>
      </c>
      <c r="AU11" s="1795">
        <v>11.730646691530822</v>
      </c>
      <c r="AV11" s="1795">
        <v>11.475189502912379</v>
      </c>
      <c r="AW11" s="1795">
        <v>59.008223145833334</v>
      </c>
      <c r="AX11" s="1796">
        <v>31.499924688796678</v>
      </c>
      <c r="AY11" s="1797">
        <v>5.8003997979185611</v>
      </c>
      <c r="AZ11" s="1795">
        <v>5.1856892979767606</v>
      </c>
      <c r="BA11" s="1795">
        <v>4.9854783960333702</v>
      </c>
      <c r="BB11" s="1795">
        <v>10.758803404021148</v>
      </c>
      <c r="BC11" s="1795">
        <v>68.896524008310195</v>
      </c>
      <c r="BD11" s="1795">
        <v>49.996162350256704</v>
      </c>
      <c r="BE11" s="1795">
        <v>15.56</v>
      </c>
      <c r="BF11" s="1795">
        <v>14.566071420456696</v>
      </c>
      <c r="BG11" s="1795">
        <v>14.512584244088712</v>
      </c>
      <c r="BH11" s="1795">
        <v>14.670037641459942</v>
      </c>
      <c r="BI11" s="1795">
        <v>13.847742215193325</v>
      </c>
      <c r="BJ11" s="1796">
        <v>33.848646520278812</v>
      </c>
      <c r="BK11" s="1797">
        <v>25.188099423500098</v>
      </c>
      <c r="BL11" s="1795">
        <v>7.7831857188727698</v>
      </c>
      <c r="BM11" s="1795">
        <v>8.0546012984146831</v>
      </c>
      <c r="BN11" s="1795">
        <v>8.0095672379932168</v>
      </c>
      <c r="BO11" s="1795">
        <v>7.774928763369104</v>
      </c>
      <c r="BP11" s="1795">
        <v>32.020531090094231</v>
      </c>
      <c r="BQ11" s="1795">
        <v>4.4238247891094167</v>
      </c>
      <c r="BR11" s="1795">
        <v>4.4125083380242049</v>
      </c>
      <c r="BS11" s="1795">
        <v>53.623762524329727</v>
      </c>
      <c r="BT11" s="1795">
        <v>42.0891672854641</v>
      </c>
      <c r="BU11" s="1795">
        <v>42.425260457870969</v>
      </c>
      <c r="BV11" s="1796">
        <v>25.86493650378431</v>
      </c>
      <c r="BW11" s="1797">
        <v>25.614143774737872</v>
      </c>
      <c r="BX11" s="1795">
        <v>22.785668886030177</v>
      </c>
      <c r="BY11" s="1795">
        <v>10.495354367406787</v>
      </c>
      <c r="BZ11" s="1795">
        <v>1.2520142029592405</v>
      </c>
      <c r="CA11" s="1795">
        <v>49.209414396683847</v>
      </c>
      <c r="CB11" s="1795">
        <v>31.62309119469564</v>
      </c>
      <c r="CC11" s="1795">
        <v>7.2776409129303063</v>
      </c>
      <c r="CD11" s="1795">
        <v>1025.5715202386243</v>
      </c>
      <c r="CE11" s="1795">
        <v>1007.2660832012002</v>
      </c>
      <c r="CF11" s="1795">
        <v>1007.2778811436511</v>
      </c>
      <c r="CG11" s="1795">
        <v>984.60236041046812</v>
      </c>
      <c r="CH11" s="1796">
        <v>979.00974183219091</v>
      </c>
      <c r="CI11" s="1797">
        <v>924.77510556902348</v>
      </c>
      <c r="CJ11" s="1795">
        <v>928.88366826252957</v>
      </c>
      <c r="CK11" s="1795">
        <v>911.33477512513355</v>
      </c>
      <c r="CL11" s="1795">
        <v>882.19937599651303</v>
      </c>
      <c r="CM11" s="1795">
        <v>888.22146709982769</v>
      </c>
      <c r="CN11" s="1795">
        <v>855.33065579624883</v>
      </c>
      <c r="CO11" s="1795">
        <v>819.00050506479772</v>
      </c>
      <c r="CP11" s="1795">
        <v>159.23022863567306</v>
      </c>
      <c r="CQ11" s="1795">
        <v>146.94377157503789</v>
      </c>
      <c r="CR11" s="1795">
        <v>130.21132087538723</v>
      </c>
      <c r="CS11" s="1795">
        <v>135.26789754742612</v>
      </c>
      <c r="CT11" s="1796">
        <v>139.92165628498134</v>
      </c>
      <c r="CU11" s="1797">
        <v>107.65104767636737</v>
      </c>
      <c r="CV11" s="1795">
        <v>102.48202280032687</v>
      </c>
      <c r="CW11" s="1795">
        <v>110.46190856924947</v>
      </c>
      <c r="CX11" s="1795">
        <v>88.469997817710336</v>
      </c>
      <c r="CY11" s="1795">
        <v>67.991530963773073</v>
      </c>
      <c r="CZ11" s="1798">
        <v>68.145154639362758</v>
      </c>
      <c r="DA11" s="1798">
        <v>57.464099322040056</v>
      </c>
      <c r="DB11" s="1798">
        <v>57.560886091116217</v>
      </c>
      <c r="DC11" s="1798">
        <v>24.413165817428876</v>
      </c>
      <c r="DD11" s="1798">
        <v>34.646739445398516</v>
      </c>
      <c r="DE11" s="1798">
        <v>35.303039525109597</v>
      </c>
      <c r="DF11" s="1799">
        <v>4.2487597558922596</v>
      </c>
      <c r="DG11" s="1800">
        <v>39.814978639095614</v>
      </c>
      <c r="DH11" s="1798">
        <v>25.251181247636438</v>
      </c>
      <c r="DI11" s="1798">
        <v>60.145703103630488</v>
      </c>
      <c r="DJ11" s="1798">
        <v>60.797800999682885</v>
      </c>
      <c r="DK11" s="1798">
        <v>8.5877410890983761</v>
      </c>
      <c r="DL11" s="1798">
        <v>8.5383790330334453</v>
      </c>
      <c r="DM11" s="1798">
        <v>72.622729077404529</v>
      </c>
      <c r="DN11" s="1798">
        <v>48.106398664636593</v>
      </c>
      <c r="DO11" s="1798">
        <v>20.387645799115603</v>
      </c>
      <c r="DP11" s="1798">
        <v>31.909333648</v>
      </c>
      <c r="DQ11" s="1798">
        <v>1.3957480866</v>
      </c>
      <c r="DR11" s="2866">
        <v>2.3529540877551023</v>
      </c>
      <c r="DS11" s="2867">
        <v>63.05652775551561</v>
      </c>
      <c r="DT11" s="2868">
        <v>41.120062250321752</v>
      </c>
      <c r="DU11" s="2868">
        <v>93.488457524790718</v>
      </c>
      <c r="DV11" s="2868">
        <v>77.646466312280694</v>
      </c>
      <c r="DW11" s="2868">
        <v>6.2846509951456309</v>
      </c>
      <c r="DX11" s="2868">
        <v>6.98846276527643</v>
      </c>
      <c r="DY11" s="2868">
        <v>68.733469801904747</v>
      </c>
      <c r="DZ11" s="2868">
        <v>57.77634789333333</v>
      </c>
      <c r="EA11" s="2868">
        <v>182.49948811390539</v>
      </c>
      <c r="EB11" s="2868">
        <v>140.58437774036696</v>
      </c>
      <c r="EC11" s="2868">
        <v>140.43960320071366</v>
      </c>
      <c r="ED11" s="2866">
        <v>123.48193789473684</v>
      </c>
    </row>
    <row r="12" spans="1:134" ht="45.65" customHeight="1" x14ac:dyDescent="0.4">
      <c r="A12" s="1790" t="s">
        <v>216</v>
      </c>
      <c r="B12" s="1791">
        <v>3629.74</v>
      </c>
      <c r="C12" s="1792">
        <v>3110.52</v>
      </c>
      <c r="D12" s="1792">
        <v>2871.49</v>
      </c>
      <c r="E12" s="1792">
        <v>3239.33</v>
      </c>
      <c r="F12" s="1792">
        <v>3161.51</v>
      </c>
      <c r="G12" s="1792">
        <v>2849.3</v>
      </c>
      <c r="H12" s="1792">
        <v>2538.56</v>
      </c>
      <c r="I12" s="1792">
        <v>2409.65</v>
      </c>
      <c r="J12" s="1792">
        <v>2588.7600000000002</v>
      </c>
      <c r="K12" s="1792">
        <v>2516.803169982687</v>
      </c>
      <c r="L12" s="1792">
        <v>3755.1799999999994</v>
      </c>
      <c r="M12" s="1792">
        <v>3887.7217025435139</v>
      </c>
      <c r="N12" s="1792">
        <v>3798.2865736348294</v>
      </c>
      <c r="O12" s="1793">
        <v>3764.26</v>
      </c>
      <c r="P12" s="1794">
        <v>3471.3144974347083</v>
      </c>
      <c r="Q12" s="1801">
        <v>3434.45233902464</v>
      </c>
      <c r="R12" s="1795">
        <v>3684.4936361887681</v>
      </c>
      <c r="S12" s="1795">
        <v>3235.8599999999997</v>
      </c>
      <c r="T12" s="1795">
        <v>3050.7899999999995</v>
      </c>
      <c r="U12" s="1795">
        <v>2955.8365979629584</v>
      </c>
      <c r="V12" s="1795">
        <v>2824.9463547724677</v>
      </c>
      <c r="W12" s="1795">
        <v>2816.223872572969</v>
      </c>
      <c r="X12" s="1795">
        <v>4056.2400000000002</v>
      </c>
      <c r="Y12" s="1795">
        <v>4466.9644949629428</v>
      </c>
      <c r="Z12" s="1796">
        <v>4511.21</v>
      </c>
      <c r="AA12" s="1795">
        <v>4208.28</v>
      </c>
      <c r="AB12" s="1795">
        <v>4038.3899999999994</v>
      </c>
      <c r="AC12" s="1795">
        <v>4148.34</v>
      </c>
      <c r="AD12" s="1795">
        <v>6038.6200000000008</v>
      </c>
      <c r="AE12" s="1795">
        <v>5830.8199999999988</v>
      </c>
      <c r="AF12" s="1795">
        <v>5588.21</v>
      </c>
      <c r="AG12" s="1795">
        <v>5235.4769963633862</v>
      </c>
      <c r="AH12" s="1795">
        <v>4812.22</v>
      </c>
      <c r="AI12" s="1795">
        <v>4550.4799999999996</v>
      </c>
      <c r="AJ12" s="1795">
        <v>4640.0678696447349</v>
      </c>
      <c r="AK12" s="1795">
        <v>5008.41</v>
      </c>
      <c r="AL12" s="1795">
        <v>5173.1600000000008</v>
      </c>
      <c r="AM12" s="1797">
        <v>4771.7291825497268</v>
      </c>
      <c r="AN12" s="1795">
        <v>4598.8443240233582</v>
      </c>
      <c r="AO12" s="1795">
        <v>4729.3794405594399</v>
      </c>
      <c r="AP12" s="1795">
        <v>4694.0113504799074</v>
      </c>
      <c r="AQ12" s="1795">
        <v>5602.3642863153127</v>
      </c>
      <c r="AR12" s="1795">
        <v>5107.1148753457082</v>
      </c>
      <c r="AS12" s="1795">
        <v>4776.1462801942662</v>
      </c>
      <c r="AT12" s="1795">
        <v>4575.4471242353038</v>
      </c>
      <c r="AU12" s="1795">
        <v>4576.0792804550983</v>
      </c>
      <c r="AV12" s="1795">
        <v>4297.3744362095249</v>
      </c>
      <c r="AW12" s="1795">
        <v>4876.5588421041675</v>
      </c>
      <c r="AX12" s="1796">
        <v>5049.4362356638994</v>
      </c>
      <c r="AY12" s="1797">
        <v>4627.620422633122</v>
      </c>
      <c r="AZ12" s="1795">
        <v>4374.1435108145333</v>
      </c>
      <c r="BA12" s="1795">
        <v>7898.3401292696362</v>
      </c>
      <c r="BB12" s="1795">
        <v>7347.6050600617127</v>
      </c>
      <c r="BC12" s="1795">
        <v>6886.2351623983068</v>
      </c>
      <c r="BD12" s="1795">
        <v>6490.6126578246813</v>
      </c>
      <c r="BE12" s="1795">
        <v>6239.98</v>
      </c>
      <c r="BF12" s="1795">
        <v>6329.0761659976533</v>
      </c>
      <c r="BG12" s="1795">
        <v>6016.4993216643779</v>
      </c>
      <c r="BH12" s="1795">
        <v>5993.8837748444867</v>
      </c>
      <c r="BI12" s="1795">
        <v>5843.3697983312413</v>
      </c>
      <c r="BJ12" s="1796">
        <v>6283.1002491964309</v>
      </c>
      <c r="BK12" s="1797">
        <v>6210.4333696691947</v>
      </c>
      <c r="BL12" s="1795">
        <v>8015.7853565465384</v>
      </c>
      <c r="BM12" s="1795">
        <v>7834.107529425828</v>
      </c>
      <c r="BN12" s="1795">
        <v>8421.8820424388487</v>
      </c>
      <c r="BO12" s="1795">
        <v>7934.6189094549136</v>
      </c>
      <c r="BP12" s="1795">
        <v>7267.6128034901358</v>
      </c>
      <c r="BQ12" s="1795">
        <v>6944.4432787982314</v>
      </c>
      <c r="BR12" s="1795">
        <v>6667.4511986173648</v>
      </c>
      <c r="BS12" s="1795">
        <v>6542.6299606165285</v>
      </c>
      <c r="BT12" s="1795">
        <v>6704.662371681261</v>
      </c>
      <c r="BU12" s="1795">
        <v>6266.8606942101032</v>
      </c>
      <c r="BV12" s="1796">
        <v>6533.0463933765814</v>
      </c>
      <c r="BW12" s="1797">
        <v>6743.8051687209218</v>
      </c>
      <c r="BX12" s="1795">
        <v>6607.2380935261799</v>
      </c>
      <c r="BY12" s="1795">
        <v>6207.9401704021802</v>
      </c>
      <c r="BZ12" s="1795">
        <v>8871.1360545609987</v>
      </c>
      <c r="CA12" s="1795">
        <v>9249.3269329455197</v>
      </c>
      <c r="CB12" s="1795">
        <v>8958.6425142589342</v>
      </c>
      <c r="CC12" s="1795">
        <v>8674.7622607608882</v>
      </c>
      <c r="CD12" s="1795">
        <v>8367.6405597073608</v>
      </c>
      <c r="CE12" s="1795">
        <v>7608.8733622662094</v>
      </c>
      <c r="CF12" s="1795">
        <v>7630.7910839095648</v>
      </c>
      <c r="CG12" s="1795">
        <v>7085.9629493001094</v>
      </c>
      <c r="CH12" s="1796">
        <v>6523.8335582295158</v>
      </c>
      <c r="CI12" s="1797">
        <v>6799.583872115033</v>
      </c>
      <c r="CJ12" s="1795">
        <v>6572.1003651142364</v>
      </c>
      <c r="CK12" s="1795">
        <v>5858.9967592795674</v>
      </c>
      <c r="CL12" s="1795">
        <v>5350.8220471296208</v>
      </c>
      <c r="CM12" s="1795">
        <v>4681.886119137971</v>
      </c>
      <c r="CN12" s="1795">
        <v>4288.649730611115</v>
      </c>
      <c r="CO12" s="1795">
        <v>4002.1070547738691</v>
      </c>
      <c r="CP12" s="1795">
        <v>4586.0711939592829</v>
      </c>
      <c r="CQ12" s="1795">
        <v>4050.5843847151759</v>
      </c>
      <c r="CR12" s="1795">
        <v>4235.0393539445458</v>
      </c>
      <c r="CS12" s="1795">
        <v>3647.0145373304035</v>
      </c>
      <c r="CT12" s="1796">
        <v>3564.3069495802233</v>
      </c>
      <c r="CU12" s="1797">
        <v>3198.0861942240213</v>
      </c>
      <c r="CV12" s="1795">
        <v>3186.5941280659222</v>
      </c>
      <c r="CW12" s="1795">
        <v>2315.8173911184153</v>
      </c>
      <c r="CX12" s="1795">
        <v>2409.9973252798623</v>
      </c>
      <c r="CY12" s="1795">
        <v>3095.0700464798383</v>
      </c>
      <c r="CZ12" s="1795">
        <v>2399.6446435547305</v>
      </c>
      <c r="DA12" s="1795">
        <v>2211.079307681126</v>
      </c>
      <c r="DB12" s="1795">
        <v>1949.2137902820261</v>
      </c>
      <c r="DC12" s="1795">
        <v>1652.6968742708002</v>
      </c>
      <c r="DD12" s="1795">
        <v>1871.8057207727159</v>
      </c>
      <c r="DE12" s="1795">
        <v>1518.1241969744503</v>
      </c>
      <c r="DF12" s="1796">
        <v>2297.6731112296829</v>
      </c>
      <c r="DG12" s="1797">
        <v>2708.8612224358121</v>
      </c>
      <c r="DH12" s="1795">
        <v>2566.2789057890577</v>
      </c>
      <c r="DI12" s="1795">
        <v>2611.1641388463463</v>
      </c>
      <c r="DJ12" s="1795">
        <v>2738.8444148304789</v>
      </c>
      <c r="DK12" s="1795">
        <v>2560.1376223869329</v>
      </c>
      <c r="DL12" s="1795">
        <v>2846.7081287728552</v>
      </c>
      <c r="DM12" s="1795">
        <v>3178.7667129684301</v>
      </c>
      <c r="DN12" s="1795">
        <v>3163.8237042242768</v>
      </c>
      <c r="DO12" s="1795">
        <v>3181.3123710306991</v>
      </c>
      <c r="DP12" s="1795">
        <v>3000.8859061124376</v>
      </c>
      <c r="DQ12" s="1795">
        <v>3117.5715427618579</v>
      </c>
      <c r="DR12" s="2869">
        <v>3692.8064404095835</v>
      </c>
      <c r="DS12" s="2870">
        <v>3784.3037922189424</v>
      </c>
      <c r="DT12" s="2871">
        <v>3960.4214751125396</v>
      </c>
      <c r="DU12" s="2871">
        <v>4661.7958322497661</v>
      </c>
      <c r="DV12" s="2871">
        <v>5446.1385550625373</v>
      </c>
      <c r="DW12" s="2871">
        <v>5307.2250966126894</v>
      </c>
      <c r="DX12" s="2871">
        <v>5793.3933176244036</v>
      </c>
      <c r="DY12" s="2871">
        <v>5012.0801589516768</v>
      </c>
      <c r="DZ12" s="2871">
        <v>4820.2415141510246</v>
      </c>
      <c r="EA12" s="2871">
        <v>5170.3641686390893</v>
      </c>
      <c r="EB12" s="2871">
        <v>4889.7470662380947</v>
      </c>
      <c r="EC12" s="2871">
        <v>7026.2428721534379</v>
      </c>
      <c r="ED12" s="2869">
        <v>9304.330211938759</v>
      </c>
    </row>
    <row r="13" spans="1:134" ht="45.65" customHeight="1" x14ac:dyDescent="0.4">
      <c r="A13" s="1774" t="s">
        <v>1033</v>
      </c>
      <c r="B13" s="1766">
        <v>61.52</v>
      </c>
      <c r="C13" s="1767">
        <v>59.83</v>
      </c>
      <c r="D13" s="1767">
        <v>60.96</v>
      </c>
      <c r="E13" s="1767">
        <v>63.99</v>
      </c>
      <c r="F13" s="1767">
        <v>66.459999999999994</v>
      </c>
      <c r="G13" s="1767">
        <v>65.760000000000005</v>
      </c>
      <c r="H13" s="1767">
        <v>67.64</v>
      </c>
      <c r="I13" s="1767">
        <v>66.94</v>
      </c>
      <c r="J13" s="1767">
        <v>66.13</v>
      </c>
      <c r="K13" s="1767">
        <v>65.375249999999994</v>
      </c>
      <c r="L13" s="1767">
        <v>65.819999999999993</v>
      </c>
      <c r="M13" s="1767">
        <v>64.946849999999998</v>
      </c>
      <c r="N13" s="1767">
        <v>64.070925000000003</v>
      </c>
      <c r="O13" s="1802">
        <v>62.21</v>
      </c>
      <c r="P13" s="1803">
        <v>60.67</v>
      </c>
      <c r="Q13" s="1803">
        <v>62.525624999999998</v>
      </c>
      <c r="R13" s="119">
        <v>63.149100000000004</v>
      </c>
      <c r="S13" s="119">
        <v>63.841225000000009</v>
      </c>
      <c r="T13" s="119">
        <v>59.599300000000007</v>
      </c>
      <c r="U13" s="119">
        <v>57.579899999999995</v>
      </c>
      <c r="V13" s="119">
        <v>57.419557272784893</v>
      </c>
      <c r="W13" s="119">
        <v>57.053436873882497</v>
      </c>
      <c r="X13" s="119">
        <v>57.03</v>
      </c>
      <c r="Y13" s="119">
        <v>55.162500000000001</v>
      </c>
      <c r="Z13" s="1772">
        <v>54.148875000000004</v>
      </c>
      <c r="AA13" s="119">
        <v>55.454575000000006</v>
      </c>
      <c r="AB13" s="119">
        <v>55.152400000000007</v>
      </c>
      <c r="AC13" s="119">
        <v>55.404850000000003</v>
      </c>
      <c r="AD13" s="119">
        <v>56.931025000000005</v>
      </c>
      <c r="AE13" s="119">
        <v>56.800975000000001</v>
      </c>
      <c r="AF13" s="119">
        <v>57.2791</v>
      </c>
      <c r="AG13" s="119">
        <v>57.791650000000004</v>
      </c>
      <c r="AH13" s="119">
        <v>57.003700000000002</v>
      </c>
      <c r="AI13" s="119">
        <v>59</v>
      </c>
      <c r="AJ13" s="119">
        <v>57.986725</v>
      </c>
      <c r="AK13" s="119">
        <v>58.866475000000001</v>
      </c>
      <c r="AL13" s="119">
        <v>59.038600000000002</v>
      </c>
      <c r="AM13" s="1773">
        <v>61.666375000000002</v>
      </c>
      <c r="AN13" s="119">
        <v>60.775150000000004</v>
      </c>
      <c r="AO13" s="119">
        <v>61.570750000000004</v>
      </c>
      <c r="AP13" s="119">
        <v>60.323800000000006</v>
      </c>
      <c r="AQ13" s="119">
        <v>58.376874999999998</v>
      </c>
      <c r="AR13" s="119">
        <v>57.669249999999998</v>
      </c>
      <c r="AS13" s="119">
        <v>57.879625000000004</v>
      </c>
      <c r="AT13" s="119">
        <v>57.271450000000002</v>
      </c>
      <c r="AU13" s="119">
        <v>57.829899999999995</v>
      </c>
      <c r="AV13" s="119">
        <v>56.353450000000002</v>
      </c>
      <c r="AW13" s="119">
        <v>56.472025000000002</v>
      </c>
      <c r="AX13" s="1772">
        <v>72.472915663900409</v>
      </c>
      <c r="AY13" s="1773">
        <v>80.159204660503121</v>
      </c>
      <c r="AZ13" s="119">
        <v>59.254255502318095</v>
      </c>
      <c r="BA13" s="119">
        <v>159.45948472375258</v>
      </c>
      <c r="BB13" s="119">
        <v>57.739988921208308</v>
      </c>
      <c r="BC13" s="119">
        <v>56.561305197270059</v>
      </c>
      <c r="BD13" s="119">
        <v>56.83497122551816</v>
      </c>
      <c r="BE13" s="119">
        <v>54.21</v>
      </c>
      <c r="BF13" s="119">
        <v>54.316209330859245</v>
      </c>
      <c r="BG13" s="119">
        <v>54.774675333421122</v>
      </c>
      <c r="BH13" s="119">
        <v>162.81017149816381</v>
      </c>
      <c r="BI13" s="119">
        <v>57.043992091581678</v>
      </c>
      <c r="BJ13" s="1772">
        <v>78.031252828740662</v>
      </c>
      <c r="BK13" s="1773">
        <v>77.893754136886898</v>
      </c>
      <c r="BL13" s="119">
        <v>77.135611147627685</v>
      </c>
      <c r="BM13" s="119">
        <v>75.201839891308339</v>
      </c>
      <c r="BN13" s="119">
        <v>75.950652267452242</v>
      </c>
      <c r="BO13" s="119">
        <v>75.000367655668853</v>
      </c>
      <c r="BP13" s="119">
        <v>74.811346875110274</v>
      </c>
      <c r="BQ13" s="119">
        <v>77.4482160298857</v>
      </c>
      <c r="BR13" s="119">
        <v>78.855313238812272</v>
      </c>
      <c r="BS13" s="119">
        <v>56.827788334882257</v>
      </c>
      <c r="BT13" s="119">
        <v>56.950057478108583</v>
      </c>
      <c r="BU13" s="119">
        <v>58.73958413029019</v>
      </c>
      <c r="BV13" s="1772">
        <v>90.417561815946428</v>
      </c>
      <c r="BW13" s="1773">
        <v>91.185646151308944</v>
      </c>
      <c r="BX13" s="119">
        <v>92.838150467630896</v>
      </c>
      <c r="BY13" s="119">
        <v>91.189884886887313</v>
      </c>
      <c r="BZ13" s="119">
        <v>92.065778304718037</v>
      </c>
      <c r="CA13" s="119">
        <v>92.930091765361567</v>
      </c>
      <c r="CB13" s="119">
        <v>91.659934425824034</v>
      </c>
      <c r="CC13" s="119">
        <v>92.129894912171835</v>
      </c>
      <c r="CD13" s="119">
        <v>91.326019708727898</v>
      </c>
      <c r="CE13" s="119">
        <v>90.117129556885416</v>
      </c>
      <c r="CF13" s="119">
        <v>91.520466346349394</v>
      </c>
      <c r="CG13" s="119">
        <v>89.588658141736545</v>
      </c>
      <c r="CH13" s="1772">
        <v>90.450306521739122</v>
      </c>
      <c r="CI13" s="1773">
        <v>84.143337244711589</v>
      </c>
      <c r="CJ13" s="119">
        <v>84.059187246227509</v>
      </c>
      <c r="CK13" s="119">
        <v>57.879625000000004</v>
      </c>
      <c r="CL13" s="119">
        <v>55.240375</v>
      </c>
      <c r="CM13" s="119">
        <v>159.349601716027</v>
      </c>
      <c r="CN13" s="119">
        <v>154.82923259722469</v>
      </c>
      <c r="CO13" s="119">
        <v>154.637051757145</v>
      </c>
      <c r="CP13" s="119">
        <v>150.52460179302699</v>
      </c>
      <c r="CQ13" s="119">
        <v>145.18547683961199</v>
      </c>
      <c r="CR13" s="119">
        <v>149.93332679818599</v>
      </c>
      <c r="CS13" s="119">
        <v>185.42906376980363</v>
      </c>
      <c r="CT13" s="1772">
        <v>185.68498876275274</v>
      </c>
      <c r="CU13" s="1773">
        <v>188.77373873731312</v>
      </c>
      <c r="CV13" s="119">
        <v>185.72911376776227</v>
      </c>
      <c r="CW13" s="119">
        <v>188.75608874047936</v>
      </c>
      <c r="CX13" s="119">
        <v>189.61211372791473</v>
      </c>
      <c r="CY13" s="119">
        <v>188.95906373831909</v>
      </c>
      <c r="CZ13" s="119">
        <v>190.97998872100732</v>
      </c>
      <c r="DA13" s="119">
        <v>193.04503869600802</v>
      </c>
      <c r="DB13" s="119">
        <v>191.79188871083167</v>
      </c>
      <c r="DC13" s="119">
        <v>187.28231375057507</v>
      </c>
      <c r="DD13" s="119">
        <v>186.84988875785851</v>
      </c>
      <c r="DE13" s="119">
        <v>191.4918398431636</v>
      </c>
      <c r="DF13" s="1772">
        <v>191.99486484041012</v>
      </c>
      <c r="DG13" s="1773">
        <v>191.54478984090639</v>
      </c>
      <c r="DH13" s="119">
        <v>191.20943984727123</v>
      </c>
      <c r="DI13" s="119">
        <v>190.98881485041261</v>
      </c>
      <c r="DJ13" s="119">
        <v>190.32693985392589</v>
      </c>
      <c r="DK13" s="119">
        <v>191.97721483886605</v>
      </c>
      <c r="DL13" s="119">
        <v>191.18296484714728</v>
      </c>
      <c r="DM13" s="119">
        <v>192.78028983133217</v>
      </c>
      <c r="DN13" s="119">
        <v>195.98376480382851</v>
      </c>
      <c r="DO13" s="119">
        <v>197.85466479126021</v>
      </c>
      <c r="DP13" s="119">
        <v>194.28936481892316</v>
      </c>
      <c r="DQ13" s="119">
        <v>191.44771484387036</v>
      </c>
      <c r="DR13" s="2863">
        <v>207.10531234924323</v>
      </c>
      <c r="DS13" s="2864">
        <v>205.99758717023198</v>
      </c>
      <c r="DT13" s="2865">
        <v>207.1184559418902</v>
      </c>
      <c r="DU13" s="2865">
        <v>210.07639771670276</v>
      </c>
      <c r="DV13" s="2865">
        <v>215.42761175995437</v>
      </c>
      <c r="DW13" s="2865">
        <v>222.93585464575273</v>
      </c>
      <c r="DX13" s="2865">
        <v>225.00376302712144</v>
      </c>
      <c r="DY13" s="2865">
        <v>220.63646961616544</v>
      </c>
      <c r="DZ13" s="2865">
        <v>221.13566594356723</v>
      </c>
      <c r="EA13" s="2865">
        <v>219.32777099725431</v>
      </c>
      <c r="EB13" s="2865">
        <v>218.68330844029074</v>
      </c>
      <c r="EC13" s="2865">
        <v>164.697551669365</v>
      </c>
      <c r="ED13" s="2863">
        <v>166.55962665311802</v>
      </c>
    </row>
    <row r="14" spans="1:134" ht="45.65" customHeight="1" x14ac:dyDescent="0.4">
      <c r="A14" s="1790" t="s">
        <v>1114</v>
      </c>
      <c r="B14" s="1791">
        <v>0</v>
      </c>
      <c r="C14" s="1792">
        <v>0</v>
      </c>
      <c r="D14" s="1792">
        <v>0</v>
      </c>
      <c r="E14" s="1804">
        <v>0</v>
      </c>
      <c r="F14" s="1804">
        <v>0</v>
      </c>
      <c r="G14" s="1804">
        <v>0</v>
      </c>
      <c r="H14" s="1804">
        <v>0</v>
      </c>
      <c r="I14" s="1804">
        <v>0</v>
      </c>
      <c r="J14" s="1804">
        <v>0</v>
      </c>
      <c r="K14" s="1804">
        <v>0</v>
      </c>
      <c r="L14" s="1804">
        <v>0</v>
      </c>
      <c r="M14" s="1804">
        <v>0</v>
      </c>
      <c r="N14" s="1804">
        <v>0</v>
      </c>
      <c r="O14" s="1805">
        <v>0</v>
      </c>
      <c r="P14" s="1804">
        <v>0</v>
      </c>
      <c r="Q14" s="1804">
        <v>0</v>
      </c>
      <c r="R14" s="1806">
        <v>0</v>
      </c>
      <c r="S14" s="1806">
        <v>0.52</v>
      </c>
      <c r="T14" s="1795">
        <v>0.52</v>
      </c>
      <c r="U14" s="1795">
        <v>0</v>
      </c>
      <c r="V14" s="1795">
        <v>1.9432272784890355E-2</v>
      </c>
      <c r="W14" s="1795">
        <v>2.0511873882495157E-2</v>
      </c>
      <c r="X14" s="1795">
        <v>0</v>
      </c>
      <c r="Y14" s="1795">
        <v>0</v>
      </c>
      <c r="Z14" s="1796">
        <v>0</v>
      </c>
      <c r="AA14" s="1795">
        <v>0</v>
      </c>
      <c r="AB14" s="1795">
        <v>0</v>
      </c>
      <c r="AC14" s="1795">
        <v>0</v>
      </c>
      <c r="AD14" s="1795">
        <v>0</v>
      </c>
      <c r="AE14" s="1795">
        <v>0</v>
      </c>
      <c r="AF14" s="1795">
        <v>0</v>
      </c>
      <c r="AG14" s="1795">
        <v>0</v>
      </c>
      <c r="AH14" s="1795">
        <v>0</v>
      </c>
      <c r="AI14" s="1795">
        <v>0</v>
      </c>
      <c r="AJ14" s="1795">
        <v>0</v>
      </c>
      <c r="AK14" s="1795">
        <v>0</v>
      </c>
      <c r="AL14" s="1795">
        <v>0</v>
      </c>
      <c r="AM14" s="1797">
        <v>0</v>
      </c>
      <c r="AN14" s="1795">
        <v>0</v>
      </c>
      <c r="AO14" s="1795">
        <v>0</v>
      </c>
      <c r="AP14" s="1795">
        <v>0</v>
      </c>
      <c r="AQ14" s="1795">
        <v>0</v>
      </c>
      <c r="AR14" s="1795">
        <v>0</v>
      </c>
      <c r="AS14" s="1795">
        <v>0</v>
      </c>
      <c r="AT14" s="1795">
        <v>0</v>
      </c>
      <c r="AU14" s="1795">
        <v>0</v>
      </c>
      <c r="AV14" s="1795">
        <v>0</v>
      </c>
      <c r="AW14" s="1795">
        <v>0</v>
      </c>
      <c r="AX14" s="1796">
        <v>15.901440663900413</v>
      </c>
      <c r="AY14" s="1797">
        <v>22.539679660503111</v>
      </c>
      <c r="AZ14" s="1795">
        <v>0.73585550231809282</v>
      </c>
      <c r="BA14" s="1795">
        <v>101.76345972375258</v>
      </c>
      <c r="BB14" s="1795">
        <v>0.70568892120830951</v>
      </c>
      <c r="BC14" s="1795">
        <v>0.70128019727006197</v>
      </c>
      <c r="BD14" s="1795">
        <v>0.69954622551815926</v>
      </c>
      <c r="BE14" s="1795">
        <v>0.08</v>
      </c>
      <c r="BF14" s="1795">
        <v>8.1809330859241872E-2</v>
      </c>
      <c r="BG14" s="1795">
        <v>8.1275333421116994E-2</v>
      </c>
      <c r="BH14" s="1795">
        <v>105.99007149816383</v>
      </c>
      <c r="BI14" s="1795">
        <v>7.8542091581683654E-2</v>
      </c>
      <c r="BJ14" s="1796">
        <v>20.251077828740655</v>
      </c>
      <c r="BK14" s="1797">
        <v>20.266579136886897</v>
      </c>
      <c r="BL14" s="1795">
        <v>20.269611147627682</v>
      </c>
      <c r="BM14" s="1795">
        <v>20.267464891308343</v>
      </c>
      <c r="BN14" s="1795">
        <v>20.148002267452242</v>
      </c>
      <c r="BO14" s="1795">
        <v>20.264892655668856</v>
      </c>
      <c r="BP14" s="1795">
        <v>20.25564687511028</v>
      </c>
      <c r="BQ14" s="1795">
        <v>20.249441029885705</v>
      </c>
      <c r="BR14" s="1795">
        <v>20.248938238812272</v>
      </c>
      <c r="BS14" s="1795">
        <v>6.1238334882252894E-2</v>
      </c>
      <c r="BT14" s="1795">
        <v>6.1107478108581428E-2</v>
      </c>
      <c r="BU14" s="1795">
        <v>6.0534130290194971E-2</v>
      </c>
      <c r="BV14" s="1796">
        <v>30.755486815946426</v>
      </c>
      <c r="BW14" s="1797">
        <v>31.095171151308939</v>
      </c>
      <c r="BX14" s="1795">
        <v>31.095275467630906</v>
      </c>
      <c r="BY14" s="1795">
        <v>31.095584886887305</v>
      </c>
      <c r="BZ14" s="1795">
        <v>31.095553304718031</v>
      </c>
      <c r="CA14" s="1795">
        <v>31.095416765361566</v>
      </c>
      <c r="CB14" s="1795">
        <v>31.095159425824029</v>
      </c>
      <c r="CC14" s="1795">
        <v>31.094644912171827</v>
      </c>
      <c r="CD14" s="1795">
        <v>31.094019708727906</v>
      </c>
      <c r="CE14" s="1795">
        <v>31.09382955688541</v>
      </c>
      <c r="CF14" s="1795">
        <v>31.093391346349399</v>
      </c>
      <c r="CG14" s="1795">
        <v>31.09320814173655</v>
      </c>
      <c r="CH14" s="1796">
        <v>31.143956521739128</v>
      </c>
      <c r="CI14" s="1797">
        <v>25.28068724471159</v>
      </c>
      <c r="CJ14" s="1795">
        <v>25.280687246227505</v>
      </c>
      <c r="CK14" s="1795">
        <v>0</v>
      </c>
      <c r="CL14" s="1795">
        <v>0</v>
      </c>
      <c r="CM14" s="1795">
        <v>0</v>
      </c>
      <c r="CN14" s="1795">
        <v>5.9805841234687518E-2</v>
      </c>
      <c r="CO14" s="1795">
        <v>0</v>
      </c>
      <c r="CP14" s="1795">
        <v>0</v>
      </c>
      <c r="CQ14" s="1795">
        <v>0</v>
      </c>
      <c r="CR14" s="1795">
        <v>0</v>
      </c>
      <c r="CS14" s="1795">
        <v>31.851012003418646</v>
      </c>
      <c r="CT14" s="1796">
        <v>31.85101199860074</v>
      </c>
      <c r="CU14" s="1797">
        <v>31.851012000111115</v>
      </c>
      <c r="CV14" s="1795">
        <v>31.851012003995276</v>
      </c>
      <c r="CW14" s="1795">
        <v>31.851012003123355</v>
      </c>
      <c r="CX14" s="1795">
        <v>31.851011998027719</v>
      </c>
      <c r="CY14" s="1795">
        <v>31.851012002734105</v>
      </c>
      <c r="CZ14" s="1795">
        <v>31.851012003055324</v>
      </c>
      <c r="DA14" s="1795">
        <v>31.851011996074014</v>
      </c>
      <c r="DB14" s="1795">
        <v>31.851011999963685</v>
      </c>
      <c r="DC14" s="1795">
        <v>31.8510120003601</v>
      </c>
      <c r="DD14" s="1795">
        <v>31.851012003870533</v>
      </c>
      <c r="DE14" s="1795">
        <v>31.851013129677636</v>
      </c>
      <c r="DF14" s="1796">
        <v>31.851013131313131</v>
      </c>
      <c r="DG14" s="1797">
        <v>31.851013127882386</v>
      </c>
      <c r="DH14" s="1795">
        <v>31.85101313132126</v>
      </c>
      <c r="DI14" s="1795">
        <v>31.851013132537613</v>
      </c>
      <c r="DJ14" s="1795">
        <v>31.851013130275899</v>
      </c>
      <c r="DK14" s="1795">
        <v>31.851013129615051</v>
      </c>
      <c r="DL14" s="1795">
        <v>31.85101313096628</v>
      </c>
      <c r="DM14" s="1795">
        <v>31.851013129088152</v>
      </c>
      <c r="DN14" s="1795">
        <v>31.851013129535524</v>
      </c>
      <c r="DO14" s="1795">
        <v>31.851013133291215</v>
      </c>
      <c r="DP14" s="1795">
        <v>31.851013129846152</v>
      </c>
      <c r="DQ14" s="1795">
        <v>31.851013129999348</v>
      </c>
      <c r="DR14" s="2869">
        <v>48.911785623129248</v>
      </c>
      <c r="DS14" s="2870">
        <v>48.245310440268014</v>
      </c>
      <c r="DT14" s="2871">
        <v>47.989479223938233</v>
      </c>
      <c r="DU14" s="2871">
        <v>47.999871024468774</v>
      </c>
      <c r="DV14" s="2871">
        <v>49.450435101754387</v>
      </c>
      <c r="DW14" s="2871">
        <v>56.199727994174751</v>
      </c>
      <c r="DX14" s="2871">
        <v>56.176111393792432</v>
      </c>
      <c r="DY14" s="2871">
        <v>55.735942948571427</v>
      </c>
      <c r="DZ14" s="2871">
        <v>54.143614294222218</v>
      </c>
      <c r="EA14" s="2871">
        <v>52.059369341595293</v>
      </c>
      <c r="EB14" s="2871">
        <v>54.859431763302752</v>
      </c>
      <c r="EC14" s="2871">
        <v>0</v>
      </c>
      <c r="ED14" s="2869">
        <v>0</v>
      </c>
    </row>
    <row r="15" spans="1:134" ht="45.65" customHeight="1" x14ac:dyDescent="0.4">
      <c r="A15" s="1790" t="s">
        <v>1115</v>
      </c>
      <c r="B15" s="1791">
        <v>61.52</v>
      </c>
      <c r="C15" s="1792">
        <v>59.83</v>
      </c>
      <c r="D15" s="1792">
        <v>60.96</v>
      </c>
      <c r="E15" s="1792">
        <v>63.99</v>
      </c>
      <c r="F15" s="1792">
        <v>66.459999999999994</v>
      </c>
      <c r="G15" s="1792">
        <v>65.760000000000005</v>
      </c>
      <c r="H15" s="1792">
        <v>67.64</v>
      </c>
      <c r="I15" s="1792">
        <v>66.94</v>
      </c>
      <c r="J15" s="1792">
        <v>66.13</v>
      </c>
      <c r="K15" s="1792">
        <v>65.375249999999994</v>
      </c>
      <c r="L15" s="1792">
        <v>65.819999999999993</v>
      </c>
      <c r="M15" s="1792">
        <v>64.946849999999998</v>
      </c>
      <c r="N15" s="1792">
        <v>64.070925000000003</v>
      </c>
      <c r="O15" s="1807">
        <v>62.21</v>
      </c>
      <c r="P15" s="1808">
        <v>60.67</v>
      </c>
      <c r="Q15" s="1808">
        <v>62.525624999999998</v>
      </c>
      <c r="R15" s="1795">
        <v>63.149100000000004</v>
      </c>
      <c r="S15" s="1795">
        <v>63.321225000000005</v>
      </c>
      <c r="T15" s="1795">
        <v>59.079300000000003</v>
      </c>
      <c r="U15" s="1795">
        <v>57.579899999999995</v>
      </c>
      <c r="V15" s="1795">
        <v>57.400125000000003</v>
      </c>
      <c r="W15" s="1795">
        <v>57.032924999999999</v>
      </c>
      <c r="X15" s="1795">
        <v>57.03</v>
      </c>
      <c r="Y15" s="1795">
        <v>55.162500000000001</v>
      </c>
      <c r="Z15" s="1796">
        <v>54.148875000000004</v>
      </c>
      <c r="AA15" s="1795">
        <v>55.454575000000006</v>
      </c>
      <c r="AB15" s="1795">
        <v>55.152400000000007</v>
      </c>
      <c r="AC15" s="1795">
        <v>55.404850000000003</v>
      </c>
      <c r="AD15" s="1795">
        <v>56.931025000000005</v>
      </c>
      <c r="AE15" s="1795">
        <v>56.800975000000001</v>
      </c>
      <c r="AF15" s="1795">
        <v>57.2791</v>
      </c>
      <c r="AG15" s="1795">
        <v>57.791650000000004</v>
      </c>
      <c r="AH15" s="1795">
        <v>57.003700000000002</v>
      </c>
      <c r="AI15" s="1795">
        <v>59</v>
      </c>
      <c r="AJ15" s="1795">
        <v>57.986725</v>
      </c>
      <c r="AK15" s="1795">
        <v>58.866475000000001</v>
      </c>
      <c r="AL15" s="1795">
        <v>59.038600000000002</v>
      </c>
      <c r="AM15" s="1797">
        <v>61.666375000000002</v>
      </c>
      <c r="AN15" s="1795">
        <v>60.775150000000004</v>
      </c>
      <c r="AO15" s="1795">
        <v>61.570750000000004</v>
      </c>
      <c r="AP15" s="1795">
        <v>60.323800000000006</v>
      </c>
      <c r="AQ15" s="1795">
        <v>58.376874999999998</v>
      </c>
      <c r="AR15" s="1795">
        <v>57.669249999999998</v>
      </c>
      <c r="AS15" s="1795">
        <v>57.879625000000004</v>
      </c>
      <c r="AT15" s="1795">
        <v>57.271450000000002</v>
      </c>
      <c r="AU15" s="1795">
        <v>57.829899999999995</v>
      </c>
      <c r="AV15" s="1795">
        <v>56.353450000000002</v>
      </c>
      <c r="AW15" s="1795">
        <v>56.472025000000002</v>
      </c>
      <c r="AX15" s="1796">
        <v>56.571475</v>
      </c>
      <c r="AY15" s="1797">
        <v>57.619525000000003</v>
      </c>
      <c r="AZ15" s="1795">
        <v>58.5184</v>
      </c>
      <c r="BA15" s="1795">
        <v>57.696025000000006</v>
      </c>
      <c r="BB15" s="1795">
        <v>57.034300000000002</v>
      </c>
      <c r="BC15" s="1795">
        <v>55.860025</v>
      </c>
      <c r="BD15" s="1795">
        <v>56.135424999999998</v>
      </c>
      <c r="BE15" s="1795">
        <v>54.13</v>
      </c>
      <c r="BF15" s="1795">
        <v>54.234400000000001</v>
      </c>
      <c r="BG15" s="1795">
        <v>54.693400000000004</v>
      </c>
      <c r="BH15" s="1795">
        <v>56.820099999999996</v>
      </c>
      <c r="BI15" s="1795">
        <v>56.965449999999997</v>
      </c>
      <c r="BJ15" s="1796">
        <v>57.780175000000007</v>
      </c>
      <c r="BK15" s="1797">
        <v>57.627175000000001</v>
      </c>
      <c r="BL15" s="1795">
        <v>56.866</v>
      </c>
      <c r="BM15" s="1795">
        <v>54.934375000000003</v>
      </c>
      <c r="BN15" s="1795">
        <v>55.80265</v>
      </c>
      <c r="BO15" s="1795">
        <v>54.735475000000001</v>
      </c>
      <c r="BP15" s="1795">
        <v>54.555700000000002</v>
      </c>
      <c r="BQ15" s="1795">
        <v>57.198774999999998</v>
      </c>
      <c r="BR15" s="1795">
        <v>58.606375</v>
      </c>
      <c r="BS15" s="1795">
        <v>56.766550000000002</v>
      </c>
      <c r="BT15" s="1795">
        <v>56.888950000000001</v>
      </c>
      <c r="BU15" s="1795">
        <v>58.679049999999997</v>
      </c>
      <c r="BV15" s="1796">
        <v>59.662075000000002</v>
      </c>
      <c r="BW15" s="1797">
        <v>60.090475000000005</v>
      </c>
      <c r="BX15" s="1795">
        <v>61.742874999999998</v>
      </c>
      <c r="BY15" s="1795">
        <v>60.094300000000004</v>
      </c>
      <c r="BZ15" s="1795">
        <v>60.970224999999999</v>
      </c>
      <c r="CA15" s="1795">
        <v>61.834674999999997</v>
      </c>
      <c r="CB15" s="1795">
        <v>60.564775000000004</v>
      </c>
      <c r="CC15" s="1795">
        <v>61.035250000000005</v>
      </c>
      <c r="CD15" s="1795">
        <v>60.231999999999999</v>
      </c>
      <c r="CE15" s="1795">
        <v>59.023300000000006</v>
      </c>
      <c r="CF15" s="1795">
        <v>60.427075000000002</v>
      </c>
      <c r="CG15" s="1795">
        <v>58.495449999999998</v>
      </c>
      <c r="CH15" s="1796">
        <v>59.306349999999995</v>
      </c>
      <c r="CI15" s="1797">
        <v>58.862650000000002</v>
      </c>
      <c r="CJ15" s="1795">
        <v>58.778500000000001</v>
      </c>
      <c r="CK15" s="1795">
        <v>57.879625000000004</v>
      </c>
      <c r="CL15" s="1795">
        <v>55.240375</v>
      </c>
      <c r="CM15" s="1795">
        <v>159.349601716027</v>
      </c>
      <c r="CN15" s="1795">
        <v>154.76942675599</v>
      </c>
      <c r="CO15" s="1795">
        <v>154.637051757145</v>
      </c>
      <c r="CP15" s="1795">
        <v>150.52460179302699</v>
      </c>
      <c r="CQ15" s="1795">
        <v>145.18547683961199</v>
      </c>
      <c r="CR15" s="1795">
        <v>149.93332679818599</v>
      </c>
      <c r="CS15" s="1795">
        <v>153.57805176638499</v>
      </c>
      <c r="CT15" s="1796">
        <v>153.833976764152</v>
      </c>
      <c r="CU15" s="1797">
        <v>156.922726737202</v>
      </c>
      <c r="CV15" s="1795">
        <v>153.87810176376701</v>
      </c>
      <c r="CW15" s="1795">
        <v>156.90507673735601</v>
      </c>
      <c r="CX15" s="1795">
        <v>157.761101729887</v>
      </c>
      <c r="CY15" s="1795">
        <v>157.10805173558498</v>
      </c>
      <c r="CZ15" s="1795">
        <v>159.12897671795199</v>
      </c>
      <c r="DA15" s="1795">
        <v>161.194026699934</v>
      </c>
      <c r="DB15" s="1795">
        <v>159.940876710868</v>
      </c>
      <c r="DC15" s="1795">
        <v>155.43130175021497</v>
      </c>
      <c r="DD15" s="1795">
        <v>154.99887675398799</v>
      </c>
      <c r="DE15" s="1795">
        <v>159.64082671348598</v>
      </c>
      <c r="DF15" s="1796">
        <v>160.14385170909699</v>
      </c>
      <c r="DG15" s="1797">
        <v>159.69377671302399</v>
      </c>
      <c r="DH15" s="1795">
        <v>159.35842671594997</v>
      </c>
      <c r="DI15" s="1795">
        <v>159.13780171787499</v>
      </c>
      <c r="DJ15" s="1795">
        <v>158.47592672364999</v>
      </c>
      <c r="DK15" s="1795">
        <v>160.12620170925101</v>
      </c>
      <c r="DL15" s="1795">
        <v>159.33195171618098</v>
      </c>
      <c r="DM15" s="1795">
        <v>160.92927670224401</v>
      </c>
      <c r="DN15" s="1795">
        <v>164.13275167429299</v>
      </c>
      <c r="DO15" s="1795">
        <v>166.00365165796899</v>
      </c>
      <c r="DP15" s="1795">
        <v>162.438351689077</v>
      </c>
      <c r="DQ15" s="1795">
        <v>159.596701713871</v>
      </c>
      <c r="DR15" s="2869">
        <v>158.19352672611399</v>
      </c>
      <c r="DS15" s="2870">
        <v>157.75227672996397</v>
      </c>
      <c r="DT15" s="2871">
        <v>159.12897671795199</v>
      </c>
      <c r="DU15" s="2871">
        <v>162.07652669223398</v>
      </c>
      <c r="DV15" s="2871">
        <v>165.97717665819999</v>
      </c>
      <c r="DW15" s="2871">
        <v>166.73612665157799</v>
      </c>
      <c r="DX15" s="2871">
        <v>168.827651633329</v>
      </c>
      <c r="DY15" s="2871">
        <v>164.90052666759402</v>
      </c>
      <c r="DZ15" s="2871">
        <v>166.992051649345</v>
      </c>
      <c r="EA15" s="2871">
        <v>167.26840165565901</v>
      </c>
      <c r="EB15" s="2871">
        <v>163.82387667698799</v>
      </c>
      <c r="EC15" s="2871">
        <v>164.697551669365</v>
      </c>
      <c r="ED15" s="2869">
        <v>166.55962665311802</v>
      </c>
    </row>
    <row r="16" spans="1:134" ht="45.65" customHeight="1" x14ac:dyDescent="0.4">
      <c r="A16" s="1786" t="s">
        <v>1116</v>
      </c>
      <c r="B16" s="1787">
        <v>3812.9199999999996</v>
      </c>
      <c r="C16" s="1788">
        <v>3609.3199999999997</v>
      </c>
      <c r="D16" s="1788">
        <v>3103.7000000000003</v>
      </c>
      <c r="E16" s="1788">
        <v>3539.8700000000003</v>
      </c>
      <c r="F16" s="1788">
        <v>3593.1799999999994</v>
      </c>
      <c r="G16" s="1788">
        <v>3543.0199999999995</v>
      </c>
      <c r="H16" s="1788">
        <v>3761.9</v>
      </c>
      <c r="I16" s="1788">
        <v>3825.1499999999996</v>
      </c>
      <c r="J16" s="1788">
        <v>3959.4300000000003</v>
      </c>
      <c r="K16" s="1788">
        <v>4080.4564278865359</v>
      </c>
      <c r="L16" s="1767">
        <v>3772.92</v>
      </c>
      <c r="M16" s="1767">
        <v>3804.3734332690628</v>
      </c>
      <c r="N16" s="1767">
        <v>3527.901989958887</v>
      </c>
      <c r="O16" s="1775">
        <v>3606.03</v>
      </c>
      <c r="P16" s="1776">
        <v>3426.19</v>
      </c>
      <c r="Q16" s="1776">
        <v>3700.2882371553887</v>
      </c>
      <c r="R16" s="119">
        <v>3806.0981558588705</v>
      </c>
      <c r="S16" s="119">
        <v>3574.2399999999993</v>
      </c>
      <c r="T16" s="119">
        <v>3530.67</v>
      </c>
      <c r="U16" s="1809">
        <v>3483.04</v>
      </c>
      <c r="V16" s="119">
        <v>3502.1672161237161</v>
      </c>
      <c r="W16" s="119">
        <v>3435.8512080888468</v>
      </c>
      <c r="X16" s="119">
        <v>4108.1000000000004</v>
      </c>
      <c r="Y16" s="119">
        <v>3143.963202662982</v>
      </c>
      <c r="Z16" s="1772">
        <v>3182.24</v>
      </c>
      <c r="AA16" s="119">
        <v>3704.68</v>
      </c>
      <c r="AB16" s="119">
        <v>3712.77</v>
      </c>
      <c r="AC16" s="119">
        <v>3813.8599999999997</v>
      </c>
      <c r="AD16" s="119">
        <v>3657.55</v>
      </c>
      <c r="AE16" s="119">
        <v>3648.59</v>
      </c>
      <c r="AF16" s="119">
        <v>3639.82</v>
      </c>
      <c r="AG16" s="119">
        <v>3352.4200371437714</v>
      </c>
      <c r="AH16" s="119">
        <v>3219.4700000000003</v>
      </c>
      <c r="AI16" s="119">
        <v>3228.6000000000004</v>
      </c>
      <c r="AJ16" s="119">
        <v>3211.3383024553063</v>
      </c>
      <c r="AK16" s="119">
        <v>3148.2359269105254</v>
      </c>
      <c r="AL16" s="119">
        <v>3159.5099999999998</v>
      </c>
      <c r="AM16" s="1773">
        <v>2972.374554473327</v>
      </c>
      <c r="AN16" s="119">
        <v>3087.5806858449141</v>
      </c>
      <c r="AO16" s="119">
        <v>3324.1723502860777</v>
      </c>
      <c r="AP16" s="119">
        <v>3265.1302714256544</v>
      </c>
      <c r="AQ16" s="119">
        <v>3367.3403580185472</v>
      </c>
      <c r="AR16" s="119">
        <v>3526.2003112595962</v>
      </c>
      <c r="AS16" s="119">
        <v>3425.1313281429725</v>
      </c>
      <c r="AT16" s="119">
        <v>3226.5468745581165</v>
      </c>
      <c r="AU16" s="119">
        <v>3327.5943110882954</v>
      </c>
      <c r="AV16" s="119">
        <v>3339.6267594104265</v>
      </c>
      <c r="AW16" s="119">
        <v>3849.4840971041667</v>
      </c>
      <c r="AX16" s="1772">
        <v>3869.3452846473028</v>
      </c>
      <c r="AY16" s="1773">
        <v>3761.3249926442354</v>
      </c>
      <c r="AZ16" s="119">
        <v>3875.6986371360399</v>
      </c>
      <c r="BA16" s="119">
        <v>4138.8869307413825</v>
      </c>
      <c r="BB16" s="119">
        <v>4589.4316561191799</v>
      </c>
      <c r="BC16" s="119">
        <v>4495.5724372366667</v>
      </c>
      <c r="BD16" s="119">
        <v>4539.2269486594414</v>
      </c>
      <c r="BE16" s="119">
        <v>4505.83</v>
      </c>
      <c r="BF16" s="119">
        <v>4366.8451416480484</v>
      </c>
      <c r="BG16" s="119">
        <v>4380.0830504693295</v>
      </c>
      <c r="BH16" s="119">
        <v>4286.1991375252937</v>
      </c>
      <c r="BI16" s="119">
        <v>4195.4542843237205</v>
      </c>
      <c r="BJ16" s="1772">
        <v>4335.0085490447473</v>
      </c>
      <c r="BK16" s="1773">
        <v>4363.263585702075</v>
      </c>
      <c r="BL16" s="119">
        <v>4343.0666529162881</v>
      </c>
      <c r="BM16" s="119">
        <v>4376.1491529591349</v>
      </c>
      <c r="BN16" s="119">
        <v>5425.5664540439211</v>
      </c>
      <c r="BO16" s="119">
        <v>5403.7560364102301</v>
      </c>
      <c r="BP16" s="119">
        <v>5315.6670566044404</v>
      </c>
      <c r="BQ16" s="119">
        <v>5315.4607008225612</v>
      </c>
      <c r="BR16" s="119">
        <v>5265.5446809914165</v>
      </c>
      <c r="BS16" s="119">
        <v>5293.0115437935083</v>
      </c>
      <c r="BT16" s="119">
        <v>5285.2272363047286</v>
      </c>
      <c r="BU16" s="119">
        <v>5317.2458097105055</v>
      </c>
      <c r="BV16" s="1772">
        <v>5770.4383105228271</v>
      </c>
      <c r="BW16" s="1773">
        <v>5698.5785759669479</v>
      </c>
      <c r="BX16" s="119">
        <v>5697.2948251164744</v>
      </c>
      <c r="BY16" s="119">
        <v>5934.3066912267832</v>
      </c>
      <c r="BZ16" s="119">
        <v>5920.4578078761861</v>
      </c>
      <c r="CA16" s="119">
        <v>6456.1481840776087</v>
      </c>
      <c r="CB16" s="119">
        <v>6498.8299260409985</v>
      </c>
      <c r="CC16" s="119">
        <v>6425.5869590939656</v>
      </c>
      <c r="CD16" s="119">
        <v>7618.0889120030079</v>
      </c>
      <c r="CE16" s="119">
        <v>7780.2756731454483</v>
      </c>
      <c r="CF16" s="119">
        <v>7764.5147412717779</v>
      </c>
      <c r="CG16" s="119">
        <v>7635.9421900527459</v>
      </c>
      <c r="CH16" s="1772">
        <v>7459.9829676623131</v>
      </c>
      <c r="CI16" s="1773">
        <v>8020.5851868462123</v>
      </c>
      <c r="CJ16" s="119">
        <v>7899.3829421247192</v>
      </c>
      <c r="CK16" s="119">
        <v>8445.4027851217579</v>
      </c>
      <c r="CL16" s="119">
        <v>8444.6179565822586</v>
      </c>
      <c r="CM16" s="119">
        <v>8503.399501799393</v>
      </c>
      <c r="CN16" s="119">
        <v>8522.0254272683214</v>
      </c>
      <c r="CO16" s="119">
        <v>8442.2972969055809</v>
      </c>
      <c r="CP16" s="119">
        <v>8957.9251510665472</v>
      </c>
      <c r="CQ16" s="119">
        <v>7972.8797254171668</v>
      </c>
      <c r="CR16" s="119">
        <v>7916.9951055030706</v>
      </c>
      <c r="CS16" s="119">
        <v>8238.4786083436356</v>
      </c>
      <c r="CT16" s="1772">
        <v>7936.917046634795</v>
      </c>
      <c r="CU16" s="1773">
        <v>7548.8086738580914</v>
      </c>
      <c r="CV16" s="119">
        <v>7535.0248052120241</v>
      </c>
      <c r="CW16" s="119">
        <v>7062.1068937151576</v>
      </c>
      <c r="CX16" s="119">
        <v>7065.1529505286808</v>
      </c>
      <c r="CY16" s="119">
        <v>7224.1915826520844</v>
      </c>
      <c r="CZ16" s="119">
        <v>6313.0589598152264</v>
      </c>
      <c r="DA16" s="119">
        <v>6341.01160726126</v>
      </c>
      <c r="DB16" s="119">
        <v>6197.9158948432832</v>
      </c>
      <c r="DC16" s="119">
        <v>5896.2470889989199</v>
      </c>
      <c r="DD16" s="119">
        <v>6029.4638896079778</v>
      </c>
      <c r="DE16" s="119">
        <v>5517.784382498643</v>
      </c>
      <c r="DF16" s="1772">
        <v>5176.6553963552178</v>
      </c>
      <c r="DG16" s="1773">
        <v>5205.2519436275234</v>
      </c>
      <c r="DH16" s="119">
        <v>5130.2517938553137</v>
      </c>
      <c r="DI16" s="119">
        <v>4585.8330756620662</v>
      </c>
      <c r="DJ16" s="119">
        <v>4982.185813331118</v>
      </c>
      <c r="DK16" s="119">
        <v>4702.4635362642657</v>
      </c>
      <c r="DL16" s="119">
        <v>4686.9630586566855</v>
      </c>
      <c r="DM16" s="119">
        <v>4931.6601940835153</v>
      </c>
      <c r="DN16" s="119">
        <v>4927.8516578108211</v>
      </c>
      <c r="DO16" s="119">
        <v>4792.6780344156668</v>
      </c>
      <c r="DP16" s="119">
        <v>4765.0786402443082</v>
      </c>
      <c r="DQ16" s="119">
        <v>4582.2069138713669</v>
      </c>
      <c r="DR16" s="2863">
        <v>4674.4273142816328</v>
      </c>
      <c r="DS16" s="2864">
        <v>4947.7692092832149</v>
      </c>
      <c r="DT16" s="2865">
        <v>4906.5063684324323</v>
      </c>
      <c r="DU16" s="2865">
        <v>4926.7531765112699</v>
      </c>
      <c r="DV16" s="2865">
        <v>4841.6613288426815</v>
      </c>
      <c r="DW16" s="2865">
        <v>4497.8126169504858</v>
      </c>
      <c r="DX16" s="2865">
        <v>5201.8418194781752</v>
      </c>
      <c r="DY16" s="2865">
        <v>5436.606874940956</v>
      </c>
      <c r="DZ16" s="2865">
        <v>5157.647752910224</v>
      </c>
      <c r="EA16" s="2865">
        <v>5217.60237099607</v>
      </c>
      <c r="EB16" s="2865">
        <v>5278.2185400067883</v>
      </c>
      <c r="EC16" s="2865">
        <v>4655.8974466085383</v>
      </c>
      <c r="ED16" s="2863">
        <v>4756.2357333150803</v>
      </c>
    </row>
    <row r="17" spans="1:134" ht="45.65" customHeight="1" x14ac:dyDescent="0.4">
      <c r="A17" s="1774" t="s">
        <v>1117</v>
      </c>
      <c r="B17" s="1766">
        <v>1663.9499999999998</v>
      </c>
      <c r="C17" s="1767">
        <v>1507.88</v>
      </c>
      <c r="D17" s="1767">
        <v>1414.75</v>
      </c>
      <c r="E17" s="1767">
        <v>2012.8600000000001</v>
      </c>
      <c r="F17" s="1767">
        <v>2102.64</v>
      </c>
      <c r="G17" s="1767">
        <v>2098.94</v>
      </c>
      <c r="H17" s="1767">
        <v>2394.23</v>
      </c>
      <c r="I17" s="1767">
        <v>2519.3199999999997</v>
      </c>
      <c r="J17" s="1767">
        <v>2513.1000000000004</v>
      </c>
      <c r="K17" s="1767">
        <v>2642.7320952190703</v>
      </c>
      <c r="L17" s="1767">
        <v>2363.7299999999996</v>
      </c>
      <c r="M17" s="1767">
        <v>2438.7062701196483</v>
      </c>
      <c r="N17" s="1767">
        <v>2289.07088456673</v>
      </c>
      <c r="O17" s="1775">
        <v>2259.04</v>
      </c>
      <c r="P17" s="1776">
        <v>2292.9899999999998</v>
      </c>
      <c r="Q17" s="1776">
        <v>2450.8150753446116</v>
      </c>
      <c r="R17" s="119">
        <v>2578.4125664145872</v>
      </c>
      <c r="S17" s="119">
        <v>2360.3199999999997</v>
      </c>
      <c r="T17" s="119">
        <v>2339.42</v>
      </c>
      <c r="U17" s="1809">
        <v>2311.2800000000002</v>
      </c>
      <c r="V17" s="119">
        <v>2317.1139942705031</v>
      </c>
      <c r="W17" s="119">
        <v>2442.0821641189659</v>
      </c>
      <c r="X17" s="119">
        <v>3180.6800000000003</v>
      </c>
      <c r="Y17" s="119">
        <v>2198.9857462881546</v>
      </c>
      <c r="Z17" s="1772">
        <v>2191.8599999999997</v>
      </c>
      <c r="AA17" s="119">
        <v>2673.91</v>
      </c>
      <c r="AB17" s="119">
        <v>2686.5</v>
      </c>
      <c r="AC17" s="119">
        <v>2777.99</v>
      </c>
      <c r="AD17" s="119">
        <v>2626.23</v>
      </c>
      <c r="AE17" s="119">
        <v>2595.02</v>
      </c>
      <c r="AF17" s="119">
        <v>2568.38</v>
      </c>
      <c r="AG17" s="119">
        <v>2409.1444417455737</v>
      </c>
      <c r="AH17" s="119">
        <v>2287.92</v>
      </c>
      <c r="AI17" s="119">
        <v>2353.7600000000002</v>
      </c>
      <c r="AJ17" s="119">
        <v>2349.9429189337479</v>
      </c>
      <c r="AK17" s="119">
        <v>2300.6761414196358</v>
      </c>
      <c r="AL17" s="119">
        <v>2275.4</v>
      </c>
      <c r="AM17" s="1773">
        <v>2107.1083009018985</v>
      </c>
      <c r="AN17" s="119">
        <v>2195.4761061744603</v>
      </c>
      <c r="AO17" s="119">
        <v>2334.6482968849332</v>
      </c>
      <c r="AP17" s="119">
        <v>2309.8212218011845</v>
      </c>
      <c r="AQ17" s="119">
        <v>2414.2863547161273</v>
      </c>
      <c r="AR17" s="119">
        <v>2372.068974069075</v>
      </c>
      <c r="AS17" s="119">
        <v>2317.2601896434198</v>
      </c>
      <c r="AT17" s="119">
        <v>2103.0053604284412</v>
      </c>
      <c r="AU17" s="119">
        <v>2104.6256672254117</v>
      </c>
      <c r="AV17" s="119">
        <v>2104.704053738074</v>
      </c>
      <c r="AW17" s="119">
        <v>2062.0419455208335</v>
      </c>
      <c r="AX17" s="1772">
        <v>2234.1609704149378</v>
      </c>
      <c r="AY17" s="1773">
        <v>2123.818012104678</v>
      </c>
      <c r="AZ17" s="119">
        <v>2210.1407213633097</v>
      </c>
      <c r="BA17" s="119">
        <v>2559.9724936250595</v>
      </c>
      <c r="BB17" s="119">
        <v>2447.7297960338828</v>
      </c>
      <c r="BC17" s="119">
        <v>2345.4676539036564</v>
      </c>
      <c r="BD17" s="119">
        <v>2334.3902921658109</v>
      </c>
      <c r="BE17" s="119">
        <v>2302.62</v>
      </c>
      <c r="BF17" s="119">
        <v>2294.4586110122318</v>
      </c>
      <c r="BG17" s="119">
        <v>2294.8383990707475</v>
      </c>
      <c r="BH17" s="119">
        <v>2201.4114879524845</v>
      </c>
      <c r="BI17" s="119">
        <v>2099.2138901492426</v>
      </c>
      <c r="BJ17" s="1772">
        <v>2180.6533317382355</v>
      </c>
      <c r="BK17" s="1773">
        <v>2233.7274160619781</v>
      </c>
      <c r="BL17" s="119">
        <v>2220.0214568600786</v>
      </c>
      <c r="BM17" s="119">
        <v>2225.6784064258654</v>
      </c>
      <c r="BN17" s="119">
        <v>3157.3365843599358</v>
      </c>
      <c r="BO17" s="119">
        <v>3177.4455190148242</v>
      </c>
      <c r="BP17" s="119">
        <v>3162.906074408018</v>
      </c>
      <c r="BQ17" s="119">
        <v>3135.0561998627672</v>
      </c>
      <c r="BR17" s="119">
        <v>3135.1921299430064</v>
      </c>
      <c r="BS17" s="119">
        <v>3135.6589135352187</v>
      </c>
      <c r="BT17" s="119">
        <v>3124.088762591944</v>
      </c>
      <c r="BU17" s="119">
        <v>3124.1722554170897</v>
      </c>
      <c r="BV17" s="1772">
        <v>3624.9983379198493</v>
      </c>
      <c r="BW17" s="1773">
        <v>3512.7307369279911</v>
      </c>
      <c r="BX17" s="119">
        <v>3481.0352909915864</v>
      </c>
      <c r="BY17" s="119">
        <v>3718.5250868942885</v>
      </c>
      <c r="BZ17" s="119">
        <v>3706.6563372941091</v>
      </c>
      <c r="CA17" s="119">
        <v>4207.0447559391105</v>
      </c>
      <c r="CB17" s="119">
        <v>4190.7554178917972</v>
      </c>
      <c r="CC17" s="119">
        <v>4163.1522220613333</v>
      </c>
      <c r="CD17" s="119">
        <v>4314.7147110013329</v>
      </c>
      <c r="CE17" s="119">
        <v>4501.8221852590659</v>
      </c>
      <c r="CF17" s="119">
        <v>4454.4493227069352</v>
      </c>
      <c r="CG17" s="119">
        <v>4443.2060351974578</v>
      </c>
      <c r="CH17" s="1772">
        <v>3563.718612514801</v>
      </c>
      <c r="CI17" s="1773">
        <v>3754.8223608574372</v>
      </c>
      <c r="CJ17" s="119">
        <v>3759.4543122538025</v>
      </c>
      <c r="CK17" s="119">
        <v>3751.3362444744389</v>
      </c>
      <c r="CL17" s="119">
        <v>3686.4897407870867</v>
      </c>
      <c r="CM17" s="119">
        <v>3751.4856951535439</v>
      </c>
      <c r="CN17" s="119">
        <v>3729.2588457471102</v>
      </c>
      <c r="CO17" s="119">
        <v>3720.7895763422375</v>
      </c>
      <c r="CP17" s="119">
        <v>4218.9969102157411</v>
      </c>
      <c r="CQ17" s="119">
        <v>3702.8844184861637</v>
      </c>
      <c r="CR17" s="119">
        <v>3690.8715919241149</v>
      </c>
      <c r="CS17" s="119">
        <v>3691.0600838789433</v>
      </c>
      <c r="CT17" s="1772">
        <v>3341.9030822411378</v>
      </c>
      <c r="CU17" s="1773">
        <v>3084.6552582616509</v>
      </c>
      <c r="CV17" s="119">
        <v>3084.9052663670213</v>
      </c>
      <c r="CW17" s="119">
        <v>2764.5624783635076</v>
      </c>
      <c r="CX17" s="119">
        <v>2739.1521979948502</v>
      </c>
      <c r="CY17" s="119">
        <v>2889.3769707814995</v>
      </c>
      <c r="CZ17" s="119">
        <v>2733.9545452751609</v>
      </c>
      <c r="DA17" s="119">
        <v>2747.278574412011</v>
      </c>
      <c r="DB17" s="119">
        <v>2602.775878184937</v>
      </c>
      <c r="DC17" s="119">
        <v>2585.7558065898452</v>
      </c>
      <c r="DD17" s="119">
        <v>2713.4745802306625</v>
      </c>
      <c r="DE17" s="119">
        <v>2629.2726192247073</v>
      </c>
      <c r="DF17" s="1772">
        <v>2312.5918733249155</v>
      </c>
      <c r="DG17" s="1773">
        <v>2386.2392656793695</v>
      </c>
      <c r="DH17" s="119">
        <v>2307.9899640015128</v>
      </c>
      <c r="DI17" s="119">
        <v>1771.1767333006962</v>
      </c>
      <c r="DJ17" s="119">
        <v>2178.1606485102911</v>
      </c>
      <c r="DK17" s="119">
        <v>1941.4738180438221</v>
      </c>
      <c r="DL17" s="119">
        <v>1886.4117092507383</v>
      </c>
      <c r="DM17" s="119">
        <v>2108.7911461929002</v>
      </c>
      <c r="DN17" s="119">
        <v>2061.472910920847</v>
      </c>
      <c r="DO17" s="119">
        <v>1910.7409135881239</v>
      </c>
      <c r="DP17" s="119">
        <v>1996.2265381273846</v>
      </c>
      <c r="DQ17" s="119">
        <v>1840.2296289763933</v>
      </c>
      <c r="DR17" s="2863">
        <v>2010.2682225122451</v>
      </c>
      <c r="DS17" s="2864">
        <v>2210.0987171760089</v>
      </c>
      <c r="DT17" s="2865">
        <v>2107.8692626164739</v>
      </c>
      <c r="DU17" s="2865">
        <v>2176.4614684346434</v>
      </c>
      <c r="DV17" s="2865">
        <v>2004.2294372694739</v>
      </c>
      <c r="DW17" s="2865">
        <v>1762.5575643</v>
      </c>
      <c r="DX17" s="2865">
        <v>1495.9311020727448</v>
      </c>
      <c r="DY17" s="2865">
        <v>1806.28093995619</v>
      </c>
      <c r="DZ17" s="2865">
        <v>1531.5191540293329</v>
      </c>
      <c r="EA17" s="2865">
        <v>1491.4748741353965</v>
      </c>
      <c r="EB17" s="2865">
        <v>1444.7627750935783</v>
      </c>
      <c r="EC17" s="2865">
        <v>1333.9180037332737</v>
      </c>
      <c r="ED17" s="2863">
        <v>1305.5076610363635</v>
      </c>
    </row>
    <row r="18" spans="1:134" ht="45.65" customHeight="1" x14ac:dyDescent="0.4">
      <c r="A18" s="1790" t="s">
        <v>1118</v>
      </c>
      <c r="B18" s="1791">
        <v>643.01</v>
      </c>
      <c r="C18" s="1792">
        <v>622.04999999999995</v>
      </c>
      <c r="D18" s="1792">
        <v>622.04</v>
      </c>
      <c r="E18" s="1792">
        <v>658.63</v>
      </c>
      <c r="F18" s="1792">
        <v>767.75</v>
      </c>
      <c r="G18" s="1792">
        <v>766.42</v>
      </c>
      <c r="H18" s="1792">
        <v>756.35</v>
      </c>
      <c r="I18" s="1792">
        <v>751.31</v>
      </c>
      <c r="J18" s="1792">
        <v>745.45</v>
      </c>
      <c r="K18" s="1792">
        <v>864.75941201225203</v>
      </c>
      <c r="L18" s="1792">
        <v>860.78</v>
      </c>
      <c r="M18" s="1792">
        <v>860.77337539948769</v>
      </c>
      <c r="N18" s="1792">
        <v>842.19465686274509</v>
      </c>
      <c r="O18" s="1793">
        <v>946.98</v>
      </c>
      <c r="P18" s="1794">
        <v>852.68</v>
      </c>
      <c r="Q18" s="1794">
        <v>851.96085497598165</v>
      </c>
      <c r="R18" s="1795">
        <v>851.70020692471871</v>
      </c>
      <c r="S18" s="1795">
        <v>848.55</v>
      </c>
      <c r="T18" s="1798">
        <v>849.86</v>
      </c>
      <c r="U18" s="1810">
        <v>821.73</v>
      </c>
      <c r="V18" s="1795">
        <v>821.68273907973139</v>
      </c>
      <c r="W18" s="1795">
        <v>822.05378327331346</v>
      </c>
      <c r="X18" s="1795">
        <v>933.96</v>
      </c>
      <c r="Y18" s="1795">
        <v>935.31344125109911</v>
      </c>
      <c r="Z18" s="1796">
        <v>923.34</v>
      </c>
      <c r="AA18" s="1795">
        <v>910.82</v>
      </c>
      <c r="AB18" s="1795">
        <v>913.09</v>
      </c>
      <c r="AC18" s="1795">
        <v>911.55</v>
      </c>
      <c r="AD18" s="1795">
        <v>909.75</v>
      </c>
      <c r="AE18" s="1795">
        <v>878.56</v>
      </c>
      <c r="AF18" s="1795">
        <v>851.95</v>
      </c>
      <c r="AG18" s="1795">
        <v>842.65646724760984</v>
      </c>
      <c r="AH18" s="1795">
        <v>843.24</v>
      </c>
      <c r="AI18" s="1795">
        <v>937.31</v>
      </c>
      <c r="AJ18" s="1795">
        <v>936.79986710712808</v>
      </c>
      <c r="AK18" s="1795">
        <v>937.57017627594962</v>
      </c>
      <c r="AL18" s="1795">
        <v>909.4</v>
      </c>
      <c r="AM18" s="1797">
        <v>768.93088704565992</v>
      </c>
      <c r="AN18" s="1795">
        <v>846.23203768503015</v>
      </c>
      <c r="AO18" s="1795">
        <v>827.1387357869404</v>
      </c>
      <c r="AP18" s="1795">
        <v>827.2159027705294</v>
      </c>
      <c r="AQ18" s="1795">
        <v>956.89613361230477</v>
      </c>
      <c r="AR18" s="1795">
        <v>941.20660154435029</v>
      </c>
      <c r="AS18" s="1795">
        <v>913.74738399437638</v>
      </c>
      <c r="AT18" s="1795">
        <v>725.20570777502599</v>
      </c>
      <c r="AU18" s="1795">
        <v>727.17811287348616</v>
      </c>
      <c r="AV18" s="1795">
        <v>727.28457671350134</v>
      </c>
      <c r="AW18" s="1795">
        <v>727.75025093750003</v>
      </c>
      <c r="AX18" s="1796">
        <v>700.54832165975097</v>
      </c>
      <c r="AY18" s="1797">
        <v>679.21565759321004</v>
      </c>
      <c r="AZ18" s="1795">
        <v>686.3660730150724</v>
      </c>
      <c r="BA18" s="1795">
        <v>683.93687071068791</v>
      </c>
      <c r="BB18" s="1795">
        <v>1254.1065124113127</v>
      </c>
      <c r="BC18" s="1795">
        <v>1090.3858222239483</v>
      </c>
      <c r="BD18" s="1795">
        <v>1073.7738576725612</v>
      </c>
      <c r="BE18" s="1795">
        <v>1039.57</v>
      </c>
      <c r="BF18" s="1795">
        <v>1040.238310126103</v>
      </c>
      <c r="BG18" s="1795">
        <v>1040.9831834051279</v>
      </c>
      <c r="BH18" s="1795">
        <v>1041.587008693697</v>
      </c>
      <c r="BI18" s="1795">
        <v>1045.7103527476322</v>
      </c>
      <c r="BJ18" s="1796">
        <v>1026.1175768175087</v>
      </c>
      <c r="BK18" s="1797">
        <v>916.37455473111834</v>
      </c>
      <c r="BL18" s="1795">
        <v>901.22367335297668</v>
      </c>
      <c r="BM18" s="1795">
        <v>907.89296814654062</v>
      </c>
      <c r="BN18" s="1795">
        <v>1912.0085725763256</v>
      </c>
      <c r="BO18" s="1795">
        <v>1925.1760284555019</v>
      </c>
      <c r="BP18" s="1795">
        <v>1910.5454000070581</v>
      </c>
      <c r="BQ18" s="1795">
        <v>1883.105807509422</v>
      </c>
      <c r="BR18" s="1795">
        <v>1883.2810924922601</v>
      </c>
      <c r="BS18" s="1795">
        <v>1883.9395317294711</v>
      </c>
      <c r="BT18" s="1795">
        <v>1872.4019190718038</v>
      </c>
      <c r="BU18" s="1795">
        <v>1872.505778870725</v>
      </c>
      <c r="BV18" s="1796">
        <v>1865.6824104147045</v>
      </c>
      <c r="BW18" s="1797">
        <v>1861.3492113568502</v>
      </c>
      <c r="BX18" s="1795">
        <v>1829.5993430394271</v>
      </c>
      <c r="BY18" s="1795">
        <v>1816.950698942187</v>
      </c>
      <c r="BZ18" s="1795">
        <v>1805.094138313093</v>
      </c>
      <c r="CA18" s="1795">
        <v>1805.4951951720775</v>
      </c>
      <c r="CB18" s="1795">
        <v>1789.318368770937</v>
      </c>
      <c r="CC18" s="1795">
        <v>1761.9554640671599</v>
      </c>
      <c r="CD18" s="1795">
        <v>1763.8019298656457</v>
      </c>
      <c r="CE18" s="1795">
        <v>1752.6523713535539</v>
      </c>
      <c r="CF18" s="1795">
        <v>1753.8260350823673</v>
      </c>
      <c r="CG18" s="1795">
        <v>1742.6661929605086</v>
      </c>
      <c r="CH18" s="1796">
        <v>1740.7155188705992</v>
      </c>
      <c r="CI18" s="1797">
        <v>1834.9412019061538</v>
      </c>
      <c r="CJ18" s="1795">
        <v>1842.569173504636</v>
      </c>
      <c r="CK18" s="1795">
        <v>1836.646286612114</v>
      </c>
      <c r="CL18" s="1795">
        <v>1836.6337061709994</v>
      </c>
      <c r="CM18" s="1795">
        <v>1836.9337249100304</v>
      </c>
      <c r="CN18" s="1795">
        <v>1815.0385510969616</v>
      </c>
      <c r="CO18" s="1795">
        <v>1791.6690935070087</v>
      </c>
      <c r="CP18" s="1795">
        <v>1797.2948294621697</v>
      </c>
      <c r="CQ18" s="1795">
        <v>1795.4771022859236</v>
      </c>
      <c r="CR18" s="1795">
        <v>1788.7636760114074</v>
      </c>
      <c r="CS18" s="1795">
        <v>1789.0583525326983</v>
      </c>
      <c r="CT18" s="1796">
        <v>1569.3047561683768</v>
      </c>
      <c r="CU18" s="1797">
        <v>1391.004936842008</v>
      </c>
      <c r="CV18" s="1795">
        <v>1399.2403444293109</v>
      </c>
      <c r="CW18" s="1795">
        <v>1604.4697854509798</v>
      </c>
      <c r="CX18" s="1795">
        <v>1580.8861414744611</v>
      </c>
      <c r="CY18" s="1795">
        <v>1572.4266925039874</v>
      </c>
      <c r="CZ18" s="1798">
        <v>1572.9857195195143</v>
      </c>
      <c r="DA18" s="1798">
        <v>1561.7892913864555</v>
      </c>
      <c r="DB18" s="1798">
        <v>1562.0303059899968</v>
      </c>
      <c r="DC18" s="1798">
        <v>1543.9579467500901</v>
      </c>
      <c r="DD18" s="1798">
        <v>1528.5186443297621</v>
      </c>
      <c r="DE18" s="1798">
        <v>1635.639324025286</v>
      </c>
      <c r="DF18" s="1799">
        <v>1586.7371513047137</v>
      </c>
      <c r="DG18" s="1800">
        <v>1601.8611135058186</v>
      </c>
      <c r="DH18" s="1798">
        <v>1562.3186842931054</v>
      </c>
      <c r="DI18" s="1798">
        <v>1545.3393231925277</v>
      </c>
      <c r="DJ18" s="1798">
        <v>1540.1671874178885</v>
      </c>
      <c r="DK18" s="1798">
        <v>1514.0618823228992</v>
      </c>
      <c r="DL18" s="1798">
        <v>1510.1916603529978</v>
      </c>
      <c r="DM18" s="1798">
        <v>1525.5290444710085</v>
      </c>
      <c r="DN18" s="1798">
        <v>1544.02718400464</v>
      </c>
      <c r="DO18" s="1798">
        <v>1528.1041519772584</v>
      </c>
      <c r="DP18" s="1798">
        <v>1469.2839611464617</v>
      </c>
      <c r="DQ18" s="1798">
        <v>1416.6188240827209</v>
      </c>
      <c r="DR18" s="2866">
        <v>1399.8209400000001</v>
      </c>
      <c r="DS18" s="2867">
        <v>1390.3815399999999</v>
      </c>
      <c r="DT18" s="2868">
        <v>1398.6893199999997</v>
      </c>
      <c r="DU18" s="2868">
        <v>1374.9933070000004</v>
      </c>
      <c r="DV18" s="2868">
        <v>1384.6084169999999</v>
      </c>
      <c r="DW18" s="2868">
        <v>1364.155806</v>
      </c>
      <c r="DX18" s="2868">
        <v>1383.2884259999998</v>
      </c>
      <c r="DY18" s="2868">
        <v>1359.602952</v>
      </c>
      <c r="DZ18" s="2868">
        <v>1367.7921279999998</v>
      </c>
      <c r="EA18" s="2868">
        <v>1329.0312750000005</v>
      </c>
      <c r="EB18" s="2868">
        <v>1319.8120000000004</v>
      </c>
      <c r="EC18" s="2868">
        <v>1206.9123099999999</v>
      </c>
      <c r="ED18" s="2866">
        <v>1199.4447419999999</v>
      </c>
    </row>
    <row r="19" spans="1:134" ht="45.65" customHeight="1" x14ac:dyDescent="0.4">
      <c r="A19" s="1790" t="s">
        <v>216</v>
      </c>
      <c r="B19" s="1791">
        <v>1020.9399999999999</v>
      </c>
      <c r="C19" s="1792">
        <v>885.83</v>
      </c>
      <c r="D19" s="1792">
        <v>792.71</v>
      </c>
      <c r="E19" s="1792">
        <v>1354.23</v>
      </c>
      <c r="F19" s="1792">
        <v>1334.8899999999999</v>
      </c>
      <c r="G19" s="1792">
        <v>1332.52</v>
      </c>
      <c r="H19" s="1792">
        <v>1637.8799999999999</v>
      </c>
      <c r="I19" s="1792">
        <v>1768.01</v>
      </c>
      <c r="J19" s="1792">
        <v>1767.65</v>
      </c>
      <c r="K19" s="1792">
        <v>1777.9726832068184</v>
      </c>
      <c r="L19" s="1792">
        <v>1502.9499999999998</v>
      </c>
      <c r="M19" s="1792">
        <v>1577.9328947201607</v>
      </c>
      <c r="N19" s="1792">
        <v>1446.876227703985</v>
      </c>
      <c r="O19" s="1793">
        <v>1312.06</v>
      </c>
      <c r="P19" s="1794">
        <v>1440.31</v>
      </c>
      <c r="Q19" s="1794">
        <v>1598.85422036863</v>
      </c>
      <c r="R19" s="1795">
        <v>1726.7123594898685</v>
      </c>
      <c r="S19" s="1795">
        <v>1511.7699999999998</v>
      </c>
      <c r="T19" s="1798">
        <v>1489.56</v>
      </c>
      <c r="U19" s="1810">
        <v>1489.5500000000002</v>
      </c>
      <c r="V19" s="1795">
        <v>1495.4312551907717</v>
      </c>
      <c r="W19" s="1795">
        <v>1620.0283808456525</v>
      </c>
      <c r="X19" s="1795">
        <v>2246.7200000000003</v>
      </c>
      <c r="Y19" s="1795">
        <v>1263.6723050370556</v>
      </c>
      <c r="Z19" s="1796">
        <v>1268.5199999999995</v>
      </c>
      <c r="AA19" s="1795">
        <v>1763.0899999999997</v>
      </c>
      <c r="AB19" s="1795">
        <v>1773.4099999999999</v>
      </c>
      <c r="AC19" s="1795">
        <v>1866.4399999999998</v>
      </c>
      <c r="AD19" s="1795">
        <v>1716.48</v>
      </c>
      <c r="AE19" s="1795">
        <v>1716.46</v>
      </c>
      <c r="AF19" s="1795">
        <v>1716.43</v>
      </c>
      <c r="AG19" s="1795">
        <v>1566.4879744979639</v>
      </c>
      <c r="AH19" s="1795">
        <v>1444.68</v>
      </c>
      <c r="AI19" s="1795">
        <v>1416.4500000000003</v>
      </c>
      <c r="AJ19" s="1795">
        <v>1413.1430518266197</v>
      </c>
      <c r="AK19" s="1795">
        <v>1363.1059651436863</v>
      </c>
      <c r="AL19" s="1795">
        <v>1366</v>
      </c>
      <c r="AM19" s="1797">
        <v>1338.1774138562387</v>
      </c>
      <c r="AN19" s="1795">
        <v>1349.24406848943</v>
      </c>
      <c r="AO19" s="1795">
        <v>1507.5095610979929</v>
      </c>
      <c r="AP19" s="1795">
        <v>1482.6053190306552</v>
      </c>
      <c r="AQ19" s="1795">
        <v>1457.3902211038226</v>
      </c>
      <c r="AR19" s="1795">
        <v>1430.8623725247248</v>
      </c>
      <c r="AS19" s="1795">
        <v>1403.5128056490435</v>
      </c>
      <c r="AT19" s="1795">
        <v>1377.7996526534153</v>
      </c>
      <c r="AU19" s="1795">
        <v>1377.4475543519256</v>
      </c>
      <c r="AV19" s="1795">
        <v>1377.4194770245726</v>
      </c>
      <c r="AW19" s="1795">
        <v>1334.2916945833335</v>
      </c>
      <c r="AX19" s="1796">
        <v>1533.6126487551869</v>
      </c>
      <c r="AY19" s="1797">
        <v>1444.6023545114681</v>
      </c>
      <c r="AZ19" s="1795">
        <v>1523.7746483482374</v>
      </c>
      <c r="BA19" s="1795">
        <v>1876.0356229143715</v>
      </c>
      <c r="BB19" s="1795">
        <v>1193.6232836225702</v>
      </c>
      <c r="BC19" s="1795">
        <v>1255.0818316797081</v>
      </c>
      <c r="BD19" s="1795">
        <v>1260.6164344932497</v>
      </c>
      <c r="BE19" s="1795">
        <v>1263.05</v>
      </c>
      <c r="BF19" s="1795">
        <v>1254.2203008861288</v>
      </c>
      <c r="BG19" s="1795">
        <v>1253.8552156656197</v>
      </c>
      <c r="BH19" s="1795">
        <v>1159.8244792587875</v>
      </c>
      <c r="BI19" s="1795">
        <v>1053.5035374016106</v>
      </c>
      <c r="BJ19" s="1796">
        <v>1154.5357549207267</v>
      </c>
      <c r="BK19" s="1797">
        <v>1317.3528613308599</v>
      </c>
      <c r="BL19" s="1795">
        <v>1318.7977835071019</v>
      </c>
      <c r="BM19" s="1795">
        <v>1317.7854382793248</v>
      </c>
      <c r="BN19" s="1795">
        <v>1245.3280117836102</v>
      </c>
      <c r="BO19" s="1795">
        <v>1252.2694905593223</v>
      </c>
      <c r="BP19" s="1795">
        <v>1252.3606744009599</v>
      </c>
      <c r="BQ19" s="1795">
        <v>1251.9503923533453</v>
      </c>
      <c r="BR19" s="1795">
        <v>1251.9110374507463</v>
      </c>
      <c r="BS19" s="1795">
        <v>1251.7193818057478</v>
      </c>
      <c r="BT19" s="1795">
        <v>1251.6868435201402</v>
      </c>
      <c r="BU19" s="1795">
        <v>1251.6664765463647</v>
      </c>
      <c r="BV19" s="1796">
        <v>1759.3159275051448</v>
      </c>
      <c r="BW19" s="1797">
        <v>1651.3815255711409</v>
      </c>
      <c r="BX19" s="1795">
        <v>1651.4359479521593</v>
      </c>
      <c r="BY19" s="1795">
        <v>1901.5743879521015</v>
      </c>
      <c r="BZ19" s="1795">
        <v>1901.5621989810161</v>
      </c>
      <c r="CA19" s="1795">
        <v>2401.5495607670327</v>
      </c>
      <c r="CB19" s="1795">
        <v>2401.4370491208601</v>
      </c>
      <c r="CC19" s="1795">
        <v>2401.1967579941734</v>
      </c>
      <c r="CD19" s="1795">
        <v>2550.9127811356875</v>
      </c>
      <c r="CE19" s="1795">
        <v>2749.169813905512</v>
      </c>
      <c r="CF19" s="1795">
        <v>2700.6232876245676</v>
      </c>
      <c r="CG19" s="1795">
        <v>2700.539842236949</v>
      </c>
      <c r="CH19" s="1796">
        <v>1823.0030936442017</v>
      </c>
      <c r="CI19" s="1797">
        <v>1919.8811589512834</v>
      </c>
      <c r="CJ19" s="1795">
        <v>1916.8851387491666</v>
      </c>
      <c r="CK19" s="1795">
        <v>1914.6899578623249</v>
      </c>
      <c r="CL19" s="1795">
        <v>1849.8560346160873</v>
      </c>
      <c r="CM19" s="1795">
        <v>1914.5519702435136</v>
      </c>
      <c r="CN19" s="1795">
        <v>1914.2202946501486</v>
      </c>
      <c r="CO19" s="1795">
        <v>1929.1204828352288</v>
      </c>
      <c r="CP19" s="1795">
        <v>2421.7020807535714</v>
      </c>
      <c r="CQ19" s="1795">
        <v>1907.4073162002401</v>
      </c>
      <c r="CR19" s="1795">
        <v>1902.1079159127075</v>
      </c>
      <c r="CS19" s="1795">
        <v>1902.0017313462449</v>
      </c>
      <c r="CT19" s="1796">
        <v>1772.5983260727612</v>
      </c>
      <c r="CU19" s="1797">
        <v>1693.650321419643</v>
      </c>
      <c r="CV19" s="1795">
        <v>1685.6649219377105</v>
      </c>
      <c r="CW19" s="1795">
        <v>1160.0926929125278</v>
      </c>
      <c r="CX19" s="1795">
        <v>1158.2660565203892</v>
      </c>
      <c r="CY19" s="1795">
        <v>1316.9502782775121</v>
      </c>
      <c r="CZ19" s="1798">
        <v>1160.9688257556468</v>
      </c>
      <c r="DA19" s="1798">
        <v>1185.4892830255553</v>
      </c>
      <c r="DB19" s="1798">
        <v>1040.7455721949405</v>
      </c>
      <c r="DC19" s="1798">
        <v>1041.7978598397551</v>
      </c>
      <c r="DD19" s="1798">
        <v>1184.9559359009006</v>
      </c>
      <c r="DE19" s="1798">
        <v>993.63329519942135</v>
      </c>
      <c r="DF19" s="1799">
        <v>725.85472202020196</v>
      </c>
      <c r="DG19" s="1800">
        <v>784.37815217355092</v>
      </c>
      <c r="DH19" s="1798">
        <v>745.67127970840738</v>
      </c>
      <c r="DI19" s="1798">
        <v>225.83741010816857</v>
      </c>
      <c r="DJ19" s="1798">
        <v>637.99346109240264</v>
      </c>
      <c r="DK19" s="1798">
        <v>427.411935720923</v>
      </c>
      <c r="DL19" s="1798">
        <v>376.22004889774053</v>
      </c>
      <c r="DM19" s="1798">
        <v>583.26210172189167</v>
      </c>
      <c r="DN19" s="1798">
        <v>517.44572691620681</v>
      </c>
      <c r="DO19" s="1798">
        <v>382.63676161086545</v>
      </c>
      <c r="DP19" s="1798">
        <v>526.94257698092304</v>
      </c>
      <c r="DQ19" s="1798">
        <v>423.61080489367231</v>
      </c>
      <c r="DR19" s="2866">
        <v>610.44728251224501</v>
      </c>
      <c r="DS19" s="2867">
        <v>819.71717717600905</v>
      </c>
      <c r="DT19" s="2868">
        <v>709.17994261647402</v>
      </c>
      <c r="DU19" s="2868">
        <v>801.46816143464298</v>
      </c>
      <c r="DV19" s="2868">
        <v>619.621020269474</v>
      </c>
      <c r="DW19" s="2868">
        <v>398.40175829999998</v>
      </c>
      <c r="DX19" s="2868">
        <v>112.642676072745</v>
      </c>
      <c r="DY19" s="2868">
        <v>446.67798795619001</v>
      </c>
      <c r="DZ19" s="2868">
        <v>163.72702602933299</v>
      </c>
      <c r="EA19" s="2868">
        <v>162.443599135396</v>
      </c>
      <c r="EB19" s="2868">
        <v>124.95077509357797</v>
      </c>
      <c r="EC19" s="2868">
        <v>127.00569373327386</v>
      </c>
      <c r="ED19" s="2866">
        <v>106.06291903636365</v>
      </c>
    </row>
    <row r="20" spans="1:134" ht="45.65" customHeight="1" x14ac:dyDescent="0.4">
      <c r="A20" s="1774" t="s">
        <v>1119</v>
      </c>
      <c r="B20" s="1766">
        <v>0.5</v>
      </c>
      <c r="C20" s="1767">
        <v>0.49</v>
      </c>
      <c r="D20" s="1767">
        <v>0.5</v>
      </c>
      <c r="E20" s="1767">
        <v>0.49</v>
      </c>
      <c r="F20" s="1767">
        <v>0.49</v>
      </c>
      <c r="G20" s="1767">
        <v>0.6</v>
      </c>
      <c r="H20" s="1767">
        <v>0.57999999999999996</v>
      </c>
      <c r="I20" s="1767">
        <v>0.91</v>
      </c>
      <c r="J20" s="1767">
        <v>1.77</v>
      </c>
      <c r="K20" s="1767">
        <v>1.7746761752563589</v>
      </c>
      <c r="L20" s="1767">
        <v>1.07</v>
      </c>
      <c r="M20" s="1767">
        <v>1.0479268640553605</v>
      </c>
      <c r="N20" s="1767">
        <v>1.0975273297491039</v>
      </c>
      <c r="O20" s="1811">
        <v>1.0900000000000001</v>
      </c>
      <c r="P20" s="1767">
        <v>1.07</v>
      </c>
      <c r="Q20" s="1767">
        <v>1.5060068661236425</v>
      </c>
      <c r="R20" s="119">
        <v>2.6330652683723748</v>
      </c>
      <c r="S20" s="119">
        <v>2.74</v>
      </c>
      <c r="T20" s="1812">
        <v>3.78</v>
      </c>
      <c r="U20" s="1813">
        <v>0.04</v>
      </c>
      <c r="V20" s="119">
        <v>0</v>
      </c>
      <c r="W20" s="119">
        <v>0</v>
      </c>
      <c r="X20" s="119">
        <v>0</v>
      </c>
      <c r="Y20" s="119">
        <v>6.4199422183142812E-2</v>
      </c>
      <c r="Z20" s="1772">
        <v>7.0000000000000007E-2</v>
      </c>
      <c r="AA20" s="119">
        <v>0.04</v>
      </c>
      <c r="AB20" s="119">
        <v>0.39</v>
      </c>
      <c r="AC20" s="119">
        <v>1.21</v>
      </c>
      <c r="AD20" s="119">
        <v>0.4</v>
      </c>
      <c r="AE20" s="119">
        <v>0.19</v>
      </c>
      <c r="AF20" s="119">
        <v>0.19</v>
      </c>
      <c r="AG20" s="119">
        <v>0.19</v>
      </c>
      <c r="AH20" s="119">
        <v>0.19</v>
      </c>
      <c r="AI20" s="119">
        <v>0.08</v>
      </c>
      <c r="AJ20" s="119">
        <v>5.0846120433450687E-2</v>
      </c>
      <c r="AK20" s="119">
        <v>5.3896926842534672E-2</v>
      </c>
      <c r="AL20" s="119">
        <v>0.08</v>
      </c>
      <c r="AM20" s="1773">
        <v>0.37264679023508129</v>
      </c>
      <c r="AN20" s="119">
        <v>0.63843130686705007</v>
      </c>
      <c r="AO20" s="119">
        <v>1.0483006765961311</v>
      </c>
      <c r="AP20" s="119">
        <v>1.9803736924508182</v>
      </c>
      <c r="AQ20" s="119">
        <v>0.63942560506672697</v>
      </c>
      <c r="AR20" s="119">
        <v>1.387197136978118</v>
      </c>
      <c r="AS20" s="119">
        <v>1.7954810207472411</v>
      </c>
      <c r="AT20" s="119">
        <v>0.89831758430177167</v>
      </c>
      <c r="AU20" s="119">
        <v>2.3812766416628257</v>
      </c>
      <c r="AV20" s="119">
        <v>0.88703488590576007</v>
      </c>
      <c r="AW20" s="119">
        <v>533.4763498333333</v>
      </c>
      <c r="AX20" s="1772">
        <v>533.80911109958504</v>
      </c>
      <c r="AY20" s="1773">
        <v>533.45291603516216</v>
      </c>
      <c r="AZ20" s="119">
        <v>533.86598717774632</v>
      </c>
      <c r="BA20" s="119">
        <v>534.373365713049</v>
      </c>
      <c r="BB20" s="119">
        <v>1034.3732690788308</v>
      </c>
      <c r="BC20" s="119">
        <v>1071.1297955264743</v>
      </c>
      <c r="BD20" s="119">
        <v>1071.1214431070546</v>
      </c>
      <c r="BE20" s="119">
        <v>1050.94</v>
      </c>
      <c r="BF20" s="119">
        <v>1038.3331471011477</v>
      </c>
      <c r="BG20" s="119">
        <v>1046.030154455334</v>
      </c>
      <c r="BH20" s="119">
        <v>1033.495312954358</v>
      </c>
      <c r="BI20" s="119">
        <v>1033.495312954358</v>
      </c>
      <c r="BJ20" s="1772">
        <v>1032.2352005850701</v>
      </c>
      <c r="BK20" s="1773">
        <v>1036.1713783621583</v>
      </c>
      <c r="BL20" s="119">
        <v>1036.1713783620428</v>
      </c>
      <c r="BM20" s="119">
        <v>1036.1713783609814</v>
      </c>
      <c r="BN20" s="119">
        <v>1063.4202620067845</v>
      </c>
      <c r="BO20" s="119">
        <v>1047.867352659584</v>
      </c>
      <c r="BP20" s="119">
        <v>1032.9999988707345</v>
      </c>
      <c r="BQ20" s="119">
        <v>1032.9999988729021</v>
      </c>
      <c r="BR20" s="119">
        <v>1032.9999987686463</v>
      </c>
      <c r="BS20" s="119">
        <v>1032.999998877764</v>
      </c>
      <c r="BT20" s="119">
        <v>1032.9999988791594</v>
      </c>
      <c r="BU20" s="119">
        <v>1032.9999988623238</v>
      </c>
      <c r="BV20" s="1772">
        <v>1037.6838257298314</v>
      </c>
      <c r="BW20" s="1773">
        <v>1032.9999988716063</v>
      </c>
      <c r="BX20" s="119">
        <v>1032.999998870037</v>
      </c>
      <c r="BY20" s="119">
        <v>1032.9999988653819</v>
      </c>
      <c r="BZ20" s="119">
        <v>1032.9999988658569</v>
      </c>
      <c r="CA20" s="119">
        <v>1032.9999988679115</v>
      </c>
      <c r="CB20" s="119">
        <v>1032.9999988717823</v>
      </c>
      <c r="CC20" s="119">
        <v>1032.9999988622847</v>
      </c>
      <c r="CD20" s="119">
        <v>1032.9999988718334</v>
      </c>
      <c r="CE20" s="119">
        <v>1032.9999988747379</v>
      </c>
      <c r="CF20" s="119">
        <v>1032.9999988644838</v>
      </c>
      <c r="CG20" s="119">
        <v>1032.9999988673248</v>
      </c>
      <c r="CH20" s="1772">
        <v>2036.4382065342472</v>
      </c>
      <c r="CI20" s="1773">
        <v>2033.0475899777505</v>
      </c>
      <c r="CJ20" s="119">
        <v>2038.2048239955154</v>
      </c>
      <c r="CK20" s="119">
        <v>2038.6448915837129</v>
      </c>
      <c r="CL20" s="119">
        <v>2038.6407827847529</v>
      </c>
      <c r="CM20" s="119">
        <v>2038.6180701412907</v>
      </c>
      <c r="CN20" s="119">
        <v>2033.0475899785451</v>
      </c>
      <c r="CO20" s="119">
        <v>2033.0475899761966</v>
      </c>
      <c r="CP20" s="119">
        <v>2033.0475899848072</v>
      </c>
      <c r="CQ20" s="119">
        <v>2033.0475899775065</v>
      </c>
      <c r="CR20" s="119">
        <v>2033.0475899793221</v>
      </c>
      <c r="CS20" s="119">
        <v>2261.2447899821436</v>
      </c>
      <c r="CT20" s="1772">
        <v>2274.912071110075</v>
      </c>
      <c r="CU20" s="1773">
        <v>2282.1139899813888</v>
      </c>
      <c r="CV20" s="119">
        <v>2288.2519899845638</v>
      </c>
      <c r="CW20" s="119">
        <v>1784.4327899816592</v>
      </c>
      <c r="CX20" s="119">
        <v>1808.2345899760769</v>
      </c>
      <c r="CY20" s="119">
        <v>1809.803191109592</v>
      </c>
      <c r="CZ20" s="1812">
        <v>1048.4344000000001</v>
      </c>
      <c r="DA20" s="1812">
        <v>1045.4336000000001</v>
      </c>
      <c r="DB20" s="1812">
        <v>1045.4336000000001</v>
      </c>
      <c r="DC20" s="1812">
        <v>794.88799999999992</v>
      </c>
      <c r="DD20" s="1812">
        <v>785.74919999999997</v>
      </c>
      <c r="DE20" s="1812">
        <v>265.57079999999996</v>
      </c>
      <c r="DF20" s="1814">
        <v>271.98160000000001</v>
      </c>
      <c r="DG20" s="1815">
        <v>279.00619999999998</v>
      </c>
      <c r="DH20" s="1812">
        <v>271.51783999999998</v>
      </c>
      <c r="DI20" s="1812">
        <v>293.80560000000003</v>
      </c>
      <c r="DJ20" s="1812">
        <v>323.81360000000001</v>
      </c>
      <c r="DK20" s="1812">
        <v>325.31400000000002</v>
      </c>
      <c r="DL20" s="1812">
        <v>314.6748</v>
      </c>
      <c r="DM20" s="1812">
        <v>336.29419999999999</v>
      </c>
      <c r="DN20" s="1812">
        <v>344.27359999999999</v>
      </c>
      <c r="DO20" s="1812">
        <v>356.61779999999999</v>
      </c>
      <c r="DP20" s="1812">
        <v>373.32679999999999</v>
      </c>
      <c r="DQ20" s="1812">
        <v>364.05160000000001</v>
      </c>
      <c r="DR20" s="2872">
        <v>356.9588</v>
      </c>
      <c r="DS20" s="2873">
        <v>375.2364</v>
      </c>
      <c r="DT20" s="2874">
        <v>399.37920000000003</v>
      </c>
      <c r="DU20" s="2874">
        <v>413.15559999999999</v>
      </c>
      <c r="DV20" s="2874">
        <v>454.21199999999999</v>
      </c>
      <c r="DW20" s="2874">
        <v>449.57658240000001</v>
      </c>
      <c r="DX20" s="2874">
        <v>453.25719999999995</v>
      </c>
      <c r="DY20" s="2874">
        <v>458.78140000000002</v>
      </c>
      <c r="DZ20" s="2874">
        <v>460.62279999999998</v>
      </c>
      <c r="EA20" s="2874">
        <v>508.77199999999999</v>
      </c>
      <c r="EB20" s="2874">
        <v>549.01</v>
      </c>
      <c r="EC20" s="2875">
        <v>0</v>
      </c>
      <c r="ED20" s="2876">
        <v>0</v>
      </c>
    </row>
    <row r="21" spans="1:134" ht="45.65" customHeight="1" x14ac:dyDescent="0.4">
      <c r="A21" s="1774" t="s">
        <v>1120</v>
      </c>
      <c r="B21" s="1766">
        <v>512.67999999999995</v>
      </c>
      <c r="C21" s="1767">
        <v>498.58</v>
      </c>
      <c r="D21" s="1767">
        <v>500.44</v>
      </c>
      <c r="E21" s="1767">
        <v>490.55</v>
      </c>
      <c r="F21" s="1767">
        <v>494.37</v>
      </c>
      <c r="G21" s="1767">
        <v>491.74</v>
      </c>
      <c r="H21" s="1767">
        <v>497.77</v>
      </c>
      <c r="I21" s="1767">
        <v>495.06</v>
      </c>
      <c r="J21" s="1767">
        <v>498.81</v>
      </c>
      <c r="K21" s="1767">
        <v>496.19829817552267</v>
      </c>
      <c r="L21" s="1767">
        <v>492.99</v>
      </c>
      <c r="M21" s="1767">
        <v>486.05640310609863</v>
      </c>
      <c r="N21" s="1767">
        <v>490.84063556820576</v>
      </c>
      <c r="O21" s="1811">
        <v>489.19</v>
      </c>
      <c r="P21" s="1767">
        <v>491.6</v>
      </c>
      <c r="Q21" s="1767">
        <v>491.72433372493737</v>
      </c>
      <c r="R21" s="119">
        <v>500.17702318779482</v>
      </c>
      <c r="S21" s="119">
        <v>497.48</v>
      </c>
      <c r="T21" s="1812">
        <v>493.95</v>
      </c>
      <c r="U21" s="1813">
        <v>491.99</v>
      </c>
      <c r="V21" s="119">
        <v>496.95905242743055</v>
      </c>
      <c r="W21" s="119">
        <v>494.81358729758995</v>
      </c>
      <c r="X21" s="119">
        <v>485.41</v>
      </c>
      <c r="Y21" s="119">
        <v>478.46267589498808</v>
      </c>
      <c r="Z21" s="1772">
        <v>477.89</v>
      </c>
      <c r="AA21" s="119">
        <v>479.66</v>
      </c>
      <c r="AB21" s="119">
        <v>478.69</v>
      </c>
      <c r="AC21" s="119">
        <v>481.23</v>
      </c>
      <c r="AD21" s="119">
        <v>484.48</v>
      </c>
      <c r="AE21" s="119">
        <v>488.55</v>
      </c>
      <c r="AF21" s="119">
        <v>492.1</v>
      </c>
      <c r="AG21" s="119">
        <v>501.87</v>
      </c>
      <c r="AH21" s="119">
        <v>501.87</v>
      </c>
      <c r="AI21" s="119">
        <v>499.57</v>
      </c>
      <c r="AJ21" s="119">
        <v>496.66347098898086</v>
      </c>
      <c r="AK21" s="119">
        <v>501.24965848517809</v>
      </c>
      <c r="AL21" s="119">
        <v>504.12</v>
      </c>
      <c r="AM21" s="1773">
        <v>514.9331716320072</v>
      </c>
      <c r="AN21" s="119">
        <v>513.56676986102934</v>
      </c>
      <c r="AO21" s="119">
        <v>471.81405673871581</v>
      </c>
      <c r="AP21" s="119">
        <v>464.82838878173862</v>
      </c>
      <c r="AQ21" s="119">
        <v>456.619332978964</v>
      </c>
      <c r="AR21" s="119">
        <v>454.28153580989886</v>
      </c>
      <c r="AS21" s="119">
        <v>455.31200792399784</v>
      </c>
      <c r="AT21" s="119">
        <v>455.10550714421805</v>
      </c>
      <c r="AU21" s="119">
        <v>455.56705164899631</v>
      </c>
      <c r="AV21" s="119">
        <v>448.66891895446673</v>
      </c>
      <c r="AW21" s="119">
        <v>449.14769133333334</v>
      </c>
      <c r="AX21" s="1772">
        <v>451.96799452282153</v>
      </c>
      <c r="AY21" s="1773">
        <v>455.27014153783978</v>
      </c>
      <c r="AZ21" s="119">
        <v>457.0204674788074</v>
      </c>
      <c r="BA21" s="119">
        <v>453.08601800330553</v>
      </c>
      <c r="BB21" s="119">
        <v>463.73384031367311</v>
      </c>
      <c r="BC21" s="119">
        <v>462.16652202784309</v>
      </c>
      <c r="BD21" s="119">
        <v>467.2826750713063</v>
      </c>
      <c r="BE21" s="119">
        <v>462.11</v>
      </c>
      <c r="BF21" s="119">
        <v>460.20857657060628</v>
      </c>
      <c r="BG21" s="119">
        <v>458.42278574518923</v>
      </c>
      <c r="BH21" s="119">
        <v>462.90255174998123</v>
      </c>
      <c r="BI21" s="119">
        <v>462.28495824471474</v>
      </c>
      <c r="BJ21" s="1772">
        <v>465.57941911950593</v>
      </c>
      <c r="BK21" s="1773">
        <v>463.33621565097206</v>
      </c>
      <c r="BL21" s="119">
        <v>443.59896469854931</v>
      </c>
      <c r="BM21" s="119">
        <v>445.89236923897448</v>
      </c>
      <c r="BN21" s="119">
        <v>441.86503370826642</v>
      </c>
      <c r="BO21" s="119">
        <v>445.38837536703858</v>
      </c>
      <c r="BP21" s="119">
        <v>450.73693116773126</v>
      </c>
      <c r="BQ21" s="119">
        <v>460.3600664283324</v>
      </c>
      <c r="BR21" s="119">
        <v>464.50853069589084</v>
      </c>
      <c r="BS21" s="119">
        <v>460.70115849830796</v>
      </c>
      <c r="BT21" s="119">
        <v>462.4089316987741</v>
      </c>
      <c r="BU21" s="119">
        <v>467.13823318864422</v>
      </c>
      <c r="BV21" s="1772">
        <v>474.89185249904079</v>
      </c>
      <c r="BW21" s="1773">
        <v>469.16805374626767</v>
      </c>
      <c r="BX21" s="119">
        <v>469.64213856824983</v>
      </c>
      <c r="BY21" s="119">
        <v>458.92015195154312</v>
      </c>
      <c r="BZ21" s="119">
        <v>466.29781790898937</v>
      </c>
      <c r="CA21" s="119">
        <v>468.39305858994004</v>
      </c>
      <c r="CB21" s="119">
        <v>462.66391557460986</v>
      </c>
      <c r="CC21" s="119">
        <v>463.20460138594404</v>
      </c>
      <c r="CD21" s="119">
        <v>1468.0834728043485</v>
      </c>
      <c r="CE21" s="119">
        <v>1458.5322805483095</v>
      </c>
      <c r="CF21" s="119">
        <v>1458.7765780286081</v>
      </c>
      <c r="CG21" s="119">
        <v>1442.4248998005139</v>
      </c>
      <c r="CH21" s="1772">
        <v>1146.0790847550909</v>
      </c>
      <c r="CI21" s="1773">
        <v>1444.7758172716105</v>
      </c>
      <c r="CJ21" s="119">
        <v>1372.5320133779774</v>
      </c>
      <c r="CK21" s="119">
        <v>1441.6870122321577</v>
      </c>
      <c r="CL21" s="119">
        <v>1395.6320116136833</v>
      </c>
      <c r="CM21" s="119">
        <v>1405.5973952081551</v>
      </c>
      <c r="CN21" s="119">
        <v>1388.6021222645163</v>
      </c>
      <c r="CO21" s="119">
        <v>1372.7833206162391</v>
      </c>
      <c r="CP21" s="119">
        <v>1361.304676219994</v>
      </c>
      <c r="CQ21" s="119">
        <v>1334.4383525134697</v>
      </c>
      <c r="CR21" s="119">
        <v>1349.706773658439</v>
      </c>
      <c r="CS21" s="119">
        <v>1380.4821509012104</v>
      </c>
      <c r="CT21" s="1772">
        <v>1412.251071431903</v>
      </c>
      <c r="CU21" s="1773">
        <v>1252.4727762201503</v>
      </c>
      <c r="CV21" s="119">
        <v>1229.0333031054211</v>
      </c>
      <c r="CW21" s="119">
        <v>1428.0709520238247</v>
      </c>
      <c r="CX21" s="119">
        <v>1433.8008809145529</v>
      </c>
      <c r="CY21" s="119">
        <v>1412.3622167509682</v>
      </c>
      <c r="CZ21" s="1812">
        <v>1415.5492357963847</v>
      </c>
      <c r="DA21" s="1812">
        <v>1425.3055923425059</v>
      </c>
      <c r="DB21" s="1812">
        <v>1411.5120537547541</v>
      </c>
      <c r="DC21" s="1812">
        <v>1391.5606076341376</v>
      </c>
      <c r="DD21" s="1812">
        <v>1391.9866504493825</v>
      </c>
      <c r="DE21" s="1812">
        <v>1418.301795318273</v>
      </c>
      <c r="DF21" s="1814">
        <v>1423.8236488047137</v>
      </c>
      <c r="DG21" s="1815">
        <v>1411.5168732414297</v>
      </c>
      <c r="DH21" s="1812">
        <v>1407.5870491056703</v>
      </c>
      <c r="DI21" s="1812">
        <v>1406.1044099993783</v>
      </c>
      <c r="DJ21" s="1812">
        <v>1398.6762103562314</v>
      </c>
      <c r="DK21" s="1812">
        <v>1403.5555256101973</v>
      </c>
      <c r="DL21" s="1812">
        <v>1395.4879343863745</v>
      </c>
      <c r="DM21" s="1812">
        <v>1406.5255064335888</v>
      </c>
      <c r="DN21" s="1812">
        <v>1430.297584534567</v>
      </c>
      <c r="DO21" s="1812">
        <v>1437.940714921036</v>
      </c>
      <c r="DP21" s="1812">
        <v>1410.9826700258461</v>
      </c>
      <c r="DQ21" s="1812">
        <v>1394.318917153541</v>
      </c>
      <c r="DR21" s="2872">
        <v>1383.9240219142857</v>
      </c>
      <c r="DS21" s="2873">
        <v>1385.3044447386828</v>
      </c>
      <c r="DT21" s="2874">
        <v>1393.5769404079795</v>
      </c>
      <c r="DU21" s="2874">
        <v>1407.2661856922086</v>
      </c>
      <c r="DV21" s="2874">
        <v>1440.1677624096983</v>
      </c>
      <c r="DW21" s="2874">
        <v>1437.617970214563</v>
      </c>
      <c r="DX21" s="2874">
        <v>1457.7771221377302</v>
      </c>
      <c r="DY21" s="2874">
        <v>1444.7290967000001</v>
      </c>
      <c r="DZ21" s="2874">
        <v>1453.4310054657799</v>
      </c>
      <c r="EA21" s="2874">
        <v>1453.324384391997</v>
      </c>
      <c r="EB21" s="2874">
        <v>1443.2434049599999</v>
      </c>
      <c r="EC21" s="2874">
        <v>1441.7577132196</v>
      </c>
      <c r="ED21" s="2872">
        <v>1454.5983346902001</v>
      </c>
    </row>
    <row r="22" spans="1:134" ht="45.65" customHeight="1" x14ac:dyDescent="0.4">
      <c r="A22" s="1777" t="s">
        <v>1121</v>
      </c>
      <c r="B22" s="1778">
        <v>1635.79</v>
      </c>
      <c r="C22" s="1779">
        <v>1602.37</v>
      </c>
      <c r="D22" s="1779">
        <v>1188.01</v>
      </c>
      <c r="E22" s="1779">
        <v>1035.97</v>
      </c>
      <c r="F22" s="1779">
        <v>995.68</v>
      </c>
      <c r="G22" s="1779">
        <v>951.74</v>
      </c>
      <c r="H22" s="1779">
        <v>869.32</v>
      </c>
      <c r="I22" s="1779">
        <v>809.86</v>
      </c>
      <c r="J22" s="1779">
        <v>945.75</v>
      </c>
      <c r="K22" s="1779">
        <v>939.75135831668661</v>
      </c>
      <c r="L22" s="1767">
        <v>915.13</v>
      </c>
      <c r="M22" s="1767">
        <v>878.56283317926102</v>
      </c>
      <c r="N22" s="1767">
        <v>746.89294249420198</v>
      </c>
      <c r="O22" s="1816">
        <v>856.71</v>
      </c>
      <c r="P22" s="1779">
        <v>640.53</v>
      </c>
      <c r="Q22" s="1779">
        <v>756.24282121971612</v>
      </c>
      <c r="R22" s="119">
        <v>724.87550098811619</v>
      </c>
      <c r="S22" s="119">
        <v>713.7</v>
      </c>
      <c r="T22" s="1812">
        <v>693.52</v>
      </c>
      <c r="U22" s="1813">
        <v>679.73</v>
      </c>
      <c r="V22" s="119">
        <v>688.09416942578275</v>
      </c>
      <c r="W22" s="119">
        <v>498.95545667229095</v>
      </c>
      <c r="X22" s="119">
        <v>442.01</v>
      </c>
      <c r="Y22" s="119">
        <v>466.45058105765605</v>
      </c>
      <c r="Z22" s="1772">
        <v>512.41999999999996</v>
      </c>
      <c r="AA22" s="119">
        <v>551.07000000000005</v>
      </c>
      <c r="AB22" s="119">
        <v>547.18999999999994</v>
      </c>
      <c r="AC22" s="119">
        <v>553.42999999999995</v>
      </c>
      <c r="AD22" s="119">
        <v>546.43999999999994</v>
      </c>
      <c r="AE22" s="119">
        <v>564.83000000000004</v>
      </c>
      <c r="AF22" s="119">
        <v>579.15</v>
      </c>
      <c r="AG22" s="119">
        <v>429.49</v>
      </c>
      <c r="AH22" s="119">
        <v>429.49</v>
      </c>
      <c r="AI22" s="119">
        <v>375.19</v>
      </c>
      <c r="AJ22" s="119">
        <v>364.68106641214399</v>
      </c>
      <c r="AK22" s="119">
        <v>346.25623007886861</v>
      </c>
      <c r="AL22" s="119">
        <v>379.91</v>
      </c>
      <c r="AM22" s="1773">
        <v>349.96043514918625</v>
      </c>
      <c r="AN22" s="119">
        <v>377.89937850255762</v>
      </c>
      <c r="AO22" s="119">
        <v>516.66169598583235</v>
      </c>
      <c r="AP22" s="119">
        <v>488.50028715028026</v>
      </c>
      <c r="AQ22" s="119">
        <v>495.79524471838948</v>
      </c>
      <c r="AR22" s="119">
        <v>698.46260424364436</v>
      </c>
      <c r="AS22" s="119">
        <v>650.76364955480756</v>
      </c>
      <c r="AT22" s="119">
        <v>667.53768940115583</v>
      </c>
      <c r="AU22" s="119">
        <v>765.02031557222494</v>
      </c>
      <c r="AV22" s="119">
        <v>785.36675183197985</v>
      </c>
      <c r="AW22" s="119">
        <v>804.81811041666674</v>
      </c>
      <c r="AX22" s="1772">
        <v>649.4072086099585</v>
      </c>
      <c r="AY22" s="1773">
        <v>648.78392296655556</v>
      </c>
      <c r="AZ22" s="119">
        <v>674.67146111617626</v>
      </c>
      <c r="BA22" s="119">
        <v>591.45505339996851</v>
      </c>
      <c r="BB22" s="119">
        <v>643.59475069279301</v>
      </c>
      <c r="BC22" s="119">
        <v>616.80846577869249</v>
      </c>
      <c r="BD22" s="119">
        <v>666.43253831526908</v>
      </c>
      <c r="BE22" s="119">
        <v>690.16</v>
      </c>
      <c r="BF22" s="119">
        <v>573.84480696406263</v>
      </c>
      <c r="BG22" s="119">
        <v>580.79171119805881</v>
      </c>
      <c r="BH22" s="119">
        <v>588.38978486847031</v>
      </c>
      <c r="BI22" s="119">
        <v>600.46012297540494</v>
      </c>
      <c r="BJ22" s="1772">
        <v>656.54059760193581</v>
      </c>
      <c r="BK22" s="1773">
        <v>630.02857562696624</v>
      </c>
      <c r="BL22" s="119">
        <v>643.27485299561795</v>
      </c>
      <c r="BM22" s="119">
        <v>668.40699893331373</v>
      </c>
      <c r="BN22" s="119">
        <v>762.94457396893415</v>
      </c>
      <c r="BO22" s="119">
        <v>733.05478936878262</v>
      </c>
      <c r="BP22" s="119">
        <v>669.02405215795602</v>
      </c>
      <c r="BQ22" s="119">
        <v>687.04443565855968</v>
      </c>
      <c r="BR22" s="119">
        <v>632.84402158387286</v>
      </c>
      <c r="BS22" s="119">
        <v>663.65147288221783</v>
      </c>
      <c r="BT22" s="119">
        <v>665.72954313485116</v>
      </c>
      <c r="BU22" s="119">
        <v>692.93532224244768</v>
      </c>
      <c r="BV22" s="1772">
        <v>632.86429437410618</v>
      </c>
      <c r="BW22" s="1773">
        <v>683.67978642108187</v>
      </c>
      <c r="BX22" s="119">
        <v>713.61739668660039</v>
      </c>
      <c r="BY22" s="119">
        <v>723.86145351557059</v>
      </c>
      <c r="BZ22" s="119">
        <v>714.50365380723053</v>
      </c>
      <c r="CA22" s="119">
        <v>747.71037068064652</v>
      </c>
      <c r="CB22" s="119">
        <v>812.41059370281005</v>
      </c>
      <c r="CC22" s="119">
        <v>766.23013678440304</v>
      </c>
      <c r="CD22" s="119">
        <v>802.2907293254932</v>
      </c>
      <c r="CE22" s="119">
        <v>786.92120846333512</v>
      </c>
      <c r="CF22" s="119">
        <v>818.2888416717509</v>
      </c>
      <c r="CG22" s="119">
        <v>717.31125618744932</v>
      </c>
      <c r="CH22" s="1772">
        <v>713.74706385817444</v>
      </c>
      <c r="CI22" s="1773">
        <v>787.9394187394148</v>
      </c>
      <c r="CJ22" s="119">
        <v>729.19179249742433</v>
      </c>
      <c r="CK22" s="119">
        <v>1213.7346368314493</v>
      </c>
      <c r="CL22" s="119">
        <v>1323.8554213967354</v>
      </c>
      <c r="CM22" s="119">
        <v>1307.6983412964025</v>
      </c>
      <c r="CN22" s="119">
        <v>1371.1168692781507</v>
      </c>
      <c r="CO22" s="119">
        <v>1315.6768099709072</v>
      </c>
      <c r="CP22" s="119">
        <v>1344.5759746460044</v>
      </c>
      <c r="CQ22" s="119">
        <v>902.50936444002718</v>
      </c>
      <c r="CR22" s="119">
        <v>843.36914994119513</v>
      </c>
      <c r="CS22" s="119">
        <v>905.69158358133791</v>
      </c>
      <c r="CT22" s="1772">
        <v>907.85082185167914</v>
      </c>
      <c r="CU22" s="1773">
        <v>929.56664939490179</v>
      </c>
      <c r="CV22" s="119">
        <v>932.8342457550167</v>
      </c>
      <c r="CW22" s="119">
        <v>1085.0406733461657</v>
      </c>
      <c r="CX22" s="119">
        <v>1083.9652816432003</v>
      </c>
      <c r="CY22" s="119">
        <v>1112.649204010025</v>
      </c>
      <c r="CZ22" s="1812">
        <v>1115.1207787436804</v>
      </c>
      <c r="DA22" s="1812">
        <v>1122.9938405067433</v>
      </c>
      <c r="DB22" s="1812">
        <v>1138.1943629035918</v>
      </c>
      <c r="DC22" s="1812">
        <v>1124.042674774937</v>
      </c>
      <c r="DD22" s="1812">
        <v>1138.2534589279333</v>
      </c>
      <c r="DE22" s="1812">
        <v>1204.6391679556632</v>
      </c>
      <c r="DF22" s="1814">
        <v>1168.258274225589</v>
      </c>
      <c r="DG22" s="1815">
        <v>1128.4896047067245</v>
      </c>
      <c r="DH22" s="1812">
        <v>1143.1569407481311</v>
      </c>
      <c r="DI22" s="1812">
        <v>1114.7463323619918</v>
      </c>
      <c r="DJ22" s="1812">
        <v>1081.5353544645957</v>
      </c>
      <c r="DK22" s="1812">
        <v>1032.1201926102469</v>
      </c>
      <c r="DL22" s="1812">
        <v>1090.3886150195729</v>
      </c>
      <c r="DM22" s="1812">
        <v>1080.0493414570267</v>
      </c>
      <c r="DN22" s="1812">
        <v>1091.8075623554071</v>
      </c>
      <c r="DO22" s="1812">
        <v>1087.3786059065067</v>
      </c>
      <c r="DP22" s="1812">
        <v>984.54263209107717</v>
      </c>
      <c r="DQ22" s="1812">
        <v>983.6067677414319</v>
      </c>
      <c r="DR22" s="2872">
        <v>923.27626985510176</v>
      </c>
      <c r="DS22" s="2873">
        <v>977.12964736852382</v>
      </c>
      <c r="DT22" s="2874">
        <v>1005.6809654079796</v>
      </c>
      <c r="DU22" s="2874">
        <v>929.86992238441769</v>
      </c>
      <c r="DV22" s="2874">
        <v>943.05212916350899</v>
      </c>
      <c r="DW22" s="2874">
        <v>848.0605000359227</v>
      </c>
      <c r="DX22" s="2874">
        <v>1794.8763952677002</v>
      </c>
      <c r="DY22" s="2874">
        <v>1726.8154382847663</v>
      </c>
      <c r="DZ22" s="2874">
        <v>1712.0747934151111</v>
      </c>
      <c r="EA22" s="2874">
        <v>1764.0311124686768</v>
      </c>
      <c r="EB22" s="2874">
        <v>1841.2023599532106</v>
      </c>
      <c r="EC22" s="2874">
        <v>1880.2217296556646</v>
      </c>
      <c r="ED22" s="2872">
        <v>1996.1297375885167</v>
      </c>
    </row>
    <row r="23" spans="1:134" ht="30" hidden="1" customHeight="1" x14ac:dyDescent="0.5">
      <c r="A23" s="1774" t="s">
        <v>1122</v>
      </c>
      <c r="B23" s="1766">
        <v>0</v>
      </c>
      <c r="C23" s="1767">
        <v>0</v>
      </c>
      <c r="D23" s="1767">
        <v>0</v>
      </c>
      <c r="E23" s="1767">
        <v>0</v>
      </c>
      <c r="F23" s="1767">
        <v>0</v>
      </c>
      <c r="G23" s="1767">
        <v>0</v>
      </c>
      <c r="H23" s="1767">
        <v>0</v>
      </c>
      <c r="I23" s="1767">
        <v>0</v>
      </c>
      <c r="J23" s="1767">
        <v>0</v>
      </c>
      <c r="K23" s="1767">
        <v>0</v>
      </c>
      <c r="L23" s="1767"/>
      <c r="M23" s="1767"/>
      <c r="N23" s="1767"/>
      <c r="O23" s="1817"/>
      <c r="R23" s="119">
        <v>1.9999123079760746</v>
      </c>
      <c r="S23" s="119">
        <v>2.0060783316378434</v>
      </c>
      <c r="V23" s="1795"/>
      <c r="W23" s="1795"/>
      <c r="X23" s="1795"/>
      <c r="Y23" s="1795"/>
      <c r="Z23" s="1796"/>
      <c r="AA23" s="1795"/>
      <c r="AB23" s="1795"/>
      <c r="AC23" s="1795"/>
      <c r="AD23" s="1795"/>
      <c r="AE23" s="1795"/>
      <c r="AF23" s="1795"/>
      <c r="AG23" s="1795"/>
      <c r="AH23" s="1795"/>
      <c r="AI23" s="1795"/>
      <c r="AJ23" s="1795"/>
      <c r="AK23" s="1795"/>
      <c r="AL23" s="1795">
        <v>0</v>
      </c>
      <c r="AM23" s="1797"/>
      <c r="AN23" s="1795"/>
      <c r="AO23" s="1795"/>
      <c r="AP23" s="1795"/>
      <c r="AQ23" s="1795">
        <v>495.79524471838948</v>
      </c>
      <c r="AR23" s="1795">
        <v>698.46260424364436</v>
      </c>
      <c r="AS23" s="1795"/>
      <c r="AT23" s="1795"/>
      <c r="AU23" s="1795"/>
      <c r="AV23" s="1795"/>
      <c r="AW23" s="1795">
        <v>0</v>
      </c>
      <c r="AX23" s="1796">
        <v>0</v>
      </c>
      <c r="AY23" s="1797"/>
      <c r="AZ23" s="1795"/>
      <c r="BA23" s="1795"/>
      <c r="BB23" s="1795">
        <v>643.59475069279301</v>
      </c>
      <c r="BC23" s="1795">
        <v>0</v>
      </c>
      <c r="BD23" s="1795">
        <v>0</v>
      </c>
      <c r="BE23" s="1795"/>
      <c r="BF23" s="1795"/>
      <c r="BG23" s="1795"/>
      <c r="BH23" s="1795"/>
      <c r="BI23" s="1795"/>
      <c r="BJ23" s="1796"/>
      <c r="BK23" s="1797"/>
      <c r="BL23" s="1795"/>
      <c r="BM23" s="1795"/>
      <c r="BN23" s="1795"/>
      <c r="BO23" s="1795"/>
      <c r="BP23" s="1795"/>
      <c r="BQ23" s="1795"/>
      <c r="BR23" s="1795"/>
      <c r="BS23" s="1795"/>
      <c r="BT23" s="1795"/>
      <c r="BU23" s="1795">
        <v>0</v>
      </c>
      <c r="BV23" s="1796"/>
      <c r="BW23" s="1797">
        <v>0</v>
      </c>
      <c r="BX23" s="1795">
        <v>0</v>
      </c>
      <c r="BY23" s="1795">
        <v>0</v>
      </c>
      <c r="BZ23" s="1795">
        <v>0</v>
      </c>
      <c r="CA23" s="1795">
        <v>0</v>
      </c>
      <c r="CB23" s="1795">
        <v>0</v>
      </c>
      <c r="CC23" s="1795">
        <v>0</v>
      </c>
      <c r="CD23" s="1795">
        <v>0</v>
      </c>
      <c r="CE23" s="1795">
        <v>0</v>
      </c>
      <c r="CF23" s="1795">
        <v>0</v>
      </c>
      <c r="CG23" s="1795">
        <v>0</v>
      </c>
      <c r="CH23" s="1796">
        <v>0</v>
      </c>
      <c r="CI23" s="1797"/>
      <c r="CJ23" s="1795"/>
      <c r="CK23" s="1795"/>
      <c r="CL23" s="1795"/>
      <c r="CM23" s="1795"/>
      <c r="CN23" s="1795"/>
      <c r="CO23" s="1795"/>
      <c r="CP23" s="1795"/>
      <c r="CQ23" s="1795"/>
      <c r="CR23" s="1795"/>
      <c r="CS23" s="1795"/>
      <c r="CT23" s="1796">
        <v>758.73736725746267</v>
      </c>
      <c r="CU23" s="1797"/>
      <c r="CV23" s="1795"/>
      <c r="CW23" s="1795"/>
      <c r="CX23" s="1795"/>
      <c r="CY23" s="1795"/>
      <c r="CZ23" s="1795"/>
      <c r="DA23" s="1795"/>
      <c r="DB23" s="1795"/>
      <c r="DC23" s="1795"/>
      <c r="DD23" s="1795"/>
      <c r="DE23" s="1795"/>
      <c r="DF23" s="1796"/>
      <c r="DG23" s="1797"/>
      <c r="DH23" s="1795"/>
      <c r="DI23" s="1795"/>
      <c r="DJ23" s="1795"/>
      <c r="DK23" s="1795"/>
      <c r="DL23" s="1795"/>
      <c r="DM23" s="1795"/>
      <c r="DN23" s="1795"/>
      <c r="DO23" s="1795"/>
      <c r="DP23" s="1795"/>
      <c r="DQ23" s="1795"/>
      <c r="DR23" s="2869"/>
      <c r="DS23" s="2870"/>
      <c r="DT23" s="2871"/>
      <c r="DU23" s="2871"/>
      <c r="DV23" s="2871"/>
      <c r="DW23" s="2871"/>
      <c r="DX23" s="2871"/>
      <c r="DY23" s="2871"/>
      <c r="DZ23" s="2871"/>
      <c r="EA23" s="2871"/>
      <c r="EB23" s="2871"/>
      <c r="EC23" s="2871"/>
      <c r="ED23" s="2869"/>
    </row>
    <row r="24" spans="1:134" ht="30" hidden="1" customHeight="1" x14ac:dyDescent="0.5">
      <c r="A24" s="1819" t="s">
        <v>1123</v>
      </c>
      <c r="B24" s="1791">
        <v>989.34</v>
      </c>
      <c r="C24" s="1792">
        <v>889.34</v>
      </c>
      <c r="D24" s="1792">
        <v>789.34</v>
      </c>
      <c r="E24" s="1792">
        <v>869.34</v>
      </c>
      <c r="F24" s="1792">
        <v>869.34</v>
      </c>
      <c r="G24" s="1792">
        <v>565.02</v>
      </c>
      <c r="H24" s="1792">
        <v>500.02</v>
      </c>
      <c r="I24" s="1792">
        <v>625.02</v>
      </c>
      <c r="J24" s="1792">
        <v>775.0200000000001</v>
      </c>
      <c r="K24" s="1792">
        <v>775.0200000000001</v>
      </c>
      <c r="L24" s="1767"/>
      <c r="M24" s="1767"/>
      <c r="N24" s="1767"/>
      <c r="O24" s="1817"/>
      <c r="V24" s="1795"/>
      <c r="W24" s="1795"/>
      <c r="X24" s="1795"/>
      <c r="Y24" s="1795"/>
      <c r="Z24" s="1796"/>
      <c r="AA24" s="1795"/>
      <c r="AB24" s="1795"/>
      <c r="AC24" s="1795"/>
      <c r="AD24" s="1795"/>
      <c r="AE24" s="1795"/>
      <c r="AF24" s="1795"/>
      <c r="AG24" s="1795"/>
      <c r="AH24" s="1795"/>
      <c r="AI24" s="1795"/>
      <c r="AJ24" s="1795"/>
      <c r="AK24" s="1795"/>
      <c r="AL24" s="1795"/>
      <c r="AM24" s="1797"/>
      <c r="AN24" s="1795"/>
      <c r="AO24" s="1795"/>
      <c r="AP24" s="1795"/>
      <c r="AQ24" s="1795">
        <v>495.79524471838948</v>
      </c>
      <c r="AR24" s="1795">
        <v>698.46260424364436</v>
      </c>
      <c r="AS24" s="1795"/>
      <c r="AT24" s="1795"/>
      <c r="AU24" s="1795"/>
      <c r="AV24" s="1795"/>
      <c r="AW24" s="1795">
        <v>841.14078481666661</v>
      </c>
      <c r="AX24" s="1796">
        <v>841.23579771991695</v>
      </c>
      <c r="AY24" s="1797"/>
      <c r="AZ24" s="1795"/>
      <c r="BA24" s="1795"/>
      <c r="BB24" s="1795"/>
      <c r="BC24" s="1795"/>
      <c r="BD24" s="1795"/>
      <c r="BE24" s="1795"/>
      <c r="BF24" s="1795"/>
      <c r="BG24" s="1795"/>
      <c r="BH24" s="1795"/>
      <c r="BI24" s="1795"/>
      <c r="BJ24" s="1796"/>
      <c r="BK24" s="1797"/>
      <c r="BL24" s="1795"/>
      <c r="BM24" s="1795"/>
      <c r="BN24" s="1795"/>
      <c r="BO24" s="1795"/>
      <c r="BP24" s="1795"/>
      <c r="BQ24" s="1795"/>
      <c r="BR24" s="1795"/>
      <c r="BS24" s="1795"/>
      <c r="BT24" s="1795"/>
      <c r="BU24" s="1795"/>
      <c r="BV24" s="1796"/>
      <c r="BW24" s="1797"/>
      <c r="BX24" s="1795"/>
      <c r="BY24" s="1795"/>
      <c r="BZ24" s="1795"/>
      <c r="CA24" s="1795"/>
      <c r="CB24" s="1795"/>
      <c r="CC24" s="1795"/>
      <c r="CD24" s="1795"/>
      <c r="CE24" s="1795"/>
      <c r="CF24" s="1795"/>
      <c r="CG24" s="1795"/>
      <c r="CH24" s="1796"/>
      <c r="CI24" s="1797"/>
      <c r="CJ24" s="1795"/>
      <c r="CK24" s="1795"/>
      <c r="CL24" s="1795"/>
      <c r="CM24" s="1795"/>
      <c r="CN24" s="1795"/>
      <c r="CO24" s="1795"/>
      <c r="CP24" s="1795"/>
      <c r="CQ24" s="1795"/>
      <c r="CR24" s="1795"/>
      <c r="CS24" s="1795"/>
      <c r="CT24" s="1796"/>
      <c r="CU24" s="1797"/>
      <c r="CV24" s="1795"/>
      <c r="CW24" s="1795"/>
      <c r="CX24" s="1795"/>
      <c r="CY24" s="1795"/>
      <c r="CZ24" s="1795"/>
      <c r="DA24" s="1795"/>
      <c r="DB24" s="1795"/>
      <c r="DC24" s="1795"/>
      <c r="DD24" s="1795"/>
      <c r="DE24" s="1795"/>
      <c r="DF24" s="1796"/>
      <c r="DG24" s="1797"/>
      <c r="DH24" s="1795"/>
      <c r="DI24" s="1795"/>
      <c r="DJ24" s="1795"/>
      <c r="DK24" s="1795"/>
      <c r="DL24" s="1795"/>
      <c r="DM24" s="1795"/>
      <c r="DN24" s="1795"/>
      <c r="DO24" s="1795"/>
      <c r="DP24" s="1795"/>
      <c r="DQ24" s="1795"/>
      <c r="DR24" s="2869"/>
      <c r="DS24" s="2870"/>
      <c r="DT24" s="2871"/>
      <c r="DU24" s="2871"/>
      <c r="DV24" s="2871"/>
      <c r="DW24" s="2871"/>
      <c r="DX24" s="2871"/>
      <c r="DY24" s="2871"/>
      <c r="DZ24" s="2871"/>
      <c r="EA24" s="2871"/>
      <c r="EB24" s="2871"/>
      <c r="EC24" s="2871"/>
      <c r="ED24" s="2869"/>
    </row>
    <row r="25" spans="1:134" ht="30" hidden="1" customHeight="1" x14ac:dyDescent="0.5">
      <c r="A25" s="1819" t="s">
        <v>1124</v>
      </c>
      <c r="B25" s="1791">
        <v>989.34</v>
      </c>
      <c r="C25" s="1792">
        <v>889.34</v>
      </c>
      <c r="D25" s="1792">
        <v>789.34</v>
      </c>
      <c r="E25" s="1792">
        <v>869.34</v>
      </c>
      <c r="F25" s="1792">
        <v>869.34</v>
      </c>
      <c r="G25" s="1792">
        <v>565.02</v>
      </c>
      <c r="H25" s="1792">
        <v>500.02</v>
      </c>
      <c r="I25" s="1792">
        <v>625.02</v>
      </c>
      <c r="J25" s="1792">
        <v>775.0200000000001</v>
      </c>
      <c r="K25" s="1792">
        <v>775.0200000000001</v>
      </c>
      <c r="L25" s="1767"/>
      <c r="M25" s="1767"/>
      <c r="N25" s="1767"/>
      <c r="O25" s="1817"/>
      <c r="V25" s="1795"/>
      <c r="W25" s="1795"/>
      <c r="X25" s="1795"/>
      <c r="Y25" s="1795"/>
      <c r="Z25" s="1796"/>
      <c r="AA25" s="1795"/>
      <c r="AB25" s="1795"/>
      <c r="AC25" s="1795"/>
      <c r="AD25" s="1795"/>
      <c r="AE25" s="1795"/>
      <c r="AF25" s="1795"/>
      <c r="AG25" s="1795"/>
      <c r="AH25" s="1795"/>
      <c r="AI25" s="1795"/>
      <c r="AJ25" s="1795"/>
      <c r="AK25" s="1795"/>
      <c r="AL25" s="1795"/>
      <c r="AM25" s="1797"/>
      <c r="AN25" s="1795"/>
      <c r="AO25" s="1795"/>
      <c r="AP25" s="1795"/>
      <c r="AQ25" s="1795"/>
      <c r="AR25" s="1795"/>
      <c r="AS25" s="1795"/>
      <c r="AT25" s="1795"/>
      <c r="AU25" s="1795"/>
      <c r="AV25" s="1795"/>
      <c r="AW25" s="1795">
        <v>852.81</v>
      </c>
      <c r="AX25" s="1796">
        <v>866.37</v>
      </c>
      <c r="AY25" s="1797"/>
      <c r="AZ25" s="1795"/>
      <c r="BA25" s="1795"/>
      <c r="BB25" s="1795"/>
      <c r="BC25" s="1795"/>
      <c r="BD25" s="1795"/>
      <c r="BE25" s="1795"/>
      <c r="BF25" s="1795"/>
      <c r="BG25" s="1795"/>
      <c r="BH25" s="1795"/>
      <c r="BI25" s="1795"/>
      <c r="BJ25" s="1796"/>
      <c r="BK25" s="1797"/>
      <c r="BL25" s="1795"/>
      <c r="BM25" s="1795"/>
      <c r="BN25" s="1795"/>
      <c r="BO25" s="1795"/>
      <c r="BP25" s="1795"/>
      <c r="BQ25" s="1795"/>
      <c r="BR25" s="1795"/>
      <c r="BS25" s="1795"/>
      <c r="BT25" s="1795"/>
      <c r="BU25" s="1795"/>
      <c r="BV25" s="1796"/>
      <c r="BW25" s="1797"/>
      <c r="BX25" s="1795"/>
      <c r="BY25" s="1795"/>
      <c r="BZ25" s="1795"/>
      <c r="CA25" s="1795"/>
      <c r="CB25" s="1795"/>
      <c r="CC25" s="1795"/>
      <c r="CD25" s="1795"/>
      <c r="CE25" s="1795"/>
      <c r="CF25" s="1795"/>
      <c r="CG25" s="1795"/>
      <c r="CH25" s="1796"/>
      <c r="CI25" s="1797"/>
      <c r="CJ25" s="1795"/>
      <c r="CK25" s="1795"/>
      <c r="CL25" s="1795"/>
      <c r="CM25" s="1795"/>
      <c r="CN25" s="1795"/>
      <c r="CO25" s="1795"/>
      <c r="CP25" s="1795"/>
      <c r="CQ25" s="1795"/>
      <c r="CR25" s="1795"/>
      <c r="CS25" s="1795"/>
      <c r="CT25" s="1796"/>
      <c r="CU25" s="1797"/>
      <c r="CV25" s="1795"/>
      <c r="CW25" s="1795"/>
      <c r="CX25" s="1795"/>
      <c r="CY25" s="1795"/>
      <c r="CZ25" s="1795"/>
      <c r="DA25" s="1795"/>
      <c r="DB25" s="1795"/>
      <c r="DC25" s="1795"/>
      <c r="DD25" s="1795"/>
      <c r="DE25" s="1795"/>
      <c r="DF25" s="1796"/>
      <c r="DG25" s="1797"/>
      <c r="DH25" s="1795"/>
      <c r="DI25" s="1795"/>
      <c r="DJ25" s="1795"/>
      <c r="DK25" s="1795"/>
      <c r="DL25" s="1795"/>
      <c r="DM25" s="1795"/>
      <c r="DN25" s="1795"/>
      <c r="DO25" s="1795"/>
      <c r="DP25" s="1795"/>
      <c r="DQ25" s="1795"/>
      <c r="DR25" s="2869"/>
      <c r="DS25" s="2870"/>
      <c r="DT25" s="2871"/>
      <c r="DU25" s="2871"/>
      <c r="DV25" s="2871"/>
      <c r="DW25" s="2871"/>
      <c r="DX25" s="2871"/>
      <c r="DY25" s="2871"/>
      <c r="DZ25" s="2871"/>
      <c r="EA25" s="2871"/>
      <c r="EB25" s="2871"/>
      <c r="EC25" s="2871"/>
      <c r="ED25" s="2869"/>
    </row>
    <row r="26" spans="1:134" ht="45.65" customHeight="1" x14ac:dyDescent="0.4">
      <c r="A26" s="1774" t="s">
        <v>1125</v>
      </c>
      <c r="B26" s="1766">
        <v>2.14</v>
      </c>
      <c r="C26" s="1767">
        <v>2.0699999999999998</v>
      </c>
      <c r="D26" s="1767">
        <v>2.11</v>
      </c>
      <c r="E26" s="1767">
        <v>2.0299999999999998</v>
      </c>
      <c r="F26" s="1767">
        <v>2.12</v>
      </c>
      <c r="G26" s="1767">
        <v>2.09</v>
      </c>
      <c r="H26" s="1767">
        <v>2.16</v>
      </c>
      <c r="I26" s="1767">
        <v>2.14</v>
      </c>
      <c r="J26" s="1767">
        <v>2.11</v>
      </c>
      <c r="K26" s="1767">
        <v>2.0797810627247304</v>
      </c>
      <c r="L26" s="1767">
        <v>2.08</v>
      </c>
      <c r="M26" s="1767">
        <v>2.0643417236734374</v>
      </c>
      <c r="N26" s="1767">
        <v>2.0266424172237723</v>
      </c>
      <c r="O26" s="1811">
        <v>1.97</v>
      </c>
      <c r="P26" s="1767">
        <v>1.91</v>
      </c>
      <c r="Q26" s="1767">
        <v>1.9775623955722641</v>
      </c>
      <c r="R26" s="119">
        <v>1.9999123079760746</v>
      </c>
      <c r="S26" s="119">
        <v>2.0099999999999998</v>
      </c>
      <c r="T26" s="1812">
        <v>1.85</v>
      </c>
      <c r="U26" s="1803">
        <v>1.8</v>
      </c>
      <c r="V26" s="119">
        <v>1.7938617822284191</v>
      </c>
      <c r="W26" s="119">
        <v>1.7806926137651415</v>
      </c>
      <c r="X26" s="119">
        <v>1.67</v>
      </c>
      <c r="Y26" s="119">
        <v>0</v>
      </c>
      <c r="Z26" s="1772">
        <v>0</v>
      </c>
      <c r="AA26" s="119">
        <v>0</v>
      </c>
      <c r="AB26" s="119">
        <v>0</v>
      </c>
      <c r="AC26" s="119">
        <v>0</v>
      </c>
      <c r="AD26" s="119">
        <v>0</v>
      </c>
      <c r="AE26" s="119">
        <v>0</v>
      </c>
      <c r="AF26" s="119">
        <v>0</v>
      </c>
      <c r="AG26" s="119">
        <v>0</v>
      </c>
      <c r="AH26" s="119">
        <v>0</v>
      </c>
      <c r="AI26" s="119">
        <v>0</v>
      </c>
      <c r="AJ26" s="119">
        <v>0</v>
      </c>
      <c r="AK26" s="119">
        <v>0</v>
      </c>
      <c r="AL26" s="119">
        <v>0</v>
      </c>
      <c r="AM26" s="1773">
        <v>0</v>
      </c>
      <c r="AN26" s="119">
        <v>0</v>
      </c>
      <c r="AO26" s="119">
        <v>0</v>
      </c>
      <c r="AP26" s="119">
        <v>0</v>
      </c>
      <c r="AQ26" s="119">
        <v>0</v>
      </c>
      <c r="AR26" s="119">
        <v>0</v>
      </c>
      <c r="AS26" s="119">
        <v>0</v>
      </c>
      <c r="AT26" s="119">
        <v>0</v>
      </c>
      <c r="AU26" s="119">
        <v>0</v>
      </c>
      <c r="AV26" s="119">
        <v>0</v>
      </c>
      <c r="AW26" s="119">
        <v>0</v>
      </c>
      <c r="AX26" s="1772">
        <v>0</v>
      </c>
      <c r="AY26" s="1773">
        <v>0</v>
      </c>
      <c r="AZ26" s="119">
        <v>0</v>
      </c>
      <c r="BA26" s="119">
        <v>0</v>
      </c>
      <c r="BB26" s="119">
        <v>0</v>
      </c>
      <c r="BC26" s="119">
        <v>0</v>
      </c>
      <c r="BD26" s="119">
        <v>0</v>
      </c>
      <c r="BE26" s="119">
        <v>0</v>
      </c>
      <c r="BF26" s="119">
        <v>0</v>
      </c>
      <c r="BG26" s="119">
        <v>0</v>
      </c>
      <c r="BH26" s="119">
        <v>0</v>
      </c>
      <c r="BI26" s="119">
        <v>0</v>
      </c>
      <c r="BJ26" s="1772">
        <v>0</v>
      </c>
      <c r="BK26" s="1773">
        <v>0</v>
      </c>
      <c r="BL26" s="119">
        <v>0</v>
      </c>
      <c r="BM26" s="119">
        <v>0</v>
      </c>
      <c r="BN26" s="119">
        <v>0</v>
      </c>
      <c r="BO26" s="119">
        <v>0</v>
      </c>
      <c r="BP26" s="119">
        <v>0</v>
      </c>
      <c r="BQ26" s="119">
        <v>0</v>
      </c>
      <c r="BR26" s="119">
        <v>0</v>
      </c>
      <c r="BS26" s="119">
        <v>0</v>
      </c>
      <c r="BT26" s="119">
        <v>0</v>
      </c>
      <c r="BU26" s="119">
        <v>0</v>
      </c>
      <c r="BV26" s="1772">
        <v>0</v>
      </c>
      <c r="BW26" s="1773">
        <v>0</v>
      </c>
      <c r="BX26" s="119">
        <v>0</v>
      </c>
      <c r="BY26" s="119">
        <v>0</v>
      </c>
      <c r="BZ26" s="119">
        <v>0</v>
      </c>
      <c r="CA26" s="119">
        <v>0</v>
      </c>
      <c r="CB26" s="119">
        <v>0</v>
      </c>
      <c r="CC26" s="119">
        <v>0</v>
      </c>
      <c r="CD26" s="119">
        <v>0</v>
      </c>
      <c r="CE26" s="119">
        <v>0</v>
      </c>
      <c r="CF26" s="119">
        <v>0</v>
      </c>
      <c r="CG26" s="119">
        <v>0</v>
      </c>
      <c r="CH26" s="1772">
        <v>0</v>
      </c>
      <c r="CI26" s="1773">
        <v>0</v>
      </c>
      <c r="CJ26" s="119">
        <v>0</v>
      </c>
      <c r="CK26" s="119">
        <v>0</v>
      </c>
      <c r="CL26" s="119">
        <v>0</v>
      </c>
      <c r="CM26" s="119">
        <v>0</v>
      </c>
      <c r="CN26" s="119">
        <v>0</v>
      </c>
      <c r="CO26" s="119">
        <v>0</v>
      </c>
      <c r="CP26" s="119">
        <v>0</v>
      </c>
      <c r="CQ26" s="119">
        <v>0</v>
      </c>
      <c r="CR26" s="119">
        <v>0</v>
      </c>
      <c r="CS26" s="119">
        <v>0</v>
      </c>
      <c r="CT26" s="1772">
        <v>0</v>
      </c>
      <c r="CU26" s="1773">
        <v>0</v>
      </c>
      <c r="CV26" s="119">
        <v>0</v>
      </c>
      <c r="CW26" s="119">
        <v>0</v>
      </c>
      <c r="CX26" s="119">
        <v>0</v>
      </c>
      <c r="CY26" s="119">
        <v>0</v>
      </c>
      <c r="CZ26" s="119">
        <v>0</v>
      </c>
      <c r="DA26" s="119">
        <v>0</v>
      </c>
      <c r="DB26" s="119">
        <v>0</v>
      </c>
      <c r="DC26" s="119">
        <v>0</v>
      </c>
      <c r="DD26" s="119">
        <v>0</v>
      </c>
      <c r="DE26" s="119">
        <v>0</v>
      </c>
      <c r="DF26" s="1772">
        <v>0</v>
      </c>
      <c r="DG26" s="1773">
        <v>0</v>
      </c>
      <c r="DH26" s="119">
        <v>0</v>
      </c>
      <c r="DI26" s="119">
        <v>0</v>
      </c>
      <c r="DJ26" s="119">
        <v>0</v>
      </c>
      <c r="DK26" s="119">
        <v>0</v>
      </c>
      <c r="DL26" s="119">
        <v>0</v>
      </c>
      <c r="DM26" s="119">
        <v>0</v>
      </c>
      <c r="DN26" s="119">
        <v>0</v>
      </c>
      <c r="DO26" s="119">
        <v>0</v>
      </c>
      <c r="DP26" s="119">
        <v>0</v>
      </c>
      <c r="DQ26" s="119">
        <v>0</v>
      </c>
      <c r="DR26" s="2863">
        <v>0</v>
      </c>
      <c r="DS26" s="2864">
        <v>0</v>
      </c>
      <c r="DT26" s="2865">
        <v>0</v>
      </c>
      <c r="DU26" s="2865">
        <v>0</v>
      </c>
      <c r="DV26" s="2865">
        <v>0</v>
      </c>
      <c r="DW26" s="2865">
        <v>0</v>
      </c>
      <c r="DX26" s="2865">
        <v>0</v>
      </c>
      <c r="DY26" s="2865">
        <v>0</v>
      </c>
      <c r="DZ26" s="2865">
        <v>0</v>
      </c>
      <c r="EA26" s="2865">
        <v>0</v>
      </c>
      <c r="EB26" s="2865">
        <v>0</v>
      </c>
      <c r="EC26" s="2865">
        <v>0</v>
      </c>
      <c r="ED26" s="2863">
        <v>0</v>
      </c>
    </row>
    <row r="27" spans="1:134" ht="45.65" customHeight="1" x14ac:dyDescent="0.4">
      <c r="A27" s="1774" t="s">
        <v>1126</v>
      </c>
      <c r="B27" s="1766">
        <v>575.98</v>
      </c>
      <c r="C27" s="1767">
        <v>575.97</v>
      </c>
      <c r="D27" s="1767">
        <v>575.99</v>
      </c>
      <c r="E27" s="1767">
        <v>500.98</v>
      </c>
      <c r="F27" s="1767">
        <v>500.99</v>
      </c>
      <c r="G27" s="1767">
        <v>501</v>
      </c>
      <c r="H27" s="1767">
        <v>832.34</v>
      </c>
      <c r="I27" s="1767">
        <v>832.34</v>
      </c>
      <c r="J27" s="1767">
        <v>832.36</v>
      </c>
      <c r="K27" s="1767">
        <v>832.47697672126787</v>
      </c>
      <c r="L27" s="1767">
        <v>832.48</v>
      </c>
      <c r="M27" s="1767">
        <v>1044.8895424579382</v>
      </c>
      <c r="N27" s="1767">
        <v>1044.8855393211047</v>
      </c>
      <c r="O27" s="1811">
        <v>1044.8800000000001</v>
      </c>
      <c r="P27" s="1767">
        <v>1020.89</v>
      </c>
      <c r="Q27" s="1767">
        <v>1220.8998533834588</v>
      </c>
      <c r="R27" s="1812">
        <v>1220.896914313407</v>
      </c>
      <c r="S27" s="1812">
        <v>1220.92</v>
      </c>
      <c r="T27" s="1812">
        <v>1100.9000000000001</v>
      </c>
      <c r="U27" s="1809">
        <v>1076.8900000000001</v>
      </c>
      <c r="V27" s="119">
        <v>1166.4107361161109</v>
      </c>
      <c r="W27" s="119">
        <v>1142.2364632249617</v>
      </c>
      <c r="X27" s="119">
        <v>1042.22</v>
      </c>
      <c r="Y27" s="119">
        <v>814.51252355482984</v>
      </c>
      <c r="Z27" s="1772">
        <v>815.04</v>
      </c>
      <c r="AA27" s="119">
        <v>1365.53</v>
      </c>
      <c r="AB27" s="119">
        <v>1365.55</v>
      </c>
      <c r="AC27" s="119">
        <v>1365.55</v>
      </c>
      <c r="AD27" s="119">
        <v>1365.56</v>
      </c>
      <c r="AE27" s="119">
        <v>1365.57</v>
      </c>
      <c r="AF27" s="119">
        <v>1365.58</v>
      </c>
      <c r="AG27" s="119">
        <v>1365.6599999999999</v>
      </c>
      <c r="AH27" s="119">
        <v>1365.6599999999999</v>
      </c>
      <c r="AI27" s="119">
        <v>1365.9099999999999</v>
      </c>
      <c r="AJ27" s="119">
        <v>1365.9162410132139</v>
      </c>
      <c r="AK27" s="119">
        <v>1365.9387141668933</v>
      </c>
      <c r="AL27" s="119">
        <v>1366.03</v>
      </c>
      <c r="AM27" s="1773">
        <v>1341.0144611957503</v>
      </c>
      <c r="AN27" s="119">
        <v>1315.9436783260153</v>
      </c>
      <c r="AO27" s="119">
        <v>1290.9621781536644</v>
      </c>
      <c r="AP27" s="119">
        <v>1240.91425518595</v>
      </c>
      <c r="AQ27" s="119">
        <v>1215.8842431893236</v>
      </c>
      <c r="AR27" s="119">
        <v>1190.9562235059848</v>
      </c>
      <c r="AS27" s="119">
        <v>1165.9820661419503</v>
      </c>
      <c r="AT27" s="119">
        <v>1140.9841992972199</v>
      </c>
      <c r="AU27" s="119">
        <v>1116.2962982231907</v>
      </c>
      <c r="AV27" s="119">
        <v>991.1025768826072</v>
      </c>
      <c r="AW27" s="119">
        <v>841.14078481666661</v>
      </c>
      <c r="AX27" s="1772">
        <v>841.23579771991695</v>
      </c>
      <c r="AY27" s="1773">
        <v>841.18228631100339</v>
      </c>
      <c r="AZ27" s="119">
        <v>841.2214118756184</v>
      </c>
      <c r="BA27" s="119">
        <v>841.24653204391632</v>
      </c>
      <c r="BB27" s="119">
        <v>841.27584671291834</v>
      </c>
      <c r="BC27" s="119">
        <v>841.31152431508849</v>
      </c>
      <c r="BD27" s="119">
        <v>841.32214517018451</v>
      </c>
      <c r="BE27" s="119">
        <v>841.34</v>
      </c>
      <c r="BF27" s="119">
        <v>841.27835027454842</v>
      </c>
      <c r="BG27" s="119">
        <v>841.8313328172909</v>
      </c>
      <c r="BH27" s="119">
        <v>841.87322027654943</v>
      </c>
      <c r="BI27" s="119">
        <v>841.91409513188273</v>
      </c>
      <c r="BJ27" s="1772">
        <v>841.95162333056453</v>
      </c>
      <c r="BK27" s="1773">
        <v>842.03887912415667</v>
      </c>
      <c r="BL27" s="119">
        <v>842.05740838999702</v>
      </c>
      <c r="BM27" s="119">
        <v>842.0670538750137</v>
      </c>
      <c r="BN27" s="119">
        <v>841.56330017853952</v>
      </c>
      <c r="BO27" s="119">
        <v>842.10612849821143</v>
      </c>
      <c r="BP27" s="119">
        <v>842.19161640964103</v>
      </c>
      <c r="BQ27" s="119">
        <v>841.95279888170751</v>
      </c>
      <c r="BR27" s="119">
        <v>841.96198707958058</v>
      </c>
      <c r="BS27" s="119">
        <v>842.38559333496994</v>
      </c>
      <c r="BT27" s="119">
        <v>842.38640344308237</v>
      </c>
      <c r="BU27" s="119">
        <v>817.46521570343407</v>
      </c>
      <c r="BV27" s="1772">
        <v>817.8022525548464</v>
      </c>
      <c r="BW27" s="1773">
        <v>817.50209006319005</v>
      </c>
      <c r="BX27" s="119">
        <v>817.51295714832065</v>
      </c>
      <c r="BY27" s="119">
        <v>817.50211477098173</v>
      </c>
      <c r="BZ27" s="119">
        <v>817.50787529662193</v>
      </c>
      <c r="CA27" s="119">
        <v>817.51457360317681</v>
      </c>
      <c r="CB27" s="119">
        <v>817.53379268567858</v>
      </c>
      <c r="CC27" s="119">
        <v>817.53689470962399</v>
      </c>
      <c r="CD27" s="119">
        <v>817.53159821886425</v>
      </c>
      <c r="CE27" s="119">
        <v>817.67228039486474</v>
      </c>
      <c r="CF27" s="119">
        <v>817.68153635346755</v>
      </c>
      <c r="CG27" s="119">
        <v>817.66976303421688</v>
      </c>
      <c r="CH27" s="1772">
        <v>817.81430202965259</v>
      </c>
      <c r="CI27" s="1773">
        <v>817.69979932255171</v>
      </c>
      <c r="CJ27" s="119">
        <v>791.69923137991634</v>
      </c>
      <c r="CK27" s="119">
        <v>791.69328510769924</v>
      </c>
      <c r="CL27" s="119">
        <v>791.67582956286992</v>
      </c>
      <c r="CM27" s="119">
        <v>791.68164502261493</v>
      </c>
      <c r="CN27" s="119">
        <v>791.69607309848436</v>
      </c>
      <c r="CO27" s="119">
        <v>791.69569165564667</v>
      </c>
      <c r="CP27" s="119">
        <v>791.68387092069281</v>
      </c>
      <c r="CQ27" s="119">
        <v>791.81718781189511</v>
      </c>
      <c r="CR27" s="119">
        <v>754.35682998055211</v>
      </c>
      <c r="CS27" s="119">
        <v>758.69290059215848</v>
      </c>
      <c r="CT27" s="1772">
        <v>758.73736725746267</v>
      </c>
      <c r="CU27" s="1773">
        <v>751.01</v>
      </c>
      <c r="CV27" s="119">
        <v>751.01</v>
      </c>
      <c r="CW27" s="119">
        <v>751.01</v>
      </c>
      <c r="CX27" s="119">
        <v>751.01</v>
      </c>
      <c r="CY27" s="119">
        <v>751.01</v>
      </c>
      <c r="CZ27" s="1812">
        <v>751.01</v>
      </c>
      <c r="DA27" s="1812">
        <v>751.01</v>
      </c>
      <c r="DB27" s="1812">
        <v>751.01</v>
      </c>
      <c r="DC27" s="1812">
        <v>751.01</v>
      </c>
      <c r="DD27" s="1812">
        <v>751.01</v>
      </c>
      <c r="DE27" s="1812">
        <v>751.01</v>
      </c>
      <c r="DF27" s="1814">
        <v>662.91790334943312</v>
      </c>
      <c r="DG27" s="1815">
        <v>659.71795479476236</v>
      </c>
      <c r="DH27" s="1812">
        <v>666.11460372552119</v>
      </c>
      <c r="DI27" s="1812">
        <v>336.00571372731758</v>
      </c>
      <c r="DJ27" s="1812">
        <v>697.6022689027759</v>
      </c>
      <c r="DK27" s="1812">
        <v>704.6799394116349</v>
      </c>
      <c r="DL27" s="1812">
        <v>705.46356052046622</v>
      </c>
      <c r="DM27" s="1812">
        <v>724.5799819934881</v>
      </c>
      <c r="DN27" s="1812">
        <v>732.18974881719544</v>
      </c>
      <c r="DO27" s="1812">
        <v>753.5659159118112</v>
      </c>
      <c r="DP27" s="1812">
        <v>775.40463521002607</v>
      </c>
      <c r="DQ27" s="1812">
        <v>761.65276765109945</v>
      </c>
      <c r="DR27" s="2872">
        <v>774.57181977612925</v>
      </c>
      <c r="DS27" s="2873">
        <v>797.62670233180791</v>
      </c>
      <c r="DT27" s="2874">
        <v>807.1909874923582</v>
      </c>
      <c r="DU27" s="2874">
        <v>838.19013936774877</v>
      </c>
      <c r="DV27" s="2874">
        <v>498.03111711149438</v>
      </c>
      <c r="DW27" s="2874">
        <v>504.85406610867471</v>
      </c>
      <c r="DX27" s="2874">
        <v>506.72504820295239</v>
      </c>
      <c r="DY27" s="2874">
        <v>504.48303319499144</v>
      </c>
      <c r="DZ27" s="2874">
        <v>524.44466319652213</v>
      </c>
      <c r="EA27" s="2874">
        <v>578.42226197983518</v>
      </c>
      <c r="EB27" s="2865">
        <v>600.85849632978261</v>
      </c>
      <c r="EC27" s="2865">
        <v>0</v>
      </c>
      <c r="ED27" s="2863">
        <v>0</v>
      </c>
    </row>
    <row r="28" spans="1:134" s="1828" customFormat="1" ht="45.65" customHeight="1" x14ac:dyDescent="0.45">
      <c r="A28" s="152" t="s">
        <v>1127</v>
      </c>
      <c r="B28" s="1820"/>
      <c r="C28" s="1821"/>
      <c r="D28" s="1821"/>
      <c r="E28" s="1821"/>
      <c r="F28" s="1821"/>
      <c r="G28" s="1821"/>
      <c r="H28" s="1821"/>
      <c r="I28" s="1821"/>
      <c r="J28" s="1821"/>
      <c r="K28" s="1821"/>
      <c r="L28" s="1821"/>
      <c r="M28" s="1821"/>
      <c r="N28" s="1821"/>
      <c r="O28" s="1822"/>
      <c r="P28" s="1821"/>
      <c r="Q28" s="1821"/>
      <c r="R28" s="1823"/>
      <c r="S28" s="1823"/>
      <c r="T28" s="1823"/>
      <c r="U28" s="1824"/>
      <c r="V28" s="1825"/>
      <c r="W28" s="1825"/>
      <c r="X28" s="1825"/>
      <c r="Y28" s="1825"/>
      <c r="Z28" s="1826"/>
      <c r="AA28" s="1825"/>
      <c r="AB28" s="1825"/>
      <c r="AC28" s="1825"/>
      <c r="AD28" s="1825"/>
      <c r="AE28" s="1825"/>
      <c r="AF28" s="1825"/>
      <c r="AG28" s="1825"/>
      <c r="AH28" s="1825"/>
      <c r="AI28" s="1825"/>
      <c r="AJ28" s="1825"/>
      <c r="AK28" s="1825"/>
      <c r="AL28" s="1825"/>
      <c r="AM28" s="1827"/>
      <c r="AN28" s="1825"/>
      <c r="AO28" s="1825"/>
      <c r="AP28" s="1825"/>
      <c r="AQ28" s="1825"/>
      <c r="AR28" s="1825"/>
      <c r="AS28" s="1825"/>
      <c r="AT28" s="1825"/>
      <c r="AU28" s="1825"/>
      <c r="AV28" s="1825"/>
      <c r="AW28" s="1825"/>
      <c r="AX28" s="1826"/>
      <c r="AY28" s="1827"/>
      <c r="AZ28" s="1825"/>
      <c r="BA28" s="1825"/>
      <c r="BB28" s="1825"/>
      <c r="BC28" s="1825"/>
      <c r="BD28" s="1825"/>
      <c r="BE28" s="1825"/>
      <c r="BF28" s="1825">
        <v>88.468533710758521</v>
      </c>
      <c r="BG28" s="1825">
        <v>88.498408079231012</v>
      </c>
      <c r="BH28" s="1825">
        <v>88.527327430113161</v>
      </c>
      <c r="BI28" s="1825">
        <v>88.557243920306846</v>
      </c>
      <c r="BJ28" s="1826">
        <v>88.514205998772084</v>
      </c>
      <c r="BK28" s="1827">
        <v>88.603102649717215</v>
      </c>
      <c r="BL28" s="1825">
        <v>88.626438610607423</v>
      </c>
      <c r="BM28" s="1825">
        <v>88.648288490822807</v>
      </c>
      <c r="BN28" s="1825">
        <v>88.157144277807546</v>
      </c>
      <c r="BO28" s="1825">
        <v>88.678431240545976</v>
      </c>
      <c r="BP28" s="1825">
        <v>88.691358690051885</v>
      </c>
      <c r="BQ28" s="1825">
        <v>88.435285999330787</v>
      </c>
      <c r="BR28" s="1825">
        <v>88.435285999507457</v>
      </c>
      <c r="BS28" s="1825">
        <v>88.435286000105208</v>
      </c>
      <c r="BT28" s="1825">
        <v>88.435286000000005</v>
      </c>
      <c r="BU28" s="1825">
        <v>63.5</v>
      </c>
      <c r="BV28" s="1826">
        <v>63.787921593247525</v>
      </c>
      <c r="BW28" s="1827">
        <v>63.5</v>
      </c>
      <c r="BX28" s="1825">
        <v>63.5</v>
      </c>
      <c r="BY28" s="1825">
        <v>63.5</v>
      </c>
      <c r="BZ28" s="1825">
        <v>63.499999999999993</v>
      </c>
      <c r="CA28" s="1825">
        <v>63.500000000000007</v>
      </c>
      <c r="CB28" s="1825">
        <v>63.5</v>
      </c>
      <c r="CC28" s="1825">
        <v>63.5</v>
      </c>
      <c r="CD28" s="1825">
        <v>63.5</v>
      </c>
      <c r="CE28" s="1825">
        <v>63.499999999999993</v>
      </c>
      <c r="CF28" s="1825">
        <v>63.5</v>
      </c>
      <c r="CG28" s="1825">
        <v>63.500000000000007</v>
      </c>
      <c r="CH28" s="1826">
        <v>63.605902169743672</v>
      </c>
      <c r="CI28" s="1827">
        <v>63.5</v>
      </c>
      <c r="CJ28" s="1825">
        <v>37.5</v>
      </c>
      <c r="CK28" s="1825">
        <v>37.499999999999993</v>
      </c>
      <c r="CL28" s="1825">
        <v>37.5</v>
      </c>
      <c r="CM28" s="1825">
        <v>37.5</v>
      </c>
      <c r="CN28" s="1825">
        <v>37.5</v>
      </c>
      <c r="CO28" s="1825">
        <v>37.5</v>
      </c>
      <c r="CP28" s="1825">
        <v>37.500000000000007</v>
      </c>
      <c r="CQ28" s="1825">
        <v>37.5</v>
      </c>
      <c r="CR28" s="1825">
        <v>0</v>
      </c>
      <c r="CS28" s="1825">
        <v>0</v>
      </c>
      <c r="CT28" s="1826">
        <v>0</v>
      </c>
      <c r="CU28" s="1827">
        <v>0</v>
      </c>
      <c r="CV28" s="1825">
        <v>0</v>
      </c>
      <c r="CW28" s="1825">
        <v>0</v>
      </c>
      <c r="CX28" s="1825">
        <v>0</v>
      </c>
      <c r="CY28" s="1825">
        <v>0</v>
      </c>
      <c r="CZ28" s="1825">
        <v>0</v>
      </c>
      <c r="DA28" s="1825">
        <v>0</v>
      </c>
      <c r="DB28" s="1825">
        <v>0</v>
      </c>
      <c r="DC28" s="1825">
        <v>0</v>
      </c>
      <c r="DD28" s="1825">
        <v>0</v>
      </c>
      <c r="DE28" s="1825">
        <v>0</v>
      </c>
      <c r="DF28" s="1826">
        <v>0</v>
      </c>
      <c r="DG28" s="1827">
        <v>0</v>
      </c>
      <c r="DH28" s="1825">
        <v>0</v>
      </c>
      <c r="DI28" s="1825">
        <v>0</v>
      </c>
      <c r="DJ28" s="1825">
        <v>0</v>
      </c>
      <c r="DK28" s="1825">
        <v>0</v>
      </c>
      <c r="DL28" s="1825">
        <v>0</v>
      </c>
      <c r="DM28" s="1825">
        <v>0</v>
      </c>
      <c r="DN28" s="1825">
        <v>0</v>
      </c>
      <c r="DO28" s="1825">
        <v>0</v>
      </c>
      <c r="DP28" s="1825">
        <v>0</v>
      </c>
      <c r="DQ28" s="1825">
        <v>0</v>
      </c>
      <c r="DR28" s="2877">
        <v>0</v>
      </c>
      <c r="DS28" s="2878">
        <v>0</v>
      </c>
      <c r="DT28" s="2879">
        <v>0</v>
      </c>
      <c r="DU28" s="2879">
        <v>0</v>
      </c>
      <c r="DV28" s="2879">
        <v>0</v>
      </c>
      <c r="DW28" s="2879">
        <v>0</v>
      </c>
      <c r="DX28" s="2879">
        <v>0</v>
      </c>
      <c r="DY28" s="2879">
        <v>0</v>
      </c>
      <c r="DZ28" s="2879">
        <v>0</v>
      </c>
      <c r="EA28" s="2879">
        <v>0</v>
      </c>
      <c r="EB28" s="2879">
        <v>0</v>
      </c>
      <c r="EC28" s="2879">
        <v>0</v>
      </c>
      <c r="ED28" s="2877">
        <v>0</v>
      </c>
    </row>
    <row r="29" spans="1:134" ht="45.65" customHeight="1" x14ac:dyDescent="0.4">
      <c r="A29" s="1774" t="s">
        <v>1128</v>
      </c>
      <c r="B29" s="1766">
        <v>535.55999999999995</v>
      </c>
      <c r="C29" s="1767">
        <v>535.72</v>
      </c>
      <c r="D29" s="1767">
        <v>536.28</v>
      </c>
      <c r="E29" s="1767">
        <v>537.15</v>
      </c>
      <c r="F29" s="1767">
        <v>483.46</v>
      </c>
      <c r="G29" s="1767">
        <v>484.04</v>
      </c>
      <c r="H29" s="1767">
        <v>484.14</v>
      </c>
      <c r="I29" s="1767">
        <v>484.32</v>
      </c>
      <c r="J29" s="1767">
        <v>501.63</v>
      </c>
      <c r="K29" s="1767">
        <v>502.18000000000006</v>
      </c>
      <c r="L29" s="1767">
        <v>436.23</v>
      </c>
      <c r="M29" s="1767">
        <v>436.65</v>
      </c>
      <c r="N29" s="1767">
        <v>436.78</v>
      </c>
      <c r="O29" s="1829">
        <v>436.78</v>
      </c>
      <c r="P29" s="1813">
        <v>446.78</v>
      </c>
      <c r="Q29" s="1813">
        <v>446.78</v>
      </c>
      <c r="R29" s="1812">
        <v>446.78</v>
      </c>
      <c r="S29" s="1812">
        <v>446.78</v>
      </c>
      <c r="T29" s="1812">
        <v>459.15999999999997</v>
      </c>
      <c r="U29" s="1813">
        <v>459.38</v>
      </c>
      <c r="V29" s="119">
        <v>466.78000000000003</v>
      </c>
      <c r="W29" s="119">
        <v>473.89</v>
      </c>
      <c r="X29" s="119">
        <v>473.89</v>
      </c>
      <c r="Y29" s="119">
        <v>473.89</v>
      </c>
      <c r="Z29" s="1772">
        <v>484.68999999999994</v>
      </c>
      <c r="AA29" s="119">
        <v>484.68999999999994</v>
      </c>
      <c r="AB29" s="119">
        <v>502.06</v>
      </c>
      <c r="AC29" s="119">
        <v>539.47</v>
      </c>
      <c r="AD29" s="119">
        <v>539.47</v>
      </c>
      <c r="AE29" s="119">
        <v>552.47</v>
      </c>
      <c r="AF29" s="119">
        <v>567.38</v>
      </c>
      <c r="AG29" s="119">
        <v>591.35</v>
      </c>
      <c r="AH29" s="119">
        <v>591.35</v>
      </c>
      <c r="AI29" s="119">
        <v>627.54999999999995</v>
      </c>
      <c r="AJ29" s="119">
        <v>627.54999999999995</v>
      </c>
      <c r="AK29" s="119">
        <v>627.54999999999995</v>
      </c>
      <c r="AL29" s="119">
        <v>697.84</v>
      </c>
      <c r="AM29" s="1773">
        <v>697.84</v>
      </c>
      <c r="AN29" s="119">
        <v>733.31</v>
      </c>
      <c r="AO29" s="119">
        <v>734.72</v>
      </c>
      <c r="AP29" s="119">
        <v>657.56999999999994</v>
      </c>
      <c r="AQ29" s="119">
        <v>712.11</v>
      </c>
      <c r="AR29" s="119">
        <v>712.11</v>
      </c>
      <c r="AS29" s="119">
        <v>843.18000000000006</v>
      </c>
      <c r="AT29" s="119">
        <v>728.37</v>
      </c>
      <c r="AU29" s="119">
        <v>826.5</v>
      </c>
      <c r="AV29" s="119">
        <v>827.88</v>
      </c>
      <c r="AW29" s="119">
        <v>852.81</v>
      </c>
      <c r="AX29" s="1772">
        <v>866.37</v>
      </c>
      <c r="AY29" s="1773">
        <v>866.37</v>
      </c>
      <c r="AZ29" s="119">
        <v>866.37</v>
      </c>
      <c r="BA29" s="119">
        <v>890.53</v>
      </c>
      <c r="BB29" s="119">
        <v>925.27</v>
      </c>
      <c r="BC29" s="119">
        <v>932.92000000000007</v>
      </c>
      <c r="BD29" s="119">
        <v>977.36</v>
      </c>
      <c r="BE29" s="119">
        <v>821.83</v>
      </c>
      <c r="BF29" s="119">
        <v>821.83</v>
      </c>
      <c r="BG29" s="119">
        <v>873.05000000000007</v>
      </c>
      <c r="BH29" s="119">
        <v>915.42000000000007</v>
      </c>
      <c r="BI29" s="119">
        <v>915.42000000000007</v>
      </c>
      <c r="BJ29" s="1772">
        <v>968.2</v>
      </c>
      <c r="BK29" s="1773">
        <v>880.93</v>
      </c>
      <c r="BL29" s="119">
        <v>880.93</v>
      </c>
      <c r="BM29" s="119">
        <v>910.56999999999994</v>
      </c>
      <c r="BN29" s="119">
        <v>727.15</v>
      </c>
      <c r="BO29" s="119">
        <v>729.66</v>
      </c>
      <c r="BP29" s="119">
        <v>741.72299999999996</v>
      </c>
      <c r="BQ29" s="119">
        <v>746.96</v>
      </c>
      <c r="BR29" s="119">
        <v>755.98</v>
      </c>
      <c r="BS29" s="119">
        <v>760.44999999999993</v>
      </c>
      <c r="BT29" s="119">
        <v>768.04000000000008</v>
      </c>
      <c r="BU29" s="119">
        <v>768.04000000000008</v>
      </c>
      <c r="BV29" s="1772">
        <v>844.78</v>
      </c>
      <c r="BW29" s="1773">
        <v>844.78</v>
      </c>
      <c r="BX29" s="119">
        <v>867.12</v>
      </c>
      <c r="BY29" s="119">
        <v>867.12</v>
      </c>
      <c r="BZ29" s="119">
        <v>896.13000000000011</v>
      </c>
      <c r="CA29" s="119">
        <v>781.27</v>
      </c>
      <c r="CB29" s="119">
        <v>815.29000000000008</v>
      </c>
      <c r="CC29" s="119">
        <v>825.12</v>
      </c>
      <c r="CD29" s="119">
        <v>828.28</v>
      </c>
      <c r="CE29" s="119">
        <v>858.35</v>
      </c>
      <c r="CF29" s="119">
        <v>923.59</v>
      </c>
      <c r="CG29" s="119">
        <v>935.89</v>
      </c>
      <c r="CH29" s="1772">
        <v>971.43</v>
      </c>
      <c r="CI29" s="1773">
        <v>844.8900000000001</v>
      </c>
      <c r="CJ29" s="119">
        <v>846.74</v>
      </c>
      <c r="CK29" s="119">
        <v>856.77</v>
      </c>
      <c r="CL29" s="119">
        <v>939.92000000000007</v>
      </c>
      <c r="CM29" s="119">
        <v>1222.9842216699999</v>
      </c>
      <c r="CN29" s="119">
        <v>1223.7</v>
      </c>
      <c r="CO29" s="119">
        <v>951.16</v>
      </c>
      <c r="CP29" s="119">
        <v>979.93</v>
      </c>
      <c r="CQ29" s="119">
        <v>1083.8200000000002</v>
      </c>
      <c r="CR29" s="119">
        <v>995.47</v>
      </c>
      <c r="CS29" s="119">
        <v>1030.3</v>
      </c>
      <c r="CT29" s="1772">
        <v>1061.8800000000001</v>
      </c>
      <c r="CU29" s="1773">
        <v>1020.5400000000001</v>
      </c>
      <c r="CV29" s="119">
        <v>1039.1510626100001</v>
      </c>
      <c r="CW29" s="119">
        <v>1081.1531094100001</v>
      </c>
      <c r="CX29" s="119">
        <v>1082.70738901</v>
      </c>
      <c r="CY29" s="119">
        <v>1058.6675259799999</v>
      </c>
      <c r="CZ29" s="1812">
        <v>1096.9221957</v>
      </c>
      <c r="DA29" s="1812">
        <v>1065.94983925</v>
      </c>
      <c r="DB29" s="1812">
        <v>1102.3768989099999</v>
      </c>
      <c r="DC29" s="1812">
        <v>1173.2423669500001</v>
      </c>
      <c r="DD29" s="1812">
        <v>1104.8352728599998</v>
      </c>
      <c r="DE29" s="1812">
        <v>1127.4749845600002</v>
      </c>
      <c r="DF29" s="1814">
        <v>1236.75785154</v>
      </c>
      <c r="DG29" s="1815">
        <v>1151.2016271099999</v>
      </c>
      <c r="DH29" s="1812">
        <v>1171.0174567399999</v>
      </c>
      <c r="DI29" s="1812">
        <v>1184.0710397799999</v>
      </c>
      <c r="DJ29" s="1812">
        <v>1244.0266258000001</v>
      </c>
      <c r="DK29" s="1812">
        <v>1248.8245298400002</v>
      </c>
      <c r="DL29" s="1812">
        <v>1296.99062168</v>
      </c>
      <c r="DM29" s="1812">
        <v>1328.8716494299999</v>
      </c>
      <c r="DN29" s="1812">
        <v>1333.4681375999999</v>
      </c>
      <c r="DO29" s="1812">
        <v>1534.22271574</v>
      </c>
      <c r="DP29" s="1812">
        <v>1327.88494926</v>
      </c>
      <c r="DQ29" s="1812">
        <v>1365.4820256200001</v>
      </c>
      <c r="DR29" s="2872">
        <v>1455.7752060899998</v>
      </c>
      <c r="DS29" s="2873">
        <v>1363.4750862199999</v>
      </c>
      <c r="DT29" s="2874">
        <v>1370.47162493</v>
      </c>
      <c r="DU29" s="2874">
        <v>1404.7682492500001</v>
      </c>
      <c r="DV29" s="2874">
        <v>1401.4976933299999</v>
      </c>
      <c r="DW29" s="2874">
        <v>1407.4340112299999</v>
      </c>
      <c r="DX29" s="2874">
        <v>1424.75122803</v>
      </c>
      <c r="DY29" s="2874">
        <v>1428.64525093</v>
      </c>
      <c r="DZ29" s="2874">
        <v>1496.2084128699998</v>
      </c>
      <c r="EA29" s="2874">
        <v>1499.3497403399999</v>
      </c>
      <c r="EB29" s="2874">
        <v>1435.9819217899999</v>
      </c>
      <c r="EC29" s="2874">
        <v>1488.3265956299999</v>
      </c>
      <c r="ED29" s="2872">
        <v>1551.6791665999999</v>
      </c>
    </row>
    <row r="30" spans="1:134" ht="45.65" customHeight="1" thickBot="1" x14ac:dyDescent="0.45">
      <c r="A30" s="1830" t="s">
        <v>162</v>
      </c>
      <c r="B30" s="1831"/>
      <c r="C30" s="1832"/>
      <c r="D30" s="1832"/>
      <c r="E30" s="1832"/>
      <c r="F30" s="1832"/>
      <c r="G30" s="1832"/>
      <c r="H30" s="1832"/>
      <c r="I30" s="1832"/>
      <c r="J30" s="1832"/>
      <c r="K30" s="1832"/>
      <c r="L30" s="1832"/>
      <c r="M30" s="1832"/>
      <c r="N30" s="1832"/>
      <c r="O30" s="1833"/>
      <c r="P30" s="1834"/>
      <c r="Q30" s="1834"/>
      <c r="R30" s="1835"/>
      <c r="S30" s="1835"/>
      <c r="T30" s="1835"/>
      <c r="U30" s="1834"/>
      <c r="V30" s="1836"/>
      <c r="W30" s="1836"/>
      <c r="X30" s="1836"/>
      <c r="Y30" s="1836"/>
      <c r="Z30" s="1837"/>
      <c r="AA30" s="1836"/>
      <c r="AB30" s="1836"/>
      <c r="AC30" s="1836"/>
      <c r="AD30" s="1836"/>
      <c r="AE30" s="1836"/>
      <c r="AF30" s="1836"/>
      <c r="AG30" s="1836"/>
      <c r="AH30" s="1836"/>
      <c r="AI30" s="1836"/>
      <c r="AJ30" s="1836"/>
      <c r="AK30" s="1836"/>
      <c r="AL30" s="1836"/>
      <c r="AM30" s="1838"/>
      <c r="AN30" s="1836"/>
      <c r="AO30" s="1836"/>
      <c r="AP30" s="1836"/>
      <c r="AQ30" s="1836"/>
      <c r="AR30" s="1836"/>
      <c r="AS30" s="1836"/>
      <c r="AT30" s="1836"/>
      <c r="AU30" s="1836"/>
      <c r="AV30" s="1836"/>
      <c r="AW30" s="1836"/>
      <c r="AX30" s="1837"/>
      <c r="AY30" s="1838"/>
      <c r="AZ30" s="1836"/>
      <c r="BA30" s="1836"/>
      <c r="BB30" s="1836"/>
      <c r="BC30" s="1836"/>
      <c r="BD30" s="1836"/>
      <c r="BE30" s="1836"/>
      <c r="BF30" s="1836"/>
      <c r="BG30" s="1836"/>
      <c r="BH30" s="1836"/>
      <c r="BI30" s="1836"/>
      <c r="BJ30" s="1837"/>
      <c r="BK30" s="1838"/>
      <c r="BL30" s="1836"/>
      <c r="BM30" s="1836"/>
      <c r="BN30" s="1836"/>
      <c r="BO30" s="1836"/>
      <c r="BP30" s="1836"/>
      <c r="BQ30" s="1836"/>
      <c r="BR30" s="1836"/>
      <c r="BS30" s="1836"/>
      <c r="BT30" s="1836"/>
      <c r="BU30" s="1836"/>
      <c r="BV30" s="1837"/>
      <c r="BW30" s="1838"/>
      <c r="BX30" s="1836"/>
      <c r="BY30" s="1836"/>
      <c r="BZ30" s="1836"/>
      <c r="CA30" s="1836"/>
      <c r="CB30" s="1836"/>
      <c r="CC30" s="1836"/>
      <c r="CD30" s="1836"/>
      <c r="CE30" s="1836"/>
      <c r="CF30" s="1836"/>
      <c r="CG30" s="1836"/>
      <c r="CH30" s="1837"/>
      <c r="CI30" s="1838"/>
      <c r="CJ30" s="1836"/>
      <c r="CK30" s="1836"/>
      <c r="CL30" s="1836"/>
      <c r="CM30" s="1836"/>
      <c r="CN30" s="1836"/>
      <c r="CO30" s="1836"/>
      <c r="CP30" s="1836"/>
      <c r="CQ30" s="1836"/>
      <c r="CR30" s="1836"/>
      <c r="CS30" s="1836"/>
      <c r="CT30" s="1837"/>
      <c r="CU30" s="1838"/>
      <c r="CV30" s="1836"/>
      <c r="CW30" s="1836"/>
      <c r="CX30" s="1836"/>
      <c r="CY30" s="1836">
        <v>8.8000000000000007</v>
      </c>
      <c r="CZ30" s="1836">
        <v>10</v>
      </c>
      <c r="DA30" s="1836">
        <v>11.3</v>
      </c>
      <c r="DB30" s="1836">
        <v>13.6</v>
      </c>
      <c r="DC30" s="1836">
        <v>16.100000000000001</v>
      </c>
      <c r="DD30" s="1836">
        <v>17.2</v>
      </c>
      <c r="DE30" s="1836">
        <v>18.2</v>
      </c>
      <c r="DF30" s="1837">
        <v>19.5</v>
      </c>
      <c r="DG30" s="1838">
        <v>20.100000000000001</v>
      </c>
      <c r="DH30" s="1836">
        <v>20.3</v>
      </c>
      <c r="DI30" s="1836">
        <v>20.6</v>
      </c>
      <c r="DJ30" s="1836">
        <v>21.4</v>
      </c>
      <c r="DK30" s="1836">
        <v>22.3</v>
      </c>
      <c r="DL30" s="1836">
        <v>23.4</v>
      </c>
      <c r="DM30" s="1836">
        <v>24.5</v>
      </c>
      <c r="DN30" s="1836">
        <v>26</v>
      </c>
      <c r="DO30" s="1836">
        <v>27.2</v>
      </c>
      <c r="DP30" s="1836">
        <v>28.1</v>
      </c>
      <c r="DQ30" s="1836">
        <v>29.3</v>
      </c>
      <c r="DR30" s="2880">
        <v>30.5</v>
      </c>
      <c r="DS30" s="2881">
        <v>30.6</v>
      </c>
      <c r="DT30" s="2882">
        <v>30.81</v>
      </c>
      <c r="DU30" s="2882">
        <v>31.01</v>
      </c>
      <c r="DV30" s="2882">
        <v>31.37</v>
      </c>
      <c r="DW30" s="2882">
        <v>32.159999999999997</v>
      </c>
      <c r="DX30" s="2882">
        <v>32.99</v>
      </c>
      <c r="DY30" s="2882">
        <v>34.4</v>
      </c>
      <c r="DZ30" s="2882">
        <v>36.020000000000003</v>
      </c>
      <c r="EA30" s="2882">
        <v>37.06</v>
      </c>
      <c r="EB30" s="2882">
        <v>38.04</v>
      </c>
      <c r="EC30" s="2882">
        <v>27.52</v>
      </c>
      <c r="ED30" s="2880">
        <v>18.61</v>
      </c>
    </row>
    <row r="31" spans="1:134" ht="48" hidden="1" customHeight="1" thickBot="1" x14ac:dyDescent="0.45">
      <c r="A31" s="1839" t="s">
        <v>1129</v>
      </c>
      <c r="B31" s="1840">
        <v>0</v>
      </c>
      <c r="C31" s="1832">
        <v>0</v>
      </c>
      <c r="D31" s="1832">
        <v>0</v>
      </c>
      <c r="E31" s="1832">
        <v>0</v>
      </c>
      <c r="F31" s="1832">
        <v>0</v>
      </c>
      <c r="G31" s="1832">
        <v>0</v>
      </c>
      <c r="H31" s="1832">
        <v>0</v>
      </c>
      <c r="I31" s="1832">
        <v>0</v>
      </c>
      <c r="J31" s="1832">
        <v>0</v>
      </c>
      <c r="K31" s="1832">
        <v>0</v>
      </c>
      <c r="L31" s="1832">
        <v>0</v>
      </c>
      <c r="M31" s="1832">
        <v>0</v>
      </c>
      <c r="N31" s="1832">
        <v>0</v>
      </c>
      <c r="O31" s="1832">
        <v>0</v>
      </c>
      <c r="P31" s="1832">
        <v>0</v>
      </c>
      <c r="Q31" s="1832">
        <v>0</v>
      </c>
    </row>
    <row r="32" spans="1:134" ht="31.5" customHeight="1" thickTop="1" x14ac:dyDescent="0.4">
      <c r="A32" s="1841"/>
      <c r="L32" s="1767"/>
      <c r="M32" s="1767"/>
      <c r="N32" s="1842"/>
      <c r="O32" s="1843"/>
      <c r="P32" s="1843"/>
      <c r="Q32" s="1843"/>
      <c r="R32" s="1844"/>
      <c r="S32" s="1844"/>
      <c r="T32" s="1843"/>
    </row>
    <row r="33" spans="1:134" ht="48" customHeight="1" x14ac:dyDescent="0.5">
      <c r="CE33" s="1845"/>
      <c r="CF33" s="1845"/>
      <c r="CG33" s="1845"/>
      <c r="CH33" s="1845"/>
      <c r="CI33" s="1845"/>
      <c r="CJ33" s="1845"/>
      <c r="CK33" s="1845"/>
      <c r="CL33" s="1845"/>
      <c r="CM33" s="1845"/>
      <c r="CN33" s="1845"/>
      <c r="CO33" s="1845"/>
      <c r="CP33" s="1845"/>
      <c r="CQ33" s="1845"/>
      <c r="CR33" s="1845"/>
      <c r="CS33" s="1845"/>
      <c r="CT33" s="1845"/>
      <c r="CU33" s="1845"/>
      <c r="CV33" s="1845"/>
      <c r="CW33" s="1845"/>
      <c r="CX33" s="1845"/>
      <c r="CY33" s="1845"/>
      <c r="CZ33" s="1845"/>
      <c r="DA33" s="1845"/>
      <c r="DB33" s="1845"/>
      <c r="DC33" s="1845"/>
      <c r="DD33" s="1845"/>
      <c r="DE33" s="1845"/>
      <c r="DF33" s="1845"/>
      <c r="DG33" s="1845"/>
      <c r="DH33" s="1845"/>
      <c r="DI33" s="1845"/>
      <c r="DJ33" s="1845"/>
      <c r="DK33" s="1845"/>
      <c r="DL33" s="1845"/>
      <c r="DM33" s="1845"/>
      <c r="DN33" s="1845"/>
      <c r="DO33" s="1845"/>
      <c r="DP33" s="1845"/>
      <c r="DQ33" s="1845"/>
      <c r="DR33" s="1845"/>
      <c r="DS33" s="1845"/>
      <c r="DT33" s="1845"/>
      <c r="DU33" s="1845"/>
      <c r="DV33" s="1845"/>
      <c r="DW33" s="1845"/>
      <c r="DX33" s="1845"/>
      <c r="DY33" s="1845"/>
      <c r="DZ33" s="1845"/>
      <c r="EA33" s="1845"/>
      <c r="EB33" s="1845"/>
      <c r="EC33" s="1845"/>
      <c r="ED33" s="1845"/>
    </row>
    <row r="35" spans="1:134" ht="48" customHeight="1" x14ac:dyDescent="0.5">
      <c r="J35" s="1757" t="s">
        <v>336</v>
      </c>
    </row>
    <row r="39" spans="1:134" ht="48" customHeight="1" x14ac:dyDescent="0.5">
      <c r="A39" s="1757" t="s">
        <v>1535</v>
      </c>
    </row>
    <row r="40" spans="1:134" ht="48" customHeight="1" x14ac:dyDescent="0.5">
      <c r="A40" s="1757" t="s">
        <v>1536</v>
      </c>
    </row>
    <row r="45" spans="1:134" ht="48" customHeight="1" x14ac:dyDescent="0.4">
      <c r="O45" s="1757"/>
      <c r="P45" s="1757"/>
      <c r="Q45" s="1757"/>
      <c r="T45" s="1757"/>
      <c r="U45" s="1757"/>
    </row>
    <row r="46" spans="1:134" ht="48" customHeight="1" x14ac:dyDescent="0.4">
      <c r="O46" s="1757"/>
      <c r="P46" s="1757"/>
      <c r="Q46" s="1757"/>
      <c r="T46" s="1757"/>
      <c r="U46" s="1757"/>
    </row>
    <row r="47" spans="1:134" ht="48" customHeight="1" x14ac:dyDescent="0.4">
      <c r="O47" s="1757"/>
      <c r="P47" s="1757"/>
      <c r="Q47" s="1757"/>
      <c r="T47" s="1757"/>
      <c r="U47" s="1757"/>
    </row>
    <row r="48" spans="1:134" ht="48" customHeight="1" x14ac:dyDescent="0.4">
      <c r="O48" s="1757"/>
      <c r="P48" s="1757"/>
      <c r="Q48" s="1757"/>
      <c r="T48" s="1757"/>
      <c r="U48" s="1757"/>
    </row>
    <row r="49" s="1757" customFormat="1" ht="48" customHeight="1" x14ac:dyDescent="0.4"/>
  </sheetData>
  <mergeCells count="11">
    <mergeCell ref="BK2:BV2"/>
    <mergeCell ref="C2:K2"/>
    <mergeCell ref="O2:Z2"/>
    <mergeCell ref="AA2:AL2"/>
    <mergeCell ref="AM2:AX2"/>
    <mergeCell ref="AY2:BJ2"/>
    <mergeCell ref="BW2:CH2"/>
    <mergeCell ref="CI2:CT2"/>
    <mergeCell ref="CU2:DF2"/>
    <mergeCell ref="DG2:DR2"/>
    <mergeCell ref="DS2:ED2"/>
  </mergeCells>
  <printOptions horizontalCentered="1"/>
  <pageMargins left="0" right="0" top="0.27559055118110237" bottom="0.51181102362204722" header="0.31496062992125984" footer="0.43307086614173229"/>
  <pageSetup paperSize="9" scale="44" orientation="landscape" r:id="rId1"/>
  <headerFooter alignWithMargins="0">
    <oddHeader>&amp;C&amp;"Aptos"&amp;10&amp;K000000 PUBLIC&amp;1#_x000D_&amp;"Arialri"&amp;10&amp;K000000&amp;G</oddHeader>
    <oddFooter>&amp;C
&amp;12 
&amp;14 
25
&amp;10_x000D_&amp;1#&amp;"Aptos"&amp;10&amp;K000000 PUBLIC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5266E-EC42-43CC-856A-13F66A45EAED}">
  <dimension ref="A3:EB50"/>
  <sheetViews>
    <sheetView showGridLines="0" view="pageBreakPreview" zoomScale="60" zoomScaleNormal="50" workbookViewId="0">
      <selection activeCell="A40" sqref="A40"/>
    </sheetView>
  </sheetViews>
  <sheetFormatPr defaultColWidth="9.1796875" defaultRowHeight="26" x14ac:dyDescent="0.25"/>
  <cols>
    <col min="1" max="1" width="32.81640625" style="25" customWidth="1"/>
    <col min="2" max="2" width="50.81640625" style="25" customWidth="1"/>
    <col min="3" max="9" width="12.81640625" style="25" customWidth="1"/>
    <col min="10" max="10" width="42.81640625" style="25" customWidth="1"/>
    <col min="11" max="11" width="61" style="26" customWidth="1"/>
    <col min="12" max="12" width="9.1796875" style="27"/>
    <col min="13" max="13" width="11.1796875" style="27" bestFit="1" customWidth="1"/>
    <col min="14" max="17" width="9.1796875" style="27"/>
    <col min="18" max="18" width="10.81640625" style="27" bestFit="1" customWidth="1"/>
    <col min="19" max="29" width="9.1796875" style="27"/>
    <col min="30" max="30" width="11.1796875" style="27" bestFit="1" customWidth="1"/>
    <col min="31" max="31" width="11" style="27" bestFit="1" customWidth="1"/>
    <col min="32" max="16384" width="9.1796875" style="27"/>
  </cols>
  <sheetData>
    <row r="3" spans="1:31" ht="30" customHeight="1" x14ac:dyDescent="0.25"/>
    <row r="4" spans="1:31" ht="63" customHeight="1" x14ac:dyDescent="0.6">
      <c r="A4" s="17" t="s">
        <v>67</v>
      </c>
      <c r="C4" s="203"/>
      <c r="D4" s="203"/>
      <c r="E4" s="203"/>
      <c r="F4" s="203"/>
    </row>
    <row r="5" spans="1:31" s="12" customFormat="1" ht="60" customHeight="1" x14ac:dyDescent="0.25">
      <c r="A5" s="12" t="s">
        <v>68</v>
      </c>
      <c r="B5" s="12" t="s">
        <v>69</v>
      </c>
      <c r="K5" s="13"/>
    </row>
    <row r="6" spans="1:31" s="12" customFormat="1" ht="60" customHeight="1" x14ac:dyDescent="0.25">
      <c r="A6" s="12" t="s">
        <v>70</v>
      </c>
      <c r="B6" s="12" t="s">
        <v>71</v>
      </c>
      <c r="C6" s="28"/>
      <c r="D6" s="28"/>
      <c r="K6" s="13"/>
    </row>
    <row r="7" spans="1:31" s="12" customFormat="1" ht="60" customHeight="1" x14ac:dyDescent="0.25">
      <c r="A7" s="12" t="s">
        <v>72</v>
      </c>
      <c r="B7" s="12" t="s">
        <v>73</v>
      </c>
      <c r="K7" s="13"/>
    </row>
    <row r="8" spans="1:31" s="12" customFormat="1" ht="60" customHeight="1" x14ac:dyDescent="0.25">
      <c r="A8" s="12" t="s">
        <v>74</v>
      </c>
      <c r="B8" s="12" t="s">
        <v>75</v>
      </c>
      <c r="K8" s="13"/>
    </row>
    <row r="9" spans="1:31" s="12" customFormat="1" ht="60" customHeight="1" x14ac:dyDescent="0.25">
      <c r="A9" s="12" t="s">
        <v>76</v>
      </c>
      <c r="B9" s="12" t="s">
        <v>77</v>
      </c>
      <c r="K9" s="13"/>
    </row>
    <row r="10" spans="1:31" s="12" customFormat="1" ht="60" customHeight="1" x14ac:dyDescent="0.25">
      <c r="A10" s="12" t="s">
        <v>78</v>
      </c>
      <c r="B10" s="12" t="s">
        <v>79</v>
      </c>
      <c r="K10" s="20"/>
    </row>
    <row r="11" spans="1:31" s="12" customFormat="1" ht="60" customHeight="1" x14ac:dyDescent="0.25">
      <c r="A11" s="12" t="s">
        <v>80</v>
      </c>
      <c r="B11" s="12" t="s">
        <v>81</v>
      </c>
      <c r="K11" s="20"/>
    </row>
    <row r="12" spans="1:31" s="12" customFormat="1" ht="60" customHeight="1" x14ac:dyDescent="0.25">
      <c r="A12" s="12" t="s">
        <v>82</v>
      </c>
      <c r="B12" s="12" t="s">
        <v>83</v>
      </c>
      <c r="K12" s="20"/>
    </row>
    <row r="13" spans="1:31" s="12" customFormat="1" ht="60" customHeight="1" x14ac:dyDescent="0.25">
      <c r="A13" s="12" t="s">
        <v>84</v>
      </c>
      <c r="B13" s="12" t="s">
        <v>85</v>
      </c>
      <c r="K13" s="20"/>
      <c r="AE13" s="19"/>
    </row>
    <row r="14" spans="1:31" s="12" customFormat="1" ht="60" customHeight="1" x14ac:dyDescent="0.25">
      <c r="A14" s="28" t="s">
        <v>86</v>
      </c>
      <c r="B14" s="28" t="s">
        <v>87</v>
      </c>
      <c r="K14" s="20"/>
    </row>
    <row r="15" spans="1:31" s="12" customFormat="1" ht="60" customHeight="1" x14ac:dyDescent="0.25">
      <c r="A15" s="12" t="s">
        <v>88</v>
      </c>
      <c r="B15" s="12" t="s">
        <v>89</v>
      </c>
      <c r="K15" s="20"/>
    </row>
    <row r="16" spans="1:31" s="12" customFormat="1" ht="59.25" customHeight="1" x14ac:dyDescent="0.25">
      <c r="A16" s="12" t="s">
        <v>90</v>
      </c>
      <c r="B16" s="12" t="s">
        <v>91</v>
      </c>
      <c r="K16" s="20"/>
      <c r="AD16" s="19"/>
    </row>
    <row r="17" spans="1:132" s="12" customFormat="1" ht="59.25" customHeight="1" x14ac:dyDescent="0.25">
      <c r="A17" s="12" t="s">
        <v>92</v>
      </c>
      <c r="B17" s="12" t="s">
        <v>93</v>
      </c>
      <c r="K17" s="20"/>
    </row>
    <row r="18" spans="1:132" s="12" customFormat="1" ht="59.25" customHeight="1" x14ac:dyDescent="0.25">
      <c r="A18" s="12" t="s">
        <v>94</v>
      </c>
      <c r="B18" s="12" t="s">
        <v>95</v>
      </c>
      <c r="K18" s="20"/>
    </row>
    <row r="19" spans="1:132" s="12" customFormat="1" ht="59.25" customHeight="1" x14ac:dyDescent="0.25">
      <c r="A19" s="12" t="s">
        <v>96</v>
      </c>
      <c r="B19" s="12" t="s">
        <v>97</v>
      </c>
      <c r="K19" s="20"/>
    </row>
    <row r="20" spans="1:132" s="12" customFormat="1" ht="59.25" customHeight="1" x14ac:dyDescent="0.25">
      <c r="A20" s="12" t="s">
        <v>98</v>
      </c>
      <c r="B20" s="12" t="s">
        <v>99</v>
      </c>
      <c r="K20" s="20"/>
      <c r="M20" s="19"/>
      <c r="EB20" s="29"/>
    </row>
    <row r="21" spans="1:132" s="12" customFormat="1" ht="59.25" customHeight="1" x14ac:dyDescent="0.25">
      <c r="A21" s="12" t="s">
        <v>100</v>
      </c>
      <c r="B21" s="12" t="s">
        <v>101</v>
      </c>
      <c r="K21" s="20"/>
    </row>
    <row r="22" spans="1:132" ht="59.25" customHeight="1" x14ac:dyDescent="0.25">
      <c r="A22" s="25" t="s">
        <v>102</v>
      </c>
      <c r="B22" s="25" t="s">
        <v>103</v>
      </c>
      <c r="K22" s="30"/>
      <c r="R22" s="31"/>
    </row>
    <row r="23" spans="1:132" ht="59.25" customHeight="1" x14ac:dyDescent="0.25">
      <c r="A23" s="25" t="s">
        <v>104</v>
      </c>
      <c r="B23" s="25" t="s">
        <v>105</v>
      </c>
      <c r="K23" s="30"/>
    </row>
    <row r="24" spans="1:132" ht="59.25" customHeight="1" x14ac:dyDescent="0.25">
      <c r="A24" s="25" t="s">
        <v>106</v>
      </c>
      <c r="B24" s="25" t="s">
        <v>107</v>
      </c>
      <c r="K24" s="30"/>
    </row>
    <row r="25" spans="1:132" ht="59.25" customHeight="1" x14ac:dyDescent="0.25">
      <c r="A25" s="25" t="s">
        <v>108</v>
      </c>
      <c r="B25" s="25" t="s">
        <v>109</v>
      </c>
      <c r="K25" s="30"/>
    </row>
    <row r="26" spans="1:132" ht="59.25" customHeight="1" x14ac:dyDescent="0.25">
      <c r="A26" s="25" t="s">
        <v>110</v>
      </c>
      <c r="B26" s="25" t="s">
        <v>111</v>
      </c>
      <c r="K26" s="30"/>
    </row>
    <row r="27" spans="1:132" ht="59.25" customHeight="1" x14ac:dyDescent="0.25">
      <c r="A27" s="25" t="s">
        <v>112</v>
      </c>
      <c r="B27" s="25" t="s">
        <v>113</v>
      </c>
      <c r="K27" s="30"/>
    </row>
    <row r="28" spans="1:132" ht="59.25" customHeight="1" x14ac:dyDescent="0.25">
      <c r="A28" s="25" t="s">
        <v>114</v>
      </c>
      <c r="B28" s="25" t="s">
        <v>115</v>
      </c>
      <c r="K28" s="30"/>
    </row>
    <row r="29" spans="1:132" ht="59.25" customHeight="1" x14ac:dyDescent="0.25">
      <c r="A29" s="25" t="s">
        <v>116</v>
      </c>
      <c r="B29" s="25" t="s">
        <v>117</v>
      </c>
      <c r="K29" s="30"/>
    </row>
    <row r="30" spans="1:132" ht="59.25" customHeight="1" x14ac:dyDescent="0.25">
      <c r="A30" s="25" t="s">
        <v>118</v>
      </c>
      <c r="B30" s="25" t="s">
        <v>119</v>
      </c>
      <c r="K30" s="30"/>
    </row>
    <row r="31" spans="1:132" ht="59.25" customHeight="1" x14ac:dyDescent="0.25">
      <c r="A31" s="25" t="s">
        <v>120</v>
      </c>
      <c r="B31" s="25" t="s">
        <v>121</v>
      </c>
      <c r="K31" s="30"/>
    </row>
    <row r="32" spans="1:132" ht="59.25" customHeight="1" x14ac:dyDescent="0.25">
      <c r="A32" s="25" t="s">
        <v>122</v>
      </c>
      <c r="B32" s="25" t="s">
        <v>123</v>
      </c>
      <c r="K32" s="30"/>
    </row>
    <row r="33" spans="1:11" ht="31.4" customHeight="1" x14ac:dyDescent="0.25">
      <c r="I33" s="32"/>
      <c r="K33" s="30"/>
    </row>
    <row r="34" spans="1:11" ht="31.4" customHeight="1" x14ac:dyDescent="0.25">
      <c r="I34" s="32"/>
      <c r="K34" s="30"/>
    </row>
    <row r="35" spans="1:11" ht="31.4" customHeight="1" x14ac:dyDescent="0.25">
      <c r="K35" s="30"/>
    </row>
    <row r="36" spans="1:11" ht="31.4" customHeight="1" x14ac:dyDescent="0.25">
      <c r="K36" s="30"/>
    </row>
    <row r="37" spans="1:11" ht="30" customHeight="1" x14ac:dyDescent="0.25"/>
    <row r="38" spans="1:11" ht="30" customHeight="1" x14ac:dyDescent="0.25"/>
    <row r="39" spans="1:11" ht="30" customHeight="1" x14ac:dyDescent="0.25">
      <c r="A39" s="25" t="s">
        <v>1535</v>
      </c>
      <c r="F39" s="33"/>
    </row>
    <row r="40" spans="1:11" ht="31.4" customHeight="1" x14ac:dyDescent="0.25">
      <c r="A40" s="25" t="s">
        <v>1536</v>
      </c>
    </row>
    <row r="41" spans="1:11" ht="31.4" customHeight="1" x14ac:dyDescent="0.25"/>
    <row r="42" spans="1:11" ht="31.4" customHeight="1" x14ac:dyDescent="0.25"/>
    <row r="43" spans="1:11" ht="30" customHeight="1" x14ac:dyDescent="0.25"/>
    <row r="44" spans="1:11" x14ac:dyDescent="0.25">
      <c r="B44" s="34"/>
      <c r="C44" s="34"/>
      <c r="D44" s="34"/>
      <c r="E44" s="34"/>
      <c r="F44" s="34"/>
      <c r="G44" s="34"/>
      <c r="H44" s="34"/>
    </row>
    <row r="48" spans="1:11" x14ac:dyDescent="0.25">
      <c r="A48" s="35"/>
      <c r="C48" s="27"/>
      <c r="D48" s="27"/>
      <c r="E48" s="27"/>
      <c r="F48" s="27"/>
      <c r="G48" s="27"/>
      <c r="H48" s="27"/>
      <c r="I48" s="27"/>
      <c r="J48" s="27"/>
      <c r="K48" s="27"/>
    </row>
    <row r="49" spans="1:11" x14ac:dyDescent="0.25">
      <c r="A49" s="35"/>
      <c r="C49" s="27"/>
      <c r="D49" s="27"/>
      <c r="E49" s="27"/>
      <c r="F49" s="27"/>
      <c r="G49" s="27"/>
      <c r="H49" s="27"/>
      <c r="I49" s="27"/>
      <c r="J49" s="27"/>
      <c r="K49" s="27"/>
    </row>
    <row r="50" spans="1:11" x14ac:dyDescent="0.25">
      <c r="A50" s="35"/>
      <c r="C50" s="27"/>
      <c r="D50" s="27"/>
      <c r="E50" s="27"/>
      <c r="F50" s="27"/>
      <c r="G50" s="27"/>
      <c r="H50" s="27"/>
      <c r="I50" s="27"/>
      <c r="J50" s="27"/>
      <c r="K50" s="27"/>
    </row>
  </sheetData>
  <pageMargins left="0.70866141732283472" right="0.70866141732283472" top="0.47244094488188981" bottom="0.74803149606299213" header="0.31496062992125984" footer="0.31496062992125984"/>
  <pageSetup scale="38" orientation="portrait" r:id="rId1"/>
  <headerFooter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B423A-46A8-4688-B1E3-EA340DBBD7EF}">
  <dimension ref="A1:AB80"/>
  <sheetViews>
    <sheetView showGridLines="0" view="pageBreakPreview" zoomScale="60" zoomScaleNormal="100" workbookViewId="0">
      <pane xSplit="1" ySplit="3" topLeftCell="O29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20.25" customHeight="1" x14ac:dyDescent="0.5"/>
  <cols>
    <col min="1" max="1" width="69.81640625" style="895" customWidth="1"/>
    <col min="2" max="2" width="15.7265625" style="1847" hidden="1" customWidth="1"/>
    <col min="3" max="9" width="15.7265625" style="900" hidden="1" customWidth="1"/>
    <col min="10" max="13" width="15.7265625" style="900" customWidth="1"/>
    <col min="14" max="14" width="15.26953125" style="900" customWidth="1"/>
    <col min="15" max="26" width="15.7265625" style="900" customWidth="1"/>
    <col min="27" max="27" width="5.54296875" style="895" customWidth="1"/>
    <col min="28" max="28" width="25.90625" style="895" bestFit="1" customWidth="1"/>
    <col min="29" max="16384" width="9.1796875" style="895"/>
  </cols>
  <sheetData>
    <row r="1" spans="1:28" ht="39" customHeight="1" thickBot="1" x14ac:dyDescent="0.55000000000000004">
      <c r="A1" s="1846" t="s">
        <v>1130</v>
      </c>
      <c r="C1" s="1847"/>
      <c r="D1" s="1847"/>
      <c r="E1" s="1847"/>
      <c r="F1" s="1847"/>
      <c r="G1" s="1847"/>
      <c r="H1" s="1847"/>
      <c r="I1" s="1847"/>
      <c r="J1" s="1847"/>
      <c r="K1" s="1847"/>
      <c r="L1" s="1847"/>
      <c r="M1" s="1847"/>
      <c r="N1" s="1847"/>
      <c r="O1" s="1847"/>
      <c r="P1" s="1847"/>
      <c r="Q1" s="1847"/>
      <c r="R1" s="1847"/>
      <c r="S1" s="1847"/>
      <c r="T1" s="1847"/>
      <c r="U1" s="1847"/>
      <c r="V1" s="1847"/>
      <c r="W1" s="1847"/>
      <c r="X1" s="1847"/>
      <c r="Y1" s="1847"/>
      <c r="Z1" s="1847"/>
    </row>
    <row r="2" spans="1:28" ht="32.25" customHeight="1" thickTop="1" thickBot="1" x14ac:dyDescent="0.55000000000000004">
      <c r="A2" s="3018"/>
      <c r="B2" s="3015">
        <v>2021</v>
      </c>
      <c r="C2" s="3016"/>
      <c r="D2" s="3016"/>
      <c r="E2" s="3016"/>
      <c r="F2" s="3017"/>
      <c r="G2" s="3015">
        <v>2022</v>
      </c>
      <c r="H2" s="3016"/>
      <c r="I2" s="3016"/>
      <c r="J2" s="3016"/>
      <c r="K2" s="3017"/>
      <c r="L2" s="3015">
        <v>2023</v>
      </c>
      <c r="M2" s="3016"/>
      <c r="N2" s="3016"/>
      <c r="O2" s="3016"/>
      <c r="P2" s="3017"/>
      <c r="Q2" s="3015">
        <v>2024</v>
      </c>
      <c r="R2" s="3016"/>
      <c r="S2" s="3016"/>
      <c r="T2" s="3016"/>
      <c r="U2" s="3017"/>
      <c r="V2" s="3015">
        <v>2025</v>
      </c>
      <c r="W2" s="3016"/>
      <c r="X2" s="3016"/>
      <c r="Y2" s="3016"/>
      <c r="Z2" s="3017"/>
    </row>
    <row r="3" spans="1:28" ht="32.25" customHeight="1" thickTop="1" thickBot="1" x14ac:dyDescent="0.55000000000000004">
      <c r="A3" s="3019"/>
      <c r="B3" s="1848" t="s">
        <v>178</v>
      </c>
      <c r="C3" s="1849" t="s">
        <v>179</v>
      </c>
      <c r="D3" s="1849" t="s">
        <v>180</v>
      </c>
      <c r="E3" s="1849" t="s">
        <v>181</v>
      </c>
      <c r="F3" s="1851" t="s">
        <v>182</v>
      </c>
      <c r="G3" s="1850" t="s">
        <v>178</v>
      </c>
      <c r="H3" s="1849" t="s">
        <v>179</v>
      </c>
      <c r="I3" s="1849" t="s">
        <v>180</v>
      </c>
      <c r="J3" s="1849" t="s">
        <v>181</v>
      </c>
      <c r="K3" s="1851" t="s">
        <v>182</v>
      </c>
      <c r="L3" s="1852" t="s">
        <v>178</v>
      </c>
      <c r="M3" s="1853" t="s">
        <v>179</v>
      </c>
      <c r="N3" s="1853" t="s">
        <v>180</v>
      </c>
      <c r="O3" s="1853" t="s">
        <v>181</v>
      </c>
      <c r="P3" s="1854" t="s">
        <v>182</v>
      </c>
      <c r="Q3" s="1852" t="s">
        <v>178</v>
      </c>
      <c r="R3" s="1853" t="s">
        <v>179</v>
      </c>
      <c r="S3" s="1853" t="s">
        <v>180</v>
      </c>
      <c r="T3" s="1853" t="s">
        <v>181</v>
      </c>
      <c r="U3" s="1854" t="s">
        <v>182</v>
      </c>
      <c r="V3" s="1852" t="s">
        <v>178</v>
      </c>
      <c r="W3" s="1853" t="s">
        <v>179</v>
      </c>
      <c r="X3" s="1853" t="s">
        <v>180</v>
      </c>
      <c r="Y3" s="1853" t="s">
        <v>181</v>
      </c>
      <c r="Z3" s="1854" t="s">
        <v>182</v>
      </c>
    </row>
    <row r="4" spans="1:28" s="900" customFormat="1" ht="30" customHeight="1" thickTop="1" x14ac:dyDescent="0.5">
      <c r="A4" s="1855" t="s">
        <v>151</v>
      </c>
      <c r="B4" s="1856">
        <v>-121.45980231503461</v>
      </c>
      <c r="C4" s="1857">
        <v>-492.87962564578243</v>
      </c>
      <c r="D4" s="2798">
        <v>-1024.9592252971447</v>
      </c>
      <c r="E4" s="2798">
        <v>-603.44514369157196</v>
      </c>
      <c r="F4" s="2851">
        <v>-2242.7437969495277</v>
      </c>
      <c r="G4" s="2799">
        <v>-490.34917622481112</v>
      </c>
      <c r="H4" s="1857">
        <v>-764.07476365726984</v>
      </c>
      <c r="I4" s="1857">
        <v>-694.2120571762282</v>
      </c>
      <c r="J4" s="1857">
        <v>225.38826041951506</v>
      </c>
      <c r="K4" s="1858">
        <v>-1723.2477366387898</v>
      </c>
      <c r="L4" s="1856">
        <v>221.63320729259783</v>
      </c>
      <c r="M4" s="1857">
        <v>-266.30267500941341</v>
      </c>
      <c r="N4" s="1857">
        <v>-516.203110719709</v>
      </c>
      <c r="O4" s="1857">
        <v>-173.62407165798447</v>
      </c>
      <c r="P4" s="1858">
        <v>-734.49665009451064</v>
      </c>
      <c r="Q4" s="1856">
        <v>-77.658101018952038</v>
      </c>
      <c r="R4" s="1857">
        <v>426.80490092778973</v>
      </c>
      <c r="S4" s="1857">
        <v>310.25242667810153</v>
      </c>
      <c r="T4" s="1857">
        <v>939.10160490064618</v>
      </c>
      <c r="U4" s="1858">
        <v>1598.500831487595</v>
      </c>
      <c r="V4" s="1856">
        <v>2429.9176934932602</v>
      </c>
      <c r="W4" s="1857">
        <v>1714.4097113275702</v>
      </c>
      <c r="X4" s="1857">
        <v>578.7996624649661</v>
      </c>
      <c r="Y4" s="1857">
        <v>4666.0341662792143</v>
      </c>
      <c r="Z4" s="1858">
        <v>9389.1612335650134</v>
      </c>
    </row>
    <row r="5" spans="1:28" s="900" customFormat="1" ht="30" customHeight="1" x14ac:dyDescent="0.5">
      <c r="A5" s="1859" t="s">
        <v>1131</v>
      </c>
      <c r="B5" s="1856">
        <v>84.403208809500939</v>
      </c>
      <c r="C5" s="1857">
        <v>-139.50938806809336</v>
      </c>
      <c r="D5" s="1857">
        <v>-782.14160175646566</v>
      </c>
      <c r="E5" s="1857">
        <v>-378.2967556614467</v>
      </c>
      <c r="F5" s="1858">
        <v>-1215.5445366764998</v>
      </c>
      <c r="G5" s="1856">
        <v>171.72154629498755</v>
      </c>
      <c r="H5" s="1857">
        <v>-123.25392089368643</v>
      </c>
      <c r="I5" s="1857">
        <v>-375.97040871634772</v>
      </c>
      <c r="J5" s="1857">
        <v>185.76254251385308</v>
      </c>
      <c r="K5" s="1858">
        <v>-141.74024080118943</v>
      </c>
      <c r="L5" s="1856">
        <v>95.007434289849698</v>
      </c>
      <c r="M5" s="1857">
        <v>-241.7417076671959</v>
      </c>
      <c r="N5" s="1857">
        <v>-728.75658442796794</v>
      </c>
      <c r="O5" s="1857">
        <v>177.85366734669151</v>
      </c>
      <c r="P5" s="1858">
        <v>-697.6371904586249</v>
      </c>
      <c r="Q5" s="1856">
        <v>-170.18622818331414</v>
      </c>
      <c r="R5" s="1857">
        <v>334.86543835938573</v>
      </c>
      <c r="S5" s="1857">
        <v>353.79242478330889</v>
      </c>
      <c r="T5" s="1857">
        <v>1030.2497496849101</v>
      </c>
      <c r="U5" s="1858">
        <v>1548.721384644301</v>
      </c>
      <c r="V5" s="1856">
        <v>2217.6261376759862</v>
      </c>
      <c r="W5" s="1857">
        <v>1317.0981212853353</v>
      </c>
      <c r="X5" s="1857">
        <v>629.8704059164711</v>
      </c>
      <c r="Y5" s="1857">
        <v>5050.3073718860578</v>
      </c>
      <c r="Z5" s="1858">
        <v>9214.902036763855</v>
      </c>
    </row>
    <row r="6" spans="1:28" s="900" customFormat="1" ht="30" customHeight="1" x14ac:dyDescent="0.5">
      <c r="A6" s="1860" t="s">
        <v>1132</v>
      </c>
      <c r="B6" s="1856">
        <v>632.39354424276917</v>
      </c>
      <c r="C6" s="1857">
        <v>254.45496367344322</v>
      </c>
      <c r="D6" s="1857">
        <v>93.213363403906442</v>
      </c>
      <c r="E6" s="1857">
        <v>118.73555417492207</v>
      </c>
      <c r="F6" s="1858">
        <v>1098.7974254950477</v>
      </c>
      <c r="G6" s="1856">
        <v>872.83688117727024</v>
      </c>
      <c r="H6" s="1857">
        <v>341.39020275992152</v>
      </c>
      <c r="I6" s="1857">
        <v>129.55935113039141</v>
      </c>
      <c r="J6" s="1857">
        <v>1130.6820995276189</v>
      </c>
      <c r="K6" s="1858">
        <v>2474.4685345952057</v>
      </c>
      <c r="L6" s="1856">
        <v>1151.6119778838511</v>
      </c>
      <c r="M6" s="1857">
        <v>155.35410802390106</v>
      </c>
      <c r="N6" s="1857">
        <v>-330.38259046611938</v>
      </c>
      <c r="O6" s="1857">
        <v>730.72831802009614</v>
      </c>
      <c r="P6" s="1858">
        <v>1707.3118134617289</v>
      </c>
      <c r="Q6" s="1856">
        <v>551.94190559107574</v>
      </c>
      <c r="R6" s="1857">
        <v>815.95931757376547</v>
      </c>
      <c r="S6" s="1857">
        <v>1110.1142801253254</v>
      </c>
      <c r="T6" s="1857">
        <v>1295.2437601384963</v>
      </c>
      <c r="U6" s="1858">
        <v>3773.2592634286702</v>
      </c>
      <c r="V6" s="1856">
        <v>3300.6402681310601</v>
      </c>
      <c r="W6" s="1857">
        <v>2462.5633519208959</v>
      </c>
      <c r="X6" s="1857">
        <v>1902.5133905717348</v>
      </c>
      <c r="Y6" s="1857">
        <v>6128.4997039783329</v>
      </c>
      <c r="Z6" s="1858">
        <v>13794.216714602029</v>
      </c>
    </row>
    <row r="7" spans="1:28" s="900" customFormat="1" ht="30" customHeight="1" x14ac:dyDescent="0.5">
      <c r="A7" s="1861" t="s">
        <v>760</v>
      </c>
      <c r="B7" s="1862">
        <v>3961.6406804194212</v>
      </c>
      <c r="C7" s="1863">
        <v>3687.6013767376799</v>
      </c>
      <c r="D7" s="1863">
        <v>3389.7936030677201</v>
      </c>
      <c r="E7" s="1863">
        <v>3688.4237208480008</v>
      </c>
      <c r="F7" s="1864">
        <v>14727.459381072827</v>
      </c>
      <c r="G7" s="1862">
        <v>4417.7522635470887</v>
      </c>
      <c r="H7" s="1863">
        <v>4199.1987441661104</v>
      </c>
      <c r="I7" s="1863">
        <v>4193.8612181266417</v>
      </c>
      <c r="J7" s="1863">
        <v>4284.8830716920202</v>
      </c>
      <c r="K7" s="1864">
        <v>17095.695297531864</v>
      </c>
      <c r="L7" s="1862">
        <v>4218.9715921727175</v>
      </c>
      <c r="M7" s="1863">
        <v>3626.4164010821951</v>
      </c>
      <c r="N7" s="1863">
        <v>3269.2115970971381</v>
      </c>
      <c r="O7" s="1863">
        <v>4601.2203040243967</v>
      </c>
      <c r="P7" s="1864">
        <v>15715.819894376447</v>
      </c>
      <c r="Q7" s="1862">
        <v>4268.604160564937</v>
      </c>
      <c r="R7" s="1863">
        <v>4600.0825638864935</v>
      </c>
      <c r="S7" s="1863">
        <v>5106.4414634711593</v>
      </c>
      <c r="T7" s="1863">
        <v>5189.653665530378</v>
      </c>
      <c r="U7" s="1864">
        <v>19164.781853452972</v>
      </c>
      <c r="V7" s="1862">
        <v>7023.7778037730031</v>
      </c>
      <c r="W7" s="1863">
        <v>6769.3462567470424</v>
      </c>
      <c r="X7" s="1863">
        <v>6722.9259839268861</v>
      </c>
      <c r="Y7" s="1863">
        <v>10730.293170362786</v>
      </c>
      <c r="Z7" s="1864">
        <v>31246.343214809724</v>
      </c>
      <c r="AB7" s="1865"/>
    </row>
    <row r="8" spans="1:28" s="900" customFormat="1" ht="30" customHeight="1" x14ac:dyDescent="0.5">
      <c r="A8" s="1866" t="s">
        <v>1133</v>
      </c>
      <c r="B8" s="1862">
        <v>1021.7096849783157</v>
      </c>
      <c r="C8" s="1863">
        <v>765.59408325686559</v>
      </c>
      <c r="D8" s="1863">
        <v>511.1764539908869</v>
      </c>
      <c r="E8" s="1863">
        <v>540.0629858786798</v>
      </c>
      <c r="F8" s="1864">
        <v>2838.5432081047484</v>
      </c>
      <c r="G8" s="1862">
        <v>890.52159210089951</v>
      </c>
      <c r="H8" s="1863">
        <v>525.27297508781919</v>
      </c>
      <c r="I8" s="1863">
        <v>277.63951131022475</v>
      </c>
      <c r="J8" s="1863">
        <v>606.26090596558527</v>
      </c>
      <c r="K8" s="1864">
        <v>2299.6949844645287</v>
      </c>
      <c r="L8" s="1862">
        <v>1008.0643669771334</v>
      </c>
      <c r="M8" s="1863">
        <v>445.46453983299182</v>
      </c>
      <c r="N8" s="1863">
        <v>199.20735088933515</v>
      </c>
      <c r="O8" s="1863">
        <v>499.69220772898223</v>
      </c>
      <c r="P8" s="1864">
        <v>2152.4284654284425</v>
      </c>
      <c r="Q8" s="1862">
        <v>495.45454141548987</v>
      </c>
      <c r="R8" s="1863">
        <v>267.04512768807967</v>
      </c>
      <c r="S8" s="1863">
        <v>227.40864742003782</v>
      </c>
      <c r="T8" s="1863">
        <v>948.45835500844987</v>
      </c>
      <c r="U8" s="1864">
        <v>1938.3666715320574</v>
      </c>
      <c r="V8" s="1862">
        <v>1595.2342920676901</v>
      </c>
      <c r="W8" s="1863">
        <v>572.26335850210626</v>
      </c>
      <c r="X8" s="1863">
        <v>392.90626268602614</v>
      </c>
      <c r="Y8" s="1863">
        <v>1440.4243889118393</v>
      </c>
      <c r="Z8" s="1864">
        <v>4000.8283021676625</v>
      </c>
    </row>
    <row r="9" spans="1:28" s="900" customFormat="1" ht="30" customHeight="1" x14ac:dyDescent="0.5">
      <c r="A9" s="1866" t="s">
        <v>1134</v>
      </c>
      <c r="B9" s="1862">
        <v>1377.91201944</v>
      </c>
      <c r="C9" s="1863">
        <v>1288.7637942939998</v>
      </c>
      <c r="D9" s="1863">
        <v>1167.93533854</v>
      </c>
      <c r="E9" s="1863">
        <v>1248.5310951399999</v>
      </c>
      <c r="F9" s="1864">
        <v>5083.1422474139999</v>
      </c>
      <c r="G9" s="1862">
        <v>1373.6196804599999</v>
      </c>
      <c r="H9" s="1863">
        <v>1610.1030583346758</v>
      </c>
      <c r="I9" s="1863">
        <v>1769.1040928591124</v>
      </c>
      <c r="J9" s="1863">
        <v>1675.3823917165425</v>
      </c>
      <c r="K9" s="1864">
        <v>6428.2092233703315</v>
      </c>
      <c r="L9" s="1862">
        <v>1583.1495713887846</v>
      </c>
      <c r="M9" s="1863">
        <v>1566.4458865712941</v>
      </c>
      <c r="N9" s="1863">
        <v>1230.2649558882067</v>
      </c>
      <c r="O9" s="1863">
        <v>2233.7583508252706</v>
      </c>
      <c r="P9" s="1864">
        <v>6613.6187646735561</v>
      </c>
      <c r="Q9" s="1862">
        <v>2026.1814062799099</v>
      </c>
      <c r="R9" s="1863">
        <v>2629.0825325209598</v>
      </c>
      <c r="S9" s="1863">
        <v>3080.8621708140413</v>
      </c>
      <c r="T9" s="1863">
        <v>2578.6643846497905</v>
      </c>
      <c r="U9" s="1864">
        <v>10314.790494264702</v>
      </c>
      <c r="V9" s="1862">
        <v>3725.5868290841836</v>
      </c>
      <c r="W9" s="1863">
        <v>4661.7706865417522</v>
      </c>
      <c r="X9" s="1863">
        <v>4872.2995202796392</v>
      </c>
      <c r="Y9" s="1863">
        <v>7715.6581783155489</v>
      </c>
      <c r="Z9" s="1864">
        <v>20975.315214221126</v>
      </c>
    </row>
    <row r="10" spans="1:28" s="900" customFormat="1" ht="30" customHeight="1" x14ac:dyDescent="0.5">
      <c r="A10" s="1866" t="s">
        <v>1135</v>
      </c>
      <c r="B10" s="1862">
        <v>836.20266831000004</v>
      </c>
      <c r="C10" s="1863">
        <v>920.86509081000008</v>
      </c>
      <c r="D10" s="1863">
        <v>1033.1393155566666</v>
      </c>
      <c r="E10" s="1863">
        <v>1157.51111954</v>
      </c>
      <c r="F10" s="1864">
        <v>3947.7181942166667</v>
      </c>
      <c r="G10" s="1862">
        <v>1340.425540405</v>
      </c>
      <c r="H10" s="1863">
        <v>1274.5964193839391</v>
      </c>
      <c r="I10" s="1863">
        <v>1336.8800749866666</v>
      </c>
      <c r="J10" s="1863">
        <v>1258.26086326</v>
      </c>
      <c r="K10" s="1864">
        <v>5210.1628980356054</v>
      </c>
      <c r="L10" s="1862">
        <v>852.51946503066677</v>
      </c>
      <c r="M10" s="1863">
        <v>807.0115404789999</v>
      </c>
      <c r="N10" s="1863">
        <v>1069.573662873333</v>
      </c>
      <c r="O10" s="1863">
        <v>1108.237944501667</v>
      </c>
      <c r="P10" s="1864">
        <v>3837.3426128846668</v>
      </c>
      <c r="Q10" s="1862">
        <v>1020.3738093520001</v>
      </c>
      <c r="R10" s="1863">
        <v>960.80183390166678</v>
      </c>
      <c r="S10" s="1863">
        <v>1066.3294010019999</v>
      </c>
      <c r="T10" s="1863">
        <v>820.66979330000004</v>
      </c>
      <c r="U10" s="1864">
        <v>3868.1748375556667</v>
      </c>
      <c r="V10" s="1862">
        <v>780.18590214649987</v>
      </c>
      <c r="W10" s="1863">
        <v>581.94249528</v>
      </c>
      <c r="X10" s="1863">
        <v>592.00081733399998</v>
      </c>
      <c r="Y10" s="1863">
        <v>666.21377350800003</v>
      </c>
      <c r="Z10" s="1864">
        <v>2620.3429882684995</v>
      </c>
    </row>
    <row r="11" spans="1:28" s="900" customFormat="1" ht="30" customHeight="1" x14ac:dyDescent="0.5">
      <c r="A11" s="1866" t="s">
        <v>1136</v>
      </c>
      <c r="B11" s="1862">
        <v>725.81630769110518</v>
      </c>
      <c r="C11" s="1863">
        <v>712.37840837681415</v>
      </c>
      <c r="D11" s="1863">
        <v>677.54249498016702</v>
      </c>
      <c r="E11" s="1863">
        <v>742.31852028932121</v>
      </c>
      <c r="F11" s="1864">
        <v>2858.0557313374115</v>
      </c>
      <c r="G11" s="1862">
        <v>813.18545058118923</v>
      </c>
      <c r="H11" s="1863">
        <v>789.22629135967645</v>
      </c>
      <c r="I11" s="1863">
        <v>810.23753897063796</v>
      </c>
      <c r="J11" s="1863">
        <v>744.97891074989207</v>
      </c>
      <c r="K11" s="1864">
        <v>3157.628191661398</v>
      </c>
      <c r="L11" s="1862">
        <v>775.23818877613314</v>
      </c>
      <c r="M11" s="1863">
        <v>807.49443419890929</v>
      </c>
      <c r="N11" s="1863">
        <v>770.16562744626287</v>
      </c>
      <c r="O11" s="1863">
        <v>759.531800968477</v>
      </c>
      <c r="P11" s="1864">
        <v>3112.4300513897842</v>
      </c>
      <c r="Q11" s="1862">
        <v>726.5944035175371</v>
      </c>
      <c r="R11" s="1863">
        <v>743.15306977578723</v>
      </c>
      <c r="S11" s="1863">
        <v>731.84124423508013</v>
      </c>
      <c r="T11" s="1863">
        <v>841.86113257213765</v>
      </c>
      <c r="U11" s="1864">
        <v>3043.4498501005464</v>
      </c>
      <c r="V11" s="1862">
        <v>922.77078047462965</v>
      </c>
      <c r="W11" s="1863">
        <v>953.36971642318406</v>
      </c>
      <c r="X11" s="1863">
        <v>865.71938362722085</v>
      </c>
      <c r="Y11" s="1863">
        <v>907.99682962739905</v>
      </c>
      <c r="Z11" s="1864">
        <v>3649.8567101524359</v>
      </c>
    </row>
    <row r="12" spans="1:28" s="900" customFormat="1" ht="30" customHeight="1" x14ac:dyDescent="0.5">
      <c r="A12" s="1861" t="s">
        <v>759</v>
      </c>
      <c r="B12" s="1862">
        <v>3329.247136176652</v>
      </c>
      <c r="C12" s="1863">
        <v>3433.1464130642366</v>
      </c>
      <c r="D12" s="1863">
        <v>3296.5802396638137</v>
      </c>
      <c r="E12" s="1863">
        <v>3569.6881666730787</v>
      </c>
      <c r="F12" s="1864">
        <v>13628.66195557778</v>
      </c>
      <c r="G12" s="1862">
        <v>3544.9153823698184</v>
      </c>
      <c r="H12" s="1863">
        <v>3857.8085414061889</v>
      </c>
      <c r="I12" s="1863">
        <v>4064.3018669962503</v>
      </c>
      <c r="J12" s="1863">
        <v>3154.2009721644013</v>
      </c>
      <c r="K12" s="1864">
        <v>14621.226762936658</v>
      </c>
      <c r="L12" s="1862">
        <v>3067.3596142888664</v>
      </c>
      <c r="M12" s="1863">
        <v>3471.062293058294</v>
      </c>
      <c r="N12" s="1863">
        <v>3599.5941875632575</v>
      </c>
      <c r="O12" s="1863">
        <v>3870.4919860043005</v>
      </c>
      <c r="P12" s="1864">
        <v>14008.508080914718</v>
      </c>
      <c r="Q12" s="1862">
        <v>3716.6622549738613</v>
      </c>
      <c r="R12" s="1863">
        <v>3784.123246312728</v>
      </c>
      <c r="S12" s="1863">
        <v>3996.3271833458339</v>
      </c>
      <c r="T12" s="1863">
        <v>3894.4099053918817</v>
      </c>
      <c r="U12" s="1864">
        <v>15391.522590024302</v>
      </c>
      <c r="V12" s="1862">
        <v>3723.137535641943</v>
      </c>
      <c r="W12" s="1863">
        <v>4306.7829048261465</v>
      </c>
      <c r="X12" s="1863">
        <v>4820.4125933551513</v>
      </c>
      <c r="Y12" s="1863">
        <v>4601.7934663844526</v>
      </c>
      <c r="Z12" s="1864">
        <v>17452.126500207694</v>
      </c>
    </row>
    <row r="13" spans="1:28" s="900" customFormat="1" ht="30" customHeight="1" x14ac:dyDescent="0.5">
      <c r="A13" s="1866" t="s">
        <v>1137</v>
      </c>
      <c r="B13" s="1862">
        <v>2793.3137101210282</v>
      </c>
      <c r="C13" s="1863">
        <v>2751.5438107075861</v>
      </c>
      <c r="D13" s="1863">
        <v>2653.2230706623027</v>
      </c>
      <c r="E13" s="1863">
        <v>2711.4244186185279</v>
      </c>
      <c r="F13" s="1864">
        <v>10909.505010109444</v>
      </c>
      <c r="G13" s="1862">
        <v>2566.1704576272277</v>
      </c>
      <c r="H13" s="1863">
        <v>2618.058361663534</v>
      </c>
      <c r="I13" s="1863">
        <v>2592.7039690745346</v>
      </c>
      <c r="J13" s="1863">
        <v>2217.6836429162945</v>
      </c>
      <c r="K13" s="1864">
        <v>9994.6164312815908</v>
      </c>
      <c r="L13" s="1862">
        <v>2018.2143516441115</v>
      </c>
      <c r="M13" s="1863">
        <v>2351.6392803471849</v>
      </c>
      <c r="N13" s="1863">
        <v>2410.0746258158661</v>
      </c>
      <c r="O13" s="1863">
        <v>2753.3179628811322</v>
      </c>
      <c r="P13" s="1864">
        <v>9533.2462206882938</v>
      </c>
      <c r="Q13" s="1862">
        <v>2539.4976251009816</v>
      </c>
      <c r="R13" s="1863">
        <v>2534.7064558114639</v>
      </c>
      <c r="S13" s="1863">
        <v>2939.0138742384788</v>
      </c>
      <c r="T13" s="1863">
        <v>2744.8887901564171</v>
      </c>
      <c r="U13" s="1864">
        <v>10758.106745307339</v>
      </c>
      <c r="V13" s="1862">
        <v>2455.4575772768094</v>
      </c>
      <c r="W13" s="1863">
        <v>3167.7358573475758</v>
      </c>
      <c r="X13" s="1863">
        <v>3512.2448748621882</v>
      </c>
      <c r="Y13" s="1863">
        <v>3190.0963595687904</v>
      </c>
      <c r="Z13" s="1864">
        <v>12325.534669055365</v>
      </c>
    </row>
    <row r="14" spans="1:28" s="900" customFormat="1" ht="30" customHeight="1" x14ac:dyDescent="0.5">
      <c r="A14" s="1866" t="s">
        <v>1138</v>
      </c>
      <c r="B14" s="1862">
        <v>535.93342605562384</v>
      </c>
      <c r="C14" s="1863">
        <v>681.60260235665055</v>
      </c>
      <c r="D14" s="1863">
        <v>643.3571690015109</v>
      </c>
      <c r="E14" s="1863">
        <v>858.26374805455089</v>
      </c>
      <c r="F14" s="1864">
        <v>2719.1569454683363</v>
      </c>
      <c r="G14" s="1862">
        <v>978.7449247425908</v>
      </c>
      <c r="H14" s="1863">
        <v>1239.7501797426551</v>
      </c>
      <c r="I14" s="1863">
        <v>1471.5978979217159</v>
      </c>
      <c r="J14" s="1863">
        <v>936.51732924810665</v>
      </c>
      <c r="K14" s="1864">
        <v>4626.610331655068</v>
      </c>
      <c r="L14" s="1862">
        <v>1049.1452626447551</v>
      </c>
      <c r="M14" s="1863">
        <v>1119.4230127111091</v>
      </c>
      <c r="N14" s="1863">
        <v>1189.5195617473914</v>
      </c>
      <c r="O14" s="1863">
        <v>1117.1740231231684</v>
      </c>
      <c r="P14" s="1864">
        <v>4475.2618602264238</v>
      </c>
      <c r="Q14" s="1862">
        <v>1177.1646298728799</v>
      </c>
      <c r="R14" s="1863">
        <v>1249.4167905012641</v>
      </c>
      <c r="S14" s="1863">
        <v>1057.3133091073551</v>
      </c>
      <c r="T14" s="1863">
        <v>1149.5211152354645</v>
      </c>
      <c r="U14" s="1864">
        <v>4633.4158447169639</v>
      </c>
      <c r="V14" s="1862">
        <v>1267.6799583651334</v>
      </c>
      <c r="W14" s="1863">
        <v>1139.0470474785704</v>
      </c>
      <c r="X14" s="1863">
        <v>1308.1677184929636</v>
      </c>
      <c r="Y14" s="1863">
        <v>1411.697106815662</v>
      </c>
      <c r="Z14" s="1864">
        <v>5126.5918311523292</v>
      </c>
    </row>
    <row r="15" spans="1:28" s="900" customFormat="1" ht="30" customHeight="1" x14ac:dyDescent="0.5">
      <c r="A15" s="1860" t="s">
        <v>1139</v>
      </c>
      <c r="B15" s="1856">
        <v>-547.99033543326823</v>
      </c>
      <c r="C15" s="1857">
        <v>-393.96435174153657</v>
      </c>
      <c r="D15" s="1857">
        <v>-875.3549651603721</v>
      </c>
      <c r="E15" s="1857">
        <v>-497.03230983636877</v>
      </c>
      <c r="F15" s="1858">
        <v>-2314.3419621715475</v>
      </c>
      <c r="G15" s="1856">
        <v>-701.1153348822827</v>
      </c>
      <c r="H15" s="1857">
        <v>-464.64412365360795</v>
      </c>
      <c r="I15" s="1857">
        <v>-505.52975984673913</v>
      </c>
      <c r="J15" s="1857">
        <v>-944.91955701376583</v>
      </c>
      <c r="K15" s="1858">
        <v>-2616.2087753963951</v>
      </c>
      <c r="L15" s="1856">
        <v>-1056.6045435940014</v>
      </c>
      <c r="M15" s="1857">
        <v>-397.09581569109696</v>
      </c>
      <c r="N15" s="1857">
        <v>-398.37399396184856</v>
      </c>
      <c r="O15" s="1857">
        <v>-552.87465067340463</v>
      </c>
      <c r="P15" s="1858">
        <v>-2404.9490039203538</v>
      </c>
      <c r="Q15" s="1856">
        <v>-722.12813377438988</v>
      </c>
      <c r="R15" s="1857">
        <v>-481.09387921437974</v>
      </c>
      <c r="S15" s="1857">
        <v>-756.32185534201653</v>
      </c>
      <c r="T15" s="1857">
        <v>-264.99401045358627</v>
      </c>
      <c r="U15" s="1858">
        <v>-2224.5378787843692</v>
      </c>
      <c r="V15" s="1856">
        <v>-1083.0141304550739</v>
      </c>
      <c r="W15" s="1857">
        <v>-1145.4652306355606</v>
      </c>
      <c r="X15" s="1857">
        <v>-1272.6429846552637</v>
      </c>
      <c r="Y15" s="1857">
        <v>-1078.1923320922756</v>
      </c>
      <c r="Z15" s="1858">
        <v>-4579.3146778381742</v>
      </c>
    </row>
    <row r="16" spans="1:28" s="900" customFormat="1" ht="30" customHeight="1" x14ac:dyDescent="0.5">
      <c r="A16" s="1861" t="s">
        <v>1140</v>
      </c>
      <c r="B16" s="1862">
        <v>2113.8937750408963</v>
      </c>
      <c r="C16" s="1863">
        <v>2251.9134059909347</v>
      </c>
      <c r="D16" s="1863">
        <v>2506.5164822127681</v>
      </c>
      <c r="E16" s="1863">
        <v>2269.4931727230587</v>
      </c>
      <c r="F16" s="1864">
        <v>9141.8168359676565</v>
      </c>
      <c r="G16" s="1862">
        <v>2138.5804693929254</v>
      </c>
      <c r="H16" s="1863">
        <v>2062.4647691464902</v>
      </c>
      <c r="I16" s="1863">
        <v>2042.9754420380664</v>
      </c>
      <c r="J16" s="1863">
        <v>2053.1630527055199</v>
      </c>
      <c r="K16" s="1864">
        <v>8297.1837332830019</v>
      </c>
      <c r="L16" s="1862">
        <v>2149.1609047989677</v>
      </c>
      <c r="M16" s="1863">
        <v>2266.1209649628172</v>
      </c>
      <c r="N16" s="1863">
        <v>2120.1120210577237</v>
      </c>
      <c r="O16" s="1863">
        <v>2209.971036145741</v>
      </c>
      <c r="P16" s="1864">
        <v>8745.3649269652487</v>
      </c>
      <c r="Q16" s="1862">
        <v>2189.7404329238302</v>
      </c>
      <c r="R16" s="1863">
        <v>2359.0882465079158</v>
      </c>
      <c r="S16" s="1863">
        <v>2466.5475469488838</v>
      </c>
      <c r="T16" s="1863">
        <v>2254.793922999801</v>
      </c>
      <c r="U16" s="1864">
        <v>9270.1701493804321</v>
      </c>
      <c r="V16" s="1862">
        <v>2317.9520334677563</v>
      </c>
      <c r="W16" s="1863">
        <v>2462.1928950642537</v>
      </c>
      <c r="X16" s="1863">
        <v>2647.5690526780613</v>
      </c>
      <c r="Y16" s="1863">
        <v>2632.1448541109307</v>
      </c>
      <c r="Z16" s="1864">
        <v>10059.858835321003</v>
      </c>
    </row>
    <row r="17" spans="1:26" s="900" customFormat="1" ht="30" customHeight="1" x14ac:dyDescent="0.5">
      <c r="A17" s="1861" t="s">
        <v>1141</v>
      </c>
      <c r="B17" s="1862">
        <v>2661.8841104741646</v>
      </c>
      <c r="C17" s="1863">
        <v>2645.8777577324713</v>
      </c>
      <c r="D17" s="1863">
        <v>3381.8714473731402</v>
      </c>
      <c r="E17" s="1863">
        <v>2766.5254825594275</v>
      </c>
      <c r="F17" s="1864">
        <v>11456.158798139204</v>
      </c>
      <c r="G17" s="1862">
        <v>2839.695804275208</v>
      </c>
      <c r="H17" s="1863">
        <v>2527.1088928000981</v>
      </c>
      <c r="I17" s="1863">
        <v>2548.5052018848055</v>
      </c>
      <c r="J17" s="1863">
        <v>2998.0826097192858</v>
      </c>
      <c r="K17" s="1864">
        <v>10913.392508679397</v>
      </c>
      <c r="L17" s="1862">
        <v>3205.7654483929691</v>
      </c>
      <c r="M17" s="1863">
        <v>2663.2167806539142</v>
      </c>
      <c r="N17" s="1863">
        <v>2518.4860150195723</v>
      </c>
      <c r="O17" s="1863">
        <v>2762.8456868191456</v>
      </c>
      <c r="P17" s="1864">
        <v>11150.313930885603</v>
      </c>
      <c r="Q17" s="1862">
        <v>2911.8685666982201</v>
      </c>
      <c r="R17" s="1863">
        <v>2840.1821257222955</v>
      </c>
      <c r="S17" s="1863">
        <v>3222.8694022909003</v>
      </c>
      <c r="T17" s="1863">
        <v>2519.7879334533873</v>
      </c>
      <c r="U17" s="1864">
        <v>11494.708028164801</v>
      </c>
      <c r="V17" s="1862">
        <v>3400.9661639228302</v>
      </c>
      <c r="W17" s="1863">
        <v>3607.6581256998143</v>
      </c>
      <c r="X17" s="1863">
        <v>3920.212037333325</v>
      </c>
      <c r="Y17" s="1863">
        <v>3710.3371862032063</v>
      </c>
      <c r="Z17" s="1864">
        <v>14639.173513159178</v>
      </c>
    </row>
    <row r="18" spans="1:26" s="1867" customFormat="1" ht="30" customHeight="1" x14ac:dyDescent="0.5">
      <c r="A18" s="1859" t="s">
        <v>1142</v>
      </c>
      <c r="B18" s="1856">
        <v>-1112.9441262419391</v>
      </c>
      <c r="C18" s="1857">
        <v>-1161.1137921029863</v>
      </c>
      <c r="D18" s="1857">
        <v>-1089.7116096304503</v>
      </c>
      <c r="E18" s="1857">
        <v>-1018.3515991079632</v>
      </c>
      <c r="F18" s="1858">
        <v>-4382.1211270833383</v>
      </c>
      <c r="G18" s="1856">
        <v>-1542.6547880814367</v>
      </c>
      <c r="H18" s="1857">
        <v>-1332.4161957950735</v>
      </c>
      <c r="I18" s="1857">
        <v>-1207.2676247441516</v>
      </c>
      <c r="J18" s="1857">
        <v>-1050.1931896774784</v>
      </c>
      <c r="K18" s="1858">
        <v>-5132.5317982981396</v>
      </c>
      <c r="L18" s="1856">
        <v>-774.59486543172659</v>
      </c>
      <c r="M18" s="1857">
        <v>-1078.09975691979</v>
      </c>
      <c r="N18" s="1857">
        <v>-991.27080130250317</v>
      </c>
      <c r="O18" s="1857">
        <v>-1263.3890023341969</v>
      </c>
      <c r="P18" s="1858">
        <v>-4107.3544259882165</v>
      </c>
      <c r="Q18" s="1856">
        <v>-1286.4648680551777</v>
      </c>
      <c r="R18" s="1857">
        <v>-1310.7080938744177</v>
      </c>
      <c r="S18" s="1857">
        <v>-1327.3871348657262</v>
      </c>
      <c r="T18" s="1857">
        <v>-1443.3979173431935</v>
      </c>
      <c r="U18" s="1858">
        <v>-5367.9580141385159</v>
      </c>
      <c r="V18" s="1856">
        <v>-1180.031885204259</v>
      </c>
      <c r="W18" s="1857">
        <v>-1092.7186801832302</v>
      </c>
      <c r="X18" s="1857">
        <v>-1427.8548326500761</v>
      </c>
      <c r="Y18" s="1857">
        <v>-1439.8370286945544</v>
      </c>
      <c r="Z18" s="1858">
        <v>-5140.4424267321201</v>
      </c>
    </row>
    <row r="19" spans="1:26" s="900" customFormat="1" ht="30" customHeight="1" x14ac:dyDescent="0.5">
      <c r="A19" s="1868" t="s">
        <v>1140</v>
      </c>
      <c r="B19" s="1862">
        <v>174.62968383357244</v>
      </c>
      <c r="C19" s="1863">
        <v>243.42261242101674</v>
      </c>
      <c r="D19" s="1863">
        <v>222.94665885676554</v>
      </c>
      <c r="E19" s="1863">
        <v>250.39496214701646</v>
      </c>
      <c r="F19" s="1864">
        <v>891.39391725837106</v>
      </c>
      <c r="G19" s="1862">
        <v>266.39865725507826</v>
      </c>
      <c r="H19" s="1863">
        <v>272.54670984682576</v>
      </c>
      <c r="I19" s="1863">
        <v>212.31157905319176</v>
      </c>
      <c r="J19" s="1863">
        <v>335.82668701724538</v>
      </c>
      <c r="K19" s="1864">
        <v>1087.083633172341</v>
      </c>
      <c r="L19" s="1862">
        <v>164.89594450458819</v>
      </c>
      <c r="M19" s="1863">
        <v>147.85379900765079</v>
      </c>
      <c r="N19" s="1863">
        <v>233.42084415236408</v>
      </c>
      <c r="O19" s="1863">
        <v>222.54873866740198</v>
      </c>
      <c r="P19" s="1864">
        <v>768.71932633200515</v>
      </c>
      <c r="Q19" s="1862">
        <v>122.66295516810968</v>
      </c>
      <c r="R19" s="1863">
        <v>125.73421586576248</v>
      </c>
      <c r="S19" s="1863">
        <v>164.18728005642782</v>
      </c>
      <c r="T19" s="1863">
        <v>83.139458745884554</v>
      </c>
      <c r="U19" s="1864">
        <v>495.72390983618459</v>
      </c>
      <c r="V19" s="1862">
        <v>186.18302996869224</v>
      </c>
      <c r="W19" s="1863">
        <v>175.42007028537321</v>
      </c>
      <c r="X19" s="1863">
        <v>224.30705131514227</v>
      </c>
      <c r="Y19" s="1863">
        <v>150.82909554783473</v>
      </c>
      <c r="Z19" s="1864">
        <v>736.73924711704251</v>
      </c>
    </row>
    <row r="20" spans="1:26" s="900" customFormat="1" ht="30" hidden="1" customHeight="1" x14ac:dyDescent="0.5">
      <c r="A20" s="1869" t="s">
        <v>802</v>
      </c>
      <c r="B20" s="1862">
        <v>37.097955107254649</v>
      </c>
      <c r="C20" s="1863">
        <v>48.001457104717588</v>
      </c>
      <c r="D20" s="1863">
        <v>56.580458376853478</v>
      </c>
      <c r="E20" s="1863">
        <v>52.259329635100045</v>
      </c>
      <c r="F20" s="1864">
        <v>193.93920022392575</v>
      </c>
      <c r="G20" s="1862">
        <v>57.64978397641454</v>
      </c>
      <c r="H20" s="1863">
        <v>66.563158427227776</v>
      </c>
      <c r="I20" s="1863">
        <v>48.942036920142833</v>
      </c>
      <c r="J20" s="1863">
        <v>172.64315406390929</v>
      </c>
      <c r="K20" s="1864">
        <v>345.79813338769441</v>
      </c>
      <c r="L20" s="1862">
        <v>23.363565951230925</v>
      </c>
      <c r="M20" s="1863">
        <v>30.111292440078966</v>
      </c>
      <c r="N20" s="1863">
        <v>37.45733658829301</v>
      </c>
      <c r="O20" s="1863">
        <v>46.273521038384331</v>
      </c>
      <c r="P20" s="1864">
        <v>137.20571601798724</v>
      </c>
      <c r="Q20" s="1862">
        <v>26.341271694403098</v>
      </c>
      <c r="R20" s="1863">
        <v>39.685873737330439</v>
      </c>
      <c r="S20" s="1863">
        <v>34.653031833239964</v>
      </c>
      <c r="T20" s="1863">
        <v>37.56712922451679</v>
      </c>
      <c r="U20" s="1864">
        <v>138.24730648949031</v>
      </c>
      <c r="V20" s="1862">
        <v>38.810792933341915</v>
      </c>
      <c r="W20" s="1863">
        <v>49.921268186171311</v>
      </c>
      <c r="X20" s="1863">
        <v>44.318458330545489</v>
      </c>
      <c r="Y20" s="1863">
        <v>30.132246393200617</v>
      </c>
      <c r="Z20" s="1864">
        <v>163.18276584325935</v>
      </c>
    </row>
    <row r="21" spans="1:26" s="1867" customFormat="1" ht="30" hidden="1" customHeight="1" x14ac:dyDescent="0.5">
      <c r="A21" s="1869" t="s">
        <v>1143</v>
      </c>
      <c r="B21" s="1862">
        <v>133.16309840140758</v>
      </c>
      <c r="C21" s="1863">
        <v>194.35613072474393</v>
      </c>
      <c r="D21" s="1863">
        <v>162.47477893203265</v>
      </c>
      <c r="E21" s="1863">
        <v>196.83131625358521</v>
      </c>
      <c r="F21" s="1864">
        <v>686.82532431176935</v>
      </c>
      <c r="G21" s="1862">
        <v>207.54984708647197</v>
      </c>
      <c r="H21" s="1863">
        <v>204.47783225014311</v>
      </c>
      <c r="I21" s="1863">
        <v>161.55648574080027</v>
      </c>
      <c r="J21" s="1863">
        <v>162.57071472749288</v>
      </c>
      <c r="K21" s="1864">
        <v>736.15487980490821</v>
      </c>
      <c r="L21" s="1862">
        <v>141.05035620338148</v>
      </c>
      <c r="M21" s="1863">
        <v>116.03895109324849</v>
      </c>
      <c r="N21" s="1863">
        <v>195.09518408375652</v>
      </c>
      <c r="O21" s="1863">
        <v>175.2748982793492</v>
      </c>
      <c r="P21" s="1864">
        <v>627.45938965973573</v>
      </c>
      <c r="Q21" s="1862">
        <v>95.514796607914661</v>
      </c>
      <c r="R21" s="1863">
        <v>84.983122301663059</v>
      </c>
      <c r="S21" s="1863">
        <v>127.66562359358579</v>
      </c>
      <c r="T21" s="1863">
        <v>44.696780850511608</v>
      </c>
      <c r="U21" s="1864">
        <v>352.86032335367514</v>
      </c>
      <c r="V21" s="1862">
        <v>145.30152220095766</v>
      </c>
      <c r="W21" s="1863">
        <v>123.66647790501449</v>
      </c>
      <c r="X21" s="1863">
        <v>174.87632105036749</v>
      </c>
      <c r="Y21" s="1863">
        <v>116.51845048716568</v>
      </c>
      <c r="Z21" s="1864">
        <v>560.36277164350531</v>
      </c>
    </row>
    <row r="22" spans="1:26" s="900" customFormat="1" ht="30" hidden="1" customHeight="1" x14ac:dyDescent="0.5">
      <c r="A22" s="1870" t="s">
        <v>1144</v>
      </c>
      <c r="B22" s="1862">
        <v>44.375636829030299</v>
      </c>
      <c r="C22" s="1863">
        <v>33.350918003362999</v>
      </c>
      <c r="D22" s="1863">
        <v>26.483012361916899</v>
      </c>
      <c r="E22" s="1863">
        <v>35.773618631721199</v>
      </c>
      <c r="F22" s="1864">
        <v>139.98318582603142</v>
      </c>
      <c r="G22" s="1862">
        <v>58.102254414846229</v>
      </c>
      <c r="H22" s="1863">
        <v>55.729675302669214</v>
      </c>
      <c r="I22" s="1863">
        <v>19.117599926275247</v>
      </c>
      <c r="J22" s="1863">
        <v>46.999272087176699</v>
      </c>
      <c r="K22" s="1864">
        <v>179.9488017309674</v>
      </c>
      <c r="L22" s="1862">
        <v>72.5</v>
      </c>
      <c r="M22" s="1863">
        <v>72.5</v>
      </c>
      <c r="N22" s="1863">
        <v>113.588977360491</v>
      </c>
      <c r="O22" s="1863">
        <v>84.505497166393894</v>
      </c>
      <c r="P22" s="1864">
        <v>343.09447452688494</v>
      </c>
      <c r="Q22" s="1862">
        <v>49.092143132499999</v>
      </c>
      <c r="R22" s="1863">
        <v>59.208883551291997</v>
      </c>
      <c r="S22" s="1863">
        <v>106.975898895973</v>
      </c>
      <c r="T22" s="1863">
        <v>29.635385809999999</v>
      </c>
      <c r="U22" s="1864">
        <v>244.91231138976502</v>
      </c>
      <c r="V22" s="1862">
        <v>103.21517109810969</v>
      </c>
      <c r="W22" s="1863">
        <v>101.25156471632863</v>
      </c>
      <c r="X22" s="1863">
        <v>113.7953917046175</v>
      </c>
      <c r="Y22" s="1863">
        <v>102.36444520000001</v>
      </c>
      <c r="Z22" s="1864">
        <v>420.62657271905584</v>
      </c>
    </row>
    <row r="23" spans="1:26" s="900" customFormat="1" ht="30" hidden="1" customHeight="1" x14ac:dyDescent="0.5">
      <c r="A23" s="1869" t="s">
        <v>1145</v>
      </c>
      <c r="B23" s="1862">
        <v>4.3686303249102085</v>
      </c>
      <c r="C23" s="1863">
        <v>1.0650245915552063</v>
      </c>
      <c r="D23" s="1863">
        <v>3.8914215478794247</v>
      </c>
      <c r="E23" s="1863">
        <v>1.3043162583311856</v>
      </c>
      <c r="F23" s="1864">
        <v>10.629392722676025</v>
      </c>
      <c r="G23" s="1862">
        <v>1.1990261921917413</v>
      </c>
      <c r="H23" s="1863">
        <v>1.5057191694548779</v>
      </c>
      <c r="I23" s="1863">
        <v>1.8130563922486411</v>
      </c>
      <c r="J23" s="1863">
        <v>0.61281822584317669</v>
      </c>
      <c r="K23" s="1864">
        <v>5.1306199797384373</v>
      </c>
      <c r="L23" s="1862">
        <v>0.48202234997579052</v>
      </c>
      <c r="M23" s="1863">
        <v>1.7035554743233499</v>
      </c>
      <c r="N23" s="1863">
        <v>0.86832348031455897</v>
      </c>
      <c r="O23" s="1863">
        <v>1.0003193496684446</v>
      </c>
      <c r="P23" s="1864">
        <v>4.054220654282144</v>
      </c>
      <c r="Q23" s="1862">
        <v>0.80688686579191615</v>
      </c>
      <c r="R23" s="1863">
        <v>1.0652198267689768</v>
      </c>
      <c r="S23" s="1863">
        <v>1.8686246296020799</v>
      </c>
      <c r="T23" s="1863">
        <v>0.87554867085615429</v>
      </c>
      <c r="U23" s="1864">
        <v>4.6162799930191269</v>
      </c>
      <c r="V23" s="1862">
        <v>2.0707148343926365</v>
      </c>
      <c r="W23" s="1863">
        <v>1.832324194187406</v>
      </c>
      <c r="X23" s="1863">
        <v>5.1122719342292928</v>
      </c>
      <c r="Y23" s="1863">
        <v>4.1783986674684312</v>
      </c>
      <c r="Z23" s="1864">
        <v>13.193709630277766</v>
      </c>
    </row>
    <row r="24" spans="1:26" s="900" customFormat="1" ht="30" customHeight="1" x14ac:dyDescent="0.5">
      <c r="A24" s="1868" t="s">
        <v>1141</v>
      </c>
      <c r="B24" s="1862">
        <v>1287.5738100755116</v>
      </c>
      <c r="C24" s="1863">
        <v>1404.536404524003</v>
      </c>
      <c r="D24" s="1863">
        <v>1312.6582684872158</v>
      </c>
      <c r="E24" s="1863">
        <v>1268.7465612549797</v>
      </c>
      <c r="F24" s="1864">
        <v>5273.5150443417097</v>
      </c>
      <c r="G24" s="1862">
        <v>1809.0534453365149</v>
      </c>
      <c r="H24" s="1863">
        <v>1604.9629056418992</v>
      </c>
      <c r="I24" s="1863">
        <v>1419.5792037973433</v>
      </c>
      <c r="J24" s="1863">
        <v>1386.0198766947237</v>
      </c>
      <c r="K24" s="1864">
        <v>6219.6154314704809</v>
      </c>
      <c r="L24" s="1862">
        <v>939.4908099363148</v>
      </c>
      <c r="M24" s="1863">
        <v>1225.9535559274409</v>
      </c>
      <c r="N24" s="1863">
        <v>1224.6916454548673</v>
      </c>
      <c r="O24" s="1863">
        <v>1485.9377410015989</v>
      </c>
      <c r="P24" s="1864">
        <v>4876.0737523202215</v>
      </c>
      <c r="Q24" s="1862">
        <v>1409.1278232232874</v>
      </c>
      <c r="R24" s="1863">
        <v>1436.4423097401802</v>
      </c>
      <c r="S24" s="1863">
        <v>1491.5744149221541</v>
      </c>
      <c r="T24" s="1863">
        <v>1526.537376089078</v>
      </c>
      <c r="U24" s="1864">
        <v>5863.6819239747001</v>
      </c>
      <c r="V24" s="1862">
        <v>1366.2149151729511</v>
      </c>
      <c r="W24" s="1863">
        <v>1268.1387504686033</v>
      </c>
      <c r="X24" s="1863">
        <v>1652.1618839652183</v>
      </c>
      <c r="Y24" s="1863">
        <v>1590.6661242423891</v>
      </c>
      <c r="Z24" s="1864">
        <v>5877.1816738491625</v>
      </c>
    </row>
    <row r="25" spans="1:26" s="900" customFormat="1" ht="30" hidden="1" customHeight="1" x14ac:dyDescent="0.5">
      <c r="A25" s="1869" t="s">
        <v>802</v>
      </c>
      <c r="B25" s="1862">
        <v>34.467257159553476</v>
      </c>
      <c r="C25" s="1863">
        <v>142.38150796650888</v>
      </c>
      <c r="D25" s="1863">
        <v>33.115571101169472</v>
      </c>
      <c r="E25" s="1863">
        <v>30.926237275764741</v>
      </c>
      <c r="F25" s="1864">
        <v>240.89057350299657</v>
      </c>
      <c r="G25" s="1862">
        <v>35.434577982499057</v>
      </c>
      <c r="H25" s="1863">
        <v>58.775752791454188</v>
      </c>
      <c r="I25" s="1863">
        <v>39.816891311083921</v>
      </c>
      <c r="J25" s="1863">
        <v>47.00614713179916</v>
      </c>
      <c r="K25" s="1864">
        <v>181.03336921683635</v>
      </c>
      <c r="L25" s="1862">
        <v>24.566653150395233</v>
      </c>
      <c r="M25" s="1863">
        <v>20.805660550725353</v>
      </c>
      <c r="N25" s="1863">
        <v>29.496532609097549</v>
      </c>
      <c r="O25" s="1863">
        <v>34.71265513146502</v>
      </c>
      <c r="P25" s="1864">
        <v>109.58150144168317</v>
      </c>
      <c r="Q25" s="1862">
        <v>29.435738827166325</v>
      </c>
      <c r="R25" s="1863">
        <v>49.729157184870694</v>
      </c>
      <c r="S25" s="1863">
        <v>36.104437827811417</v>
      </c>
      <c r="T25" s="1863">
        <v>42.198937747703219</v>
      </c>
      <c r="U25" s="1864">
        <v>157.46827158755164</v>
      </c>
      <c r="V25" s="1862">
        <v>43.867783594144377</v>
      </c>
      <c r="W25" s="1863">
        <v>74.422830936061558</v>
      </c>
      <c r="X25" s="1863">
        <v>57.971848166298351</v>
      </c>
      <c r="Y25" s="1863">
        <v>60</v>
      </c>
      <c r="Z25" s="1864">
        <v>236.26246269650429</v>
      </c>
    </row>
    <row r="26" spans="1:26" s="900" customFormat="1" ht="30" hidden="1" customHeight="1" x14ac:dyDescent="0.5">
      <c r="A26" s="1869" t="s">
        <v>1143</v>
      </c>
      <c r="B26" s="1862">
        <v>1251.2935909336898</v>
      </c>
      <c r="C26" s="1863">
        <v>1260.5037891578047</v>
      </c>
      <c r="D26" s="1863">
        <v>1277.3732257857368</v>
      </c>
      <c r="E26" s="1863">
        <v>1235.0644877399022</v>
      </c>
      <c r="F26" s="1864">
        <v>5024.2350936171333</v>
      </c>
      <c r="G26" s="1862">
        <v>1771.9163913945883</v>
      </c>
      <c r="H26" s="1863">
        <v>1542.1003280426767</v>
      </c>
      <c r="I26" s="1863">
        <v>1377.9829203703368</v>
      </c>
      <c r="J26" s="1863">
        <v>1336.7878524955299</v>
      </c>
      <c r="K26" s="1864">
        <v>6028.7874923031322</v>
      </c>
      <c r="L26" s="1862">
        <v>911.7821634954114</v>
      </c>
      <c r="M26" s="1863">
        <v>1202.9559806696457</v>
      </c>
      <c r="N26" s="1863">
        <v>1192.3494452785849</v>
      </c>
      <c r="O26" s="1863">
        <v>1448.3309988247915</v>
      </c>
      <c r="P26" s="1864">
        <v>4755.4185882684333</v>
      </c>
      <c r="Q26" s="1862">
        <v>1349.6329287645228</v>
      </c>
      <c r="R26" s="1863">
        <v>1380.3236849291161</v>
      </c>
      <c r="S26" s="1863">
        <v>1451.3590291779883</v>
      </c>
      <c r="T26" s="1863">
        <v>1478.7973889939485</v>
      </c>
      <c r="U26" s="1864">
        <v>5660.113031865576</v>
      </c>
      <c r="V26" s="1862">
        <v>1319.1893349798745</v>
      </c>
      <c r="W26" s="1863">
        <v>1184.2180460632383</v>
      </c>
      <c r="X26" s="1863">
        <v>1498.912139735248</v>
      </c>
      <c r="Y26" s="1863">
        <v>1502.1968783215279</v>
      </c>
      <c r="Z26" s="1864">
        <v>5504.516399099889</v>
      </c>
    </row>
    <row r="27" spans="1:26" s="900" customFormat="1" ht="30" hidden="1" customHeight="1" x14ac:dyDescent="0.5">
      <c r="A27" s="1870" t="s">
        <v>1146</v>
      </c>
      <c r="B27" s="1871">
        <v>407.06260283247269</v>
      </c>
      <c r="C27" s="1872">
        <v>584.16000000000008</v>
      </c>
      <c r="D27" s="1872">
        <v>513.88339697210631</v>
      </c>
      <c r="E27" s="1872">
        <v>566.47964916128024</v>
      </c>
      <c r="F27" s="1873">
        <v>2071.585648965859</v>
      </c>
      <c r="G27" s="1871">
        <v>433.60316764448146</v>
      </c>
      <c r="H27" s="1872">
        <v>543.13879243881308</v>
      </c>
      <c r="I27" s="1872">
        <v>332.03452858535576</v>
      </c>
      <c r="J27" s="1872">
        <v>374.58479052355813</v>
      </c>
      <c r="K27" s="1873">
        <v>1683.3612791922083</v>
      </c>
      <c r="L27" s="1871">
        <v>261.33473763804267</v>
      </c>
      <c r="M27" s="1872">
        <v>404.69195408166422</v>
      </c>
      <c r="N27" s="1872">
        <v>257.08532628450837</v>
      </c>
      <c r="O27" s="1872">
        <v>410.13684885253826</v>
      </c>
      <c r="P27" s="1873">
        <v>1333.2488668567537</v>
      </c>
      <c r="Q27" s="1871">
        <v>207.72269513232465</v>
      </c>
      <c r="R27" s="1872">
        <v>357.36648406535613</v>
      </c>
      <c r="S27" s="1872">
        <v>353.48944608761093</v>
      </c>
      <c r="T27" s="1872">
        <v>426.88185526956266</v>
      </c>
      <c r="U27" s="1873">
        <v>1345.4604805548545</v>
      </c>
      <c r="V27" s="1871">
        <v>205.60621993767631</v>
      </c>
      <c r="W27" s="1872">
        <v>47.80557511846834</v>
      </c>
      <c r="X27" s="1872">
        <v>204.29465426388444</v>
      </c>
      <c r="Y27" s="1872">
        <v>234.44088937270777</v>
      </c>
      <c r="Z27" s="1873">
        <v>692.14733869273687</v>
      </c>
    </row>
    <row r="28" spans="1:26" s="900" customFormat="1" ht="30" hidden="1" customHeight="1" x14ac:dyDescent="0.5">
      <c r="A28" s="1869" t="s">
        <v>1145</v>
      </c>
      <c r="B28" s="1862">
        <v>1.8129619822681793</v>
      </c>
      <c r="C28" s="1863">
        <v>1.6511073996894992</v>
      </c>
      <c r="D28" s="1863">
        <v>2.1694716003095174</v>
      </c>
      <c r="E28" s="1863">
        <v>2.7558362393126048</v>
      </c>
      <c r="F28" s="1864">
        <v>8.3893772215797995</v>
      </c>
      <c r="G28" s="1862">
        <v>1.7024759594273715</v>
      </c>
      <c r="H28" s="1863">
        <v>4.0868248077683829</v>
      </c>
      <c r="I28" s="1863">
        <v>1.7793921159225756</v>
      </c>
      <c r="J28" s="1863">
        <v>2.2258770673946486</v>
      </c>
      <c r="K28" s="1864">
        <v>9.7945699505129795</v>
      </c>
      <c r="L28" s="1862">
        <v>3.1419932905081511</v>
      </c>
      <c r="M28" s="1863">
        <v>2.1919147070698415</v>
      </c>
      <c r="N28" s="1863">
        <v>2.8456675671848721</v>
      </c>
      <c r="O28" s="1863">
        <v>2.8940870453423848</v>
      </c>
      <c r="P28" s="1864">
        <v>11.073662610105249</v>
      </c>
      <c r="Q28" s="1862">
        <v>30.059155631598209</v>
      </c>
      <c r="R28" s="1863">
        <v>6.3894676261934249</v>
      </c>
      <c r="S28" s="1863">
        <v>4.1109479163545553</v>
      </c>
      <c r="T28" s="1863">
        <v>5.5410493474263269</v>
      </c>
      <c r="U28" s="1864">
        <v>46.100620521572509</v>
      </c>
      <c r="V28" s="1862">
        <v>3.1577965989322632</v>
      </c>
      <c r="W28" s="1863">
        <v>9.497873469303606</v>
      </c>
      <c r="X28" s="1863">
        <v>95.277896063671861</v>
      </c>
      <c r="Y28" s="1863">
        <v>28.469245920861066</v>
      </c>
      <c r="Z28" s="1864">
        <v>136.40281205276878</v>
      </c>
    </row>
    <row r="29" spans="1:26" s="1867" customFormat="1" ht="30" customHeight="1" x14ac:dyDescent="0.5">
      <c r="A29" s="1874" t="s">
        <v>1147</v>
      </c>
      <c r="B29" s="1856">
        <v>907.08111511740356</v>
      </c>
      <c r="C29" s="1857">
        <v>807.74355452529721</v>
      </c>
      <c r="D29" s="1857">
        <v>846.89398608977126</v>
      </c>
      <c r="E29" s="1857">
        <v>793.20321107783798</v>
      </c>
      <c r="F29" s="1858">
        <v>3354.9218668103103</v>
      </c>
      <c r="G29" s="1856">
        <v>880.584065561638</v>
      </c>
      <c r="H29" s="1857">
        <v>691.59535303149005</v>
      </c>
      <c r="I29" s="1857">
        <v>889.02597628427111</v>
      </c>
      <c r="J29" s="1857">
        <v>1089.8189075831403</v>
      </c>
      <c r="K29" s="1858">
        <v>3551.0243024605393</v>
      </c>
      <c r="L29" s="1856">
        <v>901.22063843447472</v>
      </c>
      <c r="M29" s="1857">
        <v>1053.5387895775725</v>
      </c>
      <c r="N29" s="1857">
        <v>1203.824275010762</v>
      </c>
      <c r="O29" s="1857">
        <v>911.91126332952092</v>
      </c>
      <c r="P29" s="1858">
        <v>4070.4949663523307</v>
      </c>
      <c r="Q29" s="1856">
        <v>1378.9929952195398</v>
      </c>
      <c r="R29" s="1857">
        <v>1402.6475564428217</v>
      </c>
      <c r="S29" s="1857">
        <v>1283.8471367605189</v>
      </c>
      <c r="T29" s="1857">
        <v>1352.2497725589296</v>
      </c>
      <c r="U29" s="1858">
        <v>5417.7374609818098</v>
      </c>
      <c r="V29" s="1856">
        <v>1392.3234410215327</v>
      </c>
      <c r="W29" s="1857">
        <v>1490.0302702254651</v>
      </c>
      <c r="X29" s="1857">
        <v>1376.7840891985711</v>
      </c>
      <c r="Y29" s="1857">
        <v>1055.5638230877109</v>
      </c>
      <c r="Z29" s="1858">
        <v>5314.7016235332794</v>
      </c>
    </row>
    <row r="30" spans="1:26" s="900" customFormat="1" ht="30" customHeight="1" x14ac:dyDescent="0.5">
      <c r="A30" s="1875" t="s">
        <v>1140</v>
      </c>
      <c r="B30" s="1862">
        <v>1044.0165187398838</v>
      </c>
      <c r="C30" s="1863">
        <v>1171.0661974052887</v>
      </c>
      <c r="D30" s="1863">
        <v>1001.4258585870842</v>
      </c>
      <c r="E30" s="1863">
        <v>951.245249113162</v>
      </c>
      <c r="F30" s="1864">
        <v>4167.753823845419</v>
      </c>
      <c r="G30" s="1862">
        <v>1060.4051118252885</v>
      </c>
      <c r="H30" s="1863">
        <v>906.13833765498316</v>
      </c>
      <c r="I30" s="1863">
        <v>1086.3742542935947</v>
      </c>
      <c r="J30" s="1863">
        <v>1291.6572323704468</v>
      </c>
      <c r="K30" s="1864">
        <v>4344.5749361443131</v>
      </c>
      <c r="L30" s="1862">
        <v>1242.1895027361918</v>
      </c>
      <c r="M30" s="1863">
        <v>1296.5131383940418</v>
      </c>
      <c r="N30" s="1863">
        <v>1454.9572695327026</v>
      </c>
      <c r="O30" s="1863">
        <v>1232.8292120951942</v>
      </c>
      <c r="P30" s="1864">
        <v>5226.4891227581311</v>
      </c>
      <c r="Q30" s="1862">
        <v>1787.258254494574</v>
      </c>
      <c r="R30" s="1863">
        <v>1843.7352290949657</v>
      </c>
      <c r="S30" s="1863">
        <v>1739.2167102033684</v>
      </c>
      <c r="T30" s="1863">
        <v>1731.8456865832536</v>
      </c>
      <c r="U30" s="1864">
        <v>7102.0558803761614</v>
      </c>
      <c r="V30" s="1862">
        <v>1865.8869792865967</v>
      </c>
      <c r="W30" s="1863">
        <v>2062.7364122225108</v>
      </c>
      <c r="X30" s="1863">
        <v>2054.8534451129653</v>
      </c>
      <c r="Y30" s="1863">
        <v>1810.3658910197089</v>
      </c>
      <c r="Z30" s="1864">
        <v>7793.8427276417815</v>
      </c>
    </row>
    <row r="31" spans="1:26" s="900" customFormat="1" ht="30" hidden="1" customHeight="1" x14ac:dyDescent="0.5">
      <c r="A31" s="1876" t="s">
        <v>1148</v>
      </c>
      <c r="B31" s="1862">
        <v>0</v>
      </c>
      <c r="C31" s="1863">
        <v>0</v>
      </c>
      <c r="D31" s="1863">
        <v>0</v>
      </c>
      <c r="E31" s="1863">
        <v>0</v>
      </c>
      <c r="F31" s="1864">
        <v>0</v>
      </c>
      <c r="G31" s="1862">
        <v>0.14389342306668443</v>
      </c>
      <c r="H31" s="1863">
        <v>0</v>
      </c>
      <c r="I31" s="1863">
        <v>0</v>
      </c>
      <c r="J31" s="1863">
        <v>6.3184425916010103E-2</v>
      </c>
      <c r="K31" s="1864">
        <v>0.20707784898269455</v>
      </c>
      <c r="L31" s="1862">
        <v>8.6583672132967333</v>
      </c>
      <c r="M31" s="1863">
        <v>6.6557486994417694</v>
      </c>
      <c r="N31" s="1863">
        <v>8.5084588156698775</v>
      </c>
      <c r="O31" s="1863">
        <v>84.253052324453989</v>
      </c>
      <c r="P31" s="1864">
        <v>108.07562705286237</v>
      </c>
      <c r="Q31" s="1862">
        <v>0</v>
      </c>
      <c r="R31" s="1863">
        <v>0</v>
      </c>
      <c r="S31" s="1863">
        <v>0</v>
      </c>
      <c r="T31" s="1863">
        <v>0</v>
      </c>
      <c r="U31" s="1864">
        <v>0</v>
      </c>
      <c r="V31" s="1862">
        <v>0</v>
      </c>
      <c r="W31" s="1863">
        <v>0</v>
      </c>
      <c r="X31" s="1863">
        <v>0</v>
      </c>
      <c r="Y31" s="1863">
        <v>0</v>
      </c>
      <c r="Z31" s="1864">
        <v>0</v>
      </c>
    </row>
    <row r="32" spans="1:26" s="900" customFormat="1" ht="30" hidden="1" customHeight="1" x14ac:dyDescent="0.5">
      <c r="A32" s="1876" t="s">
        <v>1149</v>
      </c>
      <c r="B32" s="1862">
        <v>1044.0165187398838</v>
      </c>
      <c r="C32" s="1863">
        <v>1171.0661974052887</v>
      </c>
      <c r="D32" s="1863">
        <v>1001.4258585870842</v>
      </c>
      <c r="E32" s="1863">
        <v>951.245249113162</v>
      </c>
      <c r="F32" s="1864">
        <v>4167.753823845419</v>
      </c>
      <c r="G32" s="1862">
        <v>1060.2612184022219</v>
      </c>
      <c r="H32" s="1863">
        <v>906.13833765498316</v>
      </c>
      <c r="I32" s="1863">
        <v>1086.3742542935947</v>
      </c>
      <c r="J32" s="1863">
        <v>1291.5940479445308</v>
      </c>
      <c r="K32" s="1864">
        <v>4344.3678582953307</v>
      </c>
      <c r="L32" s="1862">
        <v>1233.5311355228951</v>
      </c>
      <c r="M32" s="1863">
        <v>1289.8573896946</v>
      </c>
      <c r="N32" s="1863">
        <v>1446.4488107170328</v>
      </c>
      <c r="O32" s="1863">
        <v>1148.5761597707401</v>
      </c>
      <c r="P32" s="1864">
        <v>5118.4134957052684</v>
      </c>
      <c r="Q32" s="1862">
        <v>1787.258254494574</v>
      </c>
      <c r="R32" s="1863">
        <v>1843.7352290949657</v>
      </c>
      <c r="S32" s="1863">
        <v>1739.2167102033684</v>
      </c>
      <c r="T32" s="1863">
        <v>1731.8456865832536</v>
      </c>
      <c r="U32" s="1864">
        <v>7102.0558803761614</v>
      </c>
      <c r="V32" s="1862">
        <v>1865.8869792865967</v>
      </c>
      <c r="W32" s="1863">
        <v>2062.7364122225108</v>
      </c>
      <c r="X32" s="1863">
        <v>2054.8534451129653</v>
      </c>
      <c r="Y32" s="1863">
        <v>1810.3658910197089</v>
      </c>
      <c r="Z32" s="1864">
        <v>7793.8427276417815</v>
      </c>
    </row>
    <row r="33" spans="1:27" s="900" customFormat="1" ht="30" customHeight="1" x14ac:dyDescent="0.5">
      <c r="A33" s="1875" t="s">
        <v>1141</v>
      </c>
      <c r="B33" s="1862">
        <v>136.93540362248029</v>
      </c>
      <c r="C33" s="1863">
        <v>363.32264287999141</v>
      </c>
      <c r="D33" s="1863">
        <v>154.53187249731292</v>
      </c>
      <c r="E33" s="1863">
        <v>158.04203803532403</v>
      </c>
      <c r="F33" s="1864">
        <v>812.83195703510864</v>
      </c>
      <c r="G33" s="1862">
        <v>179.82104626365046</v>
      </c>
      <c r="H33" s="1863">
        <v>214.54298462349311</v>
      </c>
      <c r="I33" s="1863">
        <v>197.34827800932362</v>
      </c>
      <c r="J33" s="1863">
        <v>201.8383247873065</v>
      </c>
      <c r="K33" s="1864">
        <v>793.55063368377375</v>
      </c>
      <c r="L33" s="1862">
        <v>340.96886430171708</v>
      </c>
      <c r="M33" s="1863">
        <v>242.97434881646939</v>
      </c>
      <c r="N33" s="1863">
        <v>251.13299452194062</v>
      </c>
      <c r="O33" s="1863">
        <v>320.91794876567326</v>
      </c>
      <c r="P33" s="1864">
        <v>1155.9941564058004</v>
      </c>
      <c r="Q33" s="1862">
        <v>408.26525927503428</v>
      </c>
      <c r="R33" s="1863">
        <v>441.08767265214402</v>
      </c>
      <c r="S33" s="1863">
        <v>455.36957344284951</v>
      </c>
      <c r="T33" s="1863">
        <v>379.59591402432392</v>
      </c>
      <c r="U33" s="1864">
        <v>1684.3184193943518</v>
      </c>
      <c r="V33" s="1862">
        <v>473.56353826506404</v>
      </c>
      <c r="W33" s="1863">
        <v>572.70614199704573</v>
      </c>
      <c r="X33" s="1863">
        <v>678.06935591439424</v>
      </c>
      <c r="Y33" s="1863">
        <v>754.80206793199795</v>
      </c>
      <c r="Z33" s="1864">
        <v>2479.1411041085021</v>
      </c>
    </row>
    <row r="34" spans="1:27" s="900" customFormat="1" ht="30" customHeight="1" x14ac:dyDescent="0.5">
      <c r="A34" s="1877" t="s">
        <v>1148</v>
      </c>
      <c r="B34" s="1862">
        <v>0</v>
      </c>
      <c r="C34" s="1863">
        <v>0</v>
      </c>
      <c r="D34" s="1863">
        <v>0</v>
      </c>
      <c r="E34" s="1863">
        <v>0</v>
      </c>
      <c r="F34" s="1864">
        <v>0</v>
      </c>
      <c r="G34" s="1862">
        <v>0</v>
      </c>
      <c r="H34" s="1863">
        <v>0</v>
      </c>
      <c r="I34" s="1863">
        <v>0</v>
      </c>
      <c r="J34" s="1863">
        <v>0</v>
      </c>
      <c r="K34" s="1864">
        <v>0</v>
      </c>
      <c r="L34" s="1862">
        <v>0</v>
      </c>
      <c r="M34" s="1863">
        <v>0</v>
      </c>
      <c r="N34" s="1863">
        <v>0</v>
      </c>
      <c r="O34" s="1863">
        <v>0</v>
      </c>
      <c r="P34" s="1864">
        <v>0</v>
      </c>
      <c r="Q34" s="1862">
        <v>0</v>
      </c>
      <c r="R34" s="1863">
        <v>0</v>
      </c>
      <c r="S34" s="1863">
        <v>0</v>
      </c>
      <c r="T34" s="1863">
        <v>0</v>
      </c>
      <c r="U34" s="1864">
        <v>0</v>
      </c>
      <c r="V34" s="1862">
        <v>0</v>
      </c>
      <c r="W34" s="1863">
        <v>0</v>
      </c>
      <c r="X34" s="1863">
        <v>0</v>
      </c>
      <c r="Y34" s="1863">
        <v>0</v>
      </c>
      <c r="Z34" s="1864">
        <v>0</v>
      </c>
      <c r="AA34" s="1878"/>
    </row>
    <row r="35" spans="1:27" s="900" customFormat="1" ht="30" customHeight="1" x14ac:dyDescent="0.5">
      <c r="A35" s="1877" t="s">
        <v>1149</v>
      </c>
      <c r="B35" s="1862">
        <v>136.93540362248029</v>
      </c>
      <c r="C35" s="1863">
        <v>363.32264287999141</v>
      </c>
      <c r="D35" s="1863">
        <v>154.53187249731292</v>
      </c>
      <c r="E35" s="1863">
        <v>158.04203803532403</v>
      </c>
      <c r="F35" s="1864">
        <v>812.83195703510864</v>
      </c>
      <c r="G35" s="1862">
        <v>179.82104626365046</v>
      </c>
      <c r="H35" s="1863">
        <v>214.54298462349311</v>
      </c>
      <c r="I35" s="1863">
        <v>197.34827800932362</v>
      </c>
      <c r="J35" s="1863">
        <v>201.8383247873065</v>
      </c>
      <c r="K35" s="1864">
        <v>793.55063368377375</v>
      </c>
      <c r="L35" s="1862">
        <v>340.96886430171708</v>
      </c>
      <c r="M35" s="1863">
        <v>242.97434881646939</v>
      </c>
      <c r="N35" s="1863">
        <v>251.13299452194062</v>
      </c>
      <c r="O35" s="1863">
        <v>320.91794876567326</v>
      </c>
      <c r="P35" s="1864">
        <v>1155.9941564058004</v>
      </c>
      <c r="Q35" s="1862">
        <v>408.26525927503428</v>
      </c>
      <c r="R35" s="1863">
        <v>441.08767265214402</v>
      </c>
      <c r="S35" s="1863">
        <v>455.36957344284951</v>
      </c>
      <c r="T35" s="1863">
        <v>379.59591402432392</v>
      </c>
      <c r="U35" s="1864">
        <v>1684.3184193943518</v>
      </c>
      <c r="V35" s="1862">
        <v>473.56353826506404</v>
      </c>
      <c r="W35" s="1863">
        <v>572.70614199704573</v>
      </c>
      <c r="X35" s="1863">
        <v>678.06935591439424</v>
      </c>
      <c r="Y35" s="1863">
        <v>754.80206793199795</v>
      </c>
      <c r="Z35" s="1864">
        <v>2479.1411041085021</v>
      </c>
    </row>
    <row r="36" spans="1:27" s="900" customFormat="1" ht="30" customHeight="1" x14ac:dyDescent="0.5">
      <c r="A36" s="1855" t="s">
        <v>1150</v>
      </c>
      <c r="B36" s="1856">
        <v>97.847565513342417</v>
      </c>
      <c r="C36" s="1857">
        <v>27.075853870415017</v>
      </c>
      <c r="D36" s="1857">
        <v>34.010189285305458</v>
      </c>
      <c r="E36" s="1857">
        <v>45.043640714386406</v>
      </c>
      <c r="F36" s="1858">
        <v>203.9772493834493</v>
      </c>
      <c r="G36" s="1856">
        <v>30.929098387904713</v>
      </c>
      <c r="H36" s="1857">
        <v>60.021721455633767</v>
      </c>
      <c r="I36" s="1857">
        <v>25.103566044454212</v>
      </c>
      <c r="J36" s="1857">
        <v>26.060900386885493</v>
      </c>
      <c r="K36" s="1858">
        <v>142.1152862748782</v>
      </c>
      <c r="L36" s="1856">
        <v>40.094297011963626</v>
      </c>
      <c r="M36" s="1857">
        <v>25.885879346060946</v>
      </c>
      <c r="N36" s="1857">
        <v>21.721633858724431</v>
      </c>
      <c r="O36" s="1857">
        <v>41.157917651889562</v>
      </c>
      <c r="P36" s="1858">
        <v>128.85972786863857</v>
      </c>
      <c r="Q36" s="1856">
        <v>41.683480161230896</v>
      </c>
      <c r="R36" s="1857">
        <v>51.497595168580794</v>
      </c>
      <c r="S36" s="1857">
        <v>23.632050519441513</v>
      </c>
      <c r="T36" s="1857">
        <v>7.5297467339019848</v>
      </c>
      <c r="U36" s="1858">
        <v>124.34287258315518</v>
      </c>
      <c r="V36" s="1856">
        <v>22.487002079957637</v>
      </c>
      <c r="W36" s="1857">
        <v>8.1191022482457704</v>
      </c>
      <c r="X36" s="1857">
        <v>74.371966145250283</v>
      </c>
      <c r="Y36" s="1857">
        <v>51.236450653661258</v>
      </c>
      <c r="Z36" s="1858">
        <v>156.21452112711495</v>
      </c>
    </row>
    <row r="37" spans="1:27" s="900" customFormat="1" ht="41.5" customHeight="1" x14ac:dyDescent="0.5">
      <c r="A37" s="2850" t="s">
        <v>1151</v>
      </c>
      <c r="B37" s="1862">
        <v>0</v>
      </c>
      <c r="C37" s="1863">
        <v>0</v>
      </c>
      <c r="D37" s="1863">
        <v>0</v>
      </c>
      <c r="E37" s="1863">
        <v>0</v>
      </c>
      <c r="F37" s="1864">
        <v>0</v>
      </c>
      <c r="G37" s="1862">
        <v>0</v>
      </c>
      <c r="H37" s="1863">
        <v>0</v>
      </c>
      <c r="I37" s="1863">
        <v>0</v>
      </c>
      <c r="J37" s="1863">
        <v>0</v>
      </c>
      <c r="K37" s="1864">
        <v>0</v>
      </c>
      <c r="L37" s="1862">
        <v>0</v>
      </c>
      <c r="M37" s="1863">
        <v>0</v>
      </c>
      <c r="N37" s="1863">
        <v>0</v>
      </c>
      <c r="O37" s="1863">
        <v>0</v>
      </c>
      <c r="P37" s="1864">
        <v>0</v>
      </c>
      <c r="Q37" s="1862">
        <v>0</v>
      </c>
      <c r="R37" s="1863">
        <v>0</v>
      </c>
      <c r="S37" s="1863">
        <v>0</v>
      </c>
      <c r="T37" s="1863">
        <v>0</v>
      </c>
      <c r="U37" s="1864">
        <v>0</v>
      </c>
      <c r="V37" s="1862">
        <v>0</v>
      </c>
      <c r="W37" s="1863">
        <v>0</v>
      </c>
      <c r="X37" s="1863">
        <v>0</v>
      </c>
      <c r="Y37" s="1863">
        <v>0</v>
      </c>
      <c r="Z37" s="1864">
        <v>0</v>
      </c>
    </row>
    <row r="38" spans="1:27" s="900" customFormat="1" ht="30" customHeight="1" x14ac:dyDescent="0.5">
      <c r="A38" s="1868" t="s">
        <v>1150</v>
      </c>
      <c r="B38" s="1862">
        <v>97.847565513342417</v>
      </c>
      <c r="C38" s="1863">
        <v>27.075853870415017</v>
      </c>
      <c r="D38" s="1863">
        <v>34.010189285305458</v>
      </c>
      <c r="E38" s="1863">
        <v>45.043640714386406</v>
      </c>
      <c r="F38" s="1864">
        <v>203.9772493834493</v>
      </c>
      <c r="G38" s="1862">
        <v>30.929098387904713</v>
      </c>
      <c r="H38" s="1863">
        <v>60.021721455633767</v>
      </c>
      <c r="I38" s="1863">
        <v>25.103566044454212</v>
      </c>
      <c r="J38" s="1863">
        <v>26.060900386885493</v>
      </c>
      <c r="K38" s="1864">
        <v>142.1152862748782</v>
      </c>
      <c r="L38" s="1862">
        <v>40.094297011963626</v>
      </c>
      <c r="M38" s="1863">
        <v>25.885879346060946</v>
      </c>
      <c r="N38" s="1863">
        <v>21.721633858724431</v>
      </c>
      <c r="O38" s="1863">
        <v>41.157917651889562</v>
      </c>
      <c r="P38" s="1864">
        <v>128.85972786863857</v>
      </c>
      <c r="Q38" s="1862">
        <v>41.683480161230896</v>
      </c>
      <c r="R38" s="1863">
        <v>51.497595168580794</v>
      </c>
      <c r="S38" s="1863">
        <v>23.632050519441513</v>
      </c>
      <c r="T38" s="1863">
        <v>7.5297467339019848</v>
      </c>
      <c r="U38" s="1864">
        <v>124.34287258315518</v>
      </c>
      <c r="V38" s="1862">
        <v>22.487002079957637</v>
      </c>
      <c r="W38" s="1863">
        <v>8.1191022482457704</v>
      </c>
      <c r="X38" s="1863">
        <v>74.371966145250283</v>
      </c>
      <c r="Y38" s="1863">
        <v>51.236450653661258</v>
      </c>
      <c r="Z38" s="1864">
        <v>156.21452112711495</v>
      </c>
    </row>
    <row r="39" spans="1:27" s="900" customFormat="1" ht="30" hidden="1" customHeight="1" x14ac:dyDescent="0.5">
      <c r="A39" s="1869" t="s">
        <v>1535</v>
      </c>
      <c r="B39" s="1862">
        <v>97.847565513342417</v>
      </c>
      <c r="C39" s="1863">
        <v>27.075853870415017</v>
      </c>
      <c r="D39" s="1863">
        <v>34.010189285305458</v>
      </c>
      <c r="E39" s="1863">
        <v>45.043640714386406</v>
      </c>
      <c r="F39" s="1864">
        <v>203.9772493834493</v>
      </c>
      <c r="G39" s="1862">
        <v>30.929098387904713</v>
      </c>
      <c r="H39" s="1863">
        <v>60.021721455633767</v>
      </c>
      <c r="I39" s="1863">
        <v>25.103566044454212</v>
      </c>
      <c r="J39" s="1863">
        <v>26.060900386885493</v>
      </c>
      <c r="K39" s="1864">
        <v>142.1152862748782</v>
      </c>
      <c r="L39" s="1862">
        <v>40.094297011963626</v>
      </c>
      <c r="M39" s="1863">
        <v>25.885879346060946</v>
      </c>
      <c r="N39" s="1863">
        <v>21.721633858724431</v>
      </c>
      <c r="O39" s="1863">
        <v>41.157917651889562</v>
      </c>
      <c r="P39" s="1864">
        <v>128.85972786863857</v>
      </c>
      <c r="Q39" s="1862">
        <v>41.683480161230896</v>
      </c>
      <c r="R39" s="1863">
        <v>51.497595168580794</v>
      </c>
      <c r="S39" s="1863">
        <v>23.632050519441513</v>
      </c>
      <c r="T39" s="1863">
        <v>7.5297467339019848</v>
      </c>
      <c r="U39" s="1864">
        <v>124.34287258315518</v>
      </c>
      <c r="V39" s="1862">
        <v>22.487002079957637</v>
      </c>
      <c r="W39" s="1863">
        <v>8.1191022482457704</v>
      </c>
      <c r="X39" s="1863">
        <v>74.371966145250283</v>
      </c>
      <c r="Y39" s="1863">
        <v>51.236450653661258</v>
      </c>
      <c r="Z39" s="1864">
        <v>156.21452112711495</v>
      </c>
    </row>
    <row r="40" spans="1:27" s="900" customFormat="1" ht="34.5" hidden="1" customHeight="1" x14ac:dyDescent="0.5">
      <c r="A40" s="1869" t="s">
        <v>1536</v>
      </c>
      <c r="B40" s="2855">
        <v>0</v>
      </c>
      <c r="C40" s="2854">
        <v>0</v>
      </c>
      <c r="D40" s="2854">
        <v>0</v>
      </c>
      <c r="E40" s="2854">
        <v>0</v>
      </c>
      <c r="F40" s="2853">
        <v>0</v>
      </c>
      <c r="G40" s="2855">
        <v>0</v>
      </c>
      <c r="H40" s="2854">
        <v>0</v>
      </c>
      <c r="I40" s="2854">
        <v>0</v>
      </c>
      <c r="J40" s="2854">
        <v>0</v>
      </c>
      <c r="K40" s="2853">
        <v>0</v>
      </c>
      <c r="L40" s="2855">
        <v>0</v>
      </c>
      <c r="M40" s="2854">
        <v>0</v>
      </c>
      <c r="N40" s="2854">
        <v>0</v>
      </c>
      <c r="O40" s="2854">
        <v>0</v>
      </c>
      <c r="P40" s="2853">
        <v>0</v>
      </c>
      <c r="Q40" s="2855">
        <v>0</v>
      </c>
      <c r="R40" s="2854">
        <v>0</v>
      </c>
      <c r="S40" s="2854">
        <v>0</v>
      </c>
      <c r="T40" s="2854">
        <v>0</v>
      </c>
      <c r="U40" s="2853">
        <v>0</v>
      </c>
      <c r="V40" s="2855">
        <v>0</v>
      </c>
      <c r="W40" s="2854">
        <v>0</v>
      </c>
      <c r="X40" s="2854">
        <v>0</v>
      </c>
      <c r="Y40" s="2854">
        <v>0</v>
      </c>
      <c r="Z40" s="2853">
        <v>0</v>
      </c>
    </row>
    <row r="41" spans="1:27" s="1867" customFormat="1" ht="51" customHeight="1" x14ac:dyDescent="0.5">
      <c r="A41" s="1879" t="s">
        <v>1152</v>
      </c>
      <c r="B41" s="1880">
        <v>-23.612236801692191</v>
      </c>
      <c r="C41" s="2852">
        <v>-465.80377177536741</v>
      </c>
      <c r="D41" s="2852">
        <v>-990.94903601183921</v>
      </c>
      <c r="E41" s="2852">
        <v>-558.4015029771856</v>
      </c>
      <c r="F41" s="1881">
        <v>-2038.7665475660783</v>
      </c>
      <c r="G41" s="1880">
        <v>-459.42007783690639</v>
      </c>
      <c r="H41" s="2852">
        <v>-704.05304220163612</v>
      </c>
      <c r="I41" s="2852">
        <v>-669.10849113177403</v>
      </c>
      <c r="J41" s="2852">
        <v>251.44916080640056</v>
      </c>
      <c r="K41" s="1881">
        <v>-1581.1324503639116</v>
      </c>
      <c r="L41" s="1880">
        <v>261.72750430456148</v>
      </c>
      <c r="M41" s="2852">
        <v>-240.41679566335245</v>
      </c>
      <c r="N41" s="2852">
        <v>-494.48147686098457</v>
      </c>
      <c r="O41" s="2852">
        <v>-132.46615400609491</v>
      </c>
      <c r="P41" s="1881">
        <v>-605.63692222587201</v>
      </c>
      <c r="Q41" s="1880">
        <v>-35.974620857721142</v>
      </c>
      <c r="R41" s="2852">
        <v>478.30249609637053</v>
      </c>
      <c r="S41" s="2852">
        <v>333.88447719754305</v>
      </c>
      <c r="T41" s="2852">
        <v>946.6313516345482</v>
      </c>
      <c r="U41" s="1881">
        <v>1722.8437040707502</v>
      </c>
      <c r="V41" s="1880">
        <v>2452.4046955732179</v>
      </c>
      <c r="W41" s="2852">
        <v>1722.528813575816</v>
      </c>
      <c r="X41" s="2852">
        <v>653.17162861021643</v>
      </c>
      <c r="Y41" s="2852">
        <v>4717.2706169328758</v>
      </c>
      <c r="Z41" s="1881">
        <v>9545.3757546921279</v>
      </c>
    </row>
    <row r="42" spans="1:27" s="1867" customFormat="1" ht="33.5" customHeight="1" x14ac:dyDescent="0.5">
      <c r="A42" s="1855" t="s">
        <v>1153</v>
      </c>
      <c r="B42" s="1882"/>
      <c r="C42" s="2849"/>
      <c r="D42" s="2849"/>
      <c r="E42" s="2849"/>
      <c r="F42" s="1883"/>
      <c r="G42" s="1882"/>
      <c r="H42" s="2849"/>
      <c r="I42" s="2849"/>
      <c r="J42" s="2849"/>
      <c r="K42" s="1883"/>
      <c r="L42" s="1882"/>
      <c r="M42" s="2849"/>
      <c r="N42" s="2849"/>
      <c r="O42" s="2849"/>
      <c r="P42" s="1883"/>
      <c r="Q42" s="1882"/>
      <c r="R42" s="2849"/>
      <c r="S42" s="2849"/>
      <c r="T42" s="2849"/>
      <c r="U42" s="1883"/>
      <c r="V42" s="1882"/>
      <c r="W42" s="2849"/>
      <c r="X42" s="2849"/>
      <c r="Y42" s="2849"/>
      <c r="Z42" s="1883"/>
    </row>
    <row r="43" spans="1:27" s="900" customFormat="1" ht="45" customHeight="1" x14ac:dyDescent="0.5">
      <c r="A43" s="1879" t="s">
        <v>1154</v>
      </c>
      <c r="B43" s="1856">
        <v>234.15684012741764</v>
      </c>
      <c r="C43" s="1857">
        <v>-673.16480682571273</v>
      </c>
      <c r="D43" s="1857">
        <v>-731.61770703626735</v>
      </c>
      <c r="E43" s="1857">
        <v>-740.80240181408931</v>
      </c>
      <c r="F43" s="1858">
        <v>-1911.4280755486529</v>
      </c>
      <c r="G43" s="1856">
        <v>-300.06824481271781</v>
      </c>
      <c r="H43" s="1857">
        <v>-870.65112433731463</v>
      </c>
      <c r="I43" s="1857">
        <v>-589.06497923299651</v>
      </c>
      <c r="J43" s="1857">
        <v>47.442245186471837</v>
      </c>
      <c r="K43" s="1858">
        <v>-1712.342103196557</v>
      </c>
      <c r="L43" s="1856">
        <v>497.25953913415316</v>
      </c>
      <c r="M43" s="1857">
        <v>-439.96366699320254</v>
      </c>
      <c r="N43" s="1857">
        <v>-349.0064205143064</v>
      </c>
      <c r="O43" s="1857">
        <v>-268.60125435864506</v>
      </c>
      <c r="P43" s="1858">
        <v>-560.3118027320013</v>
      </c>
      <c r="Q43" s="1856">
        <v>144.03364528845702</v>
      </c>
      <c r="R43" s="1857">
        <v>360.42448012974194</v>
      </c>
      <c r="S43" s="1857">
        <v>558.30692796737605</v>
      </c>
      <c r="T43" s="1857">
        <v>734.02785569782077</v>
      </c>
      <c r="U43" s="1858">
        <v>1796.7929090833961</v>
      </c>
      <c r="V43" s="1856">
        <v>2527.5981617310449</v>
      </c>
      <c r="W43" s="1857">
        <v>1752.3091965567219</v>
      </c>
      <c r="X43" s="1857">
        <v>473.73807932253834</v>
      </c>
      <c r="Y43" s="1857">
        <v>4629.3238810861485</v>
      </c>
      <c r="Z43" s="1858">
        <v>9382.9693186964541</v>
      </c>
    </row>
    <row r="44" spans="1:27" s="900" customFormat="1" ht="30" customHeight="1" x14ac:dyDescent="0.5">
      <c r="A44" s="1884" t="s">
        <v>1155</v>
      </c>
      <c r="B44" s="1862">
        <v>-411.24937187526012</v>
      </c>
      <c r="C44" s="1863">
        <v>-542.90660715240665</v>
      </c>
      <c r="D44" s="1863">
        <v>-942.5473154594589</v>
      </c>
      <c r="E44" s="1863">
        <v>-517.18157685344863</v>
      </c>
      <c r="F44" s="1864">
        <v>-2413.8848713405746</v>
      </c>
      <c r="G44" s="1862">
        <v>-433.30219283298362</v>
      </c>
      <c r="H44" s="1863">
        <v>-354.07436893705119</v>
      </c>
      <c r="I44" s="1863">
        <v>-363.07675762859412</v>
      </c>
      <c r="J44" s="1863">
        <v>-322.11631091646268</v>
      </c>
      <c r="K44" s="1864">
        <v>-1472.5696303150914</v>
      </c>
      <c r="L44" s="1862">
        <v>-285.53618780221802</v>
      </c>
      <c r="M44" s="1863">
        <v>-315.31724072714712</v>
      </c>
      <c r="N44" s="1863">
        <v>-308.80001927619827</v>
      </c>
      <c r="O44" s="1863">
        <v>-398.65615396073485</v>
      </c>
      <c r="P44" s="1864">
        <v>-1308.3096017662983</v>
      </c>
      <c r="Q44" s="1862">
        <v>-387.10399761447144</v>
      </c>
      <c r="R44" s="1863">
        <v>-441.1138183172331</v>
      </c>
      <c r="S44" s="1863">
        <v>-441.41468519491957</v>
      </c>
      <c r="T44" s="1863">
        <v>-490.55361995146183</v>
      </c>
      <c r="U44" s="1864">
        <v>-1760.186121078086</v>
      </c>
      <c r="V44" s="1862">
        <v>-377.19936543514245</v>
      </c>
      <c r="W44" s="1863">
        <v>-524.31979243188198</v>
      </c>
      <c r="X44" s="1863">
        <v>-562.69778744981261</v>
      </c>
      <c r="Y44" s="1863">
        <v>-405.18587315771617</v>
      </c>
      <c r="Z44" s="1864">
        <v>-1869.4028184745532</v>
      </c>
    </row>
    <row r="45" spans="1:27" s="900" customFormat="1" ht="30" customHeight="1" x14ac:dyDescent="0.5">
      <c r="A45" s="1877" t="s">
        <v>1156</v>
      </c>
      <c r="B45" s="1862">
        <v>14.00326043933908</v>
      </c>
      <c r="C45" s="1863">
        <v>69.576247976735161</v>
      </c>
      <c r="D45" s="1863">
        <v>23.464326681064737</v>
      </c>
      <c r="E45" s="1863">
        <v>12.657755601017474</v>
      </c>
      <c r="F45" s="1864">
        <v>119.70159069815645</v>
      </c>
      <c r="G45" s="1862">
        <v>-19.08728486579761</v>
      </c>
      <c r="H45" s="1863">
        <v>2.2826774113282591</v>
      </c>
      <c r="I45" s="1863">
        <v>-29.229029932816612</v>
      </c>
      <c r="J45" s="1863">
        <v>1.8757442051961197</v>
      </c>
      <c r="K45" s="1864">
        <v>-44.157893182089843</v>
      </c>
      <c r="L45" s="1862">
        <v>-18.456866690262007</v>
      </c>
      <c r="M45" s="1863">
        <v>15.390526271699679</v>
      </c>
      <c r="N45" s="1863">
        <v>14.355647187423774</v>
      </c>
      <c r="O45" s="1863">
        <v>-0.28329385526673789</v>
      </c>
      <c r="P45" s="1864">
        <v>11.006012913594708</v>
      </c>
      <c r="Q45" s="1862">
        <v>-4.7415224061676486</v>
      </c>
      <c r="R45" s="1863">
        <v>-20.902564174812319</v>
      </c>
      <c r="S45" s="1863">
        <v>27.275139387647052</v>
      </c>
      <c r="T45" s="1863">
        <v>3.7354056793496406</v>
      </c>
      <c r="U45" s="1864">
        <v>5.3664584860167261</v>
      </c>
      <c r="V45" s="1862">
        <v>15.363964077772906</v>
      </c>
      <c r="W45" s="1863">
        <v>-9.9587569781484113</v>
      </c>
      <c r="X45" s="1863">
        <v>-13.268977416585059</v>
      </c>
      <c r="Y45" s="1863">
        <v>46.704962460867193</v>
      </c>
      <c r="Z45" s="1864">
        <v>38.841192143906625</v>
      </c>
    </row>
    <row r="46" spans="1:27" s="900" customFormat="1" ht="30" customHeight="1" x14ac:dyDescent="0.5">
      <c r="A46" s="1877" t="s">
        <v>1157</v>
      </c>
      <c r="B46" s="1862">
        <v>425.25263231459923</v>
      </c>
      <c r="C46" s="1863">
        <v>612.48285512914185</v>
      </c>
      <c r="D46" s="1863">
        <v>966.01164214052369</v>
      </c>
      <c r="E46" s="1863">
        <v>529.8393324544661</v>
      </c>
      <c r="F46" s="1864">
        <v>2533.586462038731</v>
      </c>
      <c r="G46" s="1862">
        <v>414.21490796718604</v>
      </c>
      <c r="H46" s="1863">
        <v>356.35704634837947</v>
      </c>
      <c r="I46" s="1863">
        <v>333.84772769577751</v>
      </c>
      <c r="J46" s="1863">
        <v>323.99205512165878</v>
      </c>
      <c r="K46" s="1864">
        <v>1428.4117371330017</v>
      </c>
      <c r="L46" s="1862">
        <v>267.07932111195601</v>
      </c>
      <c r="M46" s="1863">
        <v>330.70776699884681</v>
      </c>
      <c r="N46" s="1863">
        <v>323.15566646362203</v>
      </c>
      <c r="O46" s="1863">
        <v>398.37286010546813</v>
      </c>
      <c r="P46" s="1864">
        <v>1319.3156146798931</v>
      </c>
      <c r="Q46" s="1862">
        <v>382.36247520830381</v>
      </c>
      <c r="R46" s="1863">
        <v>420.21125414242078</v>
      </c>
      <c r="S46" s="1863">
        <v>468.68982458256664</v>
      </c>
      <c r="T46" s="1863">
        <v>494.28902563081147</v>
      </c>
      <c r="U46" s="1864">
        <v>1765.5525795641026</v>
      </c>
      <c r="V46" s="1862">
        <v>392.56332951291535</v>
      </c>
      <c r="W46" s="1863">
        <v>514.36103545373362</v>
      </c>
      <c r="X46" s="1863">
        <v>549.42881003322759</v>
      </c>
      <c r="Y46" s="1863">
        <v>451.89083561858337</v>
      </c>
      <c r="Z46" s="1864">
        <v>1908.2440106184599</v>
      </c>
    </row>
    <row r="47" spans="1:27" s="1867" customFormat="1" ht="30" customHeight="1" x14ac:dyDescent="0.5">
      <c r="A47" s="1884" t="s">
        <v>1158</v>
      </c>
      <c r="B47" s="1862">
        <v>107.44213081520994</v>
      </c>
      <c r="C47" s="1863">
        <v>-3260.4131563587084</v>
      </c>
      <c r="D47" s="1863">
        <v>456.1033524472881</v>
      </c>
      <c r="E47" s="1863">
        <v>384.52417577521248</v>
      </c>
      <c r="F47" s="1864">
        <v>-2312.3434973209983</v>
      </c>
      <c r="G47" s="1862">
        <v>23.660824274427597</v>
      </c>
      <c r="H47" s="1863">
        <v>626.23027175744733</v>
      </c>
      <c r="I47" s="1863">
        <v>1564.2621037740046</v>
      </c>
      <c r="J47" s="1863">
        <v>-156.94666407257807</v>
      </c>
      <c r="K47" s="1864">
        <v>2057.2065357333013</v>
      </c>
      <c r="L47" s="1862">
        <v>-823.31072895756029</v>
      </c>
      <c r="M47" s="1863">
        <v>-1111.5106366679147</v>
      </c>
      <c r="N47" s="1863">
        <v>-317.09757214112176</v>
      </c>
      <c r="O47" s="1863">
        <v>-412.94065359741273</v>
      </c>
      <c r="P47" s="1864">
        <v>-2664.8595913640097</v>
      </c>
      <c r="Q47" s="1862">
        <v>268.02399868251103</v>
      </c>
      <c r="R47" s="1863">
        <v>-226.23815237585973</v>
      </c>
      <c r="S47" s="1863">
        <v>183.0383647465014</v>
      </c>
      <c r="T47" s="1863">
        <v>87.559098328298532</v>
      </c>
      <c r="U47" s="1864">
        <v>312.38330938145123</v>
      </c>
      <c r="V47" s="1862">
        <v>30.46932532418883</v>
      </c>
      <c r="W47" s="1863">
        <v>131.26001390540654</v>
      </c>
      <c r="X47" s="1863">
        <v>291.28328120259994</v>
      </c>
      <c r="Y47" s="1863">
        <v>524.29261395803144</v>
      </c>
      <c r="Z47" s="1864">
        <v>977.3052343902267</v>
      </c>
    </row>
    <row r="48" spans="1:27" s="900" customFormat="1" ht="30" customHeight="1" x14ac:dyDescent="0.5">
      <c r="A48" s="1877" t="s">
        <v>1156</v>
      </c>
      <c r="B48" s="1862">
        <v>74.102917079609838</v>
      </c>
      <c r="C48" s="1863">
        <v>-570.46883748209245</v>
      </c>
      <c r="D48" s="1863">
        <v>78.794682778751053</v>
      </c>
      <c r="E48" s="1863">
        <v>75.613187841300189</v>
      </c>
      <c r="F48" s="1864">
        <v>-341.95804978243137</v>
      </c>
      <c r="G48" s="1862">
        <v>-16.713428078449276</v>
      </c>
      <c r="H48" s="1863">
        <v>336.98060557263227</v>
      </c>
      <c r="I48" s="1863">
        <v>32.828819726746978</v>
      </c>
      <c r="J48" s="1863">
        <v>-346.74596944575569</v>
      </c>
      <c r="K48" s="1864">
        <v>6.3500277751742829</v>
      </c>
      <c r="L48" s="1862">
        <v>-1096.8879652616324</v>
      </c>
      <c r="M48" s="1863">
        <v>-726.58571038988237</v>
      </c>
      <c r="N48" s="1863">
        <v>-267.49691477986516</v>
      </c>
      <c r="O48" s="1863">
        <v>-479.72598449829076</v>
      </c>
      <c r="P48" s="1864">
        <v>-2570.696574929671</v>
      </c>
      <c r="Q48" s="1862">
        <v>274.24175419482833</v>
      </c>
      <c r="R48" s="1863">
        <v>-256.61519189286071</v>
      </c>
      <c r="S48" s="1863">
        <v>196.31439876051058</v>
      </c>
      <c r="T48" s="1863">
        <v>-93.803995040153026</v>
      </c>
      <c r="U48" s="1864">
        <v>120.13696602232518</v>
      </c>
      <c r="V48" s="1862">
        <v>-114.12697038745047</v>
      </c>
      <c r="W48" s="1863">
        <v>20.070607440664581</v>
      </c>
      <c r="X48" s="1863">
        <v>78.33268677190469</v>
      </c>
      <c r="Y48" s="1863">
        <v>54.813765430576503</v>
      </c>
      <c r="Z48" s="1864">
        <v>39.090089255695297</v>
      </c>
    </row>
    <row r="49" spans="1:26" s="900" customFormat="1" ht="30" customHeight="1" x14ac:dyDescent="0.5">
      <c r="A49" s="1877" t="s">
        <v>1157</v>
      </c>
      <c r="B49" s="1862">
        <v>-33.339213735600104</v>
      </c>
      <c r="C49" s="1863">
        <v>2689.9443188766159</v>
      </c>
      <c r="D49" s="1863">
        <v>-377.30866966853705</v>
      </c>
      <c r="E49" s="1863">
        <v>-308.91098793391228</v>
      </c>
      <c r="F49" s="1864">
        <v>1970.3854475385667</v>
      </c>
      <c r="G49" s="1862">
        <v>-40.374252352876873</v>
      </c>
      <c r="H49" s="1863">
        <v>-289.24966618481511</v>
      </c>
      <c r="I49" s="1863">
        <v>-1531.4332840472575</v>
      </c>
      <c r="J49" s="1863">
        <v>-189.79930537317762</v>
      </c>
      <c r="K49" s="1864">
        <v>-2050.8565079581272</v>
      </c>
      <c r="L49" s="1862">
        <v>-273.57723630407219</v>
      </c>
      <c r="M49" s="1863">
        <v>384.92492627803233</v>
      </c>
      <c r="N49" s="1863">
        <v>49.600657361256594</v>
      </c>
      <c r="O49" s="1863">
        <v>-66.785330900878023</v>
      </c>
      <c r="P49" s="1864">
        <v>94.163016434338715</v>
      </c>
      <c r="Q49" s="1862">
        <v>6.2177555123173089</v>
      </c>
      <c r="R49" s="1863">
        <v>-30.377039517000988</v>
      </c>
      <c r="S49" s="1863">
        <v>13.276034014009197</v>
      </c>
      <c r="T49" s="1863">
        <v>-181.36309336845156</v>
      </c>
      <c r="U49" s="1864">
        <v>-192.24634335912603</v>
      </c>
      <c r="V49" s="1862">
        <v>-144.5962957116393</v>
      </c>
      <c r="W49" s="1863">
        <v>-111.18940646474195</v>
      </c>
      <c r="X49" s="1863">
        <v>-212.95059443069525</v>
      </c>
      <c r="Y49" s="1863">
        <v>-469.47884852745489</v>
      </c>
      <c r="Z49" s="1864">
        <v>-938.21514513453144</v>
      </c>
    </row>
    <row r="50" spans="1:26" s="900" customFormat="1" ht="30" customHeight="1" x14ac:dyDescent="0.5">
      <c r="A50" s="1884" t="s">
        <v>1159</v>
      </c>
      <c r="B50" s="1862">
        <v>111.20729274815972</v>
      </c>
      <c r="C50" s="1863">
        <v>100.78678398828784</v>
      </c>
      <c r="D50" s="1863">
        <v>-104.46326340714401</v>
      </c>
      <c r="E50" s="1863">
        <v>-76.323760030051673</v>
      </c>
      <c r="F50" s="1864">
        <v>31.207053299251811</v>
      </c>
      <c r="G50" s="1862">
        <v>219.86653401481658</v>
      </c>
      <c r="H50" s="1863">
        <v>-39.460707442409898</v>
      </c>
      <c r="I50" s="1863">
        <v>-135.20875336751988</v>
      </c>
      <c r="J50" s="1863">
        <v>-330.43029336211555</v>
      </c>
      <c r="K50" s="1864">
        <v>-285.23322015722874</v>
      </c>
      <c r="L50" s="1862">
        <v>-153.17958283365553</v>
      </c>
      <c r="M50" s="1863">
        <v>35.280065805974537</v>
      </c>
      <c r="N50" s="1863">
        <v>7.0113528466617367</v>
      </c>
      <c r="O50" s="1863">
        <v>-36.950127619469946</v>
      </c>
      <c r="P50" s="1864">
        <v>-147.83829180048923</v>
      </c>
      <c r="Q50" s="1862">
        <v>-126.79826277630353</v>
      </c>
      <c r="R50" s="1863">
        <v>71.526726126820478</v>
      </c>
      <c r="S50" s="1863">
        <v>-152.09163137484055</v>
      </c>
      <c r="T50" s="1863">
        <v>82.179269311297219</v>
      </c>
      <c r="U50" s="1864">
        <v>-125.18389871302638</v>
      </c>
      <c r="V50" s="1862">
        <v>79.226787295056994</v>
      </c>
      <c r="W50" s="1863">
        <v>103.41208355616399</v>
      </c>
      <c r="X50" s="1863">
        <v>91.276026368583999</v>
      </c>
      <c r="Y50" s="1863">
        <v>-170.34341483706231</v>
      </c>
      <c r="Z50" s="1864">
        <v>103.57148238274269</v>
      </c>
    </row>
    <row r="51" spans="1:26" s="900" customFormat="1" ht="30" customHeight="1" x14ac:dyDescent="0.5">
      <c r="A51" s="1877" t="s">
        <v>1156</v>
      </c>
      <c r="B51" s="1862">
        <v>171.508735</v>
      </c>
      <c r="C51" s="1863">
        <v>20.66598166002656</v>
      </c>
      <c r="D51" s="1863">
        <v>134.61579924181504</v>
      </c>
      <c r="E51" s="1863">
        <v>53.421551976135405</v>
      </c>
      <c r="F51" s="1864">
        <v>380.21206787797695</v>
      </c>
      <c r="G51" s="1862">
        <v>304.78310204377408</v>
      </c>
      <c r="H51" s="1863">
        <v>-242.2748552222173</v>
      </c>
      <c r="I51" s="1863">
        <v>271.28496850750798</v>
      </c>
      <c r="J51" s="1863">
        <v>127.89377077338108</v>
      </c>
      <c r="K51" s="1864">
        <v>461.68698610244587</v>
      </c>
      <c r="L51" s="1862">
        <v>182.61418945579933</v>
      </c>
      <c r="M51" s="1863">
        <v>41.122908298909088</v>
      </c>
      <c r="N51" s="1863">
        <v>132.78402328965745</v>
      </c>
      <c r="O51" s="1863">
        <v>27.281049765366895</v>
      </c>
      <c r="P51" s="1864">
        <v>383.80217080973279</v>
      </c>
      <c r="Q51" s="1862">
        <v>38.452706174286746</v>
      </c>
      <c r="R51" s="1863">
        <v>-2.9598540144999959</v>
      </c>
      <c r="S51" s="1863">
        <v>11.69606224428</v>
      </c>
      <c r="T51" s="1863">
        <v>-21.422515473440001</v>
      </c>
      <c r="U51" s="1864">
        <v>25.76639893062675</v>
      </c>
      <c r="V51" s="1862">
        <v>77.419273334690004</v>
      </c>
      <c r="W51" s="1863">
        <v>56.179880606670999</v>
      </c>
      <c r="X51" s="1863">
        <v>57.880200769289999</v>
      </c>
      <c r="Y51" s="1863">
        <v>24.733306524044998</v>
      </c>
      <c r="Z51" s="1864">
        <v>216.21266123469601</v>
      </c>
    </row>
    <row r="52" spans="1:26" s="900" customFormat="1" ht="30" customHeight="1" x14ac:dyDescent="0.5">
      <c r="A52" s="1877" t="s">
        <v>1157</v>
      </c>
      <c r="B52" s="1862">
        <v>60.301442251840285</v>
      </c>
      <c r="C52" s="1863">
        <v>-80.120802328261277</v>
      </c>
      <c r="D52" s="1863">
        <v>239.07906264895905</v>
      </c>
      <c r="E52" s="1863">
        <v>129.74531200618708</v>
      </c>
      <c r="F52" s="1864">
        <v>349.00501457872514</v>
      </c>
      <c r="G52" s="1862">
        <v>84.916568028957499</v>
      </c>
      <c r="H52" s="1863">
        <v>-202.8141477798074</v>
      </c>
      <c r="I52" s="1863">
        <v>406.49372187502786</v>
      </c>
      <c r="J52" s="1863">
        <v>458.32406413549666</v>
      </c>
      <c r="K52" s="1864">
        <v>746.92020625967461</v>
      </c>
      <c r="L52" s="1862">
        <v>335.79377228945486</v>
      </c>
      <c r="M52" s="1863">
        <v>5.842842492934551</v>
      </c>
      <c r="N52" s="1863">
        <v>125.77267044299572</v>
      </c>
      <c r="O52" s="1863">
        <v>64.23117738483684</v>
      </c>
      <c r="P52" s="1864">
        <v>531.64046261022202</v>
      </c>
      <c r="Q52" s="1862">
        <v>165.25096895059028</v>
      </c>
      <c r="R52" s="1863">
        <v>-74.486580141320474</v>
      </c>
      <c r="S52" s="1863">
        <v>163.78769361912055</v>
      </c>
      <c r="T52" s="1863">
        <v>-103.60178478473722</v>
      </c>
      <c r="U52" s="1864">
        <v>150.95029764365313</v>
      </c>
      <c r="V52" s="1862">
        <v>-1.8075139603669896</v>
      </c>
      <c r="W52" s="1863">
        <v>-47.232202949492986</v>
      </c>
      <c r="X52" s="1863">
        <v>-33.395825599294</v>
      </c>
      <c r="Y52" s="1863">
        <v>195.0767213611073</v>
      </c>
      <c r="Z52" s="1864">
        <v>112.64117885195333</v>
      </c>
    </row>
    <row r="53" spans="1:26" s="900" customFormat="1" ht="30" customHeight="1" x14ac:dyDescent="0.5">
      <c r="A53" s="1884" t="s">
        <v>1160</v>
      </c>
      <c r="B53" s="1862">
        <v>714.62027047914205</v>
      </c>
      <c r="C53" s="1863">
        <v>774.95804247413651</v>
      </c>
      <c r="D53" s="1863">
        <v>202.46848423821575</v>
      </c>
      <c r="E53" s="1863">
        <v>-222.31569306866902</v>
      </c>
      <c r="F53" s="1864">
        <v>1469.7311041228252</v>
      </c>
      <c r="G53" s="1862">
        <v>678.27317260577809</v>
      </c>
      <c r="H53" s="1863">
        <v>455.21343269402644</v>
      </c>
      <c r="I53" s="1863">
        <v>-872.20770084953506</v>
      </c>
      <c r="J53" s="1863">
        <v>1395.8538601798036</v>
      </c>
      <c r="K53" s="1864">
        <v>1657.1327646300731</v>
      </c>
      <c r="L53" s="1862">
        <v>1891.38784533279</v>
      </c>
      <c r="M53" s="1863">
        <v>173.35090999689396</v>
      </c>
      <c r="N53" s="1863">
        <v>733.52947074283566</v>
      </c>
      <c r="O53" s="1863">
        <v>-533.93767761828349</v>
      </c>
      <c r="P53" s="1864">
        <v>2264.3305484542361</v>
      </c>
      <c r="Q53" s="1862">
        <v>-1.2338423543433237</v>
      </c>
      <c r="R53" s="1863">
        <v>758.9044580486476</v>
      </c>
      <c r="S53" s="1863">
        <v>573.66159910357612</v>
      </c>
      <c r="T53" s="1863">
        <v>553.50799673969937</v>
      </c>
      <c r="U53" s="1864">
        <v>1884.8402115375802</v>
      </c>
      <c r="V53" s="1862">
        <v>1669.1767765419836</v>
      </c>
      <c r="W53" s="1863">
        <v>952.19406530561173</v>
      </c>
      <c r="X53" s="1863">
        <v>1031.2567190386389</v>
      </c>
      <c r="Y53" s="1863">
        <v>2540.3180859247736</v>
      </c>
      <c r="Z53" s="1864">
        <v>6192.9456468110066</v>
      </c>
    </row>
    <row r="54" spans="1:26" s="900" customFormat="1" ht="30" customHeight="1" x14ac:dyDescent="0.5">
      <c r="A54" s="1877" t="s">
        <v>1156</v>
      </c>
      <c r="B54" s="1862">
        <v>565.71645655669681</v>
      </c>
      <c r="C54" s="1863">
        <v>979.93522256795552</v>
      </c>
      <c r="D54" s="1863">
        <v>602.23180324858004</v>
      </c>
      <c r="E54" s="1863">
        <v>920.82850582447315</v>
      </c>
      <c r="F54" s="1864">
        <v>3068.7119881977055</v>
      </c>
      <c r="G54" s="1862">
        <v>563.23500207067195</v>
      </c>
      <c r="H54" s="1863">
        <v>-1.4259857016464821</v>
      </c>
      <c r="I54" s="1863">
        <v>-313.61347768532374</v>
      </c>
      <c r="J54" s="1863">
        <v>1194.0195721944706</v>
      </c>
      <c r="K54" s="1864">
        <v>1442.2151108781723</v>
      </c>
      <c r="L54" s="1862">
        <v>464.8196423024076</v>
      </c>
      <c r="M54" s="1863">
        <v>-79.903905168844801</v>
      </c>
      <c r="N54" s="1863">
        <v>222.05084893970485</v>
      </c>
      <c r="O54" s="1863">
        <v>-382.89658713821473</v>
      </c>
      <c r="P54" s="1864">
        <v>224.06999893505281</v>
      </c>
      <c r="Q54" s="1862">
        <v>231.36137386845598</v>
      </c>
      <c r="R54" s="1863">
        <v>1343.8469148169779</v>
      </c>
      <c r="S54" s="1863">
        <v>805.59918992213613</v>
      </c>
      <c r="T54" s="1863">
        <v>1089.4625294862092</v>
      </c>
      <c r="U54" s="1864">
        <v>3470.2700080937793</v>
      </c>
      <c r="V54" s="1862">
        <v>1879.0159947716061</v>
      </c>
      <c r="W54" s="1863">
        <v>356.53017685782277</v>
      </c>
      <c r="X54" s="1863">
        <v>2111.1270943766399</v>
      </c>
      <c r="Y54" s="1863">
        <v>2392.1230165463985</v>
      </c>
      <c r="Z54" s="1864">
        <v>6738.7962825524664</v>
      </c>
    </row>
    <row r="55" spans="1:26" s="900" customFormat="1" ht="30" customHeight="1" x14ac:dyDescent="0.5">
      <c r="A55" s="1877" t="s">
        <v>1157</v>
      </c>
      <c r="B55" s="1862">
        <v>-148.90381392244524</v>
      </c>
      <c r="C55" s="1863">
        <v>204.97718009381902</v>
      </c>
      <c r="D55" s="1863">
        <v>399.76331901036428</v>
      </c>
      <c r="E55" s="1863">
        <v>1143.1441988931422</v>
      </c>
      <c r="F55" s="1864">
        <v>1598.9808840748804</v>
      </c>
      <c r="G55" s="1862">
        <v>-115.03817053510616</v>
      </c>
      <c r="H55" s="1863">
        <v>-456.63941839567292</v>
      </c>
      <c r="I55" s="1863">
        <v>558.59422316421137</v>
      </c>
      <c r="J55" s="1863">
        <v>-201.83428798533316</v>
      </c>
      <c r="K55" s="1864">
        <v>-214.9176537519009</v>
      </c>
      <c r="L55" s="1862">
        <v>-1426.5682030303824</v>
      </c>
      <c r="M55" s="1863">
        <v>-253.25481516573876</v>
      </c>
      <c r="N55" s="1863">
        <v>-511.47862180313075</v>
      </c>
      <c r="O55" s="1863">
        <v>151.0410904800687</v>
      </c>
      <c r="P55" s="1864">
        <v>-2040.2605495191833</v>
      </c>
      <c r="Q55" s="1862">
        <v>232.59521622279931</v>
      </c>
      <c r="R55" s="1863">
        <v>584.94245676833032</v>
      </c>
      <c r="S55" s="1863">
        <v>231.93759081856001</v>
      </c>
      <c r="T55" s="1863">
        <v>535.95453274650981</v>
      </c>
      <c r="U55" s="1864">
        <v>1585.4297965561991</v>
      </c>
      <c r="V55" s="1862">
        <v>209.83921822962239</v>
      </c>
      <c r="W55" s="1863">
        <v>-595.66388844778896</v>
      </c>
      <c r="X55" s="1863">
        <v>1079.8703753380009</v>
      </c>
      <c r="Y55" s="1863">
        <v>-148.19506937837502</v>
      </c>
      <c r="Z55" s="1864">
        <v>545.85063574145966</v>
      </c>
    </row>
    <row r="56" spans="1:26" s="900" customFormat="1" ht="30" hidden="1" customHeight="1" x14ac:dyDescent="0.5">
      <c r="A56" s="1885" t="s">
        <v>1161</v>
      </c>
      <c r="B56" s="1862">
        <v>384.57776044502981</v>
      </c>
      <c r="C56" s="1863">
        <v>235.58356141933567</v>
      </c>
      <c r="D56" s="1863">
        <v>-165.79681387447019</v>
      </c>
      <c r="E56" s="1863">
        <v>662.58189292442398</v>
      </c>
      <c r="F56" s="1864">
        <v>1116.9464009143194</v>
      </c>
      <c r="G56" s="1862">
        <v>629.95128777761545</v>
      </c>
      <c r="H56" s="1863">
        <v>-463.55216017584581</v>
      </c>
      <c r="I56" s="1863">
        <v>182.78905165284439</v>
      </c>
      <c r="J56" s="1863">
        <v>291.88553711289853</v>
      </c>
      <c r="K56" s="1864">
        <v>641.07371636751259</v>
      </c>
      <c r="L56" s="1862">
        <v>644.9565459676827</v>
      </c>
      <c r="M56" s="1863">
        <v>-144.69632518933747</v>
      </c>
      <c r="N56" s="1863">
        <v>50.016865607562849</v>
      </c>
      <c r="O56" s="1863">
        <v>334.35143707670863</v>
      </c>
      <c r="P56" s="1864">
        <v>884.62852346261661</v>
      </c>
      <c r="Q56" s="1862">
        <v>615.34256907263921</v>
      </c>
      <c r="R56" s="1863">
        <v>315.05462960587516</v>
      </c>
      <c r="S56" s="1863">
        <v>946.75304082752962</v>
      </c>
      <c r="T56" s="1863">
        <v>50.505865976467312</v>
      </c>
      <c r="U56" s="1864">
        <v>1927.6561054825113</v>
      </c>
      <c r="V56" s="1862">
        <v>1100.465648766921</v>
      </c>
      <c r="W56" s="1863">
        <v>-383.89480653853309</v>
      </c>
      <c r="X56" s="1863">
        <v>1594.0526508743922</v>
      </c>
      <c r="Y56" s="1863">
        <v>1674.2062848336013</v>
      </c>
      <c r="Z56" s="1864">
        <v>3984.8297779363816</v>
      </c>
    </row>
    <row r="57" spans="1:26" s="900" customFormat="1" ht="30" hidden="1" customHeight="1" x14ac:dyDescent="0.5">
      <c r="A57" s="1886" t="s">
        <v>1156</v>
      </c>
      <c r="B57" s="1862">
        <v>419.0813376025497</v>
      </c>
      <c r="C57" s="1863">
        <v>261.68508180213246</v>
      </c>
      <c r="D57" s="1863">
        <v>-173.8682222151993</v>
      </c>
      <c r="E57" s="1863">
        <v>666.95438552723283</v>
      </c>
      <c r="F57" s="1864">
        <v>1173.8525827167157</v>
      </c>
      <c r="G57" s="1862">
        <v>701.88665197402497</v>
      </c>
      <c r="H57" s="1863">
        <v>-455.50794472276687</v>
      </c>
      <c r="I57" s="1863">
        <v>216.93898264904891</v>
      </c>
      <c r="J57" s="1863">
        <v>172.95926460051652</v>
      </c>
      <c r="K57" s="1864">
        <v>636.27695450082354</v>
      </c>
      <c r="L57" s="1862">
        <v>714.55087780470467</v>
      </c>
      <c r="M57" s="1863">
        <v>-140.15066542231756</v>
      </c>
      <c r="N57" s="1863">
        <v>-9.2352364795933148</v>
      </c>
      <c r="O57" s="1863">
        <v>311.99745093634419</v>
      </c>
      <c r="P57" s="1864">
        <v>877.16242683913788</v>
      </c>
      <c r="Q57" s="1862">
        <v>623.43679952877073</v>
      </c>
      <c r="R57" s="1863">
        <v>331.41548112438903</v>
      </c>
      <c r="S57" s="1863">
        <v>942.74542312738492</v>
      </c>
      <c r="T57" s="1863">
        <v>61.952423344799342</v>
      </c>
      <c r="U57" s="1864">
        <v>1959.550127125344</v>
      </c>
      <c r="V57" s="1862">
        <v>1127.6228467342876</v>
      </c>
      <c r="W57" s="1863">
        <v>-421.57791280424931</v>
      </c>
      <c r="X57" s="1863">
        <v>1607.7357427469633</v>
      </c>
      <c r="Y57" s="1863">
        <v>1675.8467924461215</v>
      </c>
      <c r="Z57" s="1864">
        <v>3989.6274691231233</v>
      </c>
    </row>
    <row r="58" spans="1:26" s="900" customFormat="1" ht="30" hidden="1" customHeight="1" x14ac:dyDescent="0.5">
      <c r="A58" s="1886" t="s">
        <v>1157</v>
      </c>
      <c r="B58" s="1862">
        <v>34.503577157519878</v>
      </c>
      <c r="C58" s="1863">
        <v>26.101520382796782</v>
      </c>
      <c r="D58" s="1863">
        <v>-8.0714083407291088</v>
      </c>
      <c r="E58" s="1863">
        <v>4.3724926028088316</v>
      </c>
      <c r="F58" s="1864">
        <v>56.906181802396389</v>
      </c>
      <c r="G58" s="1862">
        <v>71.935364196409552</v>
      </c>
      <c r="H58" s="1863">
        <v>8.0442154530789303</v>
      </c>
      <c r="I58" s="1863">
        <v>34.149930996204525</v>
      </c>
      <c r="J58" s="1863">
        <v>-118.92627251238204</v>
      </c>
      <c r="K58" s="1864">
        <v>-4.7967618666890246</v>
      </c>
      <c r="L58" s="1862">
        <v>69.594331837021997</v>
      </c>
      <c r="M58" s="1863">
        <v>4.5456597670199175</v>
      </c>
      <c r="N58" s="1863">
        <v>-59.25210208715616</v>
      </c>
      <c r="O58" s="1863">
        <v>-22.353986140364462</v>
      </c>
      <c r="P58" s="1864">
        <v>-7.4660966234787125</v>
      </c>
      <c r="Q58" s="1862">
        <v>8.0942304561315055</v>
      </c>
      <c r="R58" s="1863">
        <v>16.360851518513879</v>
      </c>
      <c r="S58" s="1863">
        <v>-4.0076177001446407</v>
      </c>
      <c r="T58" s="1863">
        <v>11.446557368332032</v>
      </c>
      <c r="U58" s="1864">
        <v>31.894021642832776</v>
      </c>
      <c r="V58" s="1862">
        <v>27.15719796736655</v>
      </c>
      <c r="W58" s="1863">
        <v>-37.683106265716198</v>
      </c>
      <c r="X58" s="1863">
        <v>13.683091872571143</v>
      </c>
      <c r="Y58" s="1863">
        <v>1.6405076125202767</v>
      </c>
      <c r="Z58" s="1864">
        <v>4.7976911867417718</v>
      </c>
    </row>
    <row r="59" spans="1:26" s="900" customFormat="1" ht="30" hidden="1" customHeight="1" x14ac:dyDescent="0.5">
      <c r="A59" s="1885" t="s">
        <v>1162</v>
      </c>
      <c r="B59" s="1862">
        <v>-202.1877542929825</v>
      </c>
      <c r="C59" s="1863">
        <v>-590.3493405528526</v>
      </c>
      <c r="D59" s="1863">
        <v>178.35963283889515</v>
      </c>
      <c r="E59" s="1863">
        <v>-83.865127237293564</v>
      </c>
      <c r="F59" s="1864">
        <v>-698.04258924423357</v>
      </c>
      <c r="G59" s="1862">
        <v>213.49197512955567</v>
      </c>
      <c r="H59" s="1863">
        <v>209.38191169881603</v>
      </c>
      <c r="I59" s="1863">
        <v>-597.63751549894596</v>
      </c>
      <c r="J59" s="1863">
        <v>477.82744679934183</v>
      </c>
      <c r="K59" s="1864">
        <v>303.06381812876759</v>
      </c>
      <c r="L59" s="1862">
        <v>1164.4608666640531</v>
      </c>
      <c r="M59" s="1863">
        <v>-73.351803230887413</v>
      </c>
      <c r="N59" s="1863">
        <v>460.85068920225689</v>
      </c>
      <c r="O59" s="1863">
        <v>295.25938475534377</v>
      </c>
      <c r="P59" s="1864">
        <v>1847.2191373907663</v>
      </c>
      <c r="Q59" s="1862">
        <v>-514.51037901695622</v>
      </c>
      <c r="R59" s="1863">
        <v>-617.82944462143223</v>
      </c>
      <c r="S59" s="1863">
        <v>-556.54868991261378</v>
      </c>
      <c r="T59" s="1863">
        <v>-432.30016925006828</v>
      </c>
      <c r="U59" s="1864">
        <v>-2121.1886828010702</v>
      </c>
      <c r="V59" s="1862">
        <v>22.058613587412879</v>
      </c>
      <c r="W59" s="1863">
        <v>557.94806245550978</v>
      </c>
      <c r="X59" s="1863">
        <v>-604.26391703103684</v>
      </c>
      <c r="Y59" s="1863">
        <v>1015.330881613594</v>
      </c>
      <c r="Z59" s="1864">
        <v>991.07364062547958</v>
      </c>
    </row>
    <row r="60" spans="1:26" s="900" customFormat="1" ht="30" hidden="1" customHeight="1" x14ac:dyDescent="0.5">
      <c r="A60" s="1886" t="s">
        <v>1156</v>
      </c>
      <c r="B60" s="1862">
        <v>0</v>
      </c>
      <c r="C60" s="1863">
        <v>0</v>
      </c>
      <c r="D60" s="1863">
        <v>0</v>
      </c>
      <c r="E60" s="1863">
        <v>0</v>
      </c>
      <c r="F60" s="1864">
        <v>0</v>
      </c>
      <c r="G60" s="1862">
        <v>0</v>
      </c>
      <c r="H60" s="1863">
        <v>0</v>
      </c>
      <c r="I60" s="1863">
        <v>0</v>
      </c>
      <c r="J60" s="1863">
        <v>0</v>
      </c>
      <c r="K60" s="1864">
        <v>0</v>
      </c>
      <c r="L60" s="1862">
        <v>0</v>
      </c>
      <c r="M60" s="1863">
        <v>0</v>
      </c>
      <c r="N60" s="1863">
        <v>0</v>
      </c>
      <c r="O60" s="1863">
        <v>0</v>
      </c>
      <c r="P60" s="1864">
        <v>0</v>
      </c>
      <c r="Q60" s="1862">
        <v>0</v>
      </c>
      <c r="R60" s="1863">
        <v>0</v>
      </c>
      <c r="S60" s="1863">
        <v>0</v>
      </c>
      <c r="T60" s="1863">
        <v>0</v>
      </c>
      <c r="U60" s="1864">
        <v>0</v>
      </c>
      <c r="V60" s="1862">
        <v>0</v>
      </c>
      <c r="W60" s="1863">
        <v>0</v>
      </c>
      <c r="X60" s="1863">
        <v>0</v>
      </c>
      <c r="Y60" s="1863">
        <v>0</v>
      </c>
      <c r="Z60" s="1864">
        <v>0</v>
      </c>
    </row>
    <row r="61" spans="1:26" s="900" customFormat="1" ht="30" hidden="1" customHeight="1" x14ac:dyDescent="0.5">
      <c r="A61" s="1887" t="s">
        <v>1163</v>
      </c>
      <c r="B61" s="1862">
        <v>0</v>
      </c>
      <c r="C61" s="1863">
        <v>0</v>
      </c>
      <c r="D61" s="1863">
        <v>0</v>
      </c>
      <c r="E61" s="1863">
        <v>0</v>
      </c>
      <c r="F61" s="1864">
        <v>0</v>
      </c>
      <c r="G61" s="1862">
        <v>0</v>
      </c>
      <c r="H61" s="1863">
        <v>0</v>
      </c>
      <c r="I61" s="1863">
        <v>0</v>
      </c>
      <c r="J61" s="1863">
        <v>0</v>
      </c>
      <c r="K61" s="1864">
        <v>0</v>
      </c>
      <c r="L61" s="1862">
        <v>0</v>
      </c>
      <c r="M61" s="1863">
        <v>0</v>
      </c>
      <c r="N61" s="1863">
        <v>0</v>
      </c>
      <c r="O61" s="1863">
        <v>0</v>
      </c>
      <c r="P61" s="1864">
        <v>0</v>
      </c>
      <c r="Q61" s="1862">
        <v>0</v>
      </c>
      <c r="R61" s="1863">
        <v>0</v>
      </c>
      <c r="S61" s="1863">
        <v>0</v>
      </c>
      <c r="T61" s="1863">
        <v>0</v>
      </c>
      <c r="U61" s="1864">
        <v>0</v>
      </c>
      <c r="V61" s="1862">
        <v>0</v>
      </c>
      <c r="W61" s="1863">
        <v>0</v>
      </c>
      <c r="X61" s="1863">
        <v>0</v>
      </c>
      <c r="Y61" s="1863">
        <v>0</v>
      </c>
      <c r="Z61" s="1864">
        <v>0</v>
      </c>
    </row>
    <row r="62" spans="1:26" s="900" customFormat="1" ht="30" hidden="1" customHeight="1" x14ac:dyDescent="0.5">
      <c r="A62" s="1887" t="s">
        <v>1164</v>
      </c>
      <c r="B62" s="1862">
        <v>0</v>
      </c>
      <c r="C62" s="1863">
        <v>0</v>
      </c>
      <c r="D62" s="1863">
        <v>0</v>
      </c>
      <c r="E62" s="1863">
        <v>0</v>
      </c>
      <c r="F62" s="1864">
        <v>0</v>
      </c>
      <c r="G62" s="1862">
        <v>0</v>
      </c>
      <c r="H62" s="1863">
        <v>0</v>
      </c>
      <c r="I62" s="1863">
        <v>0</v>
      </c>
      <c r="J62" s="1863">
        <v>0</v>
      </c>
      <c r="K62" s="1864">
        <v>0</v>
      </c>
      <c r="L62" s="1862">
        <v>0</v>
      </c>
      <c r="M62" s="1863">
        <v>0</v>
      </c>
      <c r="N62" s="1863">
        <v>0</v>
      </c>
      <c r="O62" s="1863">
        <v>0</v>
      </c>
      <c r="P62" s="1864">
        <v>0</v>
      </c>
      <c r="Q62" s="1862">
        <v>0</v>
      </c>
      <c r="R62" s="1863">
        <v>0</v>
      </c>
      <c r="S62" s="1863">
        <v>0</v>
      </c>
      <c r="T62" s="1863">
        <v>0</v>
      </c>
      <c r="U62" s="1864">
        <v>0</v>
      </c>
      <c r="V62" s="1862">
        <v>0</v>
      </c>
      <c r="W62" s="1863">
        <v>0</v>
      </c>
      <c r="X62" s="1863">
        <v>0</v>
      </c>
      <c r="Y62" s="1863">
        <v>0</v>
      </c>
      <c r="Z62" s="1864">
        <v>0</v>
      </c>
    </row>
    <row r="63" spans="1:26" s="900" customFormat="1" ht="30" hidden="1" customHeight="1" x14ac:dyDescent="0.5">
      <c r="A63" s="1887" t="s">
        <v>1165</v>
      </c>
      <c r="B63" s="1862">
        <v>0</v>
      </c>
      <c r="C63" s="1863">
        <v>0</v>
      </c>
      <c r="D63" s="1863">
        <v>0</v>
      </c>
      <c r="E63" s="1863">
        <v>0</v>
      </c>
      <c r="F63" s="1864">
        <v>0</v>
      </c>
      <c r="G63" s="1862">
        <v>0</v>
      </c>
      <c r="H63" s="1863">
        <v>0</v>
      </c>
      <c r="I63" s="1863">
        <v>0</v>
      </c>
      <c r="J63" s="1863">
        <v>0</v>
      </c>
      <c r="K63" s="1864">
        <v>0</v>
      </c>
      <c r="L63" s="1862">
        <v>0</v>
      </c>
      <c r="M63" s="1863">
        <v>0</v>
      </c>
      <c r="N63" s="1863">
        <v>0</v>
      </c>
      <c r="O63" s="1863">
        <v>0</v>
      </c>
      <c r="P63" s="1864">
        <v>0</v>
      </c>
      <c r="Q63" s="1862">
        <v>0</v>
      </c>
      <c r="R63" s="1863">
        <v>0</v>
      </c>
      <c r="S63" s="1863">
        <v>0</v>
      </c>
      <c r="T63" s="1863">
        <v>0</v>
      </c>
      <c r="U63" s="1864">
        <v>0</v>
      </c>
      <c r="V63" s="1862">
        <v>0</v>
      </c>
      <c r="W63" s="1863">
        <v>0</v>
      </c>
      <c r="X63" s="1863">
        <v>0</v>
      </c>
      <c r="Y63" s="1863">
        <v>0</v>
      </c>
      <c r="Z63" s="1864">
        <v>0</v>
      </c>
    </row>
    <row r="64" spans="1:26" s="900" customFormat="1" ht="30" hidden="1" customHeight="1" x14ac:dyDescent="0.5">
      <c r="A64" s="1887" t="s">
        <v>1166</v>
      </c>
      <c r="B64" s="1862">
        <v>0</v>
      </c>
      <c r="C64" s="1863">
        <v>0</v>
      </c>
      <c r="D64" s="1863">
        <v>0</v>
      </c>
      <c r="E64" s="1863">
        <v>0</v>
      </c>
      <c r="F64" s="1864">
        <v>0</v>
      </c>
      <c r="G64" s="1862">
        <v>0</v>
      </c>
      <c r="H64" s="1863">
        <v>0</v>
      </c>
      <c r="I64" s="1863">
        <v>0</v>
      </c>
      <c r="J64" s="1863">
        <v>0</v>
      </c>
      <c r="K64" s="1864">
        <v>0</v>
      </c>
      <c r="L64" s="1862">
        <v>0</v>
      </c>
      <c r="M64" s="1863">
        <v>0</v>
      </c>
      <c r="N64" s="1863">
        <v>0</v>
      </c>
      <c r="O64" s="1863">
        <v>0</v>
      </c>
      <c r="P64" s="1864">
        <v>0</v>
      </c>
      <c r="Q64" s="1862">
        <v>0</v>
      </c>
      <c r="R64" s="1863">
        <v>0</v>
      </c>
      <c r="S64" s="1863">
        <v>0</v>
      </c>
      <c r="T64" s="1863">
        <v>0</v>
      </c>
      <c r="U64" s="1864">
        <v>0</v>
      </c>
      <c r="V64" s="1862">
        <v>0</v>
      </c>
      <c r="W64" s="1863">
        <v>0</v>
      </c>
      <c r="X64" s="1863">
        <v>0</v>
      </c>
      <c r="Y64" s="1863">
        <v>0</v>
      </c>
      <c r="Z64" s="1864">
        <v>0</v>
      </c>
    </row>
    <row r="65" spans="1:26" s="900" customFormat="1" ht="30" hidden="1" customHeight="1" x14ac:dyDescent="0.5">
      <c r="A65" s="1886" t="s">
        <v>1157</v>
      </c>
      <c r="B65" s="1862">
        <v>202.1877542929825</v>
      </c>
      <c r="C65" s="1863">
        <v>590.3493405528526</v>
      </c>
      <c r="D65" s="1863">
        <v>-178.35963283889515</v>
      </c>
      <c r="E65" s="1863">
        <v>83.865127237293564</v>
      </c>
      <c r="F65" s="1864">
        <v>698.04258924423357</v>
      </c>
      <c r="G65" s="1862">
        <v>-213.49197512955567</v>
      </c>
      <c r="H65" s="1863">
        <v>-209.38191169881603</v>
      </c>
      <c r="I65" s="1863">
        <v>597.63751549894596</v>
      </c>
      <c r="J65" s="1863">
        <v>-477.82744679934183</v>
      </c>
      <c r="K65" s="1864">
        <v>-303.06381812876759</v>
      </c>
      <c r="L65" s="1862">
        <v>-1164.4608666640531</v>
      </c>
      <c r="M65" s="1863">
        <v>73.351803230887413</v>
      </c>
      <c r="N65" s="1863">
        <v>-460.85068920225689</v>
      </c>
      <c r="O65" s="1863">
        <v>-295.25938475534377</v>
      </c>
      <c r="P65" s="1864">
        <v>-1847.2191373907663</v>
      </c>
      <c r="Q65" s="1862">
        <v>514.51037901695622</v>
      </c>
      <c r="R65" s="1863">
        <v>617.82944462143223</v>
      </c>
      <c r="S65" s="1863">
        <v>556.54868991261378</v>
      </c>
      <c r="T65" s="1863">
        <v>432.30016925006828</v>
      </c>
      <c r="U65" s="1864">
        <v>2121.1886828010702</v>
      </c>
      <c r="V65" s="1862">
        <v>-22.058613587412879</v>
      </c>
      <c r="W65" s="1863">
        <v>-557.94806245550978</v>
      </c>
      <c r="X65" s="1863">
        <v>604.26391703103684</v>
      </c>
      <c r="Y65" s="1863">
        <v>-1015.330881613594</v>
      </c>
      <c r="Z65" s="1864">
        <v>-991.07364062547958</v>
      </c>
    </row>
    <row r="66" spans="1:26" s="900" customFormat="1" ht="30" hidden="1" customHeight="1" x14ac:dyDescent="0.5">
      <c r="A66" s="1887" t="s">
        <v>1163</v>
      </c>
      <c r="B66" s="1862">
        <v>-48.731711472517418</v>
      </c>
      <c r="C66" s="1863">
        <v>472.36766982874997</v>
      </c>
      <c r="D66" s="1863">
        <v>113.3340025826169</v>
      </c>
      <c r="E66" s="1863">
        <v>459.19278836906142</v>
      </c>
      <c r="F66" s="1864">
        <v>996.16274930791087</v>
      </c>
      <c r="G66" s="1862">
        <v>-155.19821957751242</v>
      </c>
      <c r="H66" s="1863">
        <v>-21.608389048141362</v>
      </c>
      <c r="I66" s="1863">
        <v>-19.561448811037963</v>
      </c>
      <c r="J66" s="1863">
        <v>186.91196724299448</v>
      </c>
      <c r="K66" s="1864">
        <v>-9.4560901936972641</v>
      </c>
      <c r="L66" s="1862">
        <v>-1286.4413911654101</v>
      </c>
      <c r="M66" s="1863">
        <v>-766.57916846280568</v>
      </c>
      <c r="N66" s="1863">
        <v>-401.72470331085719</v>
      </c>
      <c r="O66" s="1863">
        <v>-796.07033326492933</v>
      </c>
      <c r="P66" s="1864">
        <v>-3250.8155962040018</v>
      </c>
      <c r="Q66" s="1862">
        <v>-519.5911400242195</v>
      </c>
      <c r="R66" s="1863">
        <v>136.10417595004208</v>
      </c>
      <c r="S66" s="1863">
        <v>66.272204337385574</v>
      </c>
      <c r="T66" s="1863">
        <v>99.868308924121152</v>
      </c>
      <c r="U66" s="1864">
        <v>-217.3464508126707</v>
      </c>
      <c r="V66" s="1862">
        <v>236.35966942239801</v>
      </c>
      <c r="W66" s="1863">
        <v>-727.07324946189806</v>
      </c>
      <c r="X66" s="1863">
        <v>55.246057562651046</v>
      </c>
      <c r="Y66" s="1863">
        <v>-711.54105889903235</v>
      </c>
      <c r="Z66" s="1864">
        <v>-1147.0085813758812</v>
      </c>
    </row>
    <row r="67" spans="1:26" s="900" customFormat="1" ht="30" hidden="1" customHeight="1" x14ac:dyDescent="0.5">
      <c r="A67" s="1887" t="s">
        <v>1164</v>
      </c>
      <c r="B67" s="1862">
        <v>135.14644243122493</v>
      </c>
      <c r="C67" s="1863">
        <v>281.05802352757104</v>
      </c>
      <c r="D67" s="1863">
        <v>-47.154437464159187</v>
      </c>
      <c r="E67" s="1863">
        <v>214.9201886636956</v>
      </c>
      <c r="F67" s="1864">
        <v>583.97021715833239</v>
      </c>
      <c r="G67" s="1862">
        <v>460.4384347122683</v>
      </c>
      <c r="H67" s="1863">
        <v>-209.96564653167931</v>
      </c>
      <c r="I67" s="1863">
        <v>-8.1629801911288382</v>
      </c>
      <c r="J67" s="1863">
        <v>-506.16507503285169</v>
      </c>
      <c r="K67" s="1864">
        <v>-263.85526704339156</v>
      </c>
      <c r="L67" s="1862">
        <v>-83.501520382406937</v>
      </c>
      <c r="M67" s="1863">
        <v>-50.768271917965947</v>
      </c>
      <c r="N67" s="1863">
        <v>-64.974939730992773</v>
      </c>
      <c r="O67" s="1863">
        <v>46.829367171340053</v>
      </c>
      <c r="P67" s="1864">
        <v>-152.41536486002565</v>
      </c>
      <c r="Q67" s="1862">
        <v>-11.458379982474666</v>
      </c>
      <c r="R67" s="1863">
        <v>58.375884511298096</v>
      </c>
      <c r="S67" s="1863">
        <v>-68.651859086614195</v>
      </c>
      <c r="T67" s="1863">
        <v>-54.089073477657863</v>
      </c>
      <c r="U67" s="1864">
        <v>-75.823428035448629</v>
      </c>
      <c r="V67" s="1862">
        <v>30.273008168368495</v>
      </c>
      <c r="W67" s="1863">
        <v>-133.68143586521805</v>
      </c>
      <c r="X67" s="1863">
        <v>102.40049906353453</v>
      </c>
      <c r="Y67" s="1863">
        <v>-75.621606147890603</v>
      </c>
      <c r="Z67" s="1864">
        <v>-76.629534781205635</v>
      </c>
    </row>
    <row r="68" spans="1:26" s="900" customFormat="1" ht="30" hidden="1" customHeight="1" x14ac:dyDescent="0.5">
      <c r="A68" s="1887" t="s">
        <v>1165</v>
      </c>
      <c r="B68" s="1862">
        <v>293.5754307763732</v>
      </c>
      <c r="C68" s="1863">
        <v>216.94966264406045</v>
      </c>
      <c r="D68" s="1863">
        <v>86.020581721183646</v>
      </c>
      <c r="E68" s="1863">
        <v>58.580398132278333</v>
      </c>
      <c r="F68" s="1864">
        <v>655.1260732738956</v>
      </c>
      <c r="G68" s="1862">
        <v>144.68226599147312</v>
      </c>
      <c r="H68" s="1863">
        <v>270.72163522669121</v>
      </c>
      <c r="I68" s="1863">
        <v>757.63494689071626</v>
      </c>
      <c r="J68" s="1863">
        <v>-25.309888307290151</v>
      </c>
      <c r="K68" s="1864">
        <v>1147.7289598015905</v>
      </c>
      <c r="L68" s="1862">
        <v>408.61437972170762</v>
      </c>
      <c r="M68" s="1863">
        <v>1045.7264894242833</v>
      </c>
      <c r="N68" s="1863">
        <v>95.879404878570682</v>
      </c>
      <c r="O68" s="1863">
        <v>540.23740990162923</v>
      </c>
      <c r="P68" s="1864">
        <v>2090.4576839261908</v>
      </c>
      <c r="Q68" s="1862">
        <v>1224.6628503080315</v>
      </c>
      <c r="R68" s="1863">
        <v>573.34354762387409</v>
      </c>
      <c r="S68" s="1863">
        <v>818.99902147288492</v>
      </c>
      <c r="T68" s="1863">
        <v>556.67973900213678</v>
      </c>
      <c r="U68" s="1864">
        <v>3173.6851584069273</v>
      </c>
      <c r="V68" s="1862">
        <v>67.722124188544996</v>
      </c>
      <c r="W68" s="1863">
        <v>-22.964273800084101</v>
      </c>
      <c r="X68" s="1863">
        <v>694.43773354598704</v>
      </c>
      <c r="Y68" s="1863">
        <v>310.74812912949506</v>
      </c>
      <c r="Z68" s="1864">
        <v>1049.9437130639431</v>
      </c>
    </row>
    <row r="69" spans="1:26" s="900" customFormat="1" ht="30" hidden="1" customHeight="1" x14ac:dyDescent="0.5">
      <c r="A69" s="1887" t="s">
        <v>1166</v>
      </c>
      <c r="B69" s="1862">
        <v>-177.80240744209823</v>
      </c>
      <c r="C69" s="1863">
        <v>-380.02601544752895</v>
      </c>
      <c r="D69" s="1863">
        <v>-330.55977967853653</v>
      </c>
      <c r="E69" s="1863">
        <v>-648.82824792774181</v>
      </c>
      <c r="F69" s="1864">
        <v>-1537.2164504959055</v>
      </c>
      <c r="G69" s="1862">
        <v>-663.41445625578467</v>
      </c>
      <c r="H69" s="1863">
        <v>-248.52951134568656</v>
      </c>
      <c r="I69" s="1863">
        <v>-132.2730023896035</v>
      </c>
      <c r="J69" s="1863">
        <v>-133.26445070219447</v>
      </c>
      <c r="K69" s="1864">
        <v>-1177.4814206932692</v>
      </c>
      <c r="L69" s="1862">
        <v>-203.1323348379438</v>
      </c>
      <c r="M69" s="1863">
        <v>-155.02724581262419</v>
      </c>
      <c r="N69" s="1863">
        <v>-90.03045103897756</v>
      </c>
      <c r="O69" s="1863">
        <v>-86.255828563383773</v>
      </c>
      <c r="P69" s="1864">
        <v>-534.44586025292938</v>
      </c>
      <c r="Q69" s="1862">
        <v>-179.10295128438113</v>
      </c>
      <c r="R69" s="1863">
        <v>-149.99416346378194</v>
      </c>
      <c r="S69" s="1863">
        <v>-260.07067681104252</v>
      </c>
      <c r="T69" s="1863">
        <v>-170.15880519853181</v>
      </c>
      <c r="U69" s="1864">
        <v>-759.32659675773743</v>
      </c>
      <c r="V69" s="1862">
        <v>-356.41341536672439</v>
      </c>
      <c r="W69" s="1863">
        <v>325.77089667169048</v>
      </c>
      <c r="X69" s="1863">
        <v>-247.82037314113578</v>
      </c>
      <c r="Y69" s="1863">
        <v>-538.9163456961661</v>
      </c>
      <c r="Z69" s="1864">
        <v>-817.37923753233576</v>
      </c>
    </row>
    <row r="70" spans="1:26" s="900" customFormat="1" ht="30" hidden="1" customHeight="1" x14ac:dyDescent="0.5">
      <c r="A70" s="1885" t="s">
        <v>1167</v>
      </c>
      <c r="B70" s="1862">
        <v>532.2302643270948</v>
      </c>
      <c r="C70" s="1863">
        <v>1129.7238216076535</v>
      </c>
      <c r="D70" s="1863">
        <v>1185.7740302474904</v>
      </c>
      <c r="E70" s="1863">
        <v>-801.03245875579955</v>
      </c>
      <c r="F70" s="1864">
        <v>2046.6956574264391</v>
      </c>
      <c r="G70" s="1862">
        <v>-165.17009030139297</v>
      </c>
      <c r="H70" s="1863">
        <v>709.3836811710562</v>
      </c>
      <c r="I70" s="1863">
        <v>-457.35923700343352</v>
      </c>
      <c r="J70" s="1863">
        <v>626.14087626756339</v>
      </c>
      <c r="K70" s="1864">
        <v>712.99523013379303</v>
      </c>
      <c r="L70" s="1862">
        <v>81.970432701054392</v>
      </c>
      <c r="M70" s="1863">
        <v>391.39903841711885</v>
      </c>
      <c r="N70" s="1863">
        <v>222.66191593301582</v>
      </c>
      <c r="O70" s="1863">
        <v>-1163.5484994503358</v>
      </c>
      <c r="P70" s="1864">
        <v>-467.51711239914675</v>
      </c>
      <c r="Q70" s="1862">
        <v>-102.06603241002631</v>
      </c>
      <c r="R70" s="1863">
        <v>1061.6792730642046</v>
      </c>
      <c r="S70" s="1863">
        <v>183.45724818866029</v>
      </c>
      <c r="T70" s="1863">
        <v>935.30230001330028</v>
      </c>
      <c r="U70" s="1864">
        <v>2078.3727888561389</v>
      </c>
      <c r="V70" s="1862">
        <v>546.65251418764967</v>
      </c>
      <c r="W70" s="1863">
        <v>778.14080938863503</v>
      </c>
      <c r="X70" s="1863">
        <v>41.467985195283404</v>
      </c>
      <c r="Y70" s="1863">
        <v>-149.2190805224219</v>
      </c>
      <c r="Z70" s="1864">
        <v>1217.0422282491461</v>
      </c>
    </row>
    <row r="71" spans="1:26" s="900" customFormat="1" ht="30" hidden="1" customHeight="1" x14ac:dyDescent="0.5">
      <c r="A71" s="1886" t="s">
        <v>1168</v>
      </c>
      <c r="B71" s="1862">
        <v>146.63511895414717</v>
      </c>
      <c r="C71" s="1863">
        <v>718.25014076582306</v>
      </c>
      <c r="D71" s="1863">
        <v>776.10002546377928</v>
      </c>
      <c r="E71" s="1863">
        <v>253.87412029724032</v>
      </c>
      <c r="F71" s="1864">
        <v>1894.8594054809898</v>
      </c>
      <c r="G71" s="1862">
        <v>-138.65164990335302</v>
      </c>
      <c r="H71" s="1863">
        <v>454.08195902112038</v>
      </c>
      <c r="I71" s="1863">
        <v>-530.55246033437265</v>
      </c>
      <c r="J71" s="1863">
        <v>1021.0603075939541</v>
      </c>
      <c r="K71" s="1864">
        <v>805.93815637734883</v>
      </c>
      <c r="L71" s="1862">
        <v>-249.73123550229707</v>
      </c>
      <c r="M71" s="1863">
        <v>60.246760253472758</v>
      </c>
      <c r="N71" s="1863">
        <v>231.28608541929816</v>
      </c>
      <c r="O71" s="1863">
        <v>-694.89403807455892</v>
      </c>
      <c r="P71" s="1864">
        <v>-653.09242790408507</v>
      </c>
      <c r="Q71" s="1862">
        <v>-392.07542566031475</v>
      </c>
      <c r="R71" s="1863">
        <v>1012.4314336925888</v>
      </c>
      <c r="S71" s="1863">
        <v>-137.14623320524879</v>
      </c>
      <c r="T71" s="1863">
        <v>1027.5101061414098</v>
      </c>
      <c r="U71" s="1864">
        <v>1510.7198809684351</v>
      </c>
      <c r="V71" s="1862">
        <v>751.39314803731838</v>
      </c>
      <c r="W71" s="1863">
        <v>778.10808966207208</v>
      </c>
      <c r="X71" s="1863">
        <v>503.39135162967648</v>
      </c>
      <c r="Y71" s="1863">
        <v>716.27622410027675</v>
      </c>
      <c r="Z71" s="1864">
        <v>2749.1688134293436</v>
      </c>
    </row>
    <row r="72" spans="1:26" s="900" customFormat="1" ht="30" hidden="1" customHeight="1" x14ac:dyDescent="0.5">
      <c r="A72" s="1886" t="s">
        <v>1157</v>
      </c>
      <c r="B72" s="1862">
        <v>-385.59514537294763</v>
      </c>
      <c r="C72" s="1863">
        <v>-411.4736808418304</v>
      </c>
      <c r="D72" s="1863">
        <v>-409.6740047837111</v>
      </c>
      <c r="E72" s="1863">
        <v>1054.9065790530399</v>
      </c>
      <c r="F72" s="1864">
        <v>-151.83625194544925</v>
      </c>
      <c r="G72" s="1862">
        <v>26.518440398039957</v>
      </c>
      <c r="H72" s="1863">
        <v>-255.30172214993581</v>
      </c>
      <c r="I72" s="1863">
        <v>-73.193223330939134</v>
      </c>
      <c r="J72" s="1863">
        <v>394.91943132639074</v>
      </c>
      <c r="K72" s="1864">
        <v>92.942926243555746</v>
      </c>
      <c r="L72" s="1862">
        <v>-331.70166820335146</v>
      </c>
      <c r="M72" s="1863">
        <v>-331.15227816364609</v>
      </c>
      <c r="N72" s="1863">
        <v>8.6241694862823337</v>
      </c>
      <c r="O72" s="1863">
        <v>468.65446137577692</v>
      </c>
      <c r="P72" s="1864">
        <v>-185.57531550493832</v>
      </c>
      <c r="Q72" s="1862">
        <v>-290.00939325028844</v>
      </c>
      <c r="R72" s="1863">
        <v>-49.247839371615783</v>
      </c>
      <c r="S72" s="1863">
        <v>-320.60348139390908</v>
      </c>
      <c r="T72" s="1863">
        <v>92.207806128109496</v>
      </c>
      <c r="U72" s="1864">
        <v>-567.6529078877038</v>
      </c>
      <c r="V72" s="1862">
        <v>204.74063384966871</v>
      </c>
      <c r="W72" s="1863">
        <v>-3.2719726562987717E-2</v>
      </c>
      <c r="X72" s="1863">
        <v>461.92336643439307</v>
      </c>
      <c r="Y72" s="1863">
        <v>865.49530462269865</v>
      </c>
      <c r="Z72" s="1864">
        <v>1532.1265851801975</v>
      </c>
    </row>
    <row r="73" spans="1:26" s="900" customFormat="1" ht="30" hidden="1" customHeight="1" x14ac:dyDescent="0.5">
      <c r="A73" s="1885" t="s">
        <v>1169</v>
      </c>
      <c r="B73" s="1862">
        <v>0</v>
      </c>
      <c r="C73" s="1863">
        <v>0</v>
      </c>
      <c r="D73" s="1863">
        <v>995.86836497369961</v>
      </c>
      <c r="E73" s="1863">
        <v>0</v>
      </c>
      <c r="F73" s="1864">
        <v>995.86836497369961</v>
      </c>
      <c r="G73" s="1862">
        <v>0</v>
      </c>
      <c r="H73" s="1863">
        <v>0</v>
      </c>
      <c r="I73" s="1863">
        <v>0</v>
      </c>
      <c r="J73" s="1863">
        <v>0</v>
      </c>
      <c r="K73" s="1864">
        <v>0</v>
      </c>
      <c r="L73" s="1862">
        <v>0</v>
      </c>
      <c r="M73" s="1863">
        <v>0</v>
      </c>
      <c r="N73" s="1863">
        <v>0</v>
      </c>
      <c r="O73" s="1863">
        <v>0</v>
      </c>
      <c r="P73" s="1864">
        <v>0</v>
      </c>
      <c r="Q73" s="1862">
        <v>0</v>
      </c>
      <c r="R73" s="1863">
        <v>0</v>
      </c>
      <c r="S73" s="1863">
        <v>0</v>
      </c>
      <c r="T73" s="1863">
        <v>0</v>
      </c>
      <c r="U73" s="1864">
        <v>0</v>
      </c>
      <c r="V73" s="1862">
        <v>0</v>
      </c>
      <c r="W73" s="1863">
        <v>0</v>
      </c>
      <c r="X73" s="1863">
        <v>0</v>
      </c>
      <c r="Y73" s="1863">
        <v>0</v>
      </c>
      <c r="Z73" s="1864">
        <v>0</v>
      </c>
    </row>
    <row r="74" spans="1:26" s="900" customFormat="1" ht="30" customHeight="1" x14ac:dyDescent="0.5">
      <c r="A74" s="1888" t="s">
        <v>1170</v>
      </c>
      <c r="B74" s="1856">
        <v>-287.86348203983397</v>
      </c>
      <c r="C74" s="1857">
        <v>2254.4101302229778</v>
      </c>
      <c r="D74" s="1857">
        <v>-343.17896485516826</v>
      </c>
      <c r="E74" s="1857">
        <v>-309.50554763713245</v>
      </c>
      <c r="F74" s="1858">
        <v>1313.8621356908429</v>
      </c>
      <c r="G74" s="1856">
        <v>-788.56658287475648</v>
      </c>
      <c r="H74" s="1857">
        <v>-1558.5597524093273</v>
      </c>
      <c r="I74" s="1857">
        <v>-782.83387116135202</v>
      </c>
      <c r="J74" s="1857">
        <v>-538.91834664217549</v>
      </c>
      <c r="K74" s="1858">
        <v>-3668.8785530876112</v>
      </c>
      <c r="L74" s="1856">
        <v>-132.10180660520308</v>
      </c>
      <c r="M74" s="1857">
        <v>778.23323459899086</v>
      </c>
      <c r="N74" s="1857">
        <v>-463.64965268648382</v>
      </c>
      <c r="O74" s="1857">
        <v>1113.883358437256</v>
      </c>
      <c r="P74" s="1858">
        <v>1296.3651337445599</v>
      </c>
      <c r="Q74" s="1856">
        <v>391.1457493510643</v>
      </c>
      <c r="R74" s="1857">
        <v>197.34526664736671</v>
      </c>
      <c r="S74" s="1857">
        <v>395.11328068705865</v>
      </c>
      <c r="T74" s="1857">
        <v>501.33511126998741</v>
      </c>
      <c r="U74" s="1858">
        <v>1484.939407955477</v>
      </c>
      <c r="V74" s="1856">
        <v>1125.9246380049581</v>
      </c>
      <c r="W74" s="1857">
        <v>1089.7628262214216</v>
      </c>
      <c r="X74" s="1857">
        <v>-377.38015983747192</v>
      </c>
      <c r="Y74" s="2816">
        <v>2140.2424691981223</v>
      </c>
      <c r="Z74" s="2817">
        <v>3978.5497735870304</v>
      </c>
    </row>
    <row r="75" spans="1:26" s="900" customFormat="1" ht="30" customHeight="1" x14ac:dyDescent="0.5">
      <c r="A75" s="1861" t="s">
        <v>1171</v>
      </c>
      <c r="B75" s="1862">
        <v>0</v>
      </c>
      <c r="C75" s="1863">
        <v>0</v>
      </c>
      <c r="D75" s="1863">
        <v>0</v>
      </c>
      <c r="E75" s="1863">
        <v>0</v>
      </c>
      <c r="F75" s="1864">
        <v>0</v>
      </c>
      <c r="G75" s="1862">
        <v>0</v>
      </c>
      <c r="H75" s="1863">
        <v>0</v>
      </c>
      <c r="I75" s="1863">
        <v>0</v>
      </c>
      <c r="J75" s="1863">
        <v>0</v>
      </c>
      <c r="K75" s="1864">
        <v>0</v>
      </c>
      <c r="L75" s="1862">
        <v>0</v>
      </c>
      <c r="M75" s="1863">
        <v>0</v>
      </c>
      <c r="N75" s="1863">
        <v>0</v>
      </c>
      <c r="O75" s="1863">
        <v>0</v>
      </c>
      <c r="P75" s="1864">
        <v>0</v>
      </c>
      <c r="Q75" s="1862">
        <v>0</v>
      </c>
      <c r="R75" s="1863">
        <v>0</v>
      </c>
      <c r="S75" s="1863">
        <v>0</v>
      </c>
      <c r="T75" s="1863">
        <v>0</v>
      </c>
      <c r="U75" s="1864">
        <v>0</v>
      </c>
      <c r="V75" s="1862">
        <v>0</v>
      </c>
      <c r="W75" s="1863">
        <v>0</v>
      </c>
      <c r="X75" s="1863">
        <v>0</v>
      </c>
      <c r="Y75" s="2818">
        <v>-1355.5749869000001</v>
      </c>
      <c r="Z75" s="2819">
        <v>-1355.5749869000001</v>
      </c>
    </row>
    <row r="76" spans="1:26" s="900" customFormat="1" ht="30" customHeight="1" x14ac:dyDescent="0.5">
      <c r="A76" s="1861" t="s">
        <v>1172</v>
      </c>
      <c r="B76" s="1862">
        <v>-15.369582136377524</v>
      </c>
      <c r="C76" s="1863">
        <v>21.127736827288853</v>
      </c>
      <c r="D76" s="1863">
        <v>975.64299200650453</v>
      </c>
      <c r="E76" s="1863">
        <v>-48.203935784407236</v>
      </c>
      <c r="F76" s="1864">
        <v>933.19721091300858</v>
      </c>
      <c r="G76" s="1862">
        <v>-47.727372291659435</v>
      </c>
      <c r="H76" s="1863">
        <v>-56.004119328884713</v>
      </c>
      <c r="I76" s="1863">
        <v>-708.38688422121095</v>
      </c>
      <c r="J76" s="1863">
        <v>-14.828778816175941</v>
      </c>
      <c r="K76" s="1864">
        <v>-826.94715465793104</v>
      </c>
      <c r="L76" s="1862">
        <v>-21.653084189612471</v>
      </c>
      <c r="M76" s="1863">
        <v>-42.316753927158771</v>
      </c>
      <c r="N76" s="1863">
        <v>-43.731988824661826</v>
      </c>
      <c r="O76" s="1863">
        <v>-20.164406061536617</v>
      </c>
      <c r="P76" s="1864">
        <v>-127.86623300296969</v>
      </c>
      <c r="Q76" s="1862">
        <v>55.89694334773823</v>
      </c>
      <c r="R76" s="1863">
        <v>-51.607324070597045</v>
      </c>
      <c r="S76" s="1863">
        <v>11.849266766082158</v>
      </c>
      <c r="T76" s="1863">
        <v>-18.034691711360502</v>
      </c>
      <c r="U76" s="1864">
        <v>-1.8958056681371573</v>
      </c>
      <c r="V76" s="1862">
        <v>91.135503437035609</v>
      </c>
      <c r="W76" s="1863">
        <v>-86.499994759514294</v>
      </c>
      <c r="X76" s="1863">
        <v>175.51102534862895</v>
      </c>
      <c r="Y76" s="1863">
        <v>-59.017550219168541</v>
      </c>
      <c r="Z76" s="1864">
        <v>121.12898380698174</v>
      </c>
    </row>
    <row r="77" spans="1:26" s="900" customFormat="1" ht="30" customHeight="1" x14ac:dyDescent="0.5">
      <c r="A77" s="1861" t="s">
        <v>1173</v>
      </c>
      <c r="B77" s="1862">
        <v>0</v>
      </c>
      <c r="C77" s="1863">
        <v>0</v>
      </c>
      <c r="D77" s="1863">
        <v>0</v>
      </c>
      <c r="E77" s="1863">
        <v>0</v>
      </c>
      <c r="F77" s="1864">
        <v>0</v>
      </c>
      <c r="G77" s="1862">
        <v>0</v>
      </c>
      <c r="H77" s="1863">
        <v>0</v>
      </c>
      <c r="I77" s="1863">
        <v>0</v>
      </c>
      <c r="J77" s="1863">
        <v>0</v>
      </c>
      <c r="K77" s="1864">
        <v>0</v>
      </c>
      <c r="L77" s="1862">
        <v>0</v>
      </c>
      <c r="M77" s="1863">
        <v>0</v>
      </c>
      <c r="N77" s="1863">
        <v>0</v>
      </c>
      <c r="O77" s="1863">
        <v>0</v>
      </c>
      <c r="P77" s="1864">
        <v>0</v>
      </c>
      <c r="Q77" s="1862">
        <v>0</v>
      </c>
      <c r="R77" s="1863">
        <v>0</v>
      </c>
      <c r="S77" s="1863">
        <v>0</v>
      </c>
      <c r="T77" s="1863">
        <v>0</v>
      </c>
      <c r="U77" s="1864">
        <v>0</v>
      </c>
      <c r="V77" s="1862">
        <v>0</v>
      </c>
      <c r="W77" s="1863">
        <v>0</v>
      </c>
      <c r="X77" s="1863">
        <v>0</v>
      </c>
      <c r="Y77" s="1863">
        <v>0</v>
      </c>
      <c r="Z77" s="1864">
        <v>0</v>
      </c>
    </row>
    <row r="78" spans="1:26" s="900" customFormat="1" ht="30" customHeight="1" x14ac:dyDescent="0.5">
      <c r="A78" s="1861" t="s">
        <v>1174</v>
      </c>
      <c r="B78" s="1862">
        <v>-272.49389990345645</v>
      </c>
      <c r="C78" s="1863">
        <v>2233.2823933956888</v>
      </c>
      <c r="D78" s="1863">
        <v>-1318.8219568616728</v>
      </c>
      <c r="E78" s="1863">
        <v>-261.30161185272522</v>
      </c>
      <c r="F78" s="1864">
        <v>380.66492477783441</v>
      </c>
      <c r="G78" s="1862">
        <v>-740.83921058309704</v>
      </c>
      <c r="H78" s="1863">
        <v>-1502.5556330804425</v>
      </c>
      <c r="I78" s="1863">
        <v>-74.446986940141102</v>
      </c>
      <c r="J78" s="1863">
        <v>-524.08956782599955</v>
      </c>
      <c r="K78" s="1864">
        <v>-2841.93139842968</v>
      </c>
      <c r="L78" s="1862">
        <v>-110.44872241559062</v>
      </c>
      <c r="M78" s="1863">
        <v>820.5499885261496</v>
      </c>
      <c r="N78" s="1863">
        <v>-419.91766386182201</v>
      </c>
      <c r="O78" s="1863">
        <v>1134.0477644987925</v>
      </c>
      <c r="P78" s="1864">
        <v>1424.2313667475296</v>
      </c>
      <c r="Q78" s="1862">
        <v>335.24880600332608</v>
      </c>
      <c r="R78" s="1863">
        <v>248.95259071796374</v>
      </c>
      <c r="S78" s="1863">
        <v>383.26401392097648</v>
      </c>
      <c r="T78" s="1863">
        <v>519.3698029813479</v>
      </c>
      <c r="U78" s="1864">
        <v>1486.8352136236142</v>
      </c>
      <c r="V78" s="1862">
        <v>1034.7891345679225</v>
      </c>
      <c r="W78" s="1863">
        <v>1176.2628209809359</v>
      </c>
      <c r="X78" s="1863">
        <v>-552.89118518610087</v>
      </c>
      <c r="Y78" s="1863">
        <v>3554.8350063172911</v>
      </c>
      <c r="Z78" s="1864">
        <v>5212.9957766800489</v>
      </c>
    </row>
    <row r="79" spans="1:26" s="900" customFormat="1" ht="30" customHeight="1" thickBot="1" x14ac:dyDescent="0.55000000000000004">
      <c r="A79" s="1889" t="s">
        <v>1175</v>
      </c>
      <c r="B79" s="1890">
        <v>257.76907692910981</v>
      </c>
      <c r="C79" s="1891">
        <v>-207.36103505034532</v>
      </c>
      <c r="D79" s="1891">
        <v>259.33132897557186</v>
      </c>
      <c r="E79" s="1891">
        <v>-182.40089883690371</v>
      </c>
      <c r="F79" s="1892">
        <v>127.33847201742537</v>
      </c>
      <c r="G79" s="1890">
        <v>159.35183302418858</v>
      </c>
      <c r="H79" s="1891">
        <v>-166.59808213567851</v>
      </c>
      <c r="I79" s="1891">
        <v>80.043511898777524</v>
      </c>
      <c r="J79" s="1891">
        <v>-204.00691561992872</v>
      </c>
      <c r="K79" s="1892">
        <v>-131.20965283264536</v>
      </c>
      <c r="L79" s="1890">
        <v>235.53203482959168</v>
      </c>
      <c r="M79" s="1891">
        <v>-199.54687132985009</v>
      </c>
      <c r="N79" s="1891">
        <v>145.47505634667817</v>
      </c>
      <c r="O79" s="1891">
        <v>-136.13510035255015</v>
      </c>
      <c r="P79" s="1892">
        <v>45.325119493870716</v>
      </c>
      <c r="Q79" s="1890">
        <v>180.00826614617816</v>
      </c>
      <c r="R79" s="1891">
        <v>-117.8780159666286</v>
      </c>
      <c r="S79" s="1891">
        <v>224.42245076983301</v>
      </c>
      <c r="T79" s="1891">
        <v>-212.60349593672743</v>
      </c>
      <c r="U79" s="1892">
        <v>73.949205012645962</v>
      </c>
      <c r="V79" s="1890">
        <v>75.193466157827061</v>
      </c>
      <c r="W79" s="1891">
        <v>29.78038298090587</v>
      </c>
      <c r="X79" s="1891">
        <v>-179.43354928767809</v>
      </c>
      <c r="Y79" s="1891">
        <v>-87.946735846727279</v>
      </c>
      <c r="Z79" s="1892">
        <v>-162.40643599567375</v>
      </c>
    </row>
    <row r="80" spans="1:26" s="900" customFormat="1" ht="39" customHeight="1" thickTop="1" x14ac:dyDescent="0.5">
      <c r="A80" s="1893" t="s">
        <v>1176</v>
      </c>
      <c r="B80" s="1847"/>
    </row>
  </sheetData>
  <mergeCells count="6">
    <mergeCell ref="V2:Z2"/>
    <mergeCell ref="A2:A3"/>
    <mergeCell ref="B2:F2"/>
    <mergeCell ref="G2:K2"/>
    <mergeCell ref="L2:P2"/>
    <mergeCell ref="Q2:U2"/>
  </mergeCells>
  <printOptions horizontalCentered="1"/>
  <pageMargins left="0" right="0" top="0.233070866141732" bottom="0.15748031496063" header="0.15748031496063" footer="0.15748031496063"/>
  <pageSetup paperSize="9" scale="36" orientation="landscape" r:id="rId1"/>
  <headerFooter>
    <oddHeader>&amp;C&amp;"Aptos"&amp;10&amp;K000000 PUBLIC&amp;1#_x000D_&amp;G</oddHeader>
    <oddFooter>&amp;C&amp;12 26&amp;10_x000D_&amp;1#&amp;"Aptos"&amp;10&amp;K000000 PUBLIC</oddFooter>
  </headerFooter>
  <rowBreaks count="1" manualBreakCount="1">
    <brk id="81" max="23" man="1"/>
  </rowBreaks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B231E-2145-4C33-AECE-CEDCE06A03FE}">
  <dimension ref="A1:HI40"/>
  <sheetViews>
    <sheetView showGridLines="0" view="pageBreakPreview" zoomScale="60" zoomScaleNormal="100" workbookViewId="0">
      <pane xSplit="1" topLeftCell="GV1" activePane="topRight" state="frozen"/>
      <selection activeCell="A40" sqref="A40"/>
      <selection pane="topRight" activeCell="A40" sqref="A40"/>
    </sheetView>
  </sheetViews>
  <sheetFormatPr defaultColWidth="9.1796875" defaultRowHeight="33.75" customHeight="1" x14ac:dyDescent="0.5"/>
  <cols>
    <col min="1" max="1" width="58.26953125" style="1895" customWidth="1"/>
    <col min="2" max="8" width="9.1796875" style="1895" hidden="1" customWidth="1"/>
    <col min="9" max="9" width="12.81640625" style="1895" hidden="1" customWidth="1"/>
    <col min="10" max="12" width="11.81640625" style="1895" hidden="1" customWidth="1"/>
    <col min="13" max="13" width="13.1796875" style="1895" hidden="1" customWidth="1"/>
    <col min="14" max="16" width="11.81640625" style="1895" hidden="1" customWidth="1"/>
    <col min="17" max="17" width="12.81640625" style="1895" hidden="1" customWidth="1"/>
    <col min="18" max="18" width="13.81640625" style="1895" hidden="1" customWidth="1"/>
    <col min="19" max="19" width="11.81640625" style="1895" hidden="1" customWidth="1"/>
    <col min="20" max="21" width="11.1796875" style="1895" hidden="1" customWidth="1"/>
    <col min="22" max="22" width="12.1796875" style="1895" hidden="1" customWidth="1"/>
    <col min="23" max="23" width="11.81640625" style="1895" hidden="1" customWidth="1"/>
    <col min="24" max="24" width="10.81640625" style="1895" hidden="1" customWidth="1"/>
    <col min="25" max="25" width="11.1796875" style="1895" hidden="1" customWidth="1"/>
    <col min="26" max="28" width="11.81640625" style="1895" hidden="1" customWidth="1"/>
    <col min="29" max="29" width="12" style="1895" hidden="1" customWidth="1"/>
    <col min="30" max="30" width="15.81640625" style="1895" hidden="1" customWidth="1"/>
    <col min="31" max="31" width="13" style="1895" hidden="1" customWidth="1"/>
    <col min="32" max="32" width="13.1796875" style="1895" hidden="1" customWidth="1"/>
    <col min="33" max="55" width="15.54296875" style="1895" hidden="1" customWidth="1"/>
    <col min="56" max="56" width="15.81640625" style="1895" hidden="1" customWidth="1"/>
    <col min="57" max="125" width="16" style="1895" hidden="1" customWidth="1"/>
    <col min="126" max="132" width="15.81640625" style="1895" hidden="1" customWidth="1"/>
    <col min="133" max="149" width="16" style="1895" hidden="1" customWidth="1"/>
    <col min="150" max="163" width="13.81640625" style="1895" hidden="1" customWidth="1"/>
    <col min="164" max="197" width="15.26953125" style="1895" hidden="1" customWidth="1"/>
    <col min="198" max="215" width="15.26953125" style="1895" customWidth="1"/>
    <col min="216" max="217" width="16" style="1895" bestFit="1" customWidth="1"/>
    <col min="218" max="16384" width="9.1796875" style="1895"/>
  </cols>
  <sheetData>
    <row r="1" spans="1:217" ht="39.65" customHeight="1" thickBot="1" x14ac:dyDescent="0.55000000000000004">
      <c r="A1" s="1894" t="s">
        <v>1177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288"/>
      <c r="AD1" s="288"/>
      <c r="AE1" s="288"/>
      <c r="AF1" s="288"/>
      <c r="AG1" s="288"/>
      <c r="AH1" s="288"/>
      <c r="AI1" s="288"/>
      <c r="AJ1" s="288"/>
      <c r="AK1" s="288"/>
      <c r="AL1" s="288"/>
      <c r="AM1" s="288"/>
      <c r="AN1" s="288"/>
      <c r="AO1" s="288"/>
      <c r="AP1" s="288"/>
      <c r="AQ1" s="288"/>
      <c r="AR1" s="288"/>
      <c r="AS1" s="288"/>
      <c r="AT1" s="288"/>
      <c r="AU1" s="288"/>
      <c r="AV1" s="288"/>
      <c r="AW1" s="288"/>
      <c r="AX1" s="288"/>
      <c r="AY1" s="289"/>
      <c r="AZ1" s="289"/>
      <c r="BA1" s="289"/>
      <c r="BB1" s="289"/>
      <c r="BC1" s="289"/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  <c r="BQ1" s="289"/>
      <c r="BR1" s="289"/>
      <c r="BS1" s="289"/>
      <c r="BT1" s="289"/>
      <c r="BU1" s="289"/>
      <c r="BV1" s="289"/>
      <c r="BW1" s="289"/>
      <c r="BX1" s="289"/>
      <c r="BY1" s="289"/>
      <c r="BZ1" s="289"/>
      <c r="CA1" s="289"/>
      <c r="CB1" s="289"/>
      <c r="CC1" s="289"/>
      <c r="CD1" s="289"/>
      <c r="CE1" s="289"/>
      <c r="CF1" s="289"/>
      <c r="CG1" s="289"/>
      <c r="CH1" s="289"/>
      <c r="CI1" s="289"/>
      <c r="CJ1" s="289"/>
      <c r="CK1" s="289"/>
      <c r="CL1" s="289"/>
      <c r="CM1" s="289"/>
      <c r="CN1" s="289"/>
      <c r="CO1" s="289"/>
      <c r="CP1" s="289"/>
      <c r="CQ1" s="289"/>
      <c r="CR1" s="289"/>
      <c r="CS1" s="289"/>
      <c r="CT1" s="289"/>
      <c r="CU1" s="289"/>
      <c r="CV1" s="289"/>
      <c r="CW1" s="289"/>
      <c r="CX1" s="289"/>
      <c r="CY1" s="289"/>
      <c r="CZ1" s="289"/>
      <c r="DA1" s="289"/>
      <c r="DB1" s="289"/>
      <c r="DC1" s="289"/>
      <c r="DD1" s="289"/>
      <c r="DE1" s="289"/>
      <c r="DF1" s="289"/>
      <c r="DG1" s="289"/>
      <c r="DH1" s="289"/>
      <c r="DI1" s="289"/>
      <c r="DJ1" s="289"/>
      <c r="DK1" s="289"/>
      <c r="DL1" s="289"/>
      <c r="DM1" s="289"/>
      <c r="DN1" s="289"/>
      <c r="DO1" s="289"/>
      <c r="DP1" s="289"/>
      <c r="DQ1" s="289"/>
      <c r="DR1" s="289"/>
      <c r="DS1" s="289"/>
      <c r="DT1" s="289"/>
      <c r="DU1" s="289"/>
      <c r="DV1" s="289"/>
      <c r="DW1" s="289"/>
      <c r="DX1" s="289"/>
      <c r="DY1" s="289"/>
      <c r="DZ1" s="289"/>
      <c r="EA1" s="289"/>
      <c r="EB1" s="289"/>
      <c r="EC1" s="344"/>
      <c r="ED1" s="344"/>
      <c r="EE1" s="344"/>
      <c r="EF1" s="344"/>
      <c r="EG1" s="344"/>
      <c r="EH1" s="344"/>
      <c r="EI1" s="344"/>
      <c r="EJ1" s="344"/>
      <c r="EK1" s="344"/>
      <c r="EL1" s="344"/>
      <c r="EM1" s="344"/>
      <c r="EN1" s="344"/>
      <c r="EO1" s="344"/>
      <c r="EP1" s="344"/>
      <c r="EQ1" s="344"/>
      <c r="ER1" s="344"/>
      <c r="ES1" s="344"/>
      <c r="ET1" s="344"/>
      <c r="EU1" s="344"/>
      <c r="EV1" s="344"/>
      <c r="EW1" s="344"/>
      <c r="EX1" s="344"/>
      <c r="EY1" s="344"/>
      <c r="EZ1" s="344"/>
      <c r="FA1" s="344"/>
      <c r="FB1" s="344"/>
      <c r="FC1" s="344"/>
      <c r="FD1" s="344"/>
      <c r="FE1" s="344"/>
      <c r="FF1" s="344"/>
      <c r="FG1" s="344"/>
      <c r="FH1" s="344"/>
      <c r="FI1" s="344"/>
      <c r="FJ1" s="344"/>
      <c r="FK1" s="344"/>
      <c r="FL1" s="344"/>
      <c r="FM1" s="344"/>
      <c r="FN1" s="344"/>
      <c r="FO1" s="344"/>
      <c r="FP1" s="344"/>
      <c r="FQ1" s="344"/>
      <c r="FR1" s="344"/>
      <c r="FS1" s="344"/>
      <c r="FT1" s="344"/>
      <c r="FU1" s="344"/>
      <c r="FV1" s="344"/>
      <c r="FW1" s="344"/>
      <c r="FX1" s="344"/>
      <c r="FY1" s="344"/>
      <c r="FZ1" s="344"/>
      <c r="GA1" s="344"/>
      <c r="GB1" s="344"/>
      <c r="GC1" s="344"/>
      <c r="GD1" s="344"/>
      <c r="GE1" s="344"/>
      <c r="GF1" s="344"/>
      <c r="GG1" s="344"/>
      <c r="GH1" s="344"/>
      <c r="GI1" s="344"/>
      <c r="GJ1" s="344"/>
      <c r="GK1" s="344"/>
      <c r="GL1" s="344"/>
      <c r="GM1" s="344"/>
      <c r="GN1" s="344"/>
      <c r="GO1" s="344"/>
      <c r="GP1" s="344"/>
      <c r="GQ1" s="344"/>
      <c r="GR1" s="344"/>
      <c r="GS1" s="344"/>
      <c r="GT1" s="344"/>
      <c r="GU1" s="344"/>
      <c r="GV1" s="344"/>
      <c r="GW1" s="344"/>
      <c r="GX1" s="344"/>
      <c r="GY1" s="344"/>
      <c r="GZ1" s="344"/>
      <c r="HA1" s="344"/>
      <c r="HB1" s="344"/>
      <c r="HC1" s="344"/>
      <c r="HD1" s="344"/>
      <c r="HE1" s="344"/>
      <c r="HF1" s="344"/>
      <c r="HG1" s="344"/>
      <c r="HH1" s="344"/>
      <c r="HI1" s="344"/>
    </row>
    <row r="2" spans="1:217" ht="45.75" customHeight="1" thickTop="1" thickBot="1" x14ac:dyDescent="0.55000000000000004">
      <c r="A2" s="3023"/>
      <c r="B2" s="3021" t="s">
        <v>1178</v>
      </c>
      <c r="C2" s="3021"/>
      <c r="D2" s="3021"/>
      <c r="E2" s="3021"/>
      <c r="F2" s="3021"/>
      <c r="G2" s="3021"/>
      <c r="H2" s="3021"/>
      <c r="I2" s="3021"/>
      <c r="J2" s="3021"/>
      <c r="K2" s="3021"/>
      <c r="L2" s="3021"/>
      <c r="M2" s="3021"/>
      <c r="N2" s="3021"/>
      <c r="O2" s="3021"/>
      <c r="P2" s="3021"/>
      <c r="Q2" s="3021"/>
      <c r="R2" s="3021"/>
      <c r="S2" s="1896">
        <v>2014</v>
      </c>
      <c r="T2" s="1896"/>
      <c r="U2" s="1896"/>
      <c r="V2" s="1896"/>
      <c r="W2" s="1896"/>
      <c r="X2" s="1896"/>
      <c r="Y2" s="1896"/>
      <c r="Z2" s="1896"/>
      <c r="AA2" s="1896"/>
      <c r="AB2" s="1896"/>
      <c r="AC2" s="1896"/>
      <c r="AD2" s="1897">
        <v>2014</v>
      </c>
      <c r="AE2" s="3020">
        <v>2015</v>
      </c>
      <c r="AF2" s="3021"/>
      <c r="AG2" s="3021"/>
      <c r="AH2" s="3021"/>
      <c r="AI2" s="3021"/>
      <c r="AJ2" s="3021"/>
      <c r="AK2" s="3021"/>
      <c r="AL2" s="3021"/>
      <c r="AM2" s="3021"/>
      <c r="AN2" s="3021"/>
      <c r="AO2" s="3021"/>
      <c r="AP2" s="3021"/>
      <c r="AQ2" s="3021"/>
      <c r="AR2" s="3021"/>
      <c r="AS2" s="3021"/>
      <c r="AT2" s="3021"/>
      <c r="AU2" s="3022"/>
      <c r="AV2" s="3020">
        <v>2016</v>
      </c>
      <c r="AW2" s="3021"/>
      <c r="AX2" s="3021"/>
      <c r="AY2" s="3021"/>
      <c r="AZ2" s="3021"/>
      <c r="BA2" s="3021"/>
      <c r="BB2" s="3021"/>
      <c r="BC2" s="3021"/>
      <c r="BD2" s="3021"/>
      <c r="BE2" s="3021"/>
      <c r="BF2" s="3021"/>
      <c r="BG2" s="3021"/>
      <c r="BH2" s="3021"/>
      <c r="BI2" s="3021"/>
      <c r="BJ2" s="3021"/>
      <c r="BK2" s="3021"/>
      <c r="BL2" s="3022"/>
      <c r="BM2" s="3020">
        <v>2017</v>
      </c>
      <c r="BN2" s="3021"/>
      <c r="BO2" s="3021"/>
      <c r="BP2" s="3021"/>
      <c r="BQ2" s="3021"/>
      <c r="BR2" s="3021"/>
      <c r="BS2" s="3021"/>
      <c r="BT2" s="3021"/>
      <c r="BU2" s="3021"/>
      <c r="BV2" s="3021"/>
      <c r="BW2" s="3021"/>
      <c r="BX2" s="3021"/>
      <c r="BY2" s="3021"/>
      <c r="BZ2" s="3021"/>
      <c r="CA2" s="3021"/>
      <c r="CB2" s="3021"/>
      <c r="CC2" s="3022"/>
      <c r="CD2" s="3020">
        <v>2018</v>
      </c>
      <c r="CE2" s="3021"/>
      <c r="CF2" s="3021"/>
      <c r="CG2" s="3021"/>
      <c r="CH2" s="3021"/>
      <c r="CI2" s="3021"/>
      <c r="CJ2" s="3021"/>
      <c r="CK2" s="3021"/>
      <c r="CL2" s="3021"/>
      <c r="CM2" s="3021"/>
      <c r="CN2" s="3021"/>
      <c r="CO2" s="3021"/>
      <c r="CP2" s="3021"/>
      <c r="CQ2" s="3021"/>
      <c r="CR2" s="3021"/>
      <c r="CS2" s="3021"/>
      <c r="CT2" s="3022"/>
      <c r="CU2" s="3020">
        <v>2019</v>
      </c>
      <c r="CV2" s="3021"/>
      <c r="CW2" s="3021"/>
      <c r="CX2" s="3021"/>
      <c r="CY2" s="3021"/>
      <c r="CZ2" s="3021"/>
      <c r="DA2" s="3021"/>
      <c r="DB2" s="3021"/>
      <c r="DC2" s="3021"/>
      <c r="DD2" s="3021"/>
      <c r="DE2" s="3021"/>
      <c r="DF2" s="3021"/>
      <c r="DG2" s="3021"/>
      <c r="DH2" s="3021"/>
      <c r="DI2" s="3021"/>
      <c r="DJ2" s="3021"/>
      <c r="DK2" s="3022"/>
      <c r="DL2" s="3020">
        <v>2020</v>
      </c>
      <c r="DM2" s="3021"/>
      <c r="DN2" s="3021"/>
      <c r="DO2" s="3021"/>
      <c r="DP2" s="3021"/>
      <c r="DQ2" s="3021"/>
      <c r="DR2" s="3021"/>
      <c r="DS2" s="3021"/>
      <c r="DT2" s="3021"/>
      <c r="DU2" s="3021"/>
      <c r="DV2" s="3021"/>
      <c r="DW2" s="3021"/>
      <c r="DX2" s="3021"/>
      <c r="DY2" s="3021"/>
      <c r="DZ2" s="3021"/>
      <c r="EA2" s="3021"/>
      <c r="EB2" s="3022"/>
      <c r="EC2" s="3020">
        <v>2021</v>
      </c>
      <c r="ED2" s="3021"/>
      <c r="EE2" s="3021"/>
      <c r="EF2" s="3021"/>
      <c r="EG2" s="3021"/>
      <c r="EH2" s="3021"/>
      <c r="EI2" s="3021"/>
      <c r="EJ2" s="3021"/>
      <c r="EK2" s="3021"/>
      <c r="EL2" s="3021"/>
      <c r="EM2" s="3021"/>
      <c r="EN2" s="3021"/>
      <c r="EO2" s="3021"/>
      <c r="EP2" s="3021"/>
      <c r="EQ2" s="3021"/>
      <c r="ER2" s="3021"/>
      <c r="ES2" s="3022"/>
      <c r="ET2" s="3020">
        <v>2022</v>
      </c>
      <c r="EU2" s="3021"/>
      <c r="EV2" s="3021"/>
      <c r="EW2" s="3021"/>
      <c r="EX2" s="3021"/>
      <c r="EY2" s="3021"/>
      <c r="EZ2" s="3021"/>
      <c r="FA2" s="3021"/>
      <c r="FB2" s="3021"/>
      <c r="FC2" s="3021"/>
      <c r="FD2" s="3021"/>
      <c r="FE2" s="3021"/>
      <c r="FF2" s="3021"/>
      <c r="FG2" s="3021"/>
      <c r="FH2" s="3021"/>
      <c r="FI2" s="3021"/>
      <c r="FJ2" s="3022"/>
      <c r="FK2" s="3020">
        <v>2023</v>
      </c>
      <c r="FL2" s="3021"/>
      <c r="FM2" s="3021"/>
      <c r="FN2" s="3021"/>
      <c r="FO2" s="3021"/>
      <c r="FP2" s="3021"/>
      <c r="FQ2" s="3021"/>
      <c r="FR2" s="3021"/>
      <c r="FS2" s="3021"/>
      <c r="FT2" s="3021"/>
      <c r="FU2" s="3021"/>
      <c r="FV2" s="3021"/>
      <c r="FW2" s="3021"/>
      <c r="FX2" s="3021"/>
      <c r="FY2" s="3021"/>
      <c r="FZ2" s="3021"/>
      <c r="GA2" s="3022"/>
      <c r="GB2" s="3020">
        <v>2024</v>
      </c>
      <c r="GC2" s="3021"/>
      <c r="GD2" s="3021"/>
      <c r="GE2" s="3021"/>
      <c r="GF2" s="3021"/>
      <c r="GG2" s="3021"/>
      <c r="GH2" s="3021"/>
      <c r="GI2" s="3021"/>
      <c r="GJ2" s="3021"/>
      <c r="GK2" s="3021"/>
      <c r="GL2" s="3021"/>
      <c r="GM2" s="3021"/>
      <c r="GN2" s="3021"/>
      <c r="GO2" s="3021"/>
      <c r="GP2" s="3021"/>
      <c r="GQ2" s="3021"/>
      <c r="GR2" s="3022"/>
      <c r="GS2" s="3020">
        <v>2025</v>
      </c>
      <c r="GT2" s="3021"/>
      <c r="GU2" s="3021"/>
      <c r="GV2" s="3021"/>
      <c r="GW2" s="3021"/>
      <c r="GX2" s="3021"/>
      <c r="GY2" s="3021"/>
      <c r="GZ2" s="3021"/>
      <c r="HA2" s="3021"/>
      <c r="HB2" s="3021"/>
      <c r="HC2" s="3021"/>
      <c r="HD2" s="3021"/>
      <c r="HE2" s="3021"/>
      <c r="HF2" s="3021"/>
      <c r="HG2" s="3021"/>
      <c r="HH2" s="3021"/>
      <c r="HI2" s="3022"/>
    </row>
    <row r="3" spans="1:217" s="1903" customFormat="1" ht="45.75" customHeight="1" thickTop="1" thickBot="1" x14ac:dyDescent="0.55000000000000004">
      <c r="A3" s="3024"/>
      <c r="B3" s="1898" t="s">
        <v>126</v>
      </c>
      <c r="C3" s="1898" t="s">
        <v>127</v>
      </c>
      <c r="D3" s="1898" t="s">
        <v>128</v>
      </c>
      <c r="E3" s="1898" t="s">
        <v>178</v>
      </c>
      <c r="F3" s="1899" t="s">
        <v>185</v>
      </c>
      <c r="G3" s="1899" t="s">
        <v>130</v>
      </c>
      <c r="H3" s="1899" t="s">
        <v>140</v>
      </c>
      <c r="I3" s="1898" t="s">
        <v>179</v>
      </c>
      <c r="J3" s="1899" t="s">
        <v>132</v>
      </c>
      <c r="K3" s="1899" t="s">
        <v>133</v>
      </c>
      <c r="L3" s="1899" t="s">
        <v>134</v>
      </c>
      <c r="M3" s="1898" t="s">
        <v>180</v>
      </c>
      <c r="N3" s="1898" t="s">
        <v>135</v>
      </c>
      <c r="O3" s="1898" t="s">
        <v>136</v>
      </c>
      <c r="P3" s="1898" t="s">
        <v>137</v>
      </c>
      <c r="Q3" s="1898" t="s">
        <v>181</v>
      </c>
      <c r="R3" s="1900" t="s">
        <v>182</v>
      </c>
      <c r="S3" s="1900" t="s">
        <v>126</v>
      </c>
      <c r="T3" s="1900" t="s">
        <v>127</v>
      </c>
      <c r="U3" s="1900" t="s">
        <v>128</v>
      </c>
      <c r="V3" s="1900" t="s">
        <v>178</v>
      </c>
      <c r="W3" s="1900" t="s">
        <v>185</v>
      </c>
      <c r="X3" s="1900" t="s">
        <v>130</v>
      </c>
      <c r="Y3" s="1900" t="s">
        <v>140</v>
      </c>
      <c r="Z3" s="1899" t="s">
        <v>135</v>
      </c>
      <c r="AA3" s="1899" t="s">
        <v>136</v>
      </c>
      <c r="AB3" s="1899" t="s">
        <v>137</v>
      </c>
      <c r="AC3" s="1899" t="s">
        <v>181</v>
      </c>
      <c r="AD3" s="1901" t="s">
        <v>1179</v>
      </c>
      <c r="AE3" s="1899" t="s">
        <v>126</v>
      </c>
      <c r="AF3" s="1899" t="s">
        <v>127</v>
      </c>
      <c r="AG3" s="1899" t="s">
        <v>128</v>
      </c>
      <c r="AH3" s="1899" t="s">
        <v>178</v>
      </c>
      <c r="AI3" s="1900" t="s">
        <v>129</v>
      </c>
      <c r="AJ3" s="1900" t="s">
        <v>130</v>
      </c>
      <c r="AK3" s="1900" t="s">
        <v>131</v>
      </c>
      <c r="AL3" s="1900" t="s">
        <v>179</v>
      </c>
      <c r="AM3" s="1899" t="s">
        <v>132</v>
      </c>
      <c r="AN3" s="1899" t="s">
        <v>133</v>
      </c>
      <c r="AO3" s="1899" t="s">
        <v>134</v>
      </c>
      <c r="AP3" s="1899" t="s">
        <v>180</v>
      </c>
      <c r="AQ3" s="1899" t="s">
        <v>135</v>
      </c>
      <c r="AR3" s="1899" t="s">
        <v>136</v>
      </c>
      <c r="AS3" s="1899" t="s">
        <v>137</v>
      </c>
      <c r="AT3" s="1899" t="s">
        <v>181</v>
      </c>
      <c r="AU3" s="1901" t="s">
        <v>182</v>
      </c>
      <c r="AV3" s="1902" t="s">
        <v>126</v>
      </c>
      <c r="AW3" s="1899" t="s">
        <v>127</v>
      </c>
      <c r="AX3" s="1899" t="s">
        <v>128</v>
      </c>
      <c r="AY3" s="1899" t="s">
        <v>178</v>
      </c>
      <c r="AZ3" s="1900" t="s">
        <v>129</v>
      </c>
      <c r="BA3" s="1900" t="s">
        <v>130</v>
      </c>
      <c r="BB3" s="1900" t="s">
        <v>131</v>
      </c>
      <c r="BC3" s="1900" t="s">
        <v>179</v>
      </c>
      <c r="BD3" s="1899" t="s">
        <v>132</v>
      </c>
      <c r="BE3" s="1899" t="s">
        <v>133</v>
      </c>
      <c r="BF3" s="1899" t="s">
        <v>134</v>
      </c>
      <c r="BG3" s="1899" t="s">
        <v>180</v>
      </c>
      <c r="BH3" s="1899" t="s">
        <v>135</v>
      </c>
      <c r="BI3" s="1899" t="s">
        <v>136</v>
      </c>
      <c r="BJ3" s="1899" t="s">
        <v>137</v>
      </c>
      <c r="BK3" s="1899" t="s">
        <v>181</v>
      </c>
      <c r="BL3" s="1899" t="s">
        <v>182</v>
      </c>
      <c r="BM3" s="1902" t="s">
        <v>126</v>
      </c>
      <c r="BN3" s="1899" t="s">
        <v>127</v>
      </c>
      <c r="BO3" s="1899" t="s">
        <v>128</v>
      </c>
      <c r="BP3" s="1899" t="s">
        <v>178</v>
      </c>
      <c r="BQ3" s="1899" t="s">
        <v>129</v>
      </c>
      <c r="BR3" s="1899" t="s">
        <v>130</v>
      </c>
      <c r="BS3" s="1899" t="s">
        <v>131</v>
      </c>
      <c r="BT3" s="1899" t="s">
        <v>179</v>
      </c>
      <c r="BU3" s="1899" t="s">
        <v>132</v>
      </c>
      <c r="BV3" s="1899" t="s">
        <v>133</v>
      </c>
      <c r="BW3" s="1899" t="s">
        <v>134</v>
      </c>
      <c r="BX3" s="1899" t="s">
        <v>180</v>
      </c>
      <c r="BY3" s="1899" t="s">
        <v>135</v>
      </c>
      <c r="BZ3" s="1899" t="s">
        <v>136</v>
      </c>
      <c r="CA3" s="1899" t="s">
        <v>137</v>
      </c>
      <c r="CB3" s="1899" t="s">
        <v>181</v>
      </c>
      <c r="CC3" s="1901" t="s">
        <v>182</v>
      </c>
      <c r="CD3" s="1902" t="s">
        <v>126</v>
      </c>
      <c r="CE3" s="1899" t="s">
        <v>127</v>
      </c>
      <c r="CF3" s="1899" t="s">
        <v>128</v>
      </c>
      <c r="CG3" s="1899" t="s">
        <v>178</v>
      </c>
      <c r="CH3" s="1899" t="s">
        <v>129</v>
      </c>
      <c r="CI3" s="1899" t="s">
        <v>130</v>
      </c>
      <c r="CJ3" s="1899" t="s">
        <v>131</v>
      </c>
      <c r="CK3" s="1899" t="s">
        <v>179</v>
      </c>
      <c r="CL3" s="1899" t="s">
        <v>132</v>
      </c>
      <c r="CM3" s="1899" t="s">
        <v>133</v>
      </c>
      <c r="CN3" s="1899" t="s">
        <v>134</v>
      </c>
      <c r="CO3" s="1899" t="s">
        <v>180</v>
      </c>
      <c r="CP3" s="1899" t="s">
        <v>135</v>
      </c>
      <c r="CQ3" s="1899" t="s">
        <v>136</v>
      </c>
      <c r="CR3" s="1899" t="s">
        <v>137</v>
      </c>
      <c r="CS3" s="1899" t="s">
        <v>181</v>
      </c>
      <c r="CT3" s="1901" t="s">
        <v>182</v>
      </c>
      <c r="CU3" s="1902" t="s">
        <v>126</v>
      </c>
      <c r="CV3" s="1899" t="s">
        <v>127</v>
      </c>
      <c r="CW3" s="1899" t="s">
        <v>128</v>
      </c>
      <c r="CX3" s="1899" t="s">
        <v>178</v>
      </c>
      <c r="CY3" s="1899" t="s">
        <v>129</v>
      </c>
      <c r="CZ3" s="1899" t="s">
        <v>130</v>
      </c>
      <c r="DA3" s="1899" t="s">
        <v>131</v>
      </c>
      <c r="DB3" s="1899" t="s">
        <v>179</v>
      </c>
      <c r="DC3" s="1899" t="s">
        <v>132</v>
      </c>
      <c r="DD3" s="1899" t="s">
        <v>133</v>
      </c>
      <c r="DE3" s="1899" t="s">
        <v>134</v>
      </c>
      <c r="DF3" s="1899" t="s">
        <v>180</v>
      </c>
      <c r="DG3" s="1899" t="s">
        <v>135</v>
      </c>
      <c r="DH3" s="1899" t="s">
        <v>136</v>
      </c>
      <c r="DI3" s="1899" t="s">
        <v>137</v>
      </c>
      <c r="DJ3" s="1899" t="s">
        <v>181</v>
      </c>
      <c r="DK3" s="1901" t="s">
        <v>182</v>
      </c>
      <c r="DL3" s="1902" t="s">
        <v>126</v>
      </c>
      <c r="DM3" s="1899" t="s">
        <v>127</v>
      </c>
      <c r="DN3" s="1899" t="s">
        <v>128</v>
      </c>
      <c r="DO3" s="1899" t="s">
        <v>178</v>
      </c>
      <c r="DP3" s="1899" t="s">
        <v>129</v>
      </c>
      <c r="DQ3" s="1899" t="s">
        <v>130</v>
      </c>
      <c r="DR3" s="1899" t="s">
        <v>131</v>
      </c>
      <c r="DS3" s="1899" t="s">
        <v>179</v>
      </c>
      <c r="DT3" s="1899" t="s">
        <v>132</v>
      </c>
      <c r="DU3" s="1899" t="s">
        <v>133</v>
      </c>
      <c r="DV3" s="1899" t="s">
        <v>134</v>
      </c>
      <c r="DW3" s="1899" t="s">
        <v>180</v>
      </c>
      <c r="DX3" s="1899" t="s">
        <v>135</v>
      </c>
      <c r="DY3" s="1899" t="s">
        <v>136</v>
      </c>
      <c r="DZ3" s="1899" t="s">
        <v>137</v>
      </c>
      <c r="EA3" s="1899" t="s">
        <v>181</v>
      </c>
      <c r="EB3" s="1901" t="s">
        <v>182</v>
      </c>
      <c r="EC3" s="1902" t="s">
        <v>126</v>
      </c>
      <c r="ED3" s="1899" t="s">
        <v>127</v>
      </c>
      <c r="EE3" s="1899" t="s">
        <v>128</v>
      </c>
      <c r="EF3" s="1899" t="s">
        <v>178</v>
      </c>
      <c r="EG3" s="1899" t="s">
        <v>129</v>
      </c>
      <c r="EH3" s="1899" t="s">
        <v>130</v>
      </c>
      <c r="EI3" s="1899" t="s">
        <v>131</v>
      </c>
      <c r="EJ3" s="1899" t="s">
        <v>179</v>
      </c>
      <c r="EK3" s="1899" t="s">
        <v>132</v>
      </c>
      <c r="EL3" s="1899" t="s">
        <v>133</v>
      </c>
      <c r="EM3" s="1899" t="s">
        <v>134</v>
      </c>
      <c r="EN3" s="1899" t="s">
        <v>180</v>
      </c>
      <c r="EO3" s="1899" t="s">
        <v>135</v>
      </c>
      <c r="EP3" s="1899" t="s">
        <v>136</v>
      </c>
      <c r="EQ3" s="1899" t="s">
        <v>137</v>
      </c>
      <c r="ER3" s="1899" t="s">
        <v>181</v>
      </c>
      <c r="ES3" s="1901" t="s">
        <v>182</v>
      </c>
      <c r="ET3" s="1902" t="s">
        <v>126</v>
      </c>
      <c r="EU3" s="1899" t="s">
        <v>127</v>
      </c>
      <c r="EV3" s="1899" t="s">
        <v>128</v>
      </c>
      <c r="EW3" s="1899" t="s">
        <v>178</v>
      </c>
      <c r="EX3" s="1899" t="s">
        <v>129</v>
      </c>
      <c r="EY3" s="1899" t="s">
        <v>130</v>
      </c>
      <c r="EZ3" s="1899" t="s">
        <v>131</v>
      </c>
      <c r="FA3" s="1899" t="s">
        <v>179</v>
      </c>
      <c r="FB3" s="1899" t="s">
        <v>132</v>
      </c>
      <c r="FC3" s="1899" t="s">
        <v>133</v>
      </c>
      <c r="FD3" s="1899" t="s">
        <v>134</v>
      </c>
      <c r="FE3" s="1899" t="s">
        <v>180</v>
      </c>
      <c r="FF3" s="1899" t="s">
        <v>135</v>
      </c>
      <c r="FG3" s="1899" t="s">
        <v>136</v>
      </c>
      <c r="FH3" s="1899" t="s">
        <v>137</v>
      </c>
      <c r="FI3" s="1899" t="s">
        <v>181</v>
      </c>
      <c r="FJ3" s="1901" t="s">
        <v>182</v>
      </c>
      <c r="FK3" s="1902" t="s">
        <v>126</v>
      </c>
      <c r="FL3" s="1899" t="s">
        <v>127</v>
      </c>
      <c r="FM3" s="1899" t="s">
        <v>128</v>
      </c>
      <c r="FN3" s="1899" t="s">
        <v>178</v>
      </c>
      <c r="FO3" s="1899" t="s">
        <v>129</v>
      </c>
      <c r="FP3" s="1899" t="s">
        <v>130</v>
      </c>
      <c r="FQ3" s="1899" t="s">
        <v>131</v>
      </c>
      <c r="FR3" s="1899" t="s">
        <v>179</v>
      </c>
      <c r="FS3" s="1899" t="s">
        <v>132</v>
      </c>
      <c r="FT3" s="1899" t="s">
        <v>133</v>
      </c>
      <c r="FU3" s="1899" t="s">
        <v>134</v>
      </c>
      <c r="FV3" s="1899" t="s">
        <v>180</v>
      </c>
      <c r="FW3" s="1899" t="s">
        <v>135</v>
      </c>
      <c r="FX3" s="1899" t="s">
        <v>136</v>
      </c>
      <c r="FY3" s="1899" t="s">
        <v>137</v>
      </c>
      <c r="FZ3" s="1899" t="s">
        <v>181</v>
      </c>
      <c r="GA3" s="1901" t="s">
        <v>182</v>
      </c>
      <c r="GB3" s="1902" t="s">
        <v>126</v>
      </c>
      <c r="GC3" s="1899" t="s">
        <v>127</v>
      </c>
      <c r="GD3" s="1899" t="s">
        <v>128</v>
      </c>
      <c r="GE3" s="1899" t="s">
        <v>178</v>
      </c>
      <c r="GF3" s="1899" t="s">
        <v>129</v>
      </c>
      <c r="GG3" s="1899" t="s">
        <v>130</v>
      </c>
      <c r="GH3" s="1899" t="s">
        <v>131</v>
      </c>
      <c r="GI3" s="1899" t="s">
        <v>179</v>
      </c>
      <c r="GJ3" s="1899" t="s">
        <v>132</v>
      </c>
      <c r="GK3" s="1899" t="s">
        <v>133</v>
      </c>
      <c r="GL3" s="1899" t="s">
        <v>134</v>
      </c>
      <c r="GM3" s="1899" t="s">
        <v>180</v>
      </c>
      <c r="GN3" s="1899" t="s">
        <v>135</v>
      </c>
      <c r="GO3" s="1899" t="s">
        <v>136</v>
      </c>
      <c r="GP3" s="1899" t="s">
        <v>137</v>
      </c>
      <c r="GQ3" s="1899" t="s">
        <v>181</v>
      </c>
      <c r="GR3" s="1901" t="s">
        <v>182</v>
      </c>
      <c r="GS3" s="1902" t="s">
        <v>126</v>
      </c>
      <c r="GT3" s="1899" t="s">
        <v>127</v>
      </c>
      <c r="GU3" s="1899" t="s">
        <v>128</v>
      </c>
      <c r="GV3" s="1899" t="s">
        <v>178</v>
      </c>
      <c r="GW3" s="1899" t="s">
        <v>129</v>
      </c>
      <c r="GX3" s="1899" t="s">
        <v>130</v>
      </c>
      <c r="GY3" s="1899" t="s">
        <v>131</v>
      </c>
      <c r="GZ3" s="1899" t="s">
        <v>179</v>
      </c>
      <c r="HA3" s="1899" t="s">
        <v>132</v>
      </c>
      <c r="HB3" s="1899" t="s">
        <v>133</v>
      </c>
      <c r="HC3" s="1899" t="s">
        <v>134</v>
      </c>
      <c r="HD3" s="1899" t="s">
        <v>180</v>
      </c>
      <c r="HE3" s="1899" t="s">
        <v>135</v>
      </c>
      <c r="HF3" s="1899" t="s">
        <v>136</v>
      </c>
      <c r="HG3" s="1899" t="s">
        <v>137</v>
      </c>
      <c r="HH3" s="1899" t="s">
        <v>181</v>
      </c>
      <c r="HI3" s="1901" t="s">
        <v>182</v>
      </c>
    </row>
    <row r="4" spans="1:217" ht="45.5" customHeight="1" thickTop="1" x14ac:dyDescent="0.5">
      <c r="A4" s="1904" t="s">
        <v>1180</v>
      </c>
      <c r="B4" s="1905">
        <v>1405.6399999999999</v>
      </c>
      <c r="C4" s="1905">
        <v>1163.3200000000002</v>
      </c>
      <c r="D4" s="1905">
        <v>1350.2</v>
      </c>
      <c r="E4" s="1905">
        <v>3919.16</v>
      </c>
      <c r="F4" s="1905">
        <v>1163.33</v>
      </c>
      <c r="G4" s="1905">
        <v>1261.78</v>
      </c>
      <c r="H4" s="1905">
        <v>1079.2843199399999</v>
      </c>
      <c r="I4" s="1905">
        <v>3504.3943199400001</v>
      </c>
      <c r="J4" s="1905">
        <v>1058.5931175800001</v>
      </c>
      <c r="K4" s="1905">
        <v>950.76632631999996</v>
      </c>
      <c r="L4" s="1905">
        <v>922.29226047409361</v>
      </c>
      <c r="M4" s="1905">
        <v>2931.6517043740932</v>
      </c>
      <c r="N4" s="1905">
        <v>973.91480443096316</v>
      </c>
      <c r="O4" s="1905">
        <v>1199.4852644332227</v>
      </c>
      <c r="P4" s="1905">
        <v>1223.3154888804684</v>
      </c>
      <c r="Q4" s="1905">
        <v>3396.7155577446542</v>
      </c>
      <c r="R4" s="1905">
        <v>13751.921582058747</v>
      </c>
      <c r="S4" s="1905">
        <v>1114.6141661199999</v>
      </c>
      <c r="T4" s="1905">
        <v>1186.4839519173165</v>
      </c>
      <c r="U4" s="1905">
        <v>1282.3500000000001</v>
      </c>
      <c r="V4" s="1905">
        <v>3583.4481180373168</v>
      </c>
      <c r="W4" s="1905">
        <v>1138.46</v>
      </c>
      <c r="X4" s="1905">
        <v>1141.45647379</v>
      </c>
      <c r="Y4" s="1905">
        <v>1224.5800000000002</v>
      </c>
      <c r="Z4" s="1905">
        <v>987.47637972036773</v>
      </c>
      <c r="AA4" s="1905">
        <v>1079.8048113823972</v>
      </c>
      <c r="AB4" s="1905">
        <v>1087.3537674460918</v>
      </c>
      <c r="AC4" s="1905">
        <v>3154.6416809357843</v>
      </c>
      <c r="AD4" s="1906">
        <v>13216.7862727631</v>
      </c>
      <c r="AE4" s="1905">
        <v>1044.7247241967052</v>
      </c>
      <c r="AF4" s="1907">
        <v>971.79573445751998</v>
      </c>
      <c r="AG4" s="1907">
        <v>865.9605410131395</v>
      </c>
      <c r="AH4" s="1907">
        <v>2882.4809996673648</v>
      </c>
      <c r="AI4" s="1907">
        <v>1010.1635865995009</v>
      </c>
      <c r="AJ4" s="1907">
        <v>830.64967808160952</v>
      </c>
      <c r="AK4" s="1907">
        <v>873.77243093319998</v>
      </c>
      <c r="AL4" s="1907">
        <v>2714.5856956143102</v>
      </c>
      <c r="AM4" s="1908">
        <v>727.21</v>
      </c>
      <c r="AN4" s="1908">
        <v>777.8</v>
      </c>
      <c r="AO4" s="1908">
        <v>696.31657252930347</v>
      </c>
      <c r="AP4" s="1908">
        <v>2201.3265725293031</v>
      </c>
      <c r="AQ4" s="1908">
        <v>731.88217144058729</v>
      </c>
      <c r="AR4" s="1908">
        <v>922.5739785120652</v>
      </c>
      <c r="AS4" s="1908">
        <v>868.48037643904422</v>
      </c>
      <c r="AT4" s="1908">
        <v>2522.936526391697</v>
      </c>
      <c r="AU4" s="1908">
        <v>10321.176225296776</v>
      </c>
      <c r="AV4" s="1908">
        <v>877.06533775188996</v>
      </c>
      <c r="AW4" s="1908">
        <v>881.78558950077797</v>
      </c>
      <c r="AX4" s="1908">
        <v>857.69809007574781</v>
      </c>
      <c r="AY4" s="1908">
        <v>2616.5490173284161</v>
      </c>
      <c r="AZ4" s="1908">
        <v>748.95043881775098</v>
      </c>
      <c r="BA4" s="1908">
        <v>878.68559542671164</v>
      </c>
      <c r="BB4" s="1909">
        <v>894.96250168750726</v>
      </c>
      <c r="BC4" s="1908">
        <v>2522.5985359319698</v>
      </c>
      <c r="BD4" s="1910">
        <v>874.63899180999988</v>
      </c>
      <c r="BE4" s="1911">
        <v>995.81588256406792</v>
      </c>
      <c r="BF4" s="1911">
        <v>1001.1872217536813</v>
      </c>
      <c r="BG4" s="1911">
        <v>2871.642096127749</v>
      </c>
      <c r="BH4" s="1911">
        <v>888.66653237818832</v>
      </c>
      <c r="BI4" s="1911">
        <v>1026.0996277656927</v>
      </c>
      <c r="BJ4" s="1911">
        <v>1212.7903768943365</v>
      </c>
      <c r="BK4" s="1911">
        <v>3127.5565370382174</v>
      </c>
      <c r="BL4" s="1911">
        <v>11138.346186426352</v>
      </c>
      <c r="BM4" s="1911">
        <v>1306.1179204323184</v>
      </c>
      <c r="BN4" s="1911">
        <v>1228.1186752409633</v>
      </c>
      <c r="BO4" s="1911">
        <v>1420.1294193329347</v>
      </c>
      <c r="BP4" s="1911">
        <v>3954.366015006216</v>
      </c>
      <c r="BQ4" s="1911">
        <v>1152.1531437808114</v>
      </c>
      <c r="BR4" s="1911">
        <v>1146.9423637202781</v>
      </c>
      <c r="BS4" s="1911">
        <v>944.76978107054765</v>
      </c>
      <c r="BT4" s="1911">
        <v>3243.8652885716369</v>
      </c>
      <c r="BU4" s="1911">
        <v>896.3224263349116</v>
      </c>
      <c r="BV4" s="1911">
        <v>1029.6141916272416</v>
      </c>
      <c r="BW4" s="1911">
        <v>963.31975114358295</v>
      </c>
      <c r="BX4" s="1911">
        <v>2889.2563691057362</v>
      </c>
      <c r="BY4" s="1911">
        <v>1051.0822112255614</v>
      </c>
      <c r="BZ4" s="1911">
        <v>1341.3288007247688</v>
      </c>
      <c r="CA4" s="1911">
        <v>1355.1157983273431</v>
      </c>
      <c r="CB4" s="1911">
        <v>3747.5268102776736</v>
      </c>
      <c r="CC4" s="1911">
        <v>13835.014482961262</v>
      </c>
      <c r="CD4" s="1912">
        <v>1433.9326658464706</v>
      </c>
      <c r="CE4" s="1913">
        <v>1291.7211044193659</v>
      </c>
      <c r="CF4" s="1913">
        <v>1334.9294345957373</v>
      </c>
      <c r="CG4" s="1913">
        <v>4060.5832048615739</v>
      </c>
      <c r="CH4" s="1913">
        <v>1382.6736544470446</v>
      </c>
      <c r="CI4" s="1911">
        <v>1404.6035156243715</v>
      </c>
      <c r="CJ4" s="1911">
        <v>1009.6900319929855</v>
      </c>
      <c r="CK4" s="1911">
        <v>3796.9672020644011</v>
      </c>
      <c r="CL4" s="1911">
        <v>1080.852848094192</v>
      </c>
      <c r="CM4" s="1911">
        <v>1207.6749884535971</v>
      </c>
      <c r="CN4" s="1911">
        <v>1178.1102417154666</v>
      </c>
      <c r="CO4" s="1911">
        <v>3466.6380782632559</v>
      </c>
      <c r="CP4" s="1911">
        <v>1214.386927971912</v>
      </c>
      <c r="CQ4" s="1911">
        <v>1306.4987972159649</v>
      </c>
      <c r="CR4" s="1911">
        <v>1097.6453928398309</v>
      </c>
      <c r="CS4" s="1911">
        <v>3618.5311180277081</v>
      </c>
      <c r="CT4" s="1914">
        <v>14942.719603216938</v>
      </c>
      <c r="CU4" s="1915">
        <v>1342.319618627824</v>
      </c>
      <c r="CV4" s="1911">
        <v>1323.1921561021593</v>
      </c>
      <c r="CW4" s="1911">
        <v>1352.0069589492066</v>
      </c>
      <c r="CX4" s="1911">
        <v>4017.5187336791896</v>
      </c>
      <c r="CY4" s="1911">
        <v>1327.5143631605542</v>
      </c>
      <c r="CZ4" s="1911">
        <v>1409.4666297583824</v>
      </c>
      <c r="DA4" s="1911">
        <v>1292.9555786428452</v>
      </c>
      <c r="DB4" s="1911">
        <v>4029.9365715617819</v>
      </c>
      <c r="DC4" s="1911">
        <v>1313.7713314497153</v>
      </c>
      <c r="DD4" s="1911">
        <v>1209.3326934152785</v>
      </c>
      <c r="DE4" s="1911">
        <v>1142.5001045264189</v>
      </c>
      <c r="DF4" s="1911">
        <v>3665.6041293914122</v>
      </c>
      <c r="DG4" s="1911">
        <v>1268.3247538694818</v>
      </c>
      <c r="DH4" s="1911">
        <v>1281.8008939175349</v>
      </c>
      <c r="DI4" s="1911">
        <v>1404.3516066440109</v>
      </c>
      <c r="DJ4" s="1911">
        <v>3954.4772544310272</v>
      </c>
      <c r="DK4" s="1914">
        <v>15667.536689063412</v>
      </c>
      <c r="DL4" s="1912">
        <v>1437.0713071057571</v>
      </c>
      <c r="DM4" s="1913">
        <v>1364.5011590688937</v>
      </c>
      <c r="DN4" s="1913">
        <v>1088.4617139738582</v>
      </c>
      <c r="DO4" s="1913">
        <f>DL4+DM4+DN4</f>
        <v>3890.0341801485092</v>
      </c>
      <c r="DP4" s="1913">
        <v>1249.0058221232675</v>
      </c>
      <c r="DQ4" s="1913">
        <v>1079.1538912102901</v>
      </c>
      <c r="DR4" s="1913">
        <v>1177.8054007600122</v>
      </c>
      <c r="DS4" s="1913">
        <f>DP4+DQ4+DR4</f>
        <v>3505.9651140935698</v>
      </c>
      <c r="DT4" s="1913">
        <v>1051.4846603532364</v>
      </c>
      <c r="DU4" s="1913">
        <v>1182.2454911333725</v>
      </c>
      <c r="DV4" s="1913">
        <v>1168.985462653098</v>
      </c>
      <c r="DW4" s="1913">
        <f>DT4+DU4+DV4</f>
        <v>3402.7156141397072</v>
      </c>
      <c r="DX4" s="1913">
        <v>1218.8708694300597</v>
      </c>
      <c r="DY4" s="1913">
        <v>1155.7835287423823</v>
      </c>
      <c r="DZ4" s="1913">
        <v>1298.1593010783713</v>
      </c>
      <c r="EA4" s="1913">
        <f>DX4+DY4+DZ4</f>
        <v>3672.813699250813</v>
      </c>
      <c r="EB4" s="1916">
        <f>DO4+DS4+DW4+EA4</f>
        <v>14471.528607632599</v>
      </c>
      <c r="EC4" s="1912">
        <v>1355.3259430138692</v>
      </c>
      <c r="ED4" s="1913">
        <v>1239.2245715728977</v>
      </c>
      <c r="EE4" s="1913">
        <v>1367.0901658326541</v>
      </c>
      <c r="EF4" s="1913">
        <f>EC4+ED4+EE4</f>
        <v>3961.6406804194212</v>
      </c>
      <c r="EG4" s="1913">
        <v>1248.2465489906174</v>
      </c>
      <c r="EH4" s="1913">
        <v>1241.3009271371416</v>
      </c>
      <c r="EI4" s="1913">
        <v>1198.0539006099214</v>
      </c>
      <c r="EJ4" s="1913">
        <f>EG4+EH4+EI4</f>
        <v>3687.6013767376808</v>
      </c>
      <c r="EK4" s="1913">
        <v>1215.452465493735</v>
      </c>
      <c r="EL4" s="1913">
        <v>1030.3604651413445</v>
      </c>
      <c r="EM4" s="1913">
        <v>1143.980672432642</v>
      </c>
      <c r="EN4" s="1913">
        <f>EK4+EL4+EM4</f>
        <v>3389.7936030677211</v>
      </c>
      <c r="EO4" s="1911">
        <v>1126.6470842551221</v>
      </c>
      <c r="EP4" s="1911">
        <v>1299.2956549302519</v>
      </c>
      <c r="EQ4" s="1911">
        <v>1262.4809816626275</v>
      </c>
      <c r="ER4" s="1911">
        <f>EO4+EP4+EQ4</f>
        <v>3688.4237208480017</v>
      </c>
      <c r="ES4" s="1914">
        <f>EF4+EJ4+EN4+ER4</f>
        <v>14727.459381072826</v>
      </c>
      <c r="ET4" s="1915">
        <v>1218.5239227167972</v>
      </c>
      <c r="EU4" s="1911">
        <v>1270.2972649132691</v>
      </c>
      <c r="EV4" s="1911">
        <v>1928.9310759170221</v>
      </c>
      <c r="EW4" s="1911">
        <v>4417.7522635470887</v>
      </c>
      <c r="EX4" s="1911">
        <v>1413.6205002004783</v>
      </c>
      <c r="EY4" s="1911">
        <v>1413.6205002004783</v>
      </c>
      <c r="EZ4" s="1911">
        <v>1413.6205002004783</v>
      </c>
      <c r="FA4" s="1911">
        <v>4240.8615006014352</v>
      </c>
      <c r="FB4" s="1911">
        <v>1463.2219740418236</v>
      </c>
      <c r="FC4" s="1911">
        <v>1479.6031491816079</v>
      </c>
      <c r="FD4" s="1911">
        <v>1258.3167195740978</v>
      </c>
      <c r="FE4" s="1911">
        <v>4201.1418427975295</v>
      </c>
      <c r="FF4" s="1911">
        <v>1287.5287396242318</v>
      </c>
      <c r="FG4" s="1911">
        <v>1535.8710048204753</v>
      </c>
      <c r="FH4" s="1911">
        <v>1592.75602874077</v>
      </c>
      <c r="FI4" s="1911">
        <v>4416.1557731854773</v>
      </c>
      <c r="FJ4" s="1914">
        <f>FI4+FE4+FA4+EW4</f>
        <v>17275.911380131532</v>
      </c>
      <c r="FK4" s="1915">
        <v>1506.4441484860479</v>
      </c>
      <c r="FL4" s="1911">
        <v>1317.1794892278072</v>
      </c>
      <c r="FM4" s="1911">
        <v>1516.6938253400776</v>
      </c>
      <c r="FN4" s="1911">
        <v>4340.3174630539324</v>
      </c>
      <c r="FO4" s="1911">
        <v>1213.0808435532249</v>
      </c>
      <c r="FP4" s="1911">
        <v>1412.8358992960179</v>
      </c>
      <c r="FQ4" s="1911">
        <v>1174.4098223716596</v>
      </c>
      <c r="FR4" s="1911">
        <v>3800.326565220902</v>
      </c>
      <c r="FS4" s="1911">
        <v>1183.3037208626943</v>
      </c>
      <c r="FT4" s="1911">
        <v>1237.1406376824366</v>
      </c>
      <c r="FU4" s="1911">
        <v>1215.1810182038</v>
      </c>
      <c r="FV4" s="1911">
        <v>3635.6253767489306</v>
      </c>
      <c r="FW4" s="1911">
        <v>1548.4370518338883</v>
      </c>
      <c r="FX4" s="1911">
        <v>1659.9222952763155</v>
      </c>
      <c r="FY4" s="1911">
        <v>1718.3985140589225</v>
      </c>
      <c r="FZ4" s="1911">
        <v>4926.757861169127</v>
      </c>
      <c r="GA4" s="1914">
        <f>FZ4+FV4+FR4+FN4</f>
        <v>16703.02726619289</v>
      </c>
      <c r="GB4" s="1915">
        <f>SUM(GB5:GB10)</f>
        <v>1364.9945095780804</v>
      </c>
      <c r="GC4" s="1911">
        <f t="shared" ref="GC4:GD4" si="0">SUM(GC5:GC10)</f>
        <v>1437.2074480778324</v>
      </c>
      <c r="GD4" s="1911">
        <f t="shared" si="0"/>
        <v>1466.4022029090236</v>
      </c>
      <c r="GE4" s="1911">
        <f>GB4+GC4+GD4</f>
        <v>4268.6041605649361</v>
      </c>
      <c r="GF4" s="1911">
        <f t="shared" ref="GF4:GH4" si="1">SUM(GF5:GF10)</f>
        <v>1418.6630422039877</v>
      </c>
      <c r="GG4" s="1911">
        <f t="shared" si="1"/>
        <v>1598.9418041715251</v>
      </c>
      <c r="GH4" s="1911">
        <f t="shared" si="1"/>
        <v>1582.4777175109814</v>
      </c>
      <c r="GI4" s="1911">
        <f>GF4+GG4+GH4</f>
        <v>4600.0825638864944</v>
      </c>
      <c r="GJ4" s="1911">
        <f t="shared" ref="GJ4:GL4" si="2">SUM(GJ5:GJ10)</f>
        <v>1699.2746783554999</v>
      </c>
      <c r="GK4" s="1911">
        <f t="shared" si="2"/>
        <v>1736.9177625880832</v>
      </c>
      <c r="GL4" s="1911">
        <f t="shared" si="2"/>
        <v>1670.2490225275778</v>
      </c>
      <c r="GM4" s="1911">
        <f>GJ4+GK4+GL4</f>
        <v>5106.4414634711611</v>
      </c>
      <c r="GN4" s="1911">
        <f t="shared" ref="GN4:GP4" si="3">SUM(GN5:GN10)</f>
        <v>1671.9237410996973</v>
      </c>
      <c r="GO4" s="1911">
        <f t="shared" si="3"/>
        <v>1936.4464200244688</v>
      </c>
      <c r="GP4" s="1911">
        <f t="shared" si="3"/>
        <v>1581.2835044062131</v>
      </c>
      <c r="GQ4" s="1911">
        <f>GN4+GO4+GP4</f>
        <v>5189.6536655303789</v>
      </c>
      <c r="GR4" s="1914">
        <f>GQ4+GM4+GI4+GE4</f>
        <v>19164.781853452972</v>
      </c>
      <c r="GS4" s="1917">
        <v>2408.3429310814058</v>
      </c>
      <c r="GT4" s="1918">
        <v>2276.7189424500689</v>
      </c>
      <c r="GU4" s="1918">
        <v>2338.7159302415284</v>
      </c>
      <c r="GV4" s="1918">
        <v>7023.7778037730031</v>
      </c>
      <c r="GW4" s="1918">
        <v>2233.2998644286058</v>
      </c>
      <c r="GX4" s="1918">
        <v>2279.2127640089025</v>
      </c>
      <c r="GY4" s="1918">
        <v>2256.8336283095332</v>
      </c>
      <c r="GZ4" s="1918">
        <v>6769.3462567470415</v>
      </c>
      <c r="HA4" s="1918">
        <v>2275.6266170298368</v>
      </c>
      <c r="HB4" s="1918">
        <v>1869.4660809590389</v>
      </c>
      <c r="HC4" s="1918">
        <v>2577.8332859380112</v>
      </c>
      <c r="HD4" s="1918">
        <v>6722.9259839268871</v>
      </c>
      <c r="HE4" s="1918">
        <v>2844.2789632673848</v>
      </c>
      <c r="HF4" s="1918">
        <v>2607.8844798944747</v>
      </c>
      <c r="HG4" s="1918">
        <f>SUM(HG5:HG10)</f>
        <v>5278.1293834509279</v>
      </c>
      <c r="HH4" s="1918">
        <f>SUM(HH5:HH10)</f>
        <v>10730.292826612786</v>
      </c>
      <c r="HI4" s="1919">
        <f>GV4+GZ4+HD4+HH4</f>
        <v>31246.342871059715</v>
      </c>
    </row>
    <row r="5" spans="1:217" ht="45.75" customHeight="1" x14ac:dyDescent="0.5">
      <c r="A5" s="1920" t="s">
        <v>212</v>
      </c>
      <c r="B5" s="1921">
        <v>575.52</v>
      </c>
      <c r="C5" s="1921">
        <v>422.92</v>
      </c>
      <c r="D5" s="1921">
        <v>463.62</v>
      </c>
      <c r="E5" s="1921">
        <v>1462.06</v>
      </c>
      <c r="F5" s="1921">
        <v>364.09</v>
      </c>
      <c r="G5" s="1921">
        <v>505.86</v>
      </c>
      <c r="H5" s="1921">
        <v>365.88</v>
      </c>
      <c r="I5" s="1921">
        <v>1235.83</v>
      </c>
      <c r="J5" s="1921">
        <v>417.03</v>
      </c>
      <c r="K5" s="1921">
        <v>299.8</v>
      </c>
      <c r="L5" s="1921">
        <v>294.15122932999998</v>
      </c>
      <c r="M5" s="1921">
        <v>1010.9812293299999</v>
      </c>
      <c r="N5" s="1921">
        <v>435.51317126599997</v>
      </c>
      <c r="O5" s="1921">
        <v>437.45944405</v>
      </c>
      <c r="P5" s="1921">
        <v>383.87</v>
      </c>
      <c r="Q5" s="1921">
        <v>1256.8426153159999</v>
      </c>
      <c r="R5" s="1921">
        <v>4965.7138446459994</v>
      </c>
      <c r="S5" s="1921">
        <v>368.83</v>
      </c>
      <c r="T5" s="1921">
        <v>361.72</v>
      </c>
      <c r="U5" s="1921">
        <v>432.32</v>
      </c>
      <c r="V5" s="1921">
        <v>1162.8699999999999</v>
      </c>
      <c r="W5" s="1921">
        <v>373.24</v>
      </c>
      <c r="X5" s="1921">
        <v>345.79</v>
      </c>
      <c r="Y5" s="1921">
        <v>346.23</v>
      </c>
      <c r="Z5" s="1921">
        <v>359.44</v>
      </c>
      <c r="AA5" s="1921">
        <v>312.98</v>
      </c>
      <c r="AB5" s="1921">
        <v>346.33275493000002</v>
      </c>
      <c r="AC5" s="1921">
        <v>1018.7527549299998</v>
      </c>
      <c r="AD5" s="1921">
        <v>4388.0627549300007</v>
      </c>
      <c r="AE5" s="1921">
        <v>347.15660862200002</v>
      </c>
      <c r="AF5" s="1922">
        <v>283.51</v>
      </c>
      <c r="AG5" s="1922">
        <v>187.06</v>
      </c>
      <c r="AH5" s="1922">
        <v>817.72660862199996</v>
      </c>
      <c r="AI5" s="1922">
        <v>306.81613302999995</v>
      </c>
      <c r="AJ5" s="1922">
        <v>236.24754803999997</v>
      </c>
      <c r="AK5" s="1922">
        <v>292.66000000000003</v>
      </c>
      <c r="AL5" s="1922">
        <v>835.72368107</v>
      </c>
      <c r="AM5" s="1923">
        <v>269.99337485770297</v>
      </c>
      <c r="AN5" s="1923">
        <v>263.39628683000001</v>
      </c>
      <c r="AO5" s="1923">
        <v>295.22700444000003</v>
      </c>
      <c r="AP5" s="1923">
        <v>828.61666612770296</v>
      </c>
      <c r="AQ5" s="1923">
        <v>267.81112619999999</v>
      </c>
      <c r="AR5" s="1923">
        <v>237.99957559000001</v>
      </c>
      <c r="AS5" s="1923">
        <v>224.71208834999999</v>
      </c>
      <c r="AT5" s="1923">
        <v>730.52279013999998</v>
      </c>
      <c r="AU5" s="1923">
        <v>3212.5897459597027</v>
      </c>
      <c r="AV5" s="1923">
        <v>262.19390754800003</v>
      </c>
      <c r="AW5" s="1923">
        <v>269.79290928499995</v>
      </c>
      <c r="AX5" s="1923">
        <v>390.02485453999998</v>
      </c>
      <c r="AY5" s="1924">
        <v>922.0116713729999</v>
      </c>
      <c r="AZ5" s="1925">
        <v>335.39553111999999</v>
      </c>
      <c r="BA5" s="1925">
        <v>388.78426395000008</v>
      </c>
      <c r="BB5" s="1925">
        <v>410.89830667999996</v>
      </c>
      <c r="BC5" s="1923">
        <v>1135.0781017499999</v>
      </c>
      <c r="BD5" s="1926">
        <v>470.35554459999997</v>
      </c>
      <c r="BE5" s="1927">
        <v>519.33839515</v>
      </c>
      <c r="BF5" s="1927">
        <v>667.15157325000007</v>
      </c>
      <c r="BG5" s="1927">
        <v>1656.845513</v>
      </c>
      <c r="BH5" s="1927">
        <v>386.00994244999998</v>
      </c>
      <c r="BI5" s="1927">
        <v>371.82377583300001</v>
      </c>
      <c r="BJ5" s="1927">
        <v>447.69547575000007</v>
      </c>
      <c r="BK5" s="1927">
        <v>1205.5291940330001</v>
      </c>
      <c r="BL5" s="1927">
        <v>4919.4644801559998</v>
      </c>
      <c r="BM5" s="1927">
        <v>608.57092832000001</v>
      </c>
      <c r="BN5" s="1927">
        <v>563.56733197000005</v>
      </c>
      <c r="BO5" s="1927">
        <v>589.47451049999995</v>
      </c>
      <c r="BP5" s="1927">
        <v>1761.61277079</v>
      </c>
      <c r="BQ5" s="1927">
        <v>437.50375068999995</v>
      </c>
      <c r="BR5" s="1927">
        <v>468.89200982</v>
      </c>
      <c r="BS5" s="1927">
        <v>357.43270520999999</v>
      </c>
      <c r="BT5" s="1927">
        <v>1263.8284657199999</v>
      </c>
      <c r="BU5" s="1927">
        <v>432.63154579000008</v>
      </c>
      <c r="BV5" s="1927">
        <v>446.48766039000003</v>
      </c>
      <c r="BW5" s="1927">
        <v>468.60014289000003</v>
      </c>
      <c r="BX5" s="1927">
        <v>1347.7193490700001</v>
      </c>
      <c r="BY5" s="1927">
        <v>464.03977739999999</v>
      </c>
      <c r="BZ5" s="1927">
        <v>480.85394176300008</v>
      </c>
      <c r="CA5" s="1927">
        <v>468.10777418000004</v>
      </c>
      <c r="CB5" s="1927">
        <v>1413.001493343</v>
      </c>
      <c r="CC5" s="1927">
        <v>5786.1620789230001</v>
      </c>
      <c r="CD5" s="1928">
        <v>501.77875147336249</v>
      </c>
      <c r="CE5" s="1927">
        <v>480.74519647860984</v>
      </c>
      <c r="CF5" s="1927">
        <v>448.45965342</v>
      </c>
      <c r="CG5" s="1927">
        <v>1430.9836013719723</v>
      </c>
      <c r="CH5" s="1927">
        <v>488.00196523944658</v>
      </c>
      <c r="CI5" s="1927">
        <v>526.28307312000004</v>
      </c>
      <c r="CJ5" s="1927">
        <v>467.96507417999999</v>
      </c>
      <c r="CK5" s="1927">
        <v>1482.2501125394465</v>
      </c>
      <c r="CL5" s="1927">
        <v>446.34199661999997</v>
      </c>
      <c r="CM5" s="1927">
        <v>505.3371315159971</v>
      </c>
      <c r="CN5" s="1927">
        <v>416.11973414255618</v>
      </c>
      <c r="CO5" s="1927">
        <v>1367.7988622785533</v>
      </c>
      <c r="CP5" s="1927">
        <v>427.0538072101553</v>
      </c>
      <c r="CQ5" s="1927">
        <v>457.20966699999997</v>
      </c>
      <c r="CR5" s="1927">
        <v>270.41613774087233</v>
      </c>
      <c r="CS5" s="1927">
        <v>1154.6796119510275</v>
      </c>
      <c r="CT5" s="1929">
        <v>5435.7121881409994</v>
      </c>
      <c r="CU5" s="1928">
        <v>457.31833513000004</v>
      </c>
      <c r="CV5" s="1927">
        <v>475.17560080000004</v>
      </c>
      <c r="CW5" s="1927">
        <v>503.39503370000011</v>
      </c>
      <c r="CX5" s="1927">
        <v>1435.8889696300002</v>
      </c>
      <c r="CY5" s="1927">
        <v>518.57454631500002</v>
      </c>
      <c r="CZ5" s="1927">
        <v>504.67642566999996</v>
      </c>
      <c r="DA5" s="1927">
        <v>517.93326924999997</v>
      </c>
      <c r="DB5" s="1927">
        <v>1541.1842412349999</v>
      </c>
      <c r="DC5" s="1927">
        <v>509.78729598000001</v>
      </c>
      <c r="DD5" s="1927">
        <v>619.54062391000002</v>
      </c>
      <c r="DE5" s="1927">
        <v>527.37932490000003</v>
      </c>
      <c r="DF5" s="1927">
        <v>1656.70724479</v>
      </c>
      <c r="DG5" s="1927">
        <v>567.84807662000003</v>
      </c>
      <c r="DH5" s="1927">
        <v>474.35285184999998</v>
      </c>
      <c r="DI5" s="1927">
        <v>553.70605838000006</v>
      </c>
      <c r="DJ5" s="1927">
        <v>1595.9069868500001</v>
      </c>
      <c r="DK5" s="1929">
        <v>6229.687442505</v>
      </c>
      <c r="DL5" s="1928">
        <v>515.73795568000003</v>
      </c>
      <c r="DM5" s="1927">
        <v>470.17496958000004</v>
      </c>
      <c r="DN5" s="1927">
        <v>487.98702126000001</v>
      </c>
      <c r="DO5" s="1927">
        <f t="shared" ref="DO5:DO14" si="4">DL5+DM5+DN5</f>
        <v>1473.89994652</v>
      </c>
      <c r="DP5" s="1927">
        <v>587.90714242000013</v>
      </c>
      <c r="DQ5" s="1927">
        <v>568.86759906243549</v>
      </c>
      <c r="DR5" s="1927">
        <v>552.01426883229601</v>
      </c>
      <c r="DS5" s="1927">
        <f t="shared" ref="DS5:DS14" si="5">DP5+DQ5+DR5</f>
        <v>1708.7890103147317</v>
      </c>
      <c r="DT5" s="1927">
        <v>524.29356732495444</v>
      </c>
      <c r="DU5" s="1927">
        <v>625.51078125338699</v>
      </c>
      <c r="DV5" s="1927">
        <v>672.37976800999991</v>
      </c>
      <c r="DW5" s="1927">
        <f t="shared" ref="DW5:DW14" si="6">DT5+DU5+DV5</f>
        <v>1822.1841165883413</v>
      </c>
      <c r="DX5" s="1927">
        <v>724.68163914999991</v>
      </c>
      <c r="DY5" s="1927">
        <v>530.69649091999997</v>
      </c>
      <c r="DZ5" s="1927">
        <v>538.84362391000002</v>
      </c>
      <c r="EA5" s="1927">
        <f t="shared" ref="EA5:EA14" si="7">DX5+DY5+DZ5</f>
        <v>1794.2217539799999</v>
      </c>
      <c r="EB5" s="1929">
        <f t="shared" ref="EB5:EB14" si="8">DO5+DS5+DW5+EA5</f>
        <v>6799.0948274030725</v>
      </c>
      <c r="EC5" s="1928">
        <v>507.61520309999997</v>
      </c>
      <c r="ED5" s="1927">
        <v>423.56571043000008</v>
      </c>
      <c r="EE5" s="1927">
        <v>446.73110590999994</v>
      </c>
      <c r="EF5" s="1927">
        <f t="shared" ref="EF5:EF14" si="9">EC5+ED5+EE5</f>
        <v>1377.91201944</v>
      </c>
      <c r="EG5" s="1927">
        <v>430.27698225400013</v>
      </c>
      <c r="EH5" s="1927">
        <v>407.10350653999996</v>
      </c>
      <c r="EI5" s="1927">
        <v>451.38330550000001</v>
      </c>
      <c r="EJ5" s="1927">
        <f>EG5+EH5+EI5</f>
        <v>1288.763794294</v>
      </c>
      <c r="EK5" s="1927">
        <v>384.49009793999994</v>
      </c>
      <c r="EL5" s="1927">
        <v>376.12855286000001</v>
      </c>
      <c r="EM5" s="1927">
        <v>407.31668774000002</v>
      </c>
      <c r="EN5" s="1927">
        <f t="shared" ref="EN5:EN14" si="10">EK5+EL5+EM5</f>
        <v>1167.93533854</v>
      </c>
      <c r="EO5" s="1927">
        <v>381.18738668999993</v>
      </c>
      <c r="EP5" s="1927">
        <v>433.29694359999996</v>
      </c>
      <c r="EQ5" s="1927">
        <v>434.04676485000005</v>
      </c>
      <c r="ER5" s="1927">
        <f t="shared" ref="ER5:ER14" si="11">EO5+EP5+EQ5</f>
        <v>1248.5310951399999</v>
      </c>
      <c r="ES5" s="1929">
        <f t="shared" ref="ES5:ES14" si="12">EF5+EJ5+EN5+ER5</f>
        <v>5083.1422474139999</v>
      </c>
      <c r="ET5" s="1928">
        <v>392.87079962000001</v>
      </c>
      <c r="EU5" s="1927">
        <v>431.68263538999997</v>
      </c>
      <c r="EV5" s="1927">
        <v>549.06624545</v>
      </c>
      <c r="EW5" s="1927">
        <v>1373.6196804599999</v>
      </c>
      <c r="EX5" s="1927">
        <v>550.58860492333326</v>
      </c>
      <c r="EY5" s="1927">
        <v>550.58860492333326</v>
      </c>
      <c r="EZ5" s="1927">
        <v>550.58860492333326</v>
      </c>
      <c r="FA5" s="1927">
        <v>1651.7658147699999</v>
      </c>
      <c r="FB5" s="1927">
        <v>550.10736683000005</v>
      </c>
      <c r="FC5" s="1927">
        <v>651.23846111000012</v>
      </c>
      <c r="FD5" s="1927">
        <v>575.03888958999994</v>
      </c>
      <c r="FE5" s="1927">
        <v>1776.3847175300002</v>
      </c>
      <c r="FF5" s="1927">
        <v>530.30999999999995</v>
      </c>
      <c r="FG5" s="1927">
        <v>627.34068028000002</v>
      </c>
      <c r="FH5" s="1927">
        <v>649.00441292999994</v>
      </c>
      <c r="FI5" s="1927">
        <v>1806.6550932099999</v>
      </c>
      <c r="FJ5" s="1929">
        <f t="shared" ref="FJ5:FJ14" si="13">FI5+FE5+FA5+EW5</f>
        <v>6608.4253059700004</v>
      </c>
      <c r="FK5" s="1928">
        <v>558.04944842999998</v>
      </c>
      <c r="FL5" s="1927">
        <v>522.84979026999997</v>
      </c>
      <c r="FM5" s="1927">
        <v>623.59620356999994</v>
      </c>
      <c r="FN5" s="1927">
        <v>1704.4954422699998</v>
      </c>
      <c r="FO5" s="1927">
        <v>465.21897917000001</v>
      </c>
      <c r="FP5" s="1927">
        <v>672.21914813000001</v>
      </c>
      <c r="FQ5" s="1927">
        <v>602.91478941000003</v>
      </c>
      <c r="FR5" s="1927">
        <v>1740.35291671</v>
      </c>
      <c r="FS5" s="1927">
        <v>431.20803396000002</v>
      </c>
      <c r="FT5" s="1927">
        <v>602.92930234999994</v>
      </c>
      <c r="FU5" s="1927">
        <v>562.54139923000002</v>
      </c>
      <c r="FV5" s="1927">
        <v>1596.6787355399999</v>
      </c>
      <c r="FW5" s="1927">
        <v>884.92272924999997</v>
      </c>
      <c r="FX5" s="1927">
        <v>801.47706086000005</v>
      </c>
      <c r="FY5" s="1927">
        <v>872.89611786</v>
      </c>
      <c r="FZ5" s="1927">
        <v>2559.2959079700004</v>
      </c>
      <c r="GA5" s="1929">
        <f t="shared" ref="GA5:GA14" si="14">FZ5+FV5+FR5+FN5</f>
        <v>7600.8230024900004</v>
      </c>
      <c r="GB5" s="1928">
        <v>668.92455125149968</v>
      </c>
      <c r="GC5" s="1927">
        <v>670.82304071272006</v>
      </c>
      <c r="GD5" s="1927">
        <v>686.43381431569003</v>
      </c>
      <c r="GE5" s="1927">
        <f t="shared" ref="GE5:GE14" si="15">GB5+GC5+GD5</f>
        <v>2026.1814062799099</v>
      </c>
      <c r="GF5" s="1927">
        <v>820.37623611864979</v>
      </c>
      <c r="GG5" s="1927">
        <v>865.84592159011993</v>
      </c>
      <c r="GH5" s="1927">
        <v>942.86037481219012</v>
      </c>
      <c r="GI5" s="1927">
        <f t="shared" ref="GI5:GI14" si="16">GF5+GG5+GH5</f>
        <v>2629.0825325209598</v>
      </c>
      <c r="GJ5" s="1927">
        <v>974.54387850832006</v>
      </c>
      <c r="GK5" s="1927">
        <v>1017.5647758560008</v>
      </c>
      <c r="GL5" s="1927">
        <v>1088.7535164497201</v>
      </c>
      <c r="GM5" s="1927">
        <f t="shared" ref="GM5:GM14" si="17">GJ5+GK5+GL5</f>
        <v>3080.8621708140408</v>
      </c>
      <c r="GN5" s="1927">
        <v>937.21551042276019</v>
      </c>
      <c r="GO5" s="1927">
        <v>1072.6562720295096</v>
      </c>
      <c r="GP5" s="1927">
        <v>568.79260219752075</v>
      </c>
      <c r="GQ5" s="1927">
        <f t="shared" ref="GQ5:GQ14" si="18">GN5+GO5+GP5</f>
        <v>2578.6643846497905</v>
      </c>
      <c r="GR5" s="1929">
        <f t="shared" ref="GR5:GR14" si="19">GQ5+GM5+GI5+GE5</f>
        <v>10314.7904942647</v>
      </c>
      <c r="GS5" s="1930">
        <v>1194.6743263504716</v>
      </c>
      <c r="GT5" s="1931">
        <v>1118.1061933895746</v>
      </c>
      <c r="GU5" s="1931">
        <v>1412.8063093441374</v>
      </c>
      <c r="GV5" s="1931">
        <v>3725.5868290841836</v>
      </c>
      <c r="GW5" s="1931">
        <v>1520.7283255246853</v>
      </c>
      <c r="GX5" s="1931">
        <v>1605.830080058256</v>
      </c>
      <c r="GY5" s="1931">
        <v>1535.2122809588107</v>
      </c>
      <c r="GZ5" s="1931">
        <v>4661.7706865417522</v>
      </c>
      <c r="HA5" s="1931">
        <v>1615.4594281955769</v>
      </c>
      <c r="HB5" s="1931">
        <v>1179.1929567967859</v>
      </c>
      <c r="HC5" s="1931">
        <v>2077.6471352872759</v>
      </c>
      <c r="HD5" s="1931">
        <v>4872.2995202796392</v>
      </c>
      <c r="HE5" s="1931">
        <v>1991.860821874259</v>
      </c>
      <c r="HF5" s="1931">
        <v>1573.736717319</v>
      </c>
      <c r="HG5" s="1931">
        <v>4150.06063912229</v>
      </c>
      <c r="HH5" s="1931">
        <v>7715.6581783155489</v>
      </c>
      <c r="HI5" s="1932">
        <v>20975.315214221126</v>
      </c>
    </row>
    <row r="6" spans="1:217" ht="45.75" customHeight="1" x14ac:dyDescent="0.5">
      <c r="A6" s="1920" t="s">
        <v>1181</v>
      </c>
      <c r="B6" s="1921">
        <v>221.85</v>
      </c>
      <c r="C6" s="1921">
        <v>183.99</v>
      </c>
      <c r="D6" s="1921">
        <v>215.1</v>
      </c>
      <c r="E6" s="1921">
        <v>620.94000000000005</v>
      </c>
      <c r="F6" s="1921">
        <v>192.33</v>
      </c>
      <c r="G6" s="1921">
        <v>192.77</v>
      </c>
      <c r="H6" s="1921">
        <v>110.88</v>
      </c>
      <c r="I6" s="1921">
        <v>495.98</v>
      </c>
      <c r="J6" s="1921">
        <v>64.093117579999998</v>
      </c>
      <c r="K6" s="1921">
        <v>40.82632632</v>
      </c>
      <c r="L6" s="1921">
        <v>20.282885499999999</v>
      </c>
      <c r="M6" s="1921">
        <v>125.2023294</v>
      </c>
      <c r="N6" s="1921">
        <v>32.323401009999998</v>
      </c>
      <c r="O6" s="1921">
        <v>88.114707019999997</v>
      </c>
      <c r="P6" s="1921">
        <v>249.49956352000001</v>
      </c>
      <c r="Q6" s="1921">
        <v>369.93767155</v>
      </c>
      <c r="R6" s="1921">
        <v>1612.0600009500001</v>
      </c>
      <c r="S6" s="1921">
        <v>194.65416612000001</v>
      </c>
      <c r="T6" s="1921">
        <v>237.97877521000001</v>
      </c>
      <c r="U6" s="1921">
        <v>271.11</v>
      </c>
      <c r="V6" s="1921">
        <v>703.74294133000001</v>
      </c>
      <c r="W6" s="1921">
        <v>162.53</v>
      </c>
      <c r="X6" s="1921">
        <v>191.09647379</v>
      </c>
      <c r="Y6" s="1921">
        <v>152.33000000000001</v>
      </c>
      <c r="Z6" s="1921">
        <v>25.35</v>
      </c>
      <c r="AA6" s="1921">
        <v>136.57</v>
      </c>
      <c r="AB6" s="1921">
        <v>298.37</v>
      </c>
      <c r="AC6" s="1921">
        <v>691.18120700829388</v>
      </c>
      <c r="AD6" s="1921">
        <v>2079.7306221282938</v>
      </c>
      <c r="AE6" s="1921">
        <v>301.83</v>
      </c>
      <c r="AF6" s="1922">
        <v>257.85000000000002</v>
      </c>
      <c r="AG6" s="1922">
        <v>238.19</v>
      </c>
      <c r="AH6" s="1922">
        <v>797.87</v>
      </c>
      <c r="AI6" s="1922">
        <v>179.08</v>
      </c>
      <c r="AJ6" s="1922">
        <v>109.65</v>
      </c>
      <c r="AK6" s="1922">
        <v>74.886002140000002</v>
      </c>
      <c r="AL6" s="1922">
        <v>363.61600213999998</v>
      </c>
      <c r="AM6" s="1923">
        <v>93.254604360000002</v>
      </c>
      <c r="AN6" s="1923">
        <v>49.74787414</v>
      </c>
      <c r="AO6" s="1923">
        <v>49.653340999999998</v>
      </c>
      <c r="AP6" s="1923">
        <v>192.65581949999998</v>
      </c>
      <c r="AQ6" s="1923">
        <v>55.257347760000002</v>
      </c>
      <c r="AR6" s="1923">
        <v>291.39116114000001</v>
      </c>
      <c r="AS6" s="1923">
        <v>270.13716840000001</v>
      </c>
      <c r="AT6" s="1923">
        <v>616.78567730000009</v>
      </c>
      <c r="AU6" s="1923">
        <v>1970.9274989400001</v>
      </c>
      <c r="AV6" s="1923">
        <v>325.04050416000001</v>
      </c>
      <c r="AW6" s="1923">
        <v>248.95231686000002</v>
      </c>
      <c r="AX6" s="1923">
        <v>228.98</v>
      </c>
      <c r="AY6" s="1924">
        <v>802.97282101999997</v>
      </c>
      <c r="AZ6" s="1925">
        <v>161.38999999999999</v>
      </c>
      <c r="BA6" s="1925">
        <v>148.6</v>
      </c>
      <c r="BB6" s="1925">
        <v>87.55</v>
      </c>
      <c r="BC6" s="1923">
        <v>397.53999999999996</v>
      </c>
      <c r="BD6" s="1926">
        <v>78.511965000000004</v>
      </c>
      <c r="BE6" s="1927">
        <v>21.931252190000002</v>
      </c>
      <c r="BF6" s="1927">
        <v>0.72</v>
      </c>
      <c r="BG6" s="1927">
        <v>101.16321719000001</v>
      </c>
      <c r="BH6" s="1927">
        <v>16.50102175</v>
      </c>
      <c r="BI6" s="1927">
        <v>272.74847262999998</v>
      </c>
      <c r="BJ6" s="1927">
        <v>332.37919128999999</v>
      </c>
      <c r="BK6" s="1927">
        <v>621.62868566999998</v>
      </c>
      <c r="BL6" s="1927">
        <v>1923.30472388</v>
      </c>
      <c r="BM6" s="1927">
        <v>319.35246181000002</v>
      </c>
      <c r="BN6" s="1927">
        <v>218.41772965999999</v>
      </c>
      <c r="BO6" s="1927">
        <v>276.74448654000003</v>
      </c>
      <c r="BP6" s="1927">
        <v>814.51467801000001</v>
      </c>
      <c r="BQ6" s="1927">
        <v>276.85366255000002</v>
      </c>
      <c r="BR6" s="1927">
        <v>214.06431695000001</v>
      </c>
      <c r="BS6" s="1927">
        <v>113.40815784999999</v>
      </c>
      <c r="BT6" s="1927">
        <v>604.32613734999995</v>
      </c>
      <c r="BU6" s="1927">
        <v>36.757816550000001</v>
      </c>
      <c r="BV6" s="1927">
        <v>14.76962822</v>
      </c>
      <c r="BW6" s="1927">
        <v>8.64</v>
      </c>
      <c r="BX6" s="1927">
        <v>60.167444770000003</v>
      </c>
      <c r="BY6" s="1927">
        <v>15.446457000000001</v>
      </c>
      <c r="BZ6" s="1927">
        <v>151.83355155999999</v>
      </c>
      <c r="CA6" s="1927">
        <v>257.19747984999998</v>
      </c>
      <c r="CB6" s="1927">
        <v>424.47748840999998</v>
      </c>
      <c r="CC6" s="1927">
        <v>1903.4857485399998</v>
      </c>
      <c r="CD6" s="1928">
        <v>232.68668556</v>
      </c>
      <c r="CE6" s="1927">
        <v>254.93454747999999</v>
      </c>
      <c r="CF6" s="1927">
        <v>178.72601012999999</v>
      </c>
      <c r="CG6" s="1927">
        <v>666.34724316999996</v>
      </c>
      <c r="CH6" s="1927">
        <v>137.87223788</v>
      </c>
      <c r="CI6" s="1927">
        <v>81.428787130000003</v>
      </c>
      <c r="CJ6" s="1927">
        <v>60.834355330000001</v>
      </c>
      <c r="CK6" s="1927">
        <v>280.13538033999998</v>
      </c>
      <c r="CL6" s="1927">
        <v>30.019229379999999</v>
      </c>
      <c r="CM6" s="1927">
        <v>16.204792310000002</v>
      </c>
      <c r="CN6" s="1927">
        <v>12.91869412</v>
      </c>
      <c r="CO6" s="1927">
        <v>59.142715809999999</v>
      </c>
      <c r="CP6" s="1927">
        <v>18.614916239999999</v>
      </c>
      <c r="CQ6" s="1927">
        <v>168.35918140999999</v>
      </c>
      <c r="CR6" s="1927">
        <v>213.86138835</v>
      </c>
      <c r="CS6" s="1927">
        <v>400.83548599999995</v>
      </c>
      <c r="CT6" s="1929">
        <v>1406.4608253199999</v>
      </c>
      <c r="CU6" s="1928">
        <v>215.52149213000001</v>
      </c>
      <c r="CV6" s="1927">
        <v>211.45928502999999</v>
      </c>
      <c r="CW6" s="1927">
        <v>200.95810505</v>
      </c>
      <c r="CX6" s="1927">
        <v>627.93888220999997</v>
      </c>
      <c r="CY6" s="1927">
        <v>135.89266175</v>
      </c>
      <c r="CZ6" s="1927">
        <v>92.64592236</v>
      </c>
      <c r="DA6" s="1927">
        <v>77.729963999999995</v>
      </c>
      <c r="DB6" s="1927">
        <v>306.26854810999998</v>
      </c>
      <c r="DC6" s="1927">
        <v>14.92599244</v>
      </c>
      <c r="DD6" s="1927">
        <v>1.6995845000000001</v>
      </c>
      <c r="DE6" s="1927">
        <v>8.0970718700000006</v>
      </c>
      <c r="DF6" s="1927">
        <v>24.722648809999999</v>
      </c>
      <c r="DG6" s="1927">
        <v>20.942177650000001</v>
      </c>
      <c r="DH6" s="1927">
        <v>177.56044306999999</v>
      </c>
      <c r="DI6" s="1927">
        <v>293.93471782</v>
      </c>
      <c r="DJ6" s="1927">
        <v>492.43733853999998</v>
      </c>
      <c r="DK6" s="1929">
        <v>1451.3674176699999</v>
      </c>
      <c r="DL6" s="1928">
        <v>322.37939075000003</v>
      </c>
      <c r="DM6" s="1927">
        <v>236.95955380999999</v>
      </c>
      <c r="DN6" s="1927">
        <v>180.42111303999999</v>
      </c>
      <c r="DO6" s="1927">
        <f t="shared" si="4"/>
        <v>739.7600576000001</v>
      </c>
      <c r="DP6" s="1927">
        <v>119.78207149000001</v>
      </c>
      <c r="DQ6" s="1927">
        <v>110.04718037000001</v>
      </c>
      <c r="DR6" s="1927">
        <v>66.441598220000003</v>
      </c>
      <c r="DS6" s="1927">
        <f t="shared" si="5"/>
        <v>296.27085008</v>
      </c>
      <c r="DT6" s="1927">
        <v>22.095300999999999</v>
      </c>
      <c r="DU6" s="1927">
        <v>10.363171729999999</v>
      </c>
      <c r="DV6" s="1927">
        <v>2.4657037399999999</v>
      </c>
      <c r="DW6" s="1927">
        <f t="shared" si="6"/>
        <v>34.924176469999999</v>
      </c>
      <c r="DX6" s="1927">
        <v>21.458373000000002</v>
      </c>
      <c r="DY6" s="1927">
        <v>160.85694917999999</v>
      </c>
      <c r="DZ6" s="1927">
        <v>226.93457117</v>
      </c>
      <c r="EA6" s="1927">
        <f t="shared" si="7"/>
        <v>409.24989334999998</v>
      </c>
      <c r="EB6" s="1929">
        <f t="shared" si="8"/>
        <v>1480.2049775</v>
      </c>
      <c r="EC6" s="1928">
        <v>285.55445548</v>
      </c>
      <c r="ED6" s="1927">
        <v>246.63510903</v>
      </c>
      <c r="EE6" s="1927">
        <v>236.50825585000001</v>
      </c>
      <c r="EF6" s="1927">
        <f t="shared" si="9"/>
        <v>768.69782035999992</v>
      </c>
      <c r="EG6" s="1927">
        <v>186.46293523</v>
      </c>
      <c r="EH6" s="1927">
        <v>200.73066965000001</v>
      </c>
      <c r="EI6" s="1927">
        <v>113.8606413</v>
      </c>
      <c r="EJ6" s="1927">
        <f t="shared" ref="EJ6:EJ14" si="20">EG6+EH6+EI6</f>
        <v>501.05424618000001</v>
      </c>
      <c r="EK6" s="1927">
        <v>91.329568499999993</v>
      </c>
      <c r="EL6" s="1927">
        <v>56.682513749999998</v>
      </c>
      <c r="EM6" s="1927">
        <v>48.985299750000003</v>
      </c>
      <c r="EN6" s="1927">
        <f t="shared" si="10"/>
        <v>196.99738199999999</v>
      </c>
      <c r="EO6" s="1927">
        <v>59.235874500000001</v>
      </c>
      <c r="EP6" s="1927">
        <v>81.512277249999997</v>
      </c>
      <c r="EQ6" s="1927">
        <v>160.35970341999999</v>
      </c>
      <c r="ER6" s="1927">
        <f t="shared" si="11"/>
        <v>301.10785516999999</v>
      </c>
      <c r="ES6" s="1929">
        <f t="shared" si="12"/>
        <v>1767.85730371</v>
      </c>
      <c r="ET6" s="1928">
        <v>170.9673645</v>
      </c>
      <c r="EU6" s="1927">
        <v>164.72152378000001</v>
      </c>
      <c r="EV6" s="1927">
        <v>313.93459661000003</v>
      </c>
      <c r="EW6" s="1927">
        <v>649.6234848900001</v>
      </c>
      <c r="EX6" s="1927">
        <v>91.064939523333337</v>
      </c>
      <c r="EY6" s="1927">
        <v>91.064939523333337</v>
      </c>
      <c r="EZ6" s="1927">
        <v>91.064939523333337</v>
      </c>
      <c r="FA6" s="1927">
        <v>273.19481857</v>
      </c>
      <c r="FB6" s="1927">
        <v>23.27778022</v>
      </c>
      <c r="FC6" s="1927">
        <v>13.232348</v>
      </c>
      <c r="FD6" s="1927">
        <v>8.0870427500000002</v>
      </c>
      <c r="FE6" s="1927">
        <v>44.597170970000001</v>
      </c>
      <c r="FF6" s="1927">
        <v>27.683822200000002</v>
      </c>
      <c r="FG6" s="1927">
        <v>141.97476523</v>
      </c>
      <c r="FH6" s="1927">
        <v>192.06649960999999</v>
      </c>
      <c r="FI6" s="1927">
        <v>361.72508704000001</v>
      </c>
      <c r="FJ6" s="1929">
        <f t="shared" si="13"/>
        <v>1329.1405614700002</v>
      </c>
      <c r="FK6" s="1928">
        <v>331.39192029999998</v>
      </c>
      <c r="FL6" s="1927">
        <v>224.12666404000001</v>
      </c>
      <c r="FM6" s="1927">
        <v>218.86038894999999</v>
      </c>
      <c r="FN6" s="1927">
        <v>774.37897328999998</v>
      </c>
      <c r="FO6" s="1927">
        <v>121.96750394</v>
      </c>
      <c r="FP6" s="1927">
        <v>86.462469249999998</v>
      </c>
      <c r="FQ6" s="1927">
        <v>48.803038749999999</v>
      </c>
      <c r="FR6" s="1927">
        <v>257.23301193999998</v>
      </c>
      <c r="FS6" s="1927">
        <v>16.720465820000001</v>
      </c>
      <c r="FT6" s="1927">
        <v>1.6459969999999999</v>
      </c>
      <c r="FU6" s="1927">
        <v>1.993854</v>
      </c>
      <c r="FV6" s="1927">
        <v>20.360316820000001</v>
      </c>
      <c r="FW6" s="1927">
        <v>17.79451525</v>
      </c>
      <c r="FX6" s="1927">
        <v>126.02875725</v>
      </c>
      <c r="FY6" s="1927">
        <v>164.23096113</v>
      </c>
      <c r="FZ6" s="1927">
        <v>308.05423363</v>
      </c>
      <c r="GA6" s="1929">
        <f t="shared" si="14"/>
        <v>1360.0265356800001</v>
      </c>
      <c r="GB6" s="1928">
        <v>120.49617938</v>
      </c>
      <c r="GC6" s="1927">
        <v>155.33373847999999</v>
      </c>
      <c r="GD6" s="1927">
        <v>63.930238029999998</v>
      </c>
      <c r="GE6" s="1927">
        <f t="shared" si="15"/>
        <v>339.76015589000002</v>
      </c>
      <c r="GF6" s="1927">
        <v>29.20690325</v>
      </c>
      <c r="GG6" s="1927">
        <v>18.346637560000001</v>
      </c>
      <c r="GH6" s="1927">
        <v>18.905758200000001</v>
      </c>
      <c r="GI6" s="1927">
        <f t="shared" si="16"/>
        <v>66.459299009999995</v>
      </c>
      <c r="GJ6" s="1927">
        <v>9.1418915999999992</v>
      </c>
      <c r="GK6" s="1927">
        <v>7.1232381800000004</v>
      </c>
      <c r="GL6" s="1927">
        <v>4.2627998800000002</v>
      </c>
      <c r="GM6" s="1927">
        <f t="shared" si="17"/>
        <v>20.527929659999998</v>
      </c>
      <c r="GN6" s="1927">
        <v>47.478114910000002</v>
      </c>
      <c r="GO6" s="1927">
        <v>195.35106615999999</v>
      </c>
      <c r="GP6" s="1927">
        <v>322.73139363000001</v>
      </c>
      <c r="GQ6" s="1927">
        <f t="shared" si="18"/>
        <v>565.56057469999996</v>
      </c>
      <c r="GR6" s="1929">
        <f t="shared" si="19"/>
        <v>992.30795925999996</v>
      </c>
      <c r="GS6" s="1930">
        <v>506.77766869999999</v>
      </c>
      <c r="GT6" s="1931">
        <v>414.02886179000001</v>
      </c>
      <c r="GU6" s="1931">
        <v>254.99604194</v>
      </c>
      <c r="GV6" s="1931">
        <v>1175.8025724300001</v>
      </c>
      <c r="GW6" s="1931">
        <v>93.864973800000001</v>
      </c>
      <c r="GX6" s="1931">
        <v>18.60902312</v>
      </c>
      <c r="GY6" s="1931">
        <v>9.1580876999999994</v>
      </c>
      <c r="GZ6" s="1931">
        <v>121.63208462</v>
      </c>
      <c r="HA6" s="1931">
        <v>2.9430285</v>
      </c>
      <c r="HB6" s="1931">
        <v>0.54763757000000002</v>
      </c>
      <c r="HC6" s="1931">
        <v>0.13502800000000001</v>
      </c>
      <c r="HD6" s="1931">
        <v>3.6256940700000002</v>
      </c>
      <c r="HE6" s="1931">
        <v>88.354092750000007</v>
      </c>
      <c r="HF6" s="1931">
        <v>389.48838662999998</v>
      </c>
      <c r="HG6" s="1931">
        <v>464.47</v>
      </c>
      <c r="HH6" s="1931">
        <f>HE6+HF6+HG6</f>
        <v>942.31247938000001</v>
      </c>
      <c r="HI6" s="1932">
        <f>GV6+GZ6+HD6+HH6</f>
        <v>2243.3728305000004</v>
      </c>
    </row>
    <row r="7" spans="1:217" ht="45.75" customHeight="1" x14ac:dyDescent="0.5">
      <c r="A7" s="1920" t="s">
        <v>1182</v>
      </c>
      <c r="B7" s="1921"/>
      <c r="C7" s="1921"/>
      <c r="D7" s="1921"/>
      <c r="E7" s="1921"/>
      <c r="F7" s="1921"/>
      <c r="G7" s="1921"/>
      <c r="H7" s="1921"/>
      <c r="I7" s="1921"/>
      <c r="J7" s="1921"/>
      <c r="K7" s="1921"/>
      <c r="L7" s="1921"/>
      <c r="M7" s="1921"/>
      <c r="N7" s="1921"/>
      <c r="O7" s="1921"/>
      <c r="P7" s="1921"/>
      <c r="Q7" s="1921"/>
      <c r="R7" s="1921"/>
      <c r="S7" s="1921"/>
      <c r="T7" s="1921"/>
      <c r="U7" s="1921"/>
      <c r="V7" s="1921"/>
      <c r="W7" s="1921"/>
      <c r="X7" s="1921"/>
      <c r="Y7" s="1921"/>
      <c r="Z7" s="1921"/>
      <c r="AA7" s="1921"/>
      <c r="AB7" s="1921"/>
      <c r="AC7" s="1921"/>
      <c r="AD7" s="1921"/>
      <c r="AE7" s="1921"/>
      <c r="AF7" s="1922"/>
      <c r="AG7" s="1922"/>
      <c r="AH7" s="1922"/>
      <c r="AI7" s="1922"/>
      <c r="AJ7" s="1922"/>
      <c r="AK7" s="1922"/>
      <c r="AL7" s="1922"/>
      <c r="AM7" s="1923"/>
      <c r="AN7" s="1923"/>
      <c r="AO7" s="1923"/>
      <c r="AP7" s="1923"/>
      <c r="AQ7" s="1923"/>
      <c r="AR7" s="1923"/>
      <c r="AS7" s="1923"/>
      <c r="AT7" s="1923"/>
      <c r="AU7" s="1923"/>
      <c r="AV7" s="1923"/>
      <c r="AW7" s="1923"/>
      <c r="AX7" s="1923"/>
      <c r="AY7" s="1924"/>
      <c r="AZ7" s="1925"/>
      <c r="BA7" s="1925"/>
      <c r="BB7" s="1925"/>
      <c r="BC7" s="1923"/>
      <c r="BD7" s="1926"/>
      <c r="BE7" s="1927"/>
      <c r="BF7" s="1927"/>
      <c r="BG7" s="1927"/>
      <c r="BH7" s="1927"/>
      <c r="BI7" s="1927"/>
      <c r="BJ7" s="1927"/>
      <c r="BK7" s="1927"/>
      <c r="BL7" s="1927"/>
      <c r="BM7" s="1927"/>
      <c r="BN7" s="1927"/>
      <c r="BO7" s="1927"/>
      <c r="BP7" s="1927"/>
      <c r="BQ7" s="1927"/>
      <c r="BR7" s="1927"/>
      <c r="BS7" s="1927"/>
      <c r="BT7" s="1927"/>
      <c r="BU7" s="1927"/>
      <c r="BV7" s="1927"/>
      <c r="BW7" s="1927"/>
      <c r="BX7" s="1927"/>
      <c r="BY7" s="1927"/>
      <c r="BZ7" s="1927"/>
      <c r="CA7" s="1927"/>
      <c r="CB7" s="1927"/>
      <c r="CC7" s="1927"/>
      <c r="CD7" s="1928"/>
      <c r="CE7" s="1927"/>
      <c r="CF7" s="1927"/>
      <c r="CG7" s="1927"/>
      <c r="CH7" s="1927"/>
      <c r="CI7" s="1927"/>
      <c r="CJ7" s="1927"/>
      <c r="CK7" s="1927"/>
      <c r="CL7" s="1927"/>
      <c r="CM7" s="1927"/>
      <c r="CN7" s="1927"/>
      <c r="CO7" s="1927"/>
      <c r="CP7" s="1927"/>
      <c r="CQ7" s="1927"/>
      <c r="CR7" s="1927"/>
      <c r="CS7" s="1927"/>
      <c r="CT7" s="1929"/>
      <c r="CU7" s="1928"/>
      <c r="CV7" s="1927"/>
      <c r="CW7" s="1927"/>
      <c r="CX7" s="1927"/>
      <c r="CY7" s="1927"/>
      <c r="CZ7" s="1927"/>
      <c r="DA7" s="1927"/>
      <c r="DB7" s="1927"/>
      <c r="DC7" s="1927"/>
      <c r="DD7" s="1927"/>
      <c r="DE7" s="1927"/>
      <c r="DF7" s="1927"/>
      <c r="DG7" s="1927"/>
      <c r="DH7" s="1927"/>
      <c r="DI7" s="1927"/>
      <c r="DJ7" s="1927"/>
      <c r="DK7" s="1929"/>
      <c r="DL7" s="1928">
        <v>84.587477247892281</v>
      </c>
      <c r="DM7" s="1927">
        <v>72.400341421964896</v>
      </c>
      <c r="DN7" s="1927">
        <v>79.457116193409846</v>
      </c>
      <c r="DO7" s="1927">
        <f t="shared" si="4"/>
        <v>236.44493486326701</v>
      </c>
      <c r="DP7" s="1927">
        <v>105.13881016263799</v>
      </c>
      <c r="DQ7" s="1927">
        <v>67.040118063055772</v>
      </c>
      <c r="DR7" s="1927">
        <v>97.893096390026102</v>
      </c>
      <c r="DS7" s="1927">
        <f t="shared" si="5"/>
        <v>270.0720246157199</v>
      </c>
      <c r="DT7" s="1927">
        <v>78.085793329102358</v>
      </c>
      <c r="DU7" s="1927">
        <v>67.62402763354747</v>
      </c>
      <c r="DV7" s="1927">
        <v>30.047670393709087</v>
      </c>
      <c r="DW7" s="1927">
        <f t="shared" si="6"/>
        <v>175.75749135635891</v>
      </c>
      <c r="DX7" s="1927">
        <v>40.343481438637113</v>
      </c>
      <c r="DY7" s="1927">
        <v>63.933186449579814</v>
      </c>
      <c r="DZ7" s="1927">
        <v>61.405343506832004</v>
      </c>
      <c r="EA7" s="1927">
        <f t="shared" si="7"/>
        <v>165.68201139504893</v>
      </c>
      <c r="EB7" s="1929">
        <f t="shared" si="8"/>
        <v>847.95646223039466</v>
      </c>
      <c r="EC7" s="1928">
        <v>84.49860947958615</v>
      </c>
      <c r="ED7" s="1927">
        <v>84.707492764220632</v>
      </c>
      <c r="EE7" s="1927">
        <v>83.805762374508944</v>
      </c>
      <c r="EF7" s="1927">
        <f t="shared" si="9"/>
        <v>253.01186461831571</v>
      </c>
      <c r="EG7" s="1927">
        <v>85.386012928386933</v>
      </c>
      <c r="EH7" s="1927">
        <v>78.279844592119744</v>
      </c>
      <c r="EI7" s="1927">
        <v>100.87397955635899</v>
      </c>
      <c r="EJ7" s="1927">
        <f t="shared" si="20"/>
        <v>264.53983707686564</v>
      </c>
      <c r="EK7" s="1927">
        <v>110.40375345733655</v>
      </c>
      <c r="EL7" s="1927">
        <v>96.145468042015693</v>
      </c>
      <c r="EM7" s="1927">
        <v>107.62985049153468</v>
      </c>
      <c r="EN7" s="1927">
        <f t="shared" si="10"/>
        <v>314.17907199088694</v>
      </c>
      <c r="EO7" s="1927">
        <v>83.557548456202454</v>
      </c>
      <c r="EP7" s="1927">
        <v>80.467892161841931</v>
      </c>
      <c r="EQ7" s="1927">
        <v>74.929690090635432</v>
      </c>
      <c r="ER7" s="1927">
        <f t="shared" si="11"/>
        <v>238.95513070867983</v>
      </c>
      <c r="ES7" s="1929">
        <f t="shared" si="12"/>
        <v>1070.6859043947481</v>
      </c>
      <c r="ET7" s="1928">
        <v>75.957447590842605</v>
      </c>
      <c r="EU7" s="1927">
        <v>78.269763146630311</v>
      </c>
      <c r="EV7" s="1927">
        <v>86.670896473426595</v>
      </c>
      <c r="EW7" s="1927">
        <v>240.89810721089952</v>
      </c>
      <c r="EX7" s="1927">
        <v>84.026052172606398</v>
      </c>
      <c r="EY7" s="1927">
        <v>84.026052172606398</v>
      </c>
      <c r="EZ7" s="1927">
        <v>84.026052172606398</v>
      </c>
      <c r="FA7" s="1927">
        <v>252.0781565178192</v>
      </c>
      <c r="FB7" s="1927">
        <v>83.900226633111416</v>
      </c>
      <c r="FC7" s="1927">
        <v>83.209530823447693</v>
      </c>
      <c r="FD7" s="1927">
        <v>65.932582883665603</v>
      </c>
      <c r="FE7" s="1927">
        <v>233.04234034022471</v>
      </c>
      <c r="FF7" s="1927">
        <v>64.571177387146264</v>
      </c>
      <c r="FG7" s="1927">
        <v>79.923672301690473</v>
      </c>
      <c r="FH7" s="1927">
        <v>100.04096923674852</v>
      </c>
      <c r="FI7" s="1927">
        <v>244.53581892558526</v>
      </c>
      <c r="FJ7" s="1929">
        <f t="shared" si="13"/>
        <v>970.55442299452875</v>
      </c>
      <c r="FK7" s="1928">
        <v>80.080663726637837</v>
      </c>
      <c r="FL7" s="1927">
        <v>75.902485271917271</v>
      </c>
      <c r="FM7" s="1927">
        <v>77.70224468857819</v>
      </c>
      <c r="FN7" s="1927">
        <v>233.68539368713331</v>
      </c>
      <c r="FO7" s="1927">
        <v>44.465854841804237</v>
      </c>
      <c r="FP7" s="1927">
        <v>82.285591019795305</v>
      </c>
      <c r="FQ7" s="1927">
        <v>61.480082031392264</v>
      </c>
      <c r="FR7" s="1927">
        <v>188.23152789299181</v>
      </c>
      <c r="FS7" s="1927">
        <v>70.602425195419116</v>
      </c>
      <c r="FT7" s="1927">
        <v>58.028195727272667</v>
      </c>
      <c r="FU7" s="1927">
        <v>50.21641314664334</v>
      </c>
      <c r="FV7" s="1927">
        <v>178.84703406933511</v>
      </c>
      <c r="FW7" s="1927">
        <v>52.563919755809195</v>
      </c>
      <c r="FX7" s="1927">
        <v>77.123053665125354</v>
      </c>
      <c r="FY7" s="1927">
        <v>61.951000678047649</v>
      </c>
      <c r="FZ7" s="1927">
        <v>191.6379740989822</v>
      </c>
      <c r="GA7" s="1929">
        <f t="shared" si="14"/>
        <v>792.40192974844251</v>
      </c>
      <c r="GB7" s="1928">
        <v>60.537080037538459</v>
      </c>
      <c r="GC7" s="1927">
        <v>32.599585040187755</v>
      </c>
      <c r="GD7" s="1927">
        <v>62.5577204477636</v>
      </c>
      <c r="GE7" s="1927">
        <f t="shared" si="15"/>
        <v>155.69438552548979</v>
      </c>
      <c r="GF7" s="1927">
        <v>54.985848398156094</v>
      </c>
      <c r="GG7" s="1927">
        <v>51.249732265296814</v>
      </c>
      <c r="GH7" s="1927">
        <v>94.3502480146268</v>
      </c>
      <c r="GI7" s="1927">
        <f t="shared" si="16"/>
        <v>200.58582867807971</v>
      </c>
      <c r="GJ7" s="1927">
        <v>69.852026622905441</v>
      </c>
      <c r="GK7" s="1927">
        <v>67.157396134721949</v>
      </c>
      <c r="GL7" s="1927">
        <v>69.871295002410449</v>
      </c>
      <c r="GM7" s="1927">
        <f t="shared" si="17"/>
        <v>206.88071776003784</v>
      </c>
      <c r="GN7" s="1927">
        <v>140.83320553634078</v>
      </c>
      <c r="GO7" s="1927">
        <v>131.86957318217642</v>
      </c>
      <c r="GP7" s="1927">
        <v>110.19500158993277</v>
      </c>
      <c r="GQ7" s="1927">
        <f t="shared" si="18"/>
        <v>382.89778030844997</v>
      </c>
      <c r="GR7" s="1929">
        <f t="shared" si="19"/>
        <v>946.05871227205728</v>
      </c>
      <c r="GS7" s="1930">
        <v>133.80790589099655</v>
      </c>
      <c r="GT7" s="1931">
        <v>140.07360938912578</v>
      </c>
      <c r="GU7" s="1931">
        <v>145.55020435756776</v>
      </c>
      <c r="GV7" s="1931">
        <v>419.43171963769009</v>
      </c>
      <c r="GW7" s="1931">
        <v>162.57630958637722</v>
      </c>
      <c r="GX7" s="1931">
        <v>137.03662619771256</v>
      </c>
      <c r="GY7" s="1931">
        <v>151.01833809801639</v>
      </c>
      <c r="GZ7" s="1931">
        <v>450.6312738821062</v>
      </c>
      <c r="HA7" s="1931">
        <v>161.17538033982916</v>
      </c>
      <c r="HB7" s="1931">
        <v>135.1706257242179</v>
      </c>
      <c r="HC7" s="1931">
        <v>92.934562551979084</v>
      </c>
      <c r="HD7" s="1931">
        <v>389.28056861602613</v>
      </c>
      <c r="HE7" s="1931">
        <v>201.95919394103328</v>
      </c>
      <c r="HF7" s="1931">
        <v>166.53140388435827</v>
      </c>
      <c r="HG7" s="1931">
        <v>129.6209679564478</v>
      </c>
      <c r="HH7" s="1931">
        <v>498.11156578183932</v>
      </c>
      <c r="HI7" s="1932">
        <v>1757.4551279176617</v>
      </c>
    </row>
    <row r="8" spans="1:217" ht="45.75" customHeight="1" x14ac:dyDescent="0.5">
      <c r="A8" s="1920" t="s">
        <v>1183</v>
      </c>
      <c r="B8" s="1921">
        <v>12.26</v>
      </c>
      <c r="C8" s="1921">
        <v>12.74</v>
      </c>
      <c r="D8" s="1921">
        <v>14.36</v>
      </c>
      <c r="E8" s="1921">
        <v>39.36</v>
      </c>
      <c r="F8" s="1921">
        <v>14.77</v>
      </c>
      <c r="G8" s="1921">
        <v>13.13</v>
      </c>
      <c r="H8" s="1921">
        <v>14.63</v>
      </c>
      <c r="I8" s="1921">
        <v>42.53</v>
      </c>
      <c r="J8" s="1921">
        <v>13.94</v>
      </c>
      <c r="K8" s="1921">
        <v>13.73</v>
      </c>
      <c r="L8" s="1921">
        <v>14.4</v>
      </c>
      <c r="M8" s="1921">
        <v>42.07</v>
      </c>
      <c r="N8" s="1921">
        <v>13.905687820207243</v>
      </c>
      <c r="O8" s="1921">
        <v>13.850546259889809</v>
      </c>
      <c r="P8" s="1921">
        <v>14.05124157480328</v>
      </c>
      <c r="Q8" s="1921">
        <v>41.80747565490033</v>
      </c>
      <c r="R8" s="1921">
        <v>165.76747565490035</v>
      </c>
      <c r="S8" s="1921">
        <v>9.58</v>
      </c>
      <c r="T8" s="1921">
        <v>9.77</v>
      </c>
      <c r="U8" s="1921">
        <v>11.5</v>
      </c>
      <c r="V8" s="1921">
        <v>30.849999999999998</v>
      </c>
      <c r="W8" s="1921">
        <v>15.6</v>
      </c>
      <c r="X8" s="1921">
        <v>17.77</v>
      </c>
      <c r="Y8" s="1921">
        <v>16.84</v>
      </c>
      <c r="Z8" s="1921">
        <v>16.586477456038846</v>
      </c>
      <c r="AA8" s="1921">
        <v>16.618474534887486</v>
      </c>
      <c r="AB8" s="1921">
        <v>19.293627780000001</v>
      </c>
      <c r="AC8" s="1921">
        <v>52.498579770926327</v>
      </c>
      <c r="AD8" s="1921">
        <v>185.03857977092633</v>
      </c>
      <c r="AE8" s="1921">
        <v>15.922398573899999</v>
      </c>
      <c r="AF8" s="1922">
        <v>15.308150941199999</v>
      </c>
      <c r="AG8" s="1922">
        <v>17.756701401899999</v>
      </c>
      <c r="AH8" s="1922">
        <v>48.987250916999997</v>
      </c>
      <c r="AI8" s="1922">
        <v>17.762740819200001</v>
      </c>
      <c r="AJ8" s="1922">
        <v>15.319027886400002</v>
      </c>
      <c r="AK8" s="1922">
        <v>17.4550360432</v>
      </c>
      <c r="AL8" s="1922">
        <v>50.536804748800002</v>
      </c>
      <c r="AM8" s="1923">
        <v>19.098065515200005</v>
      </c>
      <c r="AN8" s="1923">
        <v>16.948386414400002</v>
      </c>
      <c r="AO8" s="1923">
        <v>15.79</v>
      </c>
      <c r="AP8" s="1923">
        <v>51.836451929600003</v>
      </c>
      <c r="AQ8" s="1923">
        <v>18.911427908163358</v>
      </c>
      <c r="AR8" s="1923">
        <v>15.985560045103428</v>
      </c>
      <c r="AS8" s="1923">
        <v>22.645254815354289</v>
      </c>
      <c r="AT8" s="1923">
        <v>57.54224276862108</v>
      </c>
      <c r="AU8" s="1923">
        <v>208.74918145812109</v>
      </c>
      <c r="AV8" s="1923">
        <v>17.518192966783658</v>
      </c>
      <c r="AW8" s="1923">
        <v>19.173605511859758</v>
      </c>
      <c r="AX8" s="1923">
        <v>19.058397794581897</v>
      </c>
      <c r="AY8" s="1924">
        <v>55.750196273225313</v>
      </c>
      <c r="AZ8" s="1925">
        <v>30.736897149230405</v>
      </c>
      <c r="BA8" s="1925">
        <v>21.194016122399997</v>
      </c>
      <c r="BB8" s="1925">
        <v>21.6818689093</v>
      </c>
      <c r="BC8" s="1923">
        <v>73.612782180930409</v>
      </c>
      <c r="BD8" s="1926">
        <v>23.14</v>
      </c>
      <c r="BE8" s="1927">
        <v>23.8288668464</v>
      </c>
      <c r="BF8" s="1927">
        <v>23.192859121600002</v>
      </c>
      <c r="BG8" s="1927">
        <v>70.161725967999999</v>
      </c>
      <c r="BH8" s="1927">
        <v>20.336689659000001</v>
      </c>
      <c r="BI8" s="1927">
        <v>14.907875472000002</v>
      </c>
      <c r="BJ8" s="1927">
        <v>20.948062254</v>
      </c>
      <c r="BK8" s="1927">
        <v>56.192627385000002</v>
      </c>
      <c r="BL8" s="1927">
        <v>255.71733180715572</v>
      </c>
      <c r="BM8" s="1927">
        <v>18.810515976340003</v>
      </c>
      <c r="BN8" s="1927">
        <v>12.54212147526</v>
      </c>
      <c r="BO8" s="1927">
        <v>10.7133413485</v>
      </c>
      <c r="BP8" s="1927">
        <v>42.065978800100005</v>
      </c>
      <c r="BQ8" s="1927">
        <v>10.353649763300002</v>
      </c>
      <c r="BR8" s="1927">
        <v>14.724129596000001</v>
      </c>
      <c r="BS8" s="1927">
        <v>22.671353264000004</v>
      </c>
      <c r="BT8" s="1927">
        <v>47.749132623300007</v>
      </c>
      <c r="BU8" s="1927">
        <v>13.339263037868598</v>
      </c>
      <c r="BV8" s="1927">
        <v>17.522007437510993</v>
      </c>
      <c r="BW8" s="1927">
        <v>17.578931490428918</v>
      </c>
      <c r="BX8" s="1927">
        <v>48.440201965808512</v>
      </c>
      <c r="BY8" s="1927">
        <v>23.666873797800001</v>
      </c>
      <c r="BZ8" s="1927">
        <v>26.996842887300001</v>
      </c>
      <c r="CA8" s="1927">
        <v>26.0547364534</v>
      </c>
      <c r="CB8" s="1927">
        <v>76.718453138499996</v>
      </c>
      <c r="CC8" s="1927">
        <v>214.97376652770853</v>
      </c>
      <c r="CD8" s="1928">
        <v>23.605396322199997</v>
      </c>
      <c r="CE8" s="1927">
        <v>19.232688399200001</v>
      </c>
      <c r="CF8" s="1927">
        <v>20.439771270599998</v>
      </c>
      <c r="CG8" s="1927">
        <v>63.277855991999992</v>
      </c>
      <c r="CH8" s="1927">
        <v>22.462864532699999</v>
      </c>
      <c r="CI8" s="1927">
        <v>19.565008915399996</v>
      </c>
      <c r="CJ8" s="1927">
        <v>19.503245759399999</v>
      </c>
      <c r="CK8" s="1927">
        <v>61.531119207499998</v>
      </c>
      <c r="CL8" s="1927">
        <v>14.610252025733597</v>
      </c>
      <c r="CM8" s="1927">
        <v>19.047631594030836</v>
      </c>
      <c r="CN8" s="1927">
        <v>13.814024364999998</v>
      </c>
      <c r="CO8" s="1927">
        <v>47.471907984764428</v>
      </c>
      <c r="CP8" s="1927">
        <v>16.214503951199998</v>
      </c>
      <c r="CQ8" s="1927">
        <v>16.531883764999996</v>
      </c>
      <c r="CR8" s="1927">
        <v>16.443081305499998</v>
      </c>
      <c r="CS8" s="1927">
        <v>49.189469021699992</v>
      </c>
      <c r="CT8" s="1929">
        <v>221.47035220596445</v>
      </c>
      <c r="CU8" s="1928">
        <v>13.895992470944096</v>
      </c>
      <c r="CV8" s="1927">
        <v>18.068884788355785</v>
      </c>
      <c r="CW8" s="1927">
        <v>15.50509350912057</v>
      </c>
      <c r="CX8" s="1927">
        <v>47.469970768420453</v>
      </c>
      <c r="CY8" s="1927">
        <v>12.143632433989382</v>
      </c>
      <c r="CZ8" s="1927">
        <v>15.057273146050484</v>
      </c>
      <c r="DA8" s="1927">
        <v>12.882768736913446</v>
      </c>
      <c r="DB8" s="1927">
        <v>40.083674316953314</v>
      </c>
      <c r="DC8" s="1927">
        <v>14.0276723746261</v>
      </c>
      <c r="DD8" s="1927">
        <v>18.0822173056</v>
      </c>
      <c r="DE8" s="1927">
        <v>11.108238919204712</v>
      </c>
      <c r="DF8" s="1927">
        <v>43.218128599430813</v>
      </c>
      <c r="DG8" s="1927">
        <v>15.281068054495213</v>
      </c>
      <c r="DH8" s="1927">
        <v>11.972978955029118</v>
      </c>
      <c r="DI8" s="1927">
        <v>10.975063524030888</v>
      </c>
      <c r="DJ8" s="1927">
        <v>38.229110533555222</v>
      </c>
      <c r="DK8" s="1929">
        <v>169.00088421835983</v>
      </c>
      <c r="DL8" s="1928">
        <v>10.175796017893012</v>
      </c>
      <c r="DM8" s="1927">
        <v>9.4036701363024644</v>
      </c>
      <c r="DN8" s="1927">
        <v>9.926667441582083</v>
      </c>
      <c r="DO8" s="1927">
        <f t="shared" si="4"/>
        <v>29.506133595777559</v>
      </c>
      <c r="DP8" s="1927">
        <v>6.0712534328750101</v>
      </c>
      <c r="DQ8" s="1927">
        <v>6.4288848666589598</v>
      </c>
      <c r="DR8" s="1927">
        <v>7.6728007142759997</v>
      </c>
      <c r="DS8" s="1927">
        <f t="shared" si="5"/>
        <v>20.17293901380997</v>
      </c>
      <c r="DT8" s="1927">
        <v>12.7820612764543</v>
      </c>
      <c r="DU8" s="1927">
        <v>13.135716983982901</v>
      </c>
      <c r="DV8" s="1927">
        <v>16.85258948669324</v>
      </c>
      <c r="DW8" s="1927">
        <f t="shared" si="6"/>
        <v>42.770367747130443</v>
      </c>
      <c r="DX8" s="1927">
        <v>12.725350561890792</v>
      </c>
      <c r="DY8" s="1927">
        <v>12.874691343294673</v>
      </c>
      <c r="DZ8" s="1927">
        <v>15.945954416310524</v>
      </c>
      <c r="EA8" s="1927">
        <f t="shared" si="7"/>
        <v>41.545996321495991</v>
      </c>
      <c r="EB8" s="1929">
        <f t="shared" si="8"/>
        <v>133.99543667821396</v>
      </c>
      <c r="EC8" s="1928">
        <v>12.535064691924356</v>
      </c>
      <c r="ED8" s="1927">
        <v>14.998005634786445</v>
      </c>
      <c r="EE8" s="1927">
        <v>16.414516573389463</v>
      </c>
      <c r="EF8" s="1927">
        <f t="shared" si="9"/>
        <v>43.947586900100262</v>
      </c>
      <c r="EG8" s="1927">
        <v>15.294029696053665</v>
      </c>
      <c r="EH8" s="1927">
        <v>13.525901712672873</v>
      </c>
      <c r="EI8" s="1927">
        <v>12.342873413991249</v>
      </c>
      <c r="EJ8" s="1927">
        <f t="shared" si="20"/>
        <v>41.162804822717789</v>
      </c>
      <c r="EK8" s="1927">
        <v>13.356490706209515</v>
      </c>
      <c r="EL8" s="1927">
        <v>12.708046247560491</v>
      </c>
      <c r="EM8" s="1927">
        <v>12.533947620639408</v>
      </c>
      <c r="EN8" s="1927">
        <f t="shared" si="10"/>
        <v>38.598484574409412</v>
      </c>
      <c r="EO8" s="1927">
        <v>11.870946399991501</v>
      </c>
      <c r="EP8" s="1927">
        <v>13.115712118790283</v>
      </c>
      <c r="EQ8" s="1927">
        <v>13.259439531592093</v>
      </c>
      <c r="ER8" s="1927">
        <f>EO8+EP8+EQ8</f>
        <v>38.246098050373874</v>
      </c>
      <c r="ES8" s="1929">
        <f t="shared" si="12"/>
        <v>161.95497434760134</v>
      </c>
      <c r="ET8" s="1928">
        <v>11.37178798415898</v>
      </c>
      <c r="EU8" s="1927">
        <v>10.45108634772193</v>
      </c>
      <c r="EV8" s="1927">
        <v>11.872067651688848</v>
      </c>
      <c r="EW8" s="1927">
        <v>33.694941983569763</v>
      </c>
      <c r="EX8" s="1927">
        <v>14.762327459479593</v>
      </c>
      <c r="EY8" s="1927">
        <v>14.762327459479593</v>
      </c>
      <c r="EZ8" s="1927">
        <v>14.762327459479593</v>
      </c>
      <c r="FA8" s="1927">
        <v>44.286982378438779</v>
      </c>
      <c r="FB8" s="1927">
        <v>16.470753251334518</v>
      </c>
      <c r="FC8" s="1927">
        <v>16.28634883450124</v>
      </c>
      <c r="FD8" s="1927">
        <v>13.185170972241149</v>
      </c>
      <c r="FE8" s="1927">
        <v>45.942273058076907</v>
      </c>
      <c r="FF8" s="1927">
        <v>12.080476789082159</v>
      </c>
      <c r="FG8" s="1927">
        <v>12.295244885072556</v>
      </c>
      <c r="FH8" s="1927">
        <v>13.113582191274762</v>
      </c>
      <c r="FI8" s="1927">
        <v>37.489303865429477</v>
      </c>
      <c r="FJ8" s="1929">
        <f t="shared" si="13"/>
        <v>161.41350128551494</v>
      </c>
      <c r="FK8" s="1928">
        <v>9.8594874808466777</v>
      </c>
      <c r="FL8" s="1927">
        <v>11.446602070494198</v>
      </c>
      <c r="FM8" s="1927">
        <v>14.788437969326893</v>
      </c>
      <c r="FN8" s="1927">
        <v>36.094527520667768</v>
      </c>
      <c r="FO8" s="1927">
        <v>12.109382309365378</v>
      </c>
      <c r="FP8" s="1927">
        <v>15.099933257536422</v>
      </c>
      <c r="FQ8" s="1927">
        <v>13.122987647731028</v>
      </c>
      <c r="FR8" s="1927">
        <v>40.33230321463283</v>
      </c>
      <c r="FS8" s="1927">
        <v>12.122919662993171</v>
      </c>
      <c r="FT8" s="1927">
        <v>11.718133017285687</v>
      </c>
      <c r="FU8" s="1927">
        <v>11.213271116103911</v>
      </c>
      <c r="FV8" s="1927">
        <v>35.054323796382768</v>
      </c>
      <c r="FW8" s="1927">
        <v>12.202409639496368</v>
      </c>
      <c r="FX8" s="1927">
        <v>9.8423790507761932</v>
      </c>
      <c r="FY8" s="1927">
        <v>11.949787594933035</v>
      </c>
      <c r="FZ8" s="1927">
        <v>33.994576285205596</v>
      </c>
      <c r="GA8" s="1929">
        <f t="shared" si="14"/>
        <v>145.47573081688896</v>
      </c>
      <c r="GB8" s="1928">
        <v>10.52952125193293</v>
      </c>
      <c r="GC8" s="1927">
        <v>9.9137826912024227</v>
      </c>
      <c r="GD8" s="1927">
        <v>11.412231067212522</v>
      </c>
      <c r="GE8" s="1927">
        <f t="shared" si="15"/>
        <v>31.855535010347879</v>
      </c>
      <c r="GF8" s="1927">
        <v>10.687561278107937</v>
      </c>
      <c r="GG8" s="1927">
        <v>13.124685083840196</v>
      </c>
      <c r="GH8" s="1927">
        <v>9.8473054771011252</v>
      </c>
      <c r="GI8" s="1927">
        <f t="shared" si="16"/>
        <v>33.659551839049257</v>
      </c>
      <c r="GJ8" s="1927">
        <v>11.600192898993622</v>
      </c>
      <c r="GK8" s="1927">
        <v>12.320928379599255</v>
      </c>
      <c r="GL8" s="1927">
        <v>11.759740149131998</v>
      </c>
      <c r="GM8" s="1927">
        <f t="shared" si="17"/>
        <v>35.680861427724878</v>
      </c>
      <c r="GN8" s="1927">
        <v>11.88124501747267</v>
      </c>
      <c r="GO8" s="1927">
        <v>9.889362955897754</v>
      </c>
      <c r="GP8" s="1927">
        <v>10.713260225564554</v>
      </c>
      <c r="GQ8" s="1927">
        <f t="shared" si="18"/>
        <v>32.483868198934978</v>
      </c>
      <c r="GR8" s="1929">
        <f t="shared" si="19"/>
        <v>133.679816476057</v>
      </c>
      <c r="GS8" s="1930">
        <v>10.074972587358728</v>
      </c>
      <c r="GT8" s="1931">
        <v>8.760808746185889</v>
      </c>
      <c r="GU8" s="1931">
        <v>10.090523352662746</v>
      </c>
      <c r="GV8" s="1931">
        <v>28.926304686207363</v>
      </c>
      <c r="GW8" s="1931">
        <v>10.080654450388201</v>
      </c>
      <c r="GX8" s="1931">
        <v>9.418682390391595</v>
      </c>
      <c r="GY8" s="1931">
        <v>7.8195845344920736</v>
      </c>
      <c r="GZ8" s="1931">
        <v>27.31892137527187</v>
      </c>
      <c r="HA8" s="1931">
        <v>8.3373001636788295</v>
      </c>
      <c r="HB8" s="1931">
        <v>8.9520185670174364</v>
      </c>
      <c r="HC8" s="1931">
        <v>8.3645380990533305</v>
      </c>
      <c r="HD8" s="1931">
        <v>25.653856829749596</v>
      </c>
      <c r="HE8" s="1931">
        <v>9.9137826912024227</v>
      </c>
      <c r="HF8" s="1931">
        <v>8.3696344217294456</v>
      </c>
      <c r="HG8" s="1931">
        <v>8.9520185670174364</v>
      </c>
      <c r="HH8" s="1931">
        <v>27.235435679949305</v>
      </c>
      <c r="HI8" s="1932">
        <v>109.13451857117813</v>
      </c>
    </row>
    <row r="9" spans="1:217" ht="45.75" customHeight="1" x14ac:dyDescent="0.5">
      <c r="A9" s="1920" t="s">
        <v>1135</v>
      </c>
      <c r="B9" s="1921">
        <v>336.22</v>
      </c>
      <c r="C9" s="1921">
        <v>340.67</v>
      </c>
      <c r="D9" s="1921">
        <v>432.04</v>
      </c>
      <c r="E9" s="1921">
        <v>1108.93</v>
      </c>
      <c r="F9" s="1921">
        <v>290.95</v>
      </c>
      <c r="G9" s="1921">
        <v>300.88</v>
      </c>
      <c r="H9" s="1921">
        <v>304.70431994</v>
      </c>
      <c r="I9" s="1921">
        <v>896.53431994000005</v>
      </c>
      <c r="J9" s="1921">
        <v>312.05</v>
      </c>
      <c r="K9" s="1921">
        <v>333.07</v>
      </c>
      <c r="L9" s="1921">
        <v>326.89741391999996</v>
      </c>
      <c r="M9" s="1921">
        <v>972.01741391999985</v>
      </c>
      <c r="N9" s="1921">
        <v>208.53505764000002</v>
      </c>
      <c r="O9" s="1921">
        <v>394.45670404999998</v>
      </c>
      <c r="P9" s="1921">
        <v>304.84005194499997</v>
      </c>
      <c r="Q9" s="1921">
        <v>907.831813635</v>
      </c>
      <c r="R9" s="1921">
        <v>3885.313547495</v>
      </c>
      <c r="S9" s="1921">
        <v>315.45999999999998</v>
      </c>
      <c r="T9" s="1921">
        <v>327.33999999999997</v>
      </c>
      <c r="U9" s="1921">
        <v>310.92</v>
      </c>
      <c r="V9" s="1921">
        <v>953.72</v>
      </c>
      <c r="W9" s="1921">
        <v>315.26</v>
      </c>
      <c r="X9" s="1921">
        <v>320.69</v>
      </c>
      <c r="Y9" s="1921">
        <v>433.95</v>
      </c>
      <c r="Z9" s="1921">
        <v>322.45271472000002</v>
      </c>
      <c r="AA9" s="1921">
        <v>309.10146431999999</v>
      </c>
      <c r="AB9" s="1921">
        <v>167.69114240000002</v>
      </c>
      <c r="AC9" s="1921">
        <v>799.24532144000011</v>
      </c>
      <c r="AD9" s="1921">
        <v>3724.9553214400003</v>
      </c>
      <c r="AE9" s="1921">
        <v>145.98022394999998</v>
      </c>
      <c r="AF9" s="1922">
        <v>150.44999999999999</v>
      </c>
      <c r="AG9" s="1922">
        <v>148.69999999999999</v>
      </c>
      <c r="AH9" s="1922">
        <v>445.13022394999996</v>
      </c>
      <c r="AI9" s="1922">
        <v>242.17647164000002</v>
      </c>
      <c r="AJ9" s="1922">
        <v>181.068589296</v>
      </c>
      <c r="AK9" s="1922">
        <v>227.86628802999999</v>
      </c>
      <c r="AL9" s="1922">
        <v>651.11134896600004</v>
      </c>
      <c r="AM9" s="1923">
        <v>102.1195489</v>
      </c>
      <c r="AN9" s="1923">
        <v>181.6931673</v>
      </c>
      <c r="AO9" s="1923">
        <v>134.23495329600001</v>
      </c>
      <c r="AP9" s="1923">
        <v>418.04766949600003</v>
      </c>
      <c r="AQ9" s="1923">
        <v>138.49059279999997</v>
      </c>
      <c r="AR9" s="1923">
        <v>171.27209991999999</v>
      </c>
      <c r="AS9" s="1923">
        <v>107.231026176</v>
      </c>
      <c r="AT9" s="1923">
        <v>416.99371889599996</v>
      </c>
      <c r="AU9" s="1923">
        <v>1931.282961308</v>
      </c>
      <c r="AV9" s="1923">
        <v>92.071663200000003</v>
      </c>
      <c r="AW9" s="1923">
        <v>120.24326017600002</v>
      </c>
      <c r="AX9" s="1923">
        <v>0</v>
      </c>
      <c r="AY9" s="1924">
        <v>212.31492337600002</v>
      </c>
      <c r="AZ9" s="1933">
        <v>0</v>
      </c>
      <c r="BA9" s="1925">
        <v>48.095696159999996</v>
      </c>
      <c r="BB9" s="1925">
        <v>147.85173234000001</v>
      </c>
      <c r="BC9" s="1923">
        <v>195.9474285</v>
      </c>
      <c r="BD9" s="1926">
        <v>89.910868569999991</v>
      </c>
      <c r="BE9" s="1927">
        <v>184.83842802999999</v>
      </c>
      <c r="BF9" s="1927">
        <v>89.82</v>
      </c>
      <c r="BG9" s="1927">
        <v>364.56929659999997</v>
      </c>
      <c r="BH9" s="1927">
        <v>222.95382192000002</v>
      </c>
      <c r="BI9" s="1927">
        <v>140.68374498000003</v>
      </c>
      <c r="BJ9" s="1927">
        <v>208.74597931399998</v>
      </c>
      <c r="BK9" s="1927">
        <v>572.38354621400003</v>
      </c>
      <c r="BL9" s="1927">
        <v>1345.2151946900001</v>
      </c>
      <c r="BM9" s="1927">
        <v>161.16261711999999</v>
      </c>
      <c r="BN9" s="1927">
        <v>217.66504282</v>
      </c>
      <c r="BO9" s="1927">
        <v>253.70464079000001</v>
      </c>
      <c r="BP9" s="1927">
        <v>632.53230072999997</v>
      </c>
      <c r="BQ9" s="1927">
        <v>212.76694043999998</v>
      </c>
      <c r="BR9" s="1927">
        <v>188.04735293000002</v>
      </c>
      <c r="BS9" s="1927">
        <v>209.18601739600004</v>
      </c>
      <c r="BT9" s="1927">
        <v>610.00031076599998</v>
      </c>
      <c r="BU9" s="1927">
        <v>184.96929506000001</v>
      </c>
      <c r="BV9" s="1927">
        <v>304.13602317000004</v>
      </c>
      <c r="BW9" s="1927">
        <v>271.327381608</v>
      </c>
      <c r="BX9" s="1927">
        <v>760.43269983800008</v>
      </c>
      <c r="BY9" s="1927">
        <v>311.22969605999992</v>
      </c>
      <c r="BZ9" s="1927">
        <v>421.37207094999997</v>
      </c>
      <c r="CA9" s="1927">
        <v>379.53714400000001</v>
      </c>
      <c r="CB9" s="1927">
        <v>1112.1389110099999</v>
      </c>
      <c r="CC9" s="1927">
        <v>3115.1042223439999</v>
      </c>
      <c r="CD9" s="1928">
        <v>400.05351138999998</v>
      </c>
      <c r="CE9" s="1927">
        <v>264.84251570999999</v>
      </c>
      <c r="CF9" s="1927">
        <v>387.86935218999997</v>
      </c>
      <c r="CG9" s="1927">
        <v>1052.7653792900001</v>
      </c>
      <c r="CH9" s="1927">
        <v>409.76379132</v>
      </c>
      <c r="CI9" s="1927">
        <v>448.45344962166666</v>
      </c>
      <c r="CJ9" s="1927">
        <v>220.76628668999999</v>
      </c>
      <c r="CK9" s="1927">
        <v>1078.9835276316667</v>
      </c>
      <c r="CL9" s="1927">
        <v>358.16724100666664</v>
      </c>
      <c r="CM9" s="1927">
        <v>427.99481589999999</v>
      </c>
      <c r="CN9" s="1927">
        <v>460.51027139000001</v>
      </c>
      <c r="CO9" s="1927">
        <v>1246.6723282966666</v>
      </c>
      <c r="CP9" s="1927">
        <v>466.56824375000002</v>
      </c>
      <c r="CQ9" s="1927">
        <v>390.90934448166672</v>
      </c>
      <c r="CR9" s="1927">
        <v>337.51061000266702</v>
      </c>
      <c r="CS9" s="1927">
        <v>1194.9881982343336</v>
      </c>
      <c r="CT9" s="1929">
        <v>4573.4094334526671</v>
      </c>
      <c r="CU9" s="1928">
        <v>348.26978028666701</v>
      </c>
      <c r="CV9" s="1927">
        <v>381.70011062999998</v>
      </c>
      <c r="CW9" s="1927">
        <v>324.13386998999999</v>
      </c>
      <c r="CX9" s="1927">
        <v>1054.103760906667</v>
      </c>
      <c r="CY9" s="1927">
        <v>348.63995617999996</v>
      </c>
      <c r="CZ9" s="1927">
        <v>470.08933805999999</v>
      </c>
      <c r="DA9" s="1927">
        <v>416.91031232749998</v>
      </c>
      <c r="DB9" s="1927">
        <v>1235.6396065674999</v>
      </c>
      <c r="DC9" s="1927">
        <v>443.501618420797</v>
      </c>
      <c r="DD9" s="1927">
        <v>339.859711810909</v>
      </c>
      <c r="DE9" s="1927">
        <v>352.35665641428602</v>
      </c>
      <c r="DF9" s="1927">
        <v>1135.7179866459919</v>
      </c>
      <c r="DG9" s="1927">
        <v>404.21359725021733</v>
      </c>
      <c r="DH9" s="1927">
        <v>361.29194457095201</v>
      </c>
      <c r="DI9" s="1927">
        <v>302.10580539999995</v>
      </c>
      <c r="DJ9" s="1927">
        <v>1067.6113472211694</v>
      </c>
      <c r="DK9" s="1929">
        <v>4493.072701341328</v>
      </c>
      <c r="DL9" s="1928">
        <v>315.11106023500002</v>
      </c>
      <c r="DM9" s="1927">
        <v>366.69863091000002</v>
      </c>
      <c r="DN9" s="1927">
        <v>108.148462455</v>
      </c>
      <c r="DO9" s="1927">
        <f t="shared" si="4"/>
        <v>789.95815359999995</v>
      </c>
      <c r="DP9" s="1927">
        <v>226.55965371666699</v>
      </c>
      <c r="DQ9" s="1927">
        <v>162.93555246</v>
      </c>
      <c r="DR9" s="1927">
        <v>241.823187295</v>
      </c>
      <c r="DS9" s="1927">
        <f t="shared" si="5"/>
        <v>631.31839347166704</v>
      </c>
      <c r="DT9" s="1927">
        <v>208.384265673333</v>
      </c>
      <c r="DU9" s="1927">
        <v>298.93663424666698</v>
      </c>
      <c r="DV9" s="1927">
        <v>277.26997563833299</v>
      </c>
      <c r="DW9" s="1927">
        <f t="shared" si="6"/>
        <v>784.59087555833298</v>
      </c>
      <c r="DX9" s="1927">
        <v>201.72423255999999</v>
      </c>
      <c r="DY9" s="1927">
        <v>211.80324397499999</v>
      </c>
      <c r="DZ9" s="1927">
        <v>291.22889380499998</v>
      </c>
      <c r="EA9" s="1927">
        <f t="shared" si="7"/>
        <v>704.75637033999999</v>
      </c>
      <c r="EB9" s="1929">
        <f t="shared" si="8"/>
        <v>2910.6237929700001</v>
      </c>
      <c r="EC9" s="1928">
        <v>268.00789365000003</v>
      </c>
      <c r="ED9" s="1927">
        <v>242.19622349000002</v>
      </c>
      <c r="EE9" s="1927">
        <v>325.99855116999998</v>
      </c>
      <c r="EF9" s="1927">
        <f t="shared" si="9"/>
        <v>836.20266831000004</v>
      </c>
      <c r="EG9" s="1927">
        <v>313.32945817000001</v>
      </c>
      <c r="EH9" s="1927">
        <v>328.51591681999997</v>
      </c>
      <c r="EI9" s="1927">
        <v>279.01971581999999</v>
      </c>
      <c r="EJ9" s="1927">
        <f t="shared" si="20"/>
        <v>920.86509080999997</v>
      </c>
      <c r="EK9" s="1927">
        <v>417.23157411</v>
      </c>
      <c r="EL9" s="1927">
        <v>261.36872429000005</v>
      </c>
      <c r="EM9" s="1927">
        <v>354.53901715666666</v>
      </c>
      <c r="EN9" s="1927">
        <f t="shared" si="10"/>
        <v>1033.1393155566666</v>
      </c>
      <c r="EO9" s="1927">
        <v>318.51869478499998</v>
      </c>
      <c r="EP9" s="1927">
        <v>478.60760747500001</v>
      </c>
      <c r="EQ9" s="1927">
        <v>360.38481727999999</v>
      </c>
      <c r="ER9" s="1927">
        <f t="shared" si="11"/>
        <v>1157.51111954</v>
      </c>
      <c r="ES9" s="1929">
        <f t="shared" si="12"/>
        <v>3947.7181942166667</v>
      </c>
      <c r="ET9" s="1928">
        <v>328.87063065000001</v>
      </c>
      <c r="EU9" s="1927">
        <v>359.89692175499999</v>
      </c>
      <c r="EV9" s="1927">
        <v>651.65798800000005</v>
      </c>
      <c r="EW9" s="1927">
        <v>1340.425540405</v>
      </c>
      <c r="EX9" s="1927">
        <v>424.86547312797967</v>
      </c>
      <c r="EY9" s="1927">
        <v>424.86547312797967</v>
      </c>
      <c r="EZ9" s="1927">
        <v>424.86547312797967</v>
      </c>
      <c r="FA9" s="1927">
        <v>1274.5964193839391</v>
      </c>
      <c r="FB9" s="1927">
        <v>520.20172050666702</v>
      </c>
      <c r="FC9" s="1927">
        <v>474.08980481999998</v>
      </c>
      <c r="FD9" s="1927">
        <v>342.58854966000001</v>
      </c>
      <c r="FE9" s="1927">
        <v>1336.8800749866668</v>
      </c>
      <c r="FF9" s="1927">
        <v>443.72529598</v>
      </c>
      <c r="FG9" s="1927">
        <v>422.08402813999999</v>
      </c>
      <c r="FH9" s="1927">
        <v>392.45153914000002</v>
      </c>
      <c r="FI9" s="1927">
        <v>1258.26086326</v>
      </c>
      <c r="FJ9" s="1929">
        <f t="shared" si="13"/>
        <v>5210.1628980356054</v>
      </c>
      <c r="FK9" s="1928">
        <v>322.78452747</v>
      </c>
      <c r="FL9" s="1927">
        <v>228.54807771400002</v>
      </c>
      <c r="FM9" s="1927">
        <v>301.18685984666672</v>
      </c>
      <c r="FN9" s="1927">
        <v>852.51946503066677</v>
      </c>
      <c r="FO9" s="1927">
        <v>312.40420583999997</v>
      </c>
      <c r="FP9" s="1927">
        <v>285.98692119899999</v>
      </c>
      <c r="FQ9" s="1927">
        <v>208.62041343999999</v>
      </c>
      <c r="FR9" s="1927">
        <v>807.0115404789999</v>
      </c>
      <c r="FS9" s="1927">
        <v>381.43819865999995</v>
      </c>
      <c r="FT9" s="1927">
        <v>328.825178213333</v>
      </c>
      <c r="FU9" s="1927">
        <v>359.31028600000002</v>
      </c>
      <c r="FV9" s="1927">
        <v>1069.573662873333</v>
      </c>
      <c r="FW9" s="1927">
        <v>340.16247373666698</v>
      </c>
      <c r="FX9" s="1927">
        <v>398.05291363999999</v>
      </c>
      <c r="FY9" s="1927">
        <v>370.02255712499999</v>
      </c>
      <c r="FZ9" s="1927">
        <v>1108.237944501667</v>
      </c>
      <c r="GA9" s="1929">
        <f t="shared" si="14"/>
        <v>3837.3426128846663</v>
      </c>
      <c r="GB9" s="1928">
        <v>302.20866756999999</v>
      </c>
      <c r="GC9" s="1927">
        <v>318.71163675000003</v>
      </c>
      <c r="GD9" s="1927">
        <v>399.45350503200001</v>
      </c>
      <c r="GE9" s="1927">
        <f t="shared" si="15"/>
        <v>1020.3738093520001</v>
      </c>
      <c r="GF9" s="1927">
        <v>254.914645815</v>
      </c>
      <c r="GG9" s="1927">
        <v>391.86837618666669</v>
      </c>
      <c r="GH9" s="1927">
        <v>314.01881190000006</v>
      </c>
      <c r="GI9" s="1927">
        <f t="shared" si="16"/>
        <v>960.80183390166678</v>
      </c>
      <c r="GJ9" s="1927">
        <v>399.18588778000003</v>
      </c>
      <c r="GK9" s="1927">
        <v>384.64715545000001</v>
      </c>
      <c r="GL9" s="1927">
        <v>282.49635777200001</v>
      </c>
      <c r="GM9" s="1927">
        <f t="shared" si="17"/>
        <v>1066.3294010019999</v>
      </c>
      <c r="GN9" s="1927">
        <v>282.79983735333298</v>
      </c>
      <c r="GO9" s="1927">
        <v>255.08849442666701</v>
      </c>
      <c r="GP9" s="1927">
        <v>282.78146151999999</v>
      </c>
      <c r="GQ9" s="1927">
        <f t="shared" si="18"/>
        <v>820.66979330000004</v>
      </c>
      <c r="GR9" s="1929">
        <f t="shared" si="19"/>
        <v>3868.1748375556667</v>
      </c>
      <c r="GS9" s="1930">
        <v>298.67494307699997</v>
      </c>
      <c r="GT9" s="1931">
        <v>282.66964707950001</v>
      </c>
      <c r="GU9" s="1931">
        <v>198.84131198999998</v>
      </c>
      <c r="GV9" s="1931">
        <v>780.18590214649998</v>
      </c>
      <c r="GW9" s="1931">
        <v>128.33691603</v>
      </c>
      <c r="GX9" s="1931">
        <v>183.32801001499999</v>
      </c>
      <c r="GY9" s="1931">
        <v>270.27756923499999</v>
      </c>
      <c r="GZ9" s="1931">
        <v>581.94249528</v>
      </c>
      <c r="HA9" s="1931">
        <v>197.88151563</v>
      </c>
      <c r="HB9" s="1931">
        <v>265.32052088</v>
      </c>
      <c r="HC9" s="1931">
        <v>128.798780824</v>
      </c>
      <c r="HD9" s="1931">
        <v>592.00081733399998</v>
      </c>
      <c r="HE9" s="1931">
        <v>249.408801178</v>
      </c>
      <c r="HF9" s="1931">
        <v>185.9928165</v>
      </c>
      <c r="HG9" s="1931">
        <v>230.81215582999999</v>
      </c>
      <c r="HH9" s="1931">
        <v>666.21377350800003</v>
      </c>
      <c r="HI9" s="1932">
        <v>2620.3429882685</v>
      </c>
    </row>
    <row r="10" spans="1:217" ht="45.75" customHeight="1" x14ac:dyDescent="0.5">
      <c r="A10" s="1920" t="s">
        <v>1184</v>
      </c>
      <c r="B10" s="1921">
        <v>259.79000000000002</v>
      </c>
      <c r="C10" s="1921">
        <v>203</v>
      </c>
      <c r="D10" s="1921">
        <v>225.08</v>
      </c>
      <c r="E10" s="1921">
        <v>687.87</v>
      </c>
      <c r="F10" s="1921">
        <v>301.19</v>
      </c>
      <c r="G10" s="1921">
        <v>249.14</v>
      </c>
      <c r="H10" s="1921">
        <v>283.19</v>
      </c>
      <c r="I10" s="1921">
        <v>833.52</v>
      </c>
      <c r="J10" s="1921">
        <v>251.48000000000002</v>
      </c>
      <c r="K10" s="1921">
        <v>263.33999999999997</v>
      </c>
      <c r="L10" s="1921">
        <v>266.56073172409373</v>
      </c>
      <c r="M10" s="1921">
        <v>781.38073172409372</v>
      </c>
      <c r="N10" s="1921">
        <v>283.63748669475598</v>
      </c>
      <c r="O10" s="1921">
        <v>265.60386305333299</v>
      </c>
      <c r="P10" s="1921">
        <v>271.05463184066497</v>
      </c>
      <c r="Q10" s="1921">
        <v>820.29598158875388</v>
      </c>
      <c r="R10" s="1921">
        <v>3123.0667133128477</v>
      </c>
      <c r="S10" s="1921">
        <v>226.09</v>
      </c>
      <c r="T10" s="1921">
        <v>249.67517670731655</v>
      </c>
      <c r="U10" s="1921">
        <v>256.5</v>
      </c>
      <c r="V10" s="1921">
        <v>732.26517670731664</v>
      </c>
      <c r="W10" s="1921">
        <v>271.83</v>
      </c>
      <c r="X10" s="1921">
        <v>266.11</v>
      </c>
      <c r="Y10" s="1921">
        <v>275.23</v>
      </c>
      <c r="Z10" s="1921">
        <v>263.64718754432886</v>
      </c>
      <c r="AA10" s="1921">
        <v>304.53487252750983</v>
      </c>
      <c r="AB10" s="1921">
        <v>255.6662423360917</v>
      </c>
      <c r="AC10" s="1921">
        <v>592.96381778656405</v>
      </c>
      <c r="AD10" s="1921">
        <v>2838.9989944938807</v>
      </c>
      <c r="AE10" s="1921">
        <v>233.83549305080527</v>
      </c>
      <c r="AF10" s="1922">
        <v>264.67758351632006</v>
      </c>
      <c r="AG10" s="1922">
        <v>274.25383961123953</v>
      </c>
      <c r="AH10" s="1922">
        <v>772.76691617836491</v>
      </c>
      <c r="AI10" s="1922">
        <v>264.32824111030095</v>
      </c>
      <c r="AJ10" s="1922">
        <v>288.36451285920953</v>
      </c>
      <c r="AK10" s="1922">
        <v>260.90510471999994</v>
      </c>
      <c r="AL10" s="1922">
        <v>813.59785868951042</v>
      </c>
      <c r="AM10" s="1923">
        <v>242.74440636709704</v>
      </c>
      <c r="AN10" s="1923">
        <v>266.01428531559998</v>
      </c>
      <c r="AO10" s="1923">
        <v>201.41127379330339</v>
      </c>
      <c r="AP10" s="1923">
        <v>710.16996547600047</v>
      </c>
      <c r="AQ10" s="1923">
        <v>251.41167677242387</v>
      </c>
      <c r="AR10" s="1923">
        <v>205.92558181696177</v>
      </c>
      <c r="AS10" s="1923">
        <v>243.75483869768999</v>
      </c>
      <c r="AT10" s="1923">
        <v>701.0920972870756</v>
      </c>
      <c r="AU10" s="1923">
        <v>2997.6268376309517</v>
      </c>
      <c r="AV10" s="1923">
        <v>180.24106987710627</v>
      </c>
      <c r="AW10" s="1923">
        <v>223.62349766791829</v>
      </c>
      <c r="AX10" s="1923">
        <v>219.63483774116594</v>
      </c>
      <c r="AY10" s="1923">
        <v>623.49940528619049</v>
      </c>
      <c r="AZ10" s="1923">
        <v>221.42801054852055</v>
      </c>
      <c r="BA10" s="1925">
        <v>272.01161919431161</v>
      </c>
      <c r="BB10" s="1925">
        <v>226.98059375820728</v>
      </c>
      <c r="BC10" s="1923">
        <v>720.42022350103946</v>
      </c>
      <c r="BD10" s="1926">
        <v>212.72061363999998</v>
      </c>
      <c r="BE10" s="1927">
        <v>245.87894034766791</v>
      </c>
      <c r="BF10" s="1927">
        <v>220.30278938208124</v>
      </c>
      <c r="BG10" s="1927">
        <v>678.90234336974913</v>
      </c>
      <c r="BH10" s="1927">
        <v>242.86505659918822</v>
      </c>
      <c r="BI10" s="1927">
        <v>225.93575885069254</v>
      </c>
      <c r="BJ10" s="1927">
        <v>203.02166828633648</v>
      </c>
      <c r="BK10" s="1927">
        <v>671.82248373621724</v>
      </c>
      <c r="BL10" s="1927">
        <v>2694.6444558931962</v>
      </c>
      <c r="BM10" s="1927">
        <v>198.22139720597841</v>
      </c>
      <c r="BN10" s="1927">
        <v>215.92644931570317</v>
      </c>
      <c r="BO10" s="1927">
        <v>289.49244015443469</v>
      </c>
      <c r="BP10" s="1927">
        <v>703.64028667611626</v>
      </c>
      <c r="BQ10" s="1927">
        <v>214.67514033751141</v>
      </c>
      <c r="BR10" s="1927">
        <v>261.21455442427794</v>
      </c>
      <c r="BS10" s="1927">
        <v>242.07154735054755</v>
      </c>
      <c r="BT10" s="1927">
        <v>717.96124211233689</v>
      </c>
      <c r="BU10" s="1927">
        <v>228.62450589704287</v>
      </c>
      <c r="BV10" s="1927">
        <v>246.69887240973051</v>
      </c>
      <c r="BW10" s="1927">
        <v>197.17329515515402</v>
      </c>
      <c r="BX10" s="1927">
        <v>672.49667346192746</v>
      </c>
      <c r="BY10" s="1927">
        <v>236.69940696776138</v>
      </c>
      <c r="BZ10" s="1927">
        <v>260.27239356446887</v>
      </c>
      <c r="CA10" s="1927">
        <v>224.21866384394323</v>
      </c>
      <c r="CB10" s="1927">
        <v>721.19046437617351</v>
      </c>
      <c r="CC10" s="1927">
        <v>2815.288666626554</v>
      </c>
      <c r="CD10" s="1928">
        <v>275.80832110090819</v>
      </c>
      <c r="CE10" s="1927">
        <v>271.96615635155592</v>
      </c>
      <c r="CF10" s="1927">
        <v>299.43464758513767</v>
      </c>
      <c r="CG10" s="1927">
        <v>847.20912503760178</v>
      </c>
      <c r="CH10" s="1927">
        <v>324.57279547489804</v>
      </c>
      <c r="CI10" s="1927">
        <v>328.87319683730482</v>
      </c>
      <c r="CJ10" s="1927">
        <v>240.62107003358545</v>
      </c>
      <c r="CK10" s="1927">
        <v>894.06706234578837</v>
      </c>
      <c r="CL10" s="1927">
        <v>231.71412906179185</v>
      </c>
      <c r="CM10" s="1927">
        <v>239.09061713356917</v>
      </c>
      <c r="CN10" s="1927">
        <v>274.74751769791038</v>
      </c>
      <c r="CO10" s="1927">
        <v>745.5522638932714</v>
      </c>
      <c r="CP10" s="1927">
        <v>285.93545682055668</v>
      </c>
      <c r="CQ10" s="1927">
        <v>273.48872055929832</v>
      </c>
      <c r="CR10" s="1927">
        <v>259.41417544079138</v>
      </c>
      <c r="CS10" s="1927">
        <v>818.83835282064638</v>
      </c>
      <c r="CT10" s="1929">
        <v>3305.6668040973077</v>
      </c>
      <c r="CU10" s="1928">
        <v>307.31401861021305</v>
      </c>
      <c r="CV10" s="1927">
        <v>236.78827485380339</v>
      </c>
      <c r="CW10" s="1927">
        <v>308.01485670008583</v>
      </c>
      <c r="CX10" s="1927">
        <v>852.11715016410221</v>
      </c>
      <c r="CY10" s="1927">
        <v>312.26356648156491</v>
      </c>
      <c r="CZ10" s="1927">
        <v>326.99767052233187</v>
      </c>
      <c r="DA10" s="1927">
        <v>267.49926432843182</v>
      </c>
      <c r="DB10" s="1927">
        <v>906.76050133232866</v>
      </c>
      <c r="DC10" s="1927">
        <v>331.5287522342922</v>
      </c>
      <c r="DD10" s="1927">
        <v>230.15055588876945</v>
      </c>
      <c r="DE10" s="1927">
        <v>243.55881242292801</v>
      </c>
      <c r="DF10" s="1927">
        <v>805.23812054598966</v>
      </c>
      <c r="DG10" s="1927">
        <v>260.03983429476921</v>
      </c>
      <c r="DH10" s="1927">
        <v>256.6226754715538</v>
      </c>
      <c r="DI10" s="1927">
        <v>243.62996151997973</v>
      </c>
      <c r="DJ10" s="1927">
        <v>760.29247128630266</v>
      </c>
      <c r="DK10" s="1929">
        <v>3324.4082433287235</v>
      </c>
      <c r="DL10" s="1928">
        <f>DL4-DL5-DL6-DL7-DL8-DL9</f>
        <v>189.07962717497185</v>
      </c>
      <c r="DM10" s="1927">
        <f t="shared" ref="DM10:DN10" si="21">DM4-DM5-DM6-DM7-DM8-DM9</f>
        <v>208.86399321062629</v>
      </c>
      <c r="DN10" s="1927">
        <f t="shared" si="21"/>
        <v>222.52133358386624</v>
      </c>
      <c r="DO10" s="1927">
        <f t="shared" si="4"/>
        <v>620.46495396946443</v>
      </c>
      <c r="DP10" s="1927">
        <f t="shared" ref="DP10:DR10" si="22">DP4-DP5-DP6-DP7-DP8-DP9</f>
        <v>203.54689090108744</v>
      </c>
      <c r="DQ10" s="1927">
        <f t="shared" si="22"/>
        <v>163.8345563881399</v>
      </c>
      <c r="DR10" s="1927">
        <f t="shared" si="22"/>
        <v>211.96044930841398</v>
      </c>
      <c r="DS10" s="1927">
        <f t="shared" si="5"/>
        <v>579.34189659764138</v>
      </c>
      <c r="DT10" s="1927">
        <f t="shared" ref="DT10:DV10" si="23">DT4-DT5-DT6-DT7-DT8-DT9</f>
        <v>205.84367174939229</v>
      </c>
      <c r="DU10" s="1927">
        <f t="shared" si="23"/>
        <v>166.6751592857882</v>
      </c>
      <c r="DV10" s="1927">
        <f t="shared" si="23"/>
        <v>169.96975538436277</v>
      </c>
      <c r="DW10" s="1927">
        <f t="shared" si="6"/>
        <v>542.48858641954325</v>
      </c>
      <c r="DX10" s="1927">
        <f t="shared" ref="DX10:DZ10" si="24">DX4-DX5-DX6-DX7-DX8-DX9</f>
        <v>217.93779271953181</v>
      </c>
      <c r="DY10" s="1927">
        <f t="shared" si="24"/>
        <v>175.61896687450781</v>
      </c>
      <c r="DZ10" s="1927">
        <f t="shared" si="24"/>
        <v>163.8009142702287</v>
      </c>
      <c r="EA10" s="1927">
        <f t="shared" si="7"/>
        <v>557.35767386426824</v>
      </c>
      <c r="EB10" s="1929">
        <f t="shared" si="8"/>
        <v>2299.6531108509171</v>
      </c>
      <c r="EC10" s="1927">
        <f t="shared" ref="EC10:EM10" si="25">EC4-EC5-EC6-EC7-EC8-EC9</f>
        <v>197.11471661235873</v>
      </c>
      <c r="ED10" s="1927">
        <f t="shared" si="25"/>
        <v>227.12203022389053</v>
      </c>
      <c r="EE10" s="1927">
        <f t="shared" si="25"/>
        <v>257.63197395475555</v>
      </c>
      <c r="EF10" s="1927">
        <f t="shared" si="9"/>
        <v>681.86872079100476</v>
      </c>
      <c r="EG10" s="1927">
        <f t="shared" si="25"/>
        <v>217.49713071217667</v>
      </c>
      <c r="EH10" s="1927">
        <f t="shared" si="25"/>
        <v>213.14508782234913</v>
      </c>
      <c r="EI10" s="1927">
        <f t="shared" si="25"/>
        <v>240.57338501957111</v>
      </c>
      <c r="EJ10" s="1927">
        <f t="shared" si="20"/>
        <v>671.2156035540969</v>
      </c>
      <c r="EK10" s="1927">
        <f t="shared" si="25"/>
        <v>198.6409807801889</v>
      </c>
      <c r="EL10" s="1927">
        <f t="shared" si="25"/>
        <v>227.32715995176829</v>
      </c>
      <c r="EM10" s="1927">
        <f t="shared" si="25"/>
        <v>212.97586967380118</v>
      </c>
      <c r="EN10" s="1927">
        <f t="shared" si="10"/>
        <v>638.94401040575838</v>
      </c>
      <c r="EO10" s="1927">
        <v>272.27663342392822</v>
      </c>
      <c r="EP10" s="1927">
        <v>212.29522232461957</v>
      </c>
      <c r="EQ10" s="1927">
        <v>219.50056649040002</v>
      </c>
      <c r="ER10" s="1927">
        <f t="shared" si="11"/>
        <v>704.07242223894787</v>
      </c>
      <c r="ES10" s="1929">
        <f t="shared" si="12"/>
        <v>2696.1007569898084</v>
      </c>
      <c r="ET10" s="1928">
        <v>238.4858923717955</v>
      </c>
      <c r="EU10" s="1927">
        <v>225.27533449391694</v>
      </c>
      <c r="EV10" s="1927">
        <v>315.72928173190655</v>
      </c>
      <c r="EW10" s="1927">
        <v>779.49050859761905</v>
      </c>
      <c r="EX10" s="1927">
        <v>248.31310299374601</v>
      </c>
      <c r="EY10" s="1927">
        <v>248.31310299374601</v>
      </c>
      <c r="EZ10" s="1927">
        <v>248.31310299374601</v>
      </c>
      <c r="FA10" s="1927">
        <v>744.93930898123801</v>
      </c>
      <c r="FB10" s="1927">
        <v>269.26412660071071</v>
      </c>
      <c r="FC10" s="1927">
        <v>241.54665559365884</v>
      </c>
      <c r="FD10" s="1927">
        <v>253.48448371819097</v>
      </c>
      <c r="FE10" s="1927">
        <v>764.29526591256058</v>
      </c>
      <c r="FF10" s="1927">
        <v>209.15796726800346</v>
      </c>
      <c r="FG10" s="1927">
        <v>252.25261398371231</v>
      </c>
      <c r="FH10" s="1927">
        <v>246.07902563274683</v>
      </c>
      <c r="FI10" s="1927">
        <v>707.48960688446255</v>
      </c>
      <c r="FJ10" s="1929">
        <f t="shared" si="13"/>
        <v>2996.2146903758803</v>
      </c>
      <c r="FK10" s="1928">
        <f t="shared" ref="FK10:FZ10" si="26">FK4-FK5-FK6-FK7-FK8-FK9</f>
        <v>204.27810107856334</v>
      </c>
      <c r="FL10" s="1927">
        <f t="shared" si="26"/>
        <v>254.30586986139568</v>
      </c>
      <c r="FM10" s="1927">
        <f t="shared" si="26"/>
        <v>280.55969031550592</v>
      </c>
      <c r="FN10" s="1927">
        <f t="shared" si="26"/>
        <v>739.14366125546496</v>
      </c>
      <c r="FO10" s="1927">
        <f t="shared" si="26"/>
        <v>256.91491745205525</v>
      </c>
      <c r="FP10" s="1927">
        <f t="shared" si="26"/>
        <v>270.78183643968612</v>
      </c>
      <c r="FQ10" s="1927">
        <f t="shared" si="26"/>
        <v>239.46851109253629</v>
      </c>
      <c r="FR10" s="1927">
        <f t="shared" si="26"/>
        <v>767.16526498427743</v>
      </c>
      <c r="FS10" s="1927">
        <f t="shared" si="26"/>
        <v>271.21167756428218</v>
      </c>
      <c r="FT10" s="1927">
        <f t="shared" si="26"/>
        <v>233.99383137454532</v>
      </c>
      <c r="FU10" s="1927">
        <f t="shared" si="26"/>
        <v>229.90579471105264</v>
      </c>
      <c r="FV10" s="1927">
        <f t="shared" si="26"/>
        <v>735.1113036498798</v>
      </c>
      <c r="FW10" s="1927">
        <f t="shared" si="26"/>
        <v>240.79100420191565</v>
      </c>
      <c r="FX10" s="1927">
        <f t="shared" si="26"/>
        <v>247.39813081041387</v>
      </c>
      <c r="FY10" s="1927">
        <f t="shared" si="26"/>
        <v>237.34808967094187</v>
      </c>
      <c r="FZ10" s="1927">
        <f t="shared" si="26"/>
        <v>725.53722468327192</v>
      </c>
      <c r="GA10" s="1929">
        <f t="shared" si="14"/>
        <v>2966.9574545728942</v>
      </c>
      <c r="GB10" s="1928">
        <v>202.29851008710932</v>
      </c>
      <c r="GC10" s="1927">
        <v>249.82566440372227</v>
      </c>
      <c r="GD10" s="1927">
        <v>242.61469401635753</v>
      </c>
      <c r="GE10" s="1927">
        <f t="shared" si="15"/>
        <v>694.73886850718918</v>
      </c>
      <c r="GF10" s="1927">
        <v>248.49184734407382</v>
      </c>
      <c r="GG10" s="1927">
        <v>258.50645148560142</v>
      </c>
      <c r="GH10" s="1927">
        <v>202.49521910706312</v>
      </c>
      <c r="GI10" s="1927">
        <f t="shared" si="16"/>
        <v>709.49351793673839</v>
      </c>
      <c r="GJ10" s="1927">
        <v>234.95080094528066</v>
      </c>
      <c r="GK10" s="1927">
        <v>248.10426858776114</v>
      </c>
      <c r="GL10" s="1927">
        <v>213.10531327431502</v>
      </c>
      <c r="GM10" s="1927">
        <f>GJ10+GK10+GL10</f>
        <v>696.16038280735677</v>
      </c>
      <c r="GN10" s="1927">
        <v>251.71582785979049</v>
      </c>
      <c r="GO10" s="1927">
        <v>271.59165127021777</v>
      </c>
      <c r="GP10" s="1927">
        <v>286.06978524319481</v>
      </c>
      <c r="GQ10" s="1927">
        <f t="shared" si="18"/>
        <v>809.37726437320305</v>
      </c>
      <c r="GR10" s="1929">
        <f t="shared" si="19"/>
        <v>2909.7700336244875</v>
      </c>
      <c r="GS10" s="1934">
        <v>264.33311447557901</v>
      </c>
      <c r="GT10" s="1935">
        <v>313.07982205568271</v>
      </c>
      <c r="GU10" s="1935">
        <v>316.43153925716081</v>
      </c>
      <c r="GV10" s="1935">
        <v>893.84447578842298</v>
      </c>
      <c r="GW10" s="1935">
        <v>317.71268503715504</v>
      </c>
      <c r="GX10" s="1935">
        <v>324.99034222754238</v>
      </c>
      <c r="GY10" s="1935">
        <v>283.34776778321429</v>
      </c>
      <c r="GZ10" s="1935">
        <v>926.05079504791172</v>
      </c>
      <c r="HA10" s="1935">
        <v>289.82996420075222</v>
      </c>
      <c r="HB10" s="1935">
        <v>280.28232142101757</v>
      </c>
      <c r="HC10" s="1935">
        <v>269.9532411757026</v>
      </c>
      <c r="HD10" s="1935">
        <v>840.06552679747244</v>
      </c>
      <c r="HE10" s="1935">
        <v>302.78227083288965</v>
      </c>
      <c r="HF10" s="1935">
        <v>283.76552113938658</v>
      </c>
      <c r="HG10" s="1935">
        <v>294.21360197517276</v>
      </c>
      <c r="HH10" s="1935">
        <v>880.76139394744905</v>
      </c>
      <c r="HI10" s="1936">
        <v>3540.7221915812556</v>
      </c>
    </row>
    <row r="11" spans="1:217" ht="45.75" customHeight="1" x14ac:dyDescent="0.5">
      <c r="A11" s="1904" t="s">
        <v>1185</v>
      </c>
      <c r="B11" s="1905">
        <v>1438.0061220876401</v>
      </c>
      <c r="C11" s="1905">
        <v>1363.5906450359498</v>
      </c>
      <c r="D11" s="1905">
        <v>1437.027246694729</v>
      </c>
      <c r="E11" s="1905">
        <v>4238.6240138183193</v>
      </c>
      <c r="F11" s="1905">
        <v>1592.184228612846</v>
      </c>
      <c r="G11" s="1905">
        <v>1504.9753668021676</v>
      </c>
      <c r="H11" s="1905">
        <v>1417.8878671681759</v>
      </c>
      <c r="I11" s="1905">
        <v>4515.0474625831894</v>
      </c>
      <c r="J11" s="1905">
        <v>1402.9342745414137</v>
      </c>
      <c r="K11" s="1905">
        <v>1507.0323748493568</v>
      </c>
      <c r="L11" s="1905">
        <v>1407.9867294625249</v>
      </c>
      <c r="M11" s="1905">
        <v>4317.9533788532954</v>
      </c>
      <c r="N11" s="1905">
        <v>1706.9753761187942</v>
      </c>
      <c r="O11" s="1905">
        <v>1453.7471308057225</v>
      </c>
      <c r="P11" s="1905">
        <v>1368.0074054059553</v>
      </c>
      <c r="Q11" s="1905">
        <v>4528.729912330472</v>
      </c>
      <c r="R11" s="1905">
        <v>17600.354767585275</v>
      </c>
      <c r="S11" s="1905">
        <v>1346.5119068844301</v>
      </c>
      <c r="T11" s="1905">
        <v>1312.9129431641193</v>
      </c>
      <c r="U11" s="1905">
        <v>1139.2251499514512</v>
      </c>
      <c r="V11" s="1905">
        <v>3798.65</v>
      </c>
      <c r="W11" s="1905">
        <v>1233.98325431438</v>
      </c>
      <c r="X11" s="1905">
        <v>1142.42388054811</v>
      </c>
      <c r="Y11" s="1905">
        <v>1164.9534497497202</v>
      </c>
      <c r="Z11" s="1905">
        <v>1397.987094629844</v>
      </c>
      <c r="AA11" s="1905">
        <v>1188.6634550610202</v>
      </c>
      <c r="AB11" s="1905">
        <v>1239.8850817184034</v>
      </c>
      <c r="AC11" s="1905">
        <v>3826.5299999999997</v>
      </c>
      <c r="AD11" s="1905">
        <v>14600.205720849506</v>
      </c>
      <c r="AE11" s="1937">
        <v>1170.4246851559201</v>
      </c>
      <c r="AF11" s="1938">
        <v>1011.74966380351</v>
      </c>
      <c r="AG11" s="1938">
        <v>1084.9287611106929</v>
      </c>
      <c r="AH11" s="1938">
        <v>3267.103110070123</v>
      </c>
      <c r="AI11" s="1938">
        <v>1168.2475814160621</v>
      </c>
      <c r="AJ11" s="1938">
        <v>1040.9299238067001</v>
      </c>
      <c r="AK11" s="1938">
        <v>1062.6003419473482</v>
      </c>
      <c r="AL11" s="1938">
        <v>3271.7778471701099</v>
      </c>
      <c r="AM11" s="1939">
        <v>1158.787726113798</v>
      </c>
      <c r="AN11" s="1939">
        <v>1182.62282278621</v>
      </c>
      <c r="AO11" s="1939">
        <v>1085.8661813023114</v>
      </c>
      <c r="AP11" s="1939">
        <v>3427.2767302023194</v>
      </c>
      <c r="AQ11" s="1939">
        <v>1396.8842944928349</v>
      </c>
      <c r="AR11" s="1939">
        <v>1044.7919911415249</v>
      </c>
      <c r="AS11" s="1939">
        <v>1057.3292697242612</v>
      </c>
      <c r="AT11" s="1939">
        <v>3499.0055553586208</v>
      </c>
      <c r="AU11" s="1940">
        <v>13465.161355805174</v>
      </c>
      <c r="AV11" s="1939">
        <v>1124.9260618124242</v>
      </c>
      <c r="AW11" s="1940">
        <v>1031.2043209257085</v>
      </c>
      <c r="AX11" s="1939">
        <v>1136.4374425383655</v>
      </c>
      <c r="AY11" s="1908">
        <v>3292.5678252764983</v>
      </c>
      <c r="AZ11" s="1908">
        <v>1008.5957959208707</v>
      </c>
      <c r="BA11" s="1908">
        <v>1178.4030446138918</v>
      </c>
      <c r="BB11" s="1908">
        <v>1059.7742521528789</v>
      </c>
      <c r="BC11" s="1908">
        <v>3246.7730926876416</v>
      </c>
      <c r="BD11" s="1910">
        <v>1152.9289036999899</v>
      </c>
      <c r="BE11" s="1911">
        <v>1160.914363284716</v>
      </c>
      <c r="BF11" s="1911">
        <v>974.30844542834802</v>
      </c>
      <c r="BG11" s="1911">
        <v>3288.1517124130542</v>
      </c>
      <c r="BH11" s="1911">
        <v>1080.1429967368981</v>
      </c>
      <c r="BI11" s="1911">
        <v>1021.733787332846</v>
      </c>
      <c r="BJ11" s="1911">
        <v>990.7424053662462</v>
      </c>
      <c r="BK11" s="1911">
        <v>3092.6191894359899</v>
      </c>
      <c r="BL11" s="1911">
        <v>12920.111819813184</v>
      </c>
      <c r="BM11" s="1911">
        <v>1059.695559346143</v>
      </c>
      <c r="BN11" s="1911">
        <v>975.75626191133779</v>
      </c>
      <c r="BO11" s="1911">
        <v>1006.2915323914731</v>
      </c>
      <c r="BP11" s="1911">
        <v>3041.7433536489534</v>
      </c>
      <c r="BQ11" s="1911">
        <v>900.81614185496881</v>
      </c>
      <c r="BR11" s="1911">
        <v>1039.8110355865012</v>
      </c>
      <c r="BS11" s="1911">
        <v>1087.1123396760611</v>
      </c>
      <c r="BT11" s="1911">
        <v>3027.7395171175312</v>
      </c>
      <c r="BU11" s="1911">
        <v>981.12296680820077</v>
      </c>
      <c r="BV11" s="1911">
        <v>1207.8588666893334</v>
      </c>
      <c r="BW11" s="1911">
        <v>1051.1980001381821</v>
      </c>
      <c r="BX11" s="1911">
        <v>3240.179833635716</v>
      </c>
      <c r="BY11" s="1911">
        <v>1098.0909323158021</v>
      </c>
      <c r="BZ11" s="1911">
        <v>1109.5851593753641</v>
      </c>
      <c r="CA11" s="1911">
        <v>1130.0089768713499</v>
      </c>
      <c r="CB11" s="1911">
        <v>3337.6850685625159</v>
      </c>
      <c r="CC11" s="1911">
        <v>12647.347772964717</v>
      </c>
      <c r="CD11" s="1915">
        <v>1180.4823901344278</v>
      </c>
      <c r="CE11" s="1911">
        <v>1031.8469635346923</v>
      </c>
      <c r="CF11" s="1911">
        <v>1122.1410586281909</v>
      </c>
      <c r="CG11" s="1911">
        <v>3334.4704122973108</v>
      </c>
      <c r="CH11" s="1911">
        <v>1080.893440138841</v>
      </c>
      <c r="CI11" s="1911">
        <v>1164.900407594758</v>
      </c>
      <c r="CJ11" s="1911">
        <v>1019.824740595331</v>
      </c>
      <c r="CK11" s="1911">
        <v>3265.6185883289304</v>
      </c>
      <c r="CL11" s="1911">
        <v>1084.6354867480909</v>
      </c>
      <c r="CM11" s="1911">
        <v>1066.2230118609832</v>
      </c>
      <c r="CN11" s="1911">
        <v>1015.9256955531033</v>
      </c>
      <c r="CO11" s="1911">
        <v>3166.7841941621773</v>
      </c>
      <c r="CP11" s="1911">
        <v>1161.644129575139</v>
      </c>
      <c r="CQ11" s="1911">
        <v>1106.1130456206856</v>
      </c>
      <c r="CR11" s="1911">
        <v>1099.4449473080435</v>
      </c>
      <c r="CS11" s="1911">
        <v>3367.2021225038684</v>
      </c>
      <c r="CT11" s="1914">
        <v>13134.075317292285</v>
      </c>
      <c r="CU11" s="1915">
        <v>1256.8378399854655</v>
      </c>
      <c r="CV11" s="1911">
        <v>1030.4424345427713</v>
      </c>
      <c r="CW11" s="1911">
        <v>1087.8320902263515</v>
      </c>
      <c r="CX11" s="1911">
        <v>3375.1123647545883</v>
      </c>
      <c r="CY11" s="1911">
        <v>934.20774864308271</v>
      </c>
      <c r="CZ11" s="1911">
        <v>1266.921673949154</v>
      </c>
      <c r="DA11" s="1911">
        <v>1116.3631370159519</v>
      </c>
      <c r="DB11" s="1911">
        <v>3317.4925596081885</v>
      </c>
      <c r="DC11" s="1911">
        <v>1322.9646527841862</v>
      </c>
      <c r="DD11" s="1911">
        <v>1134.0230284857148</v>
      </c>
      <c r="DE11" s="1911">
        <v>1033.5136843586797</v>
      </c>
      <c r="DF11" s="1911">
        <v>3490.501365628581</v>
      </c>
      <c r="DG11" s="1911">
        <v>1306.6560648907093</v>
      </c>
      <c r="DH11" s="1911">
        <v>939.4420037480719</v>
      </c>
      <c r="DI11" s="1911">
        <v>981.49812121225273</v>
      </c>
      <c r="DJ11" s="1911">
        <v>3227.5961898510341</v>
      </c>
      <c r="DK11" s="1914">
        <v>13410.702479842392</v>
      </c>
      <c r="DL11" s="1915">
        <v>1128.1753412241183</v>
      </c>
      <c r="DM11" s="1911">
        <v>882.37496145554917</v>
      </c>
      <c r="DN11" s="1911">
        <v>1030.4269874996628</v>
      </c>
      <c r="DO11" s="1911">
        <f t="shared" si="4"/>
        <v>3040.9772901793303</v>
      </c>
      <c r="DP11" s="1911">
        <v>1091.7700363053275</v>
      </c>
      <c r="DQ11" s="1911">
        <v>1010.7712665469935</v>
      </c>
      <c r="DR11" s="1911">
        <v>1247.0153798405267</v>
      </c>
      <c r="DS11" s="1911">
        <f t="shared" si="5"/>
        <v>3349.5566826928475</v>
      </c>
      <c r="DT11" s="1911">
        <v>932.90708736370152</v>
      </c>
      <c r="DU11" s="1911">
        <v>948.20774041413847</v>
      </c>
      <c r="DV11" s="1911">
        <v>970.64542224375487</v>
      </c>
      <c r="DW11" s="1911">
        <f t="shared" si="6"/>
        <v>2851.7602500215949</v>
      </c>
      <c r="DX11" s="1911">
        <v>1089.041797123384</v>
      </c>
      <c r="DY11" s="1911">
        <v>1191.3343129944842</v>
      </c>
      <c r="DZ11" s="1911">
        <v>905.88478164171988</v>
      </c>
      <c r="EA11" s="1911">
        <f t="shared" si="7"/>
        <v>3186.260891759588</v>
      </c>
      <c r="EB11" s="1914">
        <f t="shared" si="8"/>
        <v>12428.55511465336</v>
      </c>
      <c r="EC11" s="1915">
        <v>1135.4401463152526</v>
      </c>
      <c r="ED11" s="1911">
        <v>1026.4171561471373</v>
      </c>
      <c r="EE11" s="1911">
        <v>1167.380163522379</v>
      </c>
      <c r="EF11" s="1911">
        <f t="shared" si="9"/>
        <v>3329.2374659847692</v>
      </c>
      <c r="EG11" s="1911">
        <v>1102.6496367345972</v>
      </c>
      <c r="EH11" s="1911">
        <v>1220.4389119889627</v>
      </c>
      <c r="EI11" s="1911">
        <v>1110.0578643406766</v>
      </c>
      <c r="EJ11" s="1911">
        <f t="shared" si="20"/>
        <v>3433.1464130642366</v>
      </c>
      <c r="EK11" s="1911">
        <v>1179.4709729447557</v>
      </c>
      <c r="EL11" s="1911">
        <v>1060.8429903860133</v>
      </c>
      <c r="EM11" s="1911">
        <v>1056.2662626519971</v>
      </c>
      <c r="EN11" s="1911">
        <f t="shared" si="10"/>
        <v>3296.580225982766</v>
      </c>
      <c r="EO11" s="1911">
        <v>1085.3997747657747</v>
      </c>
      <c r="EP11" s="1911">
        <v>1291.3986875998667</v>
      </c>
      <c r="EQ11" s="1911">
        <v>1192.7535098173576</v>
      </c>
      <c r="ER11" s="1911">
        <f t="shared" si="11"/>
        <v>3569.5519721829987</v>
      </c>
      <c r="ES11" s="1914">
        <f t="shared" si="12"/>
        <v>13628.516077214772</v>
      </c>
      <c r="ET11" s="1915">
        <v>1135.1672096802115</v>
      </c>
      <c r="EU11" s="1911">
        <v>1147.806830922781</v>
      </c>
      <c r="EV11" s="1911">
        <v>1261.9413417668252</v>
      </c>
      <c r="EW11" s="1911">
        <v>3544.9153823698175</v>
      </c>
      <c r="EX11" s="1911">
        <v>1159.5336734455436</v>
      </c>
      <c r="EY11" s="1911">
        <v>1328.3678602484274</v>
      </c>
      <c r="EZ11" s="1911">
        <v>1369.907007712219</v>
      </c>
      <c r="FA11" s="1911">
        <v>3857.8085414061902</v>
      </c>
      <c r="FB11" s="1911">
        <v>1530.2810763292232</v>
      </c>
      <c r="FC11" s="1911">
        <v>1324.6768024980947</v>
      </c>
      <c r="FD11" s="1911">
        <v>1209.3439881689321</v>
      </c>
      <c r="FE11" s="1911">
        <v>4064.3018669962503</v>
      </c>
      <c r="FF11" s="1911">
        <v>1044.2140041153643</v>
      </c>
      <c r="FG11" s="1911">
        <v>1010.3595538837365</v>
      </c>
      <c r="FH11" s="1911">
        <v>1099.6274141653</v>
      </c>
      <c r="FI11" s="1911">
        <v>3154.2009721644008</v>
      </c>
      <c r="FJ11" s="1914">
        <f t="shared" si="13"/>
        <v>14621.22676293666</v>
      </c>
      <c r="FK11" s="1915">
        <f t="shared" ref="FK11:FZ11" si="27">FK12+FK13</f>
        <v>984.06328134648118</v>
      </c>
      <c r="FL11" s="1911">
        <f t="shared" si="27"/>
        <v>977.13044481480358</v>
      </c>
      <c r="FM11" s="1911">
        <f t="shared" si="27"/>
        <v>1106.1658881275825</v>
      </c>
      <c r="FN11" s="1911">
        <f t="shared" si="27"/>
        <v>3067.3596142888673</v>
      </c>
      <c r="FO11" s="1911">
        <f t="shared" si="27"/>
        <v>1093.8679948466702</v>
      </c>
      <c r="FP11" s="1911">
        <f t="shared" si="27"/>
        <v>1213.1082675698112</v>
      </c>
      <c r="FQ11" s="1911">
        <f t="shared" si="27"/>
        <v>1164.0860306418128</v>
      </c>
      <c r="FR11" s="1911">
        <f t="shared" si="27"/>
        <v>3471.0622930582945</v>
      </c>
      <c r="FS11" s="1911">
        <f t="shared" si="27"/>
        <v>1197.8172384625943</v>
      </c>
      <c r="FT11" s="1911">
        <f t="shared" si="27"/>
        <v>1161.5117840644082</v>
      </c>
      <c r="FU11" s="1911">
        <f t="shared" si="27"/>
        <v>1240.2651650362557</v>
      </c>
      <c r="FV11" s="1911">
        <f t="shared" si="27"/>
        <v>3599.5941875632584</v>
      </c>
      <c r="FW11" s="1911">
        <f t="shared" si="27"/>
        <v>1271.0842595643226</v>
      </c>
      <c r="FX11" s="1911">
        <f t="shared" si="27"/>
        <v>1445.7532127268839</v>
      </c>
      <c r="FY11" s="1911">
        <f t="shared" si="27"/>
        <v>1153.654513713092</v>
      </c>
      <c r="FZ11" s="1911">
        <f t="shared" si="27"/>
        <v>3870.4919860042983</v>
      </c>
      <c r="GA11" s="1914">
        <f t="shared" si="14"/>
        <v>14008.508080914718</v>
      </c>
      <c r="GB11" s="1915">
        <f>GB12+GB13</f>
        <v>1375.4680853612695</v>
      </c>
      <c r="GC11" s="1911">
        <f t="shared" ref="GC11:GD11" si="28">GC12+GC13</f>
        <v>1115.3957530955847</v>
      </c>
      <c r="GD11" s="1911">
        <f t="shared" si="28"/>
        <v>1225.7984165170074</v>
      </c>
      <c r="GE11" s="1911">
        <f>GB11+GC11+GD11</f>
        <v>3716.6622549738613</v>
      </c>
      <c r="GF11" s="1911">
        <f t="shared" ref="GF11:GH11" si="29">GF12+GF13</f>
        <v>1337.1023132018704</v>
      </c>
      <c r="GG11" s="1911">
        <f t="shared" si="29"/>
        <v>1321.0946224919328</v>
      </c>
      <c r="GH11" s="1911">
        <f t="shared" si="29"/>
        <v>1125.9263106189246</v>
      </c>
      <c r="GI11" s="1911">
        <f t="shared" si="16"/>
        <v>3784.123246312728</v>
      </c>
      <c r="GJ11" s="1911">
        <f t="shared" ref="GJ11:GL11" si="30">GJ12+GJ13</f>
        <v>1505.7369222441071</v>
      </c>
      <c r="GK11" s="1911">
        <f t="shared" si="30"/>
        <v>1211.4133944886853</v>
      </c>
      <c r="GL11" s="1911">
        <f t="shared" si="30"/>
        <v>1279.1768666130424</v>
      </c>
      <c r="GM11" s="1911">
        <f t="shared" si="17"/>
        <v>3996.3271833458348</v>
      </c>
      <c r="GN11" s="1911">
        <f t="shared" ref="GN11:GP11" si="31">GN12+GN13</f>
        <v>1310.6662126538115</v>
      </c>
      <c r="GO11" s="1911">
        <f t="shared" si="31"/>
        <v>1317.4322235855548</v>
      </c>
      <c r="GP11" s="1911">
        <f t="shared" si="31"/>
        <v>1266.311469152515</v>
      </c>
      <c r="GQ11" s="1911">
        <f t="shared" si="18"/>
        <v>3894.4099053918817</v>
      </c>
      <c r="GR11" s="1914">
        <f t="shared" si="19"/>
        <v>15391.522590024306</v>
      </c>
      <c r="GS11" s="1917">
        <v>1410.7261995599788</v>
      </c>
      <c r="GT11" s="1918">
        <v>1137.596367216637</v>
      </c>
      <c r="GU11" s="1918">
        <v>1174.814968865327</v>
      </c>
      <c r="GV11" s="1918">
        <v>3723.137535641943</v>
      </c>
      <c r="GW11" s="1918">
        <v>1339.531323315319</v>
      </c>
      <c r="GX11" s="1918">
        <v>1557.0694701419993</v>
      </c>
      <c r="GY11" s="1918">
        <v>1410.1821113688279</v>
      </c>
      <c r="GZ11" s="1918">
        <v>4306.7829048261465</v>
      </c>
      <c r="HA11" s="1918">
        <v>1546.6411966977089</v>
      </c>
      <c r="HB11" s="1918">
        <v>1666.7849005890093</v>
      </c>
      <c r="HC11" s="1918">
        <v>1606.986496068434</v>
      </c>
      <c r="HD11" s="1918">
        <v>4820.4125933551513</v>
      </c>
      <c r="HE11" s="1918">
        <v>1766.0695522667797</v>
      </c>
      <c r="HF11" s="1918">
        <v>1586.6986073651747</v>
      </c>
      <c r="HG11" s="1918">
        <v>1249.0253067524986</v>
      </c>
      <c r="HH11" s="1918">
        <v>4601.7934663844535</v>
      </c>
      <c r="HI11" s="1919">
        <v>17452.126500207691</v>
      </c>
    </row>
    <row r="12" spans="1:217" ht="45.75" customHeight="1" x14ac:dyDescent="0.5">
      <c r="A12" s="1920" t="s">
        <v>1186</v>
      </c>
      <c r="B12" s="1921">
        <v>1174.78876857157</v>
      </c>
      <c r="C12" s="1921">
        <v>1010.15960514421</v>
      </c>
      <c r="D12" s="1921">
        <v>1074.8614256923388</v>
      </c>
      <c r="E12" s="1921">
        <v>3259.809799408119</v>
      </c>
      <c r="F12" s="1921">
        <v>1283.528935265666</v>
      </c>
      <c r="G12" s="1921">
        <v>1212.5627413021675</v>
      </c>
      <c r="H12" s="1921">
        <v>1126.7307531681759</v>
      </c>
      <c r="I12" s="1921">
        <v>3622.8224297360093</v>
      </c>
      <c r="J12" s="1941">
        <v>1223.5537785414137</v>
      </c>
      <c r="K12" s="1941">
        <v>1162.6245545093568</v>
      </c>
      <c r="L12" s="1941">
        <v>1192.5067294625248</v>
      </c>
      <c r="M12" s="1941">
        <v>3578.6850625132956</v>
      </c>
      <c r="N12" s="1921">
        <v>1381.7317905687842</v>
      </c>
      <c r="O12" s="1921">
        <v>1131.3407126165926</v>
      </c>
      <c r="P12" s="1921">
        <v>1075.5405187558354</v>
      </c>
      <c r="Q12" s="1921">
        <v>3588.6130219412121</v>
      </c>
      <c r="R12" s="1921">
        <v>14049.930313598636</v>
      </c>
      <c r="S12" s="1921">
        <v>1073.15190688443</v>
      </c>
      <c r="T12" s="1921">
        <v>923.92294316411926</v>
      </c>
      <c r="U12" s="1921">
        <v>815.26514995145112</v>
      </c>
      <c r="V12" s="1921">
        <v>2812.34</v>
      </c>
      <c r="W12" s="1921">
        <v>908.85</v>
      </c>
      <c r="X12" s="1921">
        <v>900.42</v>
      </c>
      <c r="Y12" s="1921">
        <v>908.6400000000001</v>
      </c>
      <c r="Z12" s="1921">
        <v>931.25217685932</v>
      </c>
      <c r="AA12" s="1921">
        <v>932.54078340182025</v>
      </c>
      <c r="AB12" s="1921">
        <v>971.28439812640352</v>
      </c>
      <c r="AC12" s="1921">
        <v>2835.08</v>
      </c>
      <c r="AD12" s="1921">
        <v>10906.25</v>
      </c>
      <c r="AE12" s="1942">
        <v>1019.6</v>
      </c>
      <c r="AF12" s="1942">
        <v>877.51</v>
      </c>
      <c r="AG12" s="1942">
        <v>908.17953609668302</v>
      </c>
      <c r="AH12" s="1942">
        <v>2805.2895360966832</v>
      </c>
      <c r="AI12" s="1942">
        <v>972.00216275463197</v>
      </c>
      <c r="AJ12" s="1942">
        <v>837.5200000000001</v>
      </c>
      <c r="AK12" s="1942">
        <v>866.33113396537806</v>
      </c>
      <c r="AL12" s="1942">
        <v>2675.8532967200099</v>
      </c>
      <c r="AM12" s="1943">
        <v>971.286609730858</v>
      </c>
      <c r="AN12" s="1943">
        <v>965.39280000000008</v>
      </c>
      <c r="AO12" s="1943">
        <v>952.47113999999999</v>
      </c>
      <c r="AP12" s="1943">
        <v>2889.1505497308581</v>
      </c>
      <c r="AQ12" s="1943">
        <v>1212.2036586936599</v>
      </c>
      <c r="AR12" s="1943">
        <v>903.95999999999992</v>
      </c>
      <c r="AS12" s="1943">
        <v>931.9972150470511</v>
      </c>
      <c r="AT12" s="1943">
        <v>3048.1608737407109</v>
      </c>
      <c r="AU12" s="1944">
        <v>11418.454256288263</v>
      </c>
      <c r="AV12" s="1924">
        <v>983.37603972964303</v>
      </c>
      <c r="AW12" s="1944">
        <v>899.33384808994401</v>
      </c>
      <c r="AX12" s="1943">
        <v>992.98509999999999</v>
      </c>
      <c r="AY12" s="1923">
        <v>2875.6949878195874</v>
      </c>
      <c r="AZ12" s="1925">
        <v>865.78877687609395</v>
      </c>
      <c r="BA12" s="1925">
        <v>989.17833980631906</v>
      </c>
      <c r="BB12" s="1925">
        <v>906.40957531747893</v>
      </c>
      <c r="BC12" s="1923">
        <v>2761.376691999892</v>
      </c>
      <c r="BD12" s="1926">
        <v>958.32382599999994</v>
      </c>
      <c r="BE12" s="1927">
        <v>1008.1095709917761</v>
      </c>
      <c r="BF12" s="1927">
        <v>791.44282272248699</v>
      </c>
      <c r="BG12" s="1927">
        <v>2757.8762197142632</v>
      </c>
      <c r="BH12" s="1927">
        <v>935.53049999999996</v>
      </c>
      <c r="BI12" s="1927">
        <v>887.93230351172599</v>
      </c>
      <c r="BJ12" s="1927">
        <v>866.80652442005101</v>
      </c>
      <c r="BK12" s="1927">
        <v>2690.2693279317768</v>
      </c>
      <c r="BL12" s="1927">
        <v>11085.217227465519</v>
      </c>
      <c r="BM12" s="1927">
        <v>871.93484929252304</v>
      </c>
      <c r="BN12" s="1927">
        <v>754.66552269945998</v>
      </c>
      <c r="BO12" s="1927">
        <v>846.47807124590304</v>
      </c>
      <c r="BP12" s="1927">
        <v>2473.0784432378859</v>
      </c>
      <c r="BQ12" s="1927">
        <v>708.97362442849101</v>
      </c>
      <c r="BR12" s="1927">
        <v>881.18109878282007</v>
      </c>
      <c r="BS12" s="1927">
        <v>936.68743280859098</v>
      </c>
      <c r="BT12" s="1927">
        <v>2526.8421560199022</v>
      </c>
      <c r="BU12" s="1927">
        <v>842.34793763413302</v>
      </c>
      <c r="BV12" s="1927">
        <v>1022.36229179599</v>
      </c>
      <c r="BW12" s="1927">
        <v>907.05115097628993</v>
      </c>
      <c r="BX12" s="1927">
        <v>2771.7613804064131</v>
      </c>
      <c r="BY12" s="1927">
        <v>960.24773983077205</v>
      </c>
      <c r="BZ12" s="1927">
        <v>982.10645676960905</v>
      </c>
      <c r="CA12" s="1927">
        <v>941.16143066325992</v>
      </c>
      <c r="CB12" s="1927">
        <v>2883.5156272636409</v>
      </c>
      <c r="CC12" s="1927">
        <v>10655.197606927843</v>
      </c>
      <c r="CD12" s="1928">
        <v>969.66738486813904</v>
      </c>
      <c r="CE12" s="1927">
        <v>855.75037715493795</v>
      </c>
      <c r="CF12" s="1927">
        <v>848.62959187136096</v>
      </c>
      <c r="CG12" s="1927">
        <v>2674.0473538944379</v>
      </c>
      <c r="CH12" s="1927">
        <v>834.76636106082503</v>
      </c>
      <c r="CI12" s="1927">
        <v>915.21387190715802</v>
      </c>
      <c r="CJ12" s="1927">
        <v>866.91372106188101</v>
      </c>
      <c r="CK12" s="1927">
        <v>2616.8939540298643</v>
      </c>
      <c r="CL12" s="1927">
        <v>862.15204843940899</v>
      </c>
      <c r="CM12" s="1927">
        <v>900.93962417301191</v>
      </c>
      <c r="CN12" s="1927">
        <v>815.30239221543502</v>
      </c>
      <c r="CO12" s="1927">
        <v>2578.3940648278558</v>
      </c>
      <c r="CP12" s="1927">
        <v>858.28815571797395</v>
      </c>
      <c r="CQ12" s="1927">
        <v>941.91342755813798</v>
      </c>
      <c r="CR12" s="1927">
        <v>883.63495352630866</v>
      </c>
      <c r="CS12" s="1927">
        <v>2683.8365368024206</v>
      </c>
      <c r="CT12" s="1929">
        <v>10553.171909554578</v>
      </c>
      <c r="CU12" s="1928">
        <v>1063.3278771254199</v>
      </c>
      <c r="CV12" s="1927">
        <v>807.981854123537</v>
      </c>
      <c r="CW12" s="1927">
        <v>827.85803687381701</v>
      </c>
      <c r="CX12" s="1927">
        <v>2699.1677681227739</v>
      </c>
      <c r="CY12" s="1927">
        <v>743.29070683541192</v>
      </c>
      <c r="CZ12" s="1927">
        <v>1098.7399861056999</v>
      </c>
      <c r="DA12" s="1927">
        <v>876.93820955681701</v>
      </c>
      <c r="DB12" s="1927">
        <v>2718.9689024979289</v>
      </c>
      <c r="DC12" s="1927">
        <v>1082.71104045125</v>
      </c>
      <c r="DD12" s="1927">
        <v>917.44170317244198</v>
      </c>
      <c r="DE12" s="1927">
        <v>885.73233904119297</v>
      </c>
      <c r="DF12" s="1927">
        <v>2885.885082664885</v>
      </c>
      <c r="DG12" s="1927">
        <v>1030.36434235708</v>
      </c>
      <c r="DH12" s="1927">
        <v>789.40602292285405</v>
      </c>
      <c r="DI12" s="1927">
        <v>866.646398083132</v>
      </c>
      <c r="DJ12" s="1927">
        <v>2686.4167633630659</v>
      </c>
      <c r="DK12" s="1929">
        <v>10990.438516648654</v>
      </c>
      <c r="DL12" s="1928">
        <v>913.06296498765596</v>
      </c>
      <c r="DM12" s="1927">
        <v>722.71726714022498</v>
      </c>
      <c r="DN12" s="1927">
        <v>854.60115579391299</v>
      </c>
      <c r="DO12" s="1927">
        <f t="shared" si="4"/>
        <v>2490.3813879217942</v>
      </c>
      <c r="DP12" s="1927">
        <v>972.82554535118402</v>
      </c>
      <c r="DQ12" s="1927">
        <v>883.73729279004408</v>
      </c>
      <c r="DR12" s="1927">
        <v>1126.8469293206501</v>
      </c>
      <c r="DS12" s="1927">
        <f t="shared" si="5"/>
        <v>2983.4097674618779</v>
      </c>
      <c r="DT12" s="1927">
        <v>769.50451554370568</v>
      </c>
      <c r="DU12" s="1927">
        <v>824.35288038874535</v>
      </c>
      <c r="DV12" s="1927">
        <v>834.17741929564522</v>
      </c>
      <c r="DW12" s="1927">
        <f t="shared" si="6"/>
        <v>2428.0348152280962</v>
      </c>
      <c r="DX12" s="1927">
        <v>873.27830531298798</v>
      </c>
      <c r="DY12" s="1927">
        <v>1021.9073720858065</v>
      </c>
      <c r="DZ12" s="1927">
        <v>741.00930367419073</v>
      </c>
      <c r="EA12" s="1927">
        <f t="shared" si="7"/>
        <v>2636.1949810729852</v>
      </c>
      <c r="EB12" s="1929">
        <f t="shared" si="8"/>
        <v>10538.020951684754</v>
      </c>
      <c r="EC12" s="1928">
        <v>921.05272012679109</v>
      </c>
      <c r="ED12" s="1927">
        <v>902.34097515198005</v>
      </c>
      <c r="EE12" s="1927">
        <v>969.9103446503741</v>
      </c>
      <c r="EF12" s="1927">
        <f t="shared" si="9"/>
        <v>2793.3040399291453</v>
      </c>
      <c r="EG12" s="1927">
        <v>873.88850119243295</v>
      </c>
      <c r="EH12" s="1927">
        <v>971.66335289419396</v>
      </c>
      <c r="EI12" s="1927">
        <v>905.99195662095894</v>
      </c>
      <c r="EJ12" s="1927">
        <f t="shared" si="20"/>
        <v>2751.5438107075861</v>
      </c>
      <c r="EK12" s="1927">
        <v>949.05802075826398</v>
      </c>
      <c r="EL12" s="1927">
        <v>841.12379539475501</v>
      </c>
      <c r="EM12" s="1927">
        <v>863.04125450928495</v>
      </c>
      <c r="EN12" s="1927">
        <f t="shared" si="10"/>
        <v>2653.2230706623041</v>
      </c>
      <c r="EO12" s="1927">
        <v>865.89483269151299</v>
      </c>
      <c r="EP12" s="1927">
        <v>932.45388924632005</v>
      </c>
      <c r="EQ12" s="1927">
        <v>912.93950219056899</v>
      </c>
      <c r="ER12" s="1927">
        <f t="shared" si="11"/>
        <v>2711.2882241284019</v>
      </c>
      <c r="ES12" s="1929">
        <f t="shared" si="12"/>
        <v>10909.359145427439</v>
      </c>
      <c r="ET12" s="1928">
        <v>888.66116077305992</v>
      </c>
      <c r="EU12" s="1927">
        <v>799.83783949441397</v>
      </c>
      <c r="EV12" s="1927">
        <v>877.67145735975294</v>
      </c>
      <c r="EW12" s="1927">
        <v>2566.1704576272268</v>
      </c>
      <c r="EX12" s="1927">
        <v>851.93199349115002</v>
      </c>
      <c r="EY12" s="1927">
        <v>879.81740893797303</v>
      </c>
      <c r="EZ12" s="1927">
        <v>886.30895923441199</v>
      </c>
      <c r="FA12" s="1927">
        <v>2618.0583616635349</v>
      </c>
      <c r="FB12" s="1927">
        <v>950.000751763111</v>
      </c>
      <c r="FC12" s="1927">
        <v>880.58834373340892</v>
      </c>
      <c r="FD12" s="1927">
        <v>762.114873578014</v>
      </c>
      <c r="FE12" s="1927">
        <v>2592.7039690745337</v>
      </c>
      <c r="FF12" s="1927">
        <v>718.59127664295102</v>
      </c>
      <c r="FG12" s="1927">
        <v>701.10121335798999</v>
      </c>
      <c r="FH12" s="1927">
        <v>797.99115291535293</v>
      </c>
      <c r="FI12" s="1927">
        <v>2217.683642916294</v>
      </c>
      <c r="FJ12" s="1929">
        <f t="shared" si="13"/>
        <v>9994.616431281589</v>
      </c>
      <c r="FK12" s="1928">
        <v>682.97756194841202</v>
      </c>
      <c r="FL12" s="1927">
        <v>604.59401293375993</v>
      </c>
      <c r="FM12" s="1927">
        <v>730.64277676194001</v>
      </c>
      <c r="FN12" s="1927">
        <v>2018.214351644112</v>
      </c>
      <c r="FO12" s="1927">
        <v>673.62585848110109</v>
      </c>
      <c r="FP12" s="1927">
        <v>864.60048211196101</v>
      </c>
      <c r="FQ12" s="1927">
        <v>813.41293975412304</v>
      </c>
      <c r="FR12" s="1927">
        <v>2351.6392803471854</v>
      </c>
      <c r="FS12" s="1927">
        <v>841.15003789233799</v>
      </c>
      <c r="FT12" s="1927">
        <v>790.53782750909102</v>
      </c>
      <c r="FU12" s="1927">
        <v>778.38676041443796</v>
      </c>
      <c r="FV12" s="1927">
        <v>2410.074625815867</v>
      </c>
      <c r="FW12" s="1927">
        <v>845.49997080062201</v>
      </c>
      <c r="FX12" s="1927">
        <v>1127.73476349515</v>
      </c>
      <c r="FY12" s="1927">
        <v>780.08322858535803</v>
      </c>
      <c r="FZ12" s="1927">
        <v>2753.3179628811299</v>
      </c>
      <c r="GA12" s="1929">
        <f t="shared" si="14"/>
        <v>9533.2462206882956</v>
      </c>
      <c r="GB12" s="1928">
        <v>989.15559637015474</v>
      </c>
      <c r="GC12" s="1927">
        <v>856.57851135130693</v>
      </c>
      <c r="GD12" s="1927">
        <v>693.76351737952007</v>
      </c>
      <c r="GE12" s="1927">
        <f t="shared" si="15"/>
        <v>2539.4976251009816</v>
      </c>
      <c r="GF12" s="1927">
        <v>938.55800683416862</v>
      </c>
      <c r="GG12" s="1927">
        <v>898.50875051162257</v>
      </c>
      <c r="GH12" s="1927">
        <v>697.63969846567261</v>
      </c>
      <c r="GI12" s="1927">
        <f t="shared" si="16"/>
        <v>2534.7064558114639</v>
      </c>
      <c r="GJ12" s="1927">
        <v>1141.71461028158</v>
      </c>
      <c r="GK12" s="1927">
        <v>867.25493276930547</v>
      </c>
      <c r="GL12" s="1927">
        <v>930.04433118759403</v>
      </c>
      <c r="GM12" s="1927">
        <f t="shared" si="17"/>
        <v>2939.0138742384797</v>
      </c>
      <c r="GN12" s="1927">
        <v>971.22371011286111</v>
      </c>
      <c r="GO12" s="1927">
        <v>901.06641508950293</v>
      </c>
      <c r="GP12" s="1927">
        <v>872.59866495405277</v>
      </c>
      <c r="GQ12" s="1927">
        <f t="shared" si="18"/>
        <v>2744.8887901564167</v>
      </c>
      <c r="GR12" s="1929">
        <f t="shared" si="19"/>
        <v>10758.106745307341</v>
      </c>
      <c r="GS12" s="1930">
        <v>979.81653675755592</v>
      </c>
      <c r="GT12" s="1931">
        <v>744.77285021537568</v>
      </c>
      <c r="GU12" s="1931">
        <v>730.86819030387812</v>
      </c>
      <c r="GV12" s="1931">
        <v>2455.4575772768098</v>
      </c>
      <c r="GW12" s="1931">
        <v>985.87691910751346</v>
      </c>
      <c r="GX12" s="1931">
        <v>1121.3700617258498</v>
      </c>
      <c r="GY12" s="1931">
        <v>1060.4888765142125</v>
      </c>
      <c r="GZ12" s="1931">
        <v>3167.7358573475758</v>
      </c>
      <c r="HA12" s="1931">
        <v>1244.9270827116393</v>
      </c>
      <c r="HB12" s="1931">
        <v>1120.8167721044624</v>
      </c>
      <c r="HC12" s="1931">
        <v>1146.5010200460868</v>
      </c>
      <c r="HD12" s="1931">
        <v>3512.2448748621882</v>
      </c>
      <c r="HE12" s="1931">
        <v>1195.510913493006</v>
      </c>
      <c r="HF12" s="1931">
        <v>1158.4398582962356</v>
      </c>
      <c r="HG12" s="1931">
        <v>836.14558777954937</v>
      </c>
      <c r="HH12" s="1931">
        <v>3190.0963595687908</v>
      </c>
      <c r="HI12" s="1932">
        <v>12325.534669055363</v>
      </c>
    </row>
    <row r="13" spans="1:217" ht="45.75" customHeight="1" x14ac:dyDescent="0.5">
      <c r="A13" s="1920" t="s">
        <v>1187</v>
      </c>
      <c r="B13" s="1921">
        <v>263.21735351607003</v>
      </c>
      <c r="C13" s="1921">
        <v>353.43103989173994</v>
      </c>
      <c r="D13" s="1921">
        <v>362.16582100239009</v>
      </c>
      <c r="E13" s="1921">
        <v>978.81421441020007</v>
      </c>
      <c r="F13" s="1921">
        <v>308.65529334718002</v>
      </c>
      <c r="G13" s="1921">
        <v>292.41262549999999</v>
      </c>
      <c r="H13" s="1921">
        <v>291.15711399999998</v>
      </c>
      <c r="I13" s="1921">
        <v>892.22503284717993</v>
      </c>
      <c r="J13" s="1921">
        <v>179.38049599999999</v>
      </c>
      <c r="K13" s="1941">
        <v>344.40782033999994</v>
      </c>
      <c r="L13" s="1941">
        <v>215.48</v>
      </c>
      <c r="M13" s="1941">
        <v>739.26831633999996</v>
      </c>
      <c r="N13" s="1921">
        <v>325.24358555001004</v>
      </c>
      <c r="O13" s="1921">
        <v>322.40641818912997</v>
      </c>
      <c r="P13" s="1921">
        <v>292.46688665011999</v>
      </c>
      <c r="Q13" s="1921">
        <v>940.11689038925988</v>
      </c>
      <c r="R13" s="1921">
        <v>3550.4244539866399</v>
      </c>
      <c r="S13" s="1921">
        <v>273.36</v>
      </c>
      <c r="T13" s="1921">
        <v>388.99</v>
      </c>
      <c r="U13" s="1921">
        <v>323.95999999999998</v>
      </c>
      <c r="V13" s="1921">
        <v>986.31</v>
      </c>
      <c r="W13" s="1921">
        <v>325.13325431438005</v>
      </c>
      <c r="X13" s="1921">
        <v>242.00388054810998</v>
      </c>
      <c r="Y13" s="1921">
        <v>256.31344974972001</v>
      </c>
      <c r="Z13" s="1921">
        <v>466.73491777052408</v>
      </c>
      <c r="AA13" s="1921">
        <v>256.12267165920002</v>
      </c>
      <c r="AB13" s="1921">
        <v>268.600683592</v>
      </c>
      <c r="AC13" s="1921">
        <v>991.45</v>
      </c>
      <c r="AD13" s="1921">
        <v>3693.9557208495071</v>
      </c>
      <c r="AE13" s="1945">
        <v>150.82468515592001</v>
      </c>
      <c r="AF13" s="1942">
        <v>134.23966380351001</v>
      </c>
      <c r="AG13" s="1942">
        <v>176.74922501400999</v>
      </c>
      <c r="AH13" s="1942">
        <v>461.81357397344004</v>
      </c>
      <c r="AI13" s="1942">
        <v>196.24541866142999</v>
      </c>
      <c r="AJ13" s="1942">
        <v>203.40992380670002</v>
      </c>
      <c r="AK13" s="1942">
        <v>196.26920798197</v>
      </c>
      <c r="AL13" s="1942">
        <v>595.92455045010001</v>
      </c>
      <c r="AM13" s="1943">
        <v>187.50111638293998</v>
      </c>
      <c r="AN13" s="1943">
        <v>217.23002278621001</v>
      </c>
      <c r="AO13" s="1943">
        <v>133.39504130231137</v>
      </c>
      <c r="AP13" s="1943">
        <v>538.12618047146134</v>
      </c>
      <c r="AQ13" s="1943">
        <v>184.68063579917501</v>
      </c>
      <c r="AR13" s="1943">
        <v>140.83199114152501</v>
      </c>
      <c r="AS13" s="1943">
        <v>125.33205467721001</v>
      </c>
      <c r="AT13" s="1943">
        <v>450.84468161791</v>
      </c>
      <c r="AU13" s="1944">
        <v>2046.7070995169113</v>
      </c>
      <c r="AV13" s="1923">
        <v>141.55002208278111</v>
      </c>
      <c r="AW13" s="1944">
        <v>131.87047283576456</v>
      </c>
      <c r="AX13" s="1943">
        <v>143.45234253836549</v>
      </c>
      <c r="AY13" s="1923">
        <v>416.87283745691116</v>
      </c>
      <c r="AZ13" s="1925">
        <v>142.80701904477678</v>
      </c>
      <c r="BA13" s="1925">
        <v>189.22470480757272</v>
      </c>
      <c r="BB13" s="1925">
        <v>153.36467683539999</v>
      </c>
      <c r="BC13" s="1923">
        <v>485.39640068774952</v>
      </c>
      <c r="BD13" s="1946">
        <v>194.60507769999003</v>
      </c>
      <c r="BE13" s="1947">
        <v>152.80479229293996</v>
      </c>
      <c r="BF13" s="1947">
        <v>182.86562270586103</v>
      </c>
      <c r="BG13" s="1947">
        <v>530.27549269879103</v>
      </c>
      <c r="BH13" s="1927">
        <v>144.61249673689807</v>
      </c>
      <c r="BI13" s="1927">
        <v>133.80148382112</v>
      </c>
      <c r="BJ13" s="1927">
        <v>123.93588094619514</v>
      </c>
      <c r="BK13" s="1927">
        <v>402.34986150421321</v>
      </c>
      <c r="BL13" s="1927">
        <v>1834.8945923476649</v>
      </c>
      <c r="BM13" s="1927">
        <v>187.76071005361999</v>
      </c>
      <c r="BN13" s="1927">
        <v>221.09073921187778</v>
      </c>
      <c r="BO13" s="1927">
        <v>159.81346114556999</v>
      </c>
      <c r="BP13" s="1927">
        <v>568.66491041106769</v>
      </c>
      <c r="BQ13" s="1927">
        <v>191.8425174264778</v>
      </c>
      <c r="BR13" s="1927">
        <v>158.62993680368115</v>
      </c>
      <c r="BS13" s="1927">
        <v>150.42490686747001</v>
      </c>
      <c r="BT13" s="1927">
        <v>500.89736109762896</v>
      </c>
      <c r="BU13" s="1927">
        <v>138.77502917406773</v>
      </c>
      <c r="BV13" s="1927">
        <v>185.49657489334325</v>
      </c>
      <c r="BW13" s="1927">
        <v>144.14684916189211</v>
      </c>
      <c r="BX13" s="1927">
        <v>468.41845322930305</v>
      </c>
      <c r="BY13" s="1927">
        <v>137.84319248503002</v>
      </c>
      <c r="BZ13" s="1927">
        <v>127.4787026057551</v>
      </c>
      <c r="CA13" s="1927">
        <v>188.84754620808991</v>
      </c>
      <c r="CB13" s="1927">
        <v>454.16944129887503</v>
      </c>
      <c r="CC13" s="1927">
        <v>1992.1501660368745</v>
      </c>
      <c r="CD13" s="1928">
        <v>210.81500526628875</v>
      </c>
      <c r="CE13" s="1927">
        <v>176.0965863797544</v>
      </c>
      <c r="CF13" s="1927">
        <v>273.5114667568298</v>
      </c>
      <c r="CG13" s="1927">
        <v>660.42305840287293</v>
      </c>
      <c r="CH13" s="1927">
        <v>246.12707907801592</v>
      </c>
      <c r="CI13" s="1927">
        <v>249.68653568760004</v>
      </c>
      <c r="CJ13" s="1927">
        <v>152.91101953345003</v>
      </c>
      <c r="CK13" s="1927">
        <v>648.724634299066</v>
      </c>
      <c r="CL13" s="1927">
        <v>222.48343830868183</v>
      </c>
      <c r="CM13" s="1927">
        <v>165.28338768797124</v>
      </c>
      <c r="CN13" s="1927">
        <v>200.62330333766829</v>
      </c>
      <c r="CO13" s="1927">
        <v>588.39012933432139</v>
      </c>
      <c r="CP13" s="1927">
        <v>303.35597385716505</v>
      </c>
      <c r="CQ13" s="1927">
        <v>164.19961806254773</v>
      </c>
      <c r="CR13" s="1927">
        <v>215.80999378173487</v>
      </c>
      <c r="CS13" s="1927">
        <v>683.36558570144769</v>
      </c>
      <c r="CT13" s="1929">
        <v>2580.9034077377082</v>
      </c>
      <c r="CU13" s="1928">
        <v>193.50996286004545</v>
      </c>
      <c r="CV13" s="1927">
        <v>222.46058041923425</v>
      </c>
      <c r="CW13" s="1927">
        <v>259.97405335253455</v>
      </c>
      <c r="CX13" s="1927">
        <v>675.94459663181419</v>
      </c>
      <c r="CY13" s="1927">
        <v>190.91704180767081</v>
      </c>
      <c r="CZ13" s="1927">
        <v>168.181687843454</v>
      </c>
      <c r="DA13" s="1927">
        <v>239.42492745913498</v>
      </c>
      <c r="DB13" s="1927">
        <v>598.52365711025982</v>
      </c>
      <c r="DC13" s="1927">
        <v>240.25361233293623</v>
      </c>
      <c r="DD13" s="1927">
        <v>216.58132531327291</v>
      </c>
      <c r="DE13" s="1927">
        <v>147.78134531748671</v>
      </c>
      <c r="DF13" s="1927">
        <v>604.61628296369588</v>
      </c>
      <c r="DG13" s="1927">
        <v>276.29172253362935</v>
      </c>
      <c r="DH13" s="1927">
        <v>150.03598082521785</v>
      </c>
      <c r="DI13" s="1927">
        <v>114.85172312912071</v>
      </c>
      <c r="DJ13" s="1927">
        <v>541.17942648796793</v>
      </c>
      <c r="DK13" s="1929">
        <v>2420.2639631937382</v>
      </c>
      <c r="DL13" s="1928">
        <v>215.1123762364623</v>
      </c>
      <c r="DM13" s="1927">
        <v>159.65769431532416</v>
      </c>
      <c r="DN13" s="1927">
        <v>175.82583170574989</v>
      </c>
      <c r="DO13" s="1927">
        <f t="shared" si="4"/>
        <v>550.59590225753641</v>
      </c>
      <c r="DP13" s="1927">
        <v>118.94449095414338</v>
      </c>
      <c r="DQ13" s="1927">
        <v>127.03397375694944</v>
      </c>
      <c r="DR13" s="1927">
        <v>120.16845051987653</v>
      </c>
      <c r="DS13" s="1927">
        <f t="shared" si="5"/>
        <v>366.14691523096934</v>
      </c>
      <c r="DT13" s="1927">
        <v>163.40257181999581</v>
      </c>
      <c r="DU13" s="1927">
        <v>123.85486002539317</v>
      </c>
      <c r="DV13" s="1927">
        <v>136.46800294810967</v>
      </c>
      <c r="DW13" s="1927">
        <f t="shared" si="6"/>
        <v>423.72543479349861</v>
      </c>
      <c r="DX13" s="1927">
        <v>215.76349181039603</v>
      </c>
      <c r="DY13" s="1927">
        <v>169.42694090867775</v>
      </c>
      <c r="DZ13" s="1927">
        <v>164.87547796752915</v>
      </c>
      <c r="EA13" s="1927">
        <f t="shared" si="7"/>
        <v>550.06591068660293</v>
      </c>
      <c r="EB13" s="1929">
        <f t="shared" si="8"/>
        <v>1890.5341629686072</v>
      </c>
      <c r="EC13" s="1928">
        <v>214.38742618846143</v>
      </c>
      <c r="ED13" s="1927">
        <v>124.07618099515734</v>
      </c>
      <c r="EE13" s="1927">
        <v>197.46981887200502</v>
      </c>
      <c r="EF13" s="1927">
        <f t="shared" si="9"/>
        <v>535.93342605562384</v>
      </c>
      <c r="EG13" s="1927">
        <v>228.76113554216411</v>
      </c>
      <c r="EH13" s="1927">
        <v>248.77555909476879</v>
      </c>
      <c r="EI13" s="1927">
        <v>204.06590771971761</v>
      </c>
      <c r="EJ13" s="1927">
        <f t="shared" si="20"/>
        <v>681.60260235665055</v>
      </c>
      <c r="EK13" s="1927">
        <v>230.41295218649168</v>
      </c>
      <c r="EL13" s="1927">
        <v>219.71919499125835</v>
      </c>
      <c r="EM13" s="1927">
        <v>193.22500814271211</v>
      </c>
      <c r="EN13" s="1927">
        <f t="shared" si="10"/>
        <v>643.3571553204622</v>
      </c>
      <c r="EO13" s="1927">
        <v>219.50494207426181</v>
      </c>
      <c r="EP13" s="1927">
        <v>358.94479835354667</v>
      </c>
      <c r="EQ13" s="1927">
        <v>279.81400762678868</v>
      </c>
      <c r="ER13" s="1927">
        <f t="shared" si="11"/>
        <v>858.26374805459716</v>
      </c>
      <c r="ES13" s="1929">
        <f t="shared" si="12"/>
        <v>2719.1569317873336</v>
      </c>
      <c r="ET13" s="1928">
        <v>246.50604890715161</v>
      </c>
      <c r="EU13" s="1927">
        <v>347.96899142836696</v>
      </c>
      <c r="EV13" s="1927">
        <v>384.2698844070722</v>
      </c>
      <c r="EW13" s="1927">
        <v>978.74492474259068</v>
      </c>
      <c r="EX13" s="1927">
        <v>307.60167995439366</v>
      </c>
      <c r="EY13" s="1927">
        <v>448.55045131045449</v>
      </c>
      <c r="EZ13" s="1927">
        <v>483.59804847780697</v>
      </c>
      <c r="FA13" s="1927">
        <v>1239.7501797426551</v>
      </c>
      <c r="FB13" s="1927">
        <v>580.2803245661122</v>
      </c>
      <c r="FC13" s="1927">
        <v>444.08845876468575</v>
      </c>
      <c r="FD13" s="1927">
        <v>447.22911459091813</v>
      </c>
      <c r="FE13" s="1927">
        <v>1471.5978979217161</v>
      </c>
      <c r="FF13" s="1927">
        <v>325.6227274724132</v>
      </c>
      <c r="FG13" s="1927">
        <v>309.25834052574641</v>
      </c>
      <c r="FH13" s="1927">
        <v>301.63626124994704</v>
      </c>
      <c r="FI13" s="1927">
        <v>936.51732924810653</v>
      </c>
      <c r="FJ13" s="1929">
        <f t="shared" si="13"/>
        <v>4626.6103316550689</v>
      </c>
      <c r="FK13" s="1928">
        <v>301.08571939806916</v>
      </c>
      <c r="FL13" s="1927">
        <v>372.53643188104365</v>
      </c>
      <c r="FM13" s="1927">
        <v>375.52311136564248</v>
      </c>
      <c r="FN13" s="1927">
        <v>1049.1452626447551</v>
      </c>
      <c r="FO13" s="1927">
        <v>420.24213636556919</v>
      </c>
      <c r="FP13" s="1927">
        <v>348.5077854578501</v>
      </c>
      <c r="FQ13" s="1927">
        <v>350.6730908876898</v>
      </c>
      <c r="FR13" s="1927">
        <v>1119.4230127111091</v>
      </c>
      <c r="FS13" s="1927">
        <v>356.6672005702564</v>
      </c>
      <c r="FT13" s="1927">
        <v>370.97395655531722</v>
      </c>
      <c r="FU13" s="1927">
        <v>461.87840462181777</v>
      </c>
      <c r="FV13" s="1927">
        <v>1189.5195617473914</v>
      </c>
      <c r="FW13" s="1927">
        <v>425.58428876370044</v>
      </c>
      <c r="FX13" s="1927">
        <v>318.01844923173388</v>
      </c>
      <c r="FY13" s="1927">
        <v>373.57128512773386</v>
      </c>
      <c r="FZ13" s="1927">
        <v>1117.1740231231684</v>
      </c>
      <c r="GA13" s="1929">
        <f t="shared" si="14"/>
        <v>4475.2618602264238</v>
      </c>
      <c r="GB13" s="1928">
        <v>386.31248899111483</v>
      </c>
      <c r="GC13" s="1927">
        <v>258.81724174427785</v>
      </c>
      <c r="GD13" s="1927">
        <v>532.0348991374874</v>
      </c>
      <c r="GE13" s="1927">
        <f t="shared" si="15"/>
        <v>1177.1646298728801</v>
      </c>
      <c r="GF13" s="1927">
        <v>398.54430636770189</v>
      </c>
      <c r="GG13" s="1927">
        <v>422.58587198031023</v>
      </c>
      <c r="GH13" s="1927">
        <v>428.28661215325212</v>
      </c>
      <c r="GI13" s="1927">
        <f t="shared" si="16"/>
        <v>1249.4167905012641</v>
      </c>
      <c r="GJ13" s="1927">
        <v>364.02231196252694</v>
      </c>
      <c r="GK13" s="1927">
        <v>344.15846171937977</v>
      </c>
      <c r="GL13" s="1927">
        <v>349.13253542544834</v>
      </c>
      <c r="GM13" s="1927">
        <f t="shared" si="17"/>
        <v>1057.3133091073551</v>
      </c>
      <c r="GN13" s="1927">
        <v>339.44250254095044</v>
      </c>
      <c r="GO13" s="1927">
        <v>416.36580849605195</v>
      </c>
      <c r="GP13" s="1927">
        <v>393.71280419846227</v>
      </c>
      <c r="GQ13" s="1927">
        <f t="shared" si="18"/>
        <v>1149.5211152354645</v>
      </c>
      <c r="GR13" s="1929">
        <f t="shared" si="19"/>
        <v>4633.4158447169639</v>
      </c>
      <c r="GS13" s="1930">
        <v>430.90966280242299</v>
      </c>
      <c r="GT13" s="1931">
        <v>392.82351700126122</v>
      </c>
      <c r="GU13" s="1931">
        <v>443.94677856144904</v>
      </c>
      <c r="GV13" s="1931">
        <v>1267.6799583651334</v>
      </c>
      <c r="GW13" s="1931">
        <v>353.65440420780561</v>
      </c>
      <c r="GX13" s="1931">
        <v>435.69940841614954</v>
      </c>
      <c r="GY13" s="1931">
        <v>349.6932348546153</v>
      </c>
      <c r="GZ13" s="1931">
        <v>1139.0470474785704</v>
      </c>
      <c r="HA13" s="1931">
        <v>301.71411398606949</v>
      </c>
      <c r="HB13" s="1931">
        <v>545.96812848454681</v>
      </c>
      <c r="HC13" s="1931">
        <v>460.4854760223472</v>
      </c>
      <c r="HD13" s="1931">
        <v>1308.1677184929633</v>
      </c>
      <c r="HE13" s="1931">
        <v>570.55863877377374</v>
      </c>
      <c r="HF13" s="1931">
        <v>428.25874906893898</v>
      </c>
      <c r="HG13" s="1931">
        <v>412.87971897294932</v>
      </c>
      <c r="HH13" s="1931">
        <v>1411.6971068156622</v>
      </c>
      <c r="HI13" s="1932">
        <v>5126.5918311523292</v>
      </c>
    </row>
    <row r="14" spans="1:217" ht="45.75" customHeight="1" thickBot="1" x14ac:dyDescent="0.55000000000000004">
      <c r="A14" s="1948" t="s">
        <v>154</v>
      </c>
      <c r="B14" s="1949">
        <v>-32.366122087640179</v>
      </c>
      <c r="C14" s="1949">
        <v>-200.27064503594966</v>
      </c>
      <c r="D14" s="1949">
        <v>-86.827246694728956</v>
      </c>
      <c r="E14" s="1949">
        <v>-319.46401381831947</v>
      </c>
      <c r="F14" s="1949">
        <v>-428.8542286128461</v>
      </c>
      <c r="G14" s="1949">
        <v>-243.19536680216765</v>
      </c>
      <c r="H14" s="1949">
        <v>-338.60354722817601</v>
      </c>
      <c r="I14" s="1949">
        <v>-1010.6531426431893</v>
      </c>
      <c r="J14" s="1949">
        <v>-344.34115696141362</v>
      </c>
      <c r="K14" s="1949">
        <v>-556.26604852935679</v>
      </c>
      <c r="L14" s="1949">
        <v>-485.69446898843125</v>
      </c>
      <c r="M14" s="1949">
        <v>-1386.3016744792021</v>
      </c>
      <c r="N14" s="1949">
        <v>-733.06057168783104</v>
      </c>
      <c r="O14" s="1949">
        <v>-254.26186637249975</v>
      </c>
      <c r="P14" s="1949">
        <v>-144.69191652548693</v>
      </c>
      <c r="Q14" s="1949">
        <v>-1132.0143545858177</v>
      </c>
      <c r="R14" s="1949">
        <v>-3848.4331855265282</v>
      </c>
      <c r="S14" s="1949">
        <v>-231.89774076443018</v>
      </c>
      <c r="T14" s="1949">
        <v>-126.42899124680275</v>
      </c>
      <c r="U14" s="1949">
        <v>143.12485004854898</v>
      </c>
      <c r="V14" s="1949">
        <v>-215.20188196268327</v>
      </c>
      <c r="W14" s="1949">
        <v>-95.523254314379983</v>
      </c>
      <c r="X14" s="1949">
        <v>-0.96740675810997345</v>
      </c>
      <c r="Y14" s="1949">
        <v>59.626550250279934</v>
      </c>
      <c r="Z14" s="1949">
        <v>-410.51071490947629</v>
      </c>
      <c r="AA14" s="1949">
        <v>-108.85864367862291</v>
      </c>
      <c r="AB14" s="1949">
        <v>-152.53131427231165</v>
      </c>
      <c r="AC14" s="1949">
        <v>-671.88831906421547</v>
      </c>
      <c r="AD14" s="1949">
        <v>-1383.4194480864062</v>
      </c>
      <c r="AE14" s="1950">
        <v>-125.69996095921488</v>
      </c>
      <c r="AF14" s="1951">
        <v>-39.953929345989991</v>
      </c>
      <c r="AG14" s="1951">
        <v>-218.9682200975534</v>
      </c>
      <c r="AH14" s="1951">
        <v>-384.62211040275815</v>
      </c>
      <c r="AI14" s="1952">
        <v>-158.08399481656113</v>
      </c>
      <c r="AJ14" s="1952">
        <v>-210.28024572509059</v>
      </c>
      <c r="AK14" s="1952">
        <v>-188.82791101414819</v>
      </c>
      <c r="AL14" s="1952">
        <v>-557.19215155579968</v>
      </c>
      <c r="AM14" s="1952">
        <v>-431.57772611379801</v>
      </c>
      <c r="AN14" s="1952">
        <v>-404.82282278621005</v>
      </c>
      <c r="AO14" s="1952">
        <v>-389.54960877300789</v>
      </c>
      <c r="AP14" s="1952">
        <v>-1225.9501576730163</v>
      </c>
      <c r="AQ14" s="1952">
        <v>-665.00212305224761</v>
      </c>
      <c r="AR14" s="1952">
        <v>-122.21801262945974</v>
      </c>
      <c r="AS14" s="1952">
        <v>-188.84889328521695</v>
      </c>
      <c r="AT14" s="1952">
        <v>-976.06902896692372</v>
      </c>
      <c r="AU14" s="1953">
        <v>-3143.9851305083976</v>
      </c>
      <c r="AV14" s="1952">
        <v>-247.86072406053427</v>
      </c>
      <c r="AW14" s="1952">
        <v>-149.41873142493057</v>
      </c>
      <c r="AX14" s="1952">
        <v>-278.73935246261772</v>
      </c>
      <c r="AY14" s="1954">
        <v>-676.01880794808221</v>
      </c>
      <c r="AZ14" s="1954">
        <v>-259.64535710311975</v>
      </c>
      <c r="BA14" s="1954">
        <v>-299.71744918718014</v>
      </c>
      <c r="BB14" s="1954">
        <v>-164.81175046537169</v>
      </c>
      <c r="BC14" s="1954">
        <v>-724.1745567556718</v>
      </c>
      <c r="BD14" s="1955">
        <v>-278.28991188998998</v>
      </c>
      <c r="BE14" s="1956">
        <v>-165.09848072064813</v>
      </c>
      <c r="BF14" s="1956">
        <v>26.87877632533332</v>
      </c>
      <c r="BG14" s="1956">
        <v>-416.50961628530513</v>
      </c>
      <c r="BH14" s="1956">
        <v>-191.47646435870979</v>
      </c>
      <c r="BI14" s="1956">
        <v>4.3658404328467668</v>
      </c>
      <c r="BJ14" s="1956">
        <v>222.04797152809033</v>
      </c>
      <c r="BK14" s="1956">
        <v>34.937347602227419</v>
      </c>
      <c r="BL14" s="1956">
        <v>-1781.7656333868326</v>
      </c>
      <c r="BM14" s="1956">
        <v>246.42236108617544</v>
      </c>
      <c r="BN14" s="1956">
        <v>252.3624133296255</v>
      </c>
      <c r="BO14" s="1956">
        <v>413.83788694146165</v>
      </c>
      <c r="BP14" s="1956">
        <v>912.62266135726259</v>
      </c>
      <c r="BQ14" s="1956">
        <v>251.33700192584263</v>
      </c>
      <c r="BR14" s="1956">
        <v>107.13132813377683</v>
      </c>
      <c r="BS14" s="1956">
        <v>-142.34255860551343</v>
      </c>
      <c r="BT14" s="1956">
        <v>216.12577145410569</v>
      </c>
      <c r="BU14" s="1956">
        <v>-84.800540473289175</v>
      </c>
      <c r="BV14" s="1956">
        <v>-178.2446750620918</v>
      </c>
      <c r="BW14" s="1956">
        <v>-87.878248994599176</v>
      </c>
      <c r="BX14" s="1956">
        <v>-350.92346452997981</v>
      </c>
      <c r="BY14" s="1956">
        <v>-47.00872109024067</v>
      </c>
      <c r="BZ14" s="1956">
        <v>231.7436413494047</v>
      </c>
      <c r="CA14" s="1956">
        <v>225.10682145599321</v>
      </c>
      <c r="CB14" s="1956">
        <v>409.8417417151577</v>
      </c>
      <c r="CC14" s="1956">
        <v>1187.6667099965453</v>
      </c>
      <c r="CD14" s="1957">
        <v>253.45027571204287</v>
      </c>
      <c r="CE14" s="1956">
        <v>259.87414088467358</v>
      </c>
      <c r="CF14" s="1956">
        <v>212.78837596754647</v>
      </c>
      <c r="CG14" s="1956">
        <v>726.11279256426315</v>
      </c>
      <c r="CH14" s="1956">
        <v>301.78021430820354</v>
      </c>
      <c r="CI14" s="1956">
        <v>239.70310802961353</v>
      </c>
      <c r="CJ14" s="1956">
        <v>-10.13470860234554</v>
      </c>
      <c r="CK14" s="1956">
        <v>531.34861373547074</v>
      </c>
      <c r="CL14" s="1956">
        <v>-3.7826386538988572</v>
      </c>
      <c r="CM14" s="1956">
        <v>141.45197659261385</v>
      </c>
      <c r="CN14" s="1956">
        <v>162.18454616236329</v>
      </c>
      <c r="CO14" s="1956">
        <v>299.85388410107862</v>
      </c>
      <c r="CP14" s="1956">
        <v>52.742798396772969</v>
      </c>
      <c r="CQ14" s="1956">
        <v>200.38575159527932</v>
      </c>
      <c r="CR14" s="1956">
        <v>-1.799554468212591</v>
      </c>
      <c r="CS14" s="1956">
        <v>251.32899552383969</v>
      </c>
      <c r="CT14" s="1958">
        <v>1808.6442859246526</v>
      </c>
      <c r="CU14" s="1957">
        <v>85.481778642358449</v>
      </c>
      <c r="CV14" s="1956">
        <v>292.74972155938804</v>
      </c>
      <c r="CW14" s="1956">
        <v>264.17486872285508</v>
      </c>
      <c r="CX14" s="1956">
        <v>642.40636892460134</v>
      </c>
      <c r="CY14" s="1956">
        <v>393.30661451747153</v>
      </c>
      <c r="CZ14" s="1956">
        <v>142.54495580922844</v>
      </c>
      <c r="DA14" s="1956">
        <v>176.59244162689333</v>
      </c>
      <c r="DB14" s="1956">
        <v>712.44401195359342</v>
      </c>
      <c r="DC14" s="1956">
        <v>-9.1933213344709657</v>
      </c>
      <c r="DD14" s="1956">
        <v>75.309664929563723</v>
      </c>
      <c r="DE14" s="1956">
        <v>108.9864201677392</v>
      </c>
      <c r="DF14" s="1956">
        <v>175.10276376283127</v>
      </c>
      <c r="DG14" s="1956">
        <v>-38.331311021227521</v>
      </c>
      <c r="DH14" s="1956">
        <v>342.35889016946305</v>
      </c>
      <c r="DI14" s="1956">
        <v>422.85348543175814</v>
      </c>
      <c r="DJ14" s="1956">
        <v>726.88106457999311</v>
      </c>
      <c r="DK14" s="1958">
        <v>2256.8342092210205</v>
      </c>
      <c r="DL14" s="1957">
        <v>308.89596588163886</v>
      </c>
      <c r="DM14" s="1956">
        <v>482.12619761334452</v>
      </c>
      <c r="DN14" s="1956">
        <v>58.034726474195395</v>
      </c>
      <c r="DO14" s="1956">
        <f t="shared" si="4"/>
        <v>849.05688996917877</v>
      </c>
      <c r="DP14" s="1956">
        <v>157.23578581794004</v>
      </c>
      <c r="DQ14" s="1956">
        <v>68.38262466329661</v>
      </c>
      <c r="DR14" s="1956">
        <v>-69.209979080514586</v>
      </c>
      <c r="DS14" s="1956">
        <f t="shared" si="5"/>
        <v>156.40843140072207</v>
      </c>
      <c r="DT14" s="1956">
        <v>118.57757298953493</v>
      </c>
      <c r="DU14" s="1956">
        <v>234.03775071923405</v>
      </c>
      <c r="DV14" s="1956">
        <v>198.34004040934315</v>
      </c>
      <c r="DW14" s="1956">
        <f t="shared" si="6"/>
        <v>550.95536411811213</v>
      </c>
      <c r="DX14" s="1956">
        <v>129.8290723066757</v>
      </c>
      <c r="DY14" s="1956">
        <v>-35.550784252101948</v>
      </c>
      <c r="DZ14" s="1956">
        <v>392.27451943665142</v>
      </c>
      <c r="EA14" s="1956">
        <f t="shared" si="7"/>
        <v>486.55280749122517</v>
      </c>
      <c r="EB14" s="1958">
        <f t="shared" si="8"/>
        <v>2042.9734929792382</v>
      </c>
      <c r="EC14" s="1957">
        <v>219.88579669861656</v>
      </c>
      <c r="ED14" s="1956">
        <v>212.80741542576038</v>
      </c>
      <c r="EE14" s="1956">
        <v>199.71000231027506</v>
      </c>
      <c r="EF14" s="1956">
        <f t="shared" si="9"/>
        <v>632.403214434652</v>
      </c>
      <c r="EG14" s="1956">
        <v>145.59691225602023</v>
      </c>
      <c r="EH14" s="1956">
        <v>20.862015148178898</v>
      </c>
      <c r="EI14" s="1956">
        <v>87.996036269244769</v>
      </c>
      <c r="EJ14" s="1956">
        <f t="shared" si="20"/>
        <v>254.4549636734439</v>
      </c>
      <c r="EK14" s="1956">
        <v>35.981492548979304</v>
      </c>
      <c r="EL14" s="1956">
        <v>-30.48252524466875</v>
      </c>
      <c r="EM14" s="1956">
        <v>87.714409780644928</v>
      </c>
      <c r="EN14" s="1956">
        <f t="shared" si="10"/>
        <v>93.213377084955482</v>
      </c>
      <c r="EO14" s="1956">
        <v>41.247309489347344</v>
      </c>
      <c r="EP14" s="1956">
        <v>7.8969673303852232</v>
      </c>
      <c r="EQ14" s="1956">
        <v>69.727471845269974</v>
      </c>
      <c r="ER14" s="1956">
        <f t="shared" si="11"/>
        <v>118.87174866500254</v>
      </c>
      <c r="ES14" s="1958">
        <f t="shared" si="12"/>
        <v>1098.9433038580539</v>
      </c>
      <c r="ET14" s="1957">
        <v>83.356713036585688</v>
      </c>
      <c r="EU14" s="1956">
        <v>122.4904339904881</v>
      </c>
      <c r="EV14" s="1956">
        <v>666.98973415019691</v>
      </c>
      <c r="EW14" s="1956">
        <v>872.8368811772707</v>
      </c>
      <c r="EX14" s="1956">
        <v>254.08682675493469</v>
      </c>
      <c r="EY14" s="1956">
        <v>85.252639952050913</v>
      </c>
      <c r="EZ14" s="1956">
        <v>43.713492488259362</v>
      </c>
      <c r="FA14" s="1956">
        <v>383.05295919524497</v>
      </c>
      <c r="FB14" s="1956">
        <v>-67.059102287399583</v>
      </c>
      <c r="FC14" s="1956">
        <v>154.9263466835132</v>
      </c>
      <c r="FD14" s="1956">
        <v>48.972731405165632</v>
      </c>
      <c r="FE14" s="1956">
        <v>136.83997580127925</v>
      </c>
      <c r="FF14" s="1956">
        <v>243.31473550886744</v>
      </c>
      <c r="FG14" s="1956">
        <v>525.51145093673881</v>
      </c>
      <c r="FH14" s="1956">
        <v>493.12861457547001</v>
      </c>
      <c r="FI14" s="1956">
        <v>1261.9548010210763</v>
      </c>
      <c r="FJ14" s="1958">
        <f t="shared" si="13"/>
        <v>2654.684617194871</v>
      </c>
      <c r="FK14" s="1957">
        <f>FK4-FK11</f>
        <v>522.3808671395667</v>
      </c>
      <c r="FL14" s="1956">
        <f t="shared" ref="FL14:FZ14" si="32">FL4-FL11</f>
        <v>340.04904441300357</v>
      </c>
      <c r="FM14" s="1956">
        <f t="shared" si="32"/>
        <v>410.52793721249509</v>
      </c>
      <c r="FN14" s="1956">
        <f t="shared" si="32"/>
        <v>1272.9578487650651</v>
      </c>
      <c r="FO14" s="1956">
        <f t="shared" si="32"/>
        <v>119.21284870655472</v>
      </c>
      <c r="FP14" s="1956">
        <f t="shared" si="32"/>
        <v>199.72763172620671</v>
      </c>
      <c r="FQ14" s="1956">
        <f t="shared" si="32"/>
        <v>10.323791729846789</v>
      </c>
      <c r="FR14" s="1956">
        <f t="shared" si="32"/>
        <v>329.26427216260754</v>
      </c>
      <c r="FS14" s="1956">
        <f t="shared" si="32"/>
        <v>-14.513517599900069</v>
      </c>
      <c r="FT14" s="1956">
        <f t="shared" si="32"/>
        <v>75.628853618028415</v>
      </c>
      <c r="FU14" s="1956">
        <f t="shared" si="32"/>
        <v>-25.084146832455644</v>
      </c>
      <c r="FV14" s="1956">
        <f t="shared" si="32"/>
        <v>36.031189185672247</v>
      </c>
      <c r="FW14" s="1956">
        <f t="shared" si="32"/>
        <v>277.35279226956573</v>
      </c>
      <c r="FX14" s="1956">
        <f t="shared" si="32"/>
        <v>214.16908254943155</v>
      </c>
      <c r="FY14" s="1956">
        <f t="shared" si="32"/>
        <v>564.7440003458305</v>
      </c>
      <c r="FZ14" s="1956">
        <f t="shared" si="32"/>
        <v>1056.2658751648287</v>
      </c>
      <c r="GA14" s="1958">
        <f t="shared" si="14"/>
        <v>2694.5191852781736</v>
      </c>
      <c r="GB14" s="1957">
        <f>GB4-GB11</f>
        <v>-10.473575783189062</v>
      </c>
      <c r="GC14" s="1956">
        <f t="shared" ref="GC14:GD14" si="33">GC4-GC11</f>
        <v>321.81169498224767</v>
      </c>
      <c r="GD14" s="1956">
        <f t="shared" si="33"/>
        <v>240.60378639201622</v>
      </c>
      <c r="GE14" s="1956">
        <f t="shared" si="15"/>
        <v>551.94190559107483</v>
      </c>
      <c r="GF14" s="1956">
        <f t="shared" ref="GF14:GH14" si="34">GF4-GF11</f>
        <v>81.560729002117341</v>
      </c>
      <c r="GG14" s="1956">
        <f t="shared" si="34"/>
        <v>277.84718167959227</v>
      </c>
      <c r="GH14" s="1956">
        <f t="shared" si="34"/>
        <v>456.55140689205678</v>
      </c>
      <c r="GI14" s="1956">
        <f t="shared" si="16"/>
        <v>815.95931757376638</v>
      </c>
      <c r="GJ14" s="1956">
        <f t="shared" ref="GJ14:GL14" si="35">GJ4-GJ11</f>
        <v>193.53775611139281</v>
      </c>
      <c r="GK14" s="1956">
        <f t="shared" si="35"/>
        <v>525.50436809939788</v>
      </c>
      <c r="GL14" s="1956">
        <f t="shared" si="35"/>
        <v>391.07215591453541</v>
      </c>
      <c r="GM14" s="1956">
        <f t="shared" si="17"/>
        <v>1110.1142801253261</v>
      </c>
      <c r="GN14" s="1956">
        <f t="shared" ref="GN14:GP14" si="36">GN4-GN11</f>
        <v>361.25752844588578</v>
      </c>
      <c r="GO14" s="1956">
        <f t="shared" si="36"/>
        <v>619.01419643891404</v>
      </c>
      <c r="GP14" s="1956">
        <f t="shared" si="36"/>
        <v>314.9720352536981</v>
      </c>
      <c r="GQ14" s="1956">
        <f t="shared" si="18"/>
        <v>1295.2437601384979</v>
      </c>
      <c r="GR14" s="1958">
        <f t="shared" si="19"/>
        <v>3773.2592634286652</v>
      </c>
      <c r="GS14" s="1890">
        <v>997.61673152142703</v>
      </c>
      <c r="GT14" s="1891">
        <v>1139.1225752334319</v>
      </c>
      <c r="GU14" s="1891">
        <v>1163.9009613762014</v>
      </c>
      <c r="GV14" s="1891">
        <v>3300.6402681310601</v>
      </c>
      <c r="GW14" s="1891">
        <v>893.7685411132868</v>
      </c>
      <c r="GX14" s="1891">
        <v>722.14329386690315</v>
      </c>
      <c r="GY14" s="1891">
        <v>846.65151694070528</v>
      </c>
      <c r="GZ14" s="1891">
        <v>2462.563351920895</v>
      </c>
      <c r="HA14" s="1891">
        <v>728.98542033212789</v>
      </c>
      <c r="HB14" s="1891">
        <v>202.68118037002955</v>
      </c>
      <c r="HC14" s="1891">
        <v>970.84678986957715</v>
      </c>
      <c r="HD14" s="1891">
        <v>1902.5133905717357</v>
      </c>
      <c r="HE14" s="1891">
        <v>1078.2094110006051</v>
      </c>
      <c r="HF14" s="1891">
        <v>1021.1858725293</v>
      </c>
      <c r="HG14" s="1891">
        <f>HG4-HG11</f>
        <v>4029.1040766984293</v>
      </c>
      <c r="HH14" s="1891">
        <f>HH4-HH11</f>
        <v>6128.4993602283321</v>
      </c>
      <c r="HI14" s="1892">
        <f>HI4-HI11</f>
        <v>13794.216370852024</v>
      </c>
    </row>
    <row r="15" spans="1:217" ht="48" customHeight="1" thickTop="1" x14ac:dyDescent="0.5">
      <c r="A15" s="630" t="s">
        <v>1188</v>
      </c>
      <c r="EB15" s="1935"/>
      <c r="EC15" s="1935"/>
      <c r="ED15" s="1935"/>
      <c r="EE15" s="1935"/>
      <c r="EF15" s="1935"/>
      <c r="EG15" s="1935"/>
      <c r="EH15" s="1935"/>
      <c r="EI15" s="1935"/>
      <c r="EJ15" s="1935"/>
      <c r="EK15" s="1935"/>
      <c r="EL15" s="1935"/>
      <c r="EM15" s="1935"/>
      <c r="EN15" s="1935"/>
      <c r="EO15" s="1935"/>
      <c r="EP15" s="1935"/>
      <c r="EQ15" s="1935"/>
      <c r="ER15" s="1935"/>
      <c r="ES15" s="1935"/>
      <c r="ET15" s="1935"/>
      <c r="EU15" s="1935"/>
      <c r="EV15" s="1935"/>
      <c r="EW15" s="1935"/>
      <c r="EX15" s="1935"/>
      <c r="EY15" s="1935"/>
      <c r="EZ15" s="1935"/>
      <c r="FA15" s="1935"/>
      <c r="FB15" s="1935"/>
      <c r="FC15" s="1935"/>
      <c r="FD15" s="1935"/>
      <c r="FE15" s="1935"/>
      <c r="FF15" s="1935"/>
      <c r="FG15" s="1935"/>
      <c r="FH15" s="1935"/>
      <c r="FI15" s="1935"/>
      <c r="FJ15" s="1935"/>
      <c r="FK15" s="1935"/>
      <c r="FL15" s="1935"/>
      <c r="FM15" s="1935"/>
      <c r="FN15" s="1935"/>
      <c r="FO15" s="1935"/>
      <c r="FP15" s="1935"/>
      <c r="FQ15" s="1935"/>
      <c r="FR15" s="1935"/>
      <c r="FS15" s="1935"/>
      <c r="FT15" s="1935"/>
      <c r="FU15" s="1935"/>
      <c r="FV15" s="1935"/>
      <c r="FW15" s="1935"/>
      <c r="FX15" s="1935"/>
      <c r="FY15" s="1935"/>
      <c r="FZ15" s="1935"/>
      <c r="GA15" s="1935"/>
      <c r="GB15" s="1935"/>
      <c r="GC15" s="1935"/>
      <c r="GD15" s="1935"/>
      <c r="GE15" s="1935"/>
      <c r="GF15" s="1935"/>
      <c r="GG15" s="1935"/>
      <c r="GH15" s="1935"/>
      <c r="GI15" s="1935"/>
      <c r="GJ15" s="1935"/>
      <c r="GK15" s="1935"/>
      <c r="GL15" s="1935"/>
      <c r="GM15" s="1935"/>
      <c r="GN15" s="1935"/>
      <c r="GO15" s="1935"/>
      <c r="GP15" s="1935"/>
      <c r="GQ15" s="1935"/>
      <c r="GR15" s="1935"/>
      <c r="GS15" s="1935"/>
      <c r="GT15" s="1935"/>
      <c r="GU15" s="1935"/>
      <c r="GV15" s="1935"/>
      <c r="GW15" s="1935"/>
      <c r="GX15" s="1935"/>
      <c r="GY15" s="1935"/>
      <c r="GZ15" s="1935"/>
      <c r="HA15" s="1935"/>
      <c r="HB15" s="1935"/>
      <c r="HC15" s="1935"/>
      <c r="HD15" s="1935"/>
      <c r="HE15" s="1935"/>
      <c r="HF15" s="1935"/>
      <c r="HG15" s="1935"/>
      <c r="HH15" s="1935"/>
      <c r="HI15" s="1935"/>
    </row>
    <row r="16" spans="1:217" ht="21" hidden="1" x14ac:dyDescent="0.5">
      <c r="A16" s="630" t="s">
        <v>1189</v>
      </c>
      <c r="EB16" s="1935"/>
      <c r="EC16" s="1935"/>
      <c r="ED16" s="1935"/>
      <c r="EE16" s="1935"/>
      <c r="EF16" s="1935"/>
      <c r="EG16" s="1935"/>
      <c r="EH16" s="1935"/>
      <c r="EI16" s="1935"/>
      <c r="EJ16" s="1935"/>
      <c r="EK16" s="1935"/>
      <c r="EL16" s="1935"/>
      <c r="EM16" s="1935"/>
      <c r="EN16" s="1935"/>
      <c r="EO16" s="1935"/>
      <c r="EP16" s="1935"/>
      <c r="EQ16" s="1935"/>
      <c r="ER16" s="1935"/>
      <c r="ES16" s="1935"/>
      <c r="ET16" s="1935"/>
      <c r="EU16" s="1935"/>
      <c r="EV16" s="1935"/>
      <c r="EW16" s="1935"/>
      <c r="EX16" s="1935"/>
      <c r="EY16" s="1935"/>
      <c r="EZ16" s="1935"/>
      <c r="FA16" s="1935"/>
      <c r="FB16" s="1935"/>
      <c r="FC16" s="1935"/>
      <c r="FD16" s="1935"/>
      <c r="FE16" s="1935"/>
      <c r="FF16" s="1935"/>
      <c r="FG16" s="1935"/>
      <c r="FH16" s="1935"/>
      <c r="FI16" s="1935"/>
      <c r="FJ16" s="1935"/>
      <c r="FK16" s="1935"/>
      <c r="FL16" s="1935"/>
      <c r="FM16" s="1935"/>
      <c r="FN16" s="1935"/>
      <c r="FO16" s="1935"/>
      <c r="FP16" s="1935"/>
      <c r="FQ16" s="1935"/>
      <c r="FR16" s="1935"/>
      <c r="FS16" s="1935"/>
      <c r="FT16" s="1935"/>
      <c r="FU16" s="1935"/>
      <c r="FV16" s="1935"/>
      <c r="FW16" s="1935"/>
      <c r="FX16" s="1935"/>
      <c r="FY16" s="1935"/>
      <c r="FZ16" s="1935"/>
      <c r="GA16" s="1935"/>
      <c r="GB16" s="1935"/>
      <c r="GC16" s="1935"/>
      <c r="GD16" s="1935"/>
      <c r="GE16" s="1935"/>
      <c r="GF16" s="1935"/>
      <c r="GG16" s="1935"/>
      <c r="GH16" s="1935"/>
      <c r="GI16" s="1935"/>
      <c r="GJ16" s="1935"/>
      <c r="GK16" s="1935"/>
      <c r="GL16" s="1935"/>
      <c r="GM16" s="1935"/>
      <c r="GN16" s="1935"/>
      <c r="GO16" s="1935"/>
      <c r="GP16" s="1935"/>
      <c r="GQ16" s="1935"/>
      <c r="GR16" s="1935"/>
      <c r="GS16" s="1935"/>
      <c r="GT16" s="1935"/>
      <c r="GU16" s="1935"/>
      <c r="GV16" s="1935"/>
      <c r="GW16" s="1935"/>
      <c r="GX16" s="1935"/>
      <c r="GY16" s="1935"/>
      <c r="GZ16" s="1935"/>
      <c r="HA16" s="1935"/>
      <c r="HB16" s="1935"/>
      <c r="HC16" s="1935"/>
      <c r="HD16" s="1935"/>
      <c r="HE16" s="1935"/>
      <c r="HF16" s="1935"/>
      <c r="HG16" s="1935"/>
      <c r="HH16" s="1935"/>
      <c r="HI16" s="1935"/>
    </row>
    <row r="17" spans="1:217" ht="21" hidden="1" x14ac:dyDescent="0.5">
      <c r="A17" s="630" t="s">
        <v>1190</v>
      </c>
      <c r="EB17" s="1935"/>
      <c r="EC17" s="1935"/>
      <c r="ED17" s="1935"/>
      <c r="EE17" s="1935"/>
      <c r="EF17" s="1935"/>
      <c r="EG17" s="1935"/>
      <c r="EH17" s="1935"/>
      <c r="EI17" s="1935"/>
      <c r="EJ17" s="1935"/>
      <c r="EK17" s="1935"/>
      <c r="EL17" s="1935"/>
      <c r="EM17" s="1935"/>
      <c r="EN17" s="1935"/>
      <c r="EO17" s="1935"/>
      <c r="EP17" s="1935"/>
      <c r="EQ17" s="1935"/>
      <c r="ER17" s="1935"/>
      <c r="ES17" s="1935"/>
      <c r="ET17" s="1935"/>
      <c r="EU17" s="1935"/>
      <c r="EV17" s="1935"/>
      <c r="EW17" s="1935"/>
      <c r="EX17" s="1935"/>
      <c r="EY17" s="1935"/>
      <c r="EZ17" s="1935"/>
      <c r="FA17" s="1935"/>
      <c r="FB17" s="1935"/>
      <c r="FC17" s="1935"/>
      <c r="FD17" s="1935"/>
      <c r="FE17" s="1935"/>
      <c r="FF17" s="1935"/>
      <c r="FG17" s="1935"/>
      <c r="FH17" s="1935"/>
      <c r="FI17" s="1935"/>
      <c r="FJ17" s="1935"/>
      <c r="FK17" s="1935"/>
      <c r="FL17" s="1935"/>
      <c r="FM17" s="1935"/>
      <c r="FN17" s="1935"/>
      <c r="FO17" s="1935"/>
      <c r="FP17" s="1935"/>
      <c r="FQ17" s="1935"/>
      <c r="FR17" s="1935"/>
      <c r="FS17" s="1935"/>
      <c r="FT17" s="1935"/>
      <c r="FU17" s="1935"/>
      <c r="FV17" s="1935"/>
      <c r="FW17" s="1935"/>
      <c r="FX17" s="1935"/>
      <c r="FY17" s="1935"/>
      <c r="FZ17" s="1935"/>
      <c r="GA17" s="1935"/>
      <c r="GB17" s="1935"/>
      <c r="GC17" s="1935"/>
      <c r="GD17" s="1935"/>
      <c r="GE17" s="1935"/>
      <c r="GF17" s="1935"/>
      <c r="GG17" s="1935"/>
      <c r="GH17" s="1935"/>
      <c r="GI17" s="1935"/>
      <c r="GJ17" s="1935"/>
      <c r="GK17" s="1935"/>
      <c r="GL17" s="1935"/>
      <c r="GM17" s="1935"/>
      <c r="GN17" s="1935"/>
      <c r="GO17" s="1935"/>
      <c r="GP17" s="1935"/>
      <c r="GQ17" s="1935"/>
      <c r="GR17" s="1935"/>
      <c r="GS17" s="1935"/>
      <c r="GT17" s="1935"/>
      <c r="GU17" s="1935"/>
      <c r="GV17" s="1935"/>
      <c r="GW17" s="1935"/>
      <c r="GX17" s="1935"/>
      <c r="GY17" s="1935"/>
      <c r="GZ17" s="1935"/>
      <c r="HA17" s="1935"/>
      <c r="HB17" s="1935"/>
      <c r="HC17" s="1935"/>
      <c r="HD17" s="1935"/>
      <c r="HE17" s="1935"/>
      <c r="HF17" s="1935"/>
      <c r="HG17" s="1935"/>
      <c r="HH17" s="1935"/>
      <c r="HI17" s="1935"/>
    </row>
    <row r="18" spans="1:217" ht="33.75" customHeight="1" x14ac:dyDescent="0.5">
      <c r="A18" s="630"/>
      <c r="EB18" s="1926"/>
    </row>
    <row r="23" spans="1:217" ht="33.75" customHeight="1" x14ac:dyDescent="0.5">
      <c r="EC23" s="1927"/>
      <c r="ED23" s="1927"/>
      <c r="EE23" s="1927"/>
      <c r="EF23" s="1927"/>
      <c r="EG23" s="1927"/>
      <c r="EH23" s="1927"/>
      <c r="EI23" s="1927"/>
      <c r="EJ23" s="1927"/>
      <c r="EK23" s="1927"/>
      <c r="EL23" s="1927"/>
      <c r="EM23" s="1927"/>
      <c r="EN23" s="1927"/>
      <c r="EO23" s="1927"/>
      <c r="EP23" s="1927"/>
      <c r="EQ23" s="1927"/>
    </row>
    <row r="24" spans="1:217" ht="33.75" customHeight="1" x14ac:dyDescent="0.5">
      <c r="EC24" s="1927"/>
      <c r="ED24" s="1927"/>
      <c r="EE24" s="1927"/>
      <c r="EF24" s="1927"/>
      <c r="EG24" s="1927"/>
      <c r="EH24" s="1927"/>
      <c r="EI24" s="1927"/>
      <c r="EJ24" s="1927"/>
      <c r="EK24" s="1927"/>
      <c r="EL24" s="1927"/>
      <c r="EM24" s="1927"/>
      <c r="EN24" s="1927"/>
      <c r="EO24" s="1927"/>
      <c r="EP24" s="1927"/>
      <c r="EQ24" s="1927"/>
    </row>
    <row r="25" spans="1:217" ht="33.75" customHeight="1" x14ac:dyDescent="0.5">
      <c r="EC25" s="1927"/>
      <c r="ED25" s="1927"/>
      <c r="EE25" s="1927"/>
      <c r="EF25" s="1927"/>
      <c r="EG25" s="1927"/>
      <c r="EH25" s="1927"/>
      <c r="EI25" s="1927"/>
      <c r="EJ25" s="1927"/>
      <c r="EK25" s="1927"/>
      <c r="EL25" s="1927"/>
      <c r="EM25" s="1927"/>
      <c r="EN25" s="1927"/>
      <c r="EO25" s="1927"/>
      <c r="EP25" s="1927"/>
      <c r="EQ25" s="1927"/>
    </row>
    <row r="39" spans="1:1" ht="33.75" customHeight="1" x14ac:dyDescent="0.5">
      <c r="A39" s="1895" t="s">
        <v>1535</v>
      </c>
    </row>
    <row r="40" spans="1:1" ht="33.75" customHeight="1" x14ac:dyDescent="0.5">
      <c r="A40" s="1895" t="s">
        <v>1536</v>
      </c>
    </row>
  </sheetData>
  <mergeCells count="13">
    <mergeCell ref="CD2:CT2"/>
    <mergeCell ref="A2:A3"/>
    <mergeCell ref="B2:R2"/>
    <mergeCell ref="AE2:AU2"/>
    <mergeCell ref="AV2:BL2"/>
    <mergeCell ref="BM2:CC2"/>
    <mergeCell ref="GS2:HI2"/>
    <mergeCell ref="CU2:DK2"/>
    <mergeCell ref="DL2:EB2"/>
    <mergeCell ref="EC2:ES2"/>
    <mergeCell ref="ET2:FJ2"/>
    <mergeCell ref="FK2:GA2"/>
    <mergeCell ref="GB2:GR2"/>
  </mergeCells>
  <printOptions horizontalCentered="1"/>
  <pageMargins left="0" right="0" top="0.51181102362204722" bottom="0.59055118110236227" header="0.51181102362204722" footer="0.51181102362204722"/>
  <pageSetup paperSize="9" scale="38" orientation="landscape" r:id="rId1"/>
  <headerFooter>
    <oddHeader>&amp;C&amp;"Aptos"&amp;10&amp;K000000 PUBLIC&amp;1#_x000D_&amp;"Arialri"&amp;10&amp;K000000&amp;G</oddHeader>
    <oddFooter>&amp;C&amp;12 27&amp;10_x000D_&amp;1#&amp;"Aptos"&amp;10&amp;K000000 PUBLIC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279E8-42D0-48ED-9F36-95F17EB40084}">
  <dimension ref="A1:IR45"/>
  <sheetViews>
    <sheetView showGridLines="0" view="pageBreakPreview" topLeftCell="A11" zoomScale="60" zoomScaleNormal="100" workbookViewId="0">
      <pane xSplit="1" topLeftCell="IF1" activePane="topRight" state="frozen"/>
      <selection activeCell="A40" sqref="A40"/>
      <selection pane="topRight" activeCell="A40" sqref="A40"/>
    </sheetView>
  </sheetViews>
  <sheetFormatPr defaultColWidth="9.1796875" defaultRowHeight="24.75" customHeight="1" x14ac:dyDescent="0.5"/>
  <cols>
    <col min="1" max="1" width="43.36328125" style="1895" customWidth="1"/>
    <col min="2" max="2" width="14.81640625" style="1895" hidden="1" customWidth="1"/>
    <col min="3" max="3" width="15.453125" style="1895" hidden="1" customWidth="1"/>
    <col min="4" max="4" width="14.81640625" style="1895" hidden="1" customWidth="1"/>
    <col min="5" max="5" width="15.453125" style="1895" hidden="1" customWidth="1"/>
    <col min="6" max="6" width="14.453125" style="1895" hidden="1" customWidth="1"/>
    <col min="7" max="7" width="13.1796875" style="1895" hidden="1" customWidth="1"/>
    <col min="8" max="9" width="14.81640625" style="1895" hidden="1" customWidth="1"/>
    <col min="10" max="10" width="13.1796875" style="1895" hidden="1" customWidth="1"/>
    <col min="11" max="11" width="13" style="1895" hidden="1" customWidth="1"/>
    <col min="12" max="12" width="14.81640625" style="1895" hidden="1" customWidth="1"/>
    <col min="13" max="13" width="13.81640625" style="1895" hidden="1" customWidth="1"/>
    <col min="14" max="14" width="13.1796875" style="1895" hidden="1" customWidth="1"/>
    <col min="15" max="15" width="14.1796875" style="1895" hidden="1" customWidth="1"/>
    <col min="16" max="16" width="15.1796875" style="1895" hidden="1" customWidth="1"/>
    <col min="17" max="18" width="17.54296875" style="1895" hidden="1" customWidth="1"/>
    <col min="19" max="19" width="4.81640625" style="1895" hidden="1" customWidth="1"/>
    <col min="20" max="20" width="13.81640625" style="1895" hidden="1" customWidth="1"/>
    <col min="21" max="21" width="14.1796875" style="1895" hidden="1" customWidth="1"/>
    <col min="22" max="22" width="13.81640625" style="1895" hidden="1" customWidth="1"/>
    <col min="23" max="23" width="12" style="1895" hidden="1" customWidth="1"/>
    <col min="24" max="27" width="12.54296875" style="1895" hidden="1" customWidth="1"/>
    <col min="28" max="28" width="13" style="1895" hidden="1" customWidth="1"/>
    <col min="29" max="29" width="12.54296875" style="1895" hidden="1" customWidth="1"/>
    <col min="30" max="30" width="10.81640625" style="1895" hidden="1" customWidth="1"/>
    <col min="31" max="31" width="15.1796875" style="1895" hidden="1" customWidth="1"/>
    <col min="32" max="32" width="11.1796875" style="1895" hidden="1" customWidth="1"/>
    <col min="33" max="33" width="10.453125" style="1895" hidden="1" customWidth="1"/>
    <col min="34" max="34" width="10.81640625" style="1895" hidden="1" customWidth="1"/>
    <col min="35" max="35" width="15.1796875" style="1895" hidden="1" customWidth="1"/>
    <col min="36" max="36" width="17" style="1895" hidden="1" customWidth="1"/>
    <col min="37" max="37" width="3.1796875" style="1895" hidden="1" customWidth="1"/>
    <col min="38" max="39" width="14.1796875" style="1895" hidden="1" customWidth="1"/>
    <col min="40" max="40" width="13.81640625" style="1895" hidden="1" customWidth="1"/>
    <col min="41" max="42" width="14.1796875" style="1895" hidden="1" customWidth="1"/>
    <col min="43" max="43" width="13.81640625" style="1895" hidden="1" customWidth="1"/>
    <col min="44" max="44" width="13.1796875" style="1895" hidden="1" customWidth="1"/>
    <col min="45" max="45" width="15.54296875" style="1895" hidden="1" customWidth="1"/>
    <col min="46" max="46" width="13.81640625" style="1895" hidden="1" customWidth="1"/>
    <col min="47" max="47" width="14.1796875" style="1895" hidden="1" customWidth="1"/>
    <col min="48" max="48" width="13.81640625" style="1895" hidden="1" customWidth="1"/>
    <col min="49" max="49" width="15.54296875" style="1895" hidden="1" customWidth="1"/>
    <col min="50" max="50" width="13.81640625" style="1895" hidden="1" customWidth="1"/>
    <col min="51" max="52" width="14.1796875" style="1895" hidden="1" customWidth="1"/>
    <col min="53" max="53" width="15.54296875" style="1895" hidden="1" customWidth="1"/>
    <col min="54" max="54" width="17" style="1895" hidden="1" customWidth="1"/>
    <col min="55" max="55" width="12" style="1895" hidden="1" customWidth="1"/>
    <col min="56" max="56" width="12.54296875" style="1895" hidden="1" customWidth="1"/>
    <col min="57" max="57" width="12" style="1895" hidden="1" customWidth="1"/>
    <col min="58" max="58" width="15.1796875" style="1895" hidden="1" customWidth="1"/>
    <col min="59" max="59" width="12" style="1895" hidden="1" customWidth="1"/>
    <col min="60" max="61" width="12.54296875" style="1895" hidden="1" customWidth="1"/>
    <col min="62" max="62" width="15.54296875" style="1895" hidden="1" customWidth="1"/>
    <col min="63" max="63" width="12.54296875" style="1895" hidden="1" customWidth="1"/>
    <col min="64" max="64" width="15.54296875" style="1895" hidden="1" customWidth="1"/>
    <col min="65" max="65" width="17" style="1895" hidden="1" customWidth="1"/>
    <col min="66" max="66" width="12.54296875" style="1895" hidden="1" customWidth="1"/>
    <col min="67" max="67" width="11.54296875" style="1895" hidden="1" customWidth="1"/>
    <col min="68" max="68" width="12.54296875" style="1895" hidden="1" customWidth="1"/>
    <col min="69" max="69" width="15.54296875" style="1895" hidden="1" customWidth="1"/>
    <col min="70" max="70" width="13.453125" style="1895" hidden="1" customWidth="1"/>
    <col min="71" max="71" width="14.81640625" style="1895" hidden="1" customWidth="1"/>
    <col min="72" max="72" width="13.453125" style="1895" hidden="1" customWidth="1"/>
    <col min="73" max="73" width="18" style="1895" hidden="1" customWidth="1"/>
    <col min="74" max="74" width="19.1796875" style="1895" hidden="1" customWidth="1"/>
    <col min="75" max="76" width="14.81640625" style="1895" hidden="1" customWidth="1"/>
    <col min="77" max="77" width="15.54296875" style="1895" hidden="1" customWidth="1"/>
    <col min="78" max="79" width="12.54296875" style="1895" hidden="1" customWidth="1"/>
    <col min="80" max="80" width="12" style="1895" hidden="1" customWidth="1"/>
    <col min="81" max="81" width="15.54296875" style="1895" hidden="1" customWidth="1"/>
    <col min="82" max="82" width="17.54296875" style="1895" hidden="1" customWidth="1"/>
    <col min="83" max="85" width="16.81640625" style="1895" hidden="1" customWidth="1"/>
    <col min="86" max="86" width="15.54296875" style="1895" hidden="1" customWidth="1"/>
    <col min="87" max="87" width="14.81640625" style="1895" hidden="1" customWidth="1"/>
    <col min="88" max="88" width="18.453125" style="1895" hidden="1" customWidth="1"/>
    <col min="89" max="89" width="16.81640625" style="1895" hidden="1" customWidth="1"/>
    <col min="90" max="92" width="14.81640625" style="1895" hidden="1" customWidth="1"/>
    <col min="93" max="93" width="16.81640625" style="1895" hidden="1" customWidth="1"/>
    <col min="94" max="98" width="18.81640625" style="1895" hidden="1" customWidth="1"/>
    <col min="99" max="99" width="20" style="1895" hidden="1" customWidth="1"/>
    <col min="100" max="164" width="18.81640625" style="1895" hidden="1" customWidth="1"/>
    <col min="165" max="232" width="16.81640625" style="1895" hidden="1" customWidth="1"/>
    <col min="233" max="252" width="16.81640625" style="1895" customWidth="1"/>
    <col min="253" max="253" width="5.81640625" style="1895" customWidth="1"/>
    <col min="254" max="16384" width="9.1796875" style="1895"/>
  </cols>
  <sheetData>
    <row r="1" spans="1:252" ht="40.5" customHeight="1" thickBot="1" x14ac:dyDescent="0.55000000000000004">
      <c r="A1" s="1959" t="s">
        <v>1191</v>
      </c>
      <c r="B1" s="1960"/>
      <c r="C1" s="1960"/>
      <c r="D1" s="1960"/>
      <c r="E1" s="1960"/>
      <c r="F1" s="1960"/>
      <c r="G1" s="1960"/>
      <c r="H1" s="1960"/>
      <c r="I1" s="1960"/>
      <c r="J1" s="1960"/>
      <c r="K1" s="1960"/>
      <c r="L1" s="1960"/>
      <c r="M1" s="1960"/>
      <c r="N1" s="1960"/>
      <c r="O1" s="1960"/>
      <c r="P1" s="1960"/>
      <c r="Q1" s="1960"/>
      <c r="R1" s="1960"/>
      <c r="S1" s="1960"/>
      <c r="T1" s="1960"/>
      <c r="U1" s="1960"/>
      <c r="V1" s="1960"/>
      <c r="W1" s="1960"/>
      <c r="X1" s="1960"/>
      <c r="Y1" s="1960"/>
      <c r="Z1" s="1960"/>
      <c r="AA1" s="1960"/>
      <c r="AB1" s="1960"/>
      <c r="AC1" s="1960"/>
      <c r="AD1" s="1960"/>
      <c r="AE1" s="1960"/>
      <c r="AF1" s="1960"/>
      <c r="AG1" s="1960"/>
      <c r="AH1" s="1960"/>
      <c r="AI1" s="1960"/>
      <c r="AJ1" s="1960"/>
      <c r="AK1" s="1960"/>
      <c r="AL1" s="1960"/>
      <c r="AM1" s="1960"/>
      <c r="AN1" s="1960"/>
      <c r="AO1" s="1960"/>
      <c r="AP1" s="1960"/>
      <c r="AQ1" s="1960"/>
      <c r="AR1" s="1960"/>
      <c r="AS1" s="1960"/>
      <c r="AT1" s="1960"/>
      <c r="AU1" s="1960"/>
      <c r="AV1" s="1960"/>
      <c r="AW1" s="1960"/>
      <c r="AX1" s="1960"/>
      <c r="AY1" s="1960"/>
      <c r="AZ1" s="1960"/>
      <c r="BA1" s="1960"/>
      <c r="BB1" s="1960"/>
      <c r="BC1" s="1960"/>
      <c r="BD1" s="1960"/>
      <c r="BE1" s="1960"/>
      <c r="BF1" s="1960"/>
      <c r="BG1" s="1960"/>
      <c r="BH1" s="1960"/>
      <c r="BI1" s="1960"/>
      <c r="BJ1" s="1960"/>
      <c r="BK1" s="1960"/>
      <c r="BL1" s="1960"/>
      <c r="BM1" s="1960"/>
      <c r="BN1" s="1960"/>
      <c r="BO1" s="1960"/>
      <c r="BP1" s="1960"/>
      <c r="BQ1" s="1960"/>
      <c r="BR1" s="1960"/>
      <c r="BS1" s="1960"/>
      <c r="BT1" s="1960"/>
      <c r="BU1" s="1960"/>
      <c r="BV1" s="1960"/>
      <c r="BW1" s="1960"/>
      <c r="BX1" s="1960"/>
      <c r="BY1" s="1960"/>
      <c r="BZ1" s="1960"/>
      <c r="CA1" s="1960"/>
      <c r="CB1" s="1960"/>
      <c r="CC1" s="1960"/>
      <c r="CD1" s="1960"/>
      <c r="CE1" s="1960"/>
      <c r="CF1" s="1960"/>
      <c r="CG1" s="1960"/>
      <c r="CH1" s="1960"/>
      <c r="CI1" s="1960"/>
      <c r="CJ1" s="1960"/>
      <c r="CK1" s="1960"/>
      <c r="CL1" s="1960"/>
      <c r="CM1" s="1960"/>
    </row>
    <row r="2" spans="1:252" ht="38.15" customHeight="1" thickTop="1" thickBot="1" x14ac:dyDescent="0.55000000000000004">
      <c r="A2" s="3023"/>
      <c r="B2" s="3020">
        <v>2011</v>
      </c>
      <c r="C2" s="3021"/>
      <c r="D2" s="3021"/>
      <c r="E2" s="3021"/>
      <c r="F2" s="3021"/>
      <c r="G2" s="3021"/>
      <c r="H2" s="3021"/>
      <c r="I2" s="3021"/>
      <c r="J2" s="3021"/>
      <c r="K2" s="3021"/>
      <c r="L2" s="3021"/>
      <c r="M2" s="3021"/>
      <c r="N2" s="3021"/>
      <c r="O2" s="3021"/>
      <c r="P2" s="3021"/>
      <c r="Q2" s="3021"/>
      <c r="R2" s="3021"/>
      <c r="S2" s="1961"/>
      <c r="T2" s="3021">
        <v>2012</v>
      </c>
      <c r="U2" s="3021"/>
      <c r="V2" s="3021"/>
      <c r="W2" s="3021"/>
      <c r="X2" s="3021"/>
      <c r="Y2" s="3021"/>
      <c r="Z2" s="3021"/>
      <c r="AA2" s="3021"/>
      <c r="AB2" s="3021"/>
      <c r="AC2" s="3021"/>
      <c r="AD2" s="3021"/>
      <c r="AE2" s="3021"/>
      <c r="AF2" s="3021"/>
      <c r="AG2" s="3021"/>
      <c r="AH2" s="3021"/>
      <c r="AI2" s="3021"/>
      <c r="AJ2" s="3021"/>
      <c r="AK2" s="1961"/>
      <c r="AL2" s="3028">
        <v>2013</v>
      </c>
      <c r="AM2" s="3028"/>
      <c r="AN2" s="3028"/>
      <c r="AO2" s="3028"/>
      <c r="AP2" s="3028"/>
      <c r="AQ2" s="3028"/>
      <c r="AR2" s="3028"/>
      <c r="AS2" s="3028"/>
      <c r="AT2" s="3028"/>
      <c r="AU2" s="3028"/>
      <c r="AV2" s="3028"/>
      <c r="AW2" s="3028"/>
      <c r="AX2" s="3028"/>
      <c r="AY2" s="3028"/>
      <c r="AZ2" s="3028"/>
      <c r="BA2" s="3028"/>
      <c r="BB2" s="3028"/>
      <c r="BC2" s="1896" t="s">
        <v>865</v>
      </c>
      <c r="BD2" s="1896"/>
      <c r="BE2" s="1896"/>
      <c r="BF2" s="1896"/>
      <c r="BG2" s="1896"/>
      <c r="BH2" s="1896"/>
      <c r="BI2" s="1896"/>
      <c r="BJ2" s="1896"/>
      <c r="BK2" s="1896"/>
      <c r="BL2" s="1896"/>
      <c r="BM2" s="1896"/>
      <c r="BN2" s="3020">
        <v>2015</v>
      </c>
      <c r="BO2" s="3021"/>
      <c r="BP2" s="3021"/>
      <c r="BQ2" s="3021"/>
      <c r="BR2" s="3021"/>
      <c r="BS2" s="3021"/>
      <c r="BT2" s="3021"/>
      <c r="BU2" s="3021"/>
      <c r="BV2" s="3021"/>
      <c r="BW2" s="3021"/>
      <c r="BX2" s="3021"/>
      <c r="BY2" s="3021"/>
      <c r="BZ2" s="3021"/>
      <c r="CA2" s="3021"/>
      <c r="CB2" s="3021"/>
      <c r="CC2" s="3021"/>
      <c r="CD2" s="3022"/>
      <c r="CE2" s="3020">
        <v>2016</v>
      </c>
      <c r="CF2" s="3021"/>
      <c r="CG2" s="3021"/>
      <c r="CH2" s="3021"/>
      <c r="CI2" s="3021"/>
      <c r="CJ2" s="3021"/>
      <c r="CK2" s="3021"/>
      <c r="CL2" s="3021"/>
      <c r="CM2" s="3021"/>
      <c r="CN2" s="3021"/>
      <c r="CO2" s="3021"/>
      <c r="CP2" s="3021"/>
      <c r="CQ2" s="3021"/>
      <c r="CR2" s="3021"/>
      <c r="CS2" s="3021"/>
      <c r="CT2" s="3021"/>
      <c r="CU2" s="3022"/>
      <c r="CV2" s="3020">
        <v>2017</v>
      </c>
      <c r="CW2" s="3021"/>
      <c r="CX2" s="3021"/>
      <c r="CY2" s="3021"/>
      <c r="CZ2" s="3021"/>
      <c r="DA2" s="3021"/>
      <c r="DB2" s="3021"/>
      <c r="DC2" s="3021"/>
      <c r="DD2" s="3021"/>
      <c r="DE2" s="3021"/>
      <c r="DF2" s="3021"/>
      <c r="DG2" s="3021"/>
      <c r="DH2" s="3021"/>
      <c r="DI2" s="3021"/>
      <c r="DJ2" s="3021"/>
      <c r="DK2" s="3021"/>
      <c r="DL2" s="3021"/>
      <c r="DM2" s="3020">
        <v>2018</v>
      </c>
      <c r="DN2" s="3021"/>
      <c r="DO2" s="3021"/>
      <c r="DP2" s="3021"/>
      <c r="DQ2" s="3021"/>
      <c r="DR2" s="3021"/>
      <c r="DS2" s="3021"/>
      <c r="DT2" s="3021"/>
      <c r="DU2" s="3021"/>
      <c r="DV2" s="3021"/>
      <c r="DW2" s="3021"/>
      <c r="DX2" s="3021"/>
      <c r="DY2" s="3021"/>
      <c r="DZ2" s="3021"/>
      <c r="EA2" s="3021"/>
      <c r="EB2" s="3021"/>
      <c r="EC2" s="3022"/>
      <c r="ED2" s="3020">
        <v>2019</v>
      </c>
      <c r="EE2" s="3021"/>
      <c r="EF2" s="3021"/>
      <c r="EG2" s="3021"/>
      <c r="EH2" s="3021"/>
      <c r="EI2" s="3021"/>
      <c r="EJ2" s="3021"/>
      <c r="EK2" s="3021"/>
      <c r="EL2" s="3021"/>
      <c r="EM2" s="3021"/>
      <c r="EN2" s="3021"/>
      <c r="EO2" s="3021"/>
      <c r="EP2" s="3021"/>
      <c r="EQ2" s="3021"/>
      <c r="ER2" s="3021"/>
      <c r="ES2" s="3021"/>
      <c r="ET2" s="3022"/>
      <c r="EU2" s="3020">
        <v>2020</v>
      </c>
      <c r="EV2" s="3021"/>
      <c r="EW2" s="3021"/>
      <c r="EX2" s="3021"/>
      <c r="EY2" s="3021"/>
      <c r="EZ2" s="3021"/>
      <c r="FA2" s="3021"/>
      <c r="FB2" s="3021"/>
      <c r="FC2" s="3021"/>
      <c r="FD2" s="3021"/>
      <c r="FE2" s="3021"/>
      <c r="FF2" s="3021"/>
      <c r="FG2" s="3021"/>
      <c r="FH2" s="3021"/>
      <c r="FI2" s="3021"/>
      <c r="FJ2" s="3021"/>
      <c r="FK2" s="3022"/>
      <c r="FL2" s="3020">
        <v>2021</v>
      </c>
      <c r="FM2" s="3021"/>
      <c r="FN2" s="3021"/>
      <c r="FO2" s="3021"/>
      <c r="FP2" s="3021"/>
      <c r="FQ2" s="3021"/>
      <c r="FR2" s="3021"/>
      <c r="FS2" s="3021"/>
      <c r="FT2" s="3021"/>
      <c r="FU2" s="3021"/>
      <c r="FV2" s="3021"/>
      <c r="FW2" s="3021"/>
      <c r="FX2" s="3021"/>
      <c r="FY2" s="3021"/>
      <c r="FZ2" s="3021"/>
      <c r="GA2" s="3021"/>
      <c r="GB2" s="3022"/>
      <c r="GC2" s="3020">
        <v>2022</v>
      </c>
      <c r="GD2" s="3021"/>
      <c r="GE2" s="3021"/>
      <c r="GF2" s="3021"/>
      <c r="GG2" s="3021"/>
      <c r="GH2" s="3021"/>
      <c r="GI2" s="3021"/>
      <c r="GJ2" s="3021"/>
      <c r="GK2" s="3021"/>
      <c r="GL2" s="3021"/>
      <c r="GM2" s="3021"/>
      <c r="GN2" s="3021"/>
      <c r="GO2" s="3021"/>
      <c r="GP2" s="3021"/>
      <c r="GQ2" s="3021"/>
      <c r="GR2" s="3021"/>
      <c r="GS2" s="3022"/>
      <c r="GT2" s="3020">
        <v>2023</v>
      </c>
      <c r="GU2" s="3021"/>
      <c r="GV2" s="3021"/>
      <c r="GW2" s="3021"/>
      <c r="GX2" s="3021"/>
      <c r="GY2" s="3021"/>
      <c r="GZ2" s="3021"/>
      <c r="HA2" s="3021"/>
      <c r="HB2" s="3021"/>
      <c r="HC2" s="3021"/>
      <c r="HD2" s="3021"/>
      <c r="HE2" s="3021"/>
      <c r="HF2" s="3021"/>
      <c r="HG2" s="3021"/>
      <c r="HH2" s="3021"/>
      <c r="HI2" s="3021"/>
      <c r="HJ2" s="3022"/>
      <c r="HK2" s="3020">
        <v>2024</v>
      </c>
      <c r="HL2" s="3021"/>
      <c r="HM2" s="3021"/>
      <c r="HN2" s="3021"/>
      <c r="HO2" s="3021"/>
      <c r="HP2" s="3021"/>
      <c r="HQ2" s="3021"/>
      <c r="HR2" s="3021"/>
      <c r="HS2" s="3021"/>
      <c r="HT2" s="3021"/>
      <c r="HU2" s="3021"/>
      <c r="HV2" s="3021"/>
      <c r="HW2" s="3021"/>
      <c r="HX2" s="3021"/>
      <c r="HY2" s="3021"/>
      <c r="HZ2" s="3021"/>
      <c r="IA2" s="3022"/>
      <c r="IB2" s="3020">
        <v>2025</v>
      </c>
      <c r="IC2" s="3021"/>
      <c r="ID2" s="3021"/>
      <c r="IE2" s="3021"/>
      <c r="IF2" s="3021"/>
      <c r="IG2" s="3021"/>
      <c r="IH2" s="3021"/>
      <c r="II2" s="3021"/>
      <c r="IJ2" s="3021"/>
      <c r="IK2" s="3021"/>
      <c r="IL2" s="3021"/>
      <c r="IM2" s="3021"/>
      <c r="IN2" s="3021"/>
      <c r="IO2" s="3021"/>
      <c r="IP2" s="3021"/>
      <c r="IQ2" s="3021"/>
      <c r="IR2" s="3022"/>
    </row>
    <row r="3" spans="1:252" ht="38.15" customHeight="1" thickTop="1" thickBot="1" x14ac:dyDescent="0.55000000000000004">
      <c r="A3" s="3024"/>
      <c r="B3" s="1898" t="s">
        <v>126</v>
      </c>
      <c r="C3" s="1898" t="s">
        <v>127</v>
      </c>
      <c r="D3" s="1898" t="s">
        <v>128</v>
      </c>
      <c r="E3" s="1962" t="s">
        <v>178</v>
      </c>
      <c r="F3" s="1962" t="s">
        <v>1192</v>
      </c>
      <c r="G3" s="1962" t="s">
        <v>130</v>
      </c>
      <c r="H3" s="1962" t="s">
        <v>140</v>
      </c>
      <c r="I3" s="1962" t="s">
        <v>179</v>
      </c>
      <c r="J3" s="1962" t="s">
        <v>132</v>
      </c>
      <c r="K3" s="1962" t="s">
        <v>133</v>
      </c>
      <c r="L3" s="1962" t="s">
        <v>134</v>
      </c>
      <c r="M3" s="1962" t="s">
        <v>180</v>
      </c>
      <c r="N3" s="1962" t="s">
        <v>135</v>
      </c>
      <c r="O3" s="1962" t="s">
        <v>136</v>
      </c>
      <c r="P3" s="1962" t="s">
        <v>137</v>
      </c>
      <c r="Q3" s="1962" t="s">
        <v>181</v>
      </c>
      <c r="R3" s="1898" t="s">
        <v>182</v>
      </c>
      <c r="S3" s="1898"/>
      <c r="T3" s="1898" t="s">
        <v>126</v>
      </c>
      <c r="U3" s="1898" t="s">
        <v>127</v>
      </c>
      <c r="V3" s="1898" t="s">
        <v>128</v>
      </c>
      <c r="W3" s="1962" t="s">
        <v>178</v>
      </c>
      <c r="X3" s="1962" t="s">
        <v>1192</v>
      </c>
      <c r="Y3" s="1962" t="s">
        <v>130</v>
      </c>
      <c r="Z3" s="1962" t="s">
        <v>140</v>
      </c>
      <c r="AA3" s="1962" t="s">
        <v>179</v>
      </c>
      <c r="AB3" s="1962" t="s">
        <v>132</v>
      </c>
      <c r="AC3" s="1962" t="s">
        <v>133</v>
      </c>
      <c r="AD3" s="1962" t="s">
        <v>134</v>
      </c>
      <c r="AE3" s="1962" t="s">
        <v>180</v>
      </c>
      <c r="AF3" s="1962" t="s">
        <v>135</v>
      </c>
      <c r="AG3" s="1962" t="s">
        <v>136</v>
      </c>
      <c r="AH3" s="1962" t="s">
        <v>137</v>
      </c>
      <c r="AI3" s="1962" t="s">
        <v>181</v>
      </c>
      <c r="AJ3" s="1898" t="s">
        <v>182</v>
      </c>
      <c r="AK3" s="1963"/>
      <c r="AL3" s="1898" t="s">
        <v>126</v>
      </c>
      <c r="AM3" s="1898" t="s">
        <v>127</v>
      </c>
      <c r="AN3" s="1898" t="s">
        <v>128</v>
      </c>
      <c r="AO3" s="1898" t="s">
        <v>178</v>
      </c>
      <c r="AP3" s="1898" t="s">
        <v>185</v>
      </c>
      <c r="AQ3" s="1898" t="s">
        <v>130</v>
      </c>
      <c r="AR3" s="1898" t="s">
        <v>140</v>
      </c>
      <c r="AS3" s="1898" t="s">
        <v>179</v>
      </c>
      <c r="AT3" s="1898" t="s">
        <v>132</v>
      </c>
      <c r="AU3" s="1898" t="s">
        <v>133</v>
      </c>
      <c r="AV3" s="1898" t="s">
        <v>134</v>
      </c>
      <c r="AW3" s="1962" t="s">
        <v>180</v>
      </c>
      <c r="AX3" s="1962" t="s">
        <v>135</v>
      </c>
      <c r="AY3" s="1962" t="s">
        <v>136</v>
      </c>
      <c r="AZ3" s="1962" t="s">
        <v>137</v>
      </c>
      <c r="BA3" s="1962" t="s">
        <v>181</v>
      </c>
      <c r="BB3" s="1899" t="s">
        <v>182</v>
      </c>
      <c r="BC3" s="1896" t="s">
        <v>126</v>
      </c>
      <c r="BD3" s="1896" t="s">
        <v>127</v>
      </c>
      <c r="BE3" s="1896" t="s">
        <v>128</v>
      </c>
      <c r="BF3" s="1896" t="s">
        <v>178</v>
      </c>
      <c r="BG3" s="1899" t="s">
        <v>185</v>
      </c>
      <c r="BH3" s="1899" t="s">
        <v>130</v>
      </c>
      <c r="BI3" s="1899" t="s">
        <v>140</v>
      </c>
      <c r="BJ3" s="1899" t="s">
        <v>179</v>
      </c>
      <c r="BK3" s="1896" t="s">
        <v>137</v>
      </c>
      <c r="BL3" s="1896" t="s">
        <v>181</v>
      </c>
      <c r="BM3" s="1896" t="s">
        <v>1179</v>
      </c>
      <c r="BN3" s="1902" t="s">
        <v>126</v>
      </c>
      <c r="BO3" s="1899" t="s">
        <v>127</v>
      </c>
      <c r="BP3" s="1899" t="s">
        <v>128</v>
      </c>
      <c r="BQ3" s="1899" t="s">
        <v>178</v>
      </c>
      <c r="BR3" s="1899" t="s">
        <v>185</v>
      </c>
      <c r="BS3" s="1899" t="s">
        <v>130</v>
      </c>
      <c r="BT3" s="1899" t="s">
        <v>131</v>
      </c>
      <c r="BU3" s="1899" t="s">
        <v>179</v>
      </c>
      <c r="BV3" s="1898" t="s">
        <v>132</v>
      </c>
      <c r="BW3" s="1898" t="s">
        <v>133</v>
      </c>
      <c r="BX3" s="1898" t="s">
        <v>134</v>
      </c>
      <c r="BY3" s="1899" t="s">
        <v>180</v>
      </c>
      <c r="BZ3" s="1899" t="s">
        <v>135</v>
      </c>
      <c r="CA3" s="1899" t="s">
        <v>136</v>
      </c>
      <c r="CB3" s="1899" t="s">
        <v>137</v>
      </c>
      <c r="CC3" s="1899" t="s">
        <v>181</v>
      </c>
      <c r="CD3" s="1899" t="s">
        <v>182</v>
      </c>
      <c r="CE3" s="1902" t="s">
        <v>126</v>
      </c>
      <c r="CF3" s="1899" t="s">
        <v>127</v>
      </c>
      <c r="CG3" s="1899" t="s">
        <v>128</v>
      </c>
      <c r="CH3" s="1899" t="s">
        <v>178</v>
      </c>
      <c r="CI3" s="1899" t="s">
        <v>185</v>
      </c>
      <c r="CJ3" s="1899" t="s">
        <v>130</v>
      </c>
      <c r="CK3" s="1899" t="s">
        <v>131</v>
      </c>
      <c r="CL3" s="1899" t="s">
        <v>179</v>
      </c>
      <c r="CM3" s="1899" t="s">
        <v>132</v>
      </c>
      <c r="CN3" s="1899" t="s">
        <v>133</v>
      </c>
      <c r="CO3" s="1899" t="s">
        <v>134</v>
      </c>
      <c r="CP3" s="1899" t="s">
        <v>180</v>
      </c>
      <c r="CQ3" s="1899" t="s">
        <v>135</v>
      </c>
      <c r="CR3" s="1899" t="s">
        <v>136</v>
      </c>
      <c r="CS3" s="1899" t="s">
        <v>137</v>
      </c>
      <c r="CT3" s="1899" t="s">
        <v>181</v>
      </c>
      <c r="CU3" s="1901" t="s">
        <v>182</v>
      </c>
      <c r="CV3" s="1902" t="s">
        <v>126</v>
      </c>
      <c r="CW3" s="1899" t="s">
        <v>127</v>
      </c>
      <c r="CX3" s="1899" t="s">
        <v>128</v>
      </c>
      <c r="CY3" s="1899" t="s">
        <v>178</v>
      </c>
      <c r="CZ3" s="1899" t="s">
        <v>129</v>
      </c>
      <c r="DA3" s="1899" t="s">
        <v>130</v>
      </c>
      <c r="DB3" s="1899" t="s">
        <v>131</v>
      </c>
      <c r="DC3" s="1899" t="s">
        <v>179</v>
      </c>
      <c r="DD3" s="1899" t="s">
        <v>132</v>
      </c>
      <c r="DE3" s="1899" t="s">
        <v>133</v>
      </c>
      <c r="DF3" s="1899" t="s">
        <v>134</v>
      </c>
      <c r="DG3" s="1899" t="s">
        <v>180</v>
      </c>
      <c r="DH3" s="1899" t="s">
        <v>135</v>
      </c>
      <c r="DI3" s="1899" t="s">
        <v>136</v>
      </c>
      <c r="DJ3" s="1899" t="s">
        <v>137</v>
      </c>
      <c r="DK3" s="1899" t="s">
        <v>181</v>
      </c>
      <c r="DL3" s="1899" t="s">
        <v>182</v>
      </c>
      <c r="DM3" s="1902" t="s">
        <v>126</v>
      </c>
      <c r="DN3" s="1899" t="s">
        <v>127</v>
      </c>
      <c r="DO3" s="1899" t="s">
        <v>128</v>
      </c>
      <c r="DP3" s="1899" t="s">
        <v>178</v>
      </c>
      <c r="DQ3" s="1899" t="s">
        <v>129</v>
      </c>
      <c r="DR3" s="1899" t="s">
        <v>130</v>
      </c>
      <c r="DS3" s="1899" t="s">
        <v>131</v>
      </c>
      <c r="DT3" s="1899" t="s">
        <v>179</v>
      </c>
      <c r="DU3" s="1899" t="s">
        <v>132</v>
      </c>
      <c r="DV3" s="1899" t="s">
        <v>133</v>
      </c>
      <c r="DW3" s="1899" t="s">
        <v>134</v>
      </c>
      <c r="DX3" s="1899" t="s">
        <v>180</v>
      </c>
      <c r="DY3" s="1899" t="s">
        <v>135</v>
      </c>
      <c r="DZ3" s="1899" t="s">
        <v>136</v>
      </c>
      <c r="EA3" s="1899" t="s">
        <v>137</v>
      </c>
      <c r="EB3" s="1899" t="s">
        <v>181</v>
      </c>
      <c r="EC3" s="1901" t="s">
        <v>182</v>
      </c>
      <c r="ED3" s="1902" t="s">
        <v>126</v>
      </c>
      <c r="EE3" s="1899" t="s">
        <v>127</v>
      </c>
      <c r="EF3" s="1899" t="s">
        <v>128</v>
      </c>
      <c r="EG3" s="1899" t="s">
        <v>178</v>
      </c>
      <c r="EH3" s="1899" t="s">
        <v>129</v>
      </c>
      <c r="EI3" s="1899" t="s">
        <v>130</v>
      </c>
      <c r="EJ3" s="1899" t="s">
        <v>131</v>
      </c>
      <c r="EK3" s="1899" t="s">
        <v>179</v>
      </c>
      <c r="EL3" s="1899" t="s">
        <v>132</v>
      </c>
      <c r="EM3" s="1899" t="s">
        <v>133</v>
      </c>
      <c r="EN3" s="1899" t="s">
        <v>134</v>
      </c>
      <c r="EO3" s="1899" t="s">
        <v>180</v>
      </c>
      <c r="EP3" s="1899" t="s">
        <v>135</v>
      </c>
      <c r="EQ3" s="1899" t="s">
        <v>136</v>
      </c>
      <c r="ER3" s="1899" t="s">
        <v>137</v>
      </c>
      <c r="ES3" s="1899" t="s">
        <v>181</v>
      </c>
      <c r="ET3" s="1901" t="s">
        <v>182</v>
      </c>
      <c r="EU3" s="1902" t="s">
        <v>126</v>
      </c>
      <c r="EV3" s="1899" t="s">
        <v>127</v>
      </c>
      <c r="EW3" s="1899" t="s">
        <v>128</v>
      </c>
      <c r="EX3" s="1899" t="s">
        <v>178</v>
      </c>
      <c r="EY3" s="1899" t="s">
        <v>129</v>
      </c>
      <c r="EZ3" s="1899" t="s">
        <v>130</v>
      </c>
      <c r="FA3" s="1899" t="s">
        <v>131</v>
      </c>
      <c r="FB3" s="1899" t="s">
        <v>179</v>
      </c>
      <c r="FC3" s="1899" t="s">
        <v>132</v>
      </c>
      <c r="FD3" s="1899" t="s">
        <v>133</v>
      </c>
      <c r="FE3" s="1899" t="s">
        <v>134</v>
      </c>
      <c r="FF3" s="1899" t="s">
        <v>180</v>
      </c>
      <c r="FG3" s="1899" t="s">
        <v>135</v>
      </c>
      <c r="FH3" s="1899" t="s">
        <v>136</v>
      </c>
      <c r="FI3" s="1899" t="s">
        <v>137</v>
      </c>
      <c r="FJ3" s="1899" t="s">
        <v>181</v>
      </c>
      <c r="FK3" s="1899" t="s">
        <v>182</v>
      </c>
      <c r="FL3" s="1902" t="s">
        <v>126</v>
      </c>
      <c r="FM3" s="1899" t="s">
        <v>127</v>
      </c>
      <c r="FN3" s="1899" t="s">
        <v>128</v>
      </c>
      <c r="FO3" s="1899" t="s">
        <v>178</v>
      </c>
      <c r="FP3" s="1899" t="s">
        <v>129</v>
      </c>
      <c r="FQ3" s="1899" t="s">
        <v>130</v>
      </c>
      <c r="FR3" s="1899" t="s">
        <v>131</v>
      </c>
      <c r="FS3" s="1899" t="s">
        <v>179</v>
      </c>
      <c r="FT3" s="1899" t="s">
        <v>132</v>
      </c>
      <c r="FU3" s="1899" t="s">
        <v>133</v>
      </c>
      <c r="FV3" s="1899" t="s">
        <v>134</v>
      </c>
      <c r="FW3" s="1899" t="s">
        <v>180</v>
      </c>
      <c r="FX3" s="1899" t="s">
        <v>135</v>
      </c>
      <c r="FY3" s="1899" t="s">
        <v>136</v>
      </c>
      <c r="FZ3" s="1899" t="s">
        <v>137</v>
      </c>
      <c r="GA3" s="1899" t="s">
        <v>181</v>
      </c>
      <c r="GB3" s="1901" t="s">
        <v>182</v>
      </c>
      <c r="GC3" s="1902" t="s">
        <v>126</v>
      </c>
      <c r="GD3" s="1899" t="s">
        <v>127</v>
      </c>
      <c r="GE3" s="1899" t="s">
        <v>128</v>
      </c>
      <c r="GF3" s="1899" t="s">
        <v>178</v>
      </c>
      <c r="GG3" s="1899" t="s">
        <v>129</v>
      </c>
      <c r="GH3" s="1899" t="s">
        <v>130</v>
      </c>
      <c r="GI3" s="1899" t="s">
        <v>131</v>
      </c>
      <c r="GJ3" s="1899" t="s">
        <v>179</v>
      </c>
      <c r="GK3" s="1899" t="s">
        <v>132</v>
      </c>
      <c r="GL3" s="1899" t="s">
        <v>133</v>
      </c>
      <c r="GM3" s="1899" t="s">
        <v>134</v>
      </c>
      <c r="GN3" s="1899" t="s">
        <v>180</v>
      </c>
      <c r="GO3" s="1899" t="s">
        <v>135</v>
      </c>
      <c r="GP3" s="1899" t="s">
        <v>136</v>
      </c>
      <c r="GQ3" s="1899" t="s">
        <v>137</v>
      </c>
      <c r="GR3" s="1899" t="s">
        <v>181</v>
      </c>
      <c r="GS3" s="1901" t="s">
        <v>182</v>
      </c>
      <c r="GT3" s="1902" t="s">
        <v>126</v>
      </c>
      <c r="GU3" s="1899" t="s">
        <v>127</v>
      </c>
      <c r="GV3" s="1899" t="s">
        <v>128</v>
      </c>
      <c r="GW3" s="1899" t="s">
        <v>178</v>
      </c>
      <c r="GX3" s="1899" t="s">
        <v>129</v>
      </c>
      <c r="GY3" s="1899" t="s">
        <v>130</v>
      </c>
      <c r="GZ3" s="1899" t="s">
        <v>131</v>
      </c>
      <c r="HA3" s="1899" t="s">
        <v>179</v>
      </c>
      <c r="HB3" s="1899" t="s">
        <v>132</v>
      </c>
      <c r="HC3" s="1899" t="s">
        <v>133</v>
      </c>
      <c r="HD3" s="1899" t="s">
        <v>134</v>
      </c>
      <c r="HE3" s="1899" t="s">
        <v>180</v>
      </c>
      <c r="HF3" s="1899" t="s">
        <v>135</v>
      </c>
      <c r="HG3" s="1899" t="s">
        <v>136</v>
      </c>
      <c r="HH3" s="1899" t="s">
        <v>137</v>
      </c>
      <c r="HI3" s="1899" t="s">
        <v>181</v>
      </c>
      <c r="HJ3" s="1901" t="s">
        <v>182</v>
      </c>
      <c r="HK3" s="1902" t="s">
        <v>126</v>
      </c>
      <c r="HL3" s="1899" t="s">
        <v>127</v>
      </c>
      <c r="HM3" s="1899" t="s">
        <v>128</v>
      </c>
      <c r="HN3" s="1899" t="s">
        <v>178</v>
      </c>
      <c r="HO3" s="1899" t="s">
        <v>129</v>
      </c>
      <c r="HP3" s="1899" t="s">
        <v>130</v>
      </c>
      <c r="HQ3" s="1899" t="s">
        <v>131</v>
      </c>
      <c r="HR3" s="1899" t="s">
        <v>179</v>
      </c>
      <c r="HS3" s="1899" t="s">
        <v>132</v>
      </c>
      <c r="HT3" s="1899" t="s">
        <v>133</v>
      </c>
      <c r="HU3" s="1899" t="s">
        <v>134</v>
      </c>
      <c r="HV3" s="1899" t="s">
        <v>180</v>
      </c>
      <c r="HW3" s="1899" t="s">
        <v>135</v>
      </c>
      <c r="HX3" s="1899" t="s">
        <v>136</v>
      </c>
      <c r="HY3" s="1899" t="s">
        <v>137</v>
      </c>
      <c r="HZ3" s="1899" t="s">
        <v>181</v>
      </c>
      <c r="IA3" s="1901" t="s">
        <v>182</v>
      </c>
      <c r="IB3" s="1902" t="s">
        <v>126</v>
      </c>
      <c r="IC3" s="1899" t="s">
        <v>127</v>
      </c>
      <c r="ID3" s="1899" t="s">
        <v>128</v>
      </c>
      <c r="IE3" s="1899" t="s">
        <v>178</v>
      </c>
      <c r="IF3" s="1899" t="s">
        <v>129</v>
      </c>
      <c r="IG3" s="1899" t="s">
        <v>130</v>
      </c>
      <c r="IH3" s="1899" t="s">
        <v>131</v>
      </c>
      <c r="II3" s="1899" t="s">
        <v>179</v>
      </c>
      <c r="IJ3" s="1899" t="s">
        <v>726</v>
      </c>
      <c r="IK3" s="1899" t="s">
        <v>133</v>
      </c>
      <c r="IL3" s="1899" t="s">
        <v>134</v>
      </c>
      <c r="IM3" s="1899" t="s">
        <v>180</v>
      </c>
      <c r="IN3" s="1899" t="s">
        <v>135</v>
      </c>
      <c r="IO3" s="1899" t="s">
        <v>136</v>
      </c>
      <c r="IP3" s="1899" t="s">
        <v>727</v>
      </c>
      <c r="IQ3" s="1899" t="s">
        <v>181</v>
      </c>
      <c r="IR3" s="1901" t="s">
        <v>182</v>
      </c>
    </row>
    <row r="4" spans="1:252" ht="38.15" customHeight="1" thickTop="1" x14ac:dyDescent="0.5">
      <c r="A4" s="1964" t="s">
        <v>1193</v>
      </c>
      <c r="B4" s="1927">
        <v>160.72999999999999</v>
      </c>
      <c r="C4" s="1927">
        <v>50.45</v>
      </c>
      <c r="D4" s="1927">
        <v>94.52</v>
      </c>
      <c r="E4" s="1927">
        <v>305.7</v>
      </c>
      <c r="F4" s="1927">
        <v>130.74</v>
      </c>
      <c r="G4" s="1927">
        <v>80.72</v>
      </c>
      <c r="H4" s="1927">
        <v>219.24</v>
      </c>
      <c r="I4" s="1927">
        <v>430.70000000000005</v>
      </c>
      <c r="J4" s="1965">
        <v>11.0546875</v>
      </c>
      <c r="K4" s="1923">
        <v>0</v>
      </c>
      <c r="L4" s="1923">
        <v>166.45917484</v>
      </c>
      <c r="M4" s="1923">
        <v>177.51386234</v>
      </c>
      <c r="N4" s="1923">
        <v>81.469470715999989</v>
      </c>
      <c r="O4" s="1923">
        <v>205.19097437600001</v>
      </c>
      <c r="P4" s="1918">
        <v>139.17706797300002</v>
      </c>
      <c r="Q4" s="1966">
        <v>425.83751306500005</v>
      </c>
      <c r="R4" s="1966">
        <v>1339.7513754050001</v>
      </c>
      <c r="S4" s="1966"/>
      <c r="T4" s="1967">
        <v>0</v>
      </c>
      <c r="U4" s="1967">
        <v>125.69</v>
      </c>
      <c r="V4" s="1967">
        <v>14.2</v>
      </c>
      <c r="W4" s="1913">
        <v>139.88999999999999</v>
      </c>
      <c r="X4" s="1967">
        <v>204.4</v>
      </c>
      <c r="Y4" s="1967">
        <v>113.76</v>
      </c>
      <c r="Z4" s="1967">
        <v>52.32</v>
      </c>
      <c r="AA4" s="1913">
        <v>370.48</v>
      </c>
      <c r="AB4" s="1967">
        <v>66.67</v>
      </c>
      <c r="AC4" s="1967">
        <v>104.87024508</v>
      </c>
      <c r="AD4" s="1967">
        <v>0</v>
      </c>
      <c r="AE4" s="1913">
        <v>171.54024508000001</v>
      </c>
      <c r="AF4" s="1967">
        <v>111.34</v>
      </c>
      <c r="AG4" s="1967">
        <v>41.32</v>
      </c>
      <c r="AH4" s="1967">
        <v>51.15</v>
      </c>
      <c r="AI4" s="1913">
        <v>203.81</v>
      </c>
      <c r="AJ4" s="1918">
        <v>885.72024508000004</v>
      </c>
      <c r="AK4" s="1968"/>
      <c r="AL4" s="1968">
        <v>50.707847000000001</v>
      </c>
      <c r="AM4" s="1968">
        <v>52.550060999999999</v>
      </c>
      <c r="AN4" s="1968">
        <v>110.08407800000001</v>
      </c>
      <c r="AO4" s="1969">
        <v>213.34198600000002</v>
      </c>
      <c r="AP4" s="1968">
        <v>102.49259187000001</v>
      </c>
      <c r="AQ4" s="1968">
        <v>127.3459435</v>
      </c>
      <c r="AR4" s="1968">
        <v>133.68505977999999</v>
      </c>
      <c r="AS4" s="1969">
        <v>363.52359515000001</v>
      </c>
      <c r="AT4" s="1968">
        <v>0</v>
      </c>
      <c r="AU4" s="1968">
        <v>141.9073947</v>
      </c>
      <c r="AV4" s="1968">
        <v>50.851999999999997</v>
      </c>
      <c r="AW4" s="1969">
        <v>192.7593947</v>
      </c>
      <c r="AX4" s="1968">
        <v>98.713051019999995</v>
      </c>
      <c r="AY4" s="1968">
        <v>50.851999999999997</v>
      </c>
      <c r="AZ4" s="1970">
        <v>132.58967186000001</v>
      </c>
      <c r="BA4" s="1969">
        <v>282.15472288000001</v>
      </c>
      <c r="BB4" s="1969">
        <v>1051.7796987300001</v>
      </c>
      <c r="BC4" s="1923">
        <v>52.18</v>
      </c>
      <c r="BD4" s="1923">
        <v>51.365572960000002</v>
      </c>
      <c r="BE4" s="1923">
        <v>33.88267578</v>
      </c>
      <c r="BF4" s="1908">
        <v>137.42824874000002</v>
      </c>
      <c r="BG4" s="1923">
        <v>84.669211453149998</v>
      </c>
      <c r="BH4" s="1923">
        <v>3.6730123423499998</v>
      </c>
      <c r="BI4" s="1923">
        <v>82.315107837499994</v>
      </c>
      <c r="BJ4" s="1908">
        <v>170.65733163300001</v>
      </c>
      <c r="BK4" s="1923">
        <v>27.570683592000002</v>
      </c>
      <c r="BL4" s="1908">
        <v>79.327922251199993</v>
      </c>
      <c r="BM4" s="1908">
        <v>525.20584681740002</v>
      </c>
      <c r="BN4" s="1923">
        <v>23.861715023999999</v>
      </c>
      <c r="BO4" s="1923">
        <v>27.152813999999999</v>
      </c>
      <c r="BP4" s="1923">
        <v>17.94115236</v>
      </c>
      <c r="BQ4" s="1908">
        <v>68.955681384000002</v>
      </c>
      <c r="BR4" s="1923">
        <v>21.25700745</v>
      </c>
      <c r="BS4" s="1923">
        <v>10.4137148125</v>
      </c>
      <c r="BT4" s="1923">
        <v>22.68214253</v>
      </c>
      <c r="BU4" s="1908">
        <v>54.3528647925</v>
      </c>
      <c r="BV4" s="1923">
        <v>28.390506330999997</v>
      </c>
      <c r="BW4" s="1923">
        <v>1.8066904872</v>
      </c>
      <c r="BX4" s="1923">
        <v>1.507583409225</v>
      </c>
      <c r="BY4" s="1908">
        <v>31.704780227424997</v>
      </c>
      <c r="BZ4" s="1923">
        <v>2.3515122182249999</v>
      </c>
      <c r="CA4" s="1923">
        <v>1.5133849368749999</v>
      </c>
      <c r="CB4" s="1923">
        <v>22.186380883249999</v>
      </c>
      <c r="CC4" s="1908">
        <v>26.051278038349999</v>
      </c>
      <c r="CD4" s="1908">
        <v>181.06540460227501</v>
      </c>
      <c r="CE4" s="1971">
        <v>0.90980789789999994</v>
      </c>
      <c r="CF4" s="1971">
        <v>48.754257912349999</v>
      </c>
      <c r="CG4" s="1972">
        <v>67.278114099250004</v>
      </c>
      <c r="CH4" s="1973">
        <v>116.9421799095</v>
      </c>
      <c r="CI4" s="1971">
        <v>1.2610029269999998</v>
      </c>
      <c r="CJ4" s="1971">
        <v>75.729093186850008</v>
      </c>
      <c r="CK4" s="1971">
        <v>0</v>
      </c>
      <c r="CL4" s="1973">
        <v>76.990096113850001</v>
      </c>
      <c r="CM4" s="1974">
        <v>48.880972004900002</v>
      </c>
      <c r="CN4" s="1974">
        <v>46.512743852100002</v>
      </c>
      <c r="CO4" s="1974">
        <v>89.347315469625002</v>
      </c>
      <c r="CP4" s="1975">
        <v>184.74103132662501</v>
      </c>
      <c r="CQ4" s="1974">
        <v>0.38762971199999996</v>
      </c>
      <c r="CR4" s="1974">
        <v>44.20819298</v>
      </c>
      <c r="CS4" s="1974">
        <v>56.401253336400003</v>
      </c>
      <c r="CT4" s="1975">
        <v>100.9970760284</v>
      </c>
      <c r="CU4" s="1975">
        <v>479.67038337837499</v>
      </c>
      <c r="CV4" s="1976">
        <v>53.562339386749997</v>
      </c>
      <c r="CW4" s="1974">
        <v>77.406370574874998</v>
      </c>
      <c r="CX4" s="1974">
        <v>0</v>
      </c>
      <c r="CY4" s="1975">
        <v>130.968709961625</v>
      </c>
      <c r="CZ4" s="1974">
        <v>23.471972814399997</v>
      </c>
      <c r="DA4" s="1974">
        <v>0.76731208934999995</v>
      </c>
      <c r="DB4" s="1974">
        <v>0</v>
      </c>
      <c r="DC4" s="1975">
        <v>24.239284903749997</v>
      </c>
      <c r="DD4" s="1974">
        <v>0.16179893977500004</v>
      </c>
      <c r="DE4" s="1974">
        <v>0</v>
      </c>
      <c r="DF4" s="1974">
        <v>0</v>
      </c>
      <c r="DG4" s="1974">
        <v>0.16179893977500004</v>
      </c>
      <c r="DH4" s="1974">
        <v>0</v>
      </c>
      <c r="DI4" s="1974">
        <v>0</v>
      </c>
      <c r="DJ4" s="1974">
        <v>0</v>
      </c>
      <c r="DK4" s="1974">
        <v>0</v>
      </c>
      <c r="DL4" s="1974">
        <v>155.36979380514998</v>
      </c>
      <c r="DM4" s="1977">
        <v>0</v>
      </c>
      <c r="DN4" s="1974">
        <v>0</v>
      </c>
      <c r="DO4" s="1974">
        <v>0</v>
      </c>
      <c r="DP4" s="1974">
        <v>0</v>
      </c>
      <c r="DQ4" s="1974">
        <v>0</v>
      </c>
      <c r="DR4" s="1974">
        <v>33.43024535</v>
      </c>
      <c r="DS4" s="1974">
        <v>0</v>
      </c>
      <c r="DT4" s="1974">
        <v>33.43024535</v>
      </c>
      <c r="DU4" s="1974">
        <v>0</v>
      </c>
      <c r="DV4" s="1974">
        <v>0</v>
      </c>
      <c r="DW4" s="1974">
        <v>0</v>
      </c>
      <c r="DX4" s="1974">
        <v>0</v>
      </c>
      <c r="DY4" s="1974">
        <v>77.932304686956542</v>
      </c>
      <c r="DZ4" s="1974">
        <v>0</v>
      </c>
      <c r="EA4" s="1974">
        <v>0</v>
      </c>
      <c r="EB4" s="1974">
        <v>77.932304686956542</v>
      </c>
      <c r="EC4" s="1978">
        <v>111.36255003695655</v>
      </c>
      <c r="ED4" s="1977">
        <v>1.021717341957143</v>
      </c>
      <c r="EE4" s="1974">
        <v>30.567347430480002</v>
      </c>
      <c r="EF4" s="1974">
        <v>68.763980084303569</v>
      </c>
      <c r="EG4" s="1974">
        <v>100.35304485674071</v>
      </c>
      <c r="EH4" s="1974">
        <v>14.87763832684286</v>
      </c>
      <c r="EI4" s="1974">
        <v>0.87659423700652184</v>
      </c>
      <c r="EJ4" s="1974">
        <v>35.526502112910016</v>
      </c>
      <c r="EK4" s="1974">
        <v>51.280734676759394</v>
      </c>
      <c r="EL4" s="1974">
        <v>44.791059696619563</v>
      </c>
      <c r="EM4" s="1974">
        <v>67.239515196859088</v>
      </c>
      <c r="EN4" s="1974">
        <v>9.7006069473107139</v>
      </c>
      <c r="EO4" s="1974">
        <v>121.73118184078936</v>
      </c>
      <c r="EP4" s="1974">
        <v>79.941496209554344</v>
      </c>
      <c r="EQ4" s="1974">
        <v>2.1029368023928567</v>
      </c>
      <c r="ER4" s="1974">
        <v>2.5981285059107146</v>
      </c>
      <c r="ES4" s="1974">
        <v>84.642561517857914</v>
      </c>
      <c r="ET4" s="1978">
        <v>358.00752289214739</v>
      </c>
      <c r="EU4" s="1977">
        <v>48.578732558727282</v>
      </c>
      <c r="EV4" s="1974">
        <v>4.4884640140874996</v>
      </c>
      <c r="EW4" s="1974">
        <v>18.679874862149997</v>
      </c>
      <c r="EX4" s="1974">
        <f t="shared" ref="EX4:EX11" si="0">EU4+EV4+EW4</f>
        <v>71.747071434964781</v>
      </c>
      <c r="EY4" s="1974">
        <v>28.501887521399993</v>
      </c>
      <c r="EZ4" s="1974">
        <v>33.094950071057134</v>
      </c>
      <c r="FA4" s="1974">
        <v>2.466238402244318</v>
      </c>
      <c r="FB4" s="1974">
        <f t="shared" ref="FB4:FB11" si="1">EY4+EZ4+FA4</f>
        <v>64.06307599470145</v>
      </c>
      <c r="FC4" s="1974">
        <v>0</v>
      </c>
      <c r="FD4" s="1974">
        <v>0</v>
      </c>
      <c r="FE4" s="1974">
        <v>1.5553534651772727</v>
      </c>
      <c r="FF4" s="1976">
        <f>FC4+FD4+FE4</f>
        <v>1.5553534651772727</v>
      </c>
      <c r="FG4" s="1974">
        <v>66.942053780873877</v>
      </c>
      <c r="FH4" s="1974">
        <v>14.157198862625002</v>
      </c>
      <c r="FI4" s="1974">
        <v>1.4243372880511365</v>
      </c>
      <c r="FJ4" s="1974">
        <f t="shared" ref="FJ4:FJ11" si="2">FG4+FH4+FI4</f>
        <v>82.523589931550021</v>
      </c>
      <c r="FK4" s="1974">
        <f>EX4+FB4+FF4+FJ4</f>
        <v>219.88909082639353</v>
      </c>
      <c r="FL4" s="1979">
        <v>1.4663483287875001</v>
      </c>
      <c r="FM4" s="1976">
        <v>0.64670089204875014</v>
      </c>
      <c r="FN4" s="1976">
        <v>2.7291911226195658</v>
      </c>
      <c r="FO4" s="1976">
        <f>FL4+FM4+FN4</f>
        <v>4.8422403434558161</v>
      </c>
      <c r="FP4" s="1976">
        <v>28.564194698497445</v>
      </c>
      <c r="FQ4" s="1976">
        <v>16.931386057901317</v>
      </c>
      <c r="FR4" s="1976">
        <v>16.155882221194446</v>
      </c>
      <c r="FS4" s="1976">
        <f>FP4+FQ4+FR4</f>
        <v>61.651462977593212</v>
      </c>
      <c r="FT4" s="1976">
        <v>15.831427537960858</v>
      </c>
      <c r="FU4" s="1976">
        <v>28.813629860941916</v>
      </c>
      <c r="FV4" s="1976">
        <v>10.258937540074637</v>
      </c>
      <c r="FW4" s="1976">
        <f>FT4+FU4+FV4</f>
        <v>54.903994938977405</v>
      </c>
      <c r="FX4" s="1976">
        <v>14.176078033250986</v>
      </c>
      <c r="FY4" s="1976">
        <v>32.852424272286875</v>
      </c>
      <c r="FZ4" s="1976">
        <v>12.841010219455995</v>
      </c>
      <c r="GA4" s="1976">
        <f>FX4+FY4+FZ4</f>
        <v>59.869512524993858</v>
      </c>
      <c r="GB4" s="1980">
        <f>FO4+FS4+FW4+GA4</f>
        <v>181.2672107850203</v>
      </c>
      <c r="GC4" s="1977">
        <v>1.0528617660035715</v>
      </c>
      <c r="GD4" s="1974">
        <v>5.5088417043299991</v>
      </c>
      <c r="GE4" s="1974">
        <v>7.3187957852347818</v>
      </c>
      <c r="GF4" s="1974">
        <f>GC4+GD4+GE4</f>
        <v>13.880499255568353</v>
      </c>
      <c r="GG4" s="1974">
        <v>2.4344841512250004</v>
      </c>
      <c r="GH4" s="1974">
        <v>0.72787601087130605</v>
      </c>
      <c r="GI4" s="1974">
        <v>1.5742024734000002</v>
      </c>
      <c r="GJ4" s="1974">
        <f>GG4+GH4+GI4</f>
        <v>4.7365626354963073</v>
      </c>
      <c r="GK4" s="1974">
        <v>2.152857766580214</v>
      </c>
      <c r="GL4" s="1974">
        <v>0.42566906187391312</v>
      </c>
      <c r="GM4" s="1974">
        <v>0.92740355046195666</v>
      </c>
      <c r="GN4" s="1974">
        <f>GK4+GL4+GM4</f>
        <v>3.5059303789160836</v>
      </c>
      <c r="GO4" s="1974">
        <v>0.98790918512142867</v>
      </c>
      <c r="GP4" s="1974">
        <v>1.0016904673984091</v>
      </c>
      <c r="GQ4" s="1974">
        <v>0.88001503585151808</v>
      </c>
      <c r="GR4" s="1976">
        <f>GO4+GP4+GQ4</f>
        <v>2.8696146883713558</v>
      </c>
      <c r="GS4" s="1980">
        <f>GF4+GJ4+GN4+GR4</f>
        <v>24.992606958352098</v>
      </c>
      <c r="GT4" s="1979">
        <v>0</v>
      </c>
      <c r="GU4" s="1976">
        <v>0.76404615522385011</v>
      </c>
      <c r="GV4" s="1976">
        <v>0</v>
      </c>
      <c r="GW4" s="1976">
        <f>GV4+GU4+GT4</f>
        <v>0.76404615522385011</v>
      </c>
      <c r="GX4" s="1974">
        <v>109.01060437081821</v>
      </c>
      <c r="GY4" s="1974">
        <v>0</v>
      </c>
      <c r="GZ4" s="1974">
        <v>0</v>
      </c>
      <c r="HA4" s="1974">
        <f>GZ4+GY4+GX4</f>
        <v>109.01060437081821</v>
      </c>
      <c r="HB4" s="1974">
        <v>2.074213103085524</v>
      </c>
      <c r="HC4" s="1974">
        <v>1.8687459737399301</v>
      </c>
      <c r="HD4" s="1974">
        <v>93.525723237053569</v>
      </c>
      <c r="HE4" s="1974">
        <f>HD4+HC4+HB4</f>
        <v>97.468682313879029</v>
      </c>
      <c r="HF4" s="1974">
        <v>86.375985060272598</v>
      </c>
      <c r="HG4" s="1974">
        <v>0.31638729857731424</v>
      </c>
      <c r="HH4" s="1974">
        <v>0.53321768433426009</v>
      </c>
      <c r="HI4" s="1974">
        <f>HH4+HG4+HF4</f>
        <v>87.22559004318417</v>
      </c>
      <c r="HJ4" s="1978">
        <f>HI4+HE4+HA4+GW4</f>
        <v>294.46892288310528</v>
      </c>
      <c r="HK4" s="1977">
        <v>3.9982301864386356</v>
      </c>
      <c r="HL4" s="1974">
        <v>0</v>
      </c>
      <c r="HM4" s="1974">
        <v>0.95543262306749976</v>
      </c>
      <c r="HN4" s="1974">
        <f>HM4+HL4+HK4</f>
        <v>4.9536628095061355</v>
      </c>
      <c r="HO4" s="1974">
        <v>0.38486646434399996</v>
      </c>
      <c r="HP4" s="1974">
        <v>6.2248410741717386</v>
      </c>
      <c r="HQ4" s="1974">
        <v>83.07466835808377</v>
      </c>
      <c r="HR4" s="1974">
        <f>HQ4+HP4+HO4</f>
        <v>89.684375896599505</v>
      </c>
      <c r="HS4" s="1974">
        <v>0</v>
      </c>
      <c r="HT4" s="1974">
        <v>1.1305414558611553</v>
      </c>
      <c r="HU4" s="1974">
        <v>39.882443938474168</v>
      </c>
      <c r="HV4" s="1974">
        <f>HU4+HT4+HS4</f>
        <v>41.012985394335324</v>
      </c>
      <c r="HW4" s="1974">
        <v>0.31059678641428579</v>
      </c>
      <c r="HX4" s="1974">
        <v>34.864042217146668</v>
      </c>
      <c r="HY4" s="1974">
        <v>6.0673287946850056</v>
      </c>
      <c r="HZ4" s="1974">
        <f>HY4+HX4+HW4</f>
        <v>41.241967798245959</v>
      </c>
      <c r="IA4" s="1978">
        <f>HZ4+HV4+HR4+HN4</f>
        <v>176.89299189868692</v>
      </c>
      <c r="IB4" s="1981">
        <v>7.2912093648034073</v>
      </c>
      <c r="IC4" s="1982">
        <v>3.6027940558961649</v>
      </c>
      <c r="ID4" s="1982">
        <v>34.219363038207149</v>
      </c>
      <c r="IE4" s="1982">
        <v>45.113366458906725</v>
      </c>
      <c r="IF4" s="1971">
        <v>0</v>
      </c>
      <c r="IG4" s="1982">
        <v>71.945546002649991</v>
      </c>
      <c r="IH4" s="1982">
        <v>2.1511599540525008</v>
      </c>
      <c r="II4" s="1982">
        <f>IF4+IG4+IH4</f>
        <v>74.096705956702493</v>
      </c>
      <c r="IJ4" s="1971">
        <v>0</v>
      </c>
      <c r="IK4" s="1982">
        <v>100.76300091428571</v>
      </c>
      <c r="IL4" s="1982">
        <v>111.64412655000001</v>
      </c>
      <c r="IM4" s="1982">
        <v>212.40712746428574</v>
      </c>
      <c r="IN4" s="1982">
        <v>61.91972621654751</v>
      </c>
      <c r="IO4" s="1982">
        <v>74.828255308940001</v>
      </c>
      <c r="IP4" s="1982">
        <v>53.889533449363853</v>
      </c>
      <c r="IQ4" s="1982">
        <v>190.63751497485137</v>
      </c>
      <c r="IR4" s="1983">
        <f>IE4+II4+IM4+IQ4</f>
        <v>522.25471485474634</v>
      </c>
    </row>
    <row r="5" spans="1:252" ht="38.15" customHeight="1" x14ac:dyDescent="0.5">
      <c r="A5" s="1984" t="s">
        <v>1194</v>
      </c>
      <c r="B5" s="1927">
        <v>0</v>
      </c>
      <c r="C5" s="1927">
        <v>63.89</v>
      </c>
      <c r="D5" s="1927">
        <v>95.67</v>
      </c>
      <c r="E5" s="1927">
        <v>159.56</v>
      </c>
      <c r="F5" s="1927">
        <v>49.608260187919996</v>
      </c>
      <c r="G5" s="1927">
        <v>62.17</v>
      </c>
      <c r="H5" s="1927">
        <v>36.96</v>
      </c>
      <c r="I5" s="1927">
        <v>148.73826018791999</v>
      </c>
      <c r="J5" s="1923">
        <v>69.36</v>
      </c>
      <c r="K5" s="1923">
        <v>35.89</v>
      </c>
      <c r="L5" s="1923">
        <v>29.81</v>
      </c>
      <c r="M5" s="1923">
        <v>135.06</v>
      </c>
      <c r="N5" s="1923">
        <v>61.865062066790003</v>
      </c>
      <c r="O5" s="1923">
        <v>112.4</v>
      </c>
      <c r="P5" s="1918">
        <v>78.31</v>
      </c>
      <c r="Q5" s="1895">
        <v>252.57506206679</v>
      </c>
      <c r="R5" s="1895">
        <v>695.93332225470999</v>
      </c>
      <c r="T5" s="1926">
        <v>58.29</v>
      </c>
      <c r="U5" s="1926">
        <v>46.68</v>
      </c>
      <c r="V5" s="1926">
        <v>73.290000000000006</v>
      </c>
      <c r="W5" s="1911">
        <v>178.26</v>
      </c>
      <c r="X5" s="1926">
        <v>117.78</v>
      </c>
      <c r="Y5" s="1926">
        <v>63.93</v>
      </c>
      <c r="Z5" s="1926">
        <v>114.09</v>
      </c>
      <c r="AA5" s="1911">
        <v>295.8</v>
      </c>
      <c r="AB5" s="1926">
        <v>74.072620421730008</v>
      </c>
      <c r="AC5" s="1926">
        <v>83.973238647090014</v>
      </c>
      <c r="AD5" s="1926">
        <v>58.537181830880002</v>
      </c>
      <c r="AE5" s="1911">
        <v>216.58304089970002</v>
      </c>
      <c r="AF5" s="1926">
        <v>69.91</v>
      </c>
      <c r="AG5" s="1926">
        <v>69.23</v>
      </c>
      <c r="AH5" s="1926">
        <v>68.290000000000006</v>
      </c>
      <c r="AI5" s="1911">
        <v>207.43</v>
      </c>
      <c r="AJ5" s="1918">
        <v>898.07304089970012</v>
      </c>
      <c r="AK5" s="1968"/>
      <c r="AL5" s="1968">
        <v>127.80350997423</v>
      </c>
      <c r="AM5" s="1968">
        <v>92.924803334359993</v>
      </c>
      <c r="AN5" s="1968">
        <v>140.58711886268003</v>
      </c>
      <c r="AO5" s="1969">
        <v>361.31543217127</v>
      </c>
      <c r="AP5" s="1968">
        <v>81.326221964860011</v>
      </c>
      <c r="AQ5" s="1968">
        <v>77.578700343519998</v>
      </c>
      <c r="AR5" s="1968">
        <v>68.965560785199997</v>
      </c>
      <c r="AS5" s="1969">
        <v>227.87048309357999</v>
      </c>
      <c r="AT5" s="1968">
        <v>100.57056155442001</v>
      </c>
      <c r="AU5" s="1968">
        <v>53.146216431459997</v>
      </c>
      <c r="AV5" s="1968">
        <v>69.24476257728</v>
      </c>
      <c r="AW5" s="1969">
        <v>222.96154056316001</v>
      </c>
      <c r="AX5" s="1968">
        <v>45.465211364540004</v>
      </c>
      <c r="AY5" s="1968">
        <v>144.84759255584999</v>
      </c>
      <c r="AZ5" s="1968">
        <v>9.8639011974000006</v>
      </c>
      <c r="BA5" s="1969">
        <v>200.17670511778999</v>
      </c>
      <c r="BB5" s="1969">
        <v>1012.3241609458</v>
      </c>
      <c r="BC5" s="1923">
        <v>108.15985066075</v>
      </c>
      <c r="BD5" s="1923">
        <v>165.97937267755003</v>
      </c>
      <c r="BE5" s="1923">
        <v>99.953921762319993</v>
      </c>
      <c r="BF5" s="1908">
        <v>374.09314510062006</v>
      </c>
      <c r="BG5" s="1923">
        <v>75.558232351950011</v>
      </c>
      <c r="BH5" s="1923">
        <v>76.836201255069994</v>
      </c>
      <c r="BI5" s="1923">
        <v>75.500283059520001</v>
      </c>
      <c r="BJ5" s="1908">
        <v>227.89471666654001</v>
      </c>
      <c r="BK5" s="1923">
        <v>88.336672650840001</v>
      </c>
      <c r="BL5" s="1908">
        <v>254.51536475517</v>
      </c>
      <c r="BM5" s="1908">
        <v>1177.4415913333401</v>
      </c>
      <c r="BN5" s="1923">
        <v>37.200000000000003</v>
      </c>
      <c r="BO5" s="1923">
        <v>51.81</v>
      </c>
      <c r="BP5" s="1923">
        <v>74.22</v>
      </c>
      <c r="BQ5" s="1908">
        <v>163.23000000000002</v>
      </c>
      <c r="BR5" s="1923">
        <v>60.77</v>
      </c>
      <c r="BS5" s="1923">
        <v>60.71</v>
      </c>
      <c r="BT5" s="1923">
        <v>60.87</v>
      </c>
      <c r="BU5" s="1908">
        <v>182.35</v>
      </c>
      <c r="BV5" s="1923">
        <v>63.336796297250004</v>
      </c>
      <c r="BW5" s="1923">
        <v>95.685761374960009</v>
      </c>
      <c r="BX5" s="1923">
        <v>33.030642348480001</v>
      </c>
      <c r="BY5" s="1908">
        <v>192.05320002069001</v>
      </c>
      <c r="BZ5" s="1923">
        <v>57.094842463019994</v>
      </c>
      <c r="CA5" s="1923">
        <v>59.262426904659989</v>
      </c>
      <c r="CB5" s="1923">
        <v>42.344114127010002</v>
      </c>
      <c r="CC5" s="1908">
        <v>158.70138349468999</v>
      </c>
      <c r="CD5" s="1908">
        <v>696.33458351538002</v>
      </c>
      <c r="CE5" s="1971">
        <v>80.603778345519999</v>
      </c>
      <c r="CF5" s="1971">
        <v>32.467054591349999</v>
      </c>
      <c r="CG5" s="1971">
        <v>31.734288274170002</v>
      </c>
      <c r="CH5" s="1973">
        <v>144.80512121104002</v>
      </c>
      <c r="CI5" s="1971">
        <v>46.781956963109998</v>
      </c>
      <c r="CJ5" s="1971">
        <v>66.214415983799995</v>
      </c>
      <c r="CK5" s="1971">
        <v>53.477090092119994</v>
      </c>
      <c r="CL5" s="1973">
        <v>166.47346303902998</v>
      </c>
      <c r="CM5" s="1974">
        <v>62.462863258520017</v>
      </c>
      <c r="CN5" s="1974">
        <v>34.265749766170003</v>
      </c>
      <c r="CO5" s="1974">
        <v>35.969817158999994</v>
      </c>
      <c r="CP5" s="1975">
        <v>132.69843018369002</v>
      </c>
      <c r="CQ5" s="1974">
        <v>60.703255780239999</v>
      </c>
      <c r="CR5" s="1974">
        <v>40.543504949960003</v>
      </c>
      <c r="CS5" s="1974">
        <v>15.311336690189998</v>
      </c>
      <c r="CT5" s="1975">
        <v>116.55809742039001</v>
      </c>
      <c r="CU5" s="1975">
        <v>560.53511185415005</v>
      </c>
      <c r="CV5" s="1974">
        <v>57.404619328590009</v>
      </c>
      <c r="CW5" s="1974">
        <v>64.204287070807283</v>
      </c>
      <c r="CX5" s="1974">
        <v>56.503674677199996</v>
      </c>
      <c r="CY5" s="1975">
        <v>178.11258107659728</v>
      </c>
      <c r="CZ5" s="1974">
        <v>56.70143375</v>
      </c>
      <c r="DA5" s="1974">
        <v>54.89241906995111</v>
      </c>
      <c r="DB5" s="1974">
        <v>85.481010937999997</v>
      </c>
      <c r="DC5" s="1975">
        <v>197.07486375795111</v>
      </c>
      <c r="DD5" s="1974">
        <v>43.574232687590914</v>
      </c>
      <c r="DE5" s="1974">
        <v>54.376866833000001</v>
      </c>
      <c r="DF5" s="1974">
        <v>46.458788934742088</v>
      </c>
      <c r="DG5" s="1974">
        <v>144.409888455333</v>
      </c>
      <c r="DH5" s="1974">
        <v>58.429725793859994</v>
      </c>
      <c r="DI5" s="1974">
        <v>36.8117250058</v>
      </c>
      <c r="DJ5" s="1974">
        <v>79.843668116227278</v>
      </c>
      <c r="DK5" s="1974">
        <v>175.08511891588728</v>
      </c>
      <c r="DL5" s="1974">
        <v>694.68245220576864</v>
      </c>
      <c r="DM5" s="1977">
        <v>87.093057908560013</v>
      </c>
      <c r="DN5" s="1974">
        <v>70.456314604270005</v>
      </c>
      <c r="DO5" s="1974">
        <v>94.004493551890022</v>
      </c>
      <c r="DP5" s="1974">
        <v>251.55386606472004</v>
      </c>
      <c r="DQ5" s="1974">
        <v>118.64195898679</v>
      </c>
      <c r="DR5" s="1974">
        <v>89.837118842820018</v>
      </c>
      <c r="DS5" s="1974">
        <v>52.719333941400002</v>
      </c>
      <c r="DT5" s="1974">
        <v>261.19841177101</v>
      </c>
      <c r="DU5" s="1974">
        <v>71.355191950318186</v>
      </c>
      <c r="DV5" s="1974">
        <v>33.471579202545456</v>
      </c>
      <c r="DW5" s="1974">
        <v>47.49708913673863</v>
      </c>
      <c r="DX5" s="1974">
        <v>152.32386028960227</v>
      </c>
      <c r="DY5" s="1974">
        <v>46.292953502227284</v>
      </c>
      <c r="DZ5" s="1974">
        <v>75.768446626525005</v>
      </c>
      <c r="EA5" s="1974">
        <v>94.426525824681804</v>
      </c>
      <c r="EB5" s="1974">
        <v>216.48792595343411</v>
      </c>
      <c r="EC5" s="1978">
        <v>881.56406407876648</v>
      </c>
      <c r="ED5" s="1977">
        <v>88.346471519781247</v>
      </c>
      <c r="EE5" s="1974">
        <v>56.424924176522062</v>
      </c>
      <c r="EF5" s="1974">
        <v>45.469450964499998</v>
      </c>
      <c r="EG5" s="1974">
        <v>190.2408466608033</v>
      </c>
      <c r="EH5" s="1974">
        <v>37.945238419675</v>
      </c>
      <c r="EI5" s="1974">
        <v>85.271452236149997</v>
      </c>
      <c r="EJ5" s="1974">
        <v>93.050263172789997</v>
      </c>
      <c r="EK5" s="1974">
        <v>216.26695382861499</v>
      </c>
      <c r="EL5" s="1974">
        <v>54.928328913455005</v>
      </c>
      <c r="EM5" s="1974">
        <v>61.446569506630027</v>
      </c>
      <c r="EN5" s="1974">
        <v>34.925307461125001</v>
      </c>
      <c r="EO5" s="1974">
        <v>151.30020588121005</v>
      </c>
      <c r="EP5" s="1974">
        <v>58.658949712964997</v>
      </c>
      <c r="EQ5" s="1974">
        <v>64.162142177725002</v>
      </c>
      <c r="ER5" s="1974">
        <v>60.516837942360013</v>
      </c>
      <c r="ES5" s="1974">
        <v>183.33792983305</v>
      </c>
      <c r="ET5" s="1978">
        <v>741.14593620367839</v>
      </c>
      <c r="EU5" s="1977">
        <v>66.878237332928279</v>
      </c>
      <c r="EV5" s="1974">
        <v>63.534325466281857</v>
      </c>
      <c r="EW5" s="1974">
        <v>36.980668954237508</v>
      </c>
      <c r="EX5" s="1974">
        <f t="shared" si="0"/>
        <v>167.39323175344765</v>
      </c>
      <c r="EY5" s="1974">
        <v>30.941876098436364</v>
      </c>
      <c r="EZ5" s="1974">
        <v>34.196443476055556</v>
      </c>
      <c r="FA5" s="1974">
        <v>45.331609994280008</v>
      </c>
      <c r="FB5" s="1974">
        <f t="shared" si="1"/>
        <v>110.46992956877193</v>
      </c>
      <c r="FC5" s="1974">
        <v>55.834566383237501</v>
      </c>
      <c r="FD5" s="1974">
        <v>35.175701681137504</v>
      </c>
      <c r="FE5" s="1974">
        <v>29.453029733090911</v>
      </c>
      <c r="FF5" s="1974">
        <f>FC5+FD5+FE5</f>
        <v>120.46329779746591</v>
      </c>
      <c r="FG5" s="1974">
        <v>40.826814042049996</v>
      </c>
      <c r="FH5" s="1974">
        <v>82.071729248991488</v>
      </c>
      <c r="FI5" s="1974">
        <v>59.86481729379544</v>
      </c>
      <c r="FJ5" s="1974">
        <f t="shared" si="2"/>
        <v>182.7633605848369</v>
      </c>
      <c r="FK5" s="1974">
        <f t="shared" ref="FK5:FK11" si="3">EX5+FB5+FF5+FJ5</f>
        <v>581.08981970452237</v>
      </c>
      <c r="FL5" s="1977">
        <v>92.865798233000007</v>
      </c>
      <c r="FM5" s="1974">
        <v>38.55580770990057</v>
      </c>
      <c r="FN5" s="1974">
        <v>74.545468790029034</v>
      </c>
      <c r="FO5" s="1974">
        <f t="shared" ref="FO5:FO11" si="4">FL5+FM5+FN5</f>
        <v>205.96707473292963</v>
      </c>
      <c r="FP5" s="1974">
        <v>96.194636012249987</v>
      </c>
      <c r="FQ5" s="1974">
        <v>110.46194815824003</v>
      </c>
      <c r="FR5" s="1974">
        <v>66.500357680980002</v>
      </c>
      <c r="FS5" s="1974">
        <f t="shared" ref="FS5:FS11" si="5">FP5+FQ5+FR5</f>
        <v>273.15694185147004</v>
      </c>
      <c r="FT5" s="1974">
        <v>104.83752681407999</v>
      </c>
      <c r="FU5" s="1974">
        <v>102.93701745052499</v>
      </c>
      <c r="FV5" s="1974">
        <v>61.088494804785007</v>
      </c>
      <c r="FW5" s="1974">
        <f t="shared" ref="FW5:FW11" si="6">FT5+FU5+FV5</f>
        <v>268.86303906938997</v>
      </c>
      <c r="FX5" s="1974">
        <v>112.71969031674486</v>
      </c>
      <c r="FY5" s="1974">
        <v>135.97688814235494</v>
      </c>
      <c r="FZ5" s="1974">
        <v>159.16613360193571</v>
      </c>
      <c r="GA5" s="1974">
        <f t="shared" ref="GA5:GA11" si="7">FX5+FY5+FZ5</f>
        <v>407.8627120610355</v>
      </c>
      <c r="GB5" s="1978">
        <f t="shared" ref="GB5:GB11" si="8">FO5+FS5+FW5+GA5</f>
        <v>1155.8497677148252</v>
      </c>
      <c r="GC5" s="1977">
        <v>94.130149975000009</v>
      </c>
      <c r="GD5" s="1974">
        <v>127.31365695999999</v>
      </c>
      <c r="GE5" s="1974">
        <v>141.88189434500001</v>
      </c>
      <c r="GF5" s="1974">
        <f>GC5+GD5+GE5</f>
        <v>363.32570127999998</v>
      </c>
      <c r="GG5" s="1974">
        <v>143.453256375</v>
      </c>
      <c r="GH5" s="1974">
        <v>169.68796461000002</v>
      </c>
      <c r="GI5" s="1974">
        <v>123.409470125</v>
      </c>
      <c r="GJ5" s="1974">
        <f>GG5+GH5+GI5</f>
        <v>436.55069111</v>
      </c>
      <c r="GK5" s="1974">
        <v>231.244465085</v>
      </c>
      <c r="GL5" s="1974">
        <v>140.12931834</v>
      </c>
      <c r="GM5" s="1974">
        <v>147.13578425700001</v>
      </c>
      <c r="GN5" s="1974">
        <f>GK5+GL5+GM5</f>
        <v>518.50956768200001</v>
      </c>
      <c r="GO5" s="1974">
        <v>126.37118002499999</v>
      </c>
      <c r="GP5" s="1974">
        <v>139.32422597756249</v>
      </c>
      <c r="GQ5" s="1974">
        <v>125.74011394475015</v>
      </c>
      <c r="GR5" s="1974">
        <f t="shared" ref="GR5:GR11" si="9">GO5+GP5+GQ5</f>
        <v>391.43551994731263</v>
      </c>
      <c r="GS5" s="1978">
        <f t="shared" ref="GS5:GS11" si="10">GF5+GJ5+GN5+GR5</f>
        <v>1709.8214800193127</v>
      </c>
      <c r="GT5" s="1977">
        <v>106.62642442521999</v>
      </c>
      <c r="GU5" s="1974">
        <v>126.48034860882225</v>
      </c>
      <c r="GV5" s="1974">
        <v>192.41788365318752</v>
      </c>
      <c r="GW5" s="1974">
        <f t="shared" ref="GW5:GW11" si="11">GV5+GU5+GT5</f>
        <v>425.52465668722971</v>
      </c>
      <c r="GX5" s="1974">
        <v>124.87493199135002</v>
      </c>
      <c r="GY5" s="1974">
        <v>91.865502926232324</v>
      </c>
      <c r="GZ5" s="1974">
        <v>194.82980764630312</v>
      </c>
      <c r="HA5" s="1974">
        <f t="shared" ref="HA5:HA11" si="12">GZ5+GY5+GX5</f>
        <v>411.57024256388547</v>
      </c>
      <c r="HB5" s="1974">
        <v>119.50394030938001</v>
      </c>
      <c r="HC5" s="1974">
        <v>133.11182715876001</v>
      </c>
      <c r="HD5" s="1974">
        <v>138.95405136035998</v>
      </c>
      <c r="HE5" s="1974">
        <f t="shared" ref="HE5:HE11" si="13">HD5+HC5+HB5</f>
        <v>391.56981882850005</v>
      </c>
      <c r="HF5" s="1974">
        <v>165.12959276658</v>
      </c>
      <c r="HG5" s="1974">
        <v>91.265622383450008</v>
      </c>
      <c r="HH5" s="1974">
        <v>146.47802121116999</v>
      </c>
      <c r="HI5" s="1974">
        <f t="shared" ref="HI5:HI11" si="14">HH5+HG5+HF5</f>
        <v>402.87323636119999</v>
      </c>
      <c r="HJ5" s="1978">
        <f t="shared" ref="HJ5:HJ11" si="15">HI5+HE5+HA5+GW5</f>
        <v>1631.5379544408152</v>
      </c>
      <c r="HK5" s="1977">
        <v>86.426695570319993</v>
      </c>
      <c r="HL5" s="1974">
        <v>99.540803834190001</v>
      </c>
      <c r="HM5" s="1974">
        <v>212.35476626077872</v>
      </c>
      <c r="HN5" s="1974">
        <f t="shared" ref="HN5:HN10" si="16">HM5+HL5+HK5</f>
        <v>398.32226566528868</v>
      </c>
      <c r="HO5" s="1974">
        <v>141.97750532694499</v>
      </c>
      <c r="HP5" s="1974">
        <v>186.76303994395499</v>
      </c>
      <c r="HQ5" s="1974">
        <v>155.99845868540999</v>
      </c>
      <c r="HR5" s="1974">
        <f t="shared" ref="HR5:HR11" si="17">HQ5+HP5+HO5</f>
        <v>484.73900395630994</v>
      </c>
      <c r="HS5" s="1974">
        <v>126.59627845980999</v>
      </c>
      <c r="HT5" s="1974">
        <v>76.715825502259989</v>
      </c>
      <c r="HU5" s="1974">
        <v>163.25964877999999</v>
      </c>
      <c r="HV5" s="1974">
        <f t="shared" ref="HV5:HV11" si="18">HU5+HT5+HS5</f>
        <v>366.57175274206998</v>
      </c>
      <c r="HW5" s="1974">
        <v>115.662109765965</v>
      </c>
      <c r="HX5" s="1974">
        <v>122.1689764885023</v>
      </c>
      <c r="HY5" s="1974">
        <v>128.27742531292742</v>
      </c>
      <c r="HZ5" s="1974">
        <f t="shared" ref="HZ5:HZ11" si="19">HY5+HX5+HW5</f>
        <v>366.10851156739471</v>
      </c>
      <c r="IA5" s="1978">
        <f t="shared" ref="IA5:IA11" si="20">HZ5+HV5+HR5+HN5</f>
        <v>1615.7415339310633</v>
      </c>
      <c r="IB5" s="1977">
        <v>130.86132628472998</v>
      </c>
      <c r="IC5" s="1974">
        <v>182.83906635719495</v>
      </c>
      <c r="ID5" s="1974">
        <v>146.01050593449</v>
      </c>
      <c r="IE5" s="1974">
        <v>459.71089857641493</v>
      </c>
      <c r="IF5" s="1974">
        <v>147.62</v>
      </c>
      <c r="IG5" s="1974">
        <v>171.44</v>
      </c>
      <c r="IH5" s="1974">
        <v>102.3</v>
      </c>
      <c r="II5" s="1974">
        <v>421.36</v>
      </c>
      <c r="IJ5" s="1974">
        <v>83.39</v>
      </c>
      <c r="IK5" s="1974">
        <v>106.79096484104002</v>
      </c>
      <c r="IL5" s="1974">
        <v>73.822850750000001</v>
      </c>
      <c r="IM5" s="1974">
        <v>264.00647681148001</v>
      </c>
      <c r="IN5" s="1974">
        <v>117.5008057058411</v>
      </c>
      <c r="IO5" s="1974">
        <v>168.29910864000001</v>
      </c>
      <c r="IP5" s="1974">
        <v>184.25281820399999</v>
      </c>
      <c r="IQ5" s="1974">
        <v>470.0527325498411</v>
      </c>
      <c r="IR5" s="1978">
        <v>1615.1283504887961</v>
      </c>
    </row>
    <row r="6" spans="1:252" ht="38.15" customHeight="1" x14ac:dyDescent="0.5">
      <c r="A6" s="1984" t="s">
        <v>1195</v>
      </c>
      <c r="B6" s="1927">
        <v>53.705679778029996</v>
      </c>
      <c r="C6" s="1927">
        <v>64.209638489260001</v>
      </c>
      <c r="D6" s="1927">
        <v>45.256945938249999</v>
      </c>
      <c r="E6" s="1927">
        <v>163.17226420553999</v>
      </c>
      <c r="F6" s="1927">
        <v>51.672885878389998</v>
      </c>
      <c r="G6" s="1927">
        <v>67.02</v>
      </c>
      <c r="H6" s="1927">
        <v>89.86</v>
      </c>
      <c r="I6" s="1927">
        <v>208.55288587838999</v>
      </c>
      <c r="J6" s="1923">
        <v>100.58</v>
      </c>
      <c r="K6" s="1923">
        <v>34.11</v>
      </c>
      <c r="L6" s="1923">
        <v>64.9609375</v>
      </c>
      <c r="M6" s="1923">
        <v>199.6509375</v>
      </c>
      <c r="N6" s="1923">
        <v>99.07473749127999</v>
      </c>
      <c r="O6" s="1923">
        <v>46.34</v>
      </c>
      <c r="P6" s="1918">
        <v>89.56</v>
      </c>
      <c r="Q6" s="1895">
        <v>234.97473749128</v>
      </c>
      <c r="R6" s="1895">
        <v>806.35082507520997</v>
      </c>
      <c r="T6" s="1926">
        <v>129.11000000000001</v>
      </c>
      <c r="U6" s="1926">
        <v>28.65</v>
      </c>
      <c r="V6" s="1926">
        <v>66.099999999999994</v>
      </c>
      <c r="W6" s="1911">
        <v>223.86</v>
      </c>
      <c r="X6" s="1926">
        <v>157.47999999999999</v>
      </c>
      <c r="Y6" s="1926">
        <v>130.31</v>
      </c>
      <c r="Z6" s="1926">
        <v>89.6</v>
      </c>
      <c r="AA6" s="1911">
        <v>377.39</v>
      </c>
      <c r="AB6" s="1926">
        <v>80.42</v>
      </c>
      <c r="AC6" s="1926">
        <v>102.42990098032001</v>
      </c>
      <c r="AD6" s="1926">
        <v>100.96052644634999</v>
      </c>
      <c r="AE6" s="1911">
        <v>283.81042742667</v>
      </c>
      <c r="AF6" s="1926">
        <v>153.28</v>
      </c>
      <c r="AG6" s="1926">
        <v>49.11</v>
      </c>
      <c r="AH6" s="1926">
        <v>111.31</v>
      </c>
      <c r="AI6" s="1911">
        <v>313.7</v>
      </c>
      <c r="AJ6" s="1918">
        <v>1198.76042742667</v>
      </c>
      <c r="AK6" s="1968"/>
      <c r="AL6" s="1968">
        <v>64.195662301360016</v>
      </c>
      <c r="AM6" s="1968">
        <v>202.01620203512999</v>
      </c>
      <c r="AN6" s="1968">
        <v>90.19381142651001</v>
      </c>
      <c r="AO6" s="1969">
        <v>356.40567576300003</v>
      </c>
      <c r="AP6" s="1968">
        <v>114.50703935892001</v>
      </c>
      <c r="AQ6" s="1968">
        <v>75.721769921139995</v>
      </c>
      <c r="AR6" s="1968">
        <v>79.412927273980017</v>
      </c>
      <c r="AS6" s="1969">
        <v>269.64173655403999</v>
      </c>
      <c r="AT6" s="1968">
        <v>50.852411087999997</v>
      </c>
      <c r="AU6" s="1968">
        <v>121.95866808912</v>
      </c>
      <c r="AV6" s="1968">
        <v>63.88598723402999</v>
      </c>
      <c r="AW6" s="1969">
        <v>236.69706641114999</v>
      </c>
      <c r="AX6" s="1968">
        <v>149.01022471695001</v>
      </c>
      <c r="AY6" s="1968">
        <v>96.06239270364</v>
      </c>
      <c r="AZ6" s="1968">
        <v>107.31047083742</v>
      </c>
      <c r="BA6" s="1969">
        <v>352.38308825800999</v>
      </c>
      <c r="BB6" s="1969">
        <v>1215.1275669862</v>
      </c>
      <c r="BC6" s="1923">
        <v>72.669154943540008</v>
      </c>
      <c r="BD6" s="1923">
        <v>138.537524834175</v>
      </c>
      <c r="BE6" s="1923">
        <v>162.20062208920001</v>
      </c>
      <c r="BF6" s="1908">
        <v>373.40730186691496</v>
      </c>
      <c r="BG6" s="1923">
        <v>134.03764850799999</v>
      </c>
      <c r="BH6" s="1923">
        <v>131.89709351904</v>
      </c>
      <c r="BI6" s="1923">
        <v>67.656655397549997</v>
      </c>
      <c r="BJ6" s="1908">
        <v>333.59139742459001</v>
      </c>
      <c r="BK6" s="1923">
        <v>124.858912697961</v>
      </c>
      <c r="BL6" s="1908">
        <v>568.73348300487498</v>
      </c>
      <c r="BM6" s="1908">
        <v>1619.6601952550072</v>
      </c>
      <c r="BN6" s="1923">
        <v>67.78</v>
      </c>
      <c r="BO6" s="1923">
        <v>35.799999999999997</v>
      </c>
      <c r="BP6" s="1923">
        <v>63.08</v>
      </c>
      <c r="BQ6" s="1908">
        <v>166.66</v>
      </c>
      <c r="BR6" s="1923">
        <v>92.535589553280005</v>
      </c>
      <c r="BS6" s="1923">
        <v>110.89330498964001</v>
      </c>
      <c r="BT6" s="1923">
        <v>96.22943088433999</v>
      </c>
      <c r="BU6" s="1908">
        <v>299.65832542726002</v>
      </c>
      <c r="BV6" s="1923">
        <v>72.641811159179994</v>
      </c>
      <c r="BW6" s="1923">
        <v>92.237267442399997</v>
      </c>
      <c r="BX6" s="1923">
        <v>72.832482396746357</v>
      </c>
      <c r="BY6" s="1908">
        <v>237.71156099832632</v>
      </c>
      <c r="BZ6" s="1923">
        <v>98.256751213830029</v>
      </c>
      <c r="CA6" s="1923">
        <v>61.868257488060003</v>
      </c>
      <c r="CB6" s="1923">
        <v>48.218005303160005</v>
      </c>
      <c r="CC6" s="1908">
        <v>208.34301400505004</v>
      </c>
      <c r="CD6" s="1908">
        <v>912.3804771338464</v>
      </c>
      <c r="CE6" s="1971">
        <v>45.83537539260999</v>
      </c>
      <c r="CF6" s="1971">
        <v>37.287450866920004</v>
      </c>
      <c r="CG6" s="1971">
        <v>33.465484095375459</v>
      </c>
      <c r="CH6" s="1973">
        <v>116.58831035490545</v>
      </c>
      <c r="CI6" s="1971">
        <v>79.116321309806793</v>
      </c>
      <c r="CJ6" s="1971">
        <v>34.250848211382724</v>
      </c>
      <c r="CK6" s="1971">
        <v>90.287202344880015</v>
      </c>
      <c r="CL6" s="1973">
        <v>203.65437186606954</v>
      </c>
      <c r="CM6" s="1974">
        <v>74.805369539249995</v>
      </c>
      <c r="CN6" s="1974">
        <v>60.206964081749554</v>
      </c>
      <c r="CO6" s="1974">
        <v>47.826899795206678</v>
      </c>
      <c r="CP6" s="1975">
        <v>182.83923341620624</v>
      </c>
      <c r="CQ6" s="1974">
        <v>73.188284718376252</v>
      </c>
      <c r="CR6" s="1974">
        <v>43.42095049404</v>
      </c>
      <c r="CS6" s="1974">
        <v>40.677699825355127</v>
      </c>
      <c r="CT6" s="1975">
        <v>157.28693503777137</v>
      </c>
      <c r="CU6" s="1975">
        <v>660.36885067495257</v>
      </c>
      <c r="CV6" s="1974">
        <v>61.046462668689998</v>
      </c>
      <c r="CW6" s="1974">
        <v>55.059607748275504</v>
      </c>
      <c r="CX6" s="1974">
        <v>83.789089022649989</v>
      </c>
      <c r="CY6" s="1975">
        <v>199.8951594396155</v>
      </c>
      <c r="CZ6" s="1974">
        <v>94.926878460821854</v>
      </c>
      <c r="DA6" s="1974">
        <v>79.497935604909998</v>
      </c>
      <c r="DB6" s="1974">
        <v>35.603945480000007</v>
      </c>
      <c r="DC6" s="1975">
        <v>210.02875954573187</v>
      </c>
      <c r="DD6" s="1974">
        <v>72.529898611227267</v>
      </c>
      <c r="DE6" s="1974">
        <v>70.778279395499993</v>
      </c>
      <c r="DF6" s="1974">
        <v>59.940141803274997</v>
      </c>
      <c r="DG6" s="1974">
        <v>203.24831981000224</v>
      </c>
      <c r="DH6" s="1974">
        <v>61.124436728200003</v>
      </c>
      <c r="DI6" s="1974">
        <v>56.527917407369998</v>
      </c>
      <c r="DJ6" s="1974">
        <v>71.789080542125021</v>
      </c>
      <c r="DK6" s="1974">
        <v>189.44143467769501</v>
      </c>
      <c r="DL6" s="1974">
        <v>802.61367347304463</v>
      </c>
      <c r="DM6" s="1977">
        <v>93.888794648960015</v>
      </c>
      <c r="DN6" s="1974">
        <v>73.967266768750008</v>
      </c>
      <c r="DO6" s="1974">
        <v>130.94014847763</v>
      </c>
      <c r="DP6" s="1974">
        <v>298.79620989534004</v>
      </c>
      <c r="DQ6" s="1974">
        <v>93.090521072835003</v>
      </c>
      <c r="DR6" s="1974">
        <v>80.780989779379993</v>
      </c>
      <c r="DS6" s="1974">
        <v>80.582048094300006</v>
      </c>
      <c r="DT6" s="1974">
        <v>254.45355894651502</v>
      </c>
      <c r="DU6" s="1974">
        <v>59.59802804804545</v>
      </c>
      <c r="DV6" s="1974">
        <v>94.25237917952272</v>
      </c>
      <c r="DW6" s="1974">
        <v>110.40625892689091</v>
      </c>
      <c r="DX6" s="1974">
        <v>264.25666615445908</v>
      </c>
      <c r="DY6" s="1974">
        <v>126.4338896098409</v>
      </c>
      <c r="DZ6" s="1974">
        <v>61.921694080522713</v>
      </c>
      <c r="EA6" s="1974">
        <v>92.460180710659088</v>
      </c>
      <c r="EB6" s="1974">
        <v>280.8157644010227</v>
      </c>
      <c r="EC6" s="1978">
        <v>1098.3221993973368</v>
      </c>
      <c r="ED6" s="1977">
        <v>64.800659163750012</v>
      </c>
      <c r="EE6" s="1974">
        <v>98.517408482443528</v>
      </c>
      <c r="EF6" s="1974">
        <v>116.76306501255002</v>
      </c>
      <c r="EG6" s="1974">
        <v>280.08113265874357</v>
      </c>
      <c r="EH6" s="1974">
        <v>100.25154698004499</v>
      </c>
      <c r="EI6" s="1974">
        <v>45.745168759359998</v>
      </c>
      <c r="EJ6" s="1974">
        <v>89.388679678184999</v>
      </c>
      <c r="EK6" s="1974">
        <v>235.38539541758996</v>
      </c>
      <c r="EL6" s="1974">
        <v>102.38321470409667</v>
      </c>
      <c r="EM6" s="1974">
        <v>48.926500175558779</v>
      </c>
      <c r="EN6" s="1974">
        <v>71.895994550421022</v>
      </c>
      <c r="EO6" s="1974">
        <v>223.20570943007647</v>
      </c>
      <c r="EP6" s="1974">
        <v>115.73748476135999</v>
      </c>
      <c r="EQ6" s="1974">
        <v>59.666641914424993</v>
      </c>
      <c r="ER6" s="1974">
        <v>30.531258941369998</v>
      </c>
      <c r="ES6" s="1974">
        <v>205.93538561715499</v>
      </c>
      <c r="ET6" s="1978">
        <v>944.60762312356508</v>
      </c>
      <c r="EU6" s="1977">
        <v>69.96949439263436</v>
      </c>
      <c r="EV6" s="1974">
        <v>66.471019673002644</v>
      </c>
      <c r="EW6" s="1974">
        <v>79.090851425922722</v>
      </c>
      <c r="EX6" s="1974">
        <f t="shared" si="0"/>
        <v>215.53136549155971</v>
      </c>
      <c r="EY6" s="1974">
        <v>31.967514157227274</v>
      </c>
      <c r="EZ6" s="1974">
        <v>30.930305218812496</v>
      </c>
      <c r="FA6" s="1974">
        <v>44.010824731849986</v>
      </c>
      <c r="FB6" s="1974">
        <f t="shared" si="1"/>
        <v>106.90864410788976</v>
      </c>
      <c r="FC6" s="1974">
        <v>68.296463084685001</v>
      </c>
      <c r="FD6" s="1974">
        <v>62.567861986187509</v>
      </c>
      <c r="FE6" s="1974">
        <v>73.139078291965902</v>
      </c>
      <c r="FF6" s="1974">
        <f t="shared" ref="FF6:FF11" si="21">FC6+FD6+FE6</f>
        <v>204.00340336283841</v>
      </c>
      <c r="FG6" s="1974">
        <v>78.009240109375014</v>
      </c>
      <c r="FH6" s="1974">
        <v>43.054308234456435</v>
      </c>
      <c r="FI6" s="1974">
        <v>73.286191645909085</v>
      </c>
      <c r="FJ6" s="1974">
        <f t="shared" si="2"/>
        <v>194.34973998974056</v>
      </c>
      <c r="FK6" s="1974">
        <f t="shared" si="3"/>
        <v>720.79315295202844</v>
      </c>
      <c r="FL6" s="1977">
        <v>72.614430581791652</v>
      </c>
      <c r="FM6" s="1974">
        <v>61.913961022452661</v>
      </c>
      <c r="FN6" s="1974">
        <v>81.269633428234854</v>
      </c>
      <c r="FO6" s="1974">
        <f t="shared" si="4"/>
        <v>215.79802503247919</v>
      </c>
      <c r="FP6" s="1974">
        <v>83.030888092904831</v>
      </c>
      <c r="FQ6" s="1974">
        <v>93.576580318970016</v>
      </c>
      <c r="FR6" s="1974">
        <v>109.59736864988999</v>
      </c>
      <c r="FS6" s="1974">
        <f t="shared" si="5"/>
        <v>286.20483706176481</v>
      </c>
      <c r="FT6" s="1974">
        <v>78.62778574139999</v>
      </c>
      <c r="FU6" s="1974">
        <v>61.866597525805005</v>
      </c>
      <c r="FV6" s="1974">
        <v>84.952280714999276</v>
      </c>
      <c r="FW6" s="1974">
        <f t="shared" si="6"/>
        <v>225.44666398220426</v>
      </c>
      <c r="FX6" s="1974">
        <v>59.216805268693548</v>
      </c>
      <c r="FY6" s="1974">
        <v>149.63955624713984</v>
      </c>
      <c r="FZ6" s="1974">
        <v>67.325219651205799</v>
      </c>
      <c r="GA6" s="1974">
        <f t="shared" si="7"/>
        <v>276.18158116703921</v>
      </c>
      <c r="GB6" s="1978">
        <f t="shared" si="8"/>
        <v>1003.6311072434875</v>
      </c>
      <c r="GC6" s="1977">
        <v>107.29666002</v>
      </c>
      <c r="GD6" s="1974">
        <v>166.10038771500001</v>
      </c>
      <c r="GE6" s="1974">
        <v>189.85641948</v>
      </c>
      <c r="GF6" s="1974">
        <f t="shared" ref="GF6:GF10" si="22">GC6+GD6+GE6</f>
        <v>463.253467215</v>
      </c>
      <c r="GG6" s="1974">
        <v>104.23916375</v>
      </c>
      <c r="GH6" s="1974">
        <v>210.54013501499998</v>
      </c>
      <c r="GI6" s="1974">
        <v>286.06006495999998</v>
      </c>
      <c r="GJ6" s="1974">
        <f t="shared" ref="GJ6:GJ10" si="23">GG6+GH6+GI6</f>
        <v>600.83936372499988</v>
      </c>
      <c r="GK6" s="1974">
        <v>277.87316287499999</v>
      </c>
      <c r="GL6" s="1974">
        <v>234.14432782999998</v>
      </c>
      <c r="GM6" s="1974">
        <v>245.85154422149998</v>
      </c>
      <c r="GN6" s="1974">
        <f t="shared" ref="GN6:GN10" si="24">GK6+GL6+GM6</f>
        <v>757.86903492650003</v>
      </c>
      <c r="GO6" s="1974">
        <v>126.45402740999999</v>
      </c>
      <c r="GP6" s="1974">
        <v>139.41556521952501</v>
      </c>
      <c r="GQ6" s="1974">
        <v>125.82254761062133</v>
      </c>
      <c r="GR6" s="1974">
        <f t="shared" si="9"/>
        <v>391.69214024014633</v>
      </c>
      <c r="GS6" s="1978">
        <f t="shared" si="10"/>
        <v>2213.6540061066462</v>
      </c>
      <c r="GT6" s="1977">
        <v>145.27510364784001</v>
      </c>
      <c r="GU6" s="1974">
        <v>180.18427263211998</v>
      </c>
      <c r="GV6" s="1974">
        <v>119.62004847421251</v>
      </c>
      <c r="GW6" s="1974">
        <f t="shared" si="11"/>
        <v>445.07942475417252</v>
      </c>
      <c r="GX6" s="1974">
        <v>135.3077334477</v>
      </c>
      <c r="GY6" s="1974">
        <v>185.50473095454544</v>
      </c>
      <c r="GZ6" s="1974">
        <v>99.979585903829545</v>
      </c>
      <c r="HA6" s="1974">
        <f t="shared" si="12"/>
        <v>420.792050306075</v>
      </c>
      <c r="HB6" s="1974">
        <v>182.25062317142005</v>
      </c>
      <c r="HC6" s="1974">
        <v>182.82900681689998</v>
      </c>
      <c r="HD6" s="1974">
        <v>166.88030558139002</v>
      </c>
      <c r="HE6" s="1974">
        <f t="shared" si="13"/>
        <v>531.95993556971007</v>
      </c>
      <c r="HF6" s="1974">
        <v>119.58323637136499</v>
      </c>
      <c r="HG6" s="1974">
        <v>153.050444967125</v>
      </c>
      <c r="HH6" s="1974">
        <v>159.44671930039999</v>
      </c>
      <c r="HI6" s="1974">
        <f t="shared" si="14"/>
        <v>432.08040063889001</v>
      </c>
      <c r="HJ6" s="1978">
        <f t="shared" si="15"/>
        <v>1829.9118112688477</v>
      </c>
      <c r="HK6" s="1977">
        <v>237.40595003607493</v>
      </c>
      <c r="HL6" s="1974">
        <v>119.99493922891499</v>
      </c>
      <c r="HM6" s="1974">
        <v>143.93168029999501</v>
      </c>
      <c r="HN6" s="1974">
        <f t="shared" si="16"/>
        <v>501.33256956498496</v>
      </c>
      <c r="HO6" s="1974">
        <v>183.14534261451004</v>
      </c>
      <c r="HP6" s="1974">
        <v>163.40265298694999</v>
      </c>
      <c r="HQ6" s="1974">
        <v>142.29318594662999</v>
      </c>
      <c r="HR6" s="1974">
        <f t="shared" si="17"/>
        <v>488.84118154809005</v>
      </c>
      <c r="HS6" s="1974">
        <v>169.26175908380003</v>
      </c>
      <c r="HT6" s="1974">
        <v>188.60381043977998</v>
      </c>
      <c r="HU6" s="1974">
        <v>100.34053532</v>
      </c>
      <c r="HV6" s="1974">
        <f t="shared" si="18"/>
        <v>458.20610484358002</v>
      </c>
      <c r="HW6" s="1974">
        <v>133.33228772585403</v>
      </c>
      <c r="HX6" s="1974">
        <v>180.09413000289274</v>
      </c>
      <c r="HY6" s="1974">
        <v>189.09883650303738</v>
      </c>
      <c r="HZ6" s="1974">
        <f t="shared" si="19"/>
        <v>502.52525423178417</v>
      </c>
      <c r="IA6" s="1978">
        <f t="shared" si="20"/>
        <v>1950.9051101884393</v>
      </c>
      <c r="IB6" s="1977">
        <v>224.80677937956</v>
      </c>
      <c r="IC6" s="1974">
        <v>159.05821090535997</v>
      </c>
      <c r="ID6" s="1974">
        <v>205.52774048087994</v>
      </c>
      <c r="IE6" s="1974">
        <v>589.39273076579991</v>
      </c>
      <c r="IF6" s="1974">
        <v>144.13</v>
      </c>
      <c r="IG6" s="1974">
        <v>135.08000000000001</v>
      </c>
      <c r="IH6" s="1974">
        <v>174.2</v>
      </c>
      <c r="II6" s="1974">
        <v>453.41</v>
      </c>
      <c r="IJ6" s="1974">
        <v>170.89</v>
      </c>
      <c r="IK6" s="1974">
        <v>261.54000000000002</v>
      </c>
      <c r="IL6" s="1974">
        <v>216.73081710000002</v>
      </c>
      <c r="IM6" s="1974">
        <v>649.16375175230996</v>
      </c>
      <c r="IN6" s="1974">
        <v>293.14589257492139</v>
      </c>
      <c r="IO6" s="1974">
        <v>114.9381096</v>
      </c>
      <c r="IP6" s="1974">
        <v>126.259230608</v>
      </c>
      <c r="IQ6" s="1974">
        <v>534.3432327829214</v>
      </c>
      <c r="IR6" s="1978">
        <v>2226.316538530406</v>
      </c>
    </row>
    <row r="7" spans="1:252" ht="38.15" customHeight="1" x14ac:dyDescent="0.5">
      <c r="A7" s="1984" t="s">
        <v>1196</v>
      </c>
      <c r="B7" s="1927">
        <v>9.1767312990399983</v>
      </c>
      <c r="C7" s="1927">
        <v>7.8433706944099999</v>
      </c>
      <c r="D7" s="1927">
        <v>7.18</v>
      </c>
      <c r="E7" s="1927">
        <v>24.200101993449998</v>
      </c>
      <c r="F7" s="1927">
        <v>13.75</v>
      </c>
      <c r="G7" s="1927">
        <v>9.39</v>
      </c>
      <c r="H7" s="1927">
        <v>10.86</v>
      </c>
      <c r="I7" s="1927">
        <v>34</v>
      </c>
      <c r="J7" s="1923">
        <v>12.041015625</v>
      </c>
      <c r="K7" s="1923">
        <v>10.263671875</v>
      </c>
      <c r="L7" s="1923">
        <v>26.85</v>
      </c>
      <c r="M7" s="1923">
        <v>49.154687500000001</v>
      </c>
      <c r="N7" s="1923">
        <v>12.31</v>
      </c>
      <c r="O7" s="1923">
        <v>14.15</v>
      </c>
      <c r="P7" s="1918">
        <v>16.760000000000002</v>
      </c>
      <c r="Q7" s="1895">
        <v>43.22</v>
      </c>
      <c r="R7" s="1895">
        <v>150.57478949345</v>
      </c>
      <c r="T7" s="1926">
        <v>15.01</v>
      </c>
      <c r="U7" s="1926">
        <v>17.2</v>
      </c>
      <c r="V7" s="1926">
        <v>14.32</v>
      </c>
      <c r="W7" s="1911">
        <v>46.53</v>
      </c>
      <c r="X7" s="1926">
        <v>25.11</v>
      </c>
      <c r="Y7" s="1926">
        <v>19.68</v>
      </c>
      <c r="Z7" s="1926">
        <v>15.04</v>
      </c>
      <c r="AA7" s="1911">
        <v>59.83</v>
      </c>
      <c r="AB7" s="1926">
        <v>8.5913760985599996</v>
      </c>
      <c r="AC7" s="1926">
        <v>19.485360803670002</v>
      </c>
      <c r="AD7" s="1926">
        <v>21.430143117149999</v>
      </c>
      <c r="AE7" s="1911">
        <v>49.506880019380006</v>
      </c>
      <c r="AF7" s="1926">
        <v>20.3</v>
      </c>
      <c r="AG7" s="1926">
        <v>22.47</v>
      </c>
      <c r="AH7" s="1926">
        <v>20.93</v>
      </c>
      <c r="AI7" s="1911">
        <v>63.699999999999996</v>
      </c>
      <c r="AJ7" s="1918">
        <v>219.56688001937999</v>
      </c>
      <c r="AK7" s="1968"/>
      <c r="AL7" s="1968">
        <v>20.510334240479999</v>
      </c>
      <c r="AM7" s="1968">
        <v>5.9399735222500007</v>
      </c>
      <c r="AN7" s="1968">
        <v>21.300812713199999</v>
      </c>
      <c r="AO7" s="1969">
        <v>47.751120475929994</v>
      </c>
      <c r="AP7" s="1968">
        <v>10.333862023400002</v>
      </c>
      <c r="AQ7" s="1968">
        <v>11.76564621528</v>
      </c>
      <c r="AR7" s="1968">
        <v>9.0924688645000007</v>
      </c>
      <c r="AS7" s="1969">
        <v>31.191977103180001</v>
      </c>
      <c r="AT7" s="1968">
        <v>15.77457502799</v>
      </c>
      <c r="AU7" s="1968">
        <v>12.40398546155</v>
      </c>
      <c r="AV7" s="1968">
        <v>14.689538421659998</v>
      </c>
      <c r="AW7" s="1969">
        <v>42.868098911200001</v>
      </c>
      <c r="AX7" s="1968">
        <v>17.675098448519996</v>
      </c>
      <c r="AY7" s="1968">
        <v>12.283157929639998</v>
      </c>
      <c r="AZ7" s="1968">
        <v>22.6905277553</v>
      </c>
      <c r="BA7" s="1969">
        <v>52.648784133459998</v>
      </c>
      <c r="BB7" s="1969">
        <v>174.45998062377001</v>
      </c>
      <c r="BC7" s="1923">
        <v>24.524044389699998</v>
      </c>
      <c r="BD7" s="1923">
        <v>19.15109252988</v>
      </c>
      <c r="BE7" s="1923">
        <v>15.4145750515</v>
      </c>
      <c r="BF7" s="1908">
        <v>59.089711971079993</v>
      </c>
      <c r="BG7" s="1923">
        <v>14.721671001279999</v>
      </c>
      <c r="BH7" s="1923">
        <v>13.889391361649999</v>
      </c>
      <c r="BI7" s="1923">
        <v>13.604572455149999</v>
      </c>
      <c r="BJ7" s="1908">
        <v>42.215634818079998</v>
      </c>
      <c r="BK7" s="1923">
        <v>12.313973602950002</v>
      </c>
      <c r="BL7" s="1908">
        <v>35.108959654190002</v>
      </c>
      <c r="BM7" s="1908">
        <v>180.67594371781001</v>
      </c>
      <c r="BN7" s="1923">
        <v>6.48</v>
      </c>
      <c r="BO7" s="1923">
        <v>6.41</v>
      </c>
      <c r="BP7" s="1923">
        <v>6.26</v>
      </c>
      <c r="BQ7" s="1908">
        <v>19.149999999999999</v>
      </c>
      <c r="BR7" s="1923">
        <v>5.88</v>
      </c>
      <c r="BS7" s="1923">
        <v>8.16</v>
      </c>
      <c r="BT7" s="1923">
        <v>5.21</v>
      </c>
      <c r="BU7" s="1908">
        <v>19.25</v>
      </c>
      <c r="BV7" s="1923">
        <v>7.78631159551</v>
      </c>
      <c r="BW7" s="1923">
        <v>6.8612094816500004</v>
      </c>
      <c r="BX7" s="1923">
        <v>3.7863371478599999</v>
      </c>
      <c r="BY7" s="1908">
        <v>18.43385822502</v>
      </c>
      <c r="BZ7" s="1923">
        <v>8.7544319041000005</v>
      </c>
      <c r="CA7" s="1923">
        <v>7.8974948119300006</v>
      </c>
      <c r="CB7" s="1923">
        <v>2.9241693637899999</v>
      </c>
      <c r="CC7" s="1908">
        <v>19.576096079820001</v>
      </c>
      <c r="CD7" s="1908">
        <v>76.409954304839999</v>
      </c>
      <c r="CE7" s="1971">
        <v>4.4705517026400008</v>
      </c>
      <c r="CF7" s="1971">
        <v>3.6392294701899996</v>
      </c>
      <c r="CG7" s="1971">
        <v>1.4376310615700001</v>
      </c>
      <c r="CH7" s="1973">
        <v>9.5474122343999994</v>
      </c>
      <c r="CI7" s="1971">
        <v>4.9394266891600003</v>
      </c>
      <c r="CJ7" s="1971">
        <v>6.931686302340001</v>
      </c>
      <c r="CK7" s="1971">
        <v>3.2681282674000003</v>
      </c>
      <c r="CL7" s="1973">
        <v>15.139241258900002</v>
      </c>
      <c r="CM7" s="1974">
        <v>3.4108397289699997</v>
      </c>
      <c r="CN7" s="1974">
        <v>5.4412998346100006</v>
      </c>
      <c r="CO7" s="1974">
        <v>6.38293509863</v>
      </c>
      <c r="CP7" s="1975">
        <v>15.23507466221</v>
      </c>
      <c r="CQ7" s="1974">
        <v>4.8106945206000002</v>
      </c>
      <c r="CR7" s="1974">
        <v>5.0529023971200004</v>
      </c>
      <c r="CS7" s="1974">
        <v>6.6027350942499989</v>
      </c>
      <c r="CT7" s="1975">
        <v>16.46633201197</v>
      </c>
      <c r="CU7" s="1975">
        <v>56.388060167479992</v>
      </c>
      <c r="CV7" s="1974">
        <v>4.5954615050999994</v>
      </c>
      <c r="CW7" s="1974">
        <v>10.35964471572</v>
      </c>
      <c r="CX7" s="1974">
        <v>6.1876442003999994</v>
      </c>
      <c r="CY7" s="1975">
        <v>21.142750421220001</v>
      </c>
      <c r="CZ7" s="1974">
        <v>6.8651573918200004</v>
      </c>
      <c r="DA7" s="1974">
        <v>5.9686978441600003</v>
      </c>
      <c r="DB7" s="1974">
        <v>5.7115436518200005</v>
      </c>
      <c r="DC7" s="1975">
        <v>18.545398887800001</v>
      </c>
      <c r="DD7" s="1974">
        <v>4.99274106852</v>
      </c>
      <c r="DE7" s="1974">
        <v>9.2354674880100003</v>
      </c>
      <c r="DF7" s="1974">
        <v>8.5772681278499991</v>
      </c>
      <c r="DG7" s="1974">
        <v>22.805476684379997</v>
      </c>
      <c r="DH7" s="1974">
        <v>6.1686599629699996</v>
      </c>
      <c r="DI7" s="1974">
        <v>8.4853971865000002</v>
      </c>
      <c r="DJ7" s="1974">
        <v>7.893386639536363</v>
      </c>
      <c r="DK7" s="1974">
        <v>22.547443789006362</v>
      </c>
      <c r="DL7" s="1974">
        <v>85.041069782406367</v>
      </c>
      <c r="DM7" s="1977">
        <v>8.8413095479700008</v>
      </c>
      <c r="DN7" s="1974">
        <v>10.6713694255</v>
      </c>
      <c r="DO7" s="1974">
        <v>3.8770901383333332</v>
      </c>
      <c r="DP7" s="1974">
        <v>23.389769111803332</v>
      </c>
      <c r="DQ7" s="1974">
        <v>9.34910158429091</v>
      </c>
      <c r="DR7" s="1974">
        <v>8.4372423540000003</v>
      </c>
      <c r="DS7" s="1974">
        <v>7.3658646677499995</v>
      </c>
      <c r="DT7" s="1974">
        <v>25.152208606040912</v>
      </c>
      <c r="DU7" s="1974">
        <v>6.6996837294090907</v>
      </c>
      <c r="DV7" s="1974">
        <v>6.1463755311863641</v>
      </c>
      <c r="DW7" s="1974">
        <v>12.087894060740908</v>
      </c>
      <c r="DX7" s="1974">
        <v>24.933953321336361</v>
      </c>
      <c r="DY7" s="1974">
        <v>12.490803770909091</v>
      </c>
      <c r="DZ7" s="1974">
        <v>6.8126954755</v>
      </c>
      <c r="EA7" s="1974">
        <v>6.0032327697272736</v>
      </c>
      <c r="EB7" s="1974">
        <v>25.306732016136362</v>
      </c>
      <c r="EC7" s="1978">
        <v>98.782663055316974</v>
      </c>
      <c r="ED7" s="1977">
        <v>5.3777723720999999</v>
      </c>
      <c r="EE7" s="1974">
        <v>5.9975983179000005</v>
      </c>
      <c r="EF7" s="1974">
        <v>6.8252652279000001</v>
      </c>
      <c r="EG7" s="1974">
        <v>18.200635917900001</v>
      </c>
      <c r="EH7" s="1974">
        <v>11.617248943295454</v>
      </c>
      <c r="EI7" s="1974">
        <v>7.4310581874999997</v>
      </c>
      <c r="EJ7" s="1974">
        <v>7.1947169152500008</v>
      </c>
      <c r="EK7" s="1974">
        <v>26.243024046045456</v>
      </c>
      <c r="EL7" s="1974">
        <v>4.1588335543649997</v>
      </c>
      <c r="EM7" s="1974">
        <v>7.7172866947999985</v>
      </c>
      <c r="EN7" s="1974">
        <v>7.1973099553950011</v>
      </c>
      <c r="EO7" s="1974">
        <v>19.073430204559997</v>
      </c>
      <c r="EP7" s="1974">
        <v>7.5413154347499987</v>
      </c>
      <c r="EQ7" s="1974">
        <v>7.4410587316650014</v>
      </c>
      <c r="ER7" s="1974">
        <v>6.1360224294800005</v>
      </c>
      <c r="ES7" s="1974">
        <v>21.118396595895</v>
      </c>
      <c r="ET7" s="1978">
        <v>84.635486764400454</v>
      </c>
      <c r="EU7" s="1977">
        <v>9.7981485765514549</v>
      </c>
      <c r="EV7" s="1974">
        <v>9.30824114772388</v>
      </c>
      <c r="EW7" s="1974">
        <v>10.989456153731819</v>
      </c>
      <c r="EX7" s="1974">
        <f t="shared" si="0"/>
        <v>30.095845878007154</v>
      </c>
      <c r="EY7" s="1974">
        <v>4.6361087982102278</v>
      </c>
      <c r="EZ7" s="1974">
        <v>2.9761259170999992</v>
      </c>
      <c r="FA7" s="1974">
        <v>3.6975227982000005</v>
      </c>
      <c r="FB7" s="1974">
        <f t="shared" si="1"/>
        <v>11.309757513510228</v>
      </c>
      <c r="FC7" s="1974">
        <v>6.5678060458125005</v>
      </c>
      <c r="FD7" s="1974">
        <v>8.3935131361208359</v>
      </c>
      <c r="FE7" s="1974">
        <v>6.172674382670456</v>
      </c>
      <c r="FF7" s="1974">
        <f t="shared" si="21"/>
        <v>21.133993564603792</v>
      </c>
      <c r="FG7" s="1974">
        <v>8.2491488658249992</v>
      </c>
      <c r="FH7" s="1974">
        <v>8.5270247236875001</v>
      </c>
      <c r="FI7" s="1974">
        <v>5.1395842993977263</v>
      </c>
      <c r="FJ7" s="1974">
        <f t="shared" si="2"/>
        <v>21.915757888910225</v>
      </c>
      <c r="FK7" s="1974">
        <f t="shared" si="3"/>
        <v>84.455354845031394</v>
      </c>
      <c r="FL7" s="1977">
        <v>11.682696829291668</v>
      </c>
      <c r="FM7" s="1974">
        <v>5.8253841349715909</v>
      </c>
      <c r="FN7" s="1974">
        <v>11.355301103522731</v>
      </c>
      <c r="FO7" s="1974">
        <f t="shared" si="4"/>
        <v>28.863382067785988</v>
      </c>
      <c r="FP7" s="1974">
        <v>9.3100278290340928</v>
      </c>
      <c r="FQ7" s="1974">
        <v>12.454964851754999</v>
      </c>
      <c r="FR7" s="1974">
        <v>7.3176536283999987</v>
      </c>
      <c r="FS7" s="1974">
        <f t="shared" si="5"/>
        <v>29.082646309189091</v>
      </c>
      <c r="FT7" s="1974">
        <v>11.586462410765002</v>
      </c>
      <c r="FU7" s="1974">
        <v>16.866152236950004</v>
      </c>
      <c r="FV7" s="1974">
        <v>17.767218444307499</v>
      </c>
      <c r="FW7" s="1974">
        <f t="shared" si="6"/>
        <v>46.219833092022505</v>
      </c>
      <c r="FX7" s="1974">
        <v>13.130953608803628</v>
      </c>
      <c r="FY7" s="1974">
        <v>23.217086061945956</v>
      </c>
      <c r="FZ7" s="1974">
        <v>21.719766039155967</v>
      </c>
      <c r="GA7" s="1974">
        <f t="shared" si="7"/>
        <v>58.067805709905556</v>
      </c>
      <c r="GB7" s="1978">
        <f t="shared" si="8"/>
        <v>162.23366717890315</v>
      </c>
      <c r="GC7" s="1977">
        <v>18.939571699999998</v>
      </c>
      <c r="GD7" s="1974">
        <v>9.166999950000001</v>
      </c>
      <c r="GE7" s="1974">
        <v>12.130311689999999</v>
      </c>
      <c r="GF7" s="1974">
        <f t="shared" si="22"/>
        <v>40.236883339999999</v>
      </c>
      <c r="GG7" s="1974">
        <v>16.830570250000001</v>
      </c>
      <c r="GH7" s="1974">
        <v>18.742370009999998</v>
      </c>
      <c r="GI7" s="1974">
        <v>14.4036705</v>
      </c>
      <c r="GJ7" s="1974">
        <f t="shared" si="23"/>
        <v>49.97661076</v>
      </c>
      <c r="GK7" s="1974">
        <v>13.436904799999999</v>
      </c>
      <c r="GL7" s="1974">
        <v>11.024858495000002</v>
      </c>
      <c r="GM7" s="1974">
        <v>11.576101419750001</v>
      </c>
      <c r="GN7" s="1974">
        <f t="shared" si="24"/>
        <v>36.03786471475</v>
      </c>
      <c r="GO7" s="1974">
        <v>14.246779645</v>
      </c>
      <c r="GP7" s="1974">
        <v>15.707074558612499</v>
      </c>
      <c r="GQ7" s="1974">
        <v>14.175634789147779</v>
      </c>
      <c r="GR7" s="1974">
        <f t="shared" si="9"/>
        <v>44.12948899276028</v>
      </c>
      <c r="GS7" s="1978">
        <f t="shared" si="10"/>
        <v>170.38084780751026</v>
      </c>
      <c r="GT7" s="1977">
        <v>7.6429713933550021</v>
      </c>
      <c r="GU7" s="1974">
        <v>16.534469645497733</v>
      </c>
      <c r="GV7" s="1974">
        <v>13.153434484</v>
      </c>
      <c r="GW7" s="1974">
        <f t="shared" si="11"/>
        <v>37.330875522852736</v>
      </c>
      <c r="GX7" s="1974">
        <v>6.91897950255</v>
      </c>
      <c r="GY7" s="1974">
        <v>16.994423397136366</v>
      </c>
      <c r="GZ7" s="1974">
        <v>7.2762749566666667</v>
      </c>
      <c r="HA7" s="1974">
        <f t="shared" si="12"/>
        <v>31.189677856353036</v>
      </c>
      <c r="HB7" s="1974">
        <v>7.8349087632200005</v>
      </c>
      <c r="HC7" s="1974">
        <v>17.593678993189997</v>
      </c>
      <c r="HD7" s="1974">
        <v>14.097510236925</v>
      </c>
      <c r="HE7" s="1974">
        <f t="shared" si="13"/>
        <v>39.526097993335</v>
      </c>
      <c r="HF7" s="1974">
        <v>12.403349236484997</v>
      </c>
      <c r="HG7" s="1974">
        <v>16.955805785124998</v>
      </c>
      <c r="HH7" s="1974">
        <v>16.438062228915001</v>
      </c>
      <c r="HI7" s="1974">
        <f t="shared" si="14"/>
        <v>45.797217250524994</v>
      </c>
      <c r="HJ7" s="1978">
        <f t="shared" si="15"/>
        <v>153.84386862306576</v>
      </c>
      <c r="HK7" s="1977">
        <v>19.126020651209998</v>
      </c>
      <c r="HL7" s="1974">
        <v>4.5312905596899986</v>
      </c>
      <c r="HM7" s="1974">
        <v>12.370281901771499</v>
      </c>
      <c r="HN7" s="1974">
        <f t="shared" si="16"/>
        <v>36.027593112671497</v>
      </c>
      <c r="HO7" s="1974">
        <v>12.547963845119998</v>
      </c>
      <c r="HP7" s="1974">
        <v>10.244143573124999</v>
      </c>
      <c r="HQ7" s="1974">
        <v>0</v>
      </c>
      <c r="HR7" s="1974">
        <f t="shared" si="17"/>
        <v>22.792107418244996</v>
      </c>
      <c r="HS7" s="1974">
        <v>14.314299253290001</v>
      </c>
      <c r="HT7" s="1974">
        <v>18.368021241240001</v>
      </c>
      <c r="HU7" s="1974">
        <v>11.330048</v>
      </c>
      <c r="HV7" s="1974">
        <f t="shared" si="18"/>
        <v>44.012368494530001</v>
      </c>
      <c r="HW7" s="1974">
        <v>28.210129638914999</v>
      </c>
      <c r="HX7" s="1974">
        <v>18.255943893411004</v>
      </c>
      <c r="HY7" s="1974">
        <v>19.168741088081553</v>
      </c>
      <c r="HZ7" s="1974">
        <f t="shared" si="19"/>
        <v>65.634814620407553</v>
      </c>
      <c r="IA7" s="1978">
        <f t="shared" si="20"/>
        <v>168.46688364585404</v>
      </c>
      <c r="IB7" s="1977">
        <v>15.960742295290004</v>
      </c>
      <c r="IC7" s="1974">
        <v>22.229256095849998</v>
      </c>
      <c r="ID7" s="1974">
        <v>20.609407182390001</v>
      </c>
      <c r="IE7" s="1974">
        <v>58.799405573530002</v>
      </c>
      <c r="IF7" s="1974">
        <v>16.77</v>
      </c>
      <c r="IG7" s="1974">
        <v>12.45</v>
      </c>
      <c r="IH7" s="1974">
        <v>15.09</v>
      </c>
      <c r="II7" s="1974">
        <v>44.31</v>
      </c>
      <c r="IJ7" s="1974">
        <v>6.22</v>
      </c>
      <c r="IK7" s="1974">
        <v>23.554439083875</v>
      </c>
      <c r="IL7" s="1974">
        <v>17.950522079999999</v>
      </c>
      <c r="IM7" s="1974">
        <v>47.720656569360003</v>
      </c>
      <c r="IN7" s="1974">
        <v>40.443153876573362</v>
      </c>
      <c r="IO7" s="1974">
        <v>16.080489450000002</v>
      </c>
      <c r="IP7" s="1974">
        <v>15.683563378000001</v>
      </c>
      <c r="IQ7" s="1974">
        <v>72.207206704573366</v>
      </c>
      <c r="IR7" s="1978">
        <v>223.02681597352336</v>
      </c>
    </row>
    <row r="8" spans="1:252" ht="38.15" customHeight="1" x14ac:dyDescent="0.5">
      <c r="A8" s="1984" t="s">
        <v>1197</v>
      </c>
      <c r="B8" s="1927">
        <v>0</v>
      </c>
      <c r="C8" s="1927">
        <v>0</v>
      </c>
      <c r="D8" s="1927">
        <v>0</v>
      </c>
      <c r="E8" s="1927">
        <v>0</v>
      </c>
      <c r="F8" s="1985">
        <v>0</v>
      </c>
      <c r="G8" s="1985">
        <v>0</v>
      </c>
      <c r="H8" s="1985">
        <v>0</v>
      </c>
      <c r="I8" s="1985">
        <v>0</v>
      </c>
      <c r="J8" s="1923"/>
      <c r="K8" s="1923"/>
      <c r="L8" s="1923"/>
      <c r="M8" s="1923">
        <v>0</v>
      </c>
      <c r="N8" s="1923"/>
      <c r="O8" s="1923"/>
      <c r="P8" s="1918"/>
      <c r="Q8" s="1895">
        <v>0</v>
      </c>
      <c r="R8" s="1895">
        <v>0</v>
      </c>
      <c r="T8" s="1926">
        <v>0</v>
      </c>
      <c r="U8" s="1926">
        <v>0</v>
      </c>
      <c r="V8" s="1926">
        <v>0</v>
      </c>
      <c r="W8" s="1911">
        <v>0</v>
      </c>
      <c r="X8" s="1926">
        <v>0</v>
      </c>
      <c r="Y8" s="1926">
        <v>0</v>
      </c>
      <c r="Z8" s="1926"/>
      <c r="AA8" s="1911">
        <v>0</v>
      </c>
      <c r="AB8" s="1926">
        <v>0</v>
      </c>
      <c r="AC8" s="1926">
        <v>0</v>
      </c>
      <c r="AD8" s="1926">
        <v>0</v>
      </c>
      <c r="AE8" s="1911">
        <v>0</v>
      </c>
      <c r="AF8" s="1926"/>
      <c r="AG8" s="1926"/>
      <c r="AH8" s="1926"/>
      <c r="AI8" s="1911">
        <v>0</v>
      </c>
      <c r="AJ8" s="1918">
        <v>0</v>
      </c>
      <c r="AK8" s="1968"/>
      <c r="AL8" s="1968">
        <v>0</v>
      </c>
      <c r="AM8" s="1968">
        <v>0</v>
      </c>
      <c r="AN8" s="1968">
        <v>0</v>
      </c>
      <c r="AO8" s="1969">
        <v>0</v>
      </c>
      <c r="AP8" s="1968">
        <v>0</v>
      </c>
      <c r="AQ8" s="1968">
        <v>0</v>
      </c>
      <c r="AR8" s="1968">
        <v>0</v>
      </c>
      <c r="AS8" s="1969">
        <v>0</v>
      </c>
      <c r="AT8" s="1968">
        <v>0</v>
      </c>
      <c r="AU8" s="1968">
        <v>0</v>
      </c>
      <c r="AV8" s="1968">
        <v>0</v>
      </c>
      <c r="AW8" s="1969">
        <v>0</v>
      </c>
      <c r="AX8" s="1968">
        <v>0</v>
      </c>
      <c r="AY8" s="1968">
        <v>0</v>
      </c>
      <c r="AZ8" s="1968">
        <v>0</v>
      </c>
      <c r="BA8" s="1969">
        <v>0</v>
      </c>
      <c r="BB8" s="1969">
        <v>0</v>
      </c>
      <c r="BC8" s="1923">
        <v>0</v>
      </c>
      <c r="BD8" s="1923">
        <v>0</v>
      </c>
      <c r="BE8" s="1923">
        <v>0</v>
      </c>
      <c r="BF8" s="1923">
        <v>0</v>
      </c>
      <c r="BG8" s="1923">
        <v>0</v>
      </c>
      <c r="BH8" s="1923">
        <v>0</v>
      </c>
      <c r="BI8" s="1923">
        <v>0</v>
      </c>
      <c r="BJ8" s="1923">
        <v>0</v>
      </c>
      <c r="BK8" s="1923" t="s">
        <v>152</v>
      </c>
      <c r="BL8" s="1923" t="s">
        <v>152</v>
      </c>
      <c r="BM8" s="1923" t="s">
        <v>152</v>
      </c>
      <c r="BN8" s="1923" t="s">
        <v>152</v>
      </c>
      <c r="BO8" s="1923" t="s">
        <v>152</v>
      </c>
      <c r="BP8" s="1923" t="s">
        <v>152</v>
      </c>
      <c r="BQ8" s="1923" t="s">
        <v>152</v>
      </c>
      <c r="BR8" s="1923" t="s">
        <v>152</v>
      </c>
      <c r="BS8" s="1923" t="s">
        <v>152</v>
      </c>
      <c r="BT8" s="1923" t="s">
        <v>152</v>
      </c>
      <c r="BU8" s="1923" t="s">
        <v>152</v>
      </c>
      <c r="BV8" s="1923">
        <v>0</v>
      </c>
      <c r="BW8" s="1923">
        <v>0</v>
      </c>
      <c r="BX8" s="1923">
        <v>0</v>
      </c>
      <c r="BY8" s="1923">
        <v>0</v>
      </c>
      <c r="BZ8" s="1923">
        <v>0</v>
      </c>
      <c r="CA8" s="1923">
        <v>0</v>
      </c>
      <c r="CB8" s="1923">
        <v>0</v>
      </c>
      <c r="CC8" s="1908">
        <v>0</v>
      </c>
      <c r="CD8" s="1908">
        <v>0</v>
      </c>
      <c r="CE8" s="1971">
        <v>1.0342547441111112</v>
      </c>
      <c r="CF8" s="1971">
        <v>3.8188342949545455</v>
      </c>
      <c r="CG8" s="1971">
        <v>3.9768250080000001</v>
      </c>
      <c r="CH8" s="1973">
        <v>8.8299140470656567</v>
      </c>
      <c r="CI8" s="1971">
        <v>5.6939965156999994</v>
      </c>
      <c r="CJ8" s="1971">
        <v>2.7018750132000005</v>
      </c>
      <c r="CK8" s="1971">
        <v>5.2922561310000003</v>
      </c>
      <c r="CL8" s="1973">
        <v>13.688127659899999</v>
      </c>
      <c r="CM8" s="1974">
        <v>5.0450331683499998</v>
      </c>
      <c r="CN8" s="1974">
        <v>6.3780347583104247</v>
      </c>
      <c r="CO8" s="1974">
        <v>3.3386551833993749</v>
      </c>
      <c r="CP8" s="1975">
        <v>14.761723110059799</v>
      </c>
      <c r="CQ8" s="1974">
        <v>5.5226320056818183</v>
      </c>
      <c r="CR8" s="1974">
        <v>0</v>
      </c>
      <c r="CS8" s="1974">
        <v>0</v>
      </c>
      <c r="CT8" s="1975">
        <v>5.5226320056818183</v>
      </c>
      <c r="CU8" s="1975">
        <v>42.802396822707273</v>
      </c>
      <c r="CV8" s="1974">
        <v>6.7308037872900002</v>
      </c>
      <c r="CW8" s="1974">
        <v>10.419874882199998</v>
      </c>
      <c r="CX8" s="1974">
        <v>9.467328415319999</v>
      </c>
      <c r="CY8" s="1975">
        <v>26.618007084809996</v>
      </c>
      <c r="CZ8" s="1974">
        <v>5.3580545694359261</v>
      </c>
      <c r="DA8" s="1974">
        <v>12.842441245310001</v>
      </c>
      <c r="DB8" s="1974">
        <v>16.759731547649999</v>
      </c>
      <c r="DC8" s="1975">
        <v>34.960227362395926</v>
      </c>
      <c r="DD8" s="1974">
        <v>8.2642758669545451</v>
      </c>
      <c r="DE8" s="1974">
        <v>36.638004176833242</v>
      </c>
      <c r="DF8" s="1974">
        <v>14.752686736025002</v>
      </c>
      <c r="DG8" s="1974">
        <v>59.654966779812781</v>
      </c>
      <c r="DH8" s="1974">
        <v>0</v>
      </c>
      <c r="DI8" s="1974">
        <v>14.724087006085112</v>
      </c>
      <c r="DJ8" s="1974">
        <v>18.575464910201251</v>
      </c>
      <c r="DK8" s="1974">
        <v>33.299551916286362</v>
      </c>
      <c r="DL8" s="1974">
        <v>154.53275314330506</v>
      </c>
      <c r="DM8" s="1977">
        <v>11.512476160798725</v>
      </c>
      <c r="DN8" s="1974">
        <v>11.184937581234376</v>
      </c>
      <c r="DO8" s="1974">
        <v>23.41795058897641</v>
      </c>
      <c r="DP8" s="1974">
        <v>46.115364331009509</v>
      </c>
      <c r="DQ8" s="1974">
        <v>6.2887042941000004</v>
      </c>
      <c r="DR8" s="1974">
        <v>22.434257711400001</v>
      </c>
      <c r="DS8" s="1974">
        <v>0</v>
      </c>
      <c r="DT8" s="1974">
        <v>28.722962005500001</v>
      </c>
      <c r="DU8" s="1974">
        <v>61.089439590909095</v>
      </c>
      <c r="DV8" s="1974">
        <v>6.4675703547167025</v>
      </c>
      <c r="DW8" s="1974">
        <v>6.8851031332978128</v>
      </c>
      <c r="DX8" s="1974">
        <v>74.442113078923612</v>
      </c>
      <c r="DY8" s="1974">
        <v>14.889598817231251</v>
      </c>
      <c r="DZ8" s="1974">
        <v>0</v>
      </c>
      <c r="EA8" s="1974">
        <v>0</v>
      </c>
      <c r="EB8" s="1974">
        <v>14.889598817231251</v>
      </c>
      <c r="EC8" s="1978">
        <v>164.17003823266438</v>
      </c>
      <c r="ED8" s="1977">
        <v>20.516148972457035</v>
      </c>
      <c r="EE8" s="1974">
        <v>21.016995881888672</v>
      </c>
      <c r="EF8" s="1974">
        <v>11.100519513281251</v>
      </c>
      <c r="EG8" s="1974">
        <v>52.633664367626956</v>
      </c>
      <c r="EH8" s="1974">
        <v>12.7995940078125</v>
      </c>
      <c r="EI8" s="1974">
        <v>12.8290104234375</v>
      </c>
      <c r="EJ8" s="1974">
        <v>0</v>
      </c>
      <c r="EK8" s="1974">
        <v>25.62860443125</v>
      </c>
      <c r="EL8" s="1974">
        <v>17.1075702744</v>
      </c>
      <c r="EM8" s="1974">
        <v>9.8444593994250003</v>
      </c>
      <c r="EN8" s="1974">
        <v>11.505076603234999</v>
      </c>
      <c r="EO8" s="1974">
        <v>38.457106277059999</v>
      </c>
      <c r="EP8" s="1974">
        <v>4.0367649999999995E-3</v>
      </c>
      <c r="EQ8" s="1974">
        <v>5.5783020390100004</v>
      </c>
      <c r="ER8" s="1974">
        <v>0</v>
      </c>
      <c r="ES8" s="1974">
        <v>5.5823388040100008</v>
      </c>
      <c r="ET8" s="1978">
        <v>122.30171387994697</v>
      </c>
      <c r="EU8" s="1977">
        <v>0</v>
      </c>
      <c r="EV8" s="1974">
        <v>0</v>
      </c>
      <c r="EW8" s="1974">
        <v>8.1710333765499996</v>
      </c>
      <c r="EX8" s="1974">
        <f t="shared" si="0"/>
        <v>8.1710333765499996</v>
      </c>
      <c r="EY8" s="1974">
        <v>1.2383686770522728</v>
      </c>
      <c r="EZ8" s="1974">
        <v>0</v>
      </c>
      <c r="FA8" s="1974">
        <v>0</v>
      </c>
      <c r="FB8" s="1974">
        <f t="shared" si="1"/>
        <v>1.2383686770522728</v>
      </c>
      <c r="FC8" s="1974">
        <v>12.016737000839999</v>
      </c>
      <c r="FD8" s="1974">
        <v>0</v>
      </c>
      <c r="FE8" s="1974">
        <v>3.6061565564999998</v>
      </c>
      <c r="FF8" s="1974">
        <f t="shared" si="21"/>
        <v>15.622893557339999</v>
      </c>
      <c r="FG8" s="1974">
        <v>3.4910100599999998</v>
      </c>
      <c r="FH8" s="1974">
        <v>0</v>
      </c>
      <c r="FI8" s="1974">
        <v>4.3239381239545454</v>
      </c>
      <c r="FJ8" s="1974">
        <f t="shared" si="2"/>
        <v>7.8149481839545452</v>
      </c>
      <c r="FK8" s="1974">
        <f t="shared" si="3"/>
        <v>32.847243794896812</v>
      </c>
      <c r="FL8" s="1977">
        <v>14.003557267999998</v>
      </c>
      <c r="FM8" s="1974">
        <v>0</v>
      </c>
      <c r="FN8" s="1974">
        <v>5.9021737074242431</v>
      </c>
      <c r="FO8" s="1974">
        <f t="shared" si="4"/>
        <v>19.905730975424241</v>
      </c>
      <c r="FP8" s="1974">
        <v>7.2612781500724424</v>
      </c>
      <c r="FQ8" s="1974">
        <v>5.5558454937500006</v>
      </c>
      <c r="FR8" s="1974">
        <v>0</v>
      </c>
      <c r="FS8" s="1974">
        <f t="shared" si="5"/>
        <v>12.817123643822443</v>
      </c>
      <c r="FT8" s="1974">
        <v>2.7818455000000002E-2</v>
      </c>
      <c r="FU8" s="1974">
        <v>1.0890212E-2</v>
      </c>
      <c r="FV8" s="1974">
        <v>2.2014085999999999E-2</v>
      </c>
      <c r="FW8" s="1974">
        <f t="shared" si="6"/>
        <v>6.0722753000000004E-2</v>
      </c>
      <c r="FX8" s="1974">
        <v>1.9991256000000002E-2</v>
      </c>
      <c r="FY8" s="1974">
        <v>9.9451690000000002E-3</v>
      </c>
      <c r="FZ8" s="1974">
        <v>1.9869459999999999E-2</v>
      </c>
      <c r="GA8" s="1974">
        <f t="shared" si="7"/>
        <v>4.9805885000000001E-2</v>
      </c>
      <c r="GB8" s="1978">
        <f t="shared" si="8"/>
        <v>32.83338325724668</v>
      </c>
      <c r="GC8" s="1977">
        <v>7.1281098599999995</v>
      </c>
      <c r="GD8" s="1974">
        <v>21.256401374999999</v>
      </c>
      <c r="GE8" s="1974">
        <v>10.4853972</v>
      </c>
      <c r="GF8" s="1974">
        <f t="shared" si="22"/>
        <v>38.869908434999999</v>
      </c>
      <c r="GG8" s="1974">
        <v>23.052446399999997</v>
      </c>
      <c r="GH8" s="1974">
        <v>26.254586819999997</v>
      </c>
      <c r="GI8" s="1974">
        <v>27.195509529999999</v>
      </c>
      <c r="GJ8" s="1974">
        <f t="shared" si="23"/>
        <v>76.502542749999989</v>
      </c>
      <c r="GK8" s="1974">
        <v>31.662447210000003</v>
      </c>
      <c r="GL8" s="1974">
        <v>23.772843774999998</v>
      </c>
      <c r="GM8" s="1974">
        <v>24.96148596375</v>
      </c>
      <c r="GN8" s="1974">
        <f t="shared" si="24"/>
        <v>80.396776948750002</v>
      </c>
      <c r="GO8" s="1974">
        <v>11.424542820000001</v>
      </c>
      <c r="GP8" s="1974">
        <v>12.595558459050002</v>
      </c>
      <c r="GQ8" s="1974">
        <v>11.367491509292625</v>
      </c>
      <c r="GR8" s="1974">
        <f t="shared" si="9"/>
        <v>35.38759278834263</v>
      </c>
      <c r="GS8" s="1978">
        <f t="shared" si="10"/>
        <v>231.15682092209263</v>
      </c>
      <c r="GT8" s="1977">
        <v>17.161779651019998</v>
      </c>
      <c r="GU8" s="1974">
        <v>19.893673209534089</v>
      </c>
      <c r="GV8" s="1974">
        <v>16.062627956199997</v>
      </c>
      <c r="GW8" s="1974">
        <f t="shared" si="11"/>
        <v>53.118080816754087</v>
      </c>
      <c r="GX8" s="1974">
        <v>22.204471710714998</v>
      </c>
      <c r="GY8" s="1974">
        <v>15.803511945267676</v>
      </c>
      <c r="GZ8" s="1974">
        <v>15.223986000646462</v>
      </c>
      <c r="HA8" s="1974">
        <f t="shared" si="12"/>
        <v>53.231969656629133</v>
      </c>
      <c r="HB8" s="1974">
        <v>14.493853366</v>
      </c>
      <c r="HC8" s="1974">
        <v>0</v>
      </c>
      <c r="HD8" s="1974">
        <v>20.629757177750005</v>
      </c>
      <c r="HE8" s="1974">
        <f t="shared" si="13"/>
        <v>35.123610543750004</v>
      </c>
      <c r="HF8" s="1974">
        <v>11.094175554560001</v>
      </c>
      <c r="HG8" s="1974">
        <v>20.113796714054999</v>
      </c>
      <c r="HH8" s="1974">
        <v>18.47558172798</v>
      </c>
      <c r="HI8" s="1974">
        <f t="shared" si="14"/>
        <v>49.683553996595002</v>
      </c>
      <c r="HJ8" s="1978">
        <f t="shared" si="15"/>
        <v>191.15721501372823</v>
      </c>
      <c r="HK8" s="1977">
        <v>9.2383249016000022</v>
      </c>
      <c r="HL8" s="1974">
        <v>9.0586216647000004</v>
      </c>
      <c r="HM8" s="1974">
        <v>22.058288199675001</v>
      </c>
      <c r="HN8" s="1974">
        <f t="shared" si="16"/>
        <v>40.355234765975005</v>
      </c>
      <c r="HO8" s="1974">
        <v>8.7416262537450002</v>
      </c>
      <c r="HP8" s="1974">
        <v>26.368073497219999</v>
      </c>
      <c r="HQ8" s="1974">
        <v>18.018820275214999</v>
      </c>
      <c r="HR8" s="1974">
        <f t="shared" si="17"/>
        <v>53.128520026179999</v>
      </c>
      <c r="HS8" s="1974">
        <v>14.217025838609997</v>
      </c>
      <c r="HT8" s="1974">
        <v>19.12090637627</v>
      </c>
      <c r="HU8" s="1974">
        <v>0</v>
      </c>
      <c r="HV8" s="1974">
        <f t="shared" si="18"/>
        <v>33.337932214879999</v>
      </c>
      <c r="HW8" s="1974">
        <v>22.083069128367189</v>
      </c>
      <c r="HX8" s="1974">
        <v>18.540003446927486</v>
      </c>
      <c r="HY8" s="1974">
        <v>19.467003619273861</v>
      </c>
      <c r="HZ8" s="1974">
        <f t="shared" si="19"/>
        <v>60.090076194568539</v>
      </c>
      <c r="IA8" s="1978">
        <f t="shared" si="20"/>
        <v>186.91176320160355</v>
      </c>
      <c r="IB8" s="1977">
        <v>20.093741544100002</v>
      </c>
      <c r="IC8" s="1974">
        <v>0</v>
      </c>
      <c r="ID8" s="1974">
        <v>7.2141495921000001</v>
      </c>
      <c r="IE8" s="1974">
        <v>27.307891136200002</v>
      </c>
      <c r="IF8" s="1974">
        <v>7.69</v>
      </c>
      <c r="IG8" s="2820">
        <v>11.26</v>
      </c>
      <c r="IH8" s="2820">
        <v>16.59</v>
      </c>
      <c r="II8" s="2820">
        <v>35.54</v>
      </c>
      <c r="IJ8" s="2820">
        <v>8.91</v>
      </c>
      <c r="IK8" s="2820">
        <v>22.753006850210003</v>
      </c>
      <c r="IL8" s="2820">
        <v>11.001978917999999</v>
      </c>
      <c r="IM8" s="2820">
        <v>42.66685682536</v>
      </c>
      <c r="IN8" s="2820">
        <v>24.675648144415863</v>
      </c>
      <c r="IO8" s="2820">
        <v>17.880684389999999</v>
      </c>
      <c r="IP8" s="2820">
        <v>0</v>
      </c>
      <c r="IQ8" s="1974">
        <v>42.556332534415866</v>
      </c>
      <c r="IR8" s="1978">
        <v>148.07291993794587</v>
      </c>
    </row>
    <row r="9" spans="1:252" ht="38.15" customHeight="1" x14ac:dyDescent="0.5">
      <c r="A9" s="1984" t="s">
        <v>1198</v>
      </c>
      <c r="B9" s="1927">
        <v>11.961863689999999</v>
      </c>
      <c r="C9" s="1927">
        <v>11.203987769999999</v>
      </c>
      <c r="D9" s="1927">
        <v>16.439919019999998</v>
      </c>
      <c r="E9" s="1927">
        <v>39.605770479999997</v>
      </c>
      <c r="F9" s="1985">
        <v>16.747492999999999</v>
      </c>
      <c r="G9" s="1985">
        <v>12.829905999999999</v>
      </c>
      <c r="H9" s="1985">
        <v>9.8799720000000004</v>
      </c>
      <c r="I9" s="1985">
        <v>39.457371000000002</v>
      </c>
      <c r="J9" s="1923">
        <v>17.095448670000003</v>
      </c>
      <c r="K9" s="1923">
        <v>11.899291</v>
      </c>
      <c r="L9" s="1923">
        <v>11.786743</v>
      </c>
      <c r="M9" s="1923">
        <v>40.781482670000003</v>
      </c>
      <c r="N9" s="1923">
        <v>13.390088</v>
      </c>
      <c r="O9" s="1923">
        <v>20.170809999999999</v>
      </c>
      <c r="P9" s="1918">
        <v>19.414366999999999</v>
      </c>
      <c r="Q9" s="1895">
        <v>52.975265</v>
      </c>
      <c r="R9" s="1895">
        <v>172.81988914999999</v>
      </c>
      <c r="T9" s="1926">
        <v>18.851276160000001</v>
      </c>
      <c r="U9" s="1926">
        <v>10.306873130000001</v>
      </c>
      <c r="V9" s="1926">
        <v>15.744018000000001</v>
      </c>
      <c r="W9" s="1911">
        <v>44.902167290000008</v>
      </c>
      <c r="X9" s="1926">
        <v>14.51681765</v>
      </c>
      <c r="Y9" s="1926">
        <v>14.611908</v>
      </c>
      <c r="Z9" s="1926">
        <v>12.228004970000001</v>
      </c>
      <c r="AA9" s="1911">
        <v>41.35673062</v>
      </c>
      <c r="AB9" s="1926">
        <v>21.181471999999999</v>
      </c>
      <c r="AC9" s="1926">
        <v>21.257007999999999</v>
      </c>
      <c r="AD9" s="1926">
        <v>0</v>
      </c>
      <c r="AE9" s="1911">
        <v>42.438479999999998</v>
      </c>
      <c r="AF9" s="1926">
        <v>0</v>
      </c>
      <c r="AG9" s="1926">
        <v>0</v>
      </c>
      <c r="AH9" s="1926">
        <v>0</v>
      </c>
      <c r="AI9" s="1911">
        <v>0</v>
      </c>
      <c r="AJ9" s="1918">
        <v>128.69737791</v>
      </c>
      <c r="AL9" s="1895">
        <v>0</v>
      </c>
      <c r="AM9" s="1895">
        <v>0</v>
      </c>
      <c r="AN9" s="1895">
        <v>0</v>
      </c>
      <c r="AO9" s="1986">
        <v>0</v>
      </c>
      <c r="AP9" s="1987">
        <v>0</v>
      </c>
      <c r="AQ9" s="1987">
        <v>0</v>
      </c>
      <c r="AR9" s="1987">
        <v>0</v>
      </c>
      <c r="AS9" s="1986">
        <v>0</v>
      </c>
      <c r="AT9" s="1968">
        <v>12.180496</v>
      </c>
      <c r="AU9" s="1968">
        <v>14.987820339999999</v>
      </c>
      <c r="AV9" s="1968">
        <v>16.839334000000001</v>
      </c>
      <c r="AW9" s="1969">
        <v>44.007650339999998</v>
      </c>
      <c r="AX9" s="1968">
        <v>14.375733</v>
      </c>
      <c r="AY9" s="1968">
        <v>18.361274999999999</v>
      </c>
      <c r="AZ9" s="1968">
        <v>20.012315000000001</v>
      </c>
      <c r="BA9" s="1969">
        <v>52.749323000000004</v>
      </c>
      <c r="BB9" s="1969">
        <v>96.756973340000002</v>
      </c>
      <c r="BC9" s="1923">
        <v>15.826946</v>
      </c>
      <c r="BD9" s="1923">
        <v>13.958537289999999</v>
      </c>
      <c r="BE9" s="1923">
        <v>12.50519725</v>
      </c>
      <c r="BF9" s="1908">
        <v>42.290680539999997</v>
      </c>
      <c r="BG9" s="1923">
        <v>16.146491000000001</v>
      </c>
      <c r="BH9" s="1923">
        <v>15.708182069999999</v>
      </c>
      <c r="BI9" s="1923">
        <v>17.236830999999999</v>
      </c>
      <c r="BJ9" s="1908">
        <v>49.091504069999999</v>
      </c>
      <c r="BK9" s="1923">
        <v>15.515986</v>
      </c>
      <c r="BL9" s="1908">
        <v>53.771418999999995</v>
      </c>
      <c r="BM9" s="1908">
        <v>190.97838060999999</v>
      </c>
      <c r="BN9" s="1923">
        <v>15.5</v>
      </c>
      <c r="BO9" s="1923">
        <v>13.07</v>
      </c>
      <c r="BP9" s="1923">
        <v>15.24</v>
      </c>
      <c r="BQ9" s="1908">
        <v>43.81</v>
      </c>
      <c r="BR9" s="1923">
        <v>15.807312</v>
      </c>
      <c r="BS9" s="1923">
        <v>13.231614</v>
      </c>
      <c r="BT9" s="1923">
        <v>13.041519039999999</v>
      </c>
      <c r="BU9" s="1908">
        <v>42.080445040000001</v>
      </c>
      <c r="BV9" s="1923">
        <v>15.345691</v>
      </c>
      <c r="BW9" s="1923">
        <v>20.639094</v>
      </c>
      <c r="BX9" s="1923">
        <v>22.237995999999999</v>
      </c>
      <c r="BY9" s="1908">
        <v>58.222780999999998</v>
      </c>
      <c r="BZ9" s="1923">
        <v>18.218098000000001</v>
      </c>
      <c r="CA9" s="1923">
        <v>10.290426999999999</v>
      </c>
      <c r="CB9" s="1923">
        <v>9.6593850000000003</v>
      </c>
      <c r="CC9" s="1908">
        <v>38.167909999999999</v>
      </c>
      <c r="CD9" s="1908">
        <v>180.51869362000002</v>
      </c>
      <c r="CE9" s="1971">
        <v>8.6962539999999997</v>
      </c>
      <c r="CF9" s="1971">
        <v>5.9036457000000002</v>
      </c>
      <c r="CG9" s="1971">
        <v>5.5577425999999992</v>
      </c>
      <c r="CH9" s="1973">
        <v>20.157642299999999</v>
      </c>
      <c r="CI9" s="1971">
        <v>5.0143146399999994</v>
      </c>
      <c r="CJ9" s="1971">
        <v>3.3958067799999996</v>
      </c>
      <c r="CK9" s="1971">
        <v>1.0425117500000001</v>
      </c>
      <c r="CL9" s="1973">
        <v>9.4526331699999986</v>
      </c>
      <c r="CM9" s="1974">
        <v>0</v>
      </c>
      <c r="CN9" s="1974">
        <v>0</v>
      </c>
      <c r="CO9" s="1974">
        <v>0</v>
      </c>
      <c r="CP9" s="1975">
        <v>0</v>
      </c>
      <c r="CQ9" s="1974">
        <v>0</v>
      </c>
      <c r="CR9" s="1974">
        <v>0.57593300000000003</v>
      </c>
      <c r="CS9" s="1974">
        <v>4.9428559999999999</v>
      </c>
      <c r="CT9" s="1975">
        <v>5.5187889999999999</v>
      </c>
      <c r="CU9" s="1975">
        <v>35.129064469999996</v>
      </c>
      <c r="CV9" s="1974">
        <v>4.4207663200000002</v>
      </c>
      <c r="CW9" s="1974">
        <v>3.6409542200000002</v>
      </c>
      <c r="CX9" s="1974">
        <v>3.86572483</v>
      </c>
      <c r="CY9" s="1975">
        <v>11.927445369999999</v>
      </c>
      <c r="CZ9" s="1974">
        <v>4.5190204400000002</v>
      </c>
      <c r="DA9" s="1974">
        <v>4.6611309500000004</v>
      </c>
      <c r="DB9" s="1974">
        <v>6.8686752499999999</v>
      </c>
      <c r="DC9" s="1975">
        <v>16.048826640000001</v>
      </c>
      <c r="DD9" s="1974">
        <v>9.2520819999999997</v>
      </c>
      <c r="DE9" s="1974">
        <v>14.467957</v>
      </c>
      <c r="DF9" s="1974">
        <v>14.41796356</v>
      </c>
      <c r="DG9" s="1974">
        <v>38.138002560000004</v>
      </c>
      <c r="DH9" s="1974">
        <v>12.120369999999999</v>
      </c>
      <c r="DI9" s="1974">
        <v>10.929576000000001</v>
      </c>
      <c r="DJ9" s="1974">
        <v>10.745946</v>
      </c>
      <c r="DK9" s="1974">
        <v>33.795891999999995</v>
      </c>
      <c r="DL9" s="1974">
        <v>99.910166570000001</v>
      </c>
      <c r="DM9" s="1977">
        <v>9.4793669999999999</v>
      </c>
      <c r="DN9" s="1974">
        <v>9.8166980000000006</v>
      </c>
      <c r="DO9" s="1974">
        <v>21.271784</v>
      </c>
      <c r="DP9" s="1974">
        <v>40.567848999999995</v>
      </c>
      <c r="DQ9" s="1974">
        <v>18.756793139999999</v>
      </c>
      <c r="DR9" s="1974">
        <v>14.766681650000001</v>
      </c>
      <c r="DS9" s="1974">
        <v>12.243772829999999</v>
      </c>
      <c r="DT9" s="1974">
        <v>45.767247619999999</v>
      </c>
      <c r="DU9" s="1974">
        <v>23.741094989999997</v>
      </c>
      <c r="DV9" s="1974">
        <v>24.945483420000002</v>
      </c>
      <c r="DW9" s="1974">
        <v>23.746958079999999</v>
      </c>
      <c r="DX9" s="1974">
        <v>72.433536489999995</v>
      </c>
      <c r="DY9" s="1974">
        <v>25.31642347</v>
      </c>
      <c r="DZ9" s="1974">
        <v>19.69678188</v>
      </c>
      <c r="EA9" s="1974">
        <v>22.920054476666664</v>
      </c>
      <c r="EB9" s="1974">
        <v>67.933259826666671</v>
      </c>
      <c r="EC9" s="1978">
        <v>226.70189293666667</v>
      </c>
      <c r="ED9" s="1977">
        <v>13.44719349</v>
      </c>
      <c r="EE9" s="1974">
        <v>9.9363061300000002</v>
      </c>
      <c r="EF9" s="1974">
        <v>11.051772550000001</v>
      </c>
      <c r="EG9" s="1974">
        <v>34.435272170000005</v>
      </c>
      <c r="EH9" s="1974">
        <v>13.425775130000002</v>
      </c>
      <c r="EI9" s="1974">
        <v>16.028403999999998</v>
      </c>
      <c r="EJ9" s="1974">
        <v>14.264765580000001</v>
      </c>
      <c r="EK9" s="1974">
        <v>43.718944710000002</v>
      </c>
      <c r="EL9" s="1974">
        <v>16.884605190000002</v>
      </c>
      <c r="EM9" s="1974">
        <v>21.406994340000001</v>
      </c>
      <c r="EN9" s="1974">
        <v>12.557049800000001</v>
      </c>
      <c r="EO9" s="1974">
        <v>50.848649330000001</v>
      </c>
      <c r="EP9" s="1974">
        <v>14.40843965</v>
      </c>
      <c r="EQ9" s="1974">
        <v>11.084899160000001</v>
      </c>
      <c r="ER9" s="1974">
        <v>15.069475310000001</v>
      </c>
      <c r="ES9" s="1974">
        <v>40.562814119999999</v>
      </c>
      <c r="ET9" s="1978">
        <v>169.56568033000002</v>
      </c>
      <c r="EU9" s="1977">
        <v>15.652568480000001</v>
      </c>
      <c r="EV9" s="1974">
        <v>12.234895079999999</v>
      </c>
      <c r="EW9" s="1974">
        <v>13.943731780000002</v>
      </c>
      <c r="EX9" s="1974">
        <f t="shared" si="0"/>
        <v>41.831195340000001</v>
      </c>
      <c r="EY9" s="1974">
        <v>15.172980019999999</v>
      </c>
      <c r="EZ9" s="1974">
        <v>17.54557058</v>
      </c>
      <c r="FA9" s="1974">
        <v>16.354617040000001</v>
      </c>
      <c r="FB9" s="1974">
        <f t="shared" si="1"/>
        <v>49.073167640000001</v>
      </c>
      <c r="FC9" s="1974">
        <v>15.834174580000001</v>
      </c>
      <c r="FD9" s="1974">
        <v>13.94784183</v>
      </c>
      <c r="FE9" s="1974">
        <v>13.6128027</v>
      </c>
      <c r="FF9" s="1974">
        <f t="shared" si="21"/>
        <v>43.39481911</v>
      </c>
      <c r="FG9" s="1974">
        <v>13.74386056</v>
      </c>
      <c r="FH9" s="1974">
        <v>14.107448830000001</v>
      </c>
      <c r="FI9" s="1974">
        <v>15.554767316421193</v>
      </c>
      <c r="FJ9" s="1974">
        <f t="shared" si="2"/>
        <v>43.406076706421196</v>
      </c>
      <c r="FK9" s="1974">
        <f t="shared" si="3"/>
        <v>177.70525879642119</v>
      </c>
      <c r="FL9" s="1977">
        <v>14.2090101</v>
      </c>
      <c r="FM9" s="1974">
        <v>10.845947669999999</v>
      </c>
      <c r="FN9" s="1974">
        <v>13.406775119999999</v>
      </c>
      <c r="FO9" s="1974">
        <f t="shared" si="4"/>
        <v>38.46173289</v>
      </c>
      <c r="FP9" s="1974">
        <v>14.047688649997445</v>
      </c>
      <c r="FQ9" s="1974">
        <v>13.521407834663222</v>
      </c>
      <c r="FR9" s="1974">
        <v>11.41216854</v>
      </c>
      <c r="FS9" s="1974">
        <f t="shared" si="5"/>
        <v>38.981265024660672</v>
      </c>
      <c r="FT9" s="1974">
        <v>12.04249995</v>
      </c>
      <c r="FU9" s="1974">
        <v>11.21162861</v>
      </c>
      <c r="FV9" s="1974">
        <v>6.10492904</v>
      </c>
      <c r="FW9" s="1974">
        <f t="shared" si="6"/>
        <v>29.3590576</v>
      </c>
      <c r="FX9" s="1974">
        <v>9.7863525333333339</v>
      </c>
      <c r="FY9" s="1974">
        <v>9.2970349066666671</v>
      </c>
      <c r="FZ9" s="1974">
        <v>8.8321831613333313</v>
      </c>
      <c r="GA9" s="1974">
        <f t="shared" si="7"/>
        <v>27.915570601333336</v>
      </c>
      <c r="GB9" s="1978">
        <f t="shared" si="8"/>
        <v>134.71762611599402</v>
      </c>
      <c r="GC9" s="1977">
        <v>10.27804721</v>
      </c>
      <c r="GD9" s="1974">
        <v>13.21361404</v>
      </c>
      <c r="GE9" s="1974">
        <v>15.722042419999999</v>
      </c>
      <c r="GF9" s="1974">
        <f t="shared" si="22"/>
        <v>39.213703670000001</v>
      </c>
      <c r="GG9" s="1974">
        <v>12.372402279999999</v>
      </c>
      <c r="GH9" s="1974">
        <v>12.214317749999999</v>
      </c>
      <c r="GI9" s="1974">
        <v>18.563438309999999</v>
      </c>
      <c r="GJ9" s="1974">
        <f t="shared" si="23"/>
        <v>43.150158339999997</v>
      </c>
      <c r="GK9" s="1974">
        <v>14.57286438</v>
      </c>
      <c r="GL9" s="1974">
        <v>22.125194695000001</v>
      </c>
      <c r="GM9" s="1974">
        <v>18.420499128333333</v>
      </c>
      <c r="GN9" s="1974">
        <f t="shared" si="24"/>
        <v>55.118558203333336</v>
      </c>
      <c r="GO9" s="1974">
        <v>18.372852734444443</v>
      </c>
      <c r="GP9" s="1974">
        <v>19.639515519259259</v>
      </c>
      <c r="GQ9" s="1974">
        <v>19.006184126851849</v>
      </c>
      <c r="GR9" s="1974">
        <f t="shared" si="9"/>
        <v>57.018552380555548</v>
      </c>
      <c r="GS9" s="1978">
        <f t="shared" si="10"/>
        <v>194.50097259388889</v>
      </c>
      <c r="GT9" s="1977">
        <v>16.52163955</v>
      </c>
      <c r="GU9" s="1974">
        <v>14.660930220000001</v>
      </c>
      <c r="GV9" s="1974">
        <v>21.90432526</v>
      </c>
      <c r="GW9" s="1974">
        <f t="shared" si="11"/>
        <v>53.086895030000008</v>
      </c>
      <c r="GX9" s="1974">
        <v>14.747369880000001</v>
      </c>
      <c r="GY9" s="1974">
        <v>17.058150999999999</v>
      </c>
      <c r="GZ9" s="1974">
        <v>24.133027680000001</v>
      </c>
      <c r="HA9" s="1974">
        <f t="shared" si="12"/>
        <v>55.938548560000001</v>
      </c>
      <c r="HB9" s="1974">
        <v>18.646182853333336</v>
      </c>
      <c r="HC9" s="1974">
        <v>20.59558934</v>
      </c>
      <c r="HD9" s="1974">
        <v>19.620886096666666</v>
      </c>
      <c r="HE9" s="1974">
        <f t="shared" si="13"/>
        <v>58.862658290000006</v>
      </c>
      <c r="HF9" s="1974">
        <v>20.601930401500002</v>
      </c>
      <c r="HG9" s="1974">
        <v>21.632026921575001</v>
      </c>
      <c r="HH9" s="1974">
        <v>22.713628267653753</v>
      </c>
      <c r="HI9" s="1974">
        <f t="shared" si="14"/>
        <v>64.94758559072875</v>
      </c>
      <c r="HJ9" s="1978">
        <f t="shared" si="15"/>
        <v>232.83568747072877</v>
      </c>
      <c r="HK9" s="1977">
        <v>15.866978230000001</v>
      </c>
      <c r="HL9" s="1974">
        <v>17.107951</v>
      </c>
      <c r="HM9" s="1974">
        <v>19.639140699999999</v>
      </c>
      <c r="HN9" s="1974">
        <f t="shared" si="16"/>
        <v>52.614069929999999</v>
      </c>
      <c r="HO9" s="1974">
        <v>18.470300559999998</v>
      </c>
      <c r="HP9" s="1974">
        <v>21.023108280000002</v>
      </c>
      <c r="HQ9" s="1974">
        <v>19.701244899999999</v>
      </c>
      <c r="HR9" s="1974">
        <f t="shared" si="17"/>
        <v>59.19465374</v>
      </c>
      <c r="HS9" s="1974">
        <v>19.731551246666665</v>
      </c>
      <c r="HT9" s="1974">
        <v>20.151968142222223</v>
      </c>
      <c r="HU9" s="1974">
        <v>19.926606521111108</v>
      </c>
      <c r="HV9" s="1974">
        <f t="shared" si="18"/>
        <v>59.810125909999996</v>
      </c>
      <c r="HW9" s="1974">
        <v>19.936708636666665</v>
      </c>
      <c r="HX9" s="1974">
        <v>20.039287331666664</v>
      </c>
      <c r="HY9" s="1974">
        <v>19.987997984166668</v>
      </c>
      <c r="HZ9" s="1974">
        <f t="shared" si="19"/>
        <v>59.963993952499997</v>
      </c>
      <c r="IA9" s="1978">
        <f t="shared" si="20"/>
        <v>231.58284353249999</v>
      </c>
      <c r="IB9" s="1977">
        <v>19.987997984166668</v>
      </c>
      <c r="IC9" s="1974">
        <v>18.988598084958333</v>
      </c>
      <c r="ID9" s="1974">
        <v>19.938027989206251</v>
      </c>
      <c r="IE9" s="1974">
        <v>58.914624058331256</v>
      </c>
      <c r="IF9" s="1974">
        <v>19.638208019443752</v>
      </c>
      <c r="IG9" s="1974">
        <v>20.620118420415938</v>
      </c>
      <c r="IH9" s="1974">
        <v>21.651124341436738</v>
      </c>
      <c r="II9" s="1974">
        <v>61.909450781296428</v>
      </c>
      <c r="IJ9" s="1974">
        <v>20.636483593765476</v>
      </c>
      <c r="IK9" s="1974">
        <v>19.604659414077201</v>
      </c>
      <c r="IL9" s="1974">
        <v>18.624426443373338</v>
      </c>
      <c r="IM9" s="1974">
        <v>58.865569451216018</v>
      </c>
      <c r="IN9" s="1974">
        <v>20.859357616578141</v>
      </c>
      <c r="IO9" s="1974">
        <v>21.076796473942881</v>
      </c>
      <c r="IP9" s="1974">
        <v>21.603716385791451</v>
      </c>
      <c r="IQ9" s="1974">
        <v>63.54</v>
      </c>
      <c r="IR9" s="1978">
        <v>243.23</v>
      </c>
    </row>
    <row r="10" spans="1:252" ht="38.15" customHeight="1" x14ac:dyDescent="0.5">
      <c r="A10" s="1984" t="s">
        <v>1199</v>
      </c>
      <c r="B10" s="1927"/>
      <c r="C10" s="1927"/>
      <c r="D10" s="1927"/>
      <c r="E10" s="1927"/>
      <c r="F10" s="1985"/>
      <c r="G10" s="1985"/>
      <c r="H10" s="1985"/>
      <c r="I10" s="1985"/>
      <c r="J10" s="1923"/>
      <c r="K10" s="1923"/>
      <c r="L10" s="1923"/>
      <c r="M10" s="1923"/>
      <c r="N10" s="1923"/>
      <c r="O10" s="1923"/>
      <c r="P10" s="1918"/>
      <c r="T10" s="1926"/>
      <c r="U10" s="1926"/>
      <c r="V10" s="1926"/>
      <c r="W10" s="1911"/>
      <c r="X10" s="1926"/>
      <c r="Y10" s="1926"/>
      <c r="Z10" s="1926"/>
      <c r="AA10" s="1911"/>
      <c r="AB10" s="1926"/>
      <c r="AC10" s="1926"/>
      <c r="AD10" s="1926"/>
      <c r="AE10" s="1911"/>
      <c r="AF10" s="1926"/>
      <c r="AG10" s="1926"/>
      <c r="AH10" s="1926"/>
      <c r="AI10" s="1911"/>
      <c r="AJ10" s="1918"/>
      <c r="AO10" s="1986"/>
      <c r="AP10" s="1987"/>
      <c r="AQ10" s="1987"/>
      <c r="AR10" s="1987"/>
      <c r="AS10" s="1986"/>
      <c r="AT10" s="1968"/>
      <c r="AU10" s="1968"/>
      <c r="AV10" s="1968"/>
      <c r="AW10" s="1969"/>
      <c r="AX10" s="1968"/>
      <c r="AY10" s="1968"/>
      <c r="AZ10" s="1968"/>
      <c r="BA10" s="1969"/>
      <c r="BB10" s="1969"/>
      <c r="BC10" s="1923"/>
      <c r="BD10" s="1923"/>
      <c r="BE10" s="1923"/>
      <c r="BF10" s="1908"/>
      <c r="BG10" s="1923"/>
      <c r="BH10" s="1923"/>
      <c r="BI10" s="1923"/>
      <c r="BJ10" s="1908"/>
      <c r="BK10" s="1923"/>
      <c r="BL10" s="1908"/>
      <c r="BM10" s="1908"/>
      <c r="BN10" s="1923"/>
      <c r="BO10" s="1923"/>
      <c r="BP10" s="1923"/>
      <c r="BQ10" s="1908"/>
      <c r="BR10" s="1923"/>
      <c r="BS10" s="1923"/>
      <c r="BT10" s="1923"/>
      <c r="BU10" s="1908"/>
      <c r="BV10" s="1923"/>
      <c r="BW10" s="1923"/>
      <c r="BX10" s="1923"/>
      <c r="BY10" s="1908"/>
      <c r="BZ10" s="1923"/>
      <c r="CA10" s="1923"/>
      <c r="CB10" s="1923"/>
      <c r="CC10" s="1908"/>
      <c r="CD10" s="1908"/>
      <c r="CE10" s="1971"/>
      <c r="CF10" s="1971"/>
      <c r="CG10" s="1971"/>
      <c r="CH10" s="1973"/>
      <c r="CI10" s="1971"/>
      <c r="CJ10" s="1971"/>
      <c r="CK10" s="1971"/>
      <c r="CL10" s="1973"/>
      <c r="CM10" s="1974"/>
      <c r="CN10" s="1974"/>
      <c r="CO10" s="1974"/>
      <c r="CP10" s="1975"/>
      <c r="CQ10" s="1974"/>
      <c r="CR10" s="1974"/>
      <c r="CS10" s="1974"/>
      <c r="CT10" s="1975"/>
      <c r="CU10" s="1975"/>
      <c r="CV10" s="1974"/>
      <c r="CW10" s="1974"/>
      <c r="CX10" s="1974"/>
      <c r="CY10" s="1975"/>
      <c r="CZ10" s="1974"/>
      <c r="DA10" s="1974"/>
      <c r="DB10" s="1974"/>
      <c r="DC10" s="1975"/>
      <c r="DD10" s="1974"/>
      <c r="DE10" s="1974"/>
      <c r="DF10" s="1974"/>
      <c r="DG10" s="1974"/>
      <c r="DH10" s="1974"/>
      <c r="DI10" s="1974"/>
      <c r="DJ10" s="1974"/>
      <c r="DK10" s="1974"/>
      <c r="DL10" s="1974"/>
      <c r="DM10" s="1977"/>
      <c r="DN10" s="1974"/>
      <c r="DO10" s="1974"/>
      <c r="DP10" s="1974"/>
      <c r="DQ10" s="1974"/>
      <c r="DR10" s="1974"/>
      <c r="DS10" s="1974"/>
      <c r="DT10" s="1974"/>
      <c r="DU10" s="1974"/>
      <c r="DV10" s="1974"/>
      <c r="DW10" s="1974"/>
      <c r="DX10" s="1974"/>
      <c r="DY10" s="1974"/>
      <c r="DZ10" s="1974"/>
      <c r="EA10" s="1974"/>
      <c r="EB10" s="1974"/>
      <c r="EC10" s="1978"/>
      <c r="ED10" s="1977"/>
      <c r="EE10" s="1974"/>
      <c r="EF10" s="1974"/>
      <c r="EG10" s="1974"/>
      <c r="EH10" s="1974"/>
      <c r="EI10" s="1974"/>
      <c r="EJ10" s="1974"/>
      <c r="EK10" s="1974"/>
      <c r="EL10" s="1974"/>
      <c r="EM10" s="1974"/>
      <c r="EN10" s="1974"/>
      <c r="EO10" s="1974"/>
      <c r="EP10" s="1974"/>
      <c r="EQ10" s="1974"/>
      <c r="ER10" s="1974"/>
      <c r="ES10" s="1974"/>
      <c r="ET10" s="1978"/>
      <c r="EU10" s="1977">
        <v>4.2351948956209107</v>
      </c>
      <c r="EV10" s="1974">
        <v>3.6207489342282897</v>
      </c>
      <c r="EW10" s="1974">
        <v>7.97021515315783</v>
      </c>
      <c r="EX10" s="1974">
        <f t="shared" si="0"/>
        <v>15.82615898300703</v>
      </c>
      <c r="EY10" s="1974">
        <v>6.4857556818172402</v>
      </c>
      <c r="EZ10" s="1974">
        <v>8.2905784939242597</v>
      </c>
      <c r="FA10" s="1974">
        <v>8.3076375533022091</v>
      </c>
      <c r="FB10" s="1974">
        <f t="shared" si="1"/>
        <v>23.083971729043711</v>
      </c>
      <c r="FC10" s="1974">
        <v>4.8528247254208194</v>
      </c>
      <c r="FD10" s="1974">
        <v>3.7699413919473099</v>
      </c>
      <c r="FE10" s="1974">
        <v>8.9289078187049995</v>
      </c>
      <c r="FF10" s="1974">
        <f>FC10+FD10+FE10</f>
        <v>17.551673936073129</v>
      </c>
      <c r="FG10" s="1974">
        <v>4.5013643922721815</v>
      </c>
      <c r="FH10" s="1974">
        <v>7.50923100891732</v>
      </c>
      <c r="FI10" s="1974">
        <v>5.2818420000000001</v>
      </c>
      <c r="FJ10" s="1974">
        <f t="shared" si="2"/>
        <v>17.292437401189503</v>
      </c>
      <c r="FK10" s="1974">
        <f t="shared" si="3"/>
        <v>73.754242049313376</v>
      </c>
      <c r="FL10" s="1977">
        <v>7.5455848475906198</v>
      </c>
      <c r="FM10" s="1974">
        <v>6.28837956578377</v>
      </c>
      <c r="FN10" s="1974">
        <v>8.2612756001745904</v>
      </c>
      <c r="FO10" s="1974">
        <f t="shared" si="4"/>
        <v>22.095240013548981</v>
      </c>
      <c r="FP10" s="1974">
        <v>4.4001107594053197</v>
      </c>
      <c r="FQ10" s="1974">
        <v>9.7948342141524112</v>
      </c>
      <c r="FR10" s="1974">
        <v>4.4946455392531899</v>
      </c>
      <c r="FS10" s="1974">
        <f t="shared" si="5"/>
        <v>18.689590512810923</v>
      </c>
      <c r="FT10" s="1974">
        <v>10.744846494260829</v>
      </c>
      <c r="FU10" s="1974">
        <v>8.2693630715364588</v>
      </c>
      <c r="FV10" s="1974">
        <v>4.8644818678317998</v>
      </c>
      <c r="FW10" s="1974">
        <f t="shared" si="6"/>
        <v>23.878691433629086</v>
      </c>
      <c r="FX10" s="1974">
        <v>6.6322073924999998</v>
      </c>
      <c r="FY10" s="1974">
        <v>10.139630607799999</v>
      </c>
      <c r="FZ10" s="1974">
        <v>5.2495715414753903</v>
      </c>
      <c r="GA10" s="1974">
        <f t="shared" si="7"/>
        <v>22.021409541775391</v>
      </c>
      <c r="GB10" s="1978">
        <f t="shared" si="8"/>
        <v>86.684931501764396</v>
      </c>
      <c r="GC10" s="1977">
        <v>7.6806483761480058</v>
      </c>
      <c r="GD10" s="1974">
        <v>5.40908968403697</v>
      </c>
      <c r="GE10" s="1974">
        <v>6.8750234868374358</v>
      </c>
      <c r="GF10" s="1974">
        <f t="shared" si="22"/>
        <v>19.964761547022412</v>
      </c>
      <c r="GG10" s="1974">
        <v>5.219356748168666</v>
      </c>
      <c r="GH10" s="1974">
        <v>10.383201094583219</v>
      </c>
      <c r="GI10" s="1974">
        <v>12.391692579407012</v>
      </c>
      <c r="GJ10" s="1974">
        <f t="shared" si="23"/>
        <v>27.994250422158899</v>
      </c>
      <c r="GK10" s="1974">
        <v>9.3376224495318496</v>
      </c>
      <c r="GL10" s="1974">
        <v>19.220588052811866</v>
      </c>
      <c r="GM10" s="1974">
        <v>7.9144773184561963</v>
      </c>
      <c r="GN10" s="1974">
        <f t="shared" si="24"/>
        <v>36.472687820799912</v>
      </c>
      <c r="GO10" s="1974">
        <v>10.153447179661701</v>
      </c>
      <c r="GP10" s="1974">
        <v>7.7998987225579413</v>
      </c>
      <c r="GQ10" s="1974">
        <v>11.996516188824771</v>
      </c>
      <c r="GR10" s="1974">
        <f t="shared" si="9"/>
        <v>29.949862091044412</v>
      </c>
      <c r="GS10" s="1978">
        <f t="shared" si="10"/>
        <v>114.38156188102563</v>
      </c>
      <c r="GT10" s="1977">
        <v>7.8578007306341693</v>
      </c>
      <c r="GU10" s="1974">
        <v>14.018691409845701</v>
      </c>
      <c r="GV10" s="1974">
        <v>12.3647915380425</v>
      </c>
      <c r="GW10" s="1974">
        <f t="shared" si="11"/>
        <v>34.241283678522372</v>
      </c>
      <c r="GX10" s="1974">
        <v>7.178045462435934</v>
      </c>
      <c r="GY10" s="1974">
        <v>21.281465234668303</v>
      </c>
      <c r="GZ10" s="1974">
        <v>9.2304087002440109</v>
      </c>
      <c r="HA10" s="1974">
        <f t="shared" si="12"/>
        <v>37.689919397348248</v>
      </c>
      <c r="HB10" s="1974">
        <v>11.863479003817485</v>
      </c>
      <c r="HC10" s="1974">
        <v>14.975108272727281</v>
      </c>
      <c r="HD10" s="1974">
        <v>8.1701709316725246</v>
      </c>
      <c r="HE10" s="1974">
        <f t="shared" si="13"/>
        <v>35.008758208217287</v>
      </c>
      <c r="HF10" s="1974">
        <v>10.396019372937875</v>
      </c>
      <c r="HG10" s="1974">
        <v>14.684365161826584</v>
      </c>
      <c r="HH10" s="1974">
        <v>9.4860547072808625</v>
      </c>
      <c r="HI10" s="1974">
        <f t="shared" si="14"/>
        <v>34.56643924204532</v>
      </c>
      <c r="HJ10" s="1978">
        <f t="shared" si="15"/>
        <v>141.50640052613323</v>
      </c>
      <c r="HK10" s="1977">
        <v>14.250289415471237</v>
      </c>
      <c r="HL10" s="1974">
        <v>8.5836354567828561</v>
      </c>
      <c r="HM10" s="1974">
        <v>10.057631005573356</v>
      </c>
      <c r="HN10" s="1974">
        <f t="shared" si="16"/>
        <v>32.89155587782745</v>
      </c>
      <c r="HO10" s="1974">
        <v>18.521010883487655</v>
      </c>
      <c r="HP10" s="1974">
        <v>8.5600126248884507</v>
      </c>
      <c r="HQ10" s="1974">
        <v>9.2002339879133039</v>
      </c>
      <c r="HR10" s="1974">
        <f t="shared" si="17"/>
        <v>36.281257496289413</v>
      </c>
      <c r="HS10" s="1974">
        <v>19.0675677270169</v>
      </c>
      <c r="HT10" s="1974">
        <v>13.071229963518869</v>
      </c>
      <c r="HU10" s="1974">
        <v>11.757144206974129</v>
      </c>
      <c r="HV10" s="1974">
        <f t="shared" si="18"/>
        <v>43.8959418975099</v>
      </c>
      <c r="HW10" s="1974">
        <v>11.81166909543497</v>
      </c>
      <c r="HX10" s="1974">
        <v>17.677043057171787</v>
      </c>
      <c r="HY10" s="1974">
        <v>8.6743660904570277</v>
      </c>
      <c r="HZ10" s="1974">
        <f t="shared" si="19"/>
        <v>38.163078243063786</v>
      </c>
      <c r="IA10" s="1978">
        <f t="shared" si="20"/>
        <v>151.23183351469055</v>
      </c>
      <c r="IB10" s="1977">
        <v>11.9078659497729</v>
      </c>
      <c r="IC10" s="1974">
        <v>6.1055915020018094</v>
      </c>
      <c r="ID10" s="1974">
        <v>10.427584344175701</v>
      </c>
      <c r="IE10" s="1974">
        <v>28.441041795950412</v>
      </c>
      <c r="IF10" s="1974">
        <v>16.555247411572999</v>
      </c>
      <c r="IG10" s="1974">
        <v>12.904656358953501</v>
      </c>
      <c r="IH10" s="1974">
        <v>17.717313982886001</v>
      </c>
      <c r="II10" s="1974">
        <v>47.177217753412506</v>
      </c>
      <c r="IJ10" s="1974">
        <v>11.67</v>
      </c>
      <c r="IK10" s="1974">
        <v>10.96</v>
      </c>
      <c r="IL10" s="1974">
        <v>10.71</v>
      </c>
      <c r="IM10" s="1974">
        <v>33.340000000000003</v>
      </c>
      <c r="IN10" s="1974">
        <v>12.01</v>
      </c>
      <c r="IO10" s="1974">
        <v>15.16</v>
      </c>
      <c r="IP10" s="1974">
        <v>11.19</v>
      </c>
      <c r="IQ10" s="1974">
        <v>38.36</v>
      </c>
      <c r="IR10" s="1978">
        <v>147.32</v>
      </c>
    </row>
    <row r="11" spans="1:252" s="1960" customFormat="1" ht="38.15" customHeight="1" thickBot="1" x14ac:dyDescent="0.55000000000000004">
      <c r="A11" s="1889" t="s">
        <v>1200</v>
      </c>
      <c r="B11" s="1956">
        <v>235.57427476706999</v>
      </c>
      <c r="C11" s="1956">
        <v>197.59699695367001</v>
      </c>
      <c r="D11" s="1956">
        <v>259.06686495824999</v>
      </c>
      <c r="E11" s="1956">
        <v>692.23813667898992</v>
      </c>
      <c r="F11" s="1956">
        <v>262.51863906631002</v>
      </c>
      <c r="G11" s="1956">
        <v>232.12990599999995</v>
      </c>
      <c r="H11" s="1956">
        <v>366.79997200000003</v>
      </c>
      <c r="I11" s="1956">
        <v>861.44851706630993</v>
      </c>
      <c r="J11" s="1988">
        <v>210.13115179499999</v>
      </c>
      <c r="K11" s="1988">
        <v>92.162962875000005</v>
      </c>
      <c r="L11" s="1988">
        <v>299.86685534000003</v>
      </c>
      <c r="M11" s="1988">
        <v>602.16097001000003</v>
      </c>
      <c r="N11" s="1988">
        <v>268.10935827407002</v>
      </c>
      <c r="O11" s="1988">
        <v>398.25178437599999</v>
      </c>
      <c r="P11" s="1989">
        <v>343.22143497299999</v>
      </c>
      <c r="Q11" s="1990">
        <v>1009.5825776230702</v>
      </c>
      <c r="R11" s="1990">
        <v>3165.4302013783699</v>
      </c>
      <c r="S11" s="1990"/>
      <c r="T11" s="1989">
        <v>221.26127615999999</v>
      </c>
      <c r="U11" s="1989">
        <v>228.52687313000001</v>
      </c>
      <c r="V11" s="1989">
        <v>183.65401800000001</v>
      </c>
      <c r="W11" s="1955">
        <v>633.44216728999993</v>
      </c>
      <c r="X11" s="1955">
        <v>519.28681764999999</v>
      </c>
      <c r="Y11" s="1955">
        <v>342.29190800000003</v>
      </c>
      <c r="Z11" s="1955">
        <v>283.27800496999998</v>
      </c>
      <c r="AA11" s="1955">
        <v>1144.85673062</v>
      </c>
      <c r="AB11" s="1955">
        <v>250.93546852029004</v>
      </c>
      <c r="AC11" s="1955">
        <v>332.01575351108005</v>
      </c>
      <c r="AD11" s="1955">
        <v>180.92785139438001</v>
      </c>
      <c r="AE11" s="1955">
        <v>763.87907342575011</v>
      </c>
      <c r="AF11" s="1955">
        <v>354.83</v>
      </c>
      <c r="AG11" s="1955">
        <v>182.13000000000002</v>
      </c>
      <c r="AH11" s="1955">
        <v>251.68</v>
      </c>
      <c r="AI11" s="1955">
        <v>788.6400000000001</v>
      </c>
      <c r="AJ11" s="1989">
        <v>3330.8179713357499</v>
      </c>
      <c r="AK11" s="1989"/>
      <c r="AL11" s="1989">
        <v>263.21735351607003</v>
      </c>
      <c r="AM11" s="1989">
        <v>353.43103989174</v>
      </c>
      <c r="AN11" s="1989">
        <v>362.16582100239003</v>
      </c>
      <c r="AO11" s="1989">
        <v>978.81421441019995</v>
      </c>
      <c r="AP11" s="1989">
        <v>308.65971521718001</v>
      </c>
      <c r="AQ11" s="1989">
        <v>292.41205997994001</v>
      </c>
      <c r="AR11" s="1989">
        <v>291.15601670368</v>
      </c>
      <c r="AS11" s="1989">
        <v>892.22779190079996</v>
      </c>
      <c r="AT11" s="1989">
        <v>167.19754767041002</v>
      </c>
      <c r="AU11" s="1989">
        <v>329.41626468213002</v>
      </c>
      <c r="AV11" s="1989">
        <v>198.67228823296998</v>
      </c>
      <c r="AW11" s="1989">
        <v>695.2861005855101</v>
      </c>
      <c r="AX11" s="1989">
        <v>310.86358555000999</v>
      </c>
      <c r="AY11" s="1989">
        <v>304.04514318912993</v>
      </c>
      <c r="AZ11" s="1989">
        <v>272.45457165012004</v>
      </c>
      <c r="BA11" s="1989">
        <v>887.36330038925996</v>
      </c>
      <c r="BB11" s="1989">
        <v>3550.4483806257699</v>
      </c>
      <c r="BC11" s="1954">
        <v>273.35999599399003</v>
      </c>
      <c r="BD11" s="1954">
        <v>388.99210029160497</v>
      </c>
      <c r="BE11" s="1954">
        <v>323.95699193301994</v>
      </c>
      <c r="BF11" s="1954">
        <v>944.01840767861506</v>
      </c>
      <c r="BG11" s="1954">
        <v>325.13325431438005</v>
      </c>
      <c r="BH11" s="1954">
        <v>242.00388054811</v>
      </c>
      <c r="BI11" s="1954">
        <v>239.07661874971998</v>
      </c>
      <c r="BJ11" s="1954">
        <v>823.45058461221015</v>
      </c>
      <c r="BK11" s="1954">
        <v>268.59622854375101</v>
      </c>
      <c r="BL11" s="1954">
        <v>991.45714866543506</v>
      </c>
      <c r="BM11" s="1954">
        <v>3693.9619577335575</v>
      </c>
      <c r="BN11" s="1954">
        <v>150.82171502399999</v>
      </c>
      <c r="BO11" s="1954">
        <v>134.24281400000001</v>
      </c>
      <c r="BP11" s="1954">
        <v>176.74115236</v>
      </c>
      <c r="BQ11" s="1954">
        <v>417.99568138400002</v>
      </c>
      <c r="BR11" s="1954">
        <v>196.24990900328001</v>
      </c>
      <c r="BS11" s="1954">
        <v>203.40863380214</v>
      </c>
      <c r="BT11" s="1954">
        <v>184.99157341434</v>
      </c>
      <c r="BU11" s="1954">
        <v>597.69163525976001</v>
      </c>
      <c r="BV11" s="1954">
        <v>187.50111638293998</v>
      </c>
      <c r="BW11" s="1954">
        <v>217.23002278621001</v>
      </c>
      <c r="BX11" s="1954">
        <v>133.39504130231137</v>
      </c>
      <c r="BY11" s="1954">
        <v>538.12618047146134</v>
      </c>
      <c r="BZ11" s="1954">
        <v>184.67563579917501</v>
      </c>
      <c r="CA11" s="1954">
        <v>140.83199114152498</v>
      </c>
      <c r="CB11" s="1954">
        <v>125.33205467721001</v>
      </c>
      <c r="CC11" s="1954">
        <v>450.83968161791006</v>
      </c>
      <c r="CD11" s="1954">
        <v>2046.7091131763416</v>
      </c>
      <c r="CE11" s="1991">
        <v>141.55002208278111</v>
      </c>
      <c r="CF11" s="1991">
        <v>131.87047283576456</v>
      </c>
      <c r="CG11" s="1992">
        <v>143.45008513836547</v>
      </c>
      <c r="CH11" s="1992">
        <v>416.87058005691108</v>
      </c>
      <c r="CI11" s="1992">
        <v>142.80701904477681</v>
      </c>
      <c r="CJ11" s="1992">
        <v>189.22372547757274</v>
      </c>
      <c r="CK11" s="1992">
        <v>153.36718858539996</v>
      </c>
      <c r="CL11" s="1992">
        <v>485.39793310774957</v>
      </c>
      <c r="CM11" s="1991">
        <v>194.60507769998998</v>
      </c>
      <c r="CN11" s="1991">
        <v>152.80479229293999</v>
      </c>
      <c r="CO11" s="1991">
        <v>182.86562270586106</v>
      </c>
      <c r="CP11" s="1991">
        <v>530.27549269879114</v>
      </c>
      <c r="CQ11" s="1991">
        <v>144.61249673689809</v>
      </c>
      <c r="CR11" s="1991">
        <v>133.80148382111997</v>
      </c>
      <c r="CS11" s="1991">
        <v>123.93588094619514</v>
      </c>
      <c r="CT11" s="1991">
        <v>402.34986150421327</v>
      </c>
      <c r="CU11" s="1991">
        <v>1834.8938673676648</v>
      </c>
      <c r="CV11" s="1991">
        <v>187.76045299642001</v>
      </c>
      <c r="CW11" s="1991">
        <v>221.0907392118778</v>
      </c>
      <c r="CX11" s="1991">
        <v>159.81346114556999</v>
      </c>
      <c r="CY11" s="1991">
        <v>568.66465335386772</v>
      </c>
      <c r="CZ11" s="1991">
        <v>191.84251742647777</v>
      </c>
      <c r="DA11" s="1991">
        <v>158.62993680368112</v>
      </c>
      <c r="DB11" s="1991">
        <v>150.42490686746999</v>
      </c>
      <c r="DC11" s="1991">
        <v>500.8973610976289</v>
      </c>
      <c r="DD11" s="1991">
        <v>138.77502917406773</v>
      </c>
      <c r="DE11" s="1991">
        <v>185.49657489334325</v>
      </c>
      <c r="DF11" s="1991">
        <v>144.14684916189211</v>
      </c>
      <c r="DG11" s="1991">
        <v>468.41845322930305</v>
      </c>
      <c r="DH11" s="1991">
        <v>137.84319248502999</v>
      </c>
      <c r="DI11" s="1991">
        <v>127.4787026057551</v>
      </c>
      <c r="DJ11" s="1991">
        <v>188.84754620808991</v>
      </c>
      <c r="DK11" s="1991">
        <v>454.16944129887503</v>
      </c>
      <c r="DL11" s="1991">
        <v>1992.1499089796748</v>
      </c>
      <c r="DM11" s="1993">
        <v>210.81500526628875</v>
      </c>
      <c r="DN11" s="1991">
        <v>176.09658637975437</v>
      </c>
      <c r="DO11" s="1991">
        <v>273.5114667568298</v>
      </c>
      <c r="DP11" s="1991">
        <v>660.42305840287281</v>
      </c>
      <c r="DQ11" s="1991">
        <v>246.12707907801592</v>
      </c>
      <c r="DR11" s="1991">
        <v>249.68653568760001</v>
      </c>
      <c r="DS11" s="1991">
        <v>152.91101953345003</v>
      </c>
      <c r="DT11" s="1991">
        <v>648.72463429906588</v>
      </c>
      <c r="DU11" s="1991">
        <v>222.48343830868183</v>
      </c>
      <c r="DV11" s="1991">
        <v>165.28338768797124</v>
      </c>
      <c r="DW11" s="1991">
        <v>200.62330333766823</v>
      </c>
      <c r="DX11" s="1991">
        <v>588.39012933432127</v>
      </c>
      <c r="DY11" s="1991">
        <v>303.35597385716511</v>
      </c>
      <c r="DZ11" s="1991">
        <v>164.1996180625477</v>
      </c>
      <c r="EA11" s="1991">
        <v>215.80999378173482</v>
      </c>
      <c r="EB11" s="1991">
        <v>683.36558570144769</v>
      </c>
      <c r="EC11" s="1994">
        <v>2580.9034077377078</v>
      </c>
      <c r="ED11" s="1993">
        <v>193.50996286004542</v>
      </c>
      <c r="EE11" s="1991">
        <v>222.46058041923428</v>
      </c>
      <c r="EF11" s="1991">
        <v>259.97405335253484</v>
      </c>
      <c r="EG11" s="1991">
        <v>675.94459663181453</v>
      </c>
      <c r="EH11" s="1991">
        <v>190.91704180767081</v>
      </c>
      <c r="EI11" s="1991">
        <v>168.18168784345403</v>
      </c>
      <c r="EJ11" s="1991">
        <v>239.42492745913503</v>
      </c>
      <c r="EK11" s="1991">
        <v>598.52365711025971</v>
      </c>
      <c r="EL11" s="1991">
        <v>240.25361233293623</v>
      </c>
      <c r="EM11" s="1991">
        <v>216.58132531327291</v>
      </c>
      <c r="EN11" s="1991">
        <v>147.78134531748674</v>
      </c>
      <c r="EO11" s="1991">
        <v>604.61628296369599</v>
      </c>
      <c r="EP11" s="1991">
        <v>276.29172253362935</v>
      </c>
      <c r="EQ11" s="1991">
        <v>150.03598082521785</v>
      </c>
      <c r="ER11" s="1991">
        <v>114.85172312912073</v>
      </c>
      <c r="ES11" s="1991">
        <v>541.17942648796793</v>
      </c>
      <c r="ET11" s="1994">
        <v>2420.2639631937382</v>
      </c>
      <c r="EU11" s="1993">
        <v>215.1123762364623</v>
      </c>
      <c r="EV11" s="1991">
        <v>159.65769431532419</v>
      </c>
      <c r="EW11" s="1991">
        <v>175.82583170574986</v>
      </c>
      <c r="EX11" s="1991">
        <f t="shared" si="0"/>
        <v>550.59590225753641</v>
      </c>
      <c r="EY11" s="1991">
        <v>118.94449095414338</v>
      </c>
      <c r="EZ11" s="1991">
        <v>127.03397375694944</v>
      </c>
      <c r="FA11" s="1991">
        <v>120.16845051987653</v>
      </c>
      <c r="FB11" s="1991">
        <f t="shared" si="1"/>
        <v>366.14691523096934</v>
      </c>
      <c r="FC11" s="1991">
        <v>163.40257181999581</v>
      </c>
      <c r="FD11" s="1991">
        <v>123.85486002539317</v>
      </c>
      <c r="FE11" s="1991">
        <v>136.46800294810953</v>
      </c>
      <c r="FF11" s="1991">
        <f t="shared" si="21"/>
        <v>423.72543479349849</v>
      </c>
      <c r="FG11" s="1991">
        <v>215.76349181039609</v>
      </c>
      <c r="FH11" s="1991">
        <v>169.42694090867775</v>
      </c>
      <c r="FI11" s="1991">
        <v>164.87547796752915</v>
      </c>
      <c r="FJ11" s="1991">
        <f t="shared" si="2"/>
        <v>550.06591068660305</v>
      </c>
      <c r="FK11" s="1975">
        <f t="shared" si="3"/>
        <v>1890.5341629686075</v>
      </c>
      <c r="FL11" s="1993">
        <v>214.38742618846146</v>
      </c>
      <c r="FM11" s="1991">
        <v>124.07618099515734</v>
      </c>
      <c r="FN11" s="1991">
        <v>197.46981887200502</v>
      </c>
      <c r="FO11" s="1991">
        <f t="shared" si="4"/>
        <v>535.93342605562384</v>
      </c>
      <c r="FP11" s="1991">
        <v>242.80882419216152</v>
      </c>
      <c r="FQ11" s="1991">
        <v>262.29696692943202</v>
      </c>
      <c r="FR11" s="1991">
        <v>215.47807625971762</v>
      </c>
      <c r="FS11" s="1991">
        <f t="shared" si="5"/>
        <v>720.58386738131117</v>
      </c>
      <c r="FT11" s="1991">
        <v>233.69836740346668</v>
      </c>
      <c r="FU11" s="1991">
        <v>229.97527896775836</v>
      </c>
      <c r="FV11" s="1991">
        <v>185.05835649799823</v>
      </c>
      <c r="FW11" s="1991">
        <f t="shared" si="6"/>
        <v>648.73200286922327</v>
      </c>
      <c r="FX11" s="1991">
        <v>215.68207840932635</v>
      </c>
      <c r="FY11" s="1991">
        <v>361.13256540719425</v>
      </c>
      <c r="FZ11" s="1991">
        <v>275.15375367456221</v>
      </c>
      <c r="GA11" s="1991">
        <f t="shared" si="7"/>
        <v>851.9683974910829</v>
      </c>
      <c r="GB11" s="1994">
        <f t="shared" si="8"/>
        <v>2757.2176937972408</v>
      </c>
      <c r="GC11" s="1993">
        <v>246.50604890715161</v>
      </c>
      <c r="GD11" s="1991">
        <v>347.96899142836696</v>
      </c>
      <c r="GE11" s="1991">
        <v>384.2698844070722</v>
      </c>
      <c r="GF11" s="1991">
        <f>GC11+GD11+GE11</f>
        <v>978.74492474259068</v>
      </c>
      <c r="GG11" s="1991">
        <v>307.60167995439366</v>
      </c>
      <c r="GH11" s="1991">
        <v>448.55045131045449</v>
      </c>
      <c r="GI11" s="1991">
        <v>483.59804847780697</v>
      </c>
      <c r="GJ11" s="1991">
        <f>GG11+GH11+GI11</f>
        <v>1239.7501797426551</v>
      </c>
      <c r="GK11" s="1991">
        <v>580.28032456611209</v>
      </c>
      <c r="GL11" s="1991">
        <v>450.84280024968575</v>
      </c>
      <c r="GM11" s="1991">
        <v>456.7872958592514</v>
      </c>
      <c r="GN11" s="1991">
        <f>GK11+GL11+GM11</f>
        <v>1487.9104206750492</v>
      </c>
      <c r="GO11" s="1991">
        <v>308.01073899922756</v>
      </c>
      <c r="GP11" s="1991">
        <v>335.48352892396559</v>
      </c>
      <c r="GQ11" s="1991">
        <v>308.98850320534001</v>
      </c>
      <c r="GR11" s="1991">
        <f t="shared" si="9"/>
        <v>952.48277112853316</v>
      </c>
      <c r="GS11" s="1994">
        <f t="shared" si="10"/>
        <v>4658.8882962888283</v>
      </c>
      <c r="GT11" s="1993">
        <v>301.08571939806916</v>
      </c>
      <c r="GU11" s="1991">
        <v>372.53643188104365</v>
      </c>
      <c r="GV11" s="1991">
        <v>375.52311136564248</v>
      </c>
      <c r="GW11" s="1991">
        <f t="shared" si="11"/>
        <v>1049.1452626447553</v>
      </c>
      <c r="GX11" s="1991">
        <v>420.24213636556919</v>
      </c>
      <c r="GY11" s="1991">
        <v>348.5077854578501</v>
      </c>
      <c r="GZ11" s="1991">
        <v>350.6730908876898</v>
      </c>
      <c r="HA11" s="1991">
        <f t="shared" si="12"/>
        <v>1119.4230127111091</v>
      </c>
      <c r="HB11" s="1991">
        <v>356.6672005702564</v>
      </c>
      <c r="HC11" s="1991">
        <v>370.97395655531722</v>
      </c>
      <c r="HD11" s="1991">
        <v>461.87840462181777</v>
      </c>
      <c r="HE11" s="1991">
        <f t="shared" si="13"/>
        <v>1189.5195617473914</v>
      </c>
      <c r="HF11" s="1991">
        <v>425.58428876370044</v>
      </c>
      <c r="HG11" s="1991">
        <v>318.01844923173388</v>
      </c>
      <c r="HH11" s="1991">
        <v>373.57128512773386</v>
      </c>
      <c r="HI11" s="1991">
        <f t="shared" si="14"/>
        <v>1117.1740231231681</v>
      </c>
      <c r="HJ11" s="1994">
        <f t="shared" si="15"/>
        <v>4475.2618602264247</v>
      </c>
      <c r="HK11" s="1993">
        <f t="shared" ref="HK11:HL11" si="25">SUM(HK4:HK10)</f>
        <v>386.31248899111483</v>
      </c>
      <c r="HL11" s="1991">
        <f t="shared" si="25"/>
        <v>258.81724174427785</v>
      </c>
      <c r="HM11" s="1991">
        <f>SUM(HM4:HM10)</f>
        <v>421.36722099086103</v>
      </c>
      <c r="HN11" s="1991">
        <f>HM11+HL11+HK11</f>
        <v>1066.4969517262537</v>
      </c>
      <c r="HO11" s="1991">
        <f t="shared" ref="HO11:HQ11" si="26">SUM(HO4:HO10)</f>
        <v>383.78861594815163</v>
      </c>
      <c r="HP11" s="1991">
        <f t="shared" si="26"/>
        <v>422.58587198031006</v>
      </c>
      <c r="HQ11" s="1991">
        <f t="shared" si="26"/>
        <v>428.28661215325201</v>
      </c>
      <c r="HR11" s="1991">
        <f t="shared" si="17"/>
        <v>1234.6611000817136</v>
      </c>
      <c r="HS11" s="1991">
        <f t="shared" ref="HS11:HU11" si="27">SUM(HS4:HS10)</f>
        <v>363.18848160919356</v>
      </c>
      <c r="HT11" s="1991">
        <f t="shared" si="27"/>
        <v>337.16230312115226</v>
      </c>
      <c r="HU11" s="1991">
        <f t="shared" si="27"/>
        <v>346.49642676655941</v>
      </c>
      <c r="HV11" s="1991">
        <f t="shared" si="18"/>
        <v>1046.8472114969052</v>
      </c>
      <c r="HW11" s="1991">
        <v>331.3465707776171</v>
      </c>
      <c r="HX11" s="1991">
        <v>411.63942643771861</v>
      </c>
      <c r="HY11" s="1991">
        <v>390.7416993926289</v>
      </c>
      <c r="HZ11" s="1991">
        <f t="shared" si="19"/>
        <v>1133.7276966079646</v>
      </c>
      <c r="IA11" s="1994">
        <f t="shared" si="20"/>
        <v>4481.732959912837</v>
      </c>
      <c r="IB11" s="1993">
        <f>SUM(IB4:IB10)</f>
        <v>430.90966280242293</v>
      </c>
      <c r="IC11" s="1991">
        <f>SUM(IC4:IC10)</f>
        <v>392.82351700126122</v>
      </c>
      <c r="ID11" s="1991">
        <f t="shared" ref="ID11:IR11" si="28">SUM(ID4:ID10)</f>
        <v>443.94677856144904</v>
      </c>
      <c r="IE11" s="1991">
        <f t="shared" si="28"/>
        <v>1267.6799583651334</v>
      </c>
      <c r="IF11" s="1991">
        <f t="shared" si="28"/>
        <v>352.40345543101677</v>
      </c>
      <c r="IG11" s="1991">
        <f t="shared" si="28"/>
        <v>435.70032078201945</v>
      </c>
      <c r="IH11" s="1991">
        <f t="shared" si="28"/>
        <v>349.69959827837522</v>
      </c>
      <c r="II11" s="1991">
        <f t="shared" si="28"/>
        <v>1137.8033744914117</v>
      </c>
      <c r="IJ11" s="1991">
        <f t="shared" si="28"/>
        <v>301.71648359376553</v>
      </c>
      <c r="IK11" s="1991">
        <f t="shared" si="28"/>
        <v>545.96607110348805</v>
      </c>
      <c r="IL11" s="1991">
        <f t="shared" si="28"/>
        <v>460.48472184137336</v>
      </c>
      <c r="IM11" s="1991">
        <f t="shared" si="28"/>
        <v>1308.1704388740116</v>
      </c>
      <c r="IN11" s="1991">
        <f t="shared" si="28"/>
        <v>570.55458413487725</v>
      </c>
      <c r="IO11" s="1991">
        <f t="shared" si="28"/>
        <v>428.26344386288292</v>
      </c>
      <c r="IP11" s="1991">
        <f t="shared" si="28"/>
        <v>412.87886202515529</v>
      </c>
      <c r="IQ11" s="1991">
        <f t="shared" si="28"/>
        <v>1411.6970195466029</v>
      </c>
      <c r="IR11" s="1994">
        <f t="shared" si="28"/>
        <v>5125.3493397854172</v>
      </c>
    </row>
    <row r="12" spans="1:252" ht="17.25" customHeight="1" thickTop="1" x14ac:dyDescent="0.5">
      <c r="A12" s="1995"/>
      <c r="B12" s="1996"/>
      <c r="C12" s="1996"/>
      <c r="D12" s="1996"/>
      <c r="E12" s="1996"/>
      <c r="F12" s="1997"/>
      <c r="G12" s="1997"/>
      <c r="H12" s="1997"/>
      <c r="I12" s="1997"/>
      <c r="J12" s="1998"/>
      <c r="AF12" s="1926"/>
      <c r="AG12" s="1926"/>
      <c r="AH12" s="1926"/>
      <c r="AI12" s="1926"/>
      <c r="AJ12" s="1926"/>
      <c r="AK12" s="1926"/>
      <c r="AL12" s="1926"/>
      <c r="AM12" s="1926"/>
      <c r="AN12" s="1926"/>
      <c r="AO12" s="1926"/>
      <c r="AP12" s="1926"/>
      <c r="AQ12" s="1926"/>
      <c r="AR12" s="1926"/>
      <c r="AS12" s="1926"/>
      <c r="AT12" s="1926"/>
      <c r="AU12" s="1926"/>
      <c r="AV12" s="1926"/>
      <c r="BN12" s="1903"/>
      <c r="BO12" s="1903"/>
      <c r="BP12" s="1903"/>
      <c r="BQ12" s="1903"/>
      <c r="BR12" s="1903"/>
      <c r="BS12" s="1903"/>
      <c r="BT12" s="1903"/>
      <c r="BU12" s="1903"/>
      <c r="BV12" s="1903"/>
      <c r="BW12" s="1903"/>
      <c r="BX12" s="1903"/>
      <c r="BY12" s="1903"/>
      <c r="BZ12" s="1923"/>
      <c r="CA12" s="1923"/>
      <c r="CB12" s="1923"/>
      <c r="CC12" s="1923"/>
      <c r="CD12" s="1923"/>
      <c r="CE12" s="1903"/>
      <c r="CF12" s="1999"/>
      <c r="CG12" s="1903"/>
      <c r="CH12" s="1903"/>
      <c r="CI12" s="1903"/>
      <c r="CJ12" s="1903"/>
      <c r="CK12" s="1903"/>
      <c r="CL12" s="1903"/>
      <c r="CM12" s="1903"/>
      <c r="CN12" s="1903"/>
      <c r="CO12" s="1903"/>
      <c r="CP12" s="1903"/>
      <c r="CQ12" s="1903"/>
      <c r="CR12" s="1903"/>
      <c r="CS12" s="1903"/>
      <c r="CT12" s="1903"/>
      <c r="CU12" s="1903"/>
      <c r="CV12" s="1903"/>
      <c r="CW12" s="1903"/>
      <c r="CX12" s="1903"/>
      <c r="CY12" s="1903"/>
      <c r="CZ12" s="1903"/>
      <c r="DA12" s="1903"/>
      <c r="DB12" s="1903"/>
      <c r="DC12" s="1903"/>
      <c r="DD12" s="1903"/>
      <c r="DE12" s="1903"/>
      <c r="DF12" s="1903"/>
      <c r="DG12" s="1903"/>
      <c r="DH12" s="1903"/>
      <c r="DI12" s="1903"/>
      <c r="DJ12" s="1903"/>
      <c r="DK12" s="1903"/>
      <c r="DL12" s="1903"/>
      <c r="DM12" s="1903"/>
      <c r="DN12" s="1903"/>
      <c r="DO12" s="1903"/>
      <c r="DP12" s="1903"/>
      <c r="DQ12" s="1903"/>
      <c r="DR12" s="1903"/>
      <c r="DS12" s="1903"/>
      <c r="DT12" s="1903"/>
      <c r="DU12" s="1903"/>
      <c r="DV12" s="1903"/>
      <c r="DW12" s="1903"/>
      <c r="DX12" s="1903"/>
      <c r="DY12" s="1903"/>
      <c r="DZ12" s="1903"/>
      <c r="EA12" s="1903"/>
      <c r="EB12" s="1903"/>
      <c r="EC12" s="1903"/>
      <c r="ED12" s="1903"/>
      <c r="EE12" s="1903"/>
      <c r="EF12" s="1903"/>
      <c r="EG12" s="1903"/>
      <c r="EH12" s="1903"/>
      <c r="EI12" s="1903"/>
      <c r="EJ12" s="1903"/>
      <c r="EK12" s="1903"/>
      <c r="EL12" s="1903"/>
      <c r="EM12" s="1903"/>
      <c r="EN12" s="1903"/>
      <c r="EO12" s="1903"/>
      <c r="EP12" s="1903"/>
      <c r="EQ12" s="1903"/>
      <c r="ER12" s="1903"/>
      <c r="ES12" s="1903"/>
      <c r="ET12" s="1903"/>
      <c r="EU12" s="1903"/>
      <c r="EV12" s="1903"/>
      <c r="EW12" s="1903"/>
      <c r="EX12" s="1903"/>
      <c r="EY12" s="1903"/>
      <c r="EZ12" s="1903"/>
      <c r="FA12" s="1903"/>
      <c r="FB12" s="1903"/>
      <c r="FC12" s="1903"/>
      <c r="FD12" s="1903"/>
      <c r="FE12" s="1903"/>
      <c r="FF12" s="1903"/>
      <c r="FG12" s="1903"/>
      <c r="FH12" s="1903"/>
      <c r="FI12" s="1903"/>
      <c r="FJ12" s="1903"/>
      <c r="FK12" s="1999"/>
      <c r="FL12" s="1903"/>
      <c r="FM12" s="1903"/>
      <c r="FN12" s="1903"/>
      <c r="FO12" s="1903"/>
      <c r="FP12" s="1903"/>
      <c r="FQ12" s="1903"/>
      <c r="FR12" s="1903"/>
      <c r="FS12" s="1903"/>
      <c r="FT12" s="1903"/>
      <c r="FU12" s="1903"/>
      <c r="FV12" s="1903"/>
      <c r="FW12" s="1903"/>
      <c r="FX12" s="1903"/>
      <c r="FY12" s="1903"/>
      <c r="FZ12" s="1903"/>
      <c r="GA12" s="1903"/>
      <c r="GB12" s="1903"/>
      <c r="GC12" s="1903"/>
      <c r="GD12" s="1903"/>
      <c r="GE12" s="1903"/>
      <c r="GF12" s="1903"/>
      <c r="GG12" s="1903"/>
      <c r="GH12" s="1903"/>
      <c r="GI12" s="1903"/>
      <c r="GJ12" s="1903"/>
      <c r="GK12" s="1903"/>
      <c r="GL12" s="1903"/>
      <c r="GM12" s="1903"/>
      <c r="GN12" s="1903"/>
      <c r="GO12" s="1903"/>
      <c r="GP12" s="1903"/>
      <c r="GQ12" s="1903"/>
      <c r="GR12" s="1903"/>
      <c r="GS12" s="1903"/>
      <c r="GT12" s="1903"/>
      <c r="GU12" s="1903"/>
      <c r="GV12" s="1903"/>
      <c r="GW12" s="1903"/>
      <c r="GX12" s="1903"/>
      <c r="GY12" s="1903"/>
      <c r="GZ12" s="1903"/>
      <c r="HA12" s="1903"/>
      <c r="HB12" s="1903"/>
      <c r="HC12" s="1903"/>
      <c r="HD12" s="1903"/>
      <c r="HE12" s="1903"/>
      <c r="HF12" s="1903"/>
      <c r="HG12" s="1903"/>
      <c r="HH12" s="1903"/>
      <c r="HI12" s="1903"/>
      <c r="HJ12" s="1903"/>
      <c r="HK12" s="1903"/>
      <c r="HL12" s="1903"/>
      <c r="HM12" s="1903"/>
      <c r="HN12" s="1903"/>
      <c r="HO12" s="1903"/>
      <c r="HP12" s="1903"/>
      <c r="HQ12" s="1903"/>
      <c r="HR12" s="1903"/>
      <c r="HS12" s="1903"/>
      <c r="HT12" s="1903"/>
      <c r="HU12" s="1903"/>
      <c r="HV12" s="1903"/>
      <c r="HW12" s="1903"/>
      <c r="HX12" s="1903"/>
      <c r="HY12" s="1903"/>
      <c r="HZ12" s="1903"/>
      <c r="IA12" s="1903"/>
      <c r="IB12" s="1903"/>
      <c r="IC12" s="1903"/>
      <c r="ID12" s="1903"/>
      <c r="IE12" s="1903"/>
      <c r="IF12" s="1903"/>
      <c r="IG12" s="1903"/>
      <c r="IH12" s="1903"/>
      <c r="II12" s="1903"/>
      <c r="IJ12" s="1903"/>
      <c r="IK12" s="1903"/>
      <c r="IL12" s="1903"/>
      <c r="IM12" s="1903"/>
      <c r="IN12" s="1903"/>
      <c r="IO12" s="1903"/>
      <c r="IP12" s="1903"/>
      <c r="IQ12" s="1903"/>
      <c r="IR12" s="1903"/>
    </row>
    <row r="13" spans="1:252" ht="17.25" customHeight="1" x14ac:dyDescent="0.5">
      <c r="A13" s="1995"/>
      <c r="B13" s="1996"/>
      <c r="C13" s="1996"/>
      <c r="D13" s="1996"/>
      <c r="E13" s="1996"/>
      <c r="F13" s="1997"/>
      <c r="G13" s="1997"/>
      <c r="H13" s="1997"/>
      <c r="I13" s="1997"/>
      <c r="J13" s="1998"/>
      <c r="AF13" s="1926"/>
      <c r="AG13" s="1926"/>
      <c r="AH13" s="1926"/>
      <c r="AI13" s="1926"/>
      <c r="AJ13" s="1926"/>
      <c r="AK13" s="1926"/>
      <c r="AL13" s="1926"/>
      <c r="AM13" s="1926"/>
      <c r="AN13" s="1926"/>
      <c r="AO13" s="1926"/>
      <c r="AP13" s="1926"/>
      <c r="AQ13" s="1926"/>
      <c r="AR13" s="1926"/>
      <c r="AS13" s="1926"/>
      <c r="AT13" s="1926"/>
      <c r="AU13" s="1926"/>
      <c r="AV13" s="1926"/>
      <c r="BN13" s="1903"/>
      <c r="BO13" s="1903"/>
      <c r="BP13" s="1903"/>
      <c r="BQ13" s="1903"/>
      <c r="BR13" s="1903"/>
      <c r="BS13" s="1903"/>
      <c r="BT13" s="1903"/>
      <c r="BU13" s="1903"/>
      <c r="BV13" s="1903"/>
      <c r="BW13" s="1903"/>
      <c r="BX13" s="1903"/>
      <c r="BY13" s="1903"/>
      <c r="BZ13" s="1923"/>
      <c r="CA13" s="1923"/>
      <c r="CB13" s="1923"/>
      <c r="CC13" s="1923"/>
      <c r="CD13" s="1923"/>
      <c r="CE13" s="1903"/>
      <c r="CF13" s="1903"/>
      <c r="CG13" s="1903"/>
      <c r="CH13" s="1903"/>
      <c r="CI13" s="1903"/>
      <c r="CJ13" s="1903"/>
      <c r="CK13" s="1903"/>
      <c r="CL13" s="1903"/>
      <c r="CM13" s="1903"/>
      <c r="CN13" s="1903"/>
      <c r="CO13" s="1903"/>
      <c r="CP13" s="1903"/>
      <c r="CQ13" s="1903"/>
      <c r="CR13" s="1903"/>
      <c r="CS13" s="1903"/>
      <c r="CT13" s="1903"/>
      <c r="CU13" s="1903"/>
      <c r="CV13" s="1903"/>
      <c r="CW13" s="1903"/>
      <c r="CX13" s="1903"/>
      <c r="CY13" s="1903"/>
      <c r="CZ13" s="1903"/>
      <c r="DA13" s="1903"/>
      <c r="DB13" s="1903"/>
      <c r="DC13" s="1903"/>
      <c r="DD13" s="1903"/>
      <c r="DE13" s="1903"/>
      <c r="DF13" s="1903"/>
      <c r="DG13" s="1903"/>
      <c r="DH13" s="1903"/>
      <c r="DI13" s="1903"/>
      <c r="DJ13" s="1903"/>
      <c r="DK13" s="1903"/>
      <c r="DL13" s="1903"/>
      <c r="DM13" s="1903"/>
      <c r="DN13" s="1903"/>
      <c r="DO13" s="1903"/>
      <c r="DP13" s="1903"/>
      <c r="DQ13" s="1903"/>
      <c r="DR13" s="1903"/>
      <c r="DS13" s="1903"/>
      <c r="DT13" s="1903"/>
      <c r="DU13" s="1903"/>
      <c r="DV13" s="1903"/>
      <c r="DW13" s="1903"/>
      <c r="DX13" s="1903"/>
      <c r="DY13" s="1903"/>
      <c r="DZ13" s="1903"/>
      <c r="EA13" s="1903"/>
      <c r="EB13" s="1903"/>
      <c r="EC13" s="1903"/>
      <c r="ED13" s="1903"/>
      <c r="EE13" s="1903"/>
      <c r="EF13" s="1903"/>
      <c r="EG13" s="1903"/>
      <c r="EH13" s="1903"/>
      <c r="EI13" s="1903"/>
      <c r="EJ13" s="1903"/>
      <c r="EK13" s="1903"/>
      <c r="EL13" s="1903"/>
      <c r="EM13" s="1903"/>
      <c r="EN13" s="1903"/>
      <c r="EO13" s="1903"/>
      <c r="EP13" s="1903"/>
      <c r="EQ13" s="1903"/>
      <c r="ER13" s="1903"/>
      <c r="ES13" s="1903"/>
      <c r="ET13" s="1903"/>
      <c r="EU13" s="1903"/>
      <c r="EV13" s="1903"/>
      <c r="EW13" s="1903"/>
      <c r="EX13" s="1903"/>
      <c r="EY13" s="1903"/>
      <c r="EZ13" s="1903"/>
      <c r="FA13" s="1903"/>
      <c r="FB13" s="1903"/>
      <c r="FC13" s="1903"/>
      <c r="FD13" s="1903"/>
      <c r="FE13" s="1903"/>
      <c r="FF13" s="1903"/>
      <c r="FG13" s="1903"/>
      <c r="FH13" s="1903"/>
      <c r="FI13" s="1903"/>
      <c r="FJ13" s="1903"/>
      <c r="FK13" s="1903"/>
      <c r="FL13" s="1903"/>
      <c r="FM13" s="1903"/>
      <c r="FN13" s="1903"/>
      <c r="FO13" s="1903"/>
      <c r="FP13" s="1903"/>
      <c r="FQ13" s="1903"/>
      <c r="FR13" s="1903"/>
      <c r="FS13" s="1903"/>
      <c r="FT13" s="1903"/>
      <c r="FU13" s="1903"/>
      <c r="FV13" s="1903"/>
      <c r="FW13" s="1903"/>
      <c r="FX13" s="1903"/>
      <c r="FY13" s="1903"/>
      <c r="FZ13" s="1903"/>
      <c r="GA13" s="1903"/>
      <c r="GB13" s="1903"/>
      <c r="GC13" s="1903"/>
      <c r="GD13" s="1903"/>
      <c r="GE13" s="1903"/>
      <c r="GF13" s="1903"/>
      <c r="GG13" s="1903"/>
      <c r="GH13" s="1903"/>
      <c r="GI13" s="1903"/>
      <c r="GJ13" s="1903"/>
      <c r="GK13" s="1903"/>
      <c r="GL13" s="1903"/>
      <c r="GM13" s="1903"/>
      <c r="GN13" s="1903"/>
      <c r="GO13" s="1903"/>
      <c r="GP13" s="1903"/>
      <c r="GQ13" s="1903"/>
      <c r="GR13" s="1903"/>
      <c r="GS13" s="1903"/>
      <c r="GT13" s="1903"/>
      <c r="GU13" s="1903"/>
      <c r="GV13" s="1903"/>
      <c r="GW13" s="1903"/>
      <c r="GX13" s="1903"/>
      <c r="GY13" s="1903"/>
      <c r="GZ13" s="1903"/>
      <c r="HA13" s="1903"/>
      <c r="HB13" s="1903"/>
      <c r="HC13" s="1903"/>
      <c r="HD13" s="1903"/>
      <c r="HE13" s="1903"/>
      <c r="HF13" s="1903"/>
      <c r="HG13" s="1903"/>
      <c r="HH13" s="1903"/>
      <c r="HI13" s="1903"/>
      <c r="HJ13" s="1903"/>
      <c r="HK13" s="1903"/>
      <c r="HL13" s="1903"/>
      <c r="HM13" s="1903"/>
      <c r="HN13" s="1903"/>
      <c r="HO13" s="1903"/>
      <c r="HP13" s="1903"/>
      <c r="HQ13" s="1903"/>
      <c r="HR13" s="1903"/>
      <c r="HS13" s="1903"/>
      <c r="HT13" s="1903"/>
      <c r="HU13" s="1903"/>
      <c r="HV13" s="1903"/>
      <c r="HW13" s="1903"/>
      <c r="HX13" s="1903"/>
      <c r="HY13" s="1903"/>
      <c r="HZ13" s="1903"/>
      <c r="IA13" s="1903"/>
      <c r="IB13" s="1903"/>
      <c r="IC13" s="1903"/>
      <c r="ID13" s="1903"/>
      <c r="IE13" s="1903"/>
      <c r="IF13" s="1903"/>
      <c r="IG13" s="1903"/>
      <c r="IH13" s="1903"/>
      <c r="II13" s="1903"/>
      <c r="IJ13" s="1903"/>
      <c r="IK13" s="1903"/>
      <c r="IL13" s="1903"/>
      <c r="IM13" s="1903"/>
      <c r="IN13" s="1903"/>
      <c r="IO13" s="1903"/>
      <c r="IP13" s="1903"/>
      <c r="IQ13" s="1903"/>
      <c r="IR13" s="1903"/>
    </row>
    <row r="14" spans="1:252" ht="17.25" customHeight="1" x14ac:dyDescent="0.5">
      <c r="A14" s="1995"/>
      <c r="B14" s="1996"/>
      <c r="C14" s="1996"/>
      <c r="D14" s="1996"/>
      <c r="E14" s="1996"/>
      <c r="F14" s="1997"/>
      <c r="G14" s="1997"/>
      <c r="H14" s="1997"/>
      <c r="I14" s="1997"/>
      <c r="J14" s="1998"/>
      <c r="AF14" s="1926"/>
      <c r="AG14" s="1926"/>
      <c r="AH14" s="1926"/>
      <c r="AI14" s="1926"/>
      <c r="AJ14" s="1926"/>
      <c r="AK14" s="1926"/>
      <c r="AL14" s="1926"/>
      <c r="AM14" s="1926"/>
      <c r="AN14" s="1926"/>
      <c r="AO14" s="1926"/>
      <c r="AP14" s="1926"/>
      <c r="AQ14" s="1926"/>
      <c r="AR14" s="1926"/>
      <c r="AS14" s="1926"/>
      <c r="AT14" s="1926"/>
      <c r="AU14" s="1926"/>
      <c r="AV14" s="1926"/>
      <c r="BN14" s="1903"/>
      <c r="BO14" s="1903"/>
      <c r="BP14" s="1903"/>
      <c r="BQ14" s="1903"/>
      <c r="BR14" s="1903"/>
      <c r="BS14" s="1903"/>
      <c r="BT14" s="1903"/>
      <c r="BU14" s="1903"/>
      <c r="BV14" s="1903"/>
      <c r="BW14" s="1903"/>
      <c r="BX14" s="1903"/>
      <c r="BY14" s="1903"/>
      <c r="BZ14" s="1923"/>
      <c r="CA14" s="1923"/>
      <c r="CB14" s="1923"/>
      <c r="CC14" s="1923"/>
      <c r="CD14" s="1923"/>
      <c r="CE14" s="1903"/>
      <c r="CF14" s="1903"/>
      <c r="CG14" s="1903"/>
      <c r="CH14" s="1903"/>
      <c r="CI14" s="1903"/>
      <c r="CJ14" s="1903"/>
      <c r="CK14" s="1903"/>
      <c r="CL14" s="1903"/>
      <c r="CM14" s="1903"/>
      <c r="CN14" s="1903"/>
      <c r="CO14" s="1903"/>
      <c r="CP14" s="1903"/>
      <c r="CQ14" s="1903"/>
      <c r="CR14" s="1903"/>
      <c r="CS14" s="1903"/>
      <c r="CT14" s="1903"/>
      <c r="CU14" s="1903"/>
      <c r="CV14" s="1903"/>
      <c r="CW14" s="1903"/>
      <c r="CX14" s="1903"/>
      <c r="CY14" s="1903"/>
      <c r="CZ14" s="1903"/>
      <c r="DA14" s="1903"/>
      <c r="DB14" s="1903"/>
      <c r="DC14" s="1903"/>
      <c r="DD14" s="1903"/>
      <c r="DE14" s="1903"/>
      <c r="DF14" s="1903"/>
      <c r="DG14" s="1903"/>
      <c r="DH14" s="1903"/>
      <c r="DI14" s="1903"/>
      <c r="DJ14" s="1903"/>
      <c r="DK14" s="1903"/>
      <c r="DL14" s="1903"/>
      <c r="DM14" s="1903"/>
      <c r="DN14" s="1903"/>
      <c r="DO14" s="1903"/>
      <c r="DP14" s="1903"/>
      <c r="DQ14" s="1903"/>
      <c r="DR14" s="1903"/>
      <c r="DS14" s="1903"/>
      <c r="DT14" s="1903"/>
      <c r="DU14" s="1903"/>
      <c r="DV14" s="1903"/>
      <c r="DW14" s="1903"/>
      <c r="DX14" s="1903"/>
      <c r="DY14" s="1903"/>
      <c r="DZ14" s="1903"/>
      <c r="EA14" s="1903"/>
      <c r="EB14" s="1903"/>
      <c r="EC14" s="1903"/>
      <c r="ED14" s="1903"/>
      <c r="EE14" s="1903"/>
      <c r="EF14" s="1903"/>
      <c r="EG14" s="1903"/>
      <c r="EH14" s="1903"/>
      <c r="EI14" s="1903"/>
      <c r="EJ14" s="1903"/>
      <c r="EK14" s="1903"/>
      <c r="EL14" s="1903"/>
      <c r="EM14" s="1903"/>
      <c r="EN14" s="1903"/>
      <c r="EO14" s="1903"/>
      <c r="EP14" s="1903"/>
      <c r="EQ14" s="1903"/>
      <c r="ER14" s="1903"/>
      <c r="ES14" s="1903"/>
      <c r="ET14" s="1903"/>
      <c r="EU14" s="1903"/>
      <c r="EV14" s="1903"/>
      <c r="EW14" s="1903"/>
      <c r="EX14" s="1903"/>
      <c r="EY14" s="1903"/>
      <c r="EZ14" s="1903"/>
      <c r="FA14" s="1903"/>
      <c r="FB14" s="1903"/>
      <c r="FC14" s="1903"/>
      <c r="FD14" s="1903"/>
      <c r="FE14" s="1903"/>
      <c r="FF14" s="1903"/>
      <c r="FG14" s="1903"/>
      <c r="FH14" s="1903"/>
      <c r="FI14" s="1903"/>
      <c r="FJ14" s="1903"/>
      <c r="FK14" s="1903"/>
      <c r="FL14" s="1903"/>
      <c r="FM14" s="1903"/>
      <c r="FN14" s="1903"/>
      <c r="FO14" s="1903"/>
      <c r="FP14" s="1903"/>
      <c r="FQ14" s="1903"/>
      <c r="FR14" s="1903"/>
      <c r="FS14" s="1903"/>
      <c r="FT14" s="1903"/>
      <c r="FU14" s="1903"/>
      <c r="FV14" s="1903"/>
      <c r="FW14" s="1903"/>
      <c r="FX14" s="1903"/>
      <c r="FY14" s="1903"/>
      <c r="FZ14" s="1903"/>
      <c r="GA14" s="1903"/>
      <c r="GB14" s="1903"/>
      <c r="GC14" s="1903"/>
      <c r="GD14" s="1903"/>
      <c r="GE14" s="1903"/>
      <c r="GF14" s="1903"/>
      <c r="GG14" s="1903"/>
      <c r="GH14" s="1903"/>
      <c r="GI14" s="1903"/>
      <c r="GJ14" s="1903"/>
      <c r="GK14" s="1903"/>
      <c r="GL14" s="1903"/>
      <c r="GM14" s="1903"/>
      <c r="GN14" s="1903"/>
      <c r="GO14" s="1903"/>
      <c r="GP14" s="1903"/>
      <c r="GQ14" s="1903"/>
      <c r="GR14" s="1903"/>
      <c r="GS14" s="1903"/>
      <c r="GT14" s="1903"/>
      <c r="GU14" s="1903"/>
      <c r="GV14" s="1903"/>
      <c r="GW14" s="1903"/>
      <c r="GX14" s="1903"/>
      <c r="GY14" s="1903"/>
      <c r="GZ14" s="1903"/>
      <c r="HA14" s="1903"/>
      <c r="HB14" s="1903"/>
      <c r="HC14" s="1903"/>
      <c r="HD14" s="1903"/>
      <c r="HE14" s="1903"/>
      <c r="HF14" s="1903"/>
      <c r="HG14" s="1903"/>
      <c r="HH14" s="1903"/>
      <c r="HI14" s="1903"/>
      <c r="HJ14" s="1903"/>
      <c r="HK14" s="1903"/>
      <c r="HL14" s="1903"/>
      <c r="HM14" s="1903"/>
      <c r="HN14" s="1903"/>
      <c r="HO14" s="1903"/>
      <c r="HP14" s="1903"/>
      <c r="HQ14" s="1903"/>
      <c r="HR14" s="1903"/>
      <c r="HS14" s="1903"/>
      <c r="HT14" s="1903"/>
      <c r="HU14" s="1903"/>
      <c r="HV14" s="1903"/>
      <c r="HW14" s="1903"/>
      <c r="HX14" s="1903"/>
      <c r="HY14" s="1903"/>
      <c r="HZ14" s="1903"/>
      <c r="IA14" s="1903"/>
      <c r="IB14" s="1903"/>
      <c r="IC14" s="1903"/>
      <c r="ID14" s="1903"/>
      <c r="IE14" s="1903"/>
      <c r="IF14" s="1903"/>
      <c r="IG14" s="1903"/>
      <c r="IH14" s="1903"/>
      <c r="II14" s="1903"/>
      <c r="IJ14" s="1903"/>
      <c r="IK14" s="1903"/>
      <c r="IL14" s="1903"/>
      <c r="IM14" s="1903"/>
      <c r="IN14" s="1903"/>
      <c r="IO14" s="1903"/>
      <c r="IP14" s="1903"/>
      <c r="IQ14" s="1903"/>
      <c r="IR14" s="1903"/>
    </row>
    <row r="15" spans="1:252" ht="24.75" customHeight="1" x14ac:dyDescent="0.5">
      <c r="A15" s="1995"/>
      <c r="B15" s="1996"/>
      <c r="C15" s="1996"/>
      <c r="D15" s="1996"/>
      <c r="E15" s="1996"/>
      <c r="F15" s="1997"/>
      <c r="G15" s="1997"/>
      <c r="H15" s="1997"/>
      <c r="I15" s="1997"/>
      <c r="J15" s="1998"/>
      <c r="AF15" s="1926"/>
      <c r="AG15" s="1926"/>
      <c r="AH15" s="1926"/>
      <c r="AI15" s="1926"/>
      <c r="AJ15" s="1926"/>
      <c r="AK15" s="1926"/>
      <c r="AL15" s="1926"/>
      <c r="AM15" s="1926"/>
      <c r="AN15" s="1926"/>
      <c r="AO15" s="1926"/>
      <c r="AP15" s="1926"/>
      <c r="AQ15" s="1926"/>
      <c r="AR15" s="1926"/>
      <c r="AS15" s="1926"/>
      <c r="AT15" s="1926"/>
      <c r="AU15" s="1926"/>
      <c r="AV15" s="1926"/>
      <c r="BN15" s="1903"/>
      <c r="BO15" s="1903"/>
      <c r="BP15" s="1903"/>
      <c r="BQ15" s="1903"/>
      <c r="BR15" s="1903"/>
      <c r="BS15" s="1903"/>
      <c r="BT15" s="1903"/>
      <c r="BU15" s="1903"/>
      <c r="BV15" s="1903"/>
      <c r="BW15" s="1903"/>
      <c r="BX15" s="1903"/>
      <c r="BY15" s="1903"/>
      <c r="BZ15" s="1923"/>
      <c r="CA15" s="1923"/>
      <c r="CB15" s="1923"/>
      <c r="CC15" s="1923"/>
      <c r="CD15" s="1923"/>
      <c r="CE15" s="1903"/>
      <c r="CF15" s="1903"/>
      <c r="CG15" s="1903"/>
      <c r="CH15" s="1903"/>
      <c r="CI15" s="1903"/>
      <c r="CJ15" s="1903"/>
      <c r="CK15" s="1903"/>
      <c r="CL15" s="1903"/>
      <c r="CM15" s="1903"/>
      <c r="CN15" s="1903"/>
      <c r="CO15" s="1903"/>
      <c r="CP15" s="1903"/>
      <c r="CQ15" s="1903"/>
      <c r="CR15" s="1903"/>
      <c r="CS15" s="1903"/>
      <c r="CT15" s="1903"/>
      <c r="CU15" s="1903"/>
      <c r="CV15" s="1903"/>
      <c r="CW15" s="1903"/>
      <c r="CX15" s="1903"/>
      <c r="CY15" s="1903"/>
      <c r="CZ15" s="1903"/>
      <c r="DA15" s="1903"/>
      <c r="DB15" s="1903"/>
      <c r="DC15" s="1903"/>
      <c r="DD15" s="1903"/>
      <c r="DE15" s="1903"/>
      <c r="DF15" s="1903"/>
      <c r="DG15" s="1903"/>
      <c r="DH15" s="1903"/>
      <c r="DI15" s="1903"/>
      <c r="DJ15" s="1903"/>
      <c r="DK15" s="1903"/>
      <c r="DL15" s="1903"/>
      <c r="DM15" s="1903"/>
      <c r="DN15" s="1903"/>
      <c r="DO15" s="1903"/>
      <c r="DP15" s="1903"/>
      <c r="DQ15" s="1903"/>
      <c r="DR15" s="1903"/>
      <c r="DS15" s="1903"/>
      <c r="DT15" s="1903"/>
      <c r="DU15" s="1903"/>
      <c r="DV15" s="1903"/>
      <c r="DW15" s="1903"/>
      <c r="DX15" s="1903"/>
      <c r="DY15" s="1903"/>
      <c r="DZ15" s="1903"/>
      <c r="EA15" s="1903"/>
      <c r="EB15" s="1903"/>
      <c r="EC15" s="1903"/>
      <c r="ED15" s="1903"/>
      <c r="EE15" s="1903"/>
      <c r="EF15" s="1903"/>
      <c r="EG15" s="1903"/>
      <c r="EH15" s="1903"/>
      <c r="EI15" s="1903"/>
      <c r="EJ15" s="1903"/>
      <c r="EK15" s="1903"/>
      <c r="EL15" s="1903"/>
      <c r="EM15" s="1903"/>
      <c r="EN15" s="1903"/>
      <c r="EO15" s="1903"/>
      <c r="EP15" s="1903"/>
      <c r="EQ15" s="1903"/>
      <c r="ER15" s="1903"/>
      <c r="ES15" s="1903"/>
      <c r="ET15" s="1903"/>
      <c r="EU15" s="1903"/>
      <c r="EV15" s="1903"/>
      <c r="EW15" s="1903"/>
      <c r="EX15" s="1903"/>
      <c r="EY15" s="1903"/>
      <c r="EZ15" s="1903"/>
      <c r="FA15" s="1903"/>
      <c r="FB15" s="1903"/>
      <c r="FC15" s="1903"/>
      <c r="FD15" s="1903"/>
      <c r="FE15" s="1903"/>
      <c r="FF15" s="1903"/>
      <c r="FG15" s="1903"/>
      <c r="FH15" s="1903"/>
      <c r="FI15" s="1903"/>
      <c r="FJ15" s="1903"/>
      <c r="FK15" s="1903"/>
      <c r="FL15" s="1903"/>
      <c r="FM15" s="1903"/>
      <c r="FN15" s="1903"/>
      <c r="FO15" s="1903"/>
      <c r="FP15" s="1903"/>
      <c r="FQ15" s="1903"/>
      <c r="FR15" s="1903"/>
      <c r="FS15" s="1903"/>
      <c r="FT15" s="1903"/>
      <c r="FU15" s="1903"/>
      <c r="FV15" s="1903"/>
      <c r="FW15" s="1903"/>
      <c r="FX15" s="1903"/>
      <c r="FY15" s="1903"/>
      <c r="FZ15" s="1903"/>
      <c r="GA15" s="1903"/>
      <c r="GB15" s="1903"/>
      <c r="GC15" s="1903"/>
      <c r="GD15" s="1903"/>
      <c r="GE15" s="1903"/>
      <c r="GF15" s="1903"/>
      <c r="GG15" s="1903"/>
      <c r="GH15" s="1903"/>
      <c r="GI15" s="1903"/>
      <c r="GJ15" s="1903"/>
      <c r="GK15" s="1903"/>
      <c r="GL15" s="1903"/>
      <c r="GM15" s="1903"/>
      <c r="GN15" s="1903"/>
      <c r="GO15" s="1903"/>
      <c r="GP15" s="1903"/>
      <c r="GQ15" s="1903"/>
      <c r="GR15" s="1903"/>
      <c r="GS15" s="1903"/>
      <c r="GT15" s="1903"/>
      <c r="GU15" s="1903"/>
      <c r="GV15" s="1903"/>
      <c r="GW15" s="1903"/>
      <c r="GX15" s="1903"/>
      <c r="GY15" s="1903"/>
      <c r="GZ15" s="1903"/>
      <c r="HA15" s="1903"/>
      <c r="HB15" s="1903"/>
      <c r="HC15" s="1903"/>
      <c r="HD15" s="1903"/>
      <c r="HE15" s="1903"/>
      <c r="HF15" s="1903"/>
      <c r="HG15" s="1903"/>
      <c r="HH15" s="1903"/>
      <c r="HI15" s="1903"/>
      <c r="HJ15" s="1903"/>
      <c r="HK15" s="1903"/>
      <c r="HL15" s="1903"/>
      <c r="HM15" s="1903"/>
      <c r="HN15" s="1903"/>
      <c r="HO15" s="1903"/>
      <c r="HP15" s="1903"/>
      <c r="HQ15" s="1903"/>
      <c r="HR15" s="1903"/>
      <c r="HS15" s="1903"/>
      <c r="HT15" s="1903"/>
      <c r="HU15" s="1903"/>
      <c r="HV15" s="1903"/>
      <c r="HW15" s="1903"/>
      <c r="HX15" s="1903"/>
      <c r="HY15" s="1903"/>
      <c r="HZ15" s="1903"/>
      <c r="IA15" s="1903"/>
      <c r="IB15" s="1903"/>
      <c r="IC15" s="1903"/>
      <c r="ID15" s="1903"/>
      <c r="IE15" s="1903"/>
      <c r="IF15" s="1903"/>
      <c r="IG15" s="1903"/>
      <c r="IH15" s="1903"/>
      <c r="II15" s="1903"/>
      <c r="IJ15" s="1903"/>
      <c r="IK15" s="1903"/>
      <c r="IL15" s="1903"/>
      <c r="IM15" s="1903"/>
      <c r="IN15" s="1903"/>
      <c r="IO15" s="1903"/>
      <c r="IP15" s="1903"/>
      <c r="IQ15" s="1903"/>
      <c r="IR15" s="1903"/>
    </row>
    <row r="16" spans="1:252" s="2001" customFormat="1" ht="40.5" customHeight="1" thickBot="1" x14ac:dyDescent="0.55000000000000004">
      <c r="A16" s="1959" t="s">
        <v>1201</v>
      </c>
      <c r="B16" s="1960"/>
      <c r="C16" s="1960"/>
      <c r="D16" s="1960"/>
      <c r="E16" s="1960"/>
      <c r="F16" s="1960"/>
      <c r="G16" s="1960"/>
      <c r="H16" s="1960"/>
      <c r="I16" s="1960"/>
      <c r="J16" s="1960"/>
      <c r="K16" s="1960"/>
      <c r="L16" s="1960"/>
      <c r="M16" s="1960"/>
      <c r="N16" s="1960"/>
      <c r="O16" s="1960"/>
      <c r="P16" s="1960"/>
      <c r="Q16" s="1960"/>
      <c r="R16" s="1960"/>
      <c r="S16" s="1960"/>
      <c r="T16" s="1960"/>
      <c r="U16" s="1960"/>
      <c r="V16" s="1960"/>
      <c r="W16" s="1960"/>
      <c r="X16" s="1960"/>
      <c r="Y16" s="1960"/>
      <c r="Z16" s="1960"/>
      <c r="AA16" s="1960"/>
      <c r="AB16" s="1960"/>
      <c r="AC16" s="1960"/>
      <c r="AD16" s="1960"/>
      <c r="AE16" s="1960"/>
      <c r="AF16" s="1960"/>
      <c r="AG16" s="1960"/>
      <c r="AH16" s="1960"/>
      <c r="AI16" s="1960"/>
      <c r="AJ16" s="1960"/>
      <c r="AK16" s="1960"/>
      <c r="AL16" s="1960"/>
      <c r="AM16" s="1960"/>
      <c r="AN16" s="1960"/>
      <c r="AO16" s="1960"/>
      <c r="AP16" s="1960"/>
      <c r="AQ16" s="1960"/>
      <c r="AR16" s="1960"/>
      <c r="AS16" s="1960"/>
      <c r="AT16" s="1960"/>
      <c r="AU16" s="1960"/>
      <c r="AV16" s="1960"/>
      <c r="AW16" s="1960"/>
      <c r="AX16" s="1960"/>
      <c r="AY16" s="1960"/>
      <c r="AZ16" s="1960"/>
      <c r="BA16" s="1960"/>
      <c r="BB16" s="1960"/>
      <c r="BC16" s="1960"/>
      <c r="BD16" s="1960"/>
      <c r="BE16" s="1960"/>
      <c r="BF16" s="1960"/>
      <c r="BG16" s="1960"/>
      <c r="BH16" s="1960"/>
      <c r="BI16" s="1960"/>
      <c r="BJ16" s="1960"/>
      <c r="BK16" s="1960"/>
      <c r="BL16" s="1960"/>
      <c r="BM16" s="1960"/>
      <c r="BN16" s="1960"/>
      <c r="BO16" s="1960"/>
      <c r="BP16" s="1960"/>
      <c r="BQ16" s="1960"/>
      <c r="BR16" s="1960"/>
      <c r="BS16" s="1960"/>
      <c r="BT16" s="1960"/>
      <c r="BU16" s="1960"/>
      <c r="BV16" s="1960"/>
      <c r="BW16" s="1960"/>
      <c r="BX16" s="1960"/>
      <c r="BY16" s="1960"/>
      <c r="BZ16" s="1960"/>
      <c r="CA16" s="1960"/>
      <c r="CB16" s="1960"/>
      <c r="CC16" s="1960"/>
      <c r="CD16" s="1960"/>
      <c r="CE16" s="1960"/>
      <c r="CF16" s="1960"/>
      <c r="CG16" s="2000"/>
      <c r="CK16" s="2000"/>
      <c r="CL16" s="1895"/>
      <c r="CO16" s="2000"/>
      <c r="CP16" s="2000"/>
      <c r="CQ16" s="2000"/>
      <c r="CR16" s="2000"/>
      <c r="CS16" s="2000"/>
      <c r="CT16" s="2000"/>
      <c r="CU16" s="2000"/>
      <c r="CV16" s="2000"/>
      <c r="CW16" s="2000"/>
      <c r="CX16" s="2000"/>
      <c r="CY16" s="2000"/>
      <c r="CZ16" s="2000"/>
      <c r="DA16" s="2000"/>
      <c r="DB16" s="2000"/>
      <c r="DC16" s="2000"/>
      <c r="DD16" s="2000"/>
      <c r="DE16" s="2000"/>
      <c r="DF16" s="2000"/>
      <c r="DG16" s="2000"/>
      <c r="DH16" s="2000"/>
      <c r="DI16" s="2000"/>
      <c r="DJ16" s="2000"/>
      <c r="DK16" s="2000"/>
      <c r="DL16" s="2000"/>
      <c r="DM16" s="2000"/>
      <c r="DN16" s="2000"/>
      <c r="DO16" s="2000"/>
      <c r="DP16" s="2000"/>
      <c r="DQ16" s="2000"/>
      <c r="DR16" s="2000"/>
      <c r="DS16" s="2000"/>
      <c r="DT16" s="2000"/>
      <c r="DU16" s="2000"/>
      <c r="DV16" s="2000"/>
      <c r="DW16" s="2000"/>
      <c r="DX16" s="2000"/>
      <c r="DY16" s="2000"/>
      <c r="DZ16" s="2000"/>
      <c r="EA16" s="2000"/>
      <c r="EB16" s="2000"/>
      <c r="EC16" s="2000"/>
      <c r="ED16" s="2000"/>
      <c r="EE16" s="2000"/>
      <c r="EF16" s="2000"/>
      <c r="EG16" s="2000"/>
      <c r="EH16" s="2000"/>
      <c r="EI16" s="2000"/>
      <c r="EJ16" s="2000"/>
      <c r="EK16" s="2000"/>
      <c r="EL16" s="2000"/>
      <c r="EM16" s="2000"/>
      <c r="EN16" s="2000"/>
      <c r="EO16" s="2000"/>
      <c r="EP16" s="2000"/>
      <c r="EQ16" s="2000"/>
      <c r="ER16" s="2000"/>
      <c r="ES16" s="2000"/>
      <c r="ET16" s="2000"/>
      <c r="EU16" s="2000"/>
      <c r="EV16" s="2000"/>
      <c r="EW16" s="2000"/>
      <c r="EX16" s="2000"/>
      <c r="EY16" s="2000"/>
      <c r="EZ16" s="2000"/>
      <c r="FA16" s="2000"/>
      <c r="FB16" s="2000"/>
      <c r="FC16" s="2000"/>
      <c r="FD16" s="2000"/>
      <c r="FE16" s="2000"/>
      <c r="FF16" s="2000"/>
    </row>
    <row r="17" spans="1:252" s="2001" customFormat="1" ht="37.5" customHeight="1" thickTop="1" thickBot="1" x14ac:dyDescent="0.55000000000000004">
      <c r="A17" s="3025"/>
      <c r="B17" s="2002"/>
      <c r="C17" s="3027" t="s">
        <v>949</v>
      </c>
      <c r="D17" s="3027"/>
      <c r="E17" s="3027"/>
      <c r="F17" s="3027"/>
      <c r="G17" s="3027"/>
      <c r="H17" s="3027"/>
      <c r="I17" s="3027"/>
      <c r="J17" s="3027"/>
      <c r="K17" s="3027"/>
      <c r="L17" s="3027"/>
      <c r="M17" s="3027"/>
      <c r="N17" s="3027"/>
      <c r="O17" s="3027"/>
      <c r="P17" s="3027"/>
      <c r="Q17" s="3027"/>
      <c r="R17" s="3027"/>
      <c r="S17" s="2003"/>
      <c r="T17" s="3027" t="s">
        <v>1202</v>
      </c>
      <c r="U17" s="3027"/>
      <c r="V17" s="3027"/>
      <c r="W17" s="3027"/>
      <c r="X17" s="3027"/>
      <c r="Y17" s="3027"/>
      <c r="Z17" s="3027"/>
      <c r="AA17" s="3027"/>
      <c r="AB17" s="3027"/>
      <c r="AC17" s="3027"/>
      <c r="AD17" s="3027"/>
      <c r="AE17" s="3027"/>
      <c r="AF17" s="3027"/>
      <c r="AG17" s="3027"/>
      <c r="AH17" s="3027"/>
      <c r="AI17" s="3027"/>
      <c r="AJ17" s="3027"/>
      <c r="AK17" s="3027" t="s">
        <v>1178</v>
      </c>
      <c r="AL17" s="3027"/>
      <c r="AM17" s="3027"/>
      <c r="AN17" s="3027"/>
      <c r="AO17" s="3027"/>
      <c r="AP17" s="3027"/>
      <c r="AQ17" s="3027"/>
      <c r="AR17" s="3027"/>
      <c r="AS17" s="3027"/>
      <c r="AT17" s="3027"/>
      <c r="AU17" s="3027"/>
      <c r="AV17" s="3027"/>
      <c r="AW17" s="3027"/>
      <c r="AX17" s="3027"/>
      <c r="AY17" s="3027"/>
      <c r="AZ17" s="3027"/>
      <c r="BA17" s="3027"/>
      <c r="BB17" s="3027"/>
      <c r="BC17" s="3021">
        <v>2014</v>
      </c>
      <c r="BD17" s="3021"/>
      <c r="BE17" s="3021"/>
      <c r="BF17" s="3021"/>
      <c r="BG17" s="3021"/>
      <c r="BH17" s="3021"/>
      <c r="BI17" s="3021"/>
      <c r="BJ17" s="3021"/>
      <c r="BK17" s="3021"/>
      <c r="BL17" s="3021"/>
      <c r="BM17" s="3022"/>
      <c r="BN17" s="3020">
        <v>2015</v>
      </c>
      <c r="BO17" s="3021"/>
      <c r="BP17" s="3021"/>
      <c r="BQ17" s="3021"/>
      <c r="BR17" s="3021"/>
      <c r="BS17" s="3021"/>
      <c r="BT17" s="3021"/>
      <c r="BU17" s="3021"/>
      <c r="BV17" s="3021"/>
      <c r="BW17" s="3021"/>
      <c r="BX17" s="3021"/>
      <c r="BY17" s="3021"/>
      <c r="BZ17" s="3021"/>
      <c r="CA17" s="3021"/>
      <c r="CB17" s="3021"/>
      <c r="CC17" s="3021"/>
      <c r="CD17" s="3022"/>
      <c r="CE17" s="3020">
        <v>2016</v>
      </c>
      <c r="CF17" s="3021"/>
      <c r="CG17" s="3021"/>
      <c r="CH17" s="3021"/>
      <c r="CI17" s="3021"/>
      <c r="CJ17" s="3021"/>
      <c r="CK17" s="3021"/>
      <c r="CL17" s="3021"/>
      <c r="CM17" s="3021"/>
      <c r="CN17" s="3021"/>
      <c r="CO17" s="3021"/>
      <c r="CP17" s="3021"/>
      <c r="CQ17" s="3021"/>
      <c r="CR17" s="3021"/>
      <c r="CS17" s="3021"/>
      <c r="CT17" s="3021"/>
      <c r="CU17" s="3022"/>
      <c r="CV17" s="3020">
        <v>2017</v>
      </c>
      <c r="CW17" s="3021"/>
      <c r="CX17" s="3021"/>
      <c r="CY17" s="3021"/>
      <c r="CZ17" s="3021"/>
      <c r="DA17" s="3021"/>
      <c r="DB17" s="3021"/>
      <c r="DC17" s="3021"/>
      <c r="DD17" s="3021"/>
      <c r="DE17" s="3021"/>
      <c r="DF17" s="3021"/>
      <c r="DG17" s="3021"/>
      <c r="DH17" s="3021"/>
      <c r="DI17" s="3021"/>
      <c r="DJ17" s="3021"/>
      <c r="DK17" s="3021"/>
      <c r="DL17" s="3022"/>
      <c r="DM17" s="3020">
        <v>2018</v>
      </c>
      <c r="DN17" s="3021"/>
      <c r="DO17" s="3021"/>
      <c r="DP17" s="3021"/>
      <c r="DQ17" s="3021"/>
      <c r="DR17" s="3021"/>
      <c r="DS17" s="3021"/>
      <c r="DT17" s="3021"/>
      <c r="DU17" s="3021"/>
      <c r="DV17" s="3021"/>
      <c r="DW17" s="3021"/>
      <c r="DX17" s="3021"/>
      <c r="DY17" s="3021"/>
      <c r="DZ17" s="3021"/>
      <c r="EA17" s="3021"/>
      <c r="EB17" s="3021"/>
      <c r="EC17" s="3022"/>
      <c r="ED17" s="3020">
        <v>2019</v>
      </c>
      <c r="EE17" s="3021"/>
      <c r="EF17" s="3021"/>
      <c r="EG17" s="3021"/>
      <c r="EH17" s="3021"/>
      <c r="EI17" s="3021"/>
      <c r="EJ17" s="3021"/>
      <c r="EK17" s="3021"/>
      <c r="EL17" s="3021"/>
      <c r="EM17" s="3021"/>
      <c r="EN17" s="3021"/>
      <c r="EO17" s="3021"/>
      <c r="EP17" s="3021"/>
      <c r="EQ17" s="3021"/>
      <c r="ER17" s="3021"/>
      <c r="ES17" s="3021"/>
      <c r="ET17" s="3022"/>
      <c r="EU17" s="3020">
        <v>2020</v>
      </c>
      <c r="EV17" s="3021"/>
      <c r="EW17" s="3021"/>
      <c r="EX17" s="3021"/>
      <c r="EY17" s="3021"/>
      <c r="EZ17" s="3021"/>
      <c r="FA17" s="3021"/>
      <c r="FB17" s="3021"/>
      <c r="FC17" s="3021"/>
      <c r="FD17" s="3021"/>
      <c r="FE17" s="3021"/>
      <c r="FF17" s="3021"/>
      <c r="FG17" s="3021"/>
      <c r="FH17" s="3021"/>
      <c r="FI17" s="3021"/>
      <c r="FJ17" s="3021"/>
      <c r="FK17" s="3022"/>
      <c r="FL17" s="3020">
        <v>2021</v>
      </c>
      <c r="FM17" s="3021"/>
      <c r="FN17" s="3021"/>
      <c r="FO17" s="3021"/>
      <c r="FP17" s="3021"/>
      <c r="FQ17" s="3021"/>
      <c r="FR17" s="3021"/>
      <c r="FS17" s="3021"/>
      <c r="FT17" s="3021"/>
      <c r="FU17" s="3021"/>
      <c r="FV17" s="3021"/>
      <c r="FW17" s="3021"/>
      <c r="FX17" s="3021"/>
      <c r="FY17" s="3021"/>
      <c r="FZ17" s="3021"/>
      <c r="GA17" s="3021"/>
      <c r="GB17" s="3022"/>
      <c r="GC17" s="3020">
        <v>2022</v>
      </c>
      <c r="GD17" s="3021"/>
      <c r="GE17" s="3021"/>
      <c r="GF17" s="3021"/>
      <c r="GG17" s="3021"/>
      <c r="GH17" s="3021"/>
      <c r="GI17" s="3021"/>
      <c r="GJ17" s="3021"/>
      <c r="GK17" s="3021"/>
      <c r="GL17" s="3021"/>
      <c r="GM17" s="3021"/>
      <c r="GN17" s="3021"/>
      <c r="GO17" s="3021"/>
      <c r="GP17" s="3021"/>
      <c r="GQ17" s="3021"/>
      <c r="GR17" s="3021"/>
      <c r="GS17" s="3022"/>
      <c r="GT17" s="3020">
        <v>2023</v>
      </c>
      <c r="GU17" s="3021"/>
      <c r="GV17" s="3021"/>
      <c r="GW17" s="3021"/>
      <c r="GX17" s="3021"/>
      <c r="GY17" s="3021"/>
      <c r="GZ17" s="3021"/>
      <c r="HA17" s="3021"/>
      <c r="HB17" s="3021"/>
      <c r="HC17" s="3021"/>
      <c r="HD17" s="3021"/>
      <c r="HE17" s="3021"/>
      <c r="HF17" s="3021"/>
      <c r="HG17" s="3021"/>
      <c r="HH17" s="3021"/>
      <c r="HI17" s="3021"/>
      <c r="HJ17" s="3022"/>
      <c r="HK17" s="3020">
        <v>2024</v>
      </c>
      <c r="HL17" s="3021"/>
      <c r="HM17" s="3021"/>
      <c r="HN17" s="3021"/>
      <c r="HO17" s="3021"/>
      <c r="HP17" s="3021"/>
      <c r="HQ17" s="3021"/>
      <c r="HR17" s="3021"/>
      <c r="HS17" s="3021"/>
      <c r="HT17" s="3021"/>
      <c r="HU17" s="3021"/>
      <c r="HV17" s="3021"/>
      <c r="HW17" s="3021"/>
      <c r="HX17" s="3021"/>
      <c r="HY17" s="3021"/>
      <c r="HZ17" s="3021"/>
      <c r="IA17" s="3022"/>
      <c r="IB17" s="3020">
        <v>2025</v>
      </c>
      <c r="IC17" s="3021"/>
      <c r="ID17" s="3021"/>
      <c r="IE17" s="3021"/>
      <c r="IF17" s="3021"/>
      <c r="IG17" s="3021"/>
      <c r="IH17" s="3021"/>
      <c r="II17" s="3021"/>
      <c r="IJ17" s="3021"/>
      <c r="IK17" s="3021"/>
      <c r="IL17" s="3021"/>
      <c r="IM17" s="3021"/>
      <c r="IN17" s="3021"/>
      <c r="IO17" s="3021"/>
      <c r="IP17" s="3021"/>
      <c r="IQ17" s="3021"/>
      <c r="IR17" s="3022"/>
    </row>
    <row r="18" spans="1:252" s="2001" customFormat="1" ht="38.15" customHeight="1" thickTop="1" thickBot="1" x14ac:dyDescent="0.55000000000000004">
      <c r="A18" s="3026"/>
      <c r="B18" s="1899" t="s">
        <v>126</v>
      </c>
      <c r="C18" s="1899" t="s">
        <v>127</v>
      </c>
      <c r="D18" s="1899" t="s">
        <v>128</v>
      </c>
      <c r="E18" s="1899" t="s">
        <v>178</v>
      </c>
      <c r="F18" s="1899" t="s">
        <v>129</v>
      </c>
      <c r="G18" s="1899" t="s">
        <v>130</v>
      </c>
      <c r="H18" s="1899" t="s">
        <v>131</v>
      </c>
      <c r="I18" s="1899" t="s">
        <v>179</v>
      </c>
      <c r="J18" s="1899" t="s">
        <v>132</v>
      </c>
      <c r="K18" s="1899" t="s">
        <v>133</v>
      </c>
      <c r="L18" s="1899" t="s">
        <v>134</v>
      </c>
      <c r="M18" s="1899" t="s">
        <v>180</v>
      </c>
      <c r="N18" s="1896" t="s">
        <v>135</v>
      </c>
      <c r="O18" s="1896" t="s">
        <v>136</v>
      </c>
      <c r="P18" s="1896" t="s">
        <v>137</v>
      </c>
      <c r="Q18" s="1896" t="s">
        <v>181</v>
      </c>
      <c r="R18" s="1899" t="s">
        <v>182</v>
      </c>
      <c r="S18" s="1898"/>
      <c r="T18" s="1899" t="s">
        <v>126</v>
      </c>
      <c r="U18" s="1899" t="s">
        <v>127</v>
      </c>
      <c r="V18" s="1899" t="s">
        <v>128</v>
      </c>
      <c r="W18" s="1899" t="s">
        <v>178</v>
      </c>
      <c r="X18" s="1899" t="s">
        <v>129</v>
      </c>
      <c r="Y18" s="1899" t="s">
        <v>130</v>
      </c>
      <c r="Z18" s="1899" t="s">
        <v>131</v>
      </c>
      <c r="AA18" s="1899" t="s">
        <v>179</v>
      </c>
      <c r="AB18" s="1899" t="s">
        <v>132</v>
      </c>
      <c r="AC18" s="1899" t="s">
        <v>133</v>
      </c>
      <c r="AD18" s="1899" t="s">
        <v>134</v>
      </c>
      <c r="AE18" s="1899" t="s">
        <v>180</v>
      </c>
      <c r="AF18" s="1896" t="s">
        <v>135</v>
      </c>
      <c r="AG18" s="1896" t="s">
        <v>136</v>
      </c>
      <c r="AH18" s="1896" t="s">
        <v>137</v>
      </c>
      <c r="AI18" s="1896" t="s">
        <v>181</v>
      </c>
      <c r="AJ18" s="1899" t="s">
        <v>182</v>
      </c>
      <c r="AK18" s="1898"/>
      <c r="AL18" s="1899" t="s">
        <v>126</v>
      </c>
      <c r="AM18" s="1899" t="s">
        <v>127</v>
      </c>
      <c r="AN18" s="1899" t="s">
        <v>128</v>
      </c>
      <c r="AO18" s="1899" t="s">
        <v>178</v>
      </c>
      <c r="AP18" s="1899" t="s">
        <v>185</v>
      </c>
      <c r="AQ18" s="1899" t="s">
        <v>130</v>
      </c>
      <c r="AR18" s="1899" t="s">
        <v>140</v>
      </c>
      <c r="AS18" s="1899" t="s">
        <v>179</v>
      </c>
      <c r="AT18" s="1899" t="s">
        <v>132</v>
      </c>
      <c r="AU18" s="1899" t="s">
        <v>133</v>
      </c>
      <c r="AV18" s="1899" t="s">
        <v>134</v>
      </c>
      <c r="AW18" s="1896" t="s">
        <v>180</v>
      </c>
      <c r="AX18" s="1896" t="s">
        <v>135</v>
      </c>
      <c r="AY18" s="1896" t="s">
        <v>136</v>
      </c>
      <c r="AZ18" s="1896" t="s">
        <v>137</v>
      </c>
      <c r="BA18" s="1896" t="s">
        <v>181</v>
      </c>
      <c r="BB18" s="1899" t="s">
        <v>182</v>
      </c>
      <c r="BC18" s="1962" t="s">
        <v>126</v>
      </c>
      <c r="BD18" s="1962" t="s">
        <v>127</v>
      </c>
      <c r="BE18" s="1962" t="s">
        <v>128</v>
      </c>
      <c r="BF18" s="1962" t="s">
        <v>178</v>
      </c>
      <c r="BG18" s="1898" t="s">
        <v>185</v>
      </c>
      <c r="BH18" s="1898" t="s">
        <v>130</v>
      </c>
      <c r="BI18" s="1898" t="s">
        <v>140</v>
      </c>
      <c r="BJ18" s="1898" t="s">
        <v>179</v>
      </c>
      <c r="BK18" s="1962" t="s">
        <v>137</v>
      </c>
      <c r="BL18" s="1962" t="s">
        <v>181</v>
      </c>
      <c r="BM18" s="2004" t="s">
        <v>1179</v>
      </c>
      <c r="BN18" s="1962" t="s">
        <v>126</v>
      </c>
      <c r="BO18" s="1962" t="s">
        <v>127</v>
      </c>
      <c r="BP18" s="1962" t="s">
        <v>128</v>
      </c>
      <c r="BQ18" s="1962" t="s">
        <v>178</v>
      </c>
      <c r="BR18" s="1898" t="s">
        <v>129</v>
      </c>
      <c r="BS18" s="1898" t="s">
        <v>130</v>
      </c>
      <c r="BT18" s="1898" t="s">
        <v>131</v>
      </c>
      <c r="BU18" s="1898" t="s">
        <v>179</v>
      </c>
      <c r="BV18" s="1898" t="s">
        <v>132</v>
      </c>
      <c r="BW18" s="1898" t="s">
        <v>133</v>
      </c>
      <c r="BX18" s="1898" t="s">
        <v>134</v>
      </c>
      <c r="BY18" s="1962" t="s">
        <v>180</v>
      </c>
      <c r="BZ18" s="1898" t="s">
        <v>135</v>
      </c>
      <c r="CA18" s="1898" t="s">
        <v>136</v>
      </c>
      <c r="CB18" s="1898" t="s">
        <v>137</v>
      </c>
      <c r="CC18" s="1898" t="s">
        <v>181</v>
      </c>
      <c r="CD18" s="2005" t="s">
        <v>182</v>
      </c>
      <c r="CE18" s="1899" t="s">
        <v>126</v>
      </c>
      <c r="CF18" s="1899" t="s">
        <v>127</v>
      </c>
      <c r="CG18" s="1899" t="s">
        <v>128</v>
      </c>
      <c r="CH18" s="1899" t="s">
        <v>178</v>
      </c>
      <c r="CI18" s="1899" t="s">
        <v>129</v>
      </c>
      <c r="CJ18" s="1899" t="s">
        <v>130</v>
      </c>
      <c r="CK18" s="1899" t="s">
        <v>131</v>
      </c>
      <c r="CL18" s="1898" t="s">
        <v>179</v>
      </c>
      <c r="CM18" s="1896" t="s">
        <v>132</v>
      </c>
      <c r="CN18" s="1896" t="s">
        <v>133</v>
      </c>
      <c r="CO18" s="1896" t="s">
        <v>134</v>
      </c>
      <c r="CP18" s="1899" t="s">
        <v>180</v>
      </c>
      <c r="CQ18" s="1899" t="s">
        <v>135</v>
      </c>
      <c r="CR18" s="1899" t="s">
        <v>136</v>
      </c>
      <c r="CS18" s="1898" t="s">
        <v>137</v>
      </c>
      <c r="CT18" s="1899" t="s">
        <v>181</v>
      </c>
      <c r="CU18" s="1899" t="s">
        <v>182</v>
      </c>
      <c r="CV18" s="1902" t="s">
        <v>126</v>
      </c>
      <c r="CW18" s="1899" t="s">
        <v>127</v>
      </c>
      <c r="CX18" s="1899" t="s">
        <v>128</v>
      </c>
      <c r="CY18" s="1899" t="s">
        <v>178</v>
      </c>
      <c r="CZ18" s="1899" t="s">
        <v>129</v>
      </c>
      <c r="DA18" s="1899" t="s">
        <v>130</v>
      </c>
      <c r="DB18" s="1899" t="s">
        <v>131</v>
      </c>
      <c r="DC18" s="1899" t="s">
        <v>179</v>
      </c>
      <c r="DD18" s="1899" t="s">
        <v>132</v>
      </c>
      <c r="DE18" s="1899" t="s">
        <v>133</v>
      </c>
      <c r="DF18" s="1899" t="s">
        <v>134</v>
      </c>
      <c r="DG18" s="1899" t="s">
        <v>180</v>
      </c>
      <c r="DH18" s="1899" t="s">
        <v>135</v>
      </c>
      <c r="DI18" s="1899" t="s">
        <v>136</v>
      </c>
      <c r="DJ18" s="1899" t="s">
        <v>137</v>
      </c>
      <c r="DK18" s="1899" t="s">
        <v>181</v>
      </c>
      <c r="DL18" s="1899" t="s">
        <v>182</v>
      </c>
      <c r="DM18" s="1902" t="s">
        <v>126</v>
      </c>
      <c r="DN18" s="1899" t="s">
        <v>127</v>
      </c>
      <c r="DO18" s="1899" t="s">
        <v>128</v>
      </c>
      <c r="DP18" s="1899" t="s">
        <v>178</v>
      </c>
      <c r="DQ18" s="1899" t="s">
        <v>129</v>
      </c>
      <c r="DR18" s="1899" t="s">
        <v>130</v>
      </c>
      <c r="DS18" s="1899" t="s">
        <v>131</v>
      </c>
      <c r="DT18" s="1899" t="s">
        <v>179</v>
      </c>
      <c r="DU18" s="1899" t="s">
        <v>132</v>
      </c>
      <c r="DV18" s="1899" t="s">
        <v>133</v>
      </c>
      <c r="DW18" s="1899" t="s">
        <v>134</v>
      </c>
      <c r="DX18" s="1899" t="s">
        <v>180</v>
      </c>
      <c r="DY18" s="1899" t="s">
        <v>135</v>
      </c>
      <c r="DZ18" s="1899" t="s">
        <v>136</v>
      </c>
      <c r="EA18" s="1899" t="s">
        <v>137</v>
      </c>
      <c r="EB18" s="1899" t="s">
        <v>181</v>
      </c>
      <c r="EC18" s="1901" t="s">
        <v>182</v>
      </c>
      <c r="ED18" s="1902" t="s">
        <v>126</v>
      </c>
      <c r="EE18" s="1899" t="s">
        <v>127</v>
      </c>
      <c r="EF18" s="1899" t="s">
        <v>128</v>
      </c>
      <c r="EG18" s="1899" t="s">
        <v>178</v>
      </c>
      <c r="EH18" s="1899" t="s">
        <v>129</v>
      </c>
      <c r="EI18" s="1899" t="s">
        <v>130</v>
      </c>
      <c r="EJ18" s="1899" t="s">
        <v>131</v>
      </c>
      <c r="EK18" s="1899" t="s">
        <v>179</v>
      </c>
      <c r="EL18" s="1899" t="s">
        <v>132</v>
      </c>
      <c r="EM18" s="1899" t="s">
        <v>133</v>
      </c>
      <c r="EN18" s="1899" t="s">
        <v>134</v>
      </c>
      <c r="EO18" s="1899" t="s">
        <v>180</v>
      </c>
      <c r="EP18" s="1899" t="s">
        <v>1203</v>
      </c>
      <c r="EQ18" s="1899" t="s">
        <v>136</v>
      </c>
      <c r="ER18" s="1899" t="s">
        <v>137</v>
      </c>
      <c r="ES18" s="1899" t="s">
        <v>181</v>
      </c>
      <c r="ET18" s="1901" t="s">
        <v>182</v>
      </c>
      <c r="EU18" s="1902" t="s">
        <v>126</v>
      </c>
      <c r="EV18" s="1899" t="s">
        <v>127</v>
      </c>
      <c r="EW18" s="1899" t="s">
        <v>128</v>
      </c>
      <c r="EX18" s="1899" t="s">
        <v>178</v>
      </c>
      <c r="EY18" s="1899" t="s">
        <v>129</v>
      </c>
      <c r="EZ18" s="1899" t="s">
        <v>130</v>
      </c>
      <c r="FA18" s="1899" t="s">
        <v>131</v>
      </c>
      <c r="FB18" s="1899" t="s">
        <v>179</v>
      </c>
      <c r="FC18" s="1899" t="s">
        <v>132</v>
      </c>
      <c r="FD18" s="1899" t="s">
        <v>133</v>
      </c>
      <c r="FE18" s="1899" t="s">
        <v>134</v>
      </c>
      <c r="FF18" s="1899" t="s">
        <v>180</v>
      </c>
      <c r="FG18" s="1899" t="s">
        <v>135</v>
      </c>
      <c r="FH18" s="1899" t="s">
        <v>136</v>
      </c>
      <c r="FI18" s="1899" t="s">
        <v>137</v>
      </c>
      <c r="FJ18" s="1899" t="s">
        <v>181</v>
      </c>
      <c r="FK18" s="1899" t="s">
        <v>182</v>
      </c>
      <c r="FL18" s="1902" t="s">
        <v>126</v>
      </c>
      <c r="FM18" s="1899" t="s">
        <v>127</v>
      </c>
      <c r="FN18" s="1899" t="s">
        <v>128</v>
      </c>
      <c r="FO18" s="1899" t="s">
        <v>178</v>
      </c>
      <c r="FP18" s="1899" t="s">
        <v>129</v>
      </c>
      <c r="FQ18" s="1899" t="s">
        <v>130</v>
      </c>
      <c r="FR18" s="1899" t="s">
        <v>131</v>
      </c>
      <c r="FS18" s="1899" t="s">
        <v>179</v>
      </c>
      <c r="FT18" s="1899" t="s">
        <v>132</v>
      </c>
      <c r="FU18" s="1899" t="s">
        <v>133</v>
      </c>
      <c r="FV18" s="1899" t="s">
        <v>134</v>
      </c>
      <c r="FW18" s="1899" t="s">
        <v>180</v>
      </c>
      <c r="FX18" s="1899" t="s">
        <v>135</v>
      </c>
      <c r="FY18" s="1899" t="s">
        <v>136</v>
      </c>
      <c r="FZ18" s="1899" t="s">
        <v>137</v>
      </c>
      <c r="GA18" s="1899" t="s">
        <v>181</v>
      </c>
      <c r="GB18" s="1901" t="s">
        <v>182</v>
      </c>
      <c r="GC18" s="1902" t="s">
        <v>126</v>
      </c>
      <c r="GD18" s="1899" t="s">
        <v>127</v>
      </c>
      <c r="GE18" s="1899" t="s">
        <v>128</v>
      </c>
      <c r="GF18" s="1899" t="s">
        <v>178</v>
      </c>
      <c r="GG18" s="1899" t="s">
        <v>129</v>
      </c>
      <c r="GH18" s="1899" t="s">
        <v>130</v>
      </c>
      <c r="GI18" s="1899" t="s">
        <v>131</v>
      </c>
      <c r="GJ18" s="1899" t="s">
        <v>179</v>
      </c>
      <c r="GK18" s="1899" t="s">
        <v>132</v>
      </c>
      <c r="GL18" s="1899" t="s">
        <v>133</v>
      </c>
      <c r="GM18" s="1899" t="s">
        <v>134</v>
      </c>
      <c r="GN18" s="1899" t="s">
        <v>180</v>
      </c>
      <c r="GO18" s="1899" t="s">
        <v>135</v>
      </c>
      <c r="GP18" s="1899" t="s">
        <v>136</v>
      </c>
      <c r="GQ18" s="1899" t="s">
        <v>137</v>
      </c>
      <c r="GR18" s="1899" t="s">
        <v>181</v>
      </c>
      <c r="GS18" s="1901" t="s">
        <v>182</v>
      </c>
      <c r="GT18" s="1902" t="s">
        <v>126</v>
      </c>
      <c r="GU18" s="1899" t="s">
        <v>127</v>
      </c>
      <c r="GV18" s="1899" t="s">
        <v>128</v>
      </c>
      <c r="GW18" s="1899" t="s">
        <v>178</v>
      </c>
      <c r="GX18" s="1899" t="s">
        <v>129</v>
      </c>
      <c r="GY18" s="1899" t="s">
        <v>130</v>
      </c>
      <c r="GZ18" s="1899" t="s">
        <v>131</v>
      </c>
      <c r="HA18" s="1899" t="s">
        <v>179</v>
      </c>
      <c r="HB18" s="1899" t="s">
        <v>132</v>
      </c>
      <c r="HC18" s="1899" t="s">
        <v>133</v>
      </c>
      <c r="HD18" s="1899" t="s">
        <v>134</v>
      </c>
      <c r="HE18" s="1899" t="s">
        <v>180</v>
      </c>
      <c r="HF18" s="1899" t="s">
        <v>135</v>
      </c>
      <c r="HG18" s="1899" t="s">
        <v>136</v>
      </c>
      <c r="HH18" s="1899" t="s">
        <v>137</v>
      </c>
      <c r="HI18" s="1899" t="s">
        <v>181</v>
      </c>
      <c r="HJ18" s="1901" t="s">
        <v>182</v>
      </c>
      <c r="HK18" s="1899" t="s">
        <v>126</v>
      </c>
      <c r="HL18" s="1899" t="s">
        <v>127</v>
      </c>
      <c r="HM18" s="1899" t="s">
        <v>128</v>
      </c>
      <c r="HN18" s="1899" t="s">
        <v>178</v>
      </c>
      <c r="HO18" s="1899" t="s">
        <v>129</v>
      </c>
      <c r="HP18" s="1899" t="s">
        <v>130</v>
      </c>
      <c r="HQ18" s="1899" t="s">
        <v>131</v>
      </c>
      <c r="HR18" s="1899" t="s">
        <v>179</v>
      </c>
      <c r="HS18" s="1899" t="s">
        <v>132</v>
      </c>
      <c r="HT18" s="1899" t="s">
        <v>133</v>
      </c>
      <c r="HU18" s="1899" t="s">
        <v>134</v>
      </c>
      <c r="HV18" s="1899" t="s">
        <v>180</v>
      </c>
      <c r="HW18" s="1899" t="s">
        <v>135</v>
      </c>
      <c r="HX18" s="1899" t="s">
        <v>136</v>
      </c>
      <c r="HY18" s="1899" t="s">
        <v>137</v>
      </c>
      <c r="HZ18" s="1899" t="s">
        <v>181</v>
      </c>
      <c r="IA18" s="1901" t="s">
        <v>182</v>
      </c>
      <c r="IB18" s="1902" t="s">
        <v>126</v>
      </c>
      <c r="IC18" s="1899" t="s">
        <v>127</v>
      </c>
      <c r="ID18" s="1899" t="s">
        <v>128</v>
      </c>
      <c r="IE18" s="1899" t="s">
        <v>178</v>
      </c>
      <c r="IF18" s="1899" t="s">
        <v>129</v>
      </c>
      <c r="IG18" s="1899" t="s">
        <v>130</v>
      </c>
      <c r="IH18" s="1899" t="s">
        <v>131</v>
      </c>
      <c r="II18" s="1899" t="s">
        <v>179</v>
      </c>
      <c r="IJ18" s="1899" t="s">
        <v>132</v>
      </c>
      <c r="IK18" s="1899" t="s">
        <v>133</v>
      </c>
      <c r="IL18" s="1899" t="s">
        <v>134</v>
      </c>
      <c r="IM18" s="1899" t="s">
        <v>180</v>
      </c>
      <c r="IN18" s="1899" t="s">
        <v>135</v>
      </c>
      <c r="IO18" s="1899" t="s">
        <v>136</v>
      </c>
      <c r="IP18" s="1899" t="s">
        <v>727</v>
      </c>
      <c r="IQ18" s="1899" t="s">
        <v>181</v>
      </c>
      <c r="IR18" s="1901" t="s">
        <v>182</v>
      </c>
    </row>
    <row r="19" spans="1:252" s="2001" customFormat="1" ht="38.15" customHeight="1" thickTop="1" x14ac:dyDescent="0.5">
      <c r="A19" s="1964" t="s">
        <v>1193</v>
      </c>
      <c r="B19" s="1927">
        <v>164.59</v>
      </c>
      <c r="C19" s="1927">
        <v>51.66</v>
      </c>
      <c r="D19" s="1927">
        <v>96.79</v>
      </c>
      <c r="E19" s="2006">
        <v>313.04000000000002</v>
      </c>
      <c r="F19" s="1927">
        <v>133.88</v>
      </c>
      <c r="G19" s="1927">
        <v>82.66</v>
      </c>
      <c r="H19" s="1927">
        <v>224.51</v>
      </c>
      <c r="I19" s="1926">
        <v>441.04999999999995</v>
      </c>
      <c r="J19" s="1967">
        <v>11.32</v>
      </c>
      <c r="K19" s="1927">
        <v>0</v>
      </c>
      <c r="L19" s="1927">
        <v>170.45419503616</v>
      </c>
      <c r="M19" s="1927">
        <v>181.77419503615999</v>
      </c>
      <c r="N19" s="1927">
        <v>83.424738013183998</v>
      </c>
      <c r="O19" s="1927">
        <v>210.11555776102401</v>
      </c>
      <c r="P19" s="2007">
        <v>142.51731760435203</v>
      </c>
      <c r="Q19" s="1908">
        <v>436.05761337856006</v>
      </c>
      <c r="R19" s="1908">
        <v>1371.9218084147201</v>
      </c>
      <c r="S19" s="1908"/>
      <c r="T19" s="1908">
        <v>0</v>
      </c>
      <c r="U19" s="1908">
        <v>128.69999999999999</v>
      </c>
      <c r="V19" s="1908">
        <v>14.54</v>
      </c>
      <c r="W19" s="1908">
        <v>143.23999999999998</v>
      </c>
      <c r="X19" s="1908">
        <v>209.31</v>
      </c>
      <c r="Y19" s="1908">
        <v>116.49</v>
      </c>
      <c r="Z19" s="1908">
        <v>53.58</v>
      </c>
      <c r="AA19" s="1908">
        <v>379.38</v>
      </c>
      <c r="AB19" s="1908">
        <v>68.27</v>
      </c>
      <c r="AC19" s="1908">
        <v>107.38713096192001</v>
      </c>
      <c r="AD19" s="1908">
        <v>0</v>
      </c>
      <c r="AE19" s="1908">
        <v>175.65713096192002</v>
      </c>
      <c r="AF19" s="1923">
        <v>114.01</v>
      </c>
      <c r="AG19" s="1923">
        <v>42.31</v>
      </c>
      <c r="AH19" s="1923">
        <v>52.38</v>
      </c>
      <c r="AI19" s="1908">
        <v>208.7</v>
      </c>
      <c r="AJ19" s="1918">
        <v>906.97713096192001</v>
      </c>
      <c r="AK19" s="1969"/>
      <c r="AL19" s="1968">
        <v>51.924835328</v>
      </c>
      <c r="AM19" s="1968">
        <v>53.811262464000002</v>
      </c>
      <c r="AN19" s="1968">
        <v>112.726095872</v>
      </c>
      <c r="AO19" s="1969">
        <v>218.46219366400001</v>
      </c>
      <c r="AP19" s="1968">
        <v>104.95241407488001</v>
      </c>
      <c r="AQ19" s="1968">
        <v>130.402246144</v>
      </c>
      <c r="AR19" s="1968">
        <v>136.89350121472</v>
      </c>
      <c r="AS19" s="1969">
        <v>372.24816143359999</v>
      </c>
      <c r="AT19" s="1968">
        <v>0</v>
      </c>
      <c r="AU19" s="1968">
        <v>145.31317217280002</v>
      </c>
      <c r="AV19" s="1968">
        <v>52.072447999999994</v>
      </c>
      <c r="AW19" s="1969">
        <v>197.38562017280003</v>
      </c>
      <c r="AX19" s="1968">
        <v>101.08216424448</v>
      </c>
      <c r="AY19" s="1968">
        <v>52.072447999999994</v>
      </c>
      <c r="AZ19" s="1970">
        <v>135.77182398463998</v>
      </c>
      <c r="BA19" s="1969">
        <v>288.92643622911999</v>
      </c>
      <c r="BB19" s="1969">
        <v>1077.0224114995199</v>
      </c>
      <c r="BC19" s="1968">
        <v>53.432320000000004</v>
      </c>
      <c r="BD19" s="1968">
        <v>52.598346711040001</v>
      </c>
      <c r="BE19" s="1970">
        <v>34.695859998720003</v>
      </c>
      <c r="BF19" s="1969">
        <v>140.72652670976001</v>
      </c>
      <c r="BG19" s="1968">
        <v>86.701272528025612</v>
      </c>
      <c r="BH19" s="1968">
        <v>3.7611646385663997</v>
      </c>
      <c r="BI19" s="1968">
        <v>84.290670425599998</v>
      </c>
      <c r="BJ19" s="2008">
        <v>174.75310759219201</v>
      </c>
      <c r="BK19" s="1968">
        <v>28.232379998208003</v>
      </c>
      <c r="BL19" s="1969">
        <v>81.2317923852288</v>
      </c>
      <c r="BM19" s="1969">
        <v>537.81078714101761</v>
      </c>
      <c r="BN19" s="1968">
        <v>24.434396184575998</v>
      </c>
      <c r="BO19" s="1968">
        <v>27.804481536000001</v>
      </c>
      <c r="BP19" s="1968">
        <v>18.37174001664</v>
      </c>
      <c r="BQ19" s="1969">
        <v>70.610617737216003</v>
      </c>
      <c r="BR19" s="2009">
        <v>21.7671756288</v>
      </c>
      <c r="BS19" s="2009">
        <v>10.663643968000001</v>
      </c>
      <c r="BT19" s="2009">
        <v>23.226513950720001</v>
      </c>
      <c r="BU19" s="1969">
        <v>55.657333547519997</v>
      </c>
      <c r="BV19" s="1968">
        <v>29.071878482944001</v>
      </c>
      <c r="BW19" s="1968">
        <v>1.8500510588928001</v>
      </c>
      <c r="BX19" s="1968">
        <v>1.5437654110464001</v>
      </c>
      <c r="BY19" s="1969">
        <v>32.465694952883197</v>
      </c>
      <c r="BZ19" s="1926">
        <v>2.4079485114623997</v>
      </c>
      <c r="CA19" s="1926">
        <v>1.5497061753599999</v>
      </c>
      <c r="CB19" s="1926">
        <v>22.718854024448</v>
      </c>
      <c r="CC19" s="1913">
        <v>26.676508711270401</v>
      </c>
      <c r="CE19" s="2006">
        <v>0.93164328744960001</v>
      </c>
      <c r="CF19" s="1927">
        <v>49.924360102246403</v>
      </c>
      <c r="CG19" s="1927">
        <v>68.892788837631997</v>
      </c>
      <c r="CH19" s="1911">
        <v>119.74879222732801</v>
      </c>
      <c r="CI19" s="1927">
        <v>1.2912669972479998</v>
      </c>
      <c r="CJ19" s="1927">
        <v>77.546591423334405</v>
      </c>
      <c r="CK19" s="1927">
        <v>0</v>
      </c>
      <c r="CL19" s="1911">
        <v>78.837858420582407</v>
      </c>
      <c r="CM19" s="1927">
        <v>50.054115333017606</v>
      </c>
      <c r="CN19" s="1933">
        <v>47.629049704550397</v>
      </c>
      <c r="CO19" s="1933">
        <v>91.491651040896002</v>
      </c>
      <c r="CP19" s="1908">
        <v>189.174816078464</v>
      </c>
      <c r="CQ19" s="1923">
        <v>0.39693282508799999</v>
      </c>
      <c r="CR19" s="1923">
        <v>45.269189611519998</v>
      </c>
      <c r="CS19" s="1923">
        <v>57.754883416473604</v>
      </c>
      <c r="CT19" s="1923">
        <v>103.4210058530816</v>
      </c>
      <c r="CU19" s="1923">
        <v>491.18247257945598</v>
      </c>
      <c r="CV19" s="1965">
        <v>54.847835532032008</v>
      </c>
      <c r="CW19" s="1923">
        <v>79.264123468671997</v>
      </c>
      <c r="CX19" s="1923">
        <v>0</v>
      </c>
      <c r="CY19" s="1908">
        <v>134.11195900070402</v>
      </c>
      <c r="CZ19" s="1923">
        <v>24.035300161945599</v>
      </c>
      <c r="DA19" s="1923">
        <v>0.78572757949439997</v>
      </c>
      <c r="DB19" s="1923">
        <v>0</v>
      </c>
      <c r="DC19" s="1908">
        <v>24.821027741439998</v>
      </c>
      <c r="DD19" s="1923">
        <v>0.16568211432960003</v>
      </c>
      <c r="DE19" s="1923">
        <v>0</v>
      </c>
      <c r="DF19" s="1923">
        <v>0</v>
      </c>
      <c r="DG19" s="1923">
        <v>0.16568211432960003</v>
      </c>
      <c r="DH19" s="1923">
        <v>0</v>
      </c>
      <c r="DI19" s="1923">
        <v>0</v>
      </c>
      <c r="DJ19" s="1923">
        <v>0</v>
      </c>
      <c r="DK19" s="1923">
        <v>0</v>
      </c>
      <c r="DL19" s="1923">
        <v>159.09866885647361</v>
      </c>
      <c r="DM19" s="2010">
        <v>0</v>
      </c>
      <c r="DN19" s="1923">
        <v>0</v>
      </c>
      <c r="DO19" s="1923">
        <v>0</v>
      </c>
      <c r="DP19" s="1923">
        <v>0</v>
      </c>
      <c r="DQ19" s="1923">
        <v>0</v>
      </c>
      <c r="DR19" s="1923">
        <v>34.232571238399998</v>
      </c>
      <c r="DS19" s="1923">
        <v>0</v>
      </c>
      <c r="DT19" s="1923">
        <v>34.232571238399998</v>
      </c>
      <c r="DU19" s="1923">
        <v>0</v>
      </c>
      <c r="DV19" s="1923">
        <v>0</v>
      </c>
      <c r="DW19" s="1923">
        <v>0</v>
      </c>
      <c r="DX19" s="1923">
        <v>0</v>
      </c>
      <c r="DY19" s="1923">
        <v>79.802679999443498</v>
      </c>
      <c r="DZ19" s="1923">
        <v>0</v>
      </c>
      <c r="EA19" s="1923">
        <v>0</v>
      </c>
      <c r="EB19" s="1923">
        <v>79.802679999443498</v>
      </c>
      <c r="EC19" s="2011">
        <v>114.0352512378435</v>
      </c>
      <c r="ED19" s="2010">
        <v>1.0462385581641145</v>
      </c>
      <c r="EE19" s="1923">
        <v>31.300963768811528</v>
      </c>
      <c r="EF19" s="1923">
        <v>70.414315606326866</v>
      </c>
      <c r="EG19" s="1923">
        <v>102.76151793330251</v>
      </c>
      <c r="EH19" s="1923">
        <v>15.234701646687087</v>
      </c>
      <c r="EI19" s="1923">
        <v>0.89763249869467843</v>
      </c>
      <c r="EJ19" s="1923">
        <v>36.379138163619857</v>
      </c>
      <c r="EK19" s="1923">
        <v>52.511472309001618</v>
      </c>
      <c r="EL19" s="1923">
        <v>45.866045129338438</v>
      </c>
      <c r="EM19" s="1923">
        <v>68.853263561583702</v>
      </c>
      <c r="EN19" s="1923">
        <v>9.9334215140461719</v>
      </c>
      <c r="EO19" s="1923">
        <v>124.65273020496831</v>
      </c>
      <c r="EP19" s="1923">
        <v>81.860092118583637</v>
      </c>
      <c r="EQ19" s="1923">
        <v>2.1534072856502853</v>
      </c>
      <c r="ER19" s="1923">
        <v>2.6604835900525718</v>
      </c>
      <c r="ES19" s="1923">
        <v>86.673982994286504</v>
      </c>
      <c r="ET19" s="2011">
        <v>366.59970344155897</v>
      </c>
      <c r="EU19" s="1977">
        <v>49.744622140136734</v>
      </c>
      <c r="EV19" s="1974">
        <v>4.5961871504255996</v>
      </c>
      <c r="EW19" s="1974">
        <v>19.128191858841596</v>
      </c>
      <c r="EX19" s="1974">
        <f t="shared" ref="EX19:EX26" si="29">EU19+EV19+EW19</f>
        <v>73.469001149403937</v>
      </c>
      <c r="EY19" s="1974">
        <v>29.185932821913593</v>
      </c>
      <c r="EZ19" s="1974">
        <v>33.889228872762509</v>
      </c>
      <c r="FA19" s="1974">
        <v>2.5254281238981817</v>
      </c>
      <c r="FB19" s="1974">
        <f t="shared" ref="FB19:FB26" si="30">EY19+EZ19+FA19</f>
        <v>65.600589818574278</v>
      </c>
      <c r="FC19" s="1974">
        <v>0</v>
      </c>
      <c r="FD19" s="1974">
        <v>0</v>
      </c>
      <c r="FE19" s="1974">
        <v>1.5926819483415273</v>
      </c>
      <c r="FF19" s="1976">
        <f>FC19+FD19+FE19</f>
        <v>1.5926819483415273</v>
      </c>
      <c r="FG19" s="1974">
        <v>68.548663071614854</v>
      </c>
      <c r="FH19" s="1974">
        <v>14.496971635328002</v>
      </c>
      <c r="FI19" s="1974">
        <v>1.4585213829643637</v>
      </c>
      <c r="FJ19" s="1974">
        <f t="shared" ref="FJ19:FJ26" si="31">FG19+FH19+FI19</f>
        <v>84.504156089907212</v>
      </c>
      <c r="FK19" s="1974">
        <f>EX19+FB19+FF19+FJ19</f>
        <v>225.16642900622696</v>
      </c>
      <c r="FL19" s="1977">
        <v>1.5015406886784</v>
      </c>
      <c r="FM19" s="1974">
        <v>0.66222171345792014</v>
      </c>
      <c r="FN19" s="1974">
        <v>2.7946917095624357</v>
      </c>
      <c r="FO19" s="1974">
        <f>FL19+FM19+FN19</f>
        <v>4.9584541116987557</v>
      </c>
      <c r="FP19" s="1974">
        <v>14.118020642742856</v>
      </c>
      <c r="FQ19" s="1974">
        <v>2.7216924557385149</v>
      </c>
      <c r="FR19" s="1974">
        <v>4.0154834478811434</v>
      </c>
      <c r="FS19" s="1974">
        <f>FP19+FQ19+FR19</f>
        <v>20.855196546362514</v>
      </c>
      <c r="FT19" s="1974">
        <v>17.256256016377336</v>
      </c>
      <c r="FU19" s="1974">
        <v>31.406856548426692</v>
      </c>
      <c r="FV19" s="1974">
        <v>11.182241918681354</v>
      </c>
      <c r="FW19" s="1974">
        <f>FT19+FU19+FV19</f>
        <v>59.84535448348538</v>
      </c>
      <c r="FX19" s="1974">
        <v>15.451925056243576</v>
      </c>
      <c r="FY19" s="1974">
        <v>35.809142456792699</v>
      </c>
      <c r="FZ19" s="1974">
        <v>13.996701139207037</v>
      </c>
      <c r="GA19" s="1976">
        <f>FX19+FY19+FZ19</f>
        <v>65.257768652243314</v>
      </c>
      <c r="GB19" s="1980">
        <f>FO19+FS19+FW19+GA19</f>
        <v>150.91677379378996</v>
      </c>
      <c r="GC19" s="1977">
        <v>1.0781304483876573</v>
      </c>
      <c r="GD19" s="1974">
        <v>5.6410539052339193</v>
      </c>
      <c r="GE19" s="1974">
        <v>7.4944468840804168</v>
      </c>
      <c r="GF19" s="1974">
        <f>GC19+GD19+GE19</f>
        <v>14.213631237701993</v>
      </c>
      <c r="GG19" s="1974">
        <v>2.4929117708544006</v>
      </c>
      <c r="GH19" s="1974">
        <v>0.74534503513221739</v>
      </c>
      <c r="GI19" s="1974">
        <v>1.6119833327616</v>
      </c>
      <c r="GJ19" s="1974">
        <f>GG19+GH19+GI19</f>
        <v>4.8502401387482177</v>
      </c>
      <c r="GK19" s="1974">
        <v>2.2045263529781391</v>
      </c>
      <c r="GL19" s="1974">
        <v>0.43588511935888707</v>
      </c>
      <c r="GM19" s="1974">
        <v>0.94966123567304361</v>
      </c>
      <c r="GN19" s="1974">
        <f>GK19+GL19+GM19</f>
        <v>3.5900727080100698</v>
      </c>
      <c r="GO19" s="1974">
        <v>1.011619005564343</v>
      </c>
      <c r="GP19" s="1974">
        <v>1.0257310386159708</v>
      </c>
      <c r="GQ19" s="1974">
        <v>0.90113539671195453</v>
      </c>
      <c r="GR19" s="1976">
        <f>GO19+GP19+GQ19</f>
        <v>2.938485440892268</v>
      </c>
      <c r="GS19" s="1980">
        <f>GF19+GJ19+GN19+GR19</f>
        <v>25.592429525352546</v>
      </c>
      <c r="GT19" s="1977">
        <v>0</v>
      </c>
      <c r="GU19" s="1974">
        <v>0.78238326294922256</v>
      </c>
      <c r="GV19" s="1974">
        <v>0</v>
      </c>
      <c r="GW19" s="1976">
        <f>GV19+GU19+GT19</f>
        <v>0.78238326294922256</v>
      </c>
      <c r="GX19" s="1974">
        <v>111.62685887571784</v>
      </c>
      <c r="GY19" s="1974">
        <v>0</v>
      </c>
      <c r="GZ19" s="1974">
        <v>0</v>
      </c>
      <c r="HA19" s="1974">
        <f>GZ19+GY19+GX19</f>
        <v>111.62685887571784</v>
      </c>
      <c r="HB19" s="1974">
        <v>2.1239942175595767</v>
      </c>
      <c r="HC19" s="1974">
        <v>1.9135958771096886</v>
      </c>
      <c r="HD19" s="1974">
        <v>95.770340594742862</v>
      </c>
      <c r="HE19" s="1974">
        <f>HD19+HC19+HB19</f>
        <v>99.807930689412117</v>
      </c>
      <c r="HF19" s="1974">
        <v>88.449008701719137</v>
      </c>
      <c r="HG19" s="1974">
        <v>0.32398059374316979</v>
      </c>
      <c r="HH19" s="1974">
        <v>0.54601490875828229</v>
      </c>
      <c r="HI19" s="1974">
        <f>HH19+HG19+HF19</f>
        <v>89.31900420422059</v>
      </c>
      <c r="HJ19" s="1978">
        <f>HI19+HE19+HA19+GW19</f>
        <v>301.5361770322998</v>
      </c>
      <c r="HK19" s="1977">
        <v>4.0941877109131628</v>
      </c>
      <c r="HL19" s="1974">
        <v>0</v>
      </c>
      <c r="HM19" s="1974">
        <v>0.97836300602111981</v>
      </c>
      <c r="HN19" s="1974">
        <f t="shared" ref="HN19:HN26" si="32">HM19+HL19+HK19</f>
        <v>5.0725507169342823</v>
      </c>
      <c r="HO19" s="1974">
        <v>0.39410325948825597</v>
      </c>
      <c r="HP19" s="1974">
        <v>6.37423725995186</v>
      </c>
      <c r="HQ19" s="1974">
        <v>85.068460398677772</v>
      </c>
      <c r="HR19" s="1974">
        <f t="shared" ref="HR19:HR26" si="33">HQ19+HP19+HO19</f>
        <v>91.836800918117888</v>
      </c>
      <c r="HS19" s="1974">
        <v>0</v>
      </c>
      <c r="HT19" s="1974">
        <v>1.1576744508018231</v>
      </c>
      <c r="HU19" s="1974">
        <v>40.83962259299755</v>
      </c>
      <c r="HV19" s="1974">
        <f t="shared" ref="HV19:HV26" si="34">HU19+HT19+HS19</f>
        <v>41.997297043799371</v>
      </c>
      <c r="HW19" s="1974">
        <v>0.31805110928822866</v>
      </c>
      <c r="HX19" s="1974">
        <v>35.700779230358187</v>
      </c>
      <c r="HY19" s="1974">
        <v>6.2129446857574466</v>
      </c>
      <c r="HZ19" s="1974">
        <f t="shared" ref="HZ19:HZ26" si="35">HY19+HX19+HW19</f>
        <v>42.231775025403863</v>
      </c>
      <c r="IA19" s="1978">
        <f>HZ19+HV19+HR19+HN19</f>
        <v>181.13842370425539</v>
      </c>
      <c r="IB19" s="1977">
        <v>7.4661983895586896</v>
      </c>
      <c r="IC19" s="1974">
        <v>3.6892611132376731</v>
      </c>
      <c r="ID19" s="1974">
        <v>35.04062775112412</v>
      </c>
      <c r="IE19" s="1974">
        <v>46.196087253920481</v>
      </c>
      <c r="IF19" s="1974">
        <v>0</v>
      </c>
      <c r="IG19" s="1974">
        <v>73.67223910671359</v>
      </c>
      <c r="IH19" s="1974">
        <v>2.2027877929497608</v>
      </c>
      <c r="II19" s="1974">
        <v>75.875026899663354</v>
      </c>
      <c r="IJ19" s="1974">
        <v>0</v>
      </c>
      <c r="IK19" s="1974">
        <v>103.18131293622858</v>
      </c>
      <c r="IL19" s="1974">
        <v>114.32358558720001</v>
      </c>
      <c r="IM19" s="1974">
        <v>217.50489852342861</v>
      </c>
      <c r="IN19" s="1974">
        <v>63.405799645744651</v>
      </c>
      <c r="IO19" s="1974">
        <v>76.624133436354555</v>
      </c>
      <c r="IP19" s="1974">
        <v>55.182882252148588</v>
      </c>
      <c r="IQ19" s="1974">
        <v>195.21281533424781</v>
      </c>
      <c r="IR19" s="1978">
        <v>534.78882801126019</v>
      </c>
    </row>
    <row r="20" spans="1:252" s="2001" customFormat="1" ht="38.15" customHeight="1" x14ac:dyDescent="0.5">
      <c r="A20" s="1984" t="s">
        <v>1194</v>
      </c>
      <c r="B20" s="1927">
        <v>0</v>
      </c>
      <c r="C20" s="1927">
        <v>65.430000000000007</v>
      </c>
      <c r="D20" s="1927">
        <v>97.97</v>
      </c>
      <c r="E20" s="1927">
        <v>163.4</v>
      </c>
      <c r="F20" s="1927">
        <v>50.798858432430073</v>
      </c>
      <c r="G20" s="1927">
        <v>63.66</v>
      </c>
      <c r="H20" s="1927">
        <v>37.85</v>
      </c>
      <c r="I20" s="1926">
        <v>152.30885843243007</v>
      </c>
      <c r="J20" s="1926">
        <v>71.02</v>
      </c>
      <c r="K20" s="1927">
        <v>36.76</v>
      </c>
      <c r="L20" s="1927">
        <v>30.53</v>
      </c>
      <c r="M20" s="1927">
        <v>138.31</v>
      </c>
      <c r="N20" s="1927">
        <v>63.349823556392963</v>
      </c>
      <c r="O20" s="1927">
        <v>115.1</v>
      </c>
      <c r="P20" s="1908">
        <v>80.19</v>
      </c>
      <c r="Q20" s="1908">
        <v>258.63982355639297</v>
      </c>
      <c r="R20" s="1908">
        <v>712.65868198882299</v>
      </c>
      <c r="S20" s="1908"/>
      <c r="T20" s="1908">
        <v>59.68</v>
      </c>
      <c r="U20" s="1908">
        <v>47.8</v>
      </c>
      <c r="V20" s="1908">
        <v>75.05</v>
      </c>
      <c r="W20" s="1908">
        <v>182.52999999999997</v>
      </c>
      <c r="X20" s="1908">
        <v>120.61</v>
      </c>
      <c r="Y20" s="1908">
        <v>65.459999999999994</v>
      </c>
      <c r="Z20" s="1908">
        <v>116.83</v>
      </c>
      <c r="AA20" s="1908">
        <v>302.89999999999998</v>
      </c>
      <c r="AB20" s="1908">
        <v>75.850363311851524</v>
      </c>
      <c r="AC20" s="1908">
        <v>85.988596374620172</v>
      </c>
      <c r="AD20" s="1908">
        <v>59.942074194821124</v>
      </c>
      <c r="AE20" s="1908">
        <v>221.78103388129281</v>
      </c>
      <c r="AF20" s="1923">
        <v>71.59</v>
      </c>
      <c r="AG20" s="1923">
        <v>70.89</v>
      </c>
      <c r="AH20" s="1923">
        <v>69.930000000000007</v>
      </c>
      <c r="AI20" s="1908">
        <v>212.41000000000003</v>
      </c>
      <c r="AJ20" s="1918">
        <v>919.62103388129276</v>
      </c>
      <c r="AK20" s="1969"/>
      <c r="AL20" s="1968">
        <v>130.87079421361153</v>
      </c>
      <c r="AM20" s="1968">
        <v>95.154998614384638</v>
      </c>
      <c r="AN20" s="1968">
        <v>143.96120971538434</v>
      </c>
      <c r="AO20" s="1969">
        <v>369.98700254338053</v>
      </c>
      <c r="AP20" s="1968">
        <v>83.278051292016656</v>
      </c>
      <c r="AQ20" s="1968">
        <v>79.440589151764485</v>
      </c>
      <c r="AR20" s="1968">
        <v>70.620734244044797</v>
      </c>
      <c r="AS20" s="1969">
        <v>233.33937468782594</v>
      </c>
      <c r="AT20" s="1968">
        <v>102.98425503172609</v>
      </c>
      <c r="AU20" s="1968">
        <v>54.421725625815036</v>
      </c>
      <c r="AV20" s="1968">
        <v>70.906636879134723</v>
      </c>
      <c r="AW20" s="1969">
        <v>228.31261753667587</v>
      </c>
      <c r="AX20" s="1968">
        <v>46.556376437288968</v>
      </c>
      <c r="AY20" s="1968">
        <v>148.3239347771904</v>
      </c>
      <c r="AZ20" s="1968">
        <v>10.1006348261376</v>
      </c>
      <c r="BA20" s="1969">
        <v>204.98094604061697</v>
      </c>
      <c r="BB20" s="1969">
        <v>1036.6199408084995</v>
      </c>
      <c r="BC20" s="1968">
        <v>110.755687076608</v>
      </c>
      <c r="BD20" s="1968">
        <v>169.96287762181123</v>
      </c>
      <c r="BE20" s="1968">
        <v>102.35281588461568</v>
      </c>
      <c r="BF20" s="1969">
        <v>383.07138058303491</v>
      </c>
      <c r="BG20" s="1968">
        <v>77.371629928396814</v>
      </c>
      <c r="BH20" s="1968">
        <v>78.68027008519168</v>
      </c>
      <c r="BI20" s="1968">
        <v>77.312289852948481</v>
      </c>
      <c r="BJ20" s="1969">
        <v>233.36418986653698</v>
      </c>
      <c r="BK20" s="1968">
        <v>90.456752794460158</v>
      </c>
      <c r="BL20" s="1969">
        <v>260.62373350929408</v>
      </c>
      <c r="BM20" s="1969">
        <v>1205.7001895253402</v>
      </c>
      <c r="BN20" s="1968">
        <v>38.097387622471679</v>
      </c>
      <c r="BO20" s="1968">
        <v>53.049169549035518</v>
      </c>
      <c r="BP20" s="1968">
        <v>75.999725428039682</v>
      </c>
      <c r="BQ20" s="1969">
        <v>167.14628259954688</v>
      </c>
      <c r="BR20" s="2012">
        <v>62.223944494407668</v>
      </c>
      <c r="BS20" s="2012">
        <v>62.169722362736643</v>
      </c>
      <c r="BT20" s="2012">
        <v>62.326847879485449</v>
      </c>
      <c r="BU20" s="1969">
        <v>186.72051473662975</v>
      </c>
      <c r="BV20" s="1968">
        <v>64.856879408384003</v>
      </c>
      <c r="BW20" s="1968">
        <v>97.982219647959056</v>
      </c>
      <c r="BX20" s="1968">
        <v>33.823377764843521</v>
      </c>
      <c r="BY20" s="1969">
        <v>196.66247682118657</v>
      </c>
      <c r="BZ20" s="1926">
        <v>58.465118682132477</v>
      </c>
      <c r="CA20" s="1926">
        <v>60.684725150371833</v>
      </c>
      <c r="CB20" s="1926">
        <v>43.360372866058242</v>
      </c>
      <c r="CC20" s="1911">
        <v>162.51021669856254</v>
      </c>
      <c r="CE20" s="1927">
        <v>82.538269025812482</v>
      </c>
      <c r="CF20" s="1927">
        <v>33.246263901542399</v>
      </c>
      <c r="CG20" s="1927">
        <v>32.495911192750086</v>
      </c>
      <c r="CH20" s="1911">
        <v>148.28044412010496</v>
      </c>
      <c r="CI20" s="1927">
        <v>47.904723930224641</v>
      </c>
      <c r="CJ20" s="1927">
        <v>67.803561967411198</v>
      </c>
      <c r="CK20" s="1927">
        <v>54.760540254330877</v>
      </c>
      <c r="CL20" s="1911">
        <v>170.46882615196671</v>
      </c>
      <c r="CM20" s="1927">
        <v>63.961971976724499</v>
      </c>
      <c r="CN20" s="1927">
        <v>35.088127760558088</v>
      </c>
      <c r="CO20" s="1927">
        <v>36.833092770815995</v>
      </c>
      <c r="CP20" s="1908">
        <v>135.88319250809857</v>
      </c>
      <c r="CQ20" s="1923">
        <v>62.160133918965762</v>
      </c>
      <c r="CR20" s="1923">
        <v>41.516549068759041</v>
      </c>
      <c r="CS20" s="1923">
        <v>13.009546234419199</v>
      </c>
      <c r="CT20" s="1923">
        <v>116.68622922214401</v>
      </c>
      <c r="CU20" s="1923">
        <v>571.31869200231426</v>
      </c>
      <c r="CV20" s="1923">
        <v>58.782330192476174</v>
      </c>
      <c r="CW20" s="1923">
        <v>65.745189960506664</v>
      </c>
      <c r="CX20" s="1923">
        <v>57.859762869452794</v>
      </c>
      <c r="CY20" s="1908">
        <v>182.38728302243564</v>
      </c>
      <c r="CZ20" s="1923">
        <v>58.062268160000002</v>
      </c>
      <c r="DA20" s="1923">
        <v>56.209837127629939</v>
      </c>
      <c r="DB20" s="1923">
        <v>87.532555200511993</v>
      </c>
      <c r="DC20" s="1908">
        <v>201.80466048814193</v>
      </c>
      <c r="DD20" s="1923">
        <v>44.620014272093094</v>
      </c>
      <c r="DE20" s="1923">
        <v>55.681911636992005</v>
      </c>
      <c r="DF20" s="1923">
        <v>47.5737998691759</v>
      </c>
      <c r="DG20" s="1923">
        <v>147.875725778261</v>
      </c>
      <c r="DH20" s="1923">
        <v>59.832039212912633</v>
      </c>
      <c r="DI20" s="1923">
        <v>37.695206405939203</v>
      </c>
      <c r="DJ20" s="1923">
        <v>81.759916151016739</v>
      </c>
      <c r="DK20" s="1923">
        <v>179.28716176986859</v>
      </c>
      <c r="DL20" s="1923">
        <v>711.35483105870719</v>
      </c>
      <c r="DM20" s="2010">
        <v>89.183291298365461</v>
      </c>
      <c r="DN20" s="1923">
        <v>72.147266154772481</v>
      </c>
      <c r="DO20" s="1923">
        <v>96.260601397135389</v>
      </c>
      <c r="DP20" s="1923">
        <v>257.59115885027336</v>
      </c>
      <c r="DQ20" s="1923">
        <v>121.48936600247296</v>
      </c>
      <c r="DR20" s="1923">
        <v>91.993209695047696</v>
      </c>
      <c r="DS20" s="1923">
        <v>53.984597955993607</v>
      </c>
      <c r="DT20" s="1923">
        <v>267.46717365351424</v>
      </c>
      <c r="DU20" s="1923">
        <v>73.06771655712582</v>
      </c>
      <c r="DV20" s="1923">
        <v>34.274897103406545</v>
      </c>
      <c r="DW20" s="1923">
        <v>48.637019276020361</v>
      </c>
      <c r="DX20" s="1923">
        <v>155.97963293655272</v>
      </c>
      <c r="DY20" s="1923">
        <v>47.40398438628074</v>
      </c>
      <c r="DZ20" s="1923">
        <v>77.586889345561602</v>
      </c>
      <c r="EA20" s="1923">
        <v>96.69276244447417</v>
      </c>
      <c r="EB20" s="1923">
        <v>221.6836361763165</v>
      </c>
      <c r="EC20" s="2011">
        <v>902.7216016166567</v>
      </c>
      <c r="ED20" s="2010">
        <v>90.466786836255991</v>
      </c>
      <c r="EE20" s="1923">
        <v>57.779122356758592</v>
      </c>
      <c r="EF20" s="1923">
        <v>46.560717787648002</v>
      </c>
      <c r="EG20" s="1923">
        <v>194.8066269806626</v>
      </c>
      <c r="EH20" s="1923">
        <v>38.855924141747202</v>
      </c>
      <c r="EI20" s="1923">
        <v>87.3179670898176</v>
      </c>
      <c r="EJ20" s="1923">
        <v>95.283469488936959</v>
      </c>
      <c r="EK20" s="1923">
        <v>221.45736072050175</v>
      </c>
      <c r="EL20" s="1923">
        <v>56.246608807377925</v>
      </c>
      <c r="EM20" s="1923">
        <v>62.92128717478915</v>
      </c>
      <c r="EN20" s="1923">
        <v>35.763514840192002</v>
      </c>
      <c r="EO20" s="1923">
        <v>154.93141082235906</v>
      </c>
      <c r="EP20" s="1923">
        <v>60.066764506076161</v>
      </c>
      <c r="EQ20" s="1923">
        <v>65.702033589990407</v>
      </c>
      <c r="ER20" s="1923">
        <v>61.969242052976654</v>
      </c>
      <c r="ES20" s="1923">
        <v>187.73804014904323</v>
      </c>
      <c r="ET20" s="2011">
        <v>758.93343867256658</v>
      </c>
      <c r="EU20" s="1977">
        <v>68.483315028918554</v>
      </c>
      <c r="EV20" s="1974">
        <v>65.059149277472628</v>
      </c>
      <c r="EW20" s="1974">
        <v>37.86820500913921</v>
      </c>
      <c r="EX20" s="1974">
        <f t="shared" si="29"/>
        <v>171.41066931553041</v>
      </c>
      <c r="EY20" s="1974">
        <v>31.684481124798836</v>
      </c>
      <c r="EZ20" s="1974">
        <v>35.017158119480889</v>
      </c>
      <c r="FA20" s="1974">
        <v>46.419568634142728</v>
      </c>
      <c r="FB20" s="1974">
        <f t="shared" si="30"/>
        <v>113.12120787842247</v>
      </c>
      <c r="FC20" s="1974">
        <v>57.174595976435199</v>
      </c>
      <c r="FD20" s="1974">
        <v>36.019918521484804</v>
      </c>
      <c r="FE20" s="1974">
        <v>30.159902446685095</v>
      </c>
      <c r="FF20" s="1974">
        <f>FC20+FD20+FE20</f>
        <v>123.35441694460511</v>
      </c>
      <c r="FG20" s="1974">
        <v>41.806657579059198</v>
      </c>
      <c r="FH20" s="1974">
        <v>84.041450750967286</v>
      </c>
      <c r="FI20" s="1974">
        <v>61.301572908846531</v>
      </c>
      <c r="FJ20" s="1974">
        <f t="shared" si="31"/>
        <v>187.14968123887303</v>
      </c>
      <c r="FK20" s="1974">
        <f t="shared" ref="FK20:FK26" si="36">EX20+FB20+FF20+FJ20</f>
        <v>595.03597537743099</v>
      </c>
      <c r="FL20" s="1977">
        <v>95.094577390592008</v>
      </c>
      <c r="FM20" s="1974">
        <v>39.481147094938187</v>
      </c>
      <c r="FN20" s="1974">
        <v>76.334560040989729</v>
      </c>
      <c r="FO20" s="1974">
        <f t="shared" ref="FO20:FO26" si="37">FL20+FM20+FN20</f>
        <v>210.91028452651994</v>
      </c>
      <c r="FP20" s="1974">
        <v>98.503307276543993</v>
      </c>
      <c r="FQ20" s="1974">
        <v>113.1130349140378</v>
      </c>
      <c r="FR20" s="1974">
        <v>68.096366265323525</v>
      </c>
      <c r="FS20" s="1974">
        <f t="shared" ref="FS20:FS26" si="38">FP20+FQ20+FR20</f>
        <v>279.71270845590533</v>
      </c>
      <c r="FT20" s="1974">
        <v>114.2729042273472</v>
      </c>
      <c r="FU20" s="1974">
        <v>112.20134902107225</v>
      </c>
      <c r="FV20" s="1974">
        <v>66.586459337215658</v>
      </c>
      <c r="FW20" s="1974">
        <f t="shared" ref="FW20:FW26" si="39">FT20+FU20+FV20</f>
        <v>293.06071258563509</v>
      </c>
      <c r="FX20" s="1974">
        <v>122.8644624452519</v>
      </c>
      <c r="FY20" s="1974">
        <v>148.2148080751669</v>
      </c>
      <c r="FZ20" s="1974">
        <v>173.49108562610994</v>
      </c>
      <c r="GA20" s="1974">
        <f t="shared" ref="GA20:GA26" si="40">FX20+FY20+FZ20</f>
        <v>444.57035614652875</v>
      </c>
      <c r="GB20" s="1978">
        <f t="shared" ref="GB20:GB26" si="41">FO20+FS20+FW20+GA20</f>
        <v>1228.2540617145892</v>
      </c>
      <c r="GC20" s="1977">
        <v>96.389273574400008</v>
      </c>
      <c r="GD20" s="1974">
        <v>130.36918472703999</v>
      </c>
      <c r="GE20" s="1974">
        <v>145.28705980928001</v>
      </c>
      <c r="GF20" s="1974">
        <f>GC20+GD20+GE20</f>
        <v>372.04551811071997</v>
      </c>
      <c r="GG20" s="1974">
        <v>146.896134528</v>
      </c>
      <c r="GH20" s="1974">
        <v>173.76047576064002</v>
      </c>
      <c r="GI20" s="1974">
        <v>126.371297408</v>
      </c>
      <c r="GJ20" s="1974">
        <f>GG20+GH20+GI20</f>
        <v>447.02790769664</v>
      </c>
      <c r="GK20" s="1974">
        <v>236.79433224704002</v>
      </c>
      <c r="GL20" s="1974">
        <v>143.49242198016</v>
      </c>
      <c r="GM20" s="1974">
        <v>150.66704307916802</v>
      </c>
      <c r="GN20" s="1974">
        <f>GK20+GL20+GM20</f>
        <v>530.95379730636807</v>
      </c>
      <c r="GO20" s="1974">
        <v>129.4040883456</v>
      </c>
      <c r="GP20" s="1974">
        <v>142.668007401024</v>
      </c>
      <c r="GQ20" s="1974">
        <v>128.75787667942416</v>
      </c>
      <c r="GR20" s="1974">
        <f t="shared" ref="GR20:GR26" si="42">GO20+GP20+GQ20</f>
        <v>400.82997242604813</v>
      </c>
      <c r="GS20" s="1978">
        <f t="shared" ref="GS20:GS26" si="43">GF20+GJ20+GN20+GR20</f>
        <v>1750.8571955397761</v>
      </c>
      <c r="GT20" s="1977">
        <v>109.18545861142528</v>
      </c>
      <c r="GU20" s="1974">
        <v>129.515876975434</v>
      </c>
      <c r="GV20" s="1974">
        <v>197.03591286086402</v>
      </c>
      <c r="GW20" s="1974">
        <f t="shared" ref="GW20:GW26" si="44">GV20+GU20+GT20</f>
        <v>435.73724844772323</v>
      </c>
      <c r="GX20" s="1974">
        <v>127.87193035914243</v>
      </c>
      <c r="GY20" s="1974">
        <v>94.070274996461904</v>
      </c>
      <c r="GZ20" s="1974">
        <v>199.50572302981439</v>
      </c>
      <c r="HA20" s="1974">
        <f t="shared" ref="HA20:HA26" si="45">GZ20+GY20+GX20</f>
        <v>421.44792838541872</v>
      </c>
      <c r="HB20" s="1974">
        <v>122.37203487680513</v>
      </c>
      <c r="HC20" s="1974">
        <v>136.30651101057023</v>
      </c>
      <c r="HD20" s="1974">
        <v>142.28894859300863</v>
      </c>
      <c r="HE20" s="1974">
        <f t="shared" ref="HE20:HE26" si="46">HD20+HC20+HB20</f>
        <v>400.967494480384</v>
      </c>
      <c r="HF20" s="1974">
        <v>169.09270299297793</v>
      </c>
      <c r="HG20" s="1974">
        <v>93.455997320652799</v>
      </c>
      <c r="HH20" s="1974">
        <v>149.99349372023806</v>
      </c>
      <c r="HI20" s="1974">
        <f t="shared" ref="HI20:HI26" si="47">HH20+HG20+HF20</f>
        <v>412.54219403386878</v>
      </c>
      <c r="HJ20" s="1978">
        <f t="shared" ref="HJ20:HJ26" si="48">HI20+HE20+HA20+GW20</f>
        <v>1670.6948653473946</v>
      </c>
      <c r="HK20" s="1977">
        <v>88.500936264007677</v>
      </c>
      <c r="HL20" s="1974">
        <v>101.92978312621055</v>
      </c>
      <c r="HM20" s="1974">
        <v>217.45128065103742</v>
      </c>
      <c r="HN20" s="1974">
        <f t="shared" si="32"/>
        <v>407.88200004125565</v>
      </c>
      <c r="HO20" s="1974">
        <v>145.38496545479168</v>
      </c>
      <c r="HP20" s="1974">
        <v>191.24535290260991</v>
      </c>
      <c r="HQ20" s="1974">
        <v>159.74242169385985</v>
      </c>
      <c r="HR20" s="1974">
        <f t="shared" si="33"/>
        <v>496.37274005126142</v>
      </c>
      <c r="HS20" s="1974">
        <v>129.63458914284544</v>
      </c>
      <c r="HT20" s="1974">
        <v>78.557005314314225</v>
      </c>
      <c r="HU20" s="1974">
        <v>167.17788035072002</v>
      </c>
      <c r="HV20" s="1974">
        <f t="shared" si="34"/>
        <v>375.36947480787967</v>
      </c>
      <c r="HW20" s="1974">
        <v>118.43800040034816</v>
      </c>
      <c r="HX20" s="1974">
        <v>125.10103192422636</v>
      </c>
      <c r="HY20" s="1974">
        <v>131.35608352043766</v>
      </c>
      <c r="HZ20" s="1974">
        <f t="shared" si="35"/>
        <v>374.89511584501224</v>
      </c>
      <c r="IA20" s="1978">
        <f t="shared" ref="IA20:IA26" si="49">HZ20+HV20+HR20+HN20</f>
        <v>1654.519330745409</v>
      </c>
      <c r="IB20" s="1977">
        <v>134.00199811556351</v>
      </c>
      <c r="IC20" s="1974">
        <v>187.22720394976764</v>
      </c>
      <c r="ID20" s="1974">
        <v>149.51475807691776</v>
      </c>
      <c r="IE20" s="1974">
        <v>470.74396014224897</v>
      </c>
      <c r="IF20" s="1974">
        <v>151.16</v>
      </c>
      <c r="IG20" s="1974">
        <v>175.55</v>
      </c>
      <c r="IH20" s="1974">
        <v>104.75</v>
      </c>
      <c r="II20" s="1974">
        <v>431.46000000000004</v>
      </c>
      <c r="IJ20" s="1974">
        <v>85.39</v>
      </c>
      <c r="IK20" s="1974">
        <v>109.35394799722498</v>
      </c>
      <c r="IL20" s="1974">
        <v>75.594599168000002</v>
      </c>
      <c r="IM20" s="1974">
        <v>270.3426322549555</v>
      </c>
      <c r="IN20" s="1974">
        <v>120.32082504278129</v>
      </c>
      <c r="IO20" s="1974">
        <v>172.33828724736003</v>
      </c>
      <c r="IP20" s="1974">
        <v>188.67488584089602</v>
      </c>
      <c r="IQ20" s="1974">
        <v>481.33399813103733</v>
      </c>
      <c r="IR20" s="1978">
        <v>1653.8914309005274</v>
      </c>
    </row>
    <row r="21" spans="1:252" s="2001" customFormat="1" ht="38.15" customHeight="1" x14ac:dyDescent="0.5">
      <c r="A21" s="1984" t="s">
        <v>1195</v>
      </c>
      <c r="B21" s="1927">
        <v>54.994616092702714</v>
      </c>
      <c r="C21" s="1927">
        <v>65.750669813002247</v>
      </c>
      <c r="D21" s="1927">
        <v>46.343112640767998</v>
      </c>
      <c r="E21" s="1927">
        <v>167.08839854647294</v>
      </c>
      <c r="F21" s="1927">
        <v>52.913035139471361</v>
      </c>
      <c r="G21" s="1927">
        <v>68.62</v>
      </c>
      <c r="H21" s="1927">
        <v>92.02</v>
      </c>
      <c r="I21" s="1926">
        <v>213.55303513947138</v>
      </c>
      <c r="J21" s="1926">
        <v>103</v>
      </c>
      <c r="K21" s="1927">
        <v>34.93</v>
      </c>
      <c r="L21" s="1927">
        <v>66.52</v>
      </c>
      <c r="M21" s="1927">
        <v>204.45</v>
      </c>
      <c r="N21" s="1927">
        <v>101.45253119107072</v>
      </c>
      <c r="O21" s="1927">
        <v>47.448058756208646</v>
      </c>
      <c r="P21" s="1908">
        <v>91.71</v>
      </c>
      <c r="Q21" s="1908">
        <v>240.61058994727938</v>
      </c>
      <c r="R21" s="1908">
        <v>825.70202363322369</v>
      </c>
      <c r="S21" s="1908"/>
      <c r="T21" s="1908">
        <v>132.21</v>
      </c>
      <c r="U21" s="1908">
        <v>29.34</v>
      </c>
      <c r="V21" s="1908">
        <v>67.69</v>
      </c>
      <c r="W21" s="1908">
        <v>229.24</v>
      </c>
      <c r="X21" s="1908">
        <v>161.26</v>
      </c>
      <c r="Y21" s="1908">
        <v>133.44</v>
      </c>
      <c r="Z21" s="1908">
        <v>91.75</v>
      </c>
      <c r="AA21" s="1908">
        <v>386.45</v>
      </c>
      <c r="AB21" s="1908">
        <v>82.353967651952644</v>
      </c>
      <c r="AC21" s="1908">
        <v>104.88821860384769</v>
      </c>
      <c r="AD21" s="1908">
        <v>103.38357908106239</v>
      </c>
      <c r="AE21" s="1908">
        <v>290.62576533686274</v>
      </c>
      <c r="AF21" s="1923">
        <v>156.96</v>
      </c>
      <c r="AG21" s="1923">
        <v>50.29</v>
      </c>
      <c r="AH21" s="1923">
        <v>113.99</v>
      </c>
      <c r="AI21" s="1908">
        <v>321.24</v>
      </c>
      <c r="AJ21" s="1918">
        <v>1227.5557653368628</v>
      </c>
      <c r="AK21" s="1969"/>
      <c r="AL21" s="1968">
        <v>65.736358196592661</v>
      </c>
      <c r="AM21" s="1968">
        <v>206.86459088397311</v>
      </c>
      <c r="AN21" s="1968">
        <v>92.358462900746247</v>
      </c>
      <c r="AO21" s="1969">
        <v>364.95941198131203</v>
      </c>
      <c r="AP21" s="1968">
        <v>117.25520830353409</v>
      </c>
      <c r="AQ21" s="1968">
        <v>77.539092399247352</v>
      </c>
      <c r="AR21" s="1968">
        <v>81.318837528555534</v>
      </c>
      <c r="AS21" s="1969">
        <v>276.11313823133696</v>
      </c>
      <c r="AT21" s="1968">
        <v>52.072868954111996</v>
      </c>
      <c r="AU21" s="1968">
        <v>124.88567612325888</v>
      </c>
      <c r="AV21" s="1968">
        <v>65.419250927646715</v>
      </c>
      <c r="AW21" s="1969">
        <v>242.37779600501759</v>
      </c>
      <c r="AX21" s="1968">
        <v>152.5864701101568</v>
      </c>
      <c r="AY21" s="1968">
        <v>98.367890128527364</v>
      </c>
      <c r="AZ21" s="1968">
        <v>109.88592213751808</v>
      </c>
      <c r="BA21" s="1969">
        <v>360.84028237620225</v>
      </c>
      <c r="BB21" s="1969">
        <v>1244.2906285938689</v>
      </c>
      <c r="BC21" s="1968">
        <v>74.41321466218497</v>
      </c>
      <c r="BD21" s="1968">
        <v>141.8624254301952</v>
      </c>
      <c r="BE21" s="1968">
        <v>166.09343701934083</v>
      </c>
      <c r="BF21" s="1969">
        <v>382.36907711172103</v>
      </c>
      <c r="BG21" s="1968">
        <v>137.25455207219198</v>
      </c>
      <c r="BH21" s="1968">
        <v>135.06262376349696</v>
      </c>
      <c r="BI21" s="1968">
        <v>69.280415127091203</v>
      </c>
      <c r="BJ21" s="1969">
        <v>341.59759096278015</v>
      </c>
      <c r="BK21" s="1968">
        <v>127.85552660271105</v>
      </c>
      <c r="BL21" s="1969">
        <v>582.38308659699101</v>
      </c>
      <c r="BM21" s="1969">
        <v>1658.5320399411264</v>
      </c>
      <c r="BN21" s="1968">
        <v>69.40759860430849</v>
      </c>
      <c r="BO21" s="1968">
        <v>36.661567805429762</v>
      </c>
      <c r="BP21" s="1968">
        <v>64.598432134348798</v>
      </c>
      <c r="BQ21" s="1969">
        <v>170.66759854408704</v>
      </c>
      <c r="BR21" s="2012">
        <v>94.756443702558727</v>
      </c>
      <c r="BS21" s="2012">
        <v>113.55474430939138</v>
      </c>
      <c r="BT21" s="2012">
        <v>98.538937225564155</v>
      </c>
      <c r="BU21" s="1969">
        <v>306.85012523751425</v>
      </c>
      <c r="BV21" s="1968">
        <v>74.385214627000309</v>
      </c>
      <c r="BW21" s="1968">
        <v>94.450961861017603</v>
      </c>
      <c r="BX21" s="1968">
        <v>74.580461974268275</v>
      </c>
      <c r="BY21" s="1969">
        <v>243.41663846228619</v>
      </c>
      <c r="BZ21" s="1926">
        <v>100.61491324296195</v>
      </c>
      <c r="CA21" s="1926">
        <v>63.353095667773445</v>
      </c>
      <c r="CB21" s="1926">
        <v>49.375237430435845</v>
      </c>
      <c r="CC21" s="1911">
        <v>213.34324634117124</v>
      </c>
      <c r="CE21" s="1927">
        <v>46.935424402032631</v>
      </c>
      <c r="CF21" s="1927">
        <v>38.182349687726088</v>
      </c>
      <c r="CG21" s="1927">
        <v>34.268655713664472</v>
      </c>
      <c r="CH21" s="1911">
        <v>119.38642980342318</v>
      </c>
      <c r="CI21" s="1927">
        <v>81.015113021242158</v>
      </c>
      <c r="CJ21" s="1927">
        <v>38.656166163847907</v>
      </c>
      <c r="CK21" s="1927">
        <v>92.454095201157131</v>
      </c>
      <c r="CL21" s="1911">
        <v>212.12537438624719</v>
      </c>
      <c r="CM21" s="1927">
        <v>76.600698408192002</v>
      </c>
      <c r="CN21" s="1927">
        <v>61.651931219711543</v>
      </c>
      <c r="CO21" s="1927">
        <v>48.974745390291638</v>
      </c>
      <c r="CP21" s="1908">
        <v>187.2273750181952</v>
      </c>
      <c r="CQ21" s="1923">
        <v>74.944803551617284</v>
      </c>
      <c r="CR21" s="1923">
        <v>44.463053305896963</v>
      </c>
      <c r="CS21" s="1923">
        <v>30.595204261406717</v>
      </c>
      <c r="CT21" s="1923">
        <v>150.00306111892095</v>
      </c>
      <c r="CU21" s="1923">
        <v>668.7422403267866</v>
      </c>
      <c r="CV21" s="1923">
        <v>62.511577772738562</v>
      </c>
      <c r="CW21" s="1923">
        <v>56.38103833423412</v>
      </c>
      <c r="CX21" s="1923">
        <v>85.80002715919359</v>
      </c>
      <c r="CY21" s="1908">
        <v>204.69264326616627</v>
      </c>
      <c r="CZ21" s="1923">
        <v>97.205123543881584</v>
      </c>
      <c r="DA21" s="1923">
        <v>81.405886059427843</v>
      </c>
      <c r="DB21" s="1923">
        <v>36.45844017152001</v>
      </c>
      <c r="DC21" s="1908">
        <v>215.06944977482942</v>
      </c>
      <c r="DD21" s="1923">
        <v>74.270616177896727</v>
      </c>
      <c r="DE21" s="1923">
        <v>72.476958100991993</v>
      </c>
      <c r="DF21" s="1923">
        <v>61.378705206553597</v>
      </c>
      <c r="DG21" s="1923">
        <v>208.12627948544232</v>
      </c>
      <c r="DH21" s="1923">
        <v>62.591423209676805</v>
      </c>
      <c r="DI21" s="1923">
        <v>57.884587425146876</v>
      </c>
      <c r="DJ21" s="1923">
        <v>73.512018475136017</v>
      </c>
      <c r="DK21" s="1923">
        <v>193.98802910995971</v>
      </c>
      <c r="DL21" s="1923">
        <v>821.87640163639776</v>
      </c>
      <c r="DM21" s="2010">
        <v>96.142125720535063</v>
      </c>
      <c r="DN21" s="1923">
        <v>75.742481171200012</v>
      </c>
      <c r="DO21" s="1923">
        <v>134.08271204109312</v>
      </c>
      <c r="DP21" s="1923">
        <v>305.96731893282822</v>
      </c>
      <c r="DQ21" s="1923">
        <v>95.324693578583052</v>
      </c>
      <c r="DR21" s="1923">
        <v>82.719733534085108</v>
      </c>
      <c r="DS21" s="1923">
        <v>82.516017248563202</v>
      </c>
      <c r="DT21" s="1923">
        <v>260.56044436123136</v>
      </c>
      <c r="DU21" s="1923">
        <v>61.028380721198545</v>
      </c>
      <c r="DV21" s="1923">
        <v>96.514436279831273</v>
      </c>
      <c r="DW21" s="1923">
        <v>113.0560091411363</v>
      </c>
      <c r="DX21" s="1923">
        <v>270.5988261421661</v>
      </c>
      <c r="DY21" s="1923">
        <v>129.46830296047708</v>
      </c>
      <c r="DZ21" s="1923">
        <v>63.407814738455258</v>
      </c>
      <c r="EA21" s="1923">
        <v>94.679225047714908</v>
      </c>
      <c r="EB21" s="1923">
        <v>287.55534274664723</v>
      </c>
      <c r="EC21" s="2011">
        <v>1124.681932182873</v>
      </c>
      <c r="ED21" s="2010">
        <v>66.35587498368001</v>
      </c>
      <c r="EE21" s="1923">
        <v>100.88182628602218</v>
      </c>
      <c r="EF21" s="1923">
        <v>119.56537857285122</v>
      </c>
      <c r="EG21" s="1923">
        <v>286.80307984255342</v>
      </c>
      <c r="EH21" s="1923">
        <v>102.65758410756608</v>
      </c>
      <c r="EI21" s="1923">
        <v>46.843052809584641</v>
      </c>
      <c r="EJ21" s="1923">
        <v>91.534007990461447</v>
      </c>
      <c r="EK21" s="1923">
        <v>241.03464490761218</v>
      </c>
      <c r="EL21" s="1923">
        <v>104.84041185699499</v>
      </c>
      <c r="EM21" s="1923">
        <v>50.100736179772191</v>
      </c>
      <c r="EN21" s="1923">
        <v>73.621498419631124</v>
      </c>
      <c r="EO21" s="1923">
        <v>228.56264645639828</v>
      </c>
      <c r="EP21" s="1923">
        <v>118.51518439563263</v>
      </c>
      <c r="EQ21" s="1923">
        <v>61.098641320371193</v>
      </c>
      <c r="ER21" s="1923">
        <v>31.264009155962878</v>
      </c>
      <c r="ES21" s="1923">
        <v>210.87783487196668</v>
      </c>
      <c r="ET21" s="2011">
        <v>967.2782060785305</v>
      </c>
      <c r="EU21" s="1977">
        <v>71.648762258057587</v>
      </c>
      <c r="EV21" s="1974">
        <v>68.066324145154709</v>
      </c>
      <c r="EW21" s="1974">
        <v>80.989031860144863</v>
      </c>
      <c r="EX21" s="1974">
        <f t="shared" si="29"/>
        <v>220.70411826335715</v>
      </c>
      <c r="EY21" s="1974">
        <v>32.73473449700073</v>
      </c>
      <c r="EZ21" s="1974">
        <v>31.672632544063998</v>
      </c>
      <c r="FA21" s="1974">
        <v>45.067084525414387</v>
      </c>
      <c r="FB21" s="1974">
        <f t="shared" si="30"/>
        <v>109.47445156647912</v>
      </c>
      <c r="FC21" s="1974">
        <v>69.935578198717437</v>
      </c>
      <c r="FD21" s="1974">
        <v>64.069490673856009</v>
      </c>
      <c r="FE21" s="1974">
        <v>74.894416170973088</v>
      </c>
      <c r="FF21" s="1974">
        <f t="shared" ref="FF21:FF26" si="50">FC21+FD21+FE21</f>
        <v>208.89948504354652</v>
      </c>
      <c r="FG21" s="1974">
        <v>79.881461872000017</v>
      </c>
      <c r="FH21" s="1974">
        <v>44.087611632083387</v>
      </c>
      <c r="FI21" s="1974">
        <v>75.045060245410909</v>
      </c>
      <c r="FJ21" s="1974">
        <f t="shared" si="31"/>
        <v>199.01413374949431</v>
      </c>
      <c r="FK21" s="1974">
        <f t="shared" si="36"/>
        <v>738.09218862287707</v>
      </c>
      <c r="FL21" s="1977">
        <v>74.35717691575465</v>
      </c>
      <c r="FM21" s="1974">
        <v>63.399896086991525</v>
      </c>
      <c r="FN21" s="1974">
        <v>83.220104630512495</v>
      </c>
      <c r="FO21" s="1974">
        <f t="shared" si="37"/>
        <v>220.97717763325869</v>
      </c>
      <c r="FP21" s="1974">
        <v>85.02362940713455</v>
      </c>
      <c r="FQ21" s="1974">
        <v>95.822418246625304</v>
      </c>
      <c r="FR21" s="1974">
        <v>112.22770549748735</v>
      </c>
      <c r="FS21" s="1974">
        <f t="shared" si="38"/>
        <v>293.07375315124722</v>
      </c>
      <c r="FT21" s="1974">
        <v>85.704286458125992</v>
      </c>
      <c r="FU21" s="1974">
        <v>67.434591303127462</v>
      </c>
      <c r="FV21" s="1974">
        <v>92.597985979349218</v>
      </c>
      <c r="FW21" s="1974">
        <f t="shared" si="39"/>
        <v>245.7368637406027</v>
      </c>
      <c r="FX21" s="1974">
        <v>64.546317742875971</v>
      </c>
      <c r="FY21" s="1974">
        <v>163.10711630938243</v>
      </c>
      <c r="FZ21" s="1974">
        <v>73.384489419814329</v>
      </c>
      <c r="GA21" s="1974">
        <f t="shared" si="40"/>
        <v>301.03792347207275</v>
      </c>
      <c r="GB21" s="1978">
        <f t="shared" si="41"/>
        <v>1060.8257179971815</v>
      </c>
      <c r="GC21" s="1977">
        <v>109.87177986048</v>
      </c>
      <c r="GD21" s="1974">
        <v>170.08679702016002</v>
      </c>
      <c r="GE21" s="1974">
        <v>194.41297354752001</v>
      </c>
      <c r="GF21" s="1974">
        <f t="shared" ref="GF21:GF25" si="51">GC21+GD21+GE21</f>
        <v>474.37155042816005</v>
      </c>
      <c r="GG21" s="1974">
        <v>106.74090368</v>
      </c>
      <c r="GH21" s="1974">
        <v>215.59309825535999</v>
      </c>
      <c r="GI21" s="1974">
        <v>292.92550651903997</v>
      </c>
      <c r="GJ21" s="1974">
        <f t="shared" ref="GJ21:GJ25" si="52">GG21+GH21+GI21</f>
        <v>615.25950845440002</v>
      </c>
      <c r="GK21" s="1974">
        <v>284.54211878400002</v>
      </c>
      <c r="GL21" s="1974">
        <v>239.76379169792</v>
      </c>
      <c r="GM21" s="1974">
        <v>251.75198128281599</v>
      </c>
      <c r="GN21" s="1974">
        <f t="shared" ref="GN21:GN25" si="53">GK21+GL21+GM21</f>
        <v>776.05789176473604</v>
      </c>
      <c r="GO21" s="1974">
        <v>129.48892406784</v>
      </c>
      <c r="GP21" s="1974">
        <v>142.7615387847936</v>
      </c>
      <c r="GQ21" s="1974">
        <v>128.84228875327625</v>
      </c>
      <c r="GR21" s="1974">
        <f t="shared" si="42"/>
        <v>401.09275160590988</v>
      </c>
      <c r="GS21" s="1978">
        <f t="shared" si="43"/>
        <v>2266.7817022532058</v>
      </c>
      <c r="GT21" s="1977">
        <v>148.76170613538821</v>
      </c>
      <c r="GU21" s="1974">
        <v>184.50869517529085</v>
      </c>
      <c r="GV21" s="1974">
        <v>122.49092963759361</v>
      </c>
      <c r="GW21" s="1974">
        <f t="shared" si="44"/>
        <v>455.76133094827264</v>
      </c>
      <c r="GX21" s="1974">
        <v>138.55511905044477</v>
      </c>
      <c r="GY21" s="1974">
        <v>189.95684449745451</v>
      </c>
      <c r="GZ21" s="1974">
        <v>102.37909596552146</v>
      </c>
      <c r="HA21" s="1974">
        <f t="shared" si="45"/>
        <v>430.89105951342071</v>
      </c>
      <c r="HB21" s="1974">
        <v>186.62463812753413</v>
      </c>
      <c r="HC21" s="1974">
        <v>187.21690298050558</v>
      </c>
      <c r="HD21" s="1974">
        <v>170.88543291534339</v>
      </c>
      <c r="HE21" s="1974">
        <f t="shared" si="46"/>
        <v>544.72697402338304</v>
      </c>
      <c r="HF21" s="1974">
        <v>122.45323404427776</v>
      </c>
      <c r="HG21" s="1974">
        <v>156.723655646336</v>
      </c>
      <c r="HH21" s="1974">
        <v>163.2734405636096</v>
      </c>
      <c r="HI21" s="1974">
        <f t="shared" si="47"/>
        <v>442.45033025422333</v>
      </c>
      <c r="HJ21" s="1978">
        <f t="shared" si="48"/>
        <v>1873.8296947392996</v>
      </c>
      <c r="HK21" s="1977">
        <v>243.10369283694072</v>
      </c>
      <c r="HL21" s="1974">
        <v>122.87481777040895</v>
      </c>
      <c r="HM21" s="1974">
        <v>147.38604062719489</v>
      </c>
      <c r="HN21" s="1974">
        <f t="shared" si="32"/>
        <v>513.36455123454459</v>
      </c>
      <c r="HO21" s="1974">
        <v>187.54083083725828</v>
      </c>
      <c r="HP21" s="1974">
        <v>167.32431665863677</v>
      </c>
      <c r="HQ21" s="1974">
        <v>145.7082224093491</v>
      </c>
      <c r="HR21" s="1974">
        <f t="shared" si="33"/>
        <v>500.57336990524419</v>
      </c>
      <c r="HS21" s="1974">
        <v>173.32404130181121</v>
      </c>
      <c r="HT21" s="1974">
        <v>193.13030189033469</v>
      </c>
      <c r="HU21" s="1974">
        <v>102.74870816768001</v>
      </c>
      <c r="HV21" s="1974">
        <f t="shared" si="34"/>
        <v>469.20305135982596</v>
      </c>
      <c r="HW21" s="1974">
        <v>136.53226263127453</v>
      </c>
      <c r="HX21" s="1974">
        <v>184.41638912296219</v>
      </c>
      <c r="HY21" s="1974">
        <v>193.63720857911025</v>
      </c>
      <c r="HZ21" s="1974">
        <f t="shared" si="35"/>
        <v>514.585860333347</v>
      </c>
      <c r="IA21" s="1978">
        <f t="shared" si="49"/>
        <v>1997.7268328329619</v>
      </c>
      <c r="IB21" s="1977">
        <v>230.20214208466945</v>
      </c>
      <c r="IC21" s="1974">
        <v>162.87560796708863</v>
      </c>
      <c r="ID21" s="1974">
        <v>210.46040625242105</v>
      </c>
      <c r="IE21" s="1974">
        <v>603.53815630417921</v>
      </c>
      <c r="IF21" s="1974">
        <v>147.59</v>
      </c>
      <c r="IG21" s="1974">
        <v>138.33000000000001</v>
      </c>
      <c r="IH21" s="1974">
        <v>178.38</v>
      </c>
      <c r="II21" s="1974">
        <v>464.3</v>
      </c>
      <c r="IJ21" s="1974">
        <v>174.99</v>
      </c>
      <c r="IK21" s="1974">
        <v>267.82</v>
      </c>
      <c r="IL21" s="1974">
        <v>221.93235671040003</v>
      </c>
      <c r="IM21" s="1974">
        <v>664.74368179436544</v>
      </c>
      <c r="IN21" s="1974">
        <v>300.18139399671946</v>
      </c>
      <c r="IO21" s="1974">
        <v>117.6966242304</v>
      </c>
      <c r="IP21" s="1974">
        <v>129.28945214259201</v>
      </c>
      <c r="IQ21" s="1974">
        <v>547.16747036971151</v>
      </c>
      <c r="IR21" s="1978">
        <v>2279.748135455136</v>
      </c>
    </row>
    <row r="22" spans="1:252" s="2001" customFormat="1" ht="38.15" customHeight="1" x14ac:dyDescent="0.5">
      <c r="A22" s="1984" t="s">
        <v>1196</v>
      </c>
      <c r="B22" s="1927">
        <v>9.3969728502169581</v>
      </c>
      <c r="C22" s="1927">
        <v>8.0316115910758406</v>
      </c>
      <c r="D22" s="1927">
        <v>7.3523199999999997</v>
      </c>
      <c r="E22" s="1927">
        <v>24.780904441292797</v>
      </c>
      <c r="F22" s="1927">
        <v>14.08</v>
      </c>
      <c r="G22" s="1927">
        <v>9.6199999999999992</v>
      </c>
      <c r="H22" s="1927">
        <v>11.12</v>
      </c>
      <c r="I22" s="1926">
        <v>34.82</v>
      </c>
      <c r="J22" s="1926">
        <v>12.33</v>
      </c>
      <c r="K22" s="1927">
        <v>10.51</v>
      </c>
      <c r="L22" s="1927">
        <v>27.49</v>
      </c>
      <c r="M22" s="1927">
        <v>50.33</v>
      </c>
      <c r="N22" s="1927">
        <v>12.6</v>
      </c>
      <c r="O22" s="1927">
        <v>14.49</v>
      </c>
      <c r="P22" s="1908">
        <v>17.16</v>
      </c>
      <c r="Q22" s="1908">
        <v>44.25</v>
      </c>
      <c r="R22" s="1908">
        <v>154.1809044412928</v>
      </c>
      <c r="S22" s="1908"/>
      <c r="T22" s="1908">
        <v>15.37</v>
      </c>
      <c r="U22" s="1908">
        <v>17.61</v>
      </c>
      <c r="V22" s="1908">
        <v>14.66</v>
      </c>
      <c r="W22" s="1908">
        <v>47.64</v>
      </c>
      <c r="X22" s="1908">
        <v>25.71</v>
      </c>
      <c r="Y22" s="1908">
        <v>20.149999999999999</v>
      </c>
      <c r="Z22" s="1908">
        <v>15.41</v>
      </c>
      <c r="AA22" s="1908">
        <v>61.269999999999996</v>
      </c>
      <c r="AB22" s="1908">
        <v>8.79756912492544</v>
      </c>
      <c r="AC22" s="1908">
        <v>19.953009462958082</v>
      </c>
      <c r="AD22" s="1908">
        <v>21.9444665519616</v>
      </c>
      <c r="AE22" s="1908">
        <v>50.695045139845121</v>
      </c>
      <c r="AF22" s="1923">
        <v>20.79</v>
      </c>
      <c r="AG22" s="1923">
        <v>23.01</v>
      </c>
      <c r="AH22" s="1923">
        <v>21.43</v>
      </c>
      <c r="AI22" s="1908">
        <v>65.22999999999999</v>
      </c>
      <c r="AJ22" s="1918">
        <v>224.83504513984511</v>
      </c>
      <c r="AK22" s="1969"/>
      <c r="AL22" s="1968">
        <v>21.002582262251519</v>
      </c>
      <c r="AM22" s="1968">
        <v>6.0825328867840005</v>
      </c>
      <c r="AN22" s="1968">
        <v>21.812032218316798</v>
      </c>
      <c r="AO22" s="1969">
        <v>48.897147367352318</v>
      </c>
      <c r="AP22" s="1968">
        <v>10.581874711961602</v>
      </c>
      <c r="AQ22" s="1968">
        <v>12.04802172444672</v>
      </c>
      <c r="AR22" s="1968">
        <v>9.3106881172480005</v>
      </c>
      <c r="AS22" s="1969">
        <v>31.940584553656322</v>
      </c>
      <c r="AT22" s="1968">
        <v>16.153164828661762</v>
      </c>
      <c r="AU22" s="1968">
        <v>12.701681112627201</v>
      </c>
      <c r="AV22" s="1968">
        <v>15.042087343779839</v>
      </c>
      <c r="AW22" s="1969">
        <v>43.896933285068805</v>
      </c>
      <c r="AX22" s="1968">
        <v>18.099300811284476</v>
      </c>
      <c r="AY22" s="1968">
        <v>12.577953719951358</v>
      </c>
      <c r="AZ22" s="1968">
        <v>23.235100421427202</v>
      </c>
      <c r="BA22" s="1969">
        <v>53.912354952663037</v>
      </c>
      <c r="BB22" s="1969">
        <v>178.64702015874047</v>
      </c>
      <c r="BC22" s="1968">
        <v>25.1126214550528</v>
      </c>
      <c r="BD22" s="1968">
        <v>19.610718750597119</v>
      </c>
      <c r="BE22" s="1968">
        <v>15.784524852736</v>
      </c>
      <c r="BF22" s="1969">
        <v>60.507865058385917</v>
      </c>
      <c r="BG22" s="1968">
        <v>15.074991105310719</v>
      </c>
      <c r="BH22" s="1968">
        <v>14.222736754329599</v>
      </c>
      <c r="BI22" s="1968">
        <v>13.9310821940736</v>
      </c>
      <c r="BJ22" s="1969">
        <v>43.228810053713914</v>
      </c>
      <c r="BK22" s="1968">
        <v>12.609508969420801</v>
      </c>
      <c r="BL22" s="1969">
        <v>35.951574685890563</v>
      </c>
      <c r="BM22" s="1969">
        <v>185.01216636703745</v>
      </c>
      <c r="BN22" s="1968">
        <v>6.6339932608819199</v>
      </c>
      <c r="BO22" s="1968">
        <v>6.5646795323289595</v>
      </c>
      <c r="BP22" s="1968">
        <v>6.4121620679577589</v>
      </c>
      <c r="BQ22" s="1969">
        <v>19.610834861168637</v>
      </c>
      <c r="BR22" s="2012">
        <v>6.0210573955379196</v>
      </c>
      <c r="BS22" s="2012">
        <v>8.3544786019328008</v>
      </c>
      <c r="BT22" s="2012">
        <v>5.3375954588876802</v>
      </c>
      <c r="BU22" s="1969">
        <v>19.713131456358401</v>
      </c>
      <c r="BV22" s="1968">
        <v>7.9731830738022405</v>
      </c>
      <c r="BW22" s="1968">
        <v>7.0258785092096003</v>
      </c>
      <c r="BX22" s="1968">
        <v>3.8772092394086402</v>
      </c>
      <c r="BY22" s="1969">
        <v>18.87627082242048</v>
      </c>
      <c r="BZ22" s="1926">
        <v>8.9645382697984015</v>
      </c>
      <c r="CA22" s="1926">
        <v>8.0870346874163204</v>
      </c>
      <c r="CB22" s="1926">
        <v>2.9943494285209602</v>
      </c>
      <c r="CC22" s="1911">
        <v>20.045922385735683</v>
      </c>
      <c r="CE22" s="1927">
        <v>4.5778449435033606</v>
      </c>
      <c r="CF22" s="1927">
        <v>3.7265709774745597</v>
      </c>
      <c r="CG22" s="1927">
        <v>1.4721342070476802</v>
      </c>
      <c r="CH22" s="1911">
        <v>9.7765501280256011</v>
      </c>
      <c r="CI22" s="1927">
        <v>5.0579729296998401</v>
      </c>
      <c r="CJ22" s="1927">
        <v>7.0980467735961614</v>
      </c>
      <c r="CK22" s="1927">
        <v>3.3465633458176005</v>
      </c>
      <c r="CL22" s="1911">
        <v>15.502583049113602</v>
      </c>
      <c r="CM22" s="1927">
        <v>3.4926998824652795</v>
      </c>
      <c r="CN22" s="1927">
        <v>5.5718910306406411</v>
      </c>
      <c r="CO22" s="1927">
        <v>6.5361255409971202</v>
      </c>
      <c r="CP22" s="1908">
        <v>15.60071645410304</v>
      </c>
      <c r="CQ22" s="1923">
        <v>4.9261511890944005</v>
      </c>
      <c r="CR22" s="1923">
        <v>5.1741720546508807</v>
      </c>
      <c r="CS22" s="1923">
        <v>6.7612007365119995</v>
      </c>
      <c r="CT22" s="1923">
        <v>16.861523980257282</v>
      </c>
      <c r="CU22" s="1923">
        <v>57.741373611499519</v>
      </c>
      <c r="CV22" s="1923">
        <v>4.7057525812223995</v>
      </c>
      <c r="CW22" s="1923">
        <v>10.60827618889728</v>
      </c>
      <c r="CX22" s="1923">
        <v>6.3361476612095995</v>
      </c>
      <c r="CY22" s="1908">
        <v>21.650176431329278</v>
      </c>
      <c r="CZ22" s="1923">
        <v>7.0299211692236803</v>
      </c>
      <c r="DA22" s="1923">
        <v>6.1119465924198408</v>
      </c>
      <c r="DB22" s="1923">
        <v>5.8486206994636802</v>
      </c>
      <c r="DC22" s="1908">
        <v>18.990488461107201</v>
      </c>
      <c r="DD22" s="1923">
        <v>5.1125668541644798</v>
      </c>
      <c r="DE22" s="1923">
        <v>9.4571187077222412</v>
      </c>
      <c r="DF22" s="1923">
        <v>8.7831225629183987</v>
      </c>
      <c r="DG22" s="1923">
        <v>23.352808124805122</v>
      </c>
      <c r="DH22" s="1923">
        <v>6.3167078020812797</v>
      </c>
      <c r="DI22" s="1923">
        <v>8.6890467189759999</v>
      </c>
      <c r="DJ22" s="1923">
        <v>8.0828279188852363</v>
      </c>
      <c r="DK22" s="1923">
        <v>23.088582439942517</v>
      </c>
      <c r="DL22" s="1923">
        <v>87.082055457184111</v>
      </c>
      <c r="DM22" s="2010">
        <v>9.0535009771212813</v>
      </c>
      <c r="DN22" s="1923">
        <v>10.927482291712</v>
      </c>
      <c r="DO22" s="1923">
        <v>3.9701403016533332</v>
      </c>
      <c r="DP22" s="1923">
        <v>23.951123570486615</v>
      </c>
      <c r="DQ22" s="1923">
        <v>9.5734800223138912</v>
      </c>
      <c r="DR22" s="1923">
        <v>8.6397361704960005</v>
      </c>
      <c r="DS22" s="1923">
        <v>7.542645419776</v>
      </c>
      <c r="DT22" s="1923">
        <v>25.755861612585893</v>
      </c>
      <c r="DU22" s="1923">
        <v>6.8604761389149091</v>
      </c>
      <c r="DV22" s="1923">
        <v>6.2938885439348367</v>
      </c>
      <c r="DW22" s="1923">
        <v>12.378003518198689</v>
      </c>
      <c r="DX22" s="1923">
        <v>25.532368201048435</v>
      </c>
      <c r="DY22" s="1923">
        <v>12.79058306141091</v>
      </c>
      <c r="DZ22" s="1923">
        <v>6.9762001669120002</v>
      </c>
      <c r="EA22" s="1923">
        <v>6.1473103562007285</v>
      </c>
      <c r="EB22" s="1923">
        <v>25.914093584523641</v>
      </c>
      <c r="EC22" s="2011">
        <v>101.15344696864457</v>
      </c>
      <c r="ED22" s="2010">
        <v>5.5068389090304004</v>
      </c>
      <c r="EE22" s="1923">
        <v>6.1415406775296004</v>
      </c>
      <c r="EF22" s="1923">
        <v>6.9890715933696006</v>
      </c>
      <c r="EG22" s="1923">
        <v>18.637451179929602</v>
      </c>
      <c r="EH22" s="1923">
        <v>11.896062917934545</v>
      </c>
      <c r="EI22" s="1923">
        <v>7.6094035839999998</v>
      </c>
      <c r="EJ22" s="1923">
        <v>7.3673901212160011</v>
      </c>
      <c r="EK22" s="1923">
        <v>26.872856623150547</v>
      </c>
      <c r="EL22" s="1923">
        <v>4.2586455596697599</v>
      </c>
      <c r="EM22" s="1923">
        <v>7.902501575475199</v>
      </c>
      <c r="EN22" s="1923">
        <v>7.3700453943244817</v>
      </c>
      <c r="EO22" s="1923">
        <v>19.53119252946944</v>
      </c>
      <c r="EP22" s="1923">
        <v>7.7223070051839988</v>
      </c>
      <c r="EQ22" s="1923">
        <v>7.6196441412249616</v>
      </c>
      <c r="ER22" s="1923">
        <v>6.2832869677875207</v>
      </c>
      <c r="ES22" s="1923">
        <v>21.625238114196481</v>
      </c>
      <c r="ET22" s="2011">
        <v>86.666738446746066</v>
      </c>
      <c r="EU22" s="1977">
        <v>10.03330414238869</v>
      </c>
      <c r="EV22" s="1974">
        <v>9.5316389352692532</v>
      </c>
      <c r="EW22" s="1974">
        <v>11.253203101421382</v>
      </c>
      <c r="EX22" s="1974">
        <f t="shared" si="29"/>
        <v>30.818146179079328</v>
      </c>
      <c r="EY22" s="1974">
        <v>4.7473754093672733</v>
      </c>
      <c r="EZ22" s="1974">
        <v>3.0475529391103993</v>
      </c>
      <c r="FA22" s="1974">
        <v>3.7862633453568004</v>
      </c>
      <c r="FB22" s="1974">
        <f t="shared" si="30"/>
        <v>11.581191693834473</v>
      </c>
      <c r="FC22" s="1974">
        <v>6.7254333909120003</v>
      </c>
      <c r="FD22" s="1974">
        <v>8.5949574513877369</v>
      </c>
      <c r="FE22" s="1974">
        <v>6.3208185678545474</v>
      </c>
      <c r="FF22" s="1974">
        <f t="shared" si="50"/>
        <v>21.641209410154286</v>
      </c>
      <c r="FG22" s="1974">
        <v>8.4471284386047998</v>
      </c>
      <c r="FH22" s="1974">
        <v>8.7316733170559999</v>
      </c>
      <c r="FI22" s="1974">
        <v>5.2629343225832717</v>
      </c>
      <c r="FJ22" s="1974">
        <f t="shared" si="31"/>
        <v>22.44173607824407</v>
      </c>
      <c r="FK22" s="1974">
        <f t="shared" si="36"/>
        <v>86.48228336131217</v>
      </c>
      <c r="FL22" s="1977">
        <v>11.963081553194668</v>
      </c>
      <c r="FM22" s="1974">
        <v>5.9651933542109088</v>
      </c>
      <c r="FN22" s="1974">
        <v>11.627828330007276</v>
      </c>
      <c r="FO22" s="1974">
        <f t="shared" si="37"/>
        <v>29.556103237412852</v>
      </c>
      <c r="FP22" s="1974">
        <v>9.5334684969309116</v>
      </c>
      <c r="FQ22" s="1974">
        <v>12.753884008197119</v>
      </c>
      <c r="FR22" s="1974">
        <v>7.493277315481599</v>
      </c>
      <c r="FS22" s="1974">
        <f t="shared" si="38"/>
        <v>29.780629820609629</v>
      </c>
      <c r="FT22" s="1974">
        <v>12.629244027733852</v>
      </c>
      <c r="FU22" s="1974">
        <v>18.384105938275507</v>
      </c>
      <c r="FV22" s="1974">
        <v>19.366268104295177</v>
      </c>
      <c r="FW22" s="1974">
        <f t="shared" si="39"/>
        <v>50.379618070304531</v>
      </c>
      <c r="FX22" s="1974">
        <v>14.312739433595956</v>
      </c>
      <c r="FY22" s="1974">
        <v>25.306623807521095</v>
      </c>
      <c r="FZ22" s="1974">
        <v>23.674544982680008</v>
      </c>
      <c r="GA22" s="1974">
        <f t="shared" si="40"/>
        <v>63.293908223797061</v>
      </c>
      <c r="GB22" s="1978">
        <f t="shared" si="41"/>
        <v>173.01025935212408</v>
      </c>
      <c r="GC22" s="1977">
        <v>19.394121420799998</v>
      </c>
      <c r="GD22" s="1974">
        <v>9.3870079488000009</v>
      </c>
      <c r="GE22" s="1974">
        <v>12.421439170559999</v>
      </c>
      <c r="GF22" s="1974">
        <f t="shared" si="51"/>
        <v>41.202568540160001</v>
      </c>
      <c r="GG22" s="1974">
        <v>17.234503936000003</v>
      </c>
      <c r="GH22" s="1974">
        <v>19.192186890239999</v>
      </c>
      <c r="GI22" s="1974">
        <v>14.749358592</v>
      </c>
      <c r="GJ22" s="1974">
        <f t="shared" si="52"/>
        <v>51.176049418240005</v>
      </c>
      <c r="GK22" s="1974">
        <v>13.7593905152</v>
      </c>
      <c r="GL22" s="1974">
        <v>11.289455098880003</v>
      </c>
      <c r="GM22" s="1974">
        <v>11.853927853824002</v>
      </c>
      <c r="GN22" s="1974">
        <f t="shared" si="53"/>
        <v>36.902773467904005</v>
      </c>
      <c r="GO22" s="1974">
        <v>14.588702356480001</v>
      </c>
      <c r="GP22" s="1974">
        <v>16.084044348019198</v>
      </c>
      <c r="GQ22" s="1974">
        <v>14.515850024087326</v>
      </c>
      <c r="GR22" s="1974">
        <f t="shared" si="42"/>
        <v>45.188596728586525</v>
      </c>
      <c r="GS22" s="1978">
        <f t="shared" si="43"/>
        <v>174.46998815489056</v>
      </c>
      <c r="GT22" s="1977">
        <v>7.8264027067955224</v>
      </c>
      <c r="GU22" s="1974">
        <v>16.931296916989677</v>
      </c>
      <c r="GV22" s="1974">
        <v>13.469116911616</v>
      </c>
      <c r="GW22" s="1974">
        <f t="shared" si="44"/>
        <v>38.226816535401198</v>
      </c>
      <c r="GX22" s="1974">
        <v>7.0850350106112003</v>
      </c>
      <c r="GY22" s="1974">
        <v>17.402289558667636</v>
      </c>
      <c r="GZ22" s="1974">
        <v>7.450905555626667</v>
      </c>
      <c r="HA22" s="1974">
        <f t="shared" si="45"/>
        <v>31.938230124905502</v>
      </c>
      <c r="HB22" s="1974">
        <v>8.0229465735372791</v>
      </c>
      <c r="HC22" s="1974">
        <v>18.015927289026557</v>
      </c>
      <c r="HD22" s="1974">
        <v>14.435850482611199</v>
      </c>
      <c r="HE22" s="1974">
        <f t="shared" si="46"/>
        <v>40.474724345175034</v>
      </c>
      <c r="HF22" s="1974">
        <v>12.701029618160637</v>
      </c>
      <c r="HG22" s="1974">
        <v>17.362745123967997</v>
      </c>
      <c r="HH22" s="1974">
        <v>16.832575722408961</v>
      </c>
      <c r="HI22" s="1974">
        <f t="shared" si="47"/>
        <v>46.896350464537598</v>
      </c>
      <c r="HJ22" s="1978">
        <f t="shared" si="48"/>
        <v>157.53612147001934</v>
      </c>
      <c r="HK22" s="1977">
        <v>19.585045146839036</v>
      </c>
      <c r="HL22" s="1974">
        <v>4.6400415331225595</v>
      </c>
      <c r="HM22" s="1974">
        <v>12.667168667414016</v>
      </c>
      <c r="HN22" s="1974">
        <f t="shared" si="32"/>
        <v>36.89225534737561</v>
      </c>
      <c r="HO22" s="1974">
        <v>12.849114977402879</v>
      </c>
      <c r="HP22" s="1974">
        <v>10.490003018879998</v>
      </c>
      <c r="HQ22" s="1974">
        <v>0</v>
      </c>
      <c r="HR22" s="1974">
        <f t="shared" si="33"/>
        <v>23.339117996282877</v>
      </c>
      <c r="HS22" s="1974">
        <v>14.657842435368961</v>
      </c>
      <c r="HT22" s="1974">
        <v>18.808853751029762</v>
      </c>
      <c r="HU22" s="1974">
        <v>11.601969152000001</v>
      </c>
      <c r="HV22" s="1974">
        <f t="shared" si="34"/>
        <v>45.068665338398723</v>
      </c>
      <c r="HW22" s="1974">
        <v>28.887172750248958</v>
      </c>
      <c r="HX22" s="1974">
        <v>18.694086546852869</v>
      </c>
      <c r="HY22" s="1974">
        <v>19.628790874195513</v>
      </c>
      <c r="HZ22" s="1974">
        <f t="shared" si="35"/>
        <v>67.21005017129734</v>
      </c>
      <c r="IA22" s="1978">
        <f t="shared" si="49"/>
        <v>172.51008885335455</v>
      </c>
      <c r="IB22" s="1977">
        <v>16.343800110376964</v>
      </c>
      <c r="IC22" s="1974">
        <v>22.762758242150401</v>
      </c>
      <c r="ID22" s="1974">
        <v>21.104032954767362</v>
      </c>
      <c r="IE22" s="1974">
        <v>60.21059130729472</v>
      </c>
      <c r="IF22" s="1974">
        <v>17.170000000000002</v>
      </c>
      <c r="IG22" s="1974">
        <v>12.74</v>
      </c>
      <c r="IH22" s="1974">
        <v>15.45</v>
      </c>
      <c r="II22" s="1974">
        <v>45.36</v>
      </c>
      <c r="IJ22" s="1974">
        <v>6.36</v>
      </c>
      <c r="IK22" s="1974">
        <v>24.119745621888001</v>
      </c>
      <c r="IL22" s="1974">
        <v>18.38133460992</v>
      </c>
      <c r="IM22" s="1974">
        <v>48.865952327024637</v>
      </c>
      <c r="IN22" s="1974">
        <v>41.413789569611126</v>
      </c>
      <c r="IO22" s="1974">
        <v>16.466421196800002</v>
      </c>
      <c r="IP22" s="1974">
        <v>16.059968899072</v>
      </c>
      <c r="IQ22" s="1974">
        <v>73.940179665483129</v>
      </c>
      <c r="IR22" s="1978">
        <v>228.37945955688792</v>
      </c>
    </row>
    <row r="23" spans="1:252" s="2001" customFormat="1" ht="38.15" customHeight="1" x14ac:dyDescent="0.5">
      <c r="A23" s="1984" t="s">
        <v>1204</v>
      </c>
      <c r="B23" s="1927">
        <v>0</v>
      </c>
      <c r="C23" s="1927">
        <v>0</v>
      </c>
      <c r="D23" s="1927">
        <v>0</v>
      </c>
      <c r="E23" s="1927">
        <v>0</v>
      </c>
      <c r="F23" s="1927">
        <v>0</v>
      </c>
      <c r="G23" s="1927">
        <v>0</v>
      </c>
      <c r="H23" s="1927">
        <v>0</v>
      </c>
      <c r="I23" s="1926">
        <v>0</v>
      </c>
      <c r="J23" s="1926">
        <v>0</v>
      </c>
      <c r="K23" s="1927">
        <v>0</v>
      </c>
      <c r="L23" s="1927">
        <v>0</v>
      </c>
      <c r="M23" s="1927">
        <v>0</v>
      </c>
      <c r="N23" s="1927">
        <v>0</v>
      </c>
      <c r="O23" s="1927">
        <v>0</v>
      </c>
      <c r="P23" s="1923">
        <v>0</v>
      </c>
      <c r="Q23" s="1923">
        <v>0</v>
      </c>
      <c r="R23" s="1923">
        <v>0</v>
      </c>
      <c r="S23" s="1923"/>
      <c r="T23" s="1923"/>
      <c r="U23" s="1923"/>
      <c r="V23" s="1923"/>
      <c r="W23" s="1923">
        <v>0</v>
      </c>
      <c r="X23" s="1923"/>
      <c r="Y23" s="1923"/>
      <c r="Z23" s="1923"/>
      <c r="AA23" s="1923">
        <v>0</v>
      </c>
      <c r="AB23" s="1923">
        <v>0</v>
      </c>
      <c r="AC23" s="1923">
        <v>0</v>
      </c>
      <c r="AD23" s="1923">
        <v>0</v>
      </c>
      <c r="AE23" s="1923">
        <v>0</v>
      </c>
      <c r="AF23" s="1923"/>
      <c r="AG23" s="1923"/>
      <c r="AH23" s="1923"/>
      <c r="AI23" s="1923">
        <v>0</v>
      </c>
      <c r="AJ23" s="1918">
        <v>0</v>
      </c>
      <c r="AK23" s="1969"/>
      <c r="AL23" s="1968">
        <v>0</v>
      </c>
      <c r="AM23" s="1968">
        <v>0</v>
      </c>
      <c r="AN23" s="1968">
        <v>0</v>
      </c>
      <c r="AO23" s="1969">
        <v>0</v>
      </c>
      <c r="AP23" s="1968">
        <v>0</v>
      </c>
      <c r="AQ23" s="1968">
        <v>0</v>
      </c>
      <c r="AR23" s="1968">
        <v>0</v>
      </c>
      <c r="AS23" s="1969">
        <v>0</v>
      </c>
      <c r="AT23" s="1968">
        <v>0</v>
      </c>
      <c r="AU23" s="1968">
        <v>0</v>
      </c>
      <c r="AV23" s="1968">
        <v>0</v>
      </c>
      <c r="AW23" s="1969">
        <v>0</v>
      </c>
      <c r="AX23" s="1968">
        <v>0</v>
      </c>
      <c r="AY23" s="1968">
        <v>0</v>
      </c>
      <c r="AZ23" s="1968">
        <v>0</v>
      </c>
      <c r="BA23" s="1969">
        <v>0</v>
      </c>
      <c r="BB23" s="1969">
        <v>0</v>
      </c>
      <c r="BC23" s="1970" t="s">
        <v>152</v>
      </c>
      <c r="BD23" s="1970" t="s">
        <v>152</v>
      </c>
      <c r="BE23" s="1970" t="s">
        <v>152</v>
      </c>
      <c r="BF23" s="1970" t="s">
        <v>152</v>
      </c>
      <c r="BG23" s="1970" t="s">
        <v>152</v>
      </c>
      <c r="BH23" s="1970" t="s">
        <v>152</v>
      </c>
      <c r="BI23" s="1970" t="s">
        <v>152</v>
      </c>
      <c r="BJ23" s="1970" t="s">
        <v>152</v>
      </c>
      <c r="BK23" s="1970" t="s">
        <v>152</v>
      </c>
      <c r="BL23" s="1970" t="s">
        <v>152</v>
      </c>
      <c r="BM23" s="1970" t="s">
        <v>152</v>
      </c>
      <c r="BN23" s="1970" t="s">
        <v>152</v>
      </c>
      <c r="BO23" s="2012">
        <v>0</v>
      </c>
      <c r="BP23" s="2012">
        <v>0</v>
      </c>
      <c r="BQ23" s="2012">
        <v>0</v>
      </c>
      <c r="BR23" s="2012">
        <v>0</v>
      </c>
      <c r="BS23" s="2012">
        <v>0</v>
      </c>
      <c r="BT23" s="2012">
        <v>0</v>
      </c>
      <c r="BU23" s="2012">
        <v>0</v>
      </c>
      <c r="BV23" s="2012">
        <v>0</v>
      </c>
      <c r="BW23" s="2012">
        <v>0</v>
      </c>
      <c r="BX23" s="2012">
        <v>0</v>
      </c>
      <c r="BY23" s="2012">
        <v>0</v>
      </c>
      <c r="BZ23" s="1926">
        <v>0</v>
      </c>
      <c r="CA23" s="1926">
        <v>0</v>
      </c>
      <c r="CB23" s="1926">
        <v>0</v>
      </c>
      <c r="CC23" s="1911">
        <v>0</v>
      </c>
      <c r="CE23" s="1927">
        <v>1.0590768579697778</v>
      </c>
      <c r="CF23" s="1927">
        <v>3.9104863180334548</v>
      </c>
      <c r="CG23" s="1927">
        <v>4.0722688081919998</v>
      </c>
      <c r="CH23" s="1911">
        <v>9.0418319841952322</v>
      </c>
      <c r="CI23" s="1927">
        <v>5.8306524320767998</v>
      </c>
      <c r="CJ23" s="1927">
        <v>2.7667200135168004</v>
      </c>
      <c r="CK23" s="1927">
        <v>5.4192702781440003</v>
      </c>
      <c r="CL23" s="1911">
        <v>14.016642723737601</v>
      </c>
      <c r="CM23" s="1927">
        <v>5.1661139643903997</v>
      </c>
      <c r="CN23" s="1927">
        <v>6.5311075925098754</v>
      </c>
      <c r="CO23" s="1923">
        <v>3.4187829078009599</v>
      </c>
      <c r="CP23" s="1908">
        <v>15.116004464701234</v>
      </c>
      <c r="CQ23" s="1923">
        <v>5.6551751738181819</v>
      </c>
      <c r="CR23" s="1923">
        <v>0</v>
      </c>
      <c r="CS23" s="1923">
        <v>0</v>
      </c>
      <c r="CT23" s="1923">
        <v>5.6551751738181819</v>
      </c>
      <c r="CU23" s="1923">
        <v>43.829654346452244</v>
      </c>
      <c r="CV23" s="1923">
        <v>6.8923430781849602</v>
      </c>
      <c r="CW23" s="1923">
        <v>10.669951879372798</v>
      </c>
      <c r="CX23" s="1923">
        <v>9.6945442972876794</v>
      </c>
      <c r="CY23" s="1908">
        <v>27.256839254845438</v>
      </c>
      <c r="CZ23" s="1923">
        <v>5.4866478791023887</v>
      </c>
      <c r="DA23" s="1923">
        <v>13.150659835197441</v>
      </c>
      <c r="DB23" s="1923">
        <v>17.161965104793598</v>
      </c>
      <c r="DC23" s="1908">
        <v>35.799272819093432</v>
      </c>
      <c r="DD23" s="1923">
        <v>8.4626184877614552</v>
      </c>
      <c r="DE23" s="1923">
        <v>37.517316277077242</v>
      </c>
      <c r="DF23" s="1923">
        <v>15.106751217689602</v>
      </c>
      <c r="DG23" s="1923">
        <v>61.086685982528294</v>
      </c>
      <c r="DH23" s="1923">
        <v>0</v>
      </c>
      <c r="DI23" s="1923">
        <v>15.077465094231155</v>
      </c>
      <c r="DJ23" s="1923">
        <v>19.021276068046081</v>
      </c>
      <c r="DK23" s="1923">
        <v>34.098741162277236</v>
      </c>
      <c r="DL23" s="1923">
        <v>158.24153921874441</v>
      </c>
      <c r="DM23" s="2010">
        <v>11.788775588657895</v>
      </c>
      <c r="DN23" s="1923">
        <v>11.453376083184001</v>
      </c>
      <c r="DO23" s="1923">
        <v>23.979981403111843</v>
      </c>
      <c r="DP23" s="1923">
        <v>47.222133074953739</v>
      </c>
      <c r="DQ23" s="1923">
        <v>6.4396331971584004</v>
      </c>
      <c r="DR23" s="1923">
        <v>22.972679896473601</v>
      </c>
      <c r="DS23" s="1923">
        <v>0</v>
      </c>
      <c r="DT23" s="1923">
        <v>29.412313093632001</v>
      </c>
      <c r="DU23" s="1923">
        <v>62.555586141090913</v>
      </c>
      <c r="DV23" s="1923">
        <v>6.6227920432299037</v>
      </c>
      <c r="DW23" s="1923">
        <v>7.0503456084969605</v>
      </c>
      <c r="DX23" s="1923">
        <v>76.228723792817775</v>
      </c>
      <c r="DY23" s="1923">
        <v>15.246949188844802</v>
      </c>
      <c r="DZ23" s="1923">
        <v>0</v>
      </c>
      <c r="EA23" s="1923">
        <v>0</v>
      </c>
      <c r="EB23" s="1923">
        <v>15.246949188844802</v>
      </c>
      <c r="EC23" s="2011">
        <v>168.11011915024832</v>
      </c>
      <c r="ED23" s="2010">
        <v>21.008536547796005</v>
      </c>
      <c r="EE23" s="1923">
        <v>21.521403783054001</v>
      </c>
      <c r="EF23" s="1923">
        <v>11.366931981600001</v>
      </c>
      <c r="EG23" s="1923">
        <v>53.896872312450014</v>
      </c>
      <c r="EH23" s="1923">
        <v>13.106784264</v>
      </c>
      <c r="EI23" s="1923">
        <v>13.1369066736</v>
      </c>
      <c r="EJ23" s="1923">
        <v>0</v>
      </c>
      <c r="EK23" s="1923">
        <v>26.2436909376</v>
      </c>
      <c r="EL23" s="1923">
        <v>17.518151960985602</v>
      </c>
      <c r="EM23" s="1923">
        <v>10.0807264250112</v>
      </c>
      <c r="EN23" s="1923">
        <v>11.78119844171264</v>
      </c>
      <c r="EO23" s="1923">
        <v>39.380076827709445</v>
      </c>
      <c r="EP23" s="1923">
        <v>4.1336473599999993E-3</v>
      </c>
      <c r="EQ23" s="1923">
        <v>5.7121812879462404</v>
      </c>
      <c r="ER23" s="1923">
        <v>0</v>
      </c>
      <c r="ES23" s="1923">
        <v>5.7163149353062401</v>
      </c>
      <c r="ET23" s="2011">
        <v>125.2369550130657</v>
      </c>
      <c r="EU23" s="1977">
        <v>0</v>
      </c>
      <c r="EV23" s="1974">
        <v>0</v>
      </c>
      <c r="EW23" s="1974">
        <v>8.3671381775871989</v>
      </c>
      <c r="EX23" s="1974">
        <f t="shared" si="29"/>
        <v>8.3671381775871989</v>
      </c>
      <c r="EY23" s="1974">
        <v>1.2680895253015274</v>
      </c>
      <c r="EZ23" s="1974">
        <v>0</v>
      </c>
      <c r="FA23" s="1974">
        <v>0</v>
      </c>
      <c r="FB23" s="1974">
        <f t="shared" si="30"/>
        <v>1.2680895253015274</v>
      </c>
      <c r="FC23" s="1974">
        <v>12.305138688860159</v>
      </c>
      <c r="FD23" s="1974">
        <v>0</v>
      </c>
      <c r="FE23" s="1974">
        <v>3.6927043138559998</v>
      </c>
      <c r="FF23" s="1974">
        <f t="shared" si="50"/>
        <v>15.997843002716159</v>
      </c>
      <c r="FG23" s="1974">
        <v>3.5747943014399999</v>
      </c>
      <c r="FH23" s="1974">
        <v>0</v>
      </c>
      <c r="FI23" s="1974">
        <v>4.4277126389294548</v>
      </c>
      <c r="FJ23" s="1974">
        <f t="shared" si="31"/>
        <v>8.0025069403694538</v>
      </c>
      <c r="FK23" s="1974">
        <f t="shared" si="36"/>
        <v>33.635577645974337</v>
      </c>
      <c r="FL23" s="1977">
        <v>14.339642642431999</v>
      </c>
      <c r="FM23" s="1974">
        <v>0</v>
      </c>
      <c r="FN23" s="1974">
        <v>6.0438258764024253</v>
      </c>
      <c r="FO23" s="1974">
        <f t="shared" si="37"/>
        <v>20.383468518834423</v>
      </c>
      <c r="FP23" s="1974">
        <v>7.4355488256741813</v>
      </c>
      <c r="FQ23" s="1974">
        <v>5.6891857856000003</v>
      </c>
      <c r="FR23" s="1974">
        <v>0</v>
      </c>
      <c r="FS23" s="1974">
        <f t="shared" si="38"/>
        <v>13.124734611274182</v>
      </c>
      <c r="FT23" s="1974">
        <v>3.0322115950000006E-2</v>
      </c>
      <c r="FU23" s="1974">
        <v>1.1870331080000001E-2</v>
      </c>
      <c r="FV23" s="1974">
        <v>2.3995353739999999E-2</v>
      </c>
      <c r="FW23" s="1974">
        <f t="shared" si="39"/>
        <v>6.6187800770000013E-2</v>
      </c>
      <c r="FX23" s="1974">
        <v>2.1790469040000003E-2</v>
      </c>
      <c r="FY23" s="1974">
        <v>1.0840234210000001E-2</v>
      </c>
      <c r="FZ23" s="1974">
        <v>2.1657711400000002E-2</v>
      </c>
      <c r="GA23" s="1974">
        <f t="shared" si="40"/>
        <v>5.4288414650000005E-2</v>
      </c>
      <c r="GB23" s="1978">
        <f t="shared" si="41"/>
        <v>33.62867934552861</v>
      </c>
      <c r="GC23" s="1977">
        <v>7.2991844966399997</v>
      </c>
      <c r="GD23" s="1974">
        <v>21.766555008000001</v>
      </c>
      <c r="GE23" s="1974">
        <v>10.7370467328</v>
      </c>
      <c r="GF23" s="1974">
        <f t="shared" si="51"/>
        <v>39.802786237440003</v>
      </c>
      <c r="GG23" s="1974">
        <v>23.605705113599999</v>
      </c>
      <c r="GH23" s="1974">
        <v>26.884696903679998</v>
      </c>
      <c r="GI23" s="1974">
        <v>27.848201758719998</v>
      </c>
      <c r="GJ23" s="1974">
        <f t="shared" si="52"/>
        <v>78.338603775999999</v>
      </c>
      <c r="GK23" s="1974">
        <v>32.422345943040007</v>
      </c>
      <c r="GL23" s="1974">
        <v>24.3433920256</v>
      </c>
      <c r="GM23" s="1974">
        <v>25.560561626880002</v>
      </c>
      <c r="GN23" s="1974">
        <f t="shared" si="53"/>
        <v>82.326299595520013</v>
      </c>
      <c r="GO23" s="1974">
        <v>11.698731847680001</v>
      </c>
      <c r="GP23" s="1974">
        <v>12.897851862067203</v>
      </c>
      <c r="GQ23" s="1974">
        <v>11.640311305515649</v>
      </c>
      <c r="GR23" s="1974">
        <f t="shared" si="42"/>
        <v>36.236895015262853</v>
      </c>
      <c r="GS23" s="1978">
        <f t="shared" si="43"/>
        <v>236.70458462422289</v>
      </c>
      <c r="GT23" s="1977">
        <v>17.57366236264448</v>
      </c>
      <c r="GU23" s="1974">
        <v>20.37112136656291</v>
      </c>
      <c r="GV23" s="1974">
        <v>16.448131027148797</v>
      </c>
      <c r="GW23" s="1974">
        <f t="shared" si="44"/>
        <v>54.392914756356191</v>
      </c>
      <c r="GX23" s="1974">
        <v>22.737379031772161</v>
      </c>
      <c r="GY23" s="1974">
        <v>16.1827962319541</v>
      </c>
      <c r="GZ23" s="1974">
        <v>15.589361664661977</v>
      </c>
      <c r="HA23" s="1974">
        <f t="shared" si="45"/>
        <v>54.509536928388243</v>
      </c>
      <c r="HB23" s="1974">
        <v>14.841705846784</v>
      </c>
      <c r="HC23" s="1974">
        <v>0</v>
      </c>
      <c r="HD23" s="1974">
        <v>21.124871350016004</v>
      </c>
      <c r="HE23" s="1974">
        <f t="shared" si="46"/>
        <v>35.966577196800003</v>
      </c>
      <c r="HF23" s="1974">
        <v>11.360435767869443</v>
      </c>
      <c r="HG23" s="1974">
        <v>20.596527835192319</v>
      </c>
      <c r="HH23" s="1974">
        <v>18.918995689451521</v>
      </c>
      <c r="HI23" s="1974">
        <f t="shared" si="47"/>
        <v>50.875959292513286</v>
      </c>
      <c r="HJ23" s="1978">
        <f t="shared" si="48"/>
        <v>195.74498817405774</v>
      </c>
      <c r="HK23" s="1977">
        <v>9.4600446992384004</v>
      </c>
      <c r="HL23" s="1974">
        <v>9.2760285846527992</v>
      </c>
      <c r="HM23" s="1974">
        <v>22.587687116467201</v>
      </c>
      <c r="HN23" s="1974">
        <f t="shared" si="32"/>
        <v>41.323760400358402</v>
      </c>
      <c r="HO23" s="1974">
        <v>8.9514252838348796</v>
      </c>
      <c r="HP23" s="1974">
        <v>27.00090726115328</v>
      </c>
      <c r="HQ23" s="1974">
        <v>18.451271961820158</v>
      </c>
      <c r="HR23" s="1974">
        <f t="shared" si="33"/>
        <v>54.403604506808321</v>
      </c>
      <c r="HS23" s="1974">
        <v>14.558234458736637</v>
      </c>
      <c r="HT23" s="1974">
        <v>19.579808129300478</v>
      </c>
      <c r="HU23" s="1974">
        <v>0</v>
      </c>
      <c r="HV23" s="1974">
        <f t="shared" si="34"/>
        <v>34.138042588037116</v>
      </c>
      <c r="HW23" s="1974">
        <v>22.613062787448005</v>
      </c>
      <c r="HX23" s="1974">
        <v>18.984963529653744</v>
      </c>
      <c r="HY23" s="1974">
        <v>19.934211706136431</v>
      </c>
      <c r="HZ23" s="1974">
        <f t="shared" si="35"/>
        <v>61.532238023238179</v>
      </c>
      <c r="IA23" s="1978">
        <f t="shared" si="49"/>
        <v>191.39764551844203</v>
      </c>
      <c r="IB23" s="1977">
        <v>20.575991341158399</v>
      </c>
      <c r="IC23" s="1974">
        <v>0</v>
      </c>
      <c r="ID23" s="1974">
        <v>7.3872891823104005</v>
      </c>
      <c r="IE23" s="1974">
        <v>27.9632805234688</v>
      </c>
      <c r="IF23" s="1974">
        <v>7.88</v>
      </c>
      <c r="IG23" s="1974">
        <v>11.53</v>
      </c>
      <c r="IH23" s="1974">
        <v>16.98</v>
      </c>
      <c r="II23" s="1974">
        <v>36.39</v>
      </c>
      <c r="IJ23" s="1974">
        <v>9.1300000000000008</v>
      </c>
      <c r="IK23" s="1974">
        <v>23.299079014615042</v>
      </c>
      <c r="IL23" s="1974">
        <v>11.266026412032002</v>
      </c>
      <c r="IM23" s="1974">
        <v>43.690861389168653</v>
      </c>
      <c r="IN23" s="2820">
        <v>25.267863699881843</v>
      </c>
      <c r="IO23" s="2820">
        <v>18.309820815360002</v>
      </c>
      <c r="IP23" s="2820">
        <v>0</v>
      </c>
      <c r="IQ23" s="1974">
        <v>43.577684515241849</v>
      </c>
      <c r="IR23" s="1978">
        <v>151.62667001645661</v>
      </c>
    </row>
    <row r="24" spans="1:252" s="2001" customFormat="1" ht="38.15" customHeight="1" x14ac:dyDescent="0.5">
      <c r="A24" s="1984" t="s">
        <v>1198</v>
      </c>
      <c r="B24" s="1911">
        <v>12.248948418559999</v>
      </c>
      <c r="C24" s="1911">
        <v>11.47288347648</v>
      </c>
      <c r="D24" s="1911">
        <v>16.834477076479999</v>
      </c>
      <c r="E24" s="1911">
        <v>40.556308971519996</v>
      </c>
      <c r="F24" s="1911">
        <v>17.149432831999999</v>
      </c>
      <c r="G24" s="1911">
        <v>13.137823744</v>
      </c>
      <c r="H24" s="1911">
        <v>10.117091328000001</v>
      </c>
      <c r="I24" s="1910">
        <v>40.404347903999998</v>
      </c>
      <c r="J24" s="2013">
        <v>17.505739438080003</v>
      </c>
      <c r="K24" s="1927">
        <v>12.184873983999999</v>
      </c>
      <c r="L24" s="1927">
        <v>12.069624832000001</v>
      </c>
      <c r="M24" s="1927">
        <v>41.760238254080001</v>
      </c>
      <c r="N24" s="1927">
        <v>13.711450112000001</v>
      </c>
      <c r="O24" s="1911">
        <v>20.654909440000001</v>
      </c>
      <c r="P24" s="1923">
        <v>19.880311807999998</v>
      </c>
      <c r="Q24" s="1923">
        <v>54.246671360000008</v>
      </c>
      <c r="R24" s="1923">
        <v>176.96756648960002</v>
      </c>
      <c r="S24" s="1923"/>
      <c r="T24" s="1923">
        <v>19.303706787840003</v>
      </c>
      <c r="U24" s="1923">
        <v>10.554238085120002</v>
      </c>
      <c r="V24" s="1923">
        <v>16.121874432000002</v>
      </c>
      <c r="W24" s="1923">
        <v>45.979819304960003</v>
      </c>
      <c r="X24" s="1923">
        <v>14.8652212736</v>
      </c>
      <c r="Y24" s="1923">
        <v>14.962593792</v>
      </c>
      <c r="Z24" s="1923">
        <v>12.521477089280001</v>
      </c>
      <c r="AA24" s="1923">
        <v>42.349292154880004</v>
      </c>
      <c r="AB24" s="1923">
        <v>21.689827328</v>
      </c>
      <c r="AC24" s="1923">
        <v>21.767176192000001</v>
      </c>
      <c r="AD24" s="1923">
        <v>0</v>
      </c>
      <c r="AE24" s="1923">
        <v>43.457003520000001</v>
      </c>
      <c r="AF24" s="1923">
        <v>0</v>
      </c>
      <c r="AG24" s="1923">
        <v>0</v>
      </c>
      <c r="AH24" s="1923">
        <v>0</v>
      </c>
      <c r="AI24" s="1923">
        <v>0</v>
      </c>
      <c r="AJ24" s="1918">
        <v>131.78611497984002</v>
      </c>
      <c r="AK24" s="1895"/>
      <c r="AL24" s="1895">
        <v>0</v>
      </c>
      <c r="AM24" s="1895">
        <v>0</v>
      </c>
      <c r="AN24" s="1895">
        <v>0</v>
      </c>
      <c r="AO24" s="1987">
        <v>0</v>
      </c>
      <c r="AP24" s="1987">
        <v>0</v>
      </c>
      <c r="AQ24" s="1987">
        <v>0</v>
      </c>
      <c r="AR24" s="1987">
        <v>0</v>
      </c>
      <c r="AS24" s="1987">
        <v>0</v>
      </c>
      <c r="AT24" s="1968">
        <v>12.472827904000001</v>
      </c>
      <c r="AU24" s="1968">
        <v>15.347528028159999</v>
      </c>
      <c r="AV24" s="1968">
        <v>17.243478016000001</v>
      </c>
      <c r="AW24" s="1968">
        <v>45.063833948159996</v>
      </c>
      <c r="AX24" s="1968">
        <v>14.720750592</v>
      </c>
      <c r="AY24" s="1968">
        <v>18.8019456</v>
      </c>
      <c r="AZ24" s="1968">
        <v>20.492610560000003</v>
      </c>
      <c r="BA24" s="1969">
        <v>54.015306752000001</v>
      </c>
      <c r="BB24" s="1968">
        <v>99.079140700159996</v>
      </c>
      <c r="BC24" s="1968">
        <v>16.206792704000001</v>
      </c>
      <c r="BD24" s="1968">
        <v>14.29354218496</v>
      </c>
      <c r="BE24" s="1968">
        <v>12.805321984000001</v>
      </c>
      <c r="BF24" s="1969">
        <v>43.30565687296</v>
      </c>
      <c r="BG24" s="1968">
        <v>16.534006784000002</v>
      </c>
      <c r="BH24" s="1968">
        <v>16.08517843968</v>
      </c>
      <c r="BI24" s="1968">
        <v>17.650514943999998</v>
      </c>
      <c r="BJ24" s="1969">
        <v>50.26970016768</v>
      </c>
      <c r="BK24" s="1968">
        <v>15.888369664000001</v>
      </c>
      <c r="BL24" s="1969">
        <v>55.057494312959996</v>
      </c>
      <c r="BM24" s="1969">
        <v>195.5574230016</v>
      </c>
      <c r="BN24" s="1968">
        <v>15.872858111999999</v>
      </c>
      <c r="BO24" s="1968">
        <v>13.381517312</v>
      </c>
      <c r="BP24" s="1968">
        <v>15.604638935040001</v>
      </c>
      <c r="BQ24" s="1969">
        <v>44.859014359040003</v>
      </c>
      <c r="BR24" s="2009">
        <v>16.186687488</v>
      </c>
      <c r="BS24" s="2009">
        <v>13.549172736000001</v>
      </c>
      <c r="BT24" s="2009">
        <v>11.54977445888</v>
      </c>
      <c r="BU24" s="2014">
        <v>41.285634682880001</v>
      </c>
      <c r="BV24" s="1968">
        <v>15.713987584000002</v>
      </c>
      <c r="BW24" s="1968">
        <v>21.134432256</v>
      </c>
      <c r="BX24" s="1968">
        <v>22.771707903999999</v>
      </c>
      <c r="BY24" s="1969">
        <v>59.620127744000001</v>
      </c>
      <c r="BZ24" s="1926">
        <v>18.655332352000002</v>
      </c>
      <c r="CA24" s="1926">
        <v>10.537397248</v>
      </c>
      <c r="CB24" s="1926">
        <v>9.8912102400000013</v>
      </c>
      <c r="CC24" s="1911">
        <v>39.083939839999999</v>
      </c>
      <c r="CE24" s="1927">
        <v>8.9049640960000005</v>
      </c>
      <c r="CF24" s="1927">
        <v>6.0453331968000006</v>
      </c>
      <c r="CG24" s="1927">
        <v>5.6911284223999994</v>
      </c>
      <c r="CH24" s="1911">
        <v>20.6414257152</v>
      </c>
      <c r="CI24" s="1927">
        <v>5.1346581913599998</v>
      </c>
      <c r="CJ24" s="1927">
        <v>3.4773061427199998</v>
      </c>
      <c r="CK24" s="1927">
        <v>1.0675320320000001</v>
      </c>
      <c r="CL24" s="1911">
        <v>9.6794963660800004</v>
      </c>
      <c r="CM24" s="1927">
        <v>0</v>
      </c>
      <c r="CN24" s="1927">
        <v>0</v>
      </c>
      <c r="CO24" s="1923">
        <v>0</v>
      </c>
      <c r="CP24" s="1908">
        <v>0</v>
      </c>
      <c r="CQ24" s="1923">
        <v>0</v>
      </c>
      <c r="CR24" s="1923">
        <v>0.58975539200000004</v>
      </c>
      <c r="CS24" s="1923">
        <v>5.0614845439999998</v>
      </c>
      <c r="CT24" s="1923">
        <v>5.6512399359999996</v>
      </c>
      <c r="CU24" s="1923">
        <v>35.972162017279999</v>
      </c>
      <c r="CV24" s="1923">
        <v>4.52686471168</v>
      </c>
      <c r="CW24" s="1923">
        <v>3.7283371212800005</v>
      </c>
      <c r="CX24" s="1923">
        <v>3.9585022259200002</v>
      </c>
      <c r="CY24" s="1908">
        <v>12.213704058880001</v>
      </c>
      <c r="CZ24" s="1923">
        <v>4.6274769305600003</v>
      </c>
      <c r="DA24" s="1923">
        <v>4.7729980928000009</v>
      </c>
      <c r="DB24" s="1923">
        <v>7.0335234560000002</v>
      </c>
      <c r="DC24" s="1908">
        <v>16.433998479360003</v>
      </c>
      <c r="DD24" s="1923">
        <v>9.474131968</v>
      </c>
      <c r="DE24" s="1923">
        <v>14.815187968</v>
      </c>
      <c r="DF24" s="1923">
        <v>14.76399468544</v>
      </c>
      <c r="DG24" s="1923">
        <v>39.053314621439995</v>
      </c>
      <c r="DH24" s="1923">
        <v>12.41125888</v>
      </c>
      <c r="DI24" s="1923">
        <v>11.191885824000002</v>
      </c>
      <c r="DJ24" s="1923">
        <v>11.003848704000001</v>
      </c>
      <c r="DK24" s="1923">
        <v>34.606993408000001</v>
      </c>
      <c r="DL24" s="1923">
        <v>102.30801056767999</v>
      </c>
      <c r="DM24" s="2010">
        <v>9.7068718080000007</v>
      </c>
      <c r="DN24" s="1923">
        <v>10.052298752</v>
      </c>
      <c r="DO24" s="1923">
        <v>21.782306816000002</v>
      </c>
      <c r="DP24" s="1923">
        <v>41.541477376000003</v>
      </c>
      <c r="DQ24" s="1923">
        <v>19.206956175359998</v>
      </c>
      <c r="DR24" s="1923">
        <v>15.1210820096</v>
      </c>
      <c r="DS24" s="1923">
        <v>12.537623377919999</v>
      </c>
      <c r="DT24" s="1923">
        <v>46.86566156288</v>
      </c>
      <c r="DU24" s="1923">
        <v>24.310881269759996</v>
      </c>
      <c r="DV24" s="1923">
        <v>25.544175022080001</v>
      </c>
      <c r="DW24" s="1923">
        <v>24.316885073919998</v>
      </c>
      <c r="DX24" s="1923">
        <v>74.171941365760006</v>
      </c>
      <c r="DY24" s="1923">
        <v>25.924017633280002</v>
      </c>
      <c r="DZ24" s="1923">
        <v>20.16950464512</v>
      </c>
      <c r="EA24" s="1923">
        <v>23.470135784106663</v>
      </c>
      <c r="EB24" s="1923">
        <v>69.563658062506661</v>
      </c>
      <c r="EC24" s="2011">
        <v>232.14273836714665</v>
      </c>
      <c r="ED24" s="2010">
        <v>13.76992613376</v>
      </c>
      <c r="EE24" s="1923">
        <v>10.174777477120001</v>
      </c>
      <c r="EF24" s="1923">
        <v>11.317015091200002</v>
      </c>
      <c r="EG24" s="1923">
        <v>35.261718702080003</v>
      </c>
      <c r="EH24" s="1923">
        <v>13.747993733120001</v>
      </c>
      <c r="EI24" s="1923">
        <v>16.413085696</v>
      </c>
      <c r="EJ24" s="1923">
        <v>14.607119953920002</v>
      </c>
      <c r="EK24" s="1923">
        <v>44.768199383039999</v>
      </c>
      <c r="EL24" s="1923">
        <v>17.289835714560002</v>
      </c>
      <c r="EM24" s="1923">
        <v>21.920762204160003</v>
      </c>
      <c r="EN24" s="1923">
        <v>12.858418995200001</v>
      </c>
      <c r="EO24" s="1923">
        <v>52.069016913920009</v>
      </c>
      <c r="EP24" s="1923">
        <v>14.7542422016</v>
      </c>
      <c r="EQ24" s="1923">
        <v>11.350936739840002</v>
      </c>
      <c r="ER24" s="1923">
        <v>15.431142717440002</v>
      </c>
      <c r="ES24" s="1923">
        <v>41.536321658880006</v>
      </c>
      <c r="ET24" s="2011">
        <v>173.63525665792002</v>
      </c>
      <c r="EU24" s="1977">
        <v>16.02823012352</v>
      </c>
      <c r="EV24" s="1974">
        <v>12.528532561919999</v>
      </c>
      <c r="EW24" s="1974">
        <v>14.278381342720003</v>
      </c>
      <c r="EX24" s="1974">
        <f t="shared" si="29"/>
        <v>42.835144028160002</v>
      </c>
      <c r="EY24" s="1974">
        <v>15.537131540479999</v>
      </c>
      <c r="EZ24" s="1974">
        <v>17.966664273919999</v>
      </c>
      <c r="FA24" s="1974">
        <v>16.747127848960002</v>
      </c>
      <c r="FB24" s="1974">
        <f t="shared" si="30"/>
        <v>50.250923663359998</v>
      </c>
      <c r="FC24" s="1974">
        <v>16.214194769920002</v>
      </c>
      <c r="FD24" s="1974">
        <v>14.28259003392</v>
      </c>
      <c r="FE24" s="1974">
        <v>13.939509964799999</v>
      </c>
      <c r="FF24" s="1974">
        <f t="shared" si="50"/>
        <v>44.436294768639996</v>
      </c>
      <c r="FG24" s="1974">
        <v>14.07371321344</v>
      </c>
      <c r="FH24" s="1974">
        <v>14.446027601920001</v>
      </c>
      <c r="FI24" s="1974">
        <v>15.928081732015302</v>
      </c>
      <c r="FJ24" s="1974">
        <f t="shared" si="31"/>
        <v>44.447822547375303</v>
      </c>
      <c r="FK24" s="1974">
        <f t="shared" si="36"/>
        <v>181.97018500753529</v>
      </c>
      <c r="FL24" s="1977">
        <v>14.550026342400001</v>
      </c>
      <c r="FM24" s="1974">
        <v>11.10625041408</v>
      </c>
      <c r="FN24" s="1974">
        <v>13.728537722879999</v>
      </c>
      <c r="FO24" s="1974">
        <f t="shared" si="37"/>
        <v>39.384814479360003</v>
      </c>
      <c r="FP24" s="1974">
        <v>14.384833177597384</v>
      </c>
      <c r="FQ24" s="1974">
        <v>13.84592162269514</v>
      </c>
      <c r="FR24" s="1974">
        <v>11.68606058496</v>
      </c>
      <c r="FS24" s="1974">
        <f t="shared" si="38"/>
        <v>39.916815385252519</v>
      </c>
      <c r="FT24" s="1974">
        <v>13.1263249455</v>
      </c>
      <c r="FU24" s="1974">
        <v>12.220675184900001</v>
      </c>
      <c r="FV24" s="1974">
        <v>6.6543726536000003</v>
      </c>
      <c r="FW24" s="1974">
        <f t="shared" si="39"/>
        <v>32.001372784000004</v>
      </c>
      <c r="FX24" s="1974">
        <v>10.667124261333335</v>
      </c>
      <c r="FY24" s="1974">
        <v>10.133768048266667</v>
      </c>
      <c r="FZ24" s="1974">
        <v>9.6270796458533319</v>
      </c>
      <c r="GA24" s="1974">
        <f t="shared" si="40"/>
        <v>30.427971955453334</v>
      </c>
      <c r="GB24" s="1978">
        <f t="shared" si="41"/>
        <v>141.73097460406586</v>
      </c>
      <c r="GC24" s="1977">
        <v>10.52472034304</v>
      </c>
      <c r="GD24" s="1974">
        <v>13.53074077696</v>
      </c>
      <c r="GE24" s="1974">
        <v>16.099371438079999</v>
      </c>
      <c r="GF24" s="1974">
        <f t="shared" si="51"/>
        <v>40.154832558080003</v>
      </c>
      <c r="GG24" s="1974">
        <v>12.66933993472</v>
      </c>
      <c r="GH24" s="1974">
        <v>12.507461376</v>
      </c>
      <c r="GI24" s="1974">
        <v>19.008960829439999</v>
      </c>
      <c r="GJ24" s="1974">
        <f t="shared" si="52"/>
        <v>44.185762140160001</v>
      </c>
      <c r="GK24" s="1974">
        <v>14.922613125120002</v>
      </c>
      <c r="GL24" s="1974">
        <v>22.656199367680003</v>
      </c>
      <c r="GM24" s="1974">
        <v>18.862591107413333</v>
      </c>
      <c r="GN24" s="1974">
        <f t="shared" si="53"/>
        <v>56.441403600213334</v>
      </c>
      <c r="GO24" s="1974">
        <v>18.813801200071111</v>
      </c>
      <c r="GP24" s="1974">
        <v>20.110863891721483</v>
      </c>
      <c r="GQ24" s="1974">
        <v>19.462332545896295</v>
      </c>
      <c r="GR24" s="1974">
        <f t="shared" si="42"/>
        <v>58.386997637688886</v>
      </c>
      <c r="GS24" s="1978">
        <f t="shared" si="43"/>
        <v>199.16899593614224</v>
      </c>
      <c r="GT24" s="1977">
        <v>16.918158899200002</v>
      </c>
      <c r="GU24" s="1974">
        <v>15.012792545280002</v>
      </c>
      <c r="GV24" s="1974">
        <v>22.430029066239999</v>
      </c>
      <c r="GW24" s="1974">
        <f t="shared" si="44"/>
        <v>54.360980510720005</v>
      </c>
      <c r="GX24" s="1974">
        <v>15.101306757120001</v>
      </c>
      <c r="GY24" s="1974">
        <v>17.467546624000001</v>
      </c>
      <c r="GZ24" s="1974">
        <v>24.712220344320002</v>
      </c>
      <c r="HA24" s="1974">
        <f t="shared" si="45"/>
        <v>57.281073725440002</v>
      </c>
      <c r="HB24" s="1974">
        <v>19.093691241813335</v>
      </c>
      <c r="HC24" s="1974">
        <v>21.089883484160001</v>
      </c>
      <c r="HD24" s="1974">
        <v>20.091787362986668</v>
      </c>
      <c r="HE24" s="1974">
        <f t="shared" si="46"/>
        <v>60.275362088960009</v>
      </c>
      <c r="HF24" s="1974">
        <v>21.096376731136004</v>
      </c>
      <c r="HG24" s="1974">
        <v>22.151195567692803</v>
      </c>
      <c r="HH24" s="1974">
        <v>23.258755346077443</v>
      </c>
      <c r="HI24" s="1974">
        <f t="shared" si="47"/>
        <v>66.50632764490625</v>
      </c>
      <c r="HJ24" s="1978">
        <f t="shared" si="48"/>
        <v>238.42374397002627</v>
      </c>
      <c r="HK24" s="1977">
        <v>16.247785707520002</v>
      </c>
      <c r="HL24" s="1974">
        <v>17.518541824</v>
      </c>
      <c r="HM24" s="1974">
        <v>20.110480076799998</v>
      </c>
      <c r="HN24" s="1974">
        <f t="shared" si="32"/>
        <v>53.87680760832</v>
      </c>
      <c r="HO24" s="1974">
        <v>18.91358777344</v>
      </c>
      <c r="HP24" s="1974">
        <v>21.527662878720005</v>
      </c>
      <c r="HQ24" s="1974">
        <v>20.174074777599998</v>
      </c>
      <c r="HR24" s="1974">
        <f t="shared" si="33"/>
        <v>60.615325429760006</v>
      </c>
      <c r="HS24" s="1974">
        <v>20.205108476586666</v>
      </c>
      <c r="HT24" s="1974">
        <v>20.635615377635556</v>
      </c>
      <c r="HU24" s="1974">
        <v>20.404845077617775</v>
      </c>
      <c r="HV24" s="1974">
        <f t="shared" si="34"/>
        <v>61.245568931839998</v>
      </c>
      <c r="HW24" s="1974">
        <v>20.415189643946665</v>
      </c>
      <c r="HX24" s="1974">
        <v>20.520230227626666</v>
      </c>
      <c r="HY24" s="1974">
        <v>20.467709935786669</v>
      </c>
      <c r="HZ24" s="1974">
        <f t="shared" si="35"/>
        <v>61.403129807360003</v>
      </c>
      <c r="IA24" s="1978">
        <f t="shared" si="49"/>
        <v>237.14083177728003</v>
      </c>
      <c r="IB24" s="1977">
        <v>20.467709935786669</v>
      </c>
      <c r="IC24" s="1974">
        <v>19.444324438997334</v>
      </c>
      <c r="ID24" s="1974">
        <v>20.416540660947202</v>
      </c>
      <c r="IE24" s="1974">
        <v>60.328575035731205</v>
      </c>
      <c r="IF24" s="1974">
        <v>20.109525011910403</v>
      </c>
      <c r="IG24" s="1974">
        <v>21.11500126250592</v>
      </c>
      <c r="IH24" s="1974">
        <v>22.170751325631219</v>
      </c>
      <c r="II24" s="1974">
        <v>63.395277600047535</v>
      </c>
      <c r="IJ24" s="1974">
        <v>21.131759200015846</v>
      </c>
      <c r="IK24" s="1974">
        <v>20.075171240015052</v>
      </c>
      <c r="IL24" s="1974">
        <v>19.071412678014298</v>
      </c>
      <c r="IM24" s="1974">
        <v>60.2783431180452</v>
      </c>
      <c r="IN24" s="1974">
        <v>21.359982199376017</v>
      </c>
      <c r="IO24" s="1974">
        <v>21.582639589317512</v>
      </c>
      <c r="IP24" s="1974">
        <v>22.122205579050448</v>
      </c>
      <c r="IQ24" s="1974">
        <v>65.064827367743973</v>
      </c>
      <c r="IR24" s="1978">
        <v>249.0670231215679</v>
      </c>
    </row>
    <row r="25" spans="1:252" s="2001" customFormat="1" ht="38.15" customHeight="1" x14ac:dyDescent="0.5">
      <c r="A25" s="1984" t="s">
        <v>1199</v>
      </c>
      <c r="B25" s="1911"/>
      <c r="C25" s="1911"/>
      <c r="D25" s="1911"/>
      <c r="E25" s="1911"/>
      <c r="F25" s="1911"/>
      <c r="G25" s="1911"/>
      <c r="H25" s="1911"/>
      <c r="I25" s="1910"/>
      <c r="J25" s="2013"/>
      <c r="K25" s="1927"/>
      <c r="L25" s="1927"/>
      <c r="M25" s="1927"/>
      <c r="N25" s="1927"/>
      <c r="O25" s="1911"/>
      <c r="P25" s="1923"/>
      <c r="Q25" s="1923"/>
      <c r="R25" s="1923"/>
      <c r="S25" s="1923"/>
      <c r="T25" s="1923"/>
      <c r="U25" s="1923"/>
      <c r="V25" s="1923"/>
      <c r="W25" s="1923"/>
      <c r="X25" s="1923"/>
      <c r="Y25" s="1923"/>
      <c r="Z25" s="1923"/>
      <c r="AA25" s="1923"/>
      <c r="AB25" s="1923"/>
      <c r="AC25" s="1923"/>
      <c r="AD25" s="1923"/>
      <c r="AE25" s="1923"/>
      <c r="AF25" s="1923"/>
      <c r="AG25" s="1923"/>
      <c r="AH25" s="1923"/>
      <c r="AI25" s="1923"/>
      <c r="AJ25" s="1918"/>
      <c r="AK25" s="1895"/>
      <c r="AL25" s="1895"/>
      <c r="AM25" s="1895"/>
      <c r="AN25" s="1895"/>
      <c r="AO25" s="1987"/>
      <c r="AP25" s="1987"/>
      <c r="AQ25" s="1987"/>
      <c r="AR25" s="1987"/>
      <c r="AS25" s="1987"/>
      <c r="AT25" s="1968"/>
      <c r="AU25" s="1968"/>
      <c r="AV25" s="1968"/>
      <c r="AW25" s="1968"/>
      <c r="AX25" s="1968"/>
      <c r="AY25" s="1968"/>
      <c r="AZ25" s="1968"/>
      <c r="BA25" s="1969"/>
      <c r="BB25" s="1968"/>
      <c r="BC25" s="1968"/>
      <c r="BD25" s="1968"/>
      <c r="BE25" s="1968"/>
      <c r="BF25" s="1969"/>
      <c r="BG25" s="1968"/>
      <c r="BH25" s="1968"/>
      <c r="BI25" s="1968"/>
      <c r="BJ25" s="1969"/>
      <c r="BK25" s="1968"/>
      <c r="BL25" s="1969"/>
      <c r="BM25" s="1969"/>
      <c r="BN25" s="1968"/>
      <c r="BO25" s="1968"/>
      <c r="BP25" s="1968"/>
      <c r="BQ25" s="1969"/>
      <c r="BR25" s="2009"/>
      <c r="BS25" s="2009"/>
      <c r="BT25" s="2009"/>
      <c r="BU25" s="2014"/>
      <c r="BV25" s="1968"/>
      <c r="BW25" s="1968"/>
      <c r="BX25" s="1968"/>
      <c r="BY25" s="1969"/>
      <c r="BZ25" s="1926"/>
      <c r="CA25" s="1926"/>
      <c r="CB25" s="1926"/>
      <c r="CC25" s="1911"/>
      <c r="CE25" s="1927"/>
      <c r="CF25" s="1927"/>
      <c r="CG25" s="1927"/>
      <c r="CH25" s="1911"/>
      <c r="CI25" s="1927"/>
      <c r="CJ25" s="1927"/>
      <c r="CK25" s="1927"/>
      <c r="CL25" s="1911"/>
      <c r="CM25" s="1927"/>
      <c r="CN25" s="1927"/>
      <c r="CO25" s="1923"/>
      <c r="CP25" s="1908"/>
      <c r="CQ25" s="1923"/>
      <c r="CR25" s="1923"/>
      <c r="CS25" s="1923"/>
      <c r="CT25" s="1923"/>
      <c r="CU25" s="1923"/>
      <c r="CV25" s="1923"/>
      <c r="CW25" s="1923"/>
      <c r="CX25" s="1923"/>
      <c r="CY25" s="1908"/>
      <c r="CZ25" s="1923"/>
      <c r="DA25" s="1923"/>
      <c r="DB25" s="1923"/>
      <c r="DC25" s="1908"/>
      <c r="DD25" s="1923"/>
      <c r="DE25" s="1923"/>
      <c r="DF25" s="1923"/>
      <c r="DG25" s="1923"/>
      <c r="DH25" s="1923"/>
      <c r="DI25" s="1923"/>
      <c r="DJ25" s="1923"/>
      <c r="DK25" s="1923"/>
      <c r="DL25" s="1923"/>
      <c r="DM25" s="2010"/>
      <c r="DN25" s="1923"/>
      <c r="DO25" s="1923"/>
      <c r="DP25" s="1923"/>
      <c r="DQ25" s="1923"/>
      <c r="DR25" s="1923"/>
      <c r="DS25" s="1923"/>
      <c r="DT25" s="1923"/>
      <c r="DU25" s="1923"/>
      <c r="DV25" s="1923"/>
      <c r="DW25" s="1923"/>
      <c r="DX25" s="1923"/>
      <c r="DY25" s="1923"/>
      <c r="DZ25" s="1923"/>
      <c r="EA25" s="1923"/>
      <c r="EB25" s="1923"/>
      <c r="EC25" s="2011"/>
      <c r="ED25" s="2010"/>
      <c r="EE25" s="1923"/>
      <c r="EF25" s="1923"/>
      <c r="EG25" s="1923"/>
      <c r="EH25" s="1923"/>
      <c r="EI25" s="1923"/>
      <c r="EJ25" s="1923"/>
      <c r="EK25" s="1923"/>
      <c r="EL25" s="1923"/>
      <c r="EM25" s="1923"/>
      <c r="EN25" s="1923"/>
      <c r="EO25" s="1923"/>
      <c r="EP25" s="1923"/>
      <c r="EQ25" s="1923"/>
      <c r="ER25" s="1923"/>
      <c r="ES25" s="1923"/>
      <c r="ET25" s="2011"/>
      <c r="EU25" s="1977">
        <v>4.3368395731158129</v>
      </c>
      <c r="EV25" s="1974">
        <v>3.7076469086497688</v>
      </c>
      <c r="EW25" s="1974">
        <v>8.1615003168336173</v>
      </c>
      <c r="EX25" s="1974">
        <f t="shared" si="29"/>
        <v>16.205986798599199</v>
      </c>
      <c r="EY25" s="1974">
        <v>6.6414138181808537</v>
      </c>
      <c r="EZ25" s="1974">
        <v>8.489552377778443</v>
      </c>
      <c r="FA25" s="1974">
        <v>8.5070208545814623</v>
      </c>
      <c r="FB25" s="1974">
        <f t="shared" si="30"/>
        <v>23.637987050540758</v>
      </c>
      <c r="FC25" s="1974">
        <v>4.9692925188309189</v>
      </c>
      <c r="FD25" s="1974">
        <v>3.8604199853540453</v>
      </c>
      <c r="FE25" s="1974">
        <v>9.1432016063539194</v>
      </c>
      <c r="FF25" s="1974">
        <f>FC25+FD25+FE25</f>
        <v>17.972914110538884</v>
      </c>
      <c r="FG25" s="1974">
        <v>4.609397137686714</v>
      </c>
      <c r="FH25" s="1974">
        <v>7.6894525531313356</v>
      </c>
      <c r="FI25" s="1974">
        <v>5.4086062080000001</v>
      </c>
      <c r="FJ25" s="1974">
        <f t="shared" si="31"/>
        <v>17.707455898818047</v>
      </c>
      <c r="FK25" s="1974">
        <f t="shared" si="36"/>
        <v>75.524343858496877</v>
      </c>
      <c r="FL25" s="1977">
        <v>7.7266788839327951</v>
      </c>
      <c r="FM25" s="1974">
        <v>6.4393006753625803</v>
      </c>
      <c r="FN25" s="1974">
        <v>8.459546214578781</v>
      </c>
      <c r="FO25" s="1974">
        <f t="shared" si="37"/>
        <v>22.625525773874159</v>
      </c>
      <c r="FP25" s="1974">
        <v>4.5057134176310472</v>
      </c>
      <c r="FQ25" s="1974">
        <v>10.029910235292069</v>
      </c>
      <c r="FR25" s="1974">
        <v>4.6025170321952666</v>
      </c>
      <c r="FS25" s="1974">
        <f t="shared" si="38"/>
        <v>19.138140685118383</v>
      </c>
      <c r="FT25" s="1974">
        <v>11.711882678744304</v>
      </c>
      <c r="FU25" s="1974">
        <v>9.01360574797474</v>
      </c>
      <c r="FV25" s="1974">
        <v>5.3022852359366626</v>
      </c>
      <c r="FW25" s="1974">
        <f t="shared" si="39"/>
        <v>26.027773662655708</v>
      </c>
      <c r="FX25" s="1974">
        <v>7.2291060578250006</v>
      </c>
      <c r="FY25" s="1974">
        <v>11.052197362502</v>
      </c>
      <c r="FZ25" s="1974">
        <v>5.7220329802081755</v>
      </c>
      <c r="GA25" s="1974">
        <f t="shared" si="40"/>
        <v>24.003336400535176</v>
      </c>
      <c r="GB25" s="1978">
        <f t="shared" si="41"/>
        <v>91.794776522183426</v>
      </c>
      <c r="GC25" s="1977">
        <v>7.8649839371755581</v>
      </c>
      <c r="GD25" s="1974">
        <v>5.5389078364538573</v>
      </c>
      <c r="GE25" s="1974">
        <v>7.0400240505215343</v>
      </c>
      <c r="GF25" s="1974">
        <f t="shared" si="51"/>
        <v>20.443915824150949</v>
      </c>
      <c r="GG25" s="1974">
        <v>5.3446213101247144</v>
      </c>
      <c r="GH25" s="1974">
        <v>10.632397920853217</v>
      </c>
      <c r="GI25" s="1974">
        <v>12.689093201312781</v>
      </c>
      <c r="GJ25" s="1974">
        <f t="shared" si="52"/>
        <v>28.66611243229071</v>
      </c>
      <c r="GK25" s="1974">
        <v>9.5617253883206139</v>
      </c>
      <c r="GL25" s="1974">
        <v>19.681882166079351</v>
      </c>
      <c r="GM25" s="1974">
        <v>8.1044247740991455</v>
      </c>
      <c r="GN25" s="1974">
        <f t="shared" si="53"/>
        <v>37.348032328499109</v>
      </c>
      <c r="GO25" s="1974">
        <v>10.397129911973581</v>
      </c>
      <c r="GP25" s="1974">
        <v>7.9870962918993316</v>
      </c>
      <c r="GQ25" s="1974">
        <v>12.284432577356565</v>
      </c>
      <c r="GR25" s="1974">
        <f t="shared" si="42"/>
        <v>30.668658781229478</v>
      </c>
      <c r="GS25" s="1978">
        <f t="shared" si="43"/>
        <v>117.12671936617025</v>
      </c>
      <c r="GT25" s="1977">
        <v>8.0463879481693894</v>
      </c>
      <c r="GU25" s="1974">
        <v>14.355140003681997</v>
      </c>
      <c r="GV25" s="1974">
        <v>12.661546534955519</v>
      </c>
      <c r="GW25" s="1974">
        <f t="shared" si="44"/>
        <v>35.063074486806904</v>
      </c>
      <c r="GX25" s="1974">
        <v>7.3503185535343958</v>
      </c>
      <c r="GY25" s="1974">
        <v>21.792220400300344</v>
      </c>
      <c r="GZ25" s="1974">
        <v>9.4519385090498691</v>
      </c>
      <c r="HA25" s="1974">
        <f t="shared" si="45"/>
        <v>38.594477462884605</v>
      </c>
      <c r="HB25" s="1974">
        <v>12.148202499909106</v>
      </c>
      <c r="HC25" s="1974">
        <v>15.334510871272736</v>
      </c>
      <c r="HD25" s="1974">
        <v>8.3662550340326636</v>
      </c>
      <c r="HE25" s="1974">
        <f t="shared" si="46"/>
        <v>35.848968405214507</v>
      </c>
      <c r="HF25" s="1974">
        <v>10.645523837888383</v>
      </c>
      <c r="HG25" s="1974">
        <v>15.036789925710423</v>
      </c>
      <c r="HH25" s="1974">
        <v>9.7137200202556055</v>
      </c>
      <c r="HI25" s="1974">
        <f t="shared" si="47"/>
        <v>35.396033783854413</v>
      </c>
      <c r="HJ25" s="1978">
        <f t="shared" si="48"/>
        <v>144.90255413876042</v>
      </c>
      <c r="HK25" s="1977">
        <v>14.592296361442548</v>
      </c>
      <c r="HL25" s="1974">
        <v>8.7896427077456458</v>
      </c>
      <c r="HM25" s="1974">
        <v>10.299014149707117</v>
      </c>
      <c r="HN25" s="1974">
        <f t="shared" si="32"/>
        <v>33.680953218895311</v>
      </c>
      <c r="HO25" s="1974">
        <v>18.965515144691359</v>
      </c>
      <c r="HP25" s="1974">
        <v>8.7654529278857733</v>
      </c>
      <c r="HQ25" s="1974">
        <v>9.4210396036232229</v>
      </c>
      <c r="HR25" s="1974">
        <f t="shared" si="33"/>
        <v>37.152007676200355</v>
      </c>
      <c r="HS25" s="1974">
        <v>19.525189352465304</v>
      </c>
      <c r="HT25" s="1974">
        <v>13.384939482643324</v>
      </c>
      <c r="HU25" s="1974">
        <v>12.039315667941507</v>
      </c>
      <c r="HV25" s="1974">
        <f t="shared" si="34"/>
        <v>44.949444503050131</v>
      </c>
      <c r="HW25" s="1974">
        <v>12.09514915372541</v>
      </c>
      <c r="HX25" s="1974">
        <v>18.101292090543911</v>
      </c>
      <c r="HY25" s="1974">
        <v>8.882550876627997</v>
      </c>
      <c r="HZ25" s="1974">
        <f t="shared" si="35"/>
        <v>39.078992120897318</v>
      </c>
      <c r="IA25" s="1978">
        <f t="shared" si="49"/>
        <v>154.86139751904312</v>
      </c>
      <c r="IB25" s="1977">
        <v>12.193654732567451</v>
      </c>
      <c r="IC25" s="1974">
        <v>6.2521256980498539</v>
      </c>
      <c r="ID25" s="1974">
        <v>10.677846368435917</v>
      </c>
      <c r="IE25" s="1974">
        <v>29.12362679905322</v>
      </c>
      <c r="IF25" s="1974">
        <v>16.952573349450752</v>
      </c>
      <c r="IG25" s="1974">
        <v>13.214368111568383</v>
      </c>
      <c r="IH25" s="1974">
        <v>18.142529518475264</v>
      </c>
      <c r="II25" s="1974">
        <v>48.3094709794944</v>
      </c>
      <c r="IJ25" s="1974">
        <v>11.95</v>
      </c>
      <c r="IK25" s="1974">
        <v>11.22</v>
      </c>
      <c r="IL25" s="1974">
        <v>10.97</v>
      </c>
      <c r="IM25" s="1974">
        <v>34.14</v>
      </c>
      <c r="IN25" s="1974">
        <v>12.302391950229929</v>
      </c>
      <c r="IO25" s="1974">
        <v>15.519032531001377</v>
      </c>
      <c r="IP25" s="1974">
        <v>11.459437514541067</v>
      </c>
      <c r="IQ25" s="1974">
        <v>39.280861995772376</v>
      </c>
      <c r="IR25" s="1978">
        <v>150.85133410412669</v>
      </c>
    </row>
    <row r="26" spans="1:252" s="2000" customFormat="1" ht="38.15" customHeight="1" thickBot="1" x14ac:dyDescent="0.55000000000000004">
      <c r="A26" s="1889" t="s">
        <v>1200</v>
      </c>
      <c r="B26" s="1990">
        <v>241.23053736147969</v>
      </c>
      <c r="C26" s="1990">
        <v>202.34516488055809</v>
      </c>
      <c r="D26" s="1990">
        <v>265.28990971724795</v>
      </c>
      <c r="E26" s="1990">
        <v>708.86561195928573</v>
      </c>
      <c r="F26" s="1990">
        <v>268.82132640390142</v>
      </c>
      <c r="G26" s="1990">
        <v>237.697823744</v>
      </c>
      <c r="H26" s="1990">
        <v>375.61709132800001</v>
      </c>
      <c r="I26" s="1990">
        <v>882.13624147590144</v>
      </c>
      <c r="J26" s="1990">
        <v>215.17573943808003</v>
      </c>
      <c r="K26" s="1990">
        <v>94.384873983999995</v>
      </c>
      <c r="L26" s="1990">
        <v>307.06381986816001</v>
      </c>
      <c r="M26" s="1990">
        <v>616.62443329023995</v>
      </c>
      <c r="N26" s="1990">
        <v>274.53854287264772</v>
      </c>
      <c r="O26" s="1990">
        <v>407.80852595723263</v>
      </c>
      <c r="P26" s="1954">
        <v>351.45762941235205</v>
      </c>
      <c r="Q26" s="1954">
        <v>1033.8046982422322</v>
      </c>
      <c r="R26" s="1954">
        <v>3241.4309849676592</v>
      </c>
      <c r="S26" s="1954"/>
      <c r="T26" s="1954">
        <v>226.56370678784003</v>
      </c>
      <c r="U26" s="1954">
        <v>234.00423808511999</v>
      </c>
      <c r="V26" s="1954">
        <v>188.061874432</v>
      </c>
      <c r="W26" s="1954">
        <v>648.62981930495994</v>
      </c>
      <c r="X26" s="1954">
        <v>531.7552212736</v>
      </c>
      <c r="Y26" s="1954">
        <v>350.50259379199997</v>
      </c>
      <c r="Z26" s="1954">
        <v>290.09147708927998</v>
      </c>
      <c r="AA26" s="1954">
        <v>1172.34929215488</v>
      </c>
      <c r="AB26" s="1954">
        <v>256.96172741672962</v>
      </c>
      <c r="AC26" s="1954">
        <v>339.98413159534601</v>
      </c>
      <c r="AD26" s="1954">
        <v>185.27011982784512</v>
      </c>
      <c r="AE26" s="1954">
        <v>782.21597883992058</v>
      </c>
      <c r="AF26" s="1954">
        <v>363.35000000000008</v>
      </c>
      <c r="AG26" s="1954">
        <v>186.5</v>
      </c>
      <c r="AH26" s="1954">
        <v>257.73</v>
      </c>
      <c r="AI26" s="1954">
        <v>807.58</v>
      </c>
      <c r="AJ26" s="1989">
        <v>3410.7750902997609</v>
      </c>
      <c r="AK26" s="1989"/>
      <c r="AL26" s="1989">
        <v>269.53457000045569</v>
      </c>
      <c r="AM26" s="1989">
        <v>361.91338484914178</v>
      </c>
      <c r="AN26" s="1989">
        <v>370.85780070644739</v>
      </c>
      <c r="AO26" s="1989">
        <v>1002.3057555560449</v>
      </c>
      <c r="AP26" s="1989">
        <v>316.06754838239232</v>
      </c>
      <c r="AQ26" s="1989">
        <v>299.42994941945852</v>
      </c>
      <c r="AR26" s="1989">
        <v>298.14376110456834</v>
      </c>
      <c r="AS26" s="1989">
        <v>913.64125890641924</v>
      </c>
      <c r="AT26" s="1989">
        <v>171.21028881449985</v>
      </c>
      <c r="AU26" s="1989">
        <v>337.32225503450115</v>
      </c>
      <c r="AV26" s="1989">
        <v>203.44042315056126</v>
      </c>
      <c r="AW26" s="1989">
        <v>757.03680094772233</v>
      </c>
      <c r="AX26" s="1989">
        <v>318.32431160321028</v>
      </c>
      <c r="AY26" s="1989">
        <v>311.34222662566918</v>
      </c>
      <c r="AZ26" s="1989">
        <v>278.99348136972287</v>
      </c>
      <c r="BA26" s="1989">
        <v>962.67532635060229</v>
      </c>
      <c r="BB26" s="1989">
        <v>3635.6591417607888</v>
      </c>
      <c r="BC26" s="1989">
        <v>279.92063589784578</v>
      </c>
      <c r="BD26" s="1989">
        <v>398.3279106986036</v>
      </c>
      <c r="BE26" s="1989">
        <v>331.7319597394125</v>
      </c>
      <c r="BF26" s="1989">
        <v>1009.9805063358618</v>
      </c>
      <c r="BG26" s="1989">
        <v>332.93645241792512</v>
      </c>
      <c r="BH26" s="1989">
        <v>247.81197368126462</v>
      </c>
      <c r="BI26" s="1989">
        <v>262.46497254371332</v>
      </c>
      <c r="BJ26" s="1989">
        <v>843.21339864290303</v>
      </c>
      <c r="BK26" s="1989">
        <v>259.1541683648</v>
      </c>
      <c r="BL26" s="1989">
        <v>1015.2476814903645</v>
      </c>
      <c r="BM26" s="1989">
        <v>3782.6126059761214</v>
      </c>
      <c r="BN26" s="1989">
        <v>154.44623378423807</v>
      </c>
      <c r="BO26" s="1989">
        <v>137.46141573479426</v>
      </c>
      <c r="BP26" s="1989">
        <v>180.98669858202624</v>
      </c>
      <c r="BQ26" s="1989">
        <v>472.89434810105854</v>
      </c>
      <c r="BR26" s="2015">
        <v>200.95530870930432</v>
      </c>
      <c r="BS26" s="2015">
        <v>208.29176197806083</v>
      </c>
      <c r="BT26" s="2015">
        <v>200.97966897353729</v>
      </c>
      <c r="BU26" s="1989">
        <v>612.03148069898236</v>
      </c>
      <c r="BV26" s="1989">
        <v>176.28715559213055</v>
      </c>
      <c r="BW26" s="1989">
        <v>201.30911107707905</v>
      </c>
      <c r="BX26" s="1989">
        <v>113.82481438956684</v>
      </c>
      <c r="BY26" s="1989">
        <v>551.0412088027764</v>
      </c>
      <c r="BZ26" s="1956">
        <v>170.45251870635522</v>
      </c>
      <c r="CA26" s="1956">
        <v>133.67456168092161</v>
      </c>
      <c r="CB26" s="1956">
        <v>118.44881374946306</v>
      </c>
      <c r="CC26" s="1956">
        <v>461.65983397674</v>
      </c>
      <c r="CE26" s="1956">
        <v>144.94722261276786</v>
      </c>
      <c r="CF26" s="1956">
        <v>135.03536418382291</v>
      </c>
      <c r="CG26" s="1956">
        <v>146.89288718168623</v>
      </c>
      <c r="CH26" s="1956">
        <v>426.875473978277</v>
      </c>
      <c r="CI26" s="1956">
        <v>5.8306524320767998</v>
      </c>
      <c r="CJ26" s="1956">
        <v>2.7667200135168004</v>
      </c>
      <c r="CK26" s="1956">
        <v>0</v>
      </c>
      <c r="CL26" s="1956">
        <v>500.63078109772749</v>
      </c>
      <c r="CM26" s="1956">
        <v>199.27559956478979</v>
      </c>
      <c r="CN26" s="1956">
        <v>156.47210730797053</v>
      </c>
      <c r="CO26" s="1956">
        <v>187.25439765080171</v>
      </c>
      <c r="CP26" s="1954">
        <v>543.00210452356191</v>
      </c>
      <c r="CQ26" s="1954">
        <v>148.08319665858363</v>
      </c>
      <c r="CR26" s="1954">
        <v>136.42296404082688</v>
      </c>
      <c r="CS26" s="1954">
        <v>108.12083464881152</v>
      </c>
      <c r="CT26" s="1954">
        <v>398.27823528422209</v>
      </c>
      <c r="CU26" s="1954">
        <v>1868.7865948837887</v>
      </c>
      <c r="CV26" s="1954">
        <v>192.2667038683341</v>
      </c>
      <c r="CW26" s="1954">
        <v>226.39691695296287</v>
      </c>
      <c r="CX26" s="1954">
        <v>163.64898421306367</v>
      </c>
      <c r="CY26" s="1954">
        <v>582.31260503436067</v>
      </c>
      <c r="CZ26" s="1954">
        <v>196.44673784471323</v>
      </c>
      <c r="DA26" s="1954">
        <v>162.4370552869695</v>
      </c>
      <c r="DB26" s="1954">
        <v>154.03510463228932</v>
      </c>
      <c r="DC26" s="1954">
        <v>512.91889776397193</v>
      </c>
      <c r="DD26" s="1954">
        <v>142.10562987424535</v>
      </c>
      <c r="DE26" s="1954">
        <v>189.94849269078347</v>
      </c>
      <c r="DF26" s="1954">
        <v>147.60637354177749</v>
      </c>
      <c r="DG26" s="1954">
        <v>479.66049610680636</v>
      </c>
      <c r="DH26" s="1954">
        <v>128.74017022467072</v>
      </c>
      <c r="DI26" s="1954">
        <v>119.34630564429324</v>
      </c>
      <c r="DJ26" s="1954">
        <v>182.37603861308409</v>
      </c>
      <c r="DK26" s="1954">
        <v>465.06950789004804</v>
      </c>
      <c r="DL26" s="1954">
        <v>2039.9615067951872</v>
      </c>
      <c r="DM26" s="2016">
        <v>215.87456539267967</v>
      </c>
      <c r="DN26" s="1954">
        <v>180.32290445286853</v>
      </c>
      <c r="DO26" s="1954">
        <v>280.07574195899372</v>
      </c>
      <c r="DP26" s="1954">
        <v>676.27321180454192</v>
      </c>
      <c r="DQ26" s="1954">
        <v>252.03412897588834</v>
      </c>
      <c r="DR26" s="1954">
        <v>255.67901254410242</v>
      </c>
      <c r="DS26" s="1954">
        <v>156.58088400225282</v>
      </c>
      <c r="DT26" s="1954">
        <v>664.29402552224349</v>
      </c>
      <c r="DU26" s="1954">
        <v>227.82304082809017</v>
      </c>
      <c r="DV26" s="1954">
        <v>169.25018899248255</v>
      </c>
      <c r="DW26" s="1954">
        <v>205.4382626177723</v>
      </c>
      <c r="DX26" s="1954">
        <v>602.51149243834493</v>
      </c>
      <c r="DY26" s="1954">
        <v>284.71249959645701</v>
      </c>
      <c r="DZ26" s="1954">
        <v>147.97090425092887</v>
      </c>
      <c r="EA26" s="1954">
        <v>197.51929784838981</v>
      </c>
      <c r="EB26" s="1954">
        <v>699.76635975828231</v>
      </c>
      <c r="EC26" s="2017">
        <v>2642.8450895234128</v>
      </c>
      <c r="ED26" s="2016">
        <v>198.15420196868655</v>
      </c>
      <c r="EE26" s="1954">
        <v>227.7996343492959</v>
      </c>
      <c r="EF26" s="1954">
        <v>266.21343063299565</v>
      </c>
      <c r="EG26" s="1954">
        <v>692.16726695097816</v>
      </c>
      <c r="EH26" s="1954">
        <v>195.49905081105493</v>
      </c>
      <c r="EI26" s="1954">
        <v>172.21804835169692</v>
      </c>
      <c r="EJ26" s="1954">
        <v>245.17112571815426</v>
      </c>
      <c r="EK26" s="1954">
        <v>612.88822488090625</v>
      </c>
      <c r="EL26" s="1954">
        <v>246.01969902892671</v>
      </c>
      <c r="EM26" s="1954">
        <v>221.77927712079145</v>
      </c>
      <c r="EN26" s="1954">
        <v>151.32809760510642</v>
      </c>
      <c r="EO26" s="1954">
        <v>619.12707375482455</v>
      </c>
      <c r="EP26" s="1954">
        <v>268.16848167283644</v>
      </c>
      <c r="EQ26" s="1954">
        <v>142.28590762518309</v>
      </c>
      <c r="ER26" s="1954">
        <v>102.17702176677963</v>
      </c>
      <c r="ES26" s="1954">
        <v>554.16773272367914</v>
      </c>
      <c r="ET26" s="2017">
        <v>2478.3502983103872</v>
      </c>
      <c r="EU26" s="1993">
        <v>220.27507326613735</v>
      </c>
      <c r="EV26" s="1991">
        <v>163.48947897889195</v>
      </c>
      <c r="EW26" s="1991">
        <v>180.04565166668786</v>
      </c>
      <c r="EX26" s="1991">
        <f t="shared" si="29"/>
        <v>563.81020391171717</v>
      </c>
      <c r="EY26" s="1991">
        <v>121.79915873704283</v>
      </c>
      <c r="EZ26" s="1991">
        <v>130.08278912711626</v>
      </c>
      <c r="FA26" s="1991">
        <v>123.05249333235358</v>
      </c>
      <c r="FB26" s="1991">
        <f t="shared" si="30"/>
        <v>374.93444119651269</v>
      </c>
      <c r="FC26" s="1991">
        <v>167.32423354367569</v>
      </c>
      <c r="FD26" s="1991">
        <v>126.82737666600259</v>
      </c>
      <c r="FE26" s="1991">
        <v>139.7432350188642</v>
      </c>
      <c r="FF26" s="1991">
        <f t="shared" si="50"/>
        <v>433.89484522854247</v>
      </c>
      <c r="FG26" s="1991">
        <v>220.94181561384559</v>
      </c>
      <c r="FH26" s="1991">
        <v>173.49318749048601</v>
      </c>
      <c r="FI26" s="1991">
        <v>168.83248943874983</v>
      </c>
      <c r="FJ26" s="1991">
        <f t="shared" si="31"/>
        <v>563.2674925430814</v>
      </c>
      <c r="FK26" s="1975">
        <f t="shared" si="36"/>
        <v>1935.9069828798538</v>
      </c>
      <c r="FL26" s="1993">
        <v>219.53272441698454</v>
      </c>
      <c r="FM26" s="1991">
        <v>127.05400933904112</v>
      </c>
      <c r="FN26" s="1991">
        <v>202.20909452493311</v>
      </c>
      <c r="FO26" s="1975">
        <f t="shared" si="37"/>
        <v>548.79582828095874</v>
      </c>
      <c r="FP26" s="1991">
        <v>233.5045212442549</v>
      </c>
      <c r="FQ26" s="1991">
        <v>253.97604726818597</v>
      </c>
      <c r="FR26" s="1991">
        <v>208.12141014332889</v>
      </c>
      <c r="FS26" s="1975">
        <f t="shared" si="38"/>
        <v>695.6019786557697</v>
      </c>
      <c r="FT26" s="1975">
        <v>254.73122046977869</v>
      </c>
      <c r="FU26" s="1975">
        <v>250.67305407485662</v>
      </c>
      <c r="FV26" s="1975">
        <v>201.71360858281807</v>
      </c>
      <c r="FW26" s="1975">
        <f t="shared" si="39"/>
        <v>707.11788312745341</v>
      </c>
      <c r="FX26" s="1991">
        <v>235.09346546616575</v>
      </c>
      <c r="FY26" s="1991">
        <v>393.63449629384178</v>
      </c>
      <c r="FZ26" s="1991">
        <v>299.91759150527275</v>
      </c>
      <c r="GA26" s="1991">
        <f t="shared" si="40"/>
        <v>928.64555326528023</v>
      </c>
      <c r="GB26" s="1994">
        <f t="shared" si="41"/>
        <v>2880.1612433294622</v>
      </c>
      <c r="GC26" s="1993">
        <v>252.42219408092328</v>
      </c>
      <c r="GD26" s="1991">
        <v>356.32024722264782</v>
      </c>
      <c r="GE26" s="1991">
        <v>393.49236163284195</v>
      </c>
      <c r="GF26" s="1991">
        <f>GC26+GD26+GE26</f>
        <v>1002.2348029364131</v>
      </c>
      <c r="GG26" s="1991">
        <v>314.98412027329914</v>
      </c>
      <c r="GH26" s="1991">
        <v>459.31566214190542</v>
      </c>
      <c r="GI26" s="1991">
        <v>495.20440164127439</v>
      </c>
      <c r="GJ26" s="1991">
        <f>GG26+GH26+GI26</f>
        <v>1269.5041840564791</v>
      </c>
      <c r="GK26" s="1991">
        <v>594.20705235569881</v>
      </c>
      <c r="GL26" s="1991">
        <v>461.66302745567822</v>
      </c>
      <c r="GM26" s="1991">
        <v>467.75019095987346</v>
      </c>
      <c r="GN26" s="1991">
        <f>GK26+GL26+GM26</f>
        <v>1523.6202707712505</v>
      </c>
      <c r="GO26" s="1991">
        <v>315.40299673520906</v>
      </c>
      <c r="GP26" s="1991">
        <v>343.53513361814078</v>
      </c>
      <c r="GQ26" s="1991">
        <v>316.40422728226815</v>
      </c>
      <c r="GR26" s="1991">
        <f t="shared" si="42"/>
        <v>975.34235763561799</v>
      </c>
      <c r="GS26" s="1994">
        <f t="shared" si="43"/>
        <v>4770.7016153997602</v>
      </c>
      <c r="GT26" s="1993">
        <v>308.31177666362288</v>
      </c>
      <c r="GU26" s="1991">
        <v>381.47730624618868</v>
      </c>
      <c r="GV26" s="1991">
        <v>384.5356660384179</v>
      </c>
      <c r="GW26" s="1991">
        <f t="shared" si="44"/>
        <v>1074.3247489482294</v>
      </c>
      <c r="GX26" s="1991">
        <v>430.32794763834283</v>
      </c>
      <c r="GY26" s="1991">
        <v>356.87197230883851</v>
      </c>
      <c r="GZ26" s="1991">
        <v>359.08924506899439</v>
      </c>
      <c r="HA26" s="1991">
        <f t="shared" si="45"/>
        <v>1146.2891650161757</v>
      </c>
      <c r="HB26" s="1991">
        <v>365.22721338394251</v>
      </c>
      <c r="HC26" s="1991">
        <v>379.87733151264484</v>
      </c>
      <c r="HD26" s="1991">
        <v>472.96348633274141</v>
      </c>
      <c r="HE26" s="1991">
        <f t="shared" si="46"/>
        <v>1218.0680312293289</v>
      </c>
      <c r="HF26" s="1991">
        <v>435.79831169402928</v>
      </c>
      <c r="HG26" s="1991">
        <v>325.6508920132955</v>
      </c>
      <c r="HH26" s="1991">
        <v>382.53699597079947</v>
      </c>
      <c r="HI26" s="1991">
        <f t="shared" si="47"/>
        <v>1143.9861996781242</v>
      </c>
      <c r="HJ26" s="1994">
        <f t="shared" si="48"/>
        <v>4582.6681448718582</v>
      </c>
      <c r="HK26" s="1993">
        <f t="shared" ref="HK26:HM26" si="54">SUM(HK19:HK25)</f>
        <v>395.58398872690151</v>
      </c>
      <c r="HL26" s="1991">
        <f t="shared" si="54"/>
        <v>265.02885554614051</v>
      </c>
      <c r="HM26" s="1991">
        <f t="shared" si="54"/>
        <v>431.48003429464165</v>
      </c>
      <c r="HN26" s="1991">
        <f t="shared" si="32"/>
        <v>1092.0928785676836</v>
      </c>
      <c r="HO26" s="1991">
        <f t="shared" ref="HO26:HQ26" si="55">SUM(HO19:HO25)</f>
        <v>392.99954273090736</v>
      </c>
      <c r="HP26" s="1991">
        <f t="shared" si="55"/>
        <v>432.7279329078375</v>
      </c>
      <c r="HQ26" s="1991">
        <f t="shared" si="55"/>
        <v>438.56549084493014</v>
      </c>
      <c r="HR26" s="1991">
        <f t="shared" si="33"/>
        <v>1264.2929664836752</v>
      </c>
      <c r="HS26" s="1991">
        <f t="shared" ref="HS26:HU26" si="56">SUM(HS19:HS25)</f>
        <v>371.90500516781418</v>
      </c>
      <c r="HT26" s="1991">
        <f t="shared" si="56"/>
        <v>345.25419839605985</v>
      </c>
      <c r="HU26" s="1991">
        <f t="shared" si="56"/>
        <v>354.81234100895682</v>
      </c>
      <c r="HV26" s="1991">
        <f t="shared" si="34"/>
        <v>1071.9715445728309</v>
      </c>
      <c r="HW26" s="1991">
        <v>339.29888847627996</v>
      </c>
      <c r="HX26" s="1991">
        <v>421.51877267222392</v>
      </c>
      <c r="HY26" s="1991">
        <v>400.11950017805202</v>
      </c>
      <c r="HZ26" s="1991">
        <f t="shared" si="35"/>
        <v>1160.937161326556</v>
      </c>
      <c r="IA26" s="1994">
        <f t="shared" si="49"/>
        <v>4589.2945509507454</v>
      </c>
      <c r="IB26" s="1993">
        <f>SUM(IB19:IB25)</f>
        <v>441.25149470968108</v>
      </c>
      <c r="IC26" s="1991">
        <f>SUM(IC19:IC25)</f>
        <v>402.25128140929155</v>
      </c>
      <c r="ID26" s="1991">
        <f t="shared" ref="ID26:IP26" si="57">SUM(ID19:ID25)</f>
        <v>454.60150124692376</v>
      </c>
      <c r="IE26" s="1991">
        <f t="shared" si="57"/>
        <v>1298.1042773658967</v>
      </c>
      <c r="IF26" s="1991">
        <f t="shared" si="57"/>
        <v>360.86209836136118</v>
      </c>
      <c r="IG26" s="1991">
        <f t="shared" si="57"/>
        <v>446.1516084807879</v>
      </c>
      <c r="IH26" s="1991">
        <f t="shared" si="57"/>
        <v>358.07606863705627</v>
      </c>
      <c r="II26" s="1991">
        <f t="shared" si="57"/>
        <v>1165.0897754792054</v>
      </c>
      <c r="IJ26" s="1991">
        <f t="shared" si="57"/>
        <v>308.95175920001583</v>
      </c>
      <c r="IK26" s="1991">
        <f t="shared" si="57"/>
        <v>559.06925680997165</v>
      </c>
      <c r="IL26" s="1991">
        <f t="shared" si="57"/>
        <v>471.53931516556634</v>
      </c>
      <c r="IM26" s="1991">
        <f t="shared" si="57"/>
        <v>1339.5663694069883</v>
      </c>
      <c r="IN26" s="1991">
        <f t="shared" si="57"/>
        <v>584.25204610434423</v>
      </c>
      <c r="IO26" s="1991">
        <f t="shared" si="57"/>
        <v>438.53695904659349</v>
      </c>
      <c r="IP26" s="1991">
        <f t="shared" si="57"/>
        <v>422.78883222830012</v>
      </c>
      <c r="IQ26" s="1991">
        <f>SUM(IQ19:IQ25)</f>
        <v>1445.5778373792377</v>
      </c>
      <c r="IR26" s="1994">
        <f>SUM(IR19:IR25)</f>
        <v>5248.3528811659635</v>
      </c>
    </row>
    <row r="27" spans="1:252" ht="48" hidden="1" customHeight="1" thickBot="1" x14ac:dyDescent="0.55000000000000004">
      <c r="A27" s="1995" t="s">
        <v>1205</v>
      </c>
      <c r="J27" s="1847"/>
      <c r="L27" s="1847"/>
      <c r="M27" s="1847"/>
      <c r="N27" s="1847"/>
      <c r="O27" s="1847"/>
      <c r="P27" s="1847"/>
      <c r="Q27" s="2009"/>
      <c r="R27" s="2009"/>
      <c r="S27" s="2009"/>
      <c r="T27" s="2018"/>
      <c r="U27" s="2018"/>
      <c r="V27" s="2018"/>
      <c r="W27" s="2019"/>
      <c r="X27" s="2020"/>
      <c r="Y27" s="2020"/>
      <c r="Z27" s="2020"/>
      <c r="AA27" s="2019"/>
      <c r="AB27" s="2020"/>
      <c r="AC27" s="2020"/>
      <c r="AD27" s="2021"/>
      <c r="AE27" s="2022"/>
      <c r="AF27" s="2022"/>
      <c r="AG27" s="2022"/>
      <c r="AH27" s="2022"/>
      <c r="AJ27" s="2022"/>
      <c r="AK27" s="2022"/>
      <c r="AL27" s="2022"/>
      <c r="AM27" s="2022"/>
      <c r="AN27" s="2022"/>
      <c r="AO27" s="2022"/>
      <c r="AP27" s="2022"/>
      <c r="AQ27" s="2022"/>
      <c r="AR27" s="2022"/>
      <c r="AS27" s="2022"/>
      <c r="AT27" s="2022"/>
      <c r="AU27" s="2022"/>
      <c r="AV27" s="2022"/>
      <c r="AW27" s="1847"/>
      <c r="AX27" s="1847"/>
      <c r="AY27" s="1847"/>
      <c r="AZ27" s="1847"/>
      <c r="BA27" s="1847"/>
      <c r="BB27" s="1847"/>
      <c r="BC27" s="1847"/>
      <c r="BD27" s="1847"/>
      <c r="BE27" s="1847"/>
      <c r="BF27" s="1847"/>
      <c r="BG27" s="1847"/>
      <c r="BH27" s="1847"/>
      <c r="BI27" s="1847"/>
      <c r="BJ27" s="1847"/>
      <c r="BW27" s="1908"/>
      <c r="BX27" s="1908"/>
      <c r="BY27" s="1923"/>
      <c r="BZ27" s="1923"/>
      <c r="CA27" s="1923"/>
      <c r="CB27" s="1908"/>
      <c r="CC27" s="1923"/>
      <c r="CD27" s="1923"/>
      <c r="CE27" s="1923"/>
      <c r="CF27" s="1908"/>
      <c r="CG27" s="1927"/>
      <c r="CH27" s="1927"/>
      <c r="CI27" s="2009"/>
      <c r="CJ27" s="1908"/>
      <c r="CK27" s="1908"/>
      <c r="CL27" s="1908"/>
      <c r="CM27" s="2023"/>
      <c r="CN27" s="1908"/>
      <c r="CO27" s="1908"/>
      <c r="CP27" s="1908"/>
      <c r="CQ27" s="1908"/>
      <c r="CR27" s="1908"/>
      <c r="CS27" s="1908"/>
      <c r="CT27" s="1908"/>
      <c r="CU27" s="1908"/>
      <c r="CV27" s="1908"/>
      <c r="CW27" s="1908"/>
      <c r="CX27" s="1908"/>
      <c r="CY27" s="1908"/>
      <c r="CZ27" s="1908"/>
      <c r="DA27" s="1908"/>
      <c r="DB27" s="1908"/>
      <c r="DC27" s="1908"/>
      <c r="DD27" s="1908"/>
      <c r="DE27" s="1908"/>
      <c r="DF27" s="1908"/>
      <c r="DG27" s="1908"/>
      <c r="DH27" s="1908"/>
      <c r="DI27" s="1908"/>
      <c r="DJ27" s="1908"/>
      <c r="DK27" s="1908"/>
      <c r="DL27" s="1908"/>
      <c r="DM27" s="1908"/>
      <c r="DN27" s="1908"/>
      <c r="DO27" s="1908"/>
      <c r="DP27" s="1908"/>
      <c r="DQ27" s="1908"/>
      <c r="DR27" s="1908"/>
      <c r="DS27" s="1908"/>
      <c r="DT27" s="1908"/>
      <c r="DU27" s="1908"/>
      <c r="DV27" s="1908"/>
      <c r="DW27" s="1908"/>
      <c r="DX27" s="1908"/>
      <c r="DY27" s="1908"/>
      <c r="DZ27" s="1908"/>
      <c r="EA27" s="1908"/>
      <c r="EB27" s="1908"/>
      <c r="EC27" s="1908"/>
      <c r="ED27" s="1908"/>
      <c r="EE27" s="1908"/>
      <c r="EF27" s="1908"/>
      <c r="EG27" s="1908"/>
      <c r="EH27" s="1908"/>
      <c r="EI27" s="1908"/>
      <c r="EJ27" s="1908"/>
      <c r="EK27" s="1908"/>
      <c r="EL27" s="1908"/>
      <c r="EM27" s="1908"/>
      <c r="EN27" s="1908"/>
      <c r="EO27" s="1908"/>
      <c r="EP27" s="1908"/>
      <c r="EQ27" s="1908"/>
      <c r="ER27" s="1908"/>
      <c r="ES27" s="1908"/>
      <c r="ET27" s="1908"/>
      <c r="EU27" s="1908"/>
      <c r="EV27" s="1908"/>
      <c r="EW27" s="1908"/>
      <c r="EX27" s="1908"/>
      <c r="EY27" s="1908"/>
      <c r="EZ27" s="1908"/>
      <c r="FA27" s="1908"/>
      <c r="FB27" s="1908"/>
      <c r="FC27" s="1908"/>
      <c r="FD27" s="1908"/>
      <c r="FE27" s="1908"/>
      <c r="FF27" s="1908"/>
      <c r="FG27" s="1908"/>
      <c r="FH27" s="1908"/>
      <c r="FI27" s="1908"/>
      <c r="FJ27" s="1908"/>
      <c r="FK27" s="1908"/>
      <c r="FL27" s="1908"/>
      <c r="FM27" s="1908"/>
      <c r="FN27" s="1908"/>
      <c r="FO27" s="1908"/>
      <c r="FP27" s="1908"/>
      <c r="FQ27" s="1908"/>
      <c r="FR27" s="1908"/>
      <c r="FS27" s="1908"/>
      <c r="FT27" s="1908"/>
      <c r="FU27" s="1908"/>
      <c r="FV27" s="1908"/>
      <c r="FW27" s="1908"/>
      <c r="FX27" s="1908"/>
      <c r="FY27" s="1908"/>
      <c r="FZ27" s="1908"/>
      <c r="GA27" s="1908"/>
      <c r="GB27" s="1908"/>
      <c r="GC27" s="1908"/>
      <c r="GD27" s="1908"/>
      <c r="GE27" s="1908"/>
      <c r="GF27" s="1908"/>
      <c r="GG27" s="1908"/>
      <c r="GH27" s="1908"/>
      <c r="GI27" s="1908"/>
      <c r="GJ27" s="1908"/>
      <c r="GK27" s="1908"/>
      <c r="GL27" s="1908"/>
      <c r="GM27" s="1908"/>
      <c r="GN27" s="1908"/>
      <c r="GO27" s="1908"/>
      <c r="GP27" s="1908"/>
      <c r="GQ27" s="1908"/>
      <c r="GR27" s="1908"/>
      <c r="GS27" s="1908"/>
      <c r="GT27" s="1908"/>
      <c r="GU27" s="1908"/>
      <c r="GV27" s="1908"/>
      <c r="GW27" s="1908"/>
      <c r="GX27" s="1908"/>
      <c r="GY27" s="1908"/>
      <c r="GZ27" s="1908"/>
      <c r="HA27" s="1908"/>
      <c r="HB27" s="1908"/>
      <c r="HC27" s="1908"/>
      <c r="HD27" s="1908"/>
      <c r="HE27" s="1908"/>
      <c r="HF27" s="1908"/>
      <c r="HG27" s="1908"/>
      <c r="HH27" s="1908"/>
      <c r="HI27" s="1908"/>
      <c r="HJ27" s="1908"/>
      <c r="HK27" s="1908"/>
      <c r="HL27" s="1908"/>
      <c r="HM27" s="1908"/>
      <c r="HN27" s="1908"/>
      <c r="HO27" s="1908"/>
      <c r="HP27" s="1908"/>
      <c r="HQ27" s="1908"/>
      <c r="HR27" s="1908"/>
      <c r="HS27" s="1908"/>
      <c r="HT27" s="1908"/>
      <c r="HU27" s="1908"/>
      <c r="HV27" s="1908"/>
      <c r="HW27" s="1908"/>
      <c r="HX27" s="1908"/>
      <c r="HY27" s="1908"/>
      <c r="HZ27" s="1908"/>
      <c r="IA27" s="1908"/>
      <c r="IB27" s="1908"/>
      <c r="IC27" s="1908"/>
      <c r="ID27" s="1908"/>
      <c r="IE27" s="1908"/>
      <c r="IF27" s="1908"/>
      <c r="IG27" s="1908"/>
      <c r="IH27" s="1908"/>
      <c r="II27" s="1908"/>
      <c r="IJ27" s="1908"/>
      <c r="IK27" s="1908"/>
      <c r="IL27" s="1908"/>
      <c r="IM27" s="1908"/>
      <c r="IN27" s="1908"/>
      <c r="IO27" s="1908"/>
      <c r="IP27" s="1908"/>
      <c r="IQ27" s="1908"/>
      <c r="IR27" s="1908"/>
    </row>
    <row r="28" spans="1:252" ht="47.5" customHeight="1" thickTop="1" x14ac:dyDescent="0.5">
      <c r="A28" s="1995" t="s">
        <v>1526</v>
      </c>
      <c r="B28" s="1996"/>
      <c r="C28" s="1996"/>
      <c r="D28" s="1996"/>
      <c r="E28" s="1996"/>
      <c r="F28" s="1997"/>
      <c r="G28" s="1997"/>
      <c r="H28" s="1997"/>
      <c r="I28" s="1997"/>
      <c r="J28" s="1998"/>
      <c r="AF28" s="1926"/>
      <c r="AG28" s="1926"/>
      <c r="AH28" s="1926"/>
      <c r="AI28" s="1926"/>
      <c r="AJ28" s="1926"/>
      <c r="AK28" s="1926"/>
      <c r="AL28" s="1926"/>
      <c r="AM28" s="1926"/>
      <c r="AN28" s="1926"/>
      <c r="AO28" s="1926"/>
      <c r="AP28" s="1926"/>
      <c r="AQ28" s="1926"/>
      <c r="AR28" s="1926"/>
      <c r="AS28" s="1926"/>
      <c r="AT28" s="1926"/>
      <c r="AU28" s="1926"/>
      <c r="AV28" s="1926"/>
      <c r="BN28" s="1903"/>
      <c r="BO28" s="1903"/>
      <c r="BP28" s="1903"/>
      <c r="BQ28" s="1903"/>
      <c r="BR28" s="1903"/>
      <c r="BS28" s="1903"/>
      <c r="BT28" s="1903"/>
      <c r="BU28" s="1903"/>
      <c r="BV28" s="1903"/>
      <c r="BW28" s="1903"/>
      <c r="BX28" s="1903"/>
      <c r="BY28" s="1903"/>
      <c r="BZ28" s="1923"/>
      <c r="CA28" s="1923"/>
      <c r="CB28" s="1923"/>
      <c r="CC28" s="1923"/>
      <c r="CD28" s="1923"/>
    </row>
    <row r="29" spans="1:252" ht="24.75" customHeight="1" x14ac:dyDescent="0.5">
      <c r="A29" s="1995"/>
      <c r="BA29" s="2024"/>
      <c r="BN29" s="1903"/>
      <c r="BO29" s="1903"/>
      <c r="BP29" s="1903"/>
      <c r="BQ29" s="1903"/>
      <c r="BR29" s="1903"/>
      <c r="BS29" s="1903"/>
      <c r="BT29" s="1903"/>
      <c r="BU29" s="1903"/>
      <c r="BV29" s="1903"/>
      <c r="BW29" s="1903"/>
      <c r="BX29" s="1903"/>
      <c r="BY29" s="1903"/>
      <c r="BZ29" s="1903"/>
      <c r="CA29" s="1903"/>
      <c r="CB29" s="1903"/>
      <c r="CC29" s="1903"/>
      <c r="CD29" s="1903"/>
      <c r="CE29" s="1903"/>
      <c r="CF29" s="1903"/>
      <c r="CG29" s="1903"/>
      <c r="CH29" s="1903"/>
      <c r="CI29" s="1903"/>
      <c r="CJ29" s="1903"/>
      <c r="CK29" s="1903"/>
      <c r="CL29" s="1903"/>
      <c r="CM29" s="1903"/>
      <c r="CN29" s="1903"/>
      <c r="CO29" s="1903"/>
      <c r="CP29" s="1903"/>
      <c r="CQ29" s="1903"/>
      <c r="CR29" s="1903"/>
      <c r="CS29" s="1903"/>
      <c r="CT29" s="1903"/>
      <c r="CU29" s="1903"/>
      <c r="CV29" s="1903"/>
      <c r="CW29" s="1903"/>
      <c r="CX29" s="1903"/>
      <c r="CY29" s="1903"/>
      <c r="CZ29" s="1903"/>
      <c r="DA29" s="1903"/>
      <c r="DB29" s="1903"/>
      <c r="DC29" s="1903"/>
      <c r="DD29" s="1903"/>
      <c r="DE29" s="1903"/>
      <c r="DF29" s="1903"/>
      <c r="DG29" s="1903"/>
      <c r="DH29" s="1903"/>
      <c r="DI29" s="1903"/>
      <c r="DJ29" s="1903"/>
      <c r="DK29" s="1903"/>
      <c r="DL29" s="1903"/>
      <c r="DM29" s="1903"/>
      <c r="DN29" s="1903"/>
      <c r="DO29" s="1903"/>
      <c r="DP29" s="1903"/>
      <c r="DQ29" s="1903"/>
      <c r="DR29" s="1903"/>
      <c r="DS29" s="1903"/>
      <c r="DT29" s="1903"/>
      <c r="DU29" s="1903"/>
      <c r="DV29" s="1903"/>
      <c r="DW29" s="1903"/>
      <c r="DX29" s="1903"/>
      <c r="DY29" s="1903"/>
      <c r="DZ29" s="1903"/>
      <c r="EA29" s="1903"/>
      <c r="EB29" s="1903"/>
      <c r="EC29" s="1903"/>
      <c r="ED29" s="1903"/>
      <c r="EE29" s="1903"/>
      <c r="EF29" s="1903"/>
      <c r="EG29" s="1903"/>
      <c r="EH29" s="1903"/>
      <c r="EI29" s="1903"/>
      <c r="EJ29" s="1903"/>
      <c r="EK29" s="1903"/>
      <c r="EL29" s="1903"/>
      <c r="EM29" s="1903"/>
      <c r="EN29" s="1903"/>
      <c r="EO29" s="1903"/>
      <c r="EP29" s="1903"/>
      <c r="EQ29" s="1903"/>
      <c r="ER29" s="1903"/>
      <c r="ES29" s="1903"/>
      <c r="ET29" s="1903"/>
      <c r="EU29" s="1903"/>
      <c r="EV29" s="1903"/>
      <c r="EW29" s="1903"/>
      <c r="EX29" s="1903"/>
      <c r="EY29" s="1903"/>
      <c r="EZ29" s="1903"/>
      <c r="FA29" s="1903"/>
      <c r="FB29" s="1903"/>
      <c r="FC29" s="1903"/>
      <c r="FD29" s="1903"/>
      <c r="FE29" s="1903"/>
      <c r="FF29" s="1903"/>
      <c r="FG29" s="1903"/>
      <c r="FH29" s="1903"/>
      <c r="FI29" s="1903"/>
      <c r="FJ29" s="1903"/>
      <c r="FK29" s="1903"/>
      <c r="FL29" s="1903"/>
      <c r="FM29" s="1903"/>
      <c r="FN29" s="1903"/>
      <c r="FO29" s="1903"/>
      <c r="FP29" s="1903"/>
      <c r="FQ29" s="1903"/>
      <c r="FR29" s="1903"/>
      <c r="FS29" s="1903"/>
      <c r="FT29" s="1903"/>
      <c r="FU29" s="1903"/>
      <c r="FV29" s="1903"/>
      <c r="FW29" s="1903"/>
      <c r="FX29" s="1903"/>
      <c r="FY29" s="1903"/>
      <c r="FZ29" s="1903"/>
      <c r="GA29" s="1903"/>
      <c r="GB29" s="1903"/>
      <c r="GC29" s="1903"/>
      <c r="GD29" s="1903"/>
      <c r="GE29" s="1903"/>
      <c r="GF29" s="1903"/>
      <c r="GG29" s="1903"/>
      <c r="GH29" s="1903"/>
      <c r="GI29" s="1903"/>
      <c r="GJ29" s="1903"/>
      <c r="GK29" s="1903"/>
      <c r="GL29" s="1903"/>
      <c r="GM29" s="1903"/>
      <c r="GN29" s="1903"/>
      <c r="GO29" s="1903"/>
      <c r="GP29" s="1903"/>
      <c r="GQ29" s="1903"/>
      <c r="GR29" s="1903"/>
      <c r="GS29" s="1903"/>
      <c r="GT29" s="1903"/>
      <c r="GU29" s="1903"/>
      <c r="GV29" s="1903"/>
      <c r="GW29" s="1903"/>
      <c r="GX29" s="1903"/>
      <c r="GY29" s="1903"/>
      <c r="GZ29" s="1903"/>
      <c r="HA29" s="1903"/>
      <c r="HB29" s="1903"/>
      <c r="HC29" s="1903"/>
      <c r="HD29" s="1903"/>
      <c r="HE29" s="1903"/>
      <c r="HF29" s="1903"/>
      <c r="HG29" s="1903"/>
      <c r="HH29" s="1903"/>
      <c r="HI29" s="1903"/>
      <c r="HJ29" s="1903"/>
      <c r="HK29" s="1903"/>
      <c r="HL29" s="1903"/>
      <c r="HM29" s="1903"/>
      <c r="HN29" s="1903"/>
      <c r="HO29" s="1903"/>
      <c r="HP29" s="1903"/>
      <c r="HQ29" s="1903"/>
      <c r="HR29" s="1903"/>
      <c r="HS29" s="1903"/>
      <c r="HT29" s="1903"/>
      <c r="HU29" s="1903"/>
      <c r="HV29" s="1903"/>
      <c r="HW29" s="1903"/>
      <c r="HX29" s="1903"/>
      <c r="HY29" s="1903"/>
      <c r="HZ29" s="1903"/>
      <c r="IA29" s="1903"/>
      <c r="IB29" s="1903"/>
      <c r="IC29" s="1903"/>
      <c r="ID29" s="1903"/>
      <c r="IE29" s="1903"/>
      <c r="IF29" s="1903"/>
      <c r="IG29" s="1903"/>
      <c r="IH29" s="1903"/>
      <c r="II29" s="1903"/>
      <c r="IJ29" s="1903"/>
      <c r="IK29" s="1903"/>
      <c r="IL29" s="1903"/>
      <c r="IM29" s="1903"/>
      <c r="IN29" s="1903"/>
      <c r="IO29" s="1903"/>
      <c r="IP29" s="1903"/>
      <c r="IQ29" s="1903"/>
      <c r="IR29" s="1903"/>
    </row>
    <row r="39" spans="1:252" ht="24.75" customHeight="1" x14ac:dyDescent="0.5">
      <c r="A39" s="1895" t="s">
        <v>1535</v>
      </c>
    </row>
    <row r="40" spans="1:252" ht="24.75" customHeight="1" x14ac:dyDescent="0.5">
      <c r="A40" s="1895" t="s">
        <v>1536</v>
      </c>
    </row>
    <row r="41" spans="1:252" ht="24.75" customHeight="1" x14ac:dyDescent="0.5">
      <c r="T41" s="1923"/>
      <c r="U41" s="1923"/>
      <c r="V41" s="1923"/>
      <c r="W41" s="2025"/>
      <c r="X41" s="1933"/>
      <c r="Y41" s="1933"/>
      <c r="Z41" s="1933"/>
      <c r="AA41" s="2025"/>
      <c r="AB41" s="1933"/>
      <c r="AC41" s="1933"/>
      <c r="AD41" s="1933"/>
      <c r="AE41" s="2008"/>
      <c r="AF41" s="1970"/>
      <c r="AG41" s="1970"/>
      <c r="AH41" s="1970"/>
      <c r="AI41" s="2008"/>
      <c r="AN41" s="1970"/>
      <c r="AO41" s="1970"/>
      <c r="AP41" s="1970"/>
      <c r="AQ41" s="2008"/>
      <c r="AR41" s="1970"/>
      <c r="AS41" s="1970"/>
      <c r="AT41" s="1970"/>
      <c r="AU41" s="1970"/>
      <c r="AV41" s="1970"/>
      <c r="AW41" s="1970"/>
      <c r="AX41" s="1970"/>
      <c r="AY41" s="1970"/>
      <c r="AZ41" s="1970"/>
      <c r="BA41" s="2008"/>
      <c r="BB41" s="2008"/>
      <c r="BC41" s="2008"/>
      <c r="BD41" s="2008"/>
      <c r="BE41" s="2008"/>
      <c r="BF41" s="2008"/>
      <c r="BG41" s="2008"/>
      <c r="BH41" s="2008"/>
      <c r="BI41" s="2008"/>
      <c r="BJ41" s="2008"/>
      <c r="CB41" s="1960"/>
      <c r="CI41" s="2018"/>
      <c r="CJ41" s="2018"/>
      <c r="CK41" s="2018"/>
      <c r="CL41" s="2018"/>
      <c r="CM41" s="2020"/>
      <c r="CN41" s="2018"/>
      <c r="CO41" s="2018"/>
      <c r="CP41" s="2018"/>
      <c r="CQ41" s="2018"/>
      <c r="CR41" s="2018"/>
      <c r="CS41" s="2018"/>
      <c r="CT41" s="2018"/>
      <c r="CU41" s="2018"/>
      <c r="CV41" s="2018"/>
      <c r="CW41" s="2018"/>
      <c r="CX41" s="2018"/>
      <c r="CY41" s="2018"/>
      <c r="CZ41" s="2018"/>
      <c r="DA41" s="2018"/>
      <c r="DB41" s="2018"/>
      <c r="DC41" s="2018"/>
      <c r="DD41" s="2018"/>
      <c r="DE41" s="2018"/>
      <c r="DF41" s="2018"/>
      <c r="DG41" s="2018"/>
      <c r="DH41" s="2018"/>
      <c r="DI41" s="2018"/>
      <c r="DJ41" s="2018"/>
      <c r="DK41" s="2018"/>
      <c r="DL41" s="2018"/>
      <c r="DM41" s="2018"/>
      <c r="DN41" s="2018"/>
      <c r="DO41" s="2018"/>
      <c r="DP41" s="2018"/>
      <c r="DQ41" s="2018"/>
      <c r="DR41" s="2018"/>
      <c r="DS41" s="2018"/>
      <c r="DT41" s="2018"/>
      <c r="DU41" s="2018"/>
      <c r="DV41" s="2018"/>
      <c r="DW41" s="2018"/>
      <c r="DX41" s="2018"/>
      <c r="DY41" s="2018"/>
      <c r="DZ41" s="2018"/>
      <c r="EA41" s="2018"/>
      <c r="EB41" s="2018"/>
      <c r="EC41" s="2018"/>
      <c r="ED41" s="2018"/>
      <c r="EE41" s="2018"/>
      <c r="EF41" s="2018"/>
      <c r="EG41" s="2018"/>
      <c r="EH41" s="2018"/>
      <c r="EI41" s="2018"/>
      <c r="EJ41" s="2018"/>
      <c r="EK41" s="2018"/>
      <c r="EL41" s="2018"/>
      <c r="EM41" s="2018"/>
      <c r="EN41" s="2018"/>
      <c r="EO41" s="2018"/>
      <c r="EP41" s="2018"/>
      <c r="EQ41" s="2018"/>
      <c r="ER41" s="2018"/>
      <c r="ES41" s="2018"/>
      <c r="ET41" s="2018"/>
      <c r="EU41" s="2018"/>
      <c r="EV41" s="2018"/>
      <c r="EW41" s="2018"/>
      <c r="EX41" s="2018"/>
      <c r="EY41" s="2018"/>
      <c r="EZ41" s="2018"/>
      <c r="FA41" s="2018"/>
      <c r="FB41" s="2018"/>
      <c r="FC41" s="2018"/>
      <c r="FD41" s="2018"/>
      <c r="FE41" s="2018"/>
      <c r="FF41" s="2018"/>
      <c r="FG41" s="2018"/>
      <c r="FH41" s="2018"/>
      <c r="FI41" s="2018"/>
      <c r="FJ41" s="2018"/>
      <c r="FK41" s="2018"/>
      <c r="FL41" s="2018"/>
      <c r="FM41" s="2018"/>
      <c r="FN41" s="2018"/>
      <c r="FO41" s="2018"/>
      <c r="FP41" s="2018"/>
      <c r="FQ41" s="2018"/>
      <c r="FR41" s="2018"/>
      <c r="FS41" s="2018"/>
      <c r="FT41" s="2018"/>
      <c r="FU41" s="2018"/>
      <c r="FV41" s="2018"/>
      <c r="FW41" s="2018"/>
      <c r="FX41" s="2018"/>
      <c r="FY41" s="2018"/>
      <c r="FZ41" s="2018"/>
      <c r="GA41" s="2018"/>
      <c r="GB41" s="2018"/>
      <c r="GC41" s="2018"/>
      <c r="GD41" s="2018"/>
      <c r="GE41" s="2018"/>
      <c r="GF41" s="2018"/>
      <c r="GG41" s="2018"/>
      <c r="GH41" s="2018"/>
      <c r="GI41" s="2018"/>
      <c r="GJ41" s="2018"/>
      <c r="GK41" s="2018"/>
      <c r="GL41" s="2018"/>
      <c r="GM41" s="2018"/>
      <c r="GN41" s="2018"/>
      <c r="GO41" s="2018"/>
      <c r="GP41" s="2018"/>
      <c r="GQ41" s="2018"/>
      <c r="GR41" s="2018"/>
      <c r="GS41" s="2018"/>
      <c r="GT41" s="2018"/>
      <c r="GU41" s="2018"/>
      <c r="GV41" s="2018"/>
      <c r="GW41" s="2018"/>
      <c r="GX41" s="2018"/>
      <c r="GY41" s="2018"/>
      <c r="GZ41" s="2018"/>
      <c r="HA41" s="2018"/>
      <c r="HB41" s="2018"/>
      <c r="HC41" s="2018"/>
      <c r="HD41" s="2018"/>
      <c r="HE41" s="2018"/>
      <c r="HF41" s="2018"/>
      <c r="HG41" s="2018"/>
      <c r="HH41" s="2018"/>
      <c r="HI41" s="2018"/>
      <c r="HJ41" s="2018"/>
      <c r="HK41" s="2018"/>
      <c r="HL41" s="2018"/>
      <c r="HM41" s="2018"/>
      <c r="HN41" s="2018"/>
      <c r="HO41" s="2018"/>
      <c r="HP41" s="2018"/>
      <c r="HQ41" s="2018"/>
      <c r="HR41" s="2018"/>
      <c r="HS41" s="2018"/>
      <c r="HT41" s="2018"/>
      <c r="HU41" s="2018"/>
      <c r="HV41" s="2018"/>
      <c r="HW41" s="2018"/>
      <c r="HX41" s="2018"/>
      <c r="HY41" s="2018"/>
      <c r="HZ41" s="2018"/>
      <c r="IA41" s="2018"/>
      <c r="IB41" s="2018"/>
      <c r="IC41" s="2018"/>
      <c r="ID41" s="2018"/>
      <c r="IE41" s="2018"/>
      <c r="IF41" s="2018"/>
      <c r="IG41" s="2018"/>
      <c r="IH41" s="2018"/>
      <c r="II41" s="2018"/>
      <c r="IJ41" s="2018"/>
      <c r="IK41" s="2018"/>
      <c r="IL41" s="2018"/>
      <c r="IM41" s="2018"/>
      <c r="IN41" s="2018"/>
      <c r="IO41" s="2018"/>
      <c r="IP41" s="2018"/>
      <c r="IQ41" s="2018"/>
      <c r="IR41" s="2018"/>
    </row>
    <row r="42" spans="1:252" ht="24.75" customHeight="1" x14ac:dyDescent="0.6">
      <c r="H42" s="2026"/>
      <c r="K42" s="2027">
        <v>44013</v>
      </c>
      <c r="T42" s="2008"/>
      <c r="U42" s="2008"/>
      <c r="V42" s="2008"/>
      <c r="W42" s="2008"/>
      <c r="X42" s="2008"/>
      <c r="Y42" s="2008"/>
      <c r="Z42" s="2008"/>
      <c r="AA42" s="2008"/>
      <c r="AB42" s="2008"/>
      <c r="AC42" s="2008"/>
      <c r="AD42" s="2008"/>
      <c r="AE42" s="2008"/>
      <c r="AF42" s="2008"/>
      <c r="AG42" s="2008"/>
      <c r="AH42" s="2008"/>
      <c r="AI42" s="2008"/>
      <c r="AN42" s="1970"/>
      <c r="AO42" s="1970"/>
      <c r="AP42" s="1970"/>
      <c r="AQ42" s="2028"/>
      <c r="AR42" s="1970"/>
      <c r="AS42" s="1970"/>
      <c r="AT42" s="1970"/>
      <c r="AU42" s="1970"/>
      <c r="AV42" s="1970"/>
      <c r="AW42" s="1970"/>
      <c r="AX42" s="1970"/>
      <c r="AY42" s="1970"/>
      <c r="AZ42" s="1970"/>
      <c r="BA42" s="2028"/>
      <c r="BB42" s="2028"/>
      <c r="BC42" s="2028"/>
      <c r="BD42" s="2028"/>
      <c r="BE42" s="2028"/>
      <c r="BF42" s="2028"/>
      <c r="BG42" s="2028"/>
      <c r="BH42" s="2028"/>
      <c r="BI42" s="2028"/>
      <c r="BJ42" s="2028"/>
      <c r="CI42" s="1911"/>
      <c r="CJ42" s="1911"/>
      <c r="CK42" s="1911"/>
      <c r="CL42" s="1911"/>
      <c r="CM42" s="1960"/>
      <c r="CN42" s="1911"/>
      <c r="CO42" s="1911"/>
      <c r="CP42" s="1911"/>
      <c r="CQ42" s="1911"/>
      <c r="CR42" s="1911"/>
      <c r="CS42" s="1911"/>
      <c r="CT42" s="1911"/>
      <c r="CU42" s="1911"/>
      <c r="CV42" s="1911"/>
      <c r="CW42" s="1911"/>
      <c r="CX42" s="1911"/>
      <c r="CY42" s="1911"/>
      <c r="CZ42" s="1911"/>
      <c r="DA42" s="1911"/>
      <c r="DB42" s="1911"/>
      <c r="DC42" s="1911"/>
      <c r="DD42" s="1911"/>
      <c r="DE42" s="1911"/>
      <c r="DF42" s="1911"/>
      <c r="DG42" s="1911"/>
      <c r="DH42" s="1911"/>
      <c r="DI42" s="1911"/>
      <c r="DJ42" s="1911"/>
      <c r="DK42" s="1911"/>
      <c r="DL42" s="1911"/>
      <c r="DM42" s="1911"/>
      <c r="DN42" s="1911"/>
      <c r="DO42" s="1911"/>
      <c r="DP42" s="1911"/>
      <c r="DQ42" s="1911"/>
      <c r="DR42" s="1911"/>
      <c r="DS42" s="1911"/>
      <c r="DT42" s="1911"/>
      <c r="DU42" s="1911"/>
      <c r="DV42" s="1911"/>
      <c r="DW42" s="1911"/>
      <c r="DX42" s="1911"/>
      <c r="DY42" s="1911"/>
      <c r="DZ42" s="1911"/>
      <c r="EA42" s="1911"/>
      <c r="EB42" s="1911"/>
      <c r="EC42" s="1911"/>
      <c r="ED42" s="1911"/>
      <c r="EE42" s="1911"/>
      <c r="EF42" s="1911"/>
      <c r="EG42" s="1911"/>
      <c r="EH42" s="1911"/>
      <c r="EI42" s="1911"/>
      <c r="EJ42" s="1911"/>
      <c r="EK42" s="1911"/>
      <c r="EL42" s="1911"/>
      <c r="EM42" s="1911"/>
      <c r="EN42" s="1911"/>
      <c r="EO42" s="1911"/>
      <c r="EP42" s="1911"/>
      <c r="EQ42" s="1911"/>
      <c r="ER42" s="1911"/>
      <c r="ES42" s="1911"/>
      <c r="ET42" s="1911"/>
      <c r="EU42" s="1911"/>
      <c r="EV42" s="1911"/>
      <c r="EW42" s="1911"/>
      <c r="EX42" s="1911"/>
      <c r="EY42" s="1911"/>
      <c r="EZ42" s="1911"/>
      <c r="FA42" s="1911"/>
      <c r="FB42" s="1911"/>
      <c r="FC42" s="1911"/>
      <c r="FD42" s="1911"/>
      <c r="FE42" s="1911"/>
      <c r="FF42" s="1911"/>
      <c r="FG42" s="1911"/>
      <c r="FH42" s="1911"/>
      <c r="FI42" s="1911"/>
      <c r="FJ42" s="1911"/>
      <c r="FK42" s="1911"/>
      <c r="FL42" s="1911"/>
      <c r="FM42" s="1911"/>
      <c r="FN42" s="1911"/>
      <c r="FO42" s="1911"/>
      <c r="FP42" s="1911"/>
      <c r="FQ42" s="1911"/>
      <c r="FR42" s="1911"/>
      <c r="FS42" s="1911"/>
      <c r="FT42" s="1911"/>
      <c r="FU42" s="1911"/>
      <c r="FV42" s="1911"/>
      <c r="FW42" s="1911"/>
      <c r="FX42" s="1911"/>
      <c r="FY42" s="1911"/>
      <c r="FZ42" s="1911"/>
      <c r="GA42" s="1911"/>
      <c r="GB42" s="1911"/>
      <c r="GC42" s="1911"/>
      <c r="GD42" s="1911"/>
      <c r="GE42" s="1911"/>
      <c r="GF42" s="1911"/>
      <c r="GG42" s="1911"/>
      <c r="GH42" s="1911"/>
      <c r="GI42" s="1911"/>
      <c r="GJ42" s="1911"/>
      <c r="GK42" s="1911"/>
      <c r="GL42" s="1911"/>
      <c r="GM42" s="1911"/>
      <c r="GN42" s="1911"/>
      <c r="GO42" s="1911"/>
      <c r="GP42" s="1911"/>
      <c r="GQ42" s="1911"/>
      <c r="GR42" s="1911"/>
      <c r="GS42" s="1911"/>
      <c r="GT42" s="1911"/>
      <c r="GU42" s="1911"/>
      <c r="GV42" s="1911"/>
      <c r="GW42" s="1911"/>
      <c r="GX42" s="1911"/>
      <c r="GY42" s="1911"/>
      <c r="GZ42" s="1911"/>
      <c r="HA42" s="1911"/>
      <c r="HB42" s="1911"/>
      <c r="HC42" s="1911"/>
      <c r="HD42" s="1911"/>
      <c r="HE42" s="1911"/>
      <c r="HF42" s="1911"/>
      <c r="HG42" s="1911"/>
      <c r="HH42" s="1911"/>
      <c r="HI42" s="1911"/>
      <c r="HJ42" s="1911"/>
      <c r="HK42" s="1911"/>
      <c r="HL42" s="1911"/>
      <c r="HM42" s="1911"/>
      <c r="HN42" s="1911"/>
      <c r="HO42" s="1911"/>
      <c r="HP42" s="1911"/>
      <c r="HQ42" s="1911"/>
      <c r="HR42" s="1911"/>
      <c r="HS42" s="1911"/>
      <c r="HT42" s="1911"/>
      <c r="HU42" s="1911"/>
      <c r="HV42" s="1911"/>
      <c r="HW42" s="1911"/>
      <c r="HX42" s="1911"/>
      <c r="HY42" s="1911"/>
      <c r="HZ42" s="1911"/>
      <c r="IA42" s="1911"/>
      <c r="IB42" s="1911"/>
      <c r="IC42" s="1911"/>
      <c r="ID42" s="1911"/>
      <c r="IE42" s="1911"/>
      <c r="IF42" s="1911"/>
      <c r="IG42" s="1911"/>
      <c r="IH42" s="1911"/>
      <c r="II42" s="1911"/>
      <c r="IJ42" s="1911"/>
      <c r="IK42" s="1911"/>
      <c r="IL42" s="1911"/>
      <c r="IM42" s="1911"/>
      <c r="IN42" s="1911"/>
      <c r="IO42" s="1911"/>
      <c r="IP42" s="1911"/>
      <c r="IQ42" s="1911"/>
      <c r="IR42" s="1911"/>
    </row>
    <row r="44" spans="1:252" ht="24.75" customHeight="1" x14ac:dyDescent="0.5">
      <c r="S44" s="2029"/>
    </row>
    <row r="45" spans="1:252" ht="24.75" customHeight="1" x14ac:dyDescent="0.5">
      <c r="K45" s="1895" t="s">
        <v>336</v>
      </c>
    </row>
  </sheetData>
  <mergeCells count="31">
    <mergeCell ref="CE2:CU2"/>
    <mergeCell ref="A2:A3"/>
    <mergeCell ref="B2:R2"/>
    <mergeCell ref="T2:AJ2"/>
    <mergeCell ref="AL2:BB2"/>
    <mergeCell ref="BN2:CD2"/>
    <mergeCell ref="GT2:HJ2"/>
    <mergeCell ref="HK2:IA2"/>
    <mergeCell ref="IB2:IR2"/>
    <mergeCell ref="A17:A18"/>
    <mergeCell ref="C17:R17"/>
    <mergeCell ref="T17:AJ17"/>
    <mergeCell ref="AK17:BB17"/>
    <mergeCell ref="BC17:BM17"/>
    <mergeCell ref="BN17:CD17"/>
    <mergeCell ref="CE17:CU17"/>
    <mergeCell ref="CV2:DL2"/>
    <mergeCell ref="DM2:EC2"/>
    <mergeCell ref="ED2:ET2"/>
    <mergeCell ref="EU2:FK2"/>
    <mergeCell ref="FL2:GB2"/>
    <mergeCell ref="GC2:GS2"/>
    <mergeCell ref="GT17:HJ17"/>
    <mergeCell ref="HK17:IA17"/>
    <mergeCell ref="IB17:IR17"/>
    <mergeCell ref="CV17:DL17"/>
    <mergeCell ref="DM17:EC17"/>
    <mergeCell ref="ED17:ET17"/>
    <mergeCell ref="EU17:FK17"/>
    <mergeCell ref="FL17:GB17"/>
    <mergeCell ref="GC17:GS17"/>
  </mergeCells>
  <printOptions horizontalCentered="1"/>
  <pageMargins left="0" right="0" top="0.51181102362204722" bottom="0.98425196850393704" header="0.55118110236220474" footer="0.51181102362204722"/>
  <pageSetup paperSize="9" scale="37" orientation="landscape" r:id="rId1"/>
  <headerFooter>
    <oddHeader>&amp;C&amp;"Aptos"&amp;10&amp;K000000 PUBLIC&amp;1#_x000D_&amp;"Arialri"&amp;10&amp;K000000&amp;G</oddHeader>
    <oddFooter>&amp;C&amp;14 28&amp;10_x000D_&amp;1#&amp;"Aptos"&amp;10&amp;K000000 PUBLIC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5F541-8319-4BBC-859E-0631FBE2EB21}">
  <dimension ref="A1:IT56"/>
  <sheetViews>
    <sheetView showGridLines="0" view="pageBreakPreview" topLeftCell="A3" zoomScale="60" zoomScaleNormal="100" workbookViewId="0">
      <pane xSplit="1" topLeftCell="HW1" activePane="topRight" state="frozen"/>
      <selection activeCell="A40" sqref="A40"/>
      <selection pane="topRight" activeCell="A40" sqref="A40"/>
    </sheetView>
  </sheetViews>
  <sheetFormatPr defaultColWidth="9.1796875" defaultRowHeight="21" x14ac:dyDescent="0.5"/>
  <cols>
    <col min="1" max="1" width="42.26953125" style="2001" customWidth="1"/>
    <col min="2" max="17" width="9.1796875" style="2001" hidden="1" customWidth="1"/>
    <col min="18" max="18" width="9.81640625" style="2001" hidden="1" customWidth="1"/>
    <col min="19" max="34" width="9.1796875" style="2001" hidden="1" customWidth="1"/>
    <col min="35" max="35" width="12.453125" style="2001" hidden="1" customWidth="1"/>
    <col min="36" max="38" width="9.1796875" style="2001" hidden="1" customWidth="1"/>
    <col min="39" max="39" width="11.1796875" style="2001" hidden="1" customWidth="1"/>
    <col min="40" max="42" width="10.81640625" style="2001" hidden="1" customWidth="1"/>
    <col min="43" max="43" width="11.1796875" style="2001" hidden="1" customWidth="1"/>
    <col min="44" max="44" width="9.453125" style="2001" hidden="1" customWidth="1"/>
    <col min="45" max="46" width="9.81640625" style="2001" hidden="1" customWidth="1"/>
    <col min="47" max="47" width="10.81640625" style="2001" hidden="1" customWidth="1"/>
    <col min="48" max="49" width="9.81640625" style="2001" hidden="1" customWidth="1"/>
    <col min="50" max="50" width="10.81640625" style="2001" hidden="1" customWidth="1"/>
    <col min="51" max="51" width="9.1796875" style="2001" hidden="1" customWidth="1"/>
    <col min="52" max="52" width="11.1796875" style="2001" hidden="1" customWidth="1"/>
    <col min="53" max="55" width="9.1796875" style="2001" hidden="1" customWidth="1"/>
    <col min="56" max="56" width="11.1796875" style="2001" hidden="1" customWidth="1"/>
    <col min="57" max="60" width="9.1796875" style="2001" hidden="1" customWidth="1"/>
    <col min="61" max="61" width="9.453125" style="2001" hidden="1" customWidth="1"/>
    <col min="62" max="63" width="11.1796875" style="2001" hidden="1" customWidth="1"/>
    <col min="64" max="71" width="9.1796875" style="2001" hidden="1" customWidth="1"/>
    <col min="72" max="75" width="9.453125" style="2001" hidden="1" customWidth="1"/>
    <col min="76" max="78" width="9.1796875" style="2001" hidden="1" customWidth="1"/>
    <col min="79" max="79" width="9.1796875" style="2000" hidden="1" customWidth="1"/>
    <col min="80" max="80" width="10.54296875" style="2001" hidden="1" customWidth="1"/>
    <col min="81" max="82" width="11.453125" style="2001" hidden="1" customWidth="1"/>
    <col min="83" max="83" width="10.54296875" style="2000" hidden="1" customWidth="1"/>
    <col min="84" max="86" width="11.1796875" style="2001" hidden="1" customWidth="1"/>
    <col min="87" max="87" width="11.1796875" style="2000" hidden="1" customWidth="1"/>
    <col min="88" max="88" width="11.1796875" style="1895" hidden="1" customWidth="1"/>
    <col min="89" max="90" width="11.1796875" style="2001" hidden="1" customWidth="1"/>
    <col min="91" max="102" width="11.1796875" style="2000" hidden="1" customWidth="1"/>
    <col min="103" max="160" width="16.54296875" style="2000" hidden="1" customWidth="1"/>
    <col min="161" max="162" width="16.453125" style="2001" hidden="1" customWidth="1"/>
    <col min="163" max="164" width="18.1796875" style="2001" hidden="1" customWidth="1"/>
    <col min="165" max="165" width="18.81640625" style="2001" hidden="1" customWidth="1"/>
    <col min="166" max="230" width="16.453125" style="2001" hidden="1" customWidth="1"/>
    <col min="231" max="250" width="16.453125" style="2001" customWidth="1"/>
    <col min="251" max="253" width="18.08984375" style="2001" bestFit="1" customWidth="1"/>
    <col min="254" max="254" width="19.6328125" style="2001" bestFit="1" customWidth="1"/>
    <col min="255" max="16384" width="9.1796875" style="2001"/>
  </cols>
  <sheetData>
    <row r="1" spans="1:254" s="1895" customFormat="1" ht="40" customHeight="1" thickBot="1" x14ac:dyDescent="0.55000000000000004">
      <c r="A1" s="1959" t="s">
        <v>1206</v>
      </c>
      <c r="AY1" s="2024"/>
      <c r="BL1" s="1903"/>
      <c r="BM1" s="1903"/>
      <c r="BN1" s="1903"/>
      <c r="BO1" s="1903"/>
      <c r="BP1" s="1903"/>
      <c r="BQ1" s="1903"/>
      <c r="BR1" s="1903"/>
      <c r="BS1" s="1903"/>
      <c r="BT1" s="1903"/>
      <c r="BU1" s="1903"/>
      <c r="BV1" s="1903"/>
      <c r="BW1" s="1903"/>
      <c r="BX1" s="1903"/>
      <c r="BY1" s="1903"/>
      <c r="BZ1" s="1903"/>
      <c r="CA1" s="1903"/>
      <c r="CB1" s="1903"/>
      <c r="CC1" s="1903"/>
      <c r="CD1" s="1903"/>
      <c r="CE1" s="1903"/>
      <c r="CF1" s="1903"/>
      <c r="CG1" s="1903"/>
      <c r="CH1" s="1903"/>
      <c r="CI1" s="1903"/>
      <c r="CJ1" s="1903"/>
      <c r="CK1" s="1903"/>
      <c r="CL1" s="1903"/>
      <c r="CM1" s="1903"/>
      <c r="CN1" s="1903"/>
      <c r="CO1" s="1903"/>
      <c r="CP1" s="1903"/>
      <c r="CQ1" s="1903"/>
      <c r="CR1" s="1903"/>
      <c r="CS1" s="1903"/>
      <c r="CT1" s="1903"/>
      <c r="CU1" s="1903"/>
      <c r="CV1" s="1903"/>
      <c r="CW1" s="1903"/>
      <c r="CX1" s="1903"/>
      <c r="CY1" s="1903"/>
      <c r="CZ1" s="1903"/>
      <c r="DA1" s="1903"/>
      <c r="DB1" s="1903"/>
      <c r="DC1" s="1903"/>
      <c r="DD1" s="1903"/>
      <c r="DE1" s="1903"/>
      <c r="DF1" s="1903"/>
      <c r="DG1" s="1903"/>
      <c r="DH1" s="1903"/>
      <c r="DI1" s="1903"/>
      <c r="DJ1" s="1903"/>
      <c r="DK1" s="1903"/>
      <c r="DL1" s="1903"/>
      <c r="DM1" s="1903"/>
      <c r="DN1" s="1903"/>
      <c r="DO1" s="1903"/>
      <c r="DP1" s="1903"/>
      <c r="DQ1" s="1903"/>
      <c r="DR1" s="1903"/>
      <c r="DS1" s="1903"/>
      <c r="DT1" s="1903"/>
      <c r="DU1" s="1903"/>
      <c r="DV1" s="1903"/>
      <c r="DW1" s="1903"/>
      <c r="DX1" s="1903"/>
      <c r="DY1" s="1903"/>
      <c r="DZ1" s="1903"/>
      <c r="EA1" s="1903"/>
      <c r="EB1" s="1903"/>
      <c r="EC1" s="1903"/>
      <c r="ED1" s="1903"/>
      <c r="EE1" s="1903"/>
      <c r="EF1" s="1903"/>
      <c r="EG1" s="1903"/>
      <c r="EH1" s="1903"/>
      <c r="EI1" s="1903"/>
      <c r="EJ1" s="1903"/>
      <c r="EK1" s="1903"/>
      <c r="EL1" s="1903"/>
      <c r="EM1" s="1903"/>
      <c r="EN1" s="1903"/>
      <c r="EO1" s="1903"/>
      <c r="EP1" s="1903"/>
      <c r="EQ1" s="1903"/>
      <c r="ER1" s="1903"/>
      <c r="ES1" s="1903"/>
      <c r="ET1" s="1903"/>
      <c r="EU1" s="1903"/>
      <c r="EV1" s="1903"/>
      <c r="EW1" s="1903"/>
      <c r="EX1" s="1903"/>
      <c r="EY1" s="1903"/>
      <c r="EZ1" s="1903"/>
      <c r="FA1" s="1903"/>
      <c r="FB1" s="1903"/>
      <c r="FC1" s="1903"/>
      <c r="FD1" s="1903"/>
      <c r="FE1" s="1903"/>
      <c r="FF1" s="1903"/>
      <c r="FG1" s="1903"/>
      <c r="FH1" s="1903"/>
      <c r="FI1" s="1903"/>
      <c r="FJ1" s="1903"/>
      <c r="FK1" s="1903"/>
      <c r="FL1" s="1903"/>
      <c r="FM1" s="1903"/>
      <c r="FN1" s="1903"/>
      <c r="FO1" s="1903"/>
      <c r="FP1" s="1903"/>
      <c r="FQ1" s="1903"/>
      <c r="FR1" s="1903"/>
      <c r="FS1" s="1903"/>
      <c r="FT1" s="1903"/>
      <c r="FU1" s="1903"/>
      <c r="FV1" s="1903"/>
      <c r="FW1" s="1903"/>
      <c r="FX1" s="1903"/>
      <c r="FY1" s="1903"/>
      <c r="FZ1" s="1903"/>
      <c r="GA1" s="1903"/>
      <c r="GB1" s="1903"/>
      <c r="GC1" s="1903"/>
      <c r="GD1" s="1903"/>
      <c r="GE1" s="1903"/>
      <c r="GF1" s="1903"/>
      <c r="GG1" s="1903"/>
      <c r="GH1" s="1903"/>
      <c r="GI1" s="1903"/>
      <c r="GJ1" s="1903"/>
      <c r="GK1" s="1903"/>
      <c r="GL1" s="1903"/>
      <c r="GM1" s="1903"/>
      <c r="GN1" s="1903"/>
      <c r="GO1" s="1903"/>
      <c r="GP1" s="1903"/>
      <c r="GQ1" s="1903"/>
      <c r="GR1" s="1903"/>
      <c r="GS1" s="1903"/>
      <c r="GT1" s="1903"/>
      <c r="GU1" s="1903"/>
      <c r="GV1" s="1903"/>
      <c r="GW1" s="1903"/>
      <c r="GX1" s="1903"/>
      <c r="GY1" s="1903"/>
      <c r="GZ1" s="1903"/>
      <c r="HA1" s="1903"/>
      <c r="HB1" s="1903"/>
      <c r="HC1" s="1903"/>
      <c r="HD1" s="1903"/>
      <c r="HE1" s="1903"/>
      <c r="HF1" s="1903"/>
      <c r="HG1" s="1903"/>
      <c r="HH1" s="1903"/>
      <c r="HI1" s="1903"/>
      <c r="HJ1" s="1903"/>
      <c r="HK1" s="1903"/>
      <c r="HL1" s="1903"/>
      <c r="HM1" s="1903"/>
      <c r="HN1" s="1903"/>
      <c r="HO1" s="1903"/>
      <c r="HP1" s="1903"/>
      <c r="HQ1" s="1903"/>
      <c r="HR1" s="1903"/>
      <c r="HS1" s="1903"/>
      <c r="HT1" s="1903"/>
      <c r="HU1" s="1903"/>
      <c r="HV1" s="1903"/>
      <c r="HW1" s="1903"/>
      <c r="HX1" s="1903"/>
      <c r="HY1" s="1903"/>
      <c r="HZ1" s="1903"/>
      <c r="IA1" s="1903"/>
      <c r="IB1" s="1903"/>
      <c r="IC1" s="1903"/>
      <c r="ID1" s="1903"/>
      <c r="IE1" s="1903"/>
      <c r="IF1" s="1903"/>
      <c r="IG1" s="1903"/>
      <c r="IH1" s="1903"/>
      <c r="II1" s="1903"/>
      <c r="IJ1" s="1903"/>
      <c r="IK1" s="1903"/>
      <c r="IL1" s="1903"/>
      <c r="IM1" s="1903"/>
      <c r="IN1" s="1903"/>
      <c r="IO1" s="1903"/>
      <c r="IP1" s="1903"/>
    </row>
    <row r="2" spans="1:254" s="1895" customFormat="1" ht="37.5" customHeight="1" thickTop="1" thickBot="1" x14ac:dyDescent="0.55000000000000004">
      <c r="A2" s="3025"/>
      <c r="B2" s="3034">
        <v>2011</v>
      </c>
      <c r="C2" s="3027"/>
      <c r="D2" s="3027"/>
      <c r="E2" s="3027"/>
      <c r="F2" s="3027"/>
      <c r="G2" s="3027"/>
      <c r="H2" s="3027"/>
      <c r="I2" s="3027"/>
      <c r="J2" s="3027"/>
      <c r="K2" s="3027"/>
      <c r="L2" s="3027"/>
      <c r="M2" s="3027"/>
      <c r="N2" s="3027"/>
      <c r="O2" s="3027"/>
      <c r="P2" s="3027"/>
      <c r="Q2" s="3027"/>
      <c r="R2" s="3035"/>
      <c r="S2" s="3020">
        <v>2012</v>
      </c>
      <c r="T2" s="3021"/>
      <c r="U2" s="3021"/>
      <c r="V2" s="3021"/>
      <c r="W2" s="3021"/>
      <c r="X2" s="3021"/>
      <c r="Y2" s="3021"/>
      <c r="Z2" s="3021"/>
      <c r="AA2" s="3021"/>
      <c r="AB2" s="3021"/>
      <c r="AC2" s="3021"/>
      <c r="AD2" s="3021"/>
      <c r="AE2" s="3021"/>
      <c r="AF2" s="3021"/>
      <c r="AG2" s="3021"/>
      <c r="AH2" s="3021"/>
      <c r="AI2" s="3022"/>
      <c r="AJ2" s="3020">
        <v>2013</v>
      </c>
      <c r="AK2" s="3021"/>
      <c r="AL2" s="3021"/>
      <c r="AM2" s="3021"/>
      <c r="AN2" s="3021"/>
      <c r="AO2" s="3021"/>
      <c r="AP2" s="3021"/>
      <c r="AQ2" s="3021"/>
      <c r="AR2" s="3021"/>
      <c r="AS2" s="3021"/>
      <c r="AT2" s="3021"/>
      <c r="AU2" s="3021"/>
      <c r="AV2" s="3021"/>
      <c r="AW2" s="3021"/>
      <c r="AX2" s="3021"/>
      <c r="AY2" s="3021"/>
      <c r="AZ2" s="3022"/>
      <c r="BA2" s="3020">
        <v>2014</v>
      </c>
      <c r="BB2" s="3021"/>
      <c r="BC2" s="3021"/>
      <c r="BD2" s="3021"/>
      <c r="BE2" s="3021"/>
      <c r="BF2" s="3021"/>
      <c r="BG2" s="3021"/>
      <c r="BH2" s="3021"/>
      <c r="BI2" s="3021"/>
      <c r="BJ2" s="3021"/>
      <c r="BK2" s="3022"/>
      <c r="BL2" s="3020">
        <v>2015</v>
      </c>
      <c r="BM2" s="3021"/>
      <c r="BN2" s="3021"/>
      <c r="BO2" s="3021"/>
      <c r="BP2" s="3021"/>
      <c r="BQ2" s="3021"/>
      <c r="BR2" s="3021"/>
      <c r="BS2" s="3021"/>
      <c r="BT2" s="3021"/>
      <c r="BU2" s="3021"/>
      <c r="BV2" s="3021"/>
      <c r="BW2" s="3021"/>
      <c r="BX2" s="3021"/>
      <c r="BY2" s="3021"/>
      <c r="BZ2" s="3021"/>
      <c r="CA2" s="3021"/>
      <c r="CB2" s="3022"/>
      <c r="CC2" s="3020">
        <v>2016</v>
      </c>
      <c r="CD2" s="3021"/>
      <c r="CE2" s="3021"/>
      <c r="CF2" s="3021"/>
      <c r="CG2" s="3021"/>
      <c r="CH2" s="3021"/>
      <c r="CI2" s="3021"/>
      <c r="CJ2" s="3021"/>
      <c r="CK2" s="3021"/>
      <c r="CL2" s="3021"/>
      <c r="CM2" s="3021"/>
      <c r="CN2" s="3021"/>
      <c r="CO2" s="3021"/>
      <c r="CP2" s="3021"/>
      <c r="CQ2" s="3021"/>
      <c r="CR2" s="3021"/>
      <c r="CS2" s="3022"/>
      <c r="CT2" s="3021">
        <v>2017</v>
      </c>
      <c r="CU2" s="3021"/>
      <c r="CV2" s="3021"/>
      <c r="CW2" s="3021"/>
      <c r="CX2" s="3021"/>
      <c r="CY2" s="3021"/>
      <c r="CZ2" s="3021"/>
      <c r="DA2" s="3021"/>
      <c r="DB2" s="3021"/>
      <c r="DC2" s="3021"/>
      <c r="DD2" s="3021"/>
      <c r="DE2" s="3021"/>
      <c r="DF2" s="3021"/>
      <c r="DG2" s="3021"/>
      <c r="DH2" s="3021"/>
      <c r="DI2" s="3021"/>
      <c r="DJ2" s="3021"/>
      <c r="DK2" s="3020" t="s">
        <v>723</v>
      </c>
      <c r="DL2" s="3021"/>
      <c r="DM2" s="3021"/>
      <c r="DN2" s="3021"/>
      <c r="DO2" s="3021"/>
      <c r="DP2" s="3021"/>
      <c r="DQ2" s="3021"/>
      <c r="DR2" s="3021"/>
      <c r="DS2" s="3021"/>
      <c r="DT2" s="3021"/>
      <c r="DU2" s="3021"/>
      <c r="DV2" s="3021"/>
      <c r="DW2" s="3021"/>
      <c r="DX2" s="3021"/>
      <c r="DY2" s="3021"/>
      <c r="DZ2" s="3021"/>
      <c r="EA2" s="3022"/>
      <c r="EB2" s="3020">
        <v>2019</v>
      </c>
      <c r="EC2" s="3021"/>
      <c r="ED2" s="3021"/>
      <c r="EE2" s="3021"/>
      <c r="EF2" s="3021"/>
      <c r="EG2" s="3021"/>
      <c r="EH2" s="3021"/>
      <c r="EI2" s="3021"/>
      <c r="EJ2" s="3021"/>
      <c r="EK2" s="3021"/>
      <c r="EL2" s="3021"/>
      <c r="EM2" s="3021"/>
      <c r="EN2" s="3021"/>
      <c r="EO2" s="3021"/>
      <c r="EP2" s="3021"/>
      <c r="EQ2" s="3021"/>
      <c r="ER2" s="3021"/>
      <c r="ES2" s="3020">
        <v>2020</v>
      </c>
      <c r="ET2" s="3021"/>
      <c r="EU2" s="3021"/>
      <c r="EV2" s="3021"/>
      <c r="EW2" s="3021"/>
      <c r="EX2" s="3021"/>
      <c r="EY2" s="3021"/>
      <c r="EZ2" s="3021"/>
      <c r="FA2" s="3021"/>
      <c r="FB2" s="3021"/>
      <c r="FC2" s="3021"/>
      <c r="FD2" s="3021"/>
      <c r="FE2" s="3021"/>
      <c r="FF2" s="3021"/>
      <c r="FG2" s="3021"/>
      <c r="FH2" s="3021"/>
      <c r="FI2" s="3021"/>
      <c r="FJ2" s="3020">
        <v>2021</v>
      </c>
      <c r="FK2" s="3021"/>
      <c r="FL2" s="3021"/>
      <c r="FM2" s="3021"/>
      <c r="FN2" s="3021"/>
      <c r="FO2" s="3021"/>
      <c r="FP2" s="3021"/>
      <c r="FQ2" s="3021"/>
      <c r="FR2" s="3021"/>
      <c r="FS2" s="3021"/>
      <c r="FT2" s="3021"/>
      <c r="FU2" s="3021"/>
      <c r="FV2" s="3021"/>
      <c r="FW2" s="3021"/>
      <c r="FX2" s="3021"/>
      <c r="FY2" s="3021"/>
      <c r="FZ2" s="3022"/>
      <c r="GA2" s="3020">
        <v>2022</v>
      </c>
      <c r="GB2" s="3021"/>
      <c r="GC2" s="3021"/>
      <c r="GD2" s="3021"/>
      <c r="GE2" s="3021"/>
      <c r="GF2" s="3021"/>
      <c r="GG2" s="3021"/>
      <c r="GH2" s="3021"/>
      <c r="GI2" s="3021"/>
      <c r="GJ2" s="3021"/>
      <c r="GK2" s="3021"/>
      <c r="GL2" s="3021"/>
      <c r="GM2" s="3021"/>
      <c r="GN2" s="3021"/>
      <c r="GO2" s="3021"/>
      <c r="GP2" s="3021"/>
      <c r="GQ2" s="3022"/>
      <c r="GR2" s="3020">
        <v>2023</v>
      </c>
      <c r="GS2" s="3021"/>
      <c r="GT2" s="3021"/>
      <c r="GU2" s="3021"/>
      <c r="GV2" s="3021"/>
      <c r="GW2" s="3021"/>
      <c r="GX2" s="3021"/>
      <c r="GY2" s="3021"/>
      <c r="GZ2" s="3021"/>
      <c r="HA2" s="3021"/>
      <c r="HB2" s="3021"/>
      <c r="HC2" s="3021"/>
      <c r="HD2" s="3021"/>
      <c r="HE2" s="3021"/>
      <c r="HF2" s="3021"/>
      <c r="HG2" s="3021"/>
      <c r="HH2" s="3022"/>
      <c r="HI2" s="3020">
        <v>2024</v>
      </c>
      <c r="HJ2" s="3021"/>
      <c r="HK2" s="3021"/>
      <c r="HL2" s="3021"/>
      <c r="HM2" s="3021"/>
      <c r="HN2" s="3021"/>
      <c r="HO2" s="3021"/>
      <c r="HP2" s="3021"/>
      <c r="HQ2" s="3021"/>
      <c r="HR2" s="3021"/>
      <c r="HS2" s="3021"/>
      <c r="HT2" s="3021"/>
      <c r="HU2" s="3021"/>
      <c r="HV2" s="3021"/>
      <c r="HW2" s="3021"/>
      <c r="HX2" s="3021"/>
      <c r="HY2" s="3022"/>
      <c r="HZ2" s="3020">
        <v>2025</v>
      </c>
      <c r="IA2" s="3021"/>
      <c r="IB2" s="3021"/>
      <c r="IC2" s="3021"/>
      <c r="ID2" s="3021"/>
      <c r="IE2" s="3021"/>
      <c r="IF2" s="3021"/>
      <c r="IG2" s="3021"/>
      <c r="IH2" s="3021"/>
      <c r="II2" s="3021"/>
      <c r="IJ2" s="3021"/>
      <c r="IK2" s="3021"/>
      <c r="IL2" s="3021"/>
      <c r="IM2" s="3021"/>
      <c r="IN2" s="3021"/>
      <c r="IO2" s="3021"/>
      <c r="IP2" s="3022"/>
    </row>
    <row r="3" spans="1:254" s="1895" customFormat="1" ht="37.5" customHeight="1" thickTop="1" thickBot="1" x14ac:dyDescent="0.55000000000000004">
      <c r="A3" s="3026"/>
      <c r="B3" s="1902" t="s">
        <v>126</v>
      </c>
      <c r="C3" s="1899" t="s">
        <v>127</v>
      </c>
      <c r="D3" s="1899" t="s">
        <v>128</v>
      </c>
      <c r="E3" s="1896" t="s">
        <v>178</v>
      </c>
      <c r="F3" s="1896" t="s">
        <v>1192</v>
      </c>
      <c r="G3" s="1896" t="s">
        <v>130</v>
      </c>
      <c r="H3" s="1896" t="s">
        <v>140</v>
      </c>
      <c r="I3" s="1896" t="s">
        <v>179</v>
      </c>
      <c r="J3" s="1896" t="s">
        <v>132</v>
      </c>
      <c r="K3" s="1896" t="s">
        <v>133</v>
      </c>
      <c r="L3" s="1896" t="s">
        <v>134</v>
      </c>
      <c r="M3" s="1896" t="s">
        <v>180</v>
      </c>
      <c r="N3" s="1896" t="s">
        <v>135</v>
      </c>
      <c r="O3" s="1896" t="s">
        <v>136</v>
      </c>
      <c r="P3" s="1896" t="s">
        <v>137</v>
      </c>
      <c r="Q3" s="1896" t="s">
        <v>181</v>
      </c>
      <c r="R3" s="1901" t="s">
        <v>182</v>
      </c>
      <c r="S3" s="2085" t="s">
        <v>126</v>
      </c>
      <c r="T3" s="1898" t="s">
        <v>127</v>
      </c>
      <c r="U3" s="1898" t="s">
        <v>128</v>
      </c>
      <c r="V3" s="1962" t="s">
        <v>178</v>
      </c>
      <c r="W3" s="1962" t="s">
        <v>1207</v>
      </c>
      <c r="X3" s="1962" t="s">
        <v>130</v>
      </c>
      <c r="Y3" s="1962" t="s">
        <v>131</v>
      </c>
      <c r="Z3" s="1962" t="s">
        <v>179</v>
      </c>
      <c r="AA3" s="1962" t="s">
        <v>132</v>
      </c>
      <c r="AB3" s="1962" t="s">
        <v>133</v>
      </c>
      <c r="AC3" s="1962" t="s">
        <v>134</v>
      </c>
      <c r="AD3" s="1962" t="s">
        <v>180</v>
      </c>
      <c r="AE3" s="1962" t="s">
        <v>135</v>
      </c>
      <c r="AF3" s="1962" t="s">
        <v>136</v>
      </c>
      <c r="AG3" s="1962" t="s">
        <v>137</v>
      </c>
      <c r="AH3" s="1962" t="s">
        <v>181</v>
      </c>
      <c r="AI3" s="2714" t="s">
        <v>182</v>
      </c>
      <c r="AJ3" s="2085" t="s">
        <v>126</v>
      </c>
      <c r="AK3" s="1898" t="s">
        <v>127</v>
      </c>
      <c r="AL3" s="1898" t="s">
        <v>128</v>
      </c>
      <c r="AM3" s="1962" t="s">
        <v>178</v>
      </c>
      <c r="AN3" s="1898" t="s">
        <v>185</v>
      </c>
      <c r="AO3" s="1898" t="s">
        <v>130</v>
      </c>
      <c r="AP3" s="1898" t="s">
        <v>140</v>
      </c>
      <c r="AQ3" s="1962" t="s">
        <v>179</v>
      </c>
      <c r="AR3" s="1898" t="s">
        <v>132</v>
      </c>
      <c r="AS3" s="1898" t="s">
        <v>133</v>
      </c>
      <c r="AT3" s="1898" t="s">
        <v>134</v>
      </c>
      <c r="AU3" s="1962" t="s">
        <v>180</v>
      </c>
      <c r="AV3" s="1962" t="s">
        <v>135</v>
      </c>
      <c r="AW3" s="1962" t="s">
        <v>136</v>
      </c>
      <c r="AX3" s="1962" t="s">
        <v>137</v>
      </c>
      <c r="AY3" s="1962" t="s">
        <v>181</v>
      </c>
      <c r="AZ3" s="1901" t="s">
        <v>182</v>
      </c>
      <c r="BA3" s="2702" t="s">
        <v>126</v>
      </c>
      <c r="BB3" s="1896" t="s">
        <v>127</v>
      </c>
      <c r="BC3" s="1896" t="s">
        <v>128</v>
      </c>
      <c r="BD3" s="1896" t="s">
        <v>178</v>
      </c>
      <c r="BE3" s="1899" t="s">
        <v>185</v>
      </c>
      <c r="BF3" s="1899" t="s">
        <v>130</v>
      </c>
      <c r="BG3" s="1899" t="s">
        <v>140</v>
      </c>
      <c r="BH3" s="1899" t="s">
        <v>179</v>
      </c>
      <c r="BI3" s="1896" t="s">
        <v>137</v>
      </c>
      <c r="BJ3" s="1896" t="s">
        <v>181</v>
      </c>
      <c r="BK3" s="1897" t="s">
        <v>1179</v>
      </c>
      <c r="BL3" s="1902" t="s">
        <v>126</v>
      </c>
      <c r="BM3" s="1899" t="s">
        <v>127</v>
      </c>
      <c r="BN3" s="1899" t="s">
        <v>128</v>
      </c>
      <c r="BO3" s="1899" t="s">
        <v>178</v>
      </c>
      <c r="BP3" s="1899" t="s">
        <v>185</v>
      </c>
      <c r="BQ3" s="1899" t="s">
        <v>130</v>
      </c>
      <c r="BR3" s="1899" t="s">
        <v>131</v>
      </c>
      <c r="BS3" s="1899" t="s">
        <v>179</v>
      </c>
      <c r="BT3" s="1899" t="s">
        <v>132</v>
      </c>
      <c r="BU3" s="1899" t="s">
        <v>133</v>
      </c>
      <c r="BV3" s="1899" t="s">
        <v>134</v>
      </c>
      <c r="BW3" s="1899" t="s">
        <v>180</v>
      </c>
      <c r="BX3" s="1899" t="s">
        <v>135</v>
      </c>
      <c r="BY3" s="1899" t="s">
        <v>136</v>
      </c>
      <c r="BZ3" s="1899" t="s">
        <v>137</v>
      </c>
      <c r="CA3" s="1899" t="s">
        <v>181</v>
      </c>
      <c r="CB3" s="1901" t="s">
        <v>182</v>
      </c>
      <c r="CC3" s="1902" t="s">
        <v>126</v>
      </c>
      <c r="CD3" s="1899" t="s">
        <v>127</v>
      </c>
      <c r="CE3" s="1899" t="s">
        <v>128</v>
      </c>
      <c r="CF3" s="1899" t="s">
        <v>178</v>
      </c>
      <c r="CG3" s="1899" t="s">
        <v>185</v>
      </c>
      <c r="CH3" s="1899" t="s">
        <v>130</v>
      </c>
      <c r="CI3" s="1899" t="s">
        <v>131</v>
      </c>
      <c r="CJ3" s="1899" t="s">
        <v>179</v>
      </c>
      <c r="CK3" s="1899" t="s">
        <v>132</v>
      </c>
      <c r="CL3" s="1899" t="s">
        <v>133</v>
      </c>
      <c r="CM3" s="1899" t="s">
        <v>134</v>
      </c>
      <c r="CN3" s="1899" t="s">
        <v>180</v>
      </c>
      <c r="CO3" s="1899" t="s">
        <v>135</v>
      </c>
      <c r="CP3" s="1899" t="s">
        <v>136</v>
      </c>
      <c r="CQ3" s="1899" t="s">
        <v>137</v>
      </c>
      <c r="CR3" s="1899" t="s">
        <v>181</v>
      </c>
      <c r="CS3" s="1901" t="s">
        <v>182</v>
      </c>
      <c r="CT3" s="1899" t="s">
        <v>126</v>
      </c>
      <c r="CU3" s="1899" t="s">
        <v>127</v>
      </c>
      <c r="CV3" s="1899" t="s">
        <v>128</v>
      </c>
      <c r="CW3" s="1899" t="s">
        <v>178</v>
      </c>
      <c r="CX3" s="1899" t="s">
        <v>129</v>
      </c>
      <c r="CY3" s="1899" t="s">
        <v>130</v>
      </c>
      <c r="CZ3" s="1899" t="s">
        <v>131</v>
      </c>
      <c r="DA3" s="1899" t="s">
        <v>179</v>
      </c>
      <c r="DB3" s="1899" t="s">
        <v>132</v>
      </c>
      <c r="DC3" s="1899" t="s">
        <v>133</v>
      </c>
      <c r="DD3" s="1899" t="s">
        <v>134</v>
      </c>
      <c r="DE3" s="1899" t="s">
        <v>180</v>
      </c>
      <c r="DF3" s="1899" t="s">
        <v>135</v>
      </c>
      <c r="DG3" s="1899" t="s">
        <v>136</v>
      </c>
      <c r="DH3" s="1899" t="s">
        <v>137</v>
      </c>
      <c r="DI3" s="1899" t="s">
        <v>181</v>
      </c>
      <c r="DJ3" s="1901" t="s">
        <v>182</v>
      </c>
      <c r="DK3" s="1899" t="s">
        <v>126</v>
      </c>
      <c r="DL3" s="1899" t="s">
        <v>127</v>
      </c>
      <c r="DM3" s="1899" t="s">
        <v>128</v>
      </c>
      <c r="DN3" s="1899" t="s">
        <v>178</v>
      </c>
      <c r="DO3" s="1899" t="s">
        <v>129</v>
      </c>
      <c r="DP3" s="1899" t="s">
        <v>130</v>
      </c>
      <c r="DQ3" s="1899" t="s">
        <v>131</v>
      </c>
      <c r="DR3" s="1899" t="s">
        <v>179</v>
      </c>
      <c r="DS3" s="1899" t="s">
        <v>132</v>
      </c>
      <c r="DT3" s="1899" t="s">
        <v>133</v>
      </c>
      <c r="DU3" s="1899" t="s">
        <v>134</v>
      </c>
      <c r="DV3" s="1899" t="s">
        <v>180</v>
      </c>
      <c r="DW3" s="1899" t="s">
        <v>135</v>
      </c>
      <c r="DX3" s="1899" t="s">
        <v>136</v>
      </c>
      <c r="DY3" s="1899" t="s">
        <v>137</v>
      </c>
      <c r="DZ3" s="1899" t="s">
        <v>181</v>
      </c>
      <c r="EA3" s="1901" t="s">
        <v>182</v>
      </c>
      <c r="EB3" s="1902" t="s">
        <v>126</v>
      </c>
      <c r="EC3" s="1899" t="s">
        <v>127</v>
      </c>
      <c r="ED3" s="1899" t="s">
        <v>128</v>
      </c>
      <c r="EE3" s="1899" t="s">
        <v>178</v>
      </c>
      <c r="EF3" s="1899" t="s">
        <v>129</v>
      </c>
      <c r="EG3" s="1899" t="s">
        <v>130</v>
      </c>
      <c r="EH3" s="1899" t="s">
        <v>131</v>
      </c>
      <c r="EI3" s="1899" t="s">
        <v>179</v>
      </c>
      <c r="EJ3" s="1899" t="s">
        <v>132</v>
      </c>
      <c r="EK3" s="1899" t="s">
        <v>133</v>
      </c>
      <c r="EL3" s="1899" t="s">
        <v>134</v>
      </c>
      <c r="EM3" s="1899" t="s">
        <v>180</v>
      </c>
      <c r="EN3" s="1899" t="s">
        <v>135</v>
      </c>
      <c r="EO3" s="1899" t="s">
        <v>136</v>
      </c>
      <c r="EP3" s="1899" t="s">
        <v>137</v>
      </c>
      <c r="EQ3" s="1899" t="s">
        <v>181</v>
      </c>
      <c r="ER3" s="1899" t="s">
        <v>182</v>
      </c>
      <c r="ES3" s="1902" t="s">
        <v>126</v>
      </c>
      <c r="ET3" s="1899" t="s">
        <v>127</v>
      </c>
      <c r="EU3" s="1899" t="s">
        <v>128</v>
      </c>
      <c r="EV3" s="1899" t="s">
        <v>178</v>
      </c>
      <c r="EW3" s="1899" t="s">
        <v>129</v>
      </c>
      <c r="EX3" s="1899" t="s">
        <v>130</v>
      </c>
      <c r="EY3" s="1899" t="s">
        <v>131</v>
      </c>
      <c r="EZ3" s="1899" t="s">
        <v>179</v>
      </c>
      <c r="FA3" s="1899" t="s">
        <v>132</v>
      </c>
      <c r="FB3" s="1899" t="s">
        <v>133</v>
      </c>
      <c r="FC3" s="1899" t="s">
        <v>134</v>
      </c>
      <c r="FD3" s="1899" t="s">
        <v>180</v>
      </c>
      <c r="FE3" s="1899" t="s">
        <v>135</v>
      </c>
      <c r="FF3" s="1899" t="s">
        <v>136</v>
      </c>
      <c r="FG3" s="1899" t="s">
        <v>137</v>
      </c>
      <c r="FH3" s="1899" t="s">
        <v>181</v>
      </c>
      <c r="FI3" s="1899" t="s">
        <v>182</v>
      </c>
      <c r="FJ3" s="1902" t="s">
        <v>126</v>
      </c>
      <c r="FK3" s="1899" t="s">
        <v>127</v>
      </c>
      <c r="FL3" s="1899" t="s">
        <v>128</v>
      </c>
      <c r="FM3" s="1899" t="s">
        <v>178</v>
      </c>
      <c r="FN3" s="1899" t="s">
        <v>129</v>
      </c>
      <c r="FO3" s="1899" t="s">
        <v>130</v>
      </c>
      <c r="FP3" s="1899" t="s">
        <v>131</v>
      </c>
      <c r="FQ3" s="1899" t="s">
        <v>179</v>
      </c>
      <c r="FR3" s="1899" t="s">
        <v>132</v>
      </c>
      <c r="FS3" s="1899" t="s">
        <v>133</v>
      </c>
      <c r="FT3" s="1899" t="s">
        <v>134</v>
      </c>
      <c r="FU3" s="1899" t="s">
        <v>180</v>
      </c>
      <c r="FV3" s="1899" t="s">
        <v>135</v>
      </c>
      <c r="FW3" s="1899" t="s">
        <v>136</v>
      </c>
      <c r="FX3" s="1899" t="s">
        <v>137</v>
      </c>
      <c r="FY3" s="1899" t="s">
        <v>181</v>
      </c>
      <c r="FZ3" s="1901" t="s">
        <v>182</v>
      </c>
      <c r="GA3" s="1902" t="s">
        <v>126</v>
      </c>
      <c r="GB3" s="1899" t="s">
        <v>127</v>
      </c>
      <c r="GC3" s="1899" t="s">
        <v>128</v>
      </c>
      <c r="GD3" s="1899" t="s">
        <v>178</v>
      </c>
      <c r="GE3" s="1899" t="s">
        <v>129</v>
      </c>
      <c r="GF3" s="1899" t="s">
        <v>130</v>
      </c>
      <c r="GG3" s="1899" t="s">
        <v>131</v>
      </c>
      <c r="GH3" s="1899" t="s">
        <v>179</v>
      </c>
      <c r="GI3" s="1899" t="s">
        <v>132</v>
      </c>
      <c r="GJ3" s="1899" t="s">
        <v>133</v>
      </c>
      <c r="GK3" s="1899" t="s">
        <v>134</v>
      </c>
      <c r="GL3" s="1899" t="s">
        <v>180</v>
      </c>
      <c r="GM3" s="1899" t="s">
        <v>135</v>
      </c>
      <c r="GN3" s="1899" t="s">
        <v>136</v>
      </c>
      <c r="GO3" s="1899" t="s">
        <v>137</v>
      </c>
      <c r="GP3" s="1899" t="s">
        <v>181</v>
      </c>
      <c r="GQ3" s="1901" t="s">
        <v>182</v>
      </c>
      <c r="GR3" s="1902" t="s">
        <v>126</v>
      </c>
      <c r="GS3" s="1899" t="s">
        <v>127</v>
      </c>
      <c r="GT3" s="1899" t="s">
        <v>128</v>
      </c>
      <c r="GU3" s="1899" t="s">
        <v>178</v>
      </c>
      <c r="GV3" s="1899" t="s">
        <v>129</v>
      </c>
      <c r="GW3" s="1899" t="s">
        <v>130</v>
      </c>
      <c r="GX3" s="1899" t="s">
        <v>131</v>
      </c>
      <c r="GY3" s="1899" t="s">
        <v>179</v>
      </c>
      <c r="GZ3" s="1899" t="s">
        <v>132</v>
      </c>
      <c r="HA3" s="1899" t="s">
        <v>133</v>
      </c>
      <c r="HB3" s="1899" t="s">
        <v>134</v>
      </c>
      <c r="HC3" s="1899" t="s">
        <v>180</v>
      </c>
      <c r="HD3" s="1899" t="s">
        <v>135</v>
      </c>
      <c r="HE3" s="1899" t="s">
        <v>136</v>
      </c>
      <c r="HF3" s="1899" t="s">
        <v>137</v>
      </c>
      <c r="HG3" s="1899" t="s">
        <v>181</v>
      </c>
      <c r="HH3" s="1901" t="s">
        <v>182</v>
      </c>
      <c r="HI3" s="1902" t="s">
        <v>126</v>
      </c>
      <c r="HJ3" s="1899" t="s">
        <v>127</v>
      </c>
      <c r="HK3" s="1899" t="s">
        <v>128</v>
      </c>
      <c r="HL3" s="1899" t="s">
        <v>178</v>
      </c>
      <c r="HM3" s="1899" t="s">
        <v>129</v>
      </c>
      <c r="HN3" s="1899" t="s">
        <v>130</v>
      </c>
      <c r="HO3" s="1899" t="s">
        <v>131</v>
      </c>
      <c r="HP3" s="1899" t="s">
        <v>179</v>
      </c>
      <c r="HQ3" s="1899" t="s">
        <v>132</v>
      </c>
      <c r="HR3" s="1899" t="s">
        <v>133</v>
      </c>
      <c r="HS3" s="1899" t="s">
        <v>134</v>
      </c>
      <c r="HT3" s="1899" t="s">
        <v>180</v>
      </c>
      <c r="HU3" s="1899" t="s">
        <v>135</v>
      </c>
      <c r="HV3" s="1899" t="s">
        <v>136</v>
      </c>
      <c r="HW3" s="1899" t="s">
        <v>137</v>
      </c>
      <c r="HX3" s="1899" t="s">
        <v>181</v>
      </c>
      <c r="HY3" s="1901" t="s">
        <v>182</v>
      </c>
      <c r="HZ3" s="1902" t="s">
        <v>126</v>
      </c>
      <c r="IA3" s="1899" t="s">
        <v>127</v>
      </c>
      <c r="IB3" s="1899" t="s">
        <v>128</v>
      </c>
      <c r="IC3" s="1899" t="s">
        <v>178</v>
      </c>
      <c r="ID3" s="1899" t="s">
        <v>129</v>
      </c>
      <c r="IE3" s="1899" t="s">
        <v>130</v>
      </c>
      <c r="IF3" s="1899" t="s">
        <v>131</v>
      </c>
      <c r="IG3" s="1899" t="s">
        <v>179</v>
      </c>
      <c r="IH3" s="1899" t="s">
        <v>132</v>
      </c>
      <c r="II3" s="1899" t="s">
        <v>133</v>
      </c>
      <c r="IJ3" s="1899" t="s">
        <v>134</v>
      </c>
      <c r="IK3" s="1899" t="s">
        <v>180</v>
      </c>
      <c r="IL3" s="1899" t="s">
        <v>135</v>
      </c>
      <c r="IM3" s="1899" t="s">
        <v>136</v>
      </c>
      <c r="IN3" s="1899" t="s">
        <v>137</v>
      </c>
      <c r="IO3" s="1899" t="s">
        <v>181</v>
      </c>
      <c r="IP3" s="1901" t="s">
        <v>182</v>
      </c>
    </row>
    <row r="4" spans="1:254" s="1895" customFormat="1" ht="37.5" customHeight="1" thickTop="1" x14ac:dyDescent="0.5">
      <c r="A4" s="1964" t="s">
        <v>1208</v>
      </c>
      <c r="B4" s="2703">
        <v>1628694</v>
      </c>
      <c r="C4" s="2030">
        <v>449932</v>
      </c>
      <c r="D4" s="2797">
        <v>779534</v>
      </c>
      <c r="E4" s="2797">
        <v>2858160</v>
      </c>
      <c r="F4" s="2797">
        <v>1041699</v>
      </c>
      <c r="G4" s="2797">
        <v>657604</v>
      </c>
      <c r="H4" s="2030">
        <v>1897907</v>
      </c>
      <c r="I4" s="2030">
        <v>3597210</v>
      </c>
      <c r="J4" s="2031">
        <v>97819</v>
      </c>
      <c r="K4" s="2032">
        <v>0</v>
      </c>
      <c r="L4" s="2032">
        <v>1430633</v>
      </c>
      <c r="M4" s="2022">
        <v>1528452</v>
      </c>
      <c r="N4" s="2022">
        <v>715742</v>
      </c>
      <c r="O4" s="2022">
        <v>1827286</v>
      </c>
      <c r="P4" s="2033">
        <v>1170420</v>
      </c>
      <c r="Q4" s="1903">
        <v>3713448</v>
      </c>
      <c r="R4" s="2704">
        <v>11697270</v>
      </c>
      <c r="S4" s="2715">
        <v>0</v>
      </c>
      <c r="T4" s="2022">
        <v>1040222</v>
      </c>
      <c r="U4" s="2022">
        <v>114416</v>
      </c>
      <c r="V4" s="2022">
        <v>1154638</v>
      </c>
      <c r="W4" s="2022">
        <v>1596965</v>
      </c>
      <c r="X4" s="2022">
        <v>919028</v>
      </c>
      <c r="Y4" s="2022">
        <v>513122</v>
      </c>
      <c r="Z4" s="2022">
        <v>3029115</v>
      </c>
      <c r="AA4" s="2022">
        <v>695253</v>
      </c>
      <c r="AB4" s="2022">
        <v>939634</v>
      </c>
      <c r="AC4" s="1933">
        <v>0</v>
      </c>
      <c r="AD4" s="2033">
        <v>1634887</v>
      </c>
      <c r="AE4" s="2022">
        <v>939334</v>
      </c>
      <c r="AF4" s="2022">
        <v>349281</v>
      </c>
      <c r="AG4" s="2022">
        <v>440317</v>
      </c>
      <c r="AH4" s="2033">
        <v>1728932</v>
      </c>
      <c r="AI4" s="2716">
        <v>7547572</v>
      </c>
      <c r="AJ4" s="2715">
        <v>422203</v>
      </c>
      <c r="AK4" s="2022">
        <v>440945</v>
      </c>
      <c r="AL4" s="2022">
        <v>950253</v>
      </c>
      <c r="AM4" s="2033">
        <v>1813401</v>
      </c>
      <c r="AN4" s="2022">
        <v>932768</v>
      </c>
      <c r="AO4" s="2022">
        <v>1160682</v>
      </c>
      <c r="AP4" s="2022">
        <v>1205894</v>
      </c>
      <c r="AQ4" s="2033">
        <v>3299344</v>
      </c>
      <c r="AR4" s="1970">
        <v>0</v>
      </c>
      <c r="AS4" s="2022">
        <v>1297399</v>
      </c>
      <c r="AT4" s="2022">
        <v>434353</v>
      </c>
      <c r="AU4" s="2033">
        <v>1731752</v>
      </c>
      <c r="AV4" s="2022">
        <v>849597</v>
      </c>
      <c r="AW4" s="2022">
        <v>400000</v>
      </c>
      <c r="AX4" s="2022">
        <v>1103060</v>
      </c>
      <c r="AY4" s="2033">
        <v>2352657</v>
      </c>
      <c r="AZ4" s="2716">
        <v>9197154</v>
      </c>
      <c r="BA4" s="2715">
        <v>448143</v>
      </c>
      <c r="BB4" s="2022">
        <v>436953</v>
      </c>
      <c r="BC4" s="2022">
        <v>288069</v>
      </c>
      <c r="BD4" s="2033">
        <v>1173165</v>
      </c>
      <c r="BE4" s="2022">
        <v>731252.35499999998</v>
      </c>
      <c r="BF4" s="2022">
        <v>33227.902499999997</v>
      </c>
      <c r="BG4" s="2022">
        <v>706185.47499999998</v>
      </c>
      <c r="BH4" s="2033">
        <v>1470665.7324999999</v>
      </c>
      <c r="BI4" s="2022">
        <v>349722</v>
      </c>
      <c r="BJ4" s="2033">
        <v>974275.04</v>
      </c>
      <c r="BK4" s="2716">
        <v>4872603.3624999998</v>
      </c>
      <c r="BL4" s="2715">
        <v>450408</v>
      </c>
      <c r="BM4" s="2022">
        <v>500190</v>
      </c>
      <c r="BN4" s="2022">
        <v>327169.005</v>
      </c>
      <c r="BO4" s="2033">
        <v>1277767.0049999999</v>
      </c>
      <c r="BP4" s="2022">
        <v>314669.47499999998</v>
      </c>
      <c r="BQ4" s="2022">
        <v>149995.61249999999</v>
      </c>
      <c r="BR4" s="2022">
        <v>332967.995</v>
      </c>
      <c r="BS4" s="2033">
        <v>797633.08250000002</v>
      </c>
      <c r="BT4" s="2022">
        <v>527023.27249999996</v>
      </c>
      <c r="BU4" s="2022">
        <v>32613.33</v>
      </c>
      <c r="BV4" s="2022">
        <v>28325.212500000001</v>
      </c>
      <c r="BW4" s="2033">
        <v>587961.81499999994</v>
      </c>
      <c r="BX4" s="2022">
        <v>42951.345000000001</v>
      </c>
      <c r="BY4" s="2022">
        <v>32420.489999999998</v>
      </c>
      <c r="BZ4" s="2022">
        <v>584217.07750000001</v>
      </c>
      <c r="CA4" s="2033">
        <v>659588.91249999998</v>
      </c>
      <c r="CB4" s="2716">
        <v>3322950.8149999999</v>
      </c>
      <c r="CC4" s="2739">
        <v>28698.697500000002</v>
      </c>
      <c r="CD4" s="2740">
        <v>1335674.7250000001</v>
      </c>
      <c r="CE4" s="2740">
        <v>1621328.075</v>
      </c>
      <c r="CF4" s="2033">
        <v>2985701.4975000001</v>
      </c>
      <c r="CG4" s="2740">
        <v>27532.814999999999</v>
      </c>
      <c r="CH4" s="2740">
        <v>1562884.5599999998</v>
      </c>
      <c r="CI4" s="1933">
        <v>0</v>
      </c>
      <c r="CJ4" s="2033">
        <v>1590417.3749999998</v>
      </c>
      <c r="CK4" s="2022">
        <v>970104.29249999998</v>
      </c>
      <c r="CL4" s="2740">
        <v>862226.49750000006</v>
      </c>
      <c r="CM4" s="2034">
        <v>1929675.8474999999</v>
      </c>
      <c r="CN4" s="2035">
        <v>3762006.6375000002</v>
      </c>
      <c r="CO4" s="2034">
        <v>7214.4</v>
      </c>
      <c r="CP4" s="2034">
        <v>949081</v>
      </c>
      <c r="CQ4" s="2740">
        <v>1012226.37</v>
      </c>
      <c r="CR4" s="2741">
        <v>1968521.77</v>
      </c>
      <c r="CS4" s="2742">
        <v>10306647.279999999</v>
      </c>
      <c r="CT4" s="2032">
        <v>921677.59</v>
      </c>
      <c r="CU4" s="2032">
        <v>1341182.7625</v>
      </c>
      <c r="CV4" s="1933">
        <v>0</v>
      </c>
      <c r="CW4" s="2036">
        <v>2262860.3525</v>
      </c>
      <c r="CX4" s="2032">
        <v>411745.91</v>
      </c>
      <c r="CY4" s="2032">
        <v>14612.684999999999</v>
      </c>
      <c r="CZ4" s="1933">
        <v>0</v>
      </c>
      <c r="DA4" s="2037">
        <v>426358.59499999997</v>
      </c>
      <c r="DB4" s="2032">
        <v>3327.1425000000004</v>
      </c>
      <c r="DC4" s="1970">
        <v>0</v>
      </c>
      <c r="DD4" s="1970">
        <v>0</v>
      </c>
      <c r="DE4" s="1970">
        <v>3327.1425000000004</v>
      </c>
      <c r="DF4" s="1970">
        <v>0</v>
      </c>
      <c r="DG4" s="1970">
        <v>0</v>
      </c>
      <c r="DH4" s="1970">
        <v>0</v>
      </c>
      <c r="DI4" s="1970">
        <v>0</v>
      </c>
      <c r="DJ4" s="2038">
        <v>2692546.09</v>
      </c>
      <c r="DK4" s="1970">
        <v>0</v>
      </c>
      <c r="DL4" s="1943">
        <v>0</v>
      </c>
      <c r="DM4" s="1943">
        <v>0</v>
      </c>
      <c r="DN4" s="1943">
        <v>0</v>
      </c>
      <c r="DO4" s="1943">
        <v>0</v>
      </c>
      <c r="DP4" s="2039">
        <v>394527</v>
      </c>
      <c r="DQ4" s="1943">
        <v>0</v>
      </c>
      <c r="DR4" s="2039">
        <v>394527</v>
      </c>
      <c r="DS4" s="1943">
        <v>0</v>
      </c>
      <c r="DT4" s="1943">
        <v>0</v>
      </c>
      <c r="DU4" s="1943">
        <v>0</v>
      </c>
      <c r="DV4" s="1943">
        <v>0</v>
      </c>
      <c r="DW4" s="2039">
        <v>966547.5</v>
      </c>
      <c r="DX4" s="1943">
        <v>0</v>
      </c>
      <c r="DY4" s="1943">
        <v>0</v>
      </c>
      <c r="DZ4" s="2039">
        <v>966547.5</v>
      </c>
      <c r="EA4" s="2040">
        <v>1361074.5</v>
      </c>
      <c r="EB4" s="2041">
        <v>16986.022499999999</v>
      </c>
      <c r="EC4" s="2039">
        <v>473941.75499999995</v>
      </c>
      <c r="ED4" s="2039">
        <v>1025620.9874999999</v>
      </c>
      <c r="EE4" s="2039">
        <v>1516548.7649999999</v>
      </c>
      <c r="EF4" s="2039">
        <v>207619.785</v>
      </c>
      <c r="EG4" s="2039">
        <v>12468.795</v>
      </c>
      <c r="EH4" s="2039">
        <v>563434.26</v>
      </c>
      <c r="EI4" s="2039">
        <v>783522.84000000008</v>
      </c>
      <c r="EJ4" s="2039">
        <v>697787.45250000001</v>
      </c>
      <c r="EK4" s="2039">
        <v>1130559.5475000001</v>
      </c>
      <c r="EL4" s="2039">
        <v>155740.11749999999</v>
      </c>
      <c r="EM4" s="2039">
        <v>1984087.1174999999</v>
      </c>
      <c r="EN4" s="2039">
        <v>1340576.5875000001</v>
      </c>
      <c r="EO4" s="2039">
        <v>33533.294999999998</v>
      </c>
      <c r="EP4" s="2039">
        <v>39813.412499999999</v>
      </c>
      <c r="EQ4" s="2039">
        <v>1413923.2950000002</v>
      </c>
      <c r="ER4" s="2039">
        <v>5698082.0175000001</v>
      </c>
      <c r="ES4" s="2041">
        <v>762944.11499999999</v>
      </c>
      <c r="ET4" s="2039">
        <v>80825.895000000004</v>
      </c>
      <c r="EU4" s="2039">
        <v>553805.95499999996</v>
      </c>
      <c r="EV4" s="2039">
        <f t="shared" ref="EV4:EV9" si="0">EU4+ET4+ES4</f>
        <v>1397575.9649999999</v>
      </c>
      <c r="EW4" s="2039">
        <v>1070464.71</v>
      </c>
      <c r="EX4" s="2039">
        <v>1043398.9049999999</v>
      </c>
      <c r="EY4" s="2039">
        <v>74351.587499999994</v>
      </c>
      <c r="EZ4" s="2039">
        <f t="shared" ref="EZ4:EZ9" si="1">EY4+EX4+EW4</f>
        <v>2188215.2024999997</v>
      </c>
      <c r="FA4" s="2039">
        <v>0</v>
      </c>
      <c r="FB4" s="2039">
        <v>0</v>
      </c>
      <c r="FC4" s="2039">
        <v>37143.172500000001</v>
      </c>
      <c r="FD4" s="2039">
        <f t="shared" ref="FD4:FD9" si="2">FC4+FB4+FA4</f>
        <v>37143.172500000001</v>
      </c>
      <c r="FE4" s="2042">
        <v>1618539.3975</v>
      </c>
      <c r="FF4" s="2039">
        <v>321876.4425</v>
      </c>
      <c r="FG4" s="2039">
        <v>28353.997499999998</v>
      </c>
      <c r="FH4" s="1965">
        <f t="shared" ref="FH4:FH9" si="3">FG4+FF4+FE4</f>
        <v>1968769.8374999999</v>
      </c>
      <c r="FI4" s="2039">
        <f t="shared" ref="FI4:FI9" si="4">FH4+FD4+EZ4+EV4</f>
        <v>5591704.1774999993</v>
      </c>
      <c r="FJ4" s="2043">
        <v>26503.065000000002</v>
      </c>
      <c r="FK4" s="2044">
        <v>10385.182500000001</v>
      </c>
      <c r="FL4" s="2044">
        <v>41452.417500000003</v>
      </c>
      <c r="FM4" s="2044">
        <f>FJ4+FK4+FL4</f>
        <v>78340.665000000008</v>
      </c>
      <c r="FN4" s="2044">
        <v>211042.875</v>
      </c>
      <c r="FO4" s="2044">
        <v>38892.614999999998</v>
      </c>
      <c r="FP4" s="2044">
        <v>53462.82</v>
      </c>
      <c r="FQ4" s="2044">
        <f>FN4+FO4+FP4</f>
        <v>303398.31</v>
      </c>
      <c r="FR4" s="2044">
        <v>51004.348611111112</v>
      </c>
      <c r="FS4" s="2044">
        <v>249625.49314814812</v>
      </c>
      <c r="FT4" s="2044">
        <v>55478.235030864205</v>
      </c>
      <c r="FU4" s="2044">
        <f>FR4+FS4+FT4</f>
        <v>356108.07679012342</v>
      </c>
      <c r="FV4" s="2044">
        <v>52412.844763374495</v>
      </c>
      <c r="FW4" s="2044">
        <v>291709.32848079561</v>
      </c>
      <c r="FX4" s="2044">
        <v>53591.141091678102</v>
      </c>
      <c r="FY4" s="2044">
        <f>FV4+FW4+FX4</f>
        <v>397713.3143358482</v>
      </c>
      <c r="FZ4" s="2045">
        <f>FM4+FQ4+FU4+FY4</f>
        <v>1135560.3661259715</v>
      </c>
      <c r="GA4" s="2041">
        <v>12317.122499999999</v>
      </c>
      <c r="GB4" s="2039">
        <v>58431.270000000004</v>
      </c>
      <c r="GC4" s="2039">
        <v>65051.94</v>
      </c>
      <c r="GD4" s="2039">
        <f>GA4+GB4+GC4</f>
        <v>135800.33250000002</v>
      </c>
      <c r="GE4" s="2039">
        <v>23008.072500000002</v>
      </c>
      <c r="GF4" s="2039">
        <v>6447.375</v>
      </c>
      <c r="GG4" s="2039">
        <v>13429.470000000001</v>
      </c>
      <c r="GH4" s="2039">
        <f>GE4+GF4+GG4</f>
        <v>42884.917500000003</v>
      </c>
      <c r="GI4" s="2039">
        <v>20447.227500000001</v>
      </c>
      <c r="GJ4" s="2039">
        <v>4355.0775000000003</v>
      </c>
      <c r="GK4" s="2039">
        <v>9036.5625</v>
      </c>
      <c r="GL4" s="2039">
        <f>GI4+GJ4+GK4</f>
        <v>33838.8675</v>
      </c>
      <c r="GM4" s="2039">
        <v>10554.907499999999</v>
      </c>
      <c r="GN4" s="2039">
        <v>11082.652875</v>
      </c>
      <c r="GO4" s="2039">
        <v>10818.7801875</v>
      </c>
      <c r="GP4" s="2044">
        <f>GM4+GN4+GO4</f>
        <v>32456.340562500001</v>
      </c>
      <c r="GQ4" s="2045">
        <f>GD4+GH4+GL4+GP4</f>
        <v>244980.45806250002</v>
      </c>
      <c r="GR4" s="2041">
        <v>0</v>
      </c>
      <c r="GS4" s="2039">
        <v>9104.7322700000004</v>
      </c>
      <c r="GT4" s="2039">
        <v>0</v>
      </c>
      <c r="GU4" s="2044">
        <f>GT4+GS4+GR4</f>
        <v>9104.7322700000004</v>
      </c>
      <c r="GV4" s="2039">
        <v>1453862.4215899999</v>
      </c>
      <c r="GW4" s="2039">
        <v>0</v>
      </c>
      <c r="GX4" s="2039">
        <v>0</v>
      </c>
      <c r="GY4" s="2039">
        <f>GX4+GW4+GV4</f>
        <v>1453862.4215899999</v>
      </c>
      <c r="GZ4" s="2039">
        <v>25876.219400000002</v>
      </c>
      <c r="HA4" s="2039">
        <v>22081.932860000001</v>
      </c>
      <c r="HB4" s="2039">
        <v>1010168.4375</v>
      </c>
      <c r="HC4" s="2039">
        <f>HB4+HA4+GZ4</f>
        <v>1058126.5897600001</v>
      </c>
      <c r="HD4" s="2039">
        <v>974803.9458000001</v>
      </c>
      <c r="HE4" s="2039">
        <v>3863.1152400000001</v>
      </c>
      <c r="HF4" s="2039">
        <v>6901.4222300000001</v>
      </c>
      <c r="HG4" s="2039">
        <f>HF4+HE4+HD4</f>
        <v>985568.48327000008</v>
      </c>
      <c r="HH4" s="2040">
        <f>GU4+GY4+HC4+HG4</f>
        <v>3506662.22689</v>
      </c>
      <c r="HI4" s="2041">
        <v>50514.884999999995</v>
      </c>
      <c r="HJ4" s="2039">
        <v>0</v>
      </c>
      <c r="HK4" s="2039">
        <v>11274.4725</v>
      </c>
      <c r="HL4" s="2039">
        <f>HK4+HJ4+HI4</f>
        <v>61789.357499999998</v>
      </c>
      <c r="HM4" s="2039">
        <v>4798.8337199999996</v>
      </c>
      <c r="HN4" s="2039">
        <v>75000.442500000005</v>
      </c>
      <c r="HO4" s="2039">
        <v>1000797.1274999999</v>
      </c>
      <c r="HP4" s="2039">
        <f>HO4+HN4+HM4</f>
        <v>1080596.4037199998</v>
      </c>
      <c r="HQ4" s="2039">
        <v>0</v>
      </c>
      <c r="HR4" s="2039">
        <v>14127.38754</v>
      </c>
      <c r="HS4" s="2039">
        <v>538642.5</v>
      </c>
      <c r="HT4" s="2039">
        <f>HS4+HR4+HQ4</f>
        <v>552769.88754000003</v>
      </c>
      <c r="HU4" s="2039">
        <v>4112.49</v>
      </c>
      <c r="HV4" s="2039">
        <v>475242.85592999996</v>
      </c>
      <c r="HW4" s="2039">
        <v>81593.463430000003</v>
      </c>
      <c r="HX4" s="2039">
        <f>HW4+HV4+HU4</f>
        <v>560948.80935999996</v>
      </c>
      <c r="HY4" s="2040">
        <f>HL4+HP4+HT4+HX4</f>
        <v>2256104.4581199996</v>
      </c>
      <c r="HZ4" s="2041">
        <v>93068.647499999992</v>
      </c>
      <c r="IA4" s="2039">
        <v>48066.414369999999</v>
      </c>
      <c r="IB4" s="2039">
        <v>478796.57250000007</v>
      </c>
      <c r="IC4" s="2039">
        <v>619931.6343700001</v>
      </c>
      <c r="ID4" s="2039">
        <v>18891.557690000001</v>
      </c>
      <c r="IE4" s="2039">
        <v>1121695.4475</v>
      </c>
      <c r="IF4" s="2039">
        <v>30802.582500000004</v>
      </c>
      <c r="IG4" s="2039">
        <v>1171389.58769</v>
      </c>
      <c r="IH4" s="2039">
        <v>0</v>
      </c>
      <c r="II4" s="2039">
        <v>1498080</v>
      </c>
      <c r="IJ4" s="2039">
        <v>1653007.5</v>
      </c>
      <c r="IK4" s="2024">
        <v>3151087.5</v>
      </c>
      <c r="IL4" s="2039">
        <v>967581.99</v>
      </c>
      <c r="IM4" s="2039">
        <v>1194385.5596</v>
      </c>
      <c r="IN4" s="2039">
        <v>897142.5</v>
      </c>
      <c r="IO4" s="2039">
        <v>3059110.0496</v>
      </c>
      <c r="IP4" s="2040">
        <v>8001518.7716600001</v>
      </c>
    </row>
    <row r="5" spans="1:254" s="1895" customFormat="1" ht="37.5" customHeight="1" x14ac:dyDescent="0.5">
      <c r="A5" s="1984" t="s">
        <v>1209</v>
      </c>
      <c r="B5" s="2703">
        <v>0</v>
      </c>
      <c r="C5" s="2030">
        <v>72885.293000000005</v>
      </c>
      <c r="D5" s="2030">
        <v>97036.6</v>
      </c>
      <c r="E5" s="2030">
        <v>169921.89300000001</v>
      </c>
      <c r="F5" s="2030">
        <v>47718.478999999999</v>
      </c>
      <c r="G5" s="2030">
        <v>57218</v>
      </c>
      <c r="H5" s="2030">
        <v>35960.18</v>
      </c>
      <c r="I5" s="2030">
        <v>140896.65899999999</v>
      </c>
      <c r="J5" s="2032">
        <v>69342.53</v>
      </c>
      <c r="K5" s="2032">
        <v>34109.050000000003</v>
      </c>
      <c r="L5" s="2032">
        <v>29894.14</v>
      </c>
      <c r="M5" s="2022">
        <v>133345.72</v>
      </c>
      <c r="N5" s="2022">
        <v>65395.781000000003</v>
      </c>
      <c r="O5" s="2022">
        <v>116672.33100000001</v>
      </c>
      <c r="P5" s="2033">
        <v>86504.716</v>
      </c>
      <c r="Q5" s="1903">
        <v>268572.82800000004</v>
      </c>
      <c r="R5" s="2704">
        <v>712737.10000000009</v>
      </c>
      <c r="S5" s="2715">
        <v>62428.53</v>
      </c>
      <c r="T5" s="2022">
        <v>46550.46</v>
      </c>
      <c r="U5" s="2022">
        <v>68397.14</v>
      </c>
      <c r="V5" s="2022">
        <v>177376.13</v>
      </c>
      <c r="W5" s="2022">
        <v>98386.62</v>
      </c>
      <c r="X5" s="2022">
        <v>60683.534</v>
      </c>
      <c r="Y5" s="2022">
        <v>117269.29400000001</v>
      </c>
      <c r="Z5" s="2022">
        <v>276339.44799999997</v>
      </c>
      <c r="AA5" s="2022">
        <v>77191.947</v>
      </c>
      <c r="AB5" s="2022">
        <v>81219.099000000017</v>
      </c>
      <c r="AC5" s="2022">
        <v>51822.516000000003</v>
      </c>
      <c r="AD5" s="2033">
        <v>210233.56200000003</v>
      </c>
      <c r="AE5" s="2022">
        <v>63347.97</v>
      </c>
      <c r="AF5" s="2022">
        <v>71303.47</v>
      </c>
      <c r="AG5" s="2022">
        <v>70912.84</v>
      </c>
      <c r="AH5" s="2033">
        <v>205564.28</v>
      </c>
      <c r="AI5" s="2716">
        <v>869513.42</v>
      </c>
      <c r="AJ5" s="2715">
        <v>128417.151</v>
      </c>
      <c r="AK5" s="2022">
        <v>90335.550999999992</v>
      </c>
      <c r="AL5" s="2022">
        <v>128685.11600000001</v>
      </c>
      <c r="AM5" s="2033">
        <v>347437.81799999997</v>
      </c>
      <c r="AN5" s="2022">
        <v>81961.100000000006</v>
      </c>
      <c r="AO5" s="2022">
        <v>82933.492000000013</v>
      </c>
      <c r="AP5" s="2022">
        <v>71607.891999999993</v>
      </c>
      <c r="AQ5" s="2033">
        <v>236502.484</v>
      </c>
      <c r="AR5" s="2022">
        <v>103665.857</v>
      </c>
      <c r="AS5" s="2022">
        <v>52373.08</v>
      </c>
      <c r="AT5" s="2022">
        <v>67345.775999999998</v>
      </c>
      <c r="AU5" s="2033">
        <v>223384.71299999999</v>
      </c>
      <c r="AV5" s="2022">
        <v>47871.752</v>
      </c>
      <c r="AW5" s="2022">
        <v>154659.21099999998</v>
      </c>
      <c r="AX5" s="2022">
        <v>10422.66</v>
      </c>
      <c r="AY5" s="2033">
        <v>212953.62299999999</v>
      </c>
      <c r="AZ5" s="2716">
        <v>1020278.6379999999</v>
      </c>
      <c r="BA5" s="2715">
        <v>113614.67599999999</v>
      </c>
      <c r="BB5" s="2022">
        <v>176022.04700000002</v>
      </c>
      <c r="BC5" s="2022">
        <v>102202.10500000001</v>
      </c>
      <c r="BD5" s="2033">
        <v>391838.82799999998</v>
      </c>
      <c r="BE5" s="2022">
        <v>78196.59</v>
      </c>
      <c r="BF5" s="2022">
        <v>75188.62</v>
      </c>
      <c r="BG5" s="2022">
        <v>74884.474000000002</v>
      </c>
      <c r="BH5" s="2033">
        <v>228269.68400000001</v>
      </c>
      <c r="BI5" s="2022">
        <v>128693.306</v>
      </c>
      <c r="BJ5" s="2033">
        <v>319446.33999999997</v>
      </c>
      <c r="BK5" s="2716">
        <v>1261644.969</v>
      </c>
      <c r="BL5" s="2715">
        <v>71207.671000000002</v>
      </c>
      <c r="BM5" s="2022">
        <v>102975.17500000002</v>
      </c>
      <c r="BN5" s="2022">
        <v>124118.82</v>
      </c>
      <c r="BO5" s="2033">
        <v>298301.66600000003</v>
      </c>
      <c r="BP5" s="2022">
        <v>101200.85800000001</v>
      </c>
      <c r="BQ5" s="2022">
        <v>92215.974000000002</v>
      </c>
      <c r="BR5" s="2022">
        <v>88705.73</v>
      </c>
      <c r="BS5" s="2033">
        <v>282122.56199999998</v>
      </c>
      <c r="BT5" s="2022">
        <v>89308.713000000003</v>
      </c>
      <c r="BU5" s="2022">
        <v>147673.774</v>
      </c>
      <c r="BV5" s="2022">
        <v>59883.687999999995</v>
      </c>
      <c r="BW5" s="2033">
        <v>296866.17500000005</v>
      </c>
      <c r="BX5" s="2022">
        <v>113462.913</v>
      </c>
      <c r="BY5" s="2022">
        <v>123849.863</v>
      </c>
      <c r="BZ5" s="2022">
        <v>93775.144</v>
      </c>
      <c r="CA5" s="2033">
        <v>331087.92</v>
      </c>
      <c r="CB5" s="2716">
        <v>1208378.3230000001</v>
      </c>
      <c r="CC5" s="2739">
        <v>193455.59899999996</v>
      </c>
      <c r="CD5" s="2740">
        <v>87848.112999999983</v>
      </c>
      <c r="CE5" s="2740">
        <v>90441.65</v>
      </c>
      <c r="CF5" s="2033">
        <v>371745.36199999996</v>
      </c>
      <c r="CG5" s="2740">
        <v>105798.66500000001</v>
      </c>
      <c r="CH5" s="2740">
        <v>134866.81200000001</v>
      </c>
      <c r="CI5" s="2740">
        <v>101812.28</v>
      </c>
      <c r="CJ5" s="2033">
        <v>342477.75699999998</v>
      </c>
      <c r="CK5" s="2022">
        <v>126903.67200000002</v>
      </c>
      <c r="CL5" s="2022">
        <v>76472.837</v>
      </c>
      <c r="CM5" s="2022">
        <v>73136.934000000008</v>
      </c>
      <c r="CN5" s="2741">
        <v>276513.44300000003</v>
      </c>
      <c r="CO5" s="2740">
        <v>121546.01200000002</v>
      </c>
      <c r="CP5" s="2740">
        <v>79043.161000000007</v>
      </c>
      <c r="CQ5" s="2740">
        <v>31133.246999999996</v>
      </c>
      <c r="CR5" s="2741">
        <v>231722.42</v>
      </c>
      <c r="CS5" s="2742">
        <v>1222458.9819999998</v>
      </c>
      <c r="CT5" s="2032">
        <v>107073.75300000001</v>
      </c>
      <c r="CU5" s="2032">
        <v>114378.424</v>
      </c>
      <c r="CV5" s="2032">
        <v>103903.224</v>
      </c>
      <c r="CW5" s="2036">
        <v>325355.40100000001</v>
      </c>
      <c r="CX5" s="2032">
        <v>108803</v>
      </c>
      <c r="CY5" s="2032">
        <v>103655.103</v>
      </c>
      <c r="CZ5" s="2032">
        <v>161406.69699999999</v>
      </c>
      <c r="DA5" s="2036">
        <v>373864.8</v>
      </c>
      <c r="DB5" s="2032">
        <v>86359.453999999998</v>
      </c>
      <c r="DC5" s="2032">
        <v>104124.094</v>
      </c>
      <c r="DD5" s="2032">
        <v>74135.379478584728</v>
      </c>
      <c r="DE5" s="2032">
        <v>264618.92747858475</v>
      </c>
      <c r="DF5" s="2032">
        <v>102898.91099999999</v>
      </c>
      <c r="DG5" s="2032">
        <v>62118.934999999998</v>
      </c>
      <c r="DH5" s="2032">
        <v>132600.755</v>
      </c>
      <c r="DI5" s="2032">
        <v>297618.60100000002</v>
      </c>
      <c r="DJ5" s="2038">
        <v>1261457.7294785848</v>
      </c>
      <c r="DK5" s="2032">
        <v>139996.66700000002</v>
      </c>
      <c r="DL5" s="2032">
        <v>107212.822</v>
      </c>
      <c r="DM5" s="2032">
        <v>147692.00000000003</v>
      </c>
      <c r="DN5" s="2032">
        <v>394901.48900000006</v>
      </c>
      <c r="DO5" s="2032">
        <v>175813.823</v>
      </c>
      <c r="DP5" s="2032">
        <v>127600.07400000001</v>
      </c>
      <c r="DQ5" s="2032">
        <v>72234.071000000011</v>
      </c>
      <c r="DR5" s="2032">
        <v>375647.96799999999</v>
      </c>
      <c r="DS5" s="2032">
        <v>100276.588</v>
      </c>
      <c r="DT5" s="2032">
        <v>45930.349000000002</v>
      </c>
      <c r="DU5" s="2032">
        <v>64508.144999999997</v>
      </c>
      <c r="DV5" s="2032">
        <v>210715.08199999999</v>
      </c>
      <c r="DW5" s="2032">
        <v>63275.582000000002</v>
      </c>
      <c r="DX5" s="2032">
        <v>111639.402</v>
      </c>
      <c r="DY5" s="2032">
        <v>171990.36300000001</v>
      </c>
      <c r="DZ5" s="2032">
        <v>346905.34700000001</v>
      </c>
      <c r="EA5" s="2038">
        <v>1328169.8860000002</v>
      </c>
      <c r="EB5" s="2046">
        <v>176982.11400000006</v>
      </c>
      <c r="EC5" s="2032">
        <v>113246.21008835336</v>
      </c>
      <c r="ED5" s="2032">
        <v>91258.305999999997</v>
      </c>
      <c r="EE5" s="2032">
        <v>381486.63008835341</v>
      </c>
      <c r="EF5" s="2032">
        <v>58800.199000000001</v>
      </c>
      <c r="EG5" s="2032">
        <v>119460.43</v>
      </c>
      <c r="EH5" s="2032">
        <v>134080.12099999998</v>
      </c>
      <c r="EI5" s="2032">
        <v>312340.75</v>
      </c>
      <c r="EJ5" s="2032">
        <v>86597.449000000008</v>
      </c>
      <c r="EK5" s="2032">
        <v>95972.026000000042</v>
      </c>
      <c r="EL5" s="2032">
        <v>58003.417000000001</v>
      </c>
      <c r="EM5" s="2032">
        <v>240572.89200000005</v>
      </c>
      <c r="EN5" s="2032">
        <v>96670.126999999979</v>
      </c>
      <c r="EO5" s="2039">
        <v>107230.895</v>
      </c>
      <c r="EP5" s="2039">
        <v>101736.32900000001</v>
      </c>
      <c r="EQ5" s="2039">
        <v>305637.35100000002</v>
      </c>
      <c r="ER5" s="2039">
        <v>1240037.6230883535</v>
      </c>
      <c r="ES5" s="2041">
        <v>172411.49800000002</v>
      </c>
      <c r="ET5" s="2039">
        <v>147651.87</v>
      </c>
      <c r="EU5" s="2039">
        <v>75957.111000000004</v>
      </c>
      <c r="EV5" s="2039">
        <f t="shared" si="0"/>
        <v>396020.47900000005</v>
      </c>
      <c r="EW5" s="2039">
        <v>152847.421</v>
      </c>
      <c r="EX5" s="2039">
        <v>182467.535</v>
      </c>
      <c r="EY5" s="2039">
        <v>146363.19900000002</v>
      </c>
      <c r="EZ5" s="2039">
        <f t="shared" si="1"/>
        <v>481678.15500000003</v>
      </c>
      <c r="FA5" s="2039">
        <v>146783.389</v>
      </c>
      <c r="FB5" s="2039">
        <v>90291.054000000004</v>
      </c>
      <c r="FC5" s="2039">
        <v>73588.672000000006</v>
      </c>
      <c r="FD5" s="2039">
        <f t="shared" si="2"/>
        <v>310663.11499999999</v>
      </c>
      <c r="FE5" s="2042">
        <v>102877.19299999998</v>
      </c>
      <c r="FF5" s="2039">
        <v>222113.93300000005</v>
      </c>
      <c r="FG5" s="2039">
        <v>149551.57899999997</v>
      </c>
      <c r="FH5" s="1923">
        <f t="shared" si="3"/>
        <v>474542.70499999996</v>
      </c>
      <c r="FI5" s="2039">
        <f t="shared" si="4"/>
        <v>1662904.4540000001</v>
      </c>
      <c r="FJ5" s="2041">
        <v>205404.81300000002</v>
      </c>
      <c r="FK5" s="2039">
        <v>75150.445000000007</v>
      </c>
      <c r="FL5" s="2039">
        <v>123647.36899999998</v>
      </c>
      <c r="FM5" s="2039">
        <f t="shared" ref="FM5:FM9" si="5">FJ5+FK5+FL5</f>
        <v>404202.62699999998</v>
      </c>
      <c r="FN5" s="2039">
        <v>156318.726</v>
      </c>
      <c r="FO5" s="2039">
        <v>171674.04600000003</v>
      </c>
      <c r="FP5" s="2039">
        <v>100572.97200000001</v>
      </c>
      <c r="FQ5" s="2039">
        <f t="shared" ref="FQ5:FQ9" si="6">FN5+FO5+FP5</f>
        <v>428565.74400000001</v>
      </c>
      <c r="FR5" s="2039">
        <v>136341.696</v>
      </c>
      <c r="FS5" s="2039">
        <v>134774.739</v>
      </c>
      <c r="FT5" s="2039">
        <v>80695.612000000008</v>
      </c>
      <c r="FU5" s="2039">
        <f t="shared" ref="FU5:FU9" si="7">FR5+FS5+FT5</f>
        <v>351812.04700000002</v>
      </c>
      <c r="FV5" s="2039">
        <v>141808.08199999999</v>
      </c>
      <c r="FW5" s="2039">
        <v>162920.97300000003</v>
      </c>
      <c r="FX5" s="2039">
        <v>200742.32899999997</v>
      </c>
      <c r="FY5" s="2039">
        <f t="shared" ref="FY5:FY9" si="8">FV5+FW5+FX5</f>
        <v>505471.38400000002</v>
      </c>
      <c r="FZ5" s="2040">
        <f t="shared" ref="FZ5:FZ9" si="9">FM5+FQ5+FU5+FY5</f>
        <v>1690051.8020000001</v>
      </c>
      <c r="GA5" s="2041">
        <v>126955</v>
      </c>
      <c r="GB5" s="2039">
        <v>149296</v>
      </c>
      <c r="GC5" s="2039">
        <v>141049</v>
      </c>
      <c r="GD5" s="2039">
        <f t="shared" ref="GD5:GD8" si="10">GC5+GB5+GA5</f>
        <v>417300</v>
      </c>
      <c r="GE5" s="2039">
        <v>136023</v>
      </c>
      <c r="GF5" s="2039">
        <v>154566</v>
      </c>
      <c r="GG5" s="2039">
        <v>90901</v>
      </c>
      <c r="GH5" s="2039">
        <f t="shared" ref="GH5:GH8" si="11">GG5+GF5+GE5</f>
        <v>381490</v>
      </c>
      <c r="GI5" s="2039">
        <v>175709</v>
      </c>
      <c r="GJ5" s="2039">
        <v>132858</v>
      </c>
      <c r="GK5" s="2039">
        <v>136290</v>
      </c>
      <c r="GL5" s="2039">
        <f t="shared" ref="GL5:GL8" si="12">GK5+GJ5+GI5</f>
        <v>444857</v>
      </c>
      <c r="GM5" s="2039">
        <v>140535</v>
      </c>
      <c r="GN5" s="2039">
        <v>147561.75</v>
      </c>
      <c r="GO5" s="2039">
        <v>140183.66250000001</v>
      </c>
      <c r="GP5" s="2039">
        <f t="shared" ref="GP5:GP9" si="13">GM5+GN5+GO5</f>
        <v>428280.41249999998</v>
      </c>
      <c r="GQ5" s="2040">
        <f t="shared" ref="GQ5:GQ9" si="14">GD5+GH5+GL5+GP5</f>
        <v>1671927.4125000001</v>
      </c>
      <c r="GR5" s="2041">
        <v>142331.77299999999</v>
      </c>
      <c r="GS5" s="2039">
        <v>143077.39099999997</v>
      </c>
      <c r="GT5" s="2039">
        <v>229331.685</v>
      </c>
      <c r="GU5" s="2039">
        <f t="shared" ref="GU5:GU9" si="15">GT5+GS5+GR5</f>
        <v>514740.84899999999</v>
      </c>
      <c r="GV5" s="2039">
        <v>149287.10600000003</v>
      </c>
      <c r="GW5" s="2039">
        <v>110452.31200000001</v>
      </c>
      <c r="GX5" s="2039">
        <v>235474.05700000009</v>
      </c>
      <c r="GY5" s="2039">
        <f t="shared" ref="GY5:GY9" si="16">GX5+GW5+GV5</f>
        <v>495213.47500000009</v>
      </c>
      <c r="GZ5" s="2039">
        <v>145747.177</v>
      </c>
      <c r="HA5" s="2039">
        <v>142683.003</v>
      </c>
      <c r="HB5" s="2039">
        <v>141856.43400000001</v>
      </c>
      <c r="HC5" s="2039">
        <f t="shared" ref="HC5:HC9" si="17">HB5+HA5+GZ5</f>
        <v>430286.61400000006</v>
      </c>
      <c r="HD5" s="2039">
        <v>181060.17200000002</v>
      </c>
      <c r="HE5" s="2039">
        <v>108596.54500000001</v>
      </c>
      <c r="HF5" s="2039">
        <v>186788.94299999997</v>
      </c>
      <c r="HG5" s="2039">
        <f t="shared" ref="HG5:HG9" si="18">HF5+HE5+HD5</f>
        <v>476445.66000000003</v>
      </c>
      <c r="HH5" s="2040">
        <f t="shared" ref="HH5:HH9" si="19">GU5+GY5+HC5+HG5</f>
        <v>1916686.5980000002</v>
      </c>
      <c r="HI5" s="2041">
        <v>112847.73599999999</v>
      </c>
      <c r="HJ5" s="2039">
        <v>123278.74200000001</v>
      </c>
      <c r="HK5" s="2039">
        <v>250472.33499999999</v>
      </c>
      <c r="HL5" s="2039">
        <f t="shared" ref="HL5:HL9" si="20">HK5+HJ5+HI5</f>
        <v>486598.81299999997</v>
      </c>
      <c r="HM5" s="2039">
        <v>156727.95699999999</v>
      </c>
      <c r="HN5" s="2039">
        <v>203988.88100000002</v>
      </c>
      <c r="HO5" s="2039">
        <v>188328.87700000001</v>
      </c>
      <c r="HP5" s="2039">
        <f t="shared" ref="HP5:HP9" si="21">HO5+HN5+HM5</f>
        <v>549045.71500000008</v>
      </c>
      <c r="HQ5" s="2039">
        <v>152563.31799999997</v>
      </c>
      <c r="HR5" s="2039">
        <v>95161.443999999989</v>
      </c>
      <c r="HS5" s="2039">
        <v>221297</v>
      </c>
      <c r="HT5" s="2039">
        <f t="shared" ref="HT5:HT9" si="22">HS5+HR5+HQ5</f>
        <v>469021.76199999999</v>
      </c>
      <c r="HU5" s="2039">
        <v>149313.29499999998</v>
      </c>
      <c r="HV5" s="2039">
        <v>150203.13799999998</v>
      </c>
      <c r="HW5" s="2039">
        <v>157713.29489999998</v>
      </c>
      <c r="HX5" s="2039">
        <f t="shared" ref="HX5:HX9" si="23">HW5+HV5+HU5</f>
        <v>457229.72789999994</v>
      </c>
      <c r="HY5" s="2040">
        <f t="shared" ref="HY5:HY9" si="24">HL5+HP5+HT5+HX5</f>
        <v>1961896.0178999999</v>
      </c>
      <c r="HZ5" s="2041">
        <v>186149.62699999998</v>
      </c>
      <c r="IA5" s="2039">
        <v>251572.42699999997</v>
      </c>
      <c r="IB5" s="2039">
        <v>215438.93400000001</v>
      </c>
      <c r="IC5" s="2039">
        <v>653160.9879999999</v>
      </c>
      <c r="ID5" s="2039">
        <v>216948.772</v>
      </c>
      <c r="IE5" s="2039">
        <v>254276.57199999999</v>
      </c>
      <c r="IF5" s="2039">
        <v>148037.25599999999</v>
      </c>
      <c r="IG5" s="2039">
        <v>619262.6</v>
      </c>
      <c r="IH5" s="2039">
        <v>114796.351</v>
      </c>
      <c r="II5" s="2039">
        <v>147844.39700000003</v>
      </c>
      <c r="IJ5" s="2039">
        <v>102071</v>
      </c>
      <c r="IK5" s="2024">
        <v>364711.74800000002</v>
      </c>
      <c r="IL5" s="2024">
        <v>335426</v>
      </c>
      <c r="IM5" s="2024">
        <v>226172</v>
      </c>
      <c r="IN5" s="2024">
        <v>252665</v>
      </c>
      <c r="IO5" s="2024">
        <v>814263</v>
      </c>
      <c r="IP5" s="2047">
        <v>2451398.3360000001</v>
      </c>
      <c r="IQ5" s="1927"/>
      <c r="IR5" s="1927"/>
      <c r="IS5" s="1927"/>
      <c r="IT5" s="1927"/>
    </row>
    <row r="6" spans="1:254" s="1895" customFormat="1" ht="37.5" customHeight="1" x14ac:dyDescent="0.5">
      <c r="A6" s="1984" t="s">
        <v>1210</v>
      </c>
      <c r="B6" s="2703">
        <v>70675.040999999997</v>
      </c>
      <c r="C6" s="2030">
        <v>77977.959999999992</v>
      </c>
      <c r="D6" s="2030">
        <v>49283.825000000004</v>
      </c>
      <c r="E6" s="2030">
        <v>197936.826</v>
      </c>
      <c r="F6" s="2030">
        <v>52094.328999999998</v>
      </c>
      <c r="G6" s="2030">
        <v>68852.36</v>
      </c>
      <c r="H6" s="2030">
        <v>98237.49</v>
      </c>
      <c r="I6" s="2030">
        <v>219184.179</v>
      </c>
      <c r="J6" s="2032">
        <v>109210.86</v>
      </c>
      <c r="K6" s="2032">
        <v>36809.33</v>
      </c>
      <c r="L6" s="2032">
        <v>70396.11</v>
      </c>
      <c r="M6" s="2022">
        <v>216416.3</v>
      </c>
      <c r="N6" s="2022">
        <v>109661.304</v>
      </c>
      <c r="O6" s="2022">
        <v>49261.387000000002</v>
      </c>
      <c r="P6" s="2033">
        <v>94683.240999999995</v>
      </c>
      <c r="Q6" s="1903">
        <v>253605.93199999997</v>
      </c>
      <c r="R6" s="2704">
        <v>887143.23699999996</v>
      </c>
      <c r="S6" s="2715">
        <v>135873.59</v>
      </c>
      <c r="T6" s="2022">
        <v>29580.91</v>
      </c>
      <c r="U6" s="2022">
        <v>65201.67</v>
      </c>
      <c r="V6" s="2022">
        <v>230656.16999999998</v>
      </c>
      <c r="W6" s="2022">
        <v>154879.94</v>
      </c>
      <c r="X6" s="2022">
        <v>131782.35</v>
      </c>
      <c r="Y6" s="2022">
        <v>99299.38</v>
      </c>
      <c r="Z6" s="2022">
        <v>385961.67000000004</v>
      </c>
      <c r="AA6" s="2022">
        <v>96054.793000000005</v>
      </c>
      <c r="AB6" s="2022">
        <v>112243.95400000001</v>
      </c>
      <c r="AC6" s="2022">
        <v>103565.19099999999</v>
      </c>
      <c r="AD6" s="2033">
        <v>311863.93800000002</v>
      </c>
      <c r="AE6" s="2022">
        <v>155454.68</v>
      </c>
      <c r="AF6" s="2022">
        <v>52030.67</v>
      </c>
      <c r="AG6" s="2022">
        <v>119346.32</v>
      </c>
      <c r="AH6" s="2033">
        <v>326831.67</v>
      </c>
      <c r="AI6" s="2716">
        <v>1255313.4480000001</v>
      </c>
      <c r="AJ6" s="2715">
        <v>69346.737999999998</v>
      </c>
      <c r="AK6" s="2022">
        <v>205088.03499999997</v>
      </c>
      <c r="AL6" s="2022">
        <v>94768.239000000001</v>
      </c>
      <c r="AM6" s="2033">
        <v>369203.01199999999</v>
      </c>
      <c r="AN6" s="2022">
        <v>127166.496</v>
      </c>
      <c r="AO6" s="2022">
        <v>89651.596999999994</v>
      </c>
      <c r="AP6" s="2022">
        <v>91835.237000000008</v>
      </c>
      <c r="AQ6" s="2033">
        <v>308653.33</v>
      </c>
      <c r="AR6" s="2022">
        <v>57754.016000000003</v>
      </c>
      <c r="AS6" s="2022">
        <v>133022.976</v>
      </c>
      <c r="AT6" s="2022">
        <v>67146.365999999995</v>
      </c>
      <c r="AU6" s="2033">
        <v>257923.35800000001</v>
      </c>
      <c r="AV6" s="2022">
        <v>160857.75399999999</v>
      </c>
      <c r="AW6" s="2022">
        <v>104526.81899999999</v>
      </c>
      <c r="AX6" s="2022">
        <v>115425.027</v>
      </c>
      <c r="AY6" s="2033">
        <v>380809.6</v>
      </c>
      <c r="AZ6" s="2716">
        <v>1316589.2999999998</v>
      </c>
      <c r="BA6" s="2715">
        <v>78185.320999999996</v>
      </c>
      <c r="BB6" s="2022">
        <v>151872.01149999999</v>
      </c>
      <c r="BC6" s="2022">
        <v>176000.80599999998</v>
      </c>
      <c r="BD6" s="2033">
        <v>406058.1385</v>
      </c>
      <c r="BE6" s="2022">
        <v>150228.01600000003</v>
      </c>
      <c r="BF6" s="2022">
        <v>144572.02600000001</v>
      </c>
      <c r="BG6" s="2022">
        <v>74697.192999999999</v>
      </c>
      <c r="BH6" s="2033">
        <v>369497.23499999999</v>
      </c>
      <c r="BI6" s="2022">
        <v>187695.78199999998</v>
      </c>
      <c r="BJ6" s="2033">
        <v>747280.29318200005</v>
      </c>
      <c r="BK6" s="2716">
        <v>1914003.3053060002</v>
      </c>
      <c r="BL6" s="2715">
        <v>141665.62600000002</v>
      </c>
      <c r="BM6" s="2022">
        <v>75315.564000000013</v>
      </c>
      <c r="BN6" s="2022">
        <v>111717.09000000001</v>
      </c>
      <c r="BO6" s="2033">
        <v>328698.28000000003</v>
      </c>
      <c r="BP6" s="2022">
        <v>179853.20800000001</v>
      </c>
      <c r="BQ6" s="2022">
        <v>193290.59300000002</v>
      </c>
      <c r="BR6" s="2022">
        <v>165781.42299999998</v>
      </c>
      <c r="BS6" s="2033">
        <v>538925.22400000005</v>
      </c>
      <c r="BT6" s="2022">
        <v>127497.18299999999</v>
      </c>
      <c r="BU6" s="2022">
        <v>189250.24099999998</v>
      </c>
      <c r="BV6" s="2022">
        <v>160862.50599999999</v>
      </c>
      <c r="BW6" s="2033">
        <v>477609.93</v>
      </c>
      <c r="BX6" s="2022">
        <v>217436.81600000005</v>
      </c>
      <c r="BY6" s="2022">
        <v>143467.12099999998</v>
      </c>
      <c r="BZ6" s="2022">
        <v>120942.18400000001</v>
      </c>
      <c r="CA6" s="2033">
        <v>481846.12100000004</v>
      </c>
      <c r="CB6" s="2716">
        <v>1827079.5550000002</v>
      </c>
      <c r="CC6" s="2739">
        <v>146585.921</v>
      </c>
      <c r="CD6" s="2740">
        <v>141537.67199999999</v>
      </c>
      <c r="CE6" s="2740">
        <v>102810.82599999999</v>
      </c>
      <c r="CF6" s="2033">
        <v>390934.41899999999</v>
      </c>
      <c r="CG6" s="2740">
        <v>231953.02451000002</v>
      </c>
      <c r="CH6" s="2740">
        <v>89434.277999999991</v>
      </c>
      <c r="CI6" s="2740">
        <v>206233.44999999998</v>
      </c>
      <c r="CJ6" s="2033">
        <v>527620.75251000002</v>
      </c>
      <c r="CK6" s="2022">
        <v>175418.01199999999</v>
      </c>
      <c r="CL6" s="2022">
        <v>159809.10858999999</v>
      </c>
      <c r="CM6" s="2022">
        <v>114426.34547250002</v>
      </c>
      <c r="CN6" s="2741">
        <v>449653.46606249997</v>
      </c>
      <c r="CO6" s="2740">
        <v>169537.22650250001</v>
      </c>
      <c r="CP6" s="2740">
        <v>103872.902</v>
      </c>
      <c r="CQ6" s="2740">
        <v>93732.87609250001</v>
      </c>
      <c r="CR6" s="2741">
        <v>367143.00459500001</v>
      </c>
      <c r="CS6" s="2742">
        <v>1735351.6421675</v>
      </c>
      <c r="CT6" s="2032">
        <v>127448.417</v>
      </c>
      <c r="CU6" s="2032">
        <v>114777.21665750002</v>
      </c>
      <c r="CV6" s="2032">
        <v>173564.87900000002</v>
      </c>
      <c r="CW6" s="2036">
        <v>415790.51265750005</v>
      </c>
      <c r="CX6" s="2032">
        <v>210433.0521425</v>
      </c>
      <c r="CY6" s="2032">
        <v>177582.323</v>
      </c>
      <c r="CZ6" s="2032">
        <v>81556</v>
      </c>
      <c r="DA6" s="2036">
        <v>469571.37514250004</v>
      </c>
      <c r="DB6" s="2032">
        <v>174819.07800000001</v>
      </c>
      <c r="DC6" s="2032">
        <v>161042.72900000002</v>
      </c>
      <c r="DD6" s="2032">
        <v>129400.53600000001</v>
      </c>
      <c r="DE6" s="2032">
        <v>465262.34300000005</v>
      </c>
      <c r="DF6" s="2032">
        <v>114674.77999999998</v>
      </c>
      <c r="DG6" s="2032">
        <v>105942.08</v>
      </c>
      <c r="DH6" s="2032">
        <v>129905.59700000001</v>
      </c>
      <c r="DI6" s="2032">
        <v>350522.45699999999</v>
      </c>
      <c r="DJ6" s="2038">
        <v>1701146.6878000002</v>
      </c>
      <c r="DK6" s="2032">
        <v>160920.08100000001</v>
      </c>
      <c r="DL6" s="2032">
        <v>122805.72499999999</v>
      </c>
      <c r="DM6" s="2032">
        <v>234666.74599999993</v>
      </c>
      <c r="DN6" s="2032">
        <v>518392.55199999991</v>
      </c>
      <c r="DO6" s="2032">
        <v>157044.53399999999</v>
      </c>
      <c r="DP6" s="2032">
        <v>124087.82699999999</v>
      </c>
      <c r="DQ6" s="2032">
        <v>116397.86500000001</v>
      </c>
      <c r="DR6" s="2032">
        <v>397530.22599999997</v>
      </c>
      <c r="DS6" s="2032">
        <v>90276.032000000007</v>
      </c>
      <c r="DT6" s="2032">
        <v>147457.10500000001</v>
      </c>
      <c r="DU6" s="2032">
        <v>162555.39499999999</v>
      </c>
      <c r="DV6" s="2032">
        <v>400288.53200000001</v>
      </c>
      <c r="DW6" s="2032">
        <v>175742.55999999994</v>
      </c>
      <c r="DX6" s="2032">
        <v>86962.267000000007</v>
      </c>
      <c r="DY6" s="2032">
        <v>156411.51799999998</v>
      </c>
      <c r="DZ6" s="2032">
        <v>419116.34499999991</v>
      </c>
      <c r="EA6" s="2038">
        <v>1735327.655</v>
      </c>
      <c r="EB6" s="2046">
        <v>119258.29400000001</v>
      </c>
      <c r="EC6" s="2032">
        <v>184541.36645582752</v>
      </c>
      <c r="ED6" s="2032">
        <v>218718.86300000001</v>
      </c>
      <c r="EE6" s="2032">
        <v>522518.52345582756</v>
      </c>
      <c r="EF6" s="2032">
        <v>164221.61300000001</v>
      </c>
      <c r="EG6" s="2032">
        <v>73090.528000000006</v>
      </c>
      <c r="EH6" s="2032">
        <v>151490.40300000002</v>
      </c>
      <c r="EI6" s="2032">
        <v>388802.54399999999</v>
      </c>
      <c r="EJ6" s="2032">
        <v>168172.47300000003</v>
      </c>
      <c r="EK6" s="2032">
        <v>80588.618000000002</v>
      </c>
      <c r="EL6" s="2032">
        <v>119430.22699999998</v>
      </c>
      <c r="EM6" s="2032">
        <v>368191.31799999997</v>
      </c>
      <c r="EN6" s="2032">
        <v>195228.79200000002</v>
      </c>
      <c r="EO6" s="2039">
        <v>101868.01300000001</v>
      </c>
      <c r="EP6" s="2039">
        <v>52637.379000000001</v>
      </c>
      <c r="EQ6" s="2039">
        <v>349734.18400000001</v>
      </c>
      <c r="ER6" s="2039">
        <v>1629246.5694558276</v>
      </c>
      <c r="ES6" s="2041">
        <v>116628.274</v>
      </c>
      <c r="ET6" s="2039">
        <v>160058.201</v>
      </c>
      <c r="EU6" s="2039">
        <v>171006.40599999999</v>
      </c>
      <c r="EV6" s="2039">
        <f t="shared" si="0"/>
        <v>447692.88099999994</v>
      </c>
      <c r="EW6" s="2039">
        <v>107826.56800000001</v>
      </c>
      <c r="EX6" s="2039">
        <v>137201.24299999999</v>
      </c>
      <c r="EY6" s="2039">
        <v>154025.37199999997</v>
      </c>
      <c r="EZ6" s="2039">
        <f t="shared" si="1"/>
        <v>399053.18300000002</v>
      </c>
      <c r="FA6" s="2039">
        <v>193647.201</v>
      </c>
      <c r="FB6" s="2039">
        <v>168463.005</v>
      </c>
      <c r="FC6" s="2039">
        <v>207627.307</v>
      </c>
      <c r="FD6" s="2039">
        <f t="shared" si="2"/>
        <v>569737.51300000004</v>
      </c>
      <c r="FE6" s="2042">
        <v>240899.37500000003</v>
      </c>
      <c r="FF6" s="2039">
        <v>130607.39800000002</v>
      </c>
      <c r="FG6" s="2039">
        <v>192968.04</v>
      </c>
      <c r="FH6" s="1923">
        <f t="shared" si="3"/>
        <v>564474.81300000008</v>
      </c>
      <c r="FI6" s="2039">
        <f t="shared" si="4"/>
        <v>1980958.3900000001</v>
      </c>
      <c r="FJ6" s="2041">
        <v>170740.30899999998</v>
      </c>
      <c r="FK6" s="2039">
        <v>133484.57</v>
      </c>
      <c r="FL6" s="2039">
        <v>153957.31300000002</v>
      </c>
      <c r="FM6" s="2039">
        <f t="shared" si="5"/>
        <v>458182.19199999998</v>
      </c>
      <c r="FN6" s="2039">
        <v>163440.68900000001</v>
      </c>
      <c r="FO6" s="2039">
        <v>175595.467</v>
      </c>
      <c r="FP6" s="2039">
        <v>193809.56099999999</v>
      </c>
      <c r="FQ6" s="2039">
        <f t="shared" si="6"/>
        <v>532845.71699999995</v>
      </c>
      <c r="FR6" s="2039">
        <v>131297.96400000001</v>
      </c>
      <c r="FS6" s="2039">
        <v>104770.739</v>
      </c>
      <c r="FT6" s="2039">
        <v>137015.44300000003</v>
      </c>
      <c r="FU6" s="2039">
        <f t="shared" si="7"/>
        <v>373084.14600000007</v>
      </c>
      <c r="FV6" s="2039">
        <v>90959.937000000005</v>
      </c>
      <c r="FW6" s="2039">
        <v>218908.33100000001</v>
      </c>
      <c r="FX6" s="2039">
        <v>103674.04699999999</v>
      </c>
      <c r="FY6" s="2039">
        <f t="shared" si="8"/>
        <v>413542.31500000006</v>
      </c>
      <c r="FZ6" s="2040">
        <f t="shared" si="9"/>
        <v>1777654.37</v>
      </c>
      <c r="GA6" s="2041">
        <v>160458</v>
      </c>
      <c r="GB6" s="2039">
        <v>209449</v>
      </c>
      <c r="GC6" s="2039">
        <v>191457</v>
      </c>
      <c r="GD6" s="2039">
        <f t="shared" si="10"/>
        <v>561364</v>
      </c>
      <c r="GE6" s="2039">
        <v>93635</v>
      </c>
      <c r="GF6" s="2039">
        <v>183213</v>
      </c>
      <c r="GG6" s="2039">
        <v>239758</v>
      </c>
      <c r="GH6" s="2039">
        <f t="shared" si="11"/>
        <v>516606</v>
      </c>
      <c r="GI6" s="2039">
        <v>216825</v>
      </c>
      <c r="GJ6" s="2039">
        <v>218351</v>
      </c>
      <c r="GK6" s="2039">
        <v>172765</v>
      </c>
      <c r="GL6" s="2039">
        <f t="shared" si="12"/>
        <v>607941</v>
      </c>
      <c r="GM6" s="2039">
        <v>120534</v>
      </c>
      <c r="GN6" s="2039">
        <v>126560.70000000001</v>
      </c>
      <c r="GO6" s="2039">
        <v>120232.66500000001</v>
      </c>
      <c r="GP6" s="2039">
        <f t="shared" si="13"/>
        <v>367327.36499999999</v>
      </c>
      <c r="GQ6" s="2040">
        <f t="shared" si="14"/>
        <v>2053238.365</v>
      </c>
      <c r="GR6" s="2041">
        <v>161913.31600000002</v>
      </c>
      <c r="GS6" s="2039">
        <v>198450.66399999999</v>
      </c>
      <c r="GT6" s="2039">
        <v>146013.88300000003</v>
      </c>
      <c r="GU6" s="2039">
        <f t="shared" si="15"/>
        <v>506377.86300000001</v>
      </c>
      <c r="GV6" s="2039">
        <v>173404.75900000002</v>
      </c>
      <c r="GW6" s="2039">
        <v>261057</v>
      </c>
      <c r="GX6" s="2039">
        <v>143971.389</v>
      </c>
      <c r="GY6" s="2039">
        <f t="shared" si="16"/>
        <v>578433.14800000004</v>
      </c>
      <c r="GZ6" s="2039">
        <v>250141.53800000003</v>
      </c>
      <c r="HA6" s="2039">
        <v>216563.02999999997</v>
      </c>
      <c r="HB6" s="2039">
        <v>179856.01800000001</v>
      </c>
      <c r="HC6" s="2039">
        <f t="shared" si="17"/>
        <v>646560.58600000001</v>
      </c>
      <c r="HD6" s="2039">
        <v>124416.183</v>
      </c>
      <c r="HE6" s="2039">
        <v>170363.65100000001</v>
      </c>
      <c r="HF6" s="2039">
        <v>192058.20199999999</v>
      </c>
      <c r="HG6" s="2039">
        <f t="shared" si="18"/>
        <v>486838.03600000002</v>
      </c>
      <c r="HH6" s="2040">
        <f t="shared" si="19"/>
        <v>2218209.6329999999</v>
      </c>
      <c r="HI6" s="2041">
        <v>305728.66299999994</v>
      </c>
      <c r="HJ6" s="2039">
        <v>144097.389</v>
      </c>
      <c r="HK6" s="2039">
        <v>164611.54</v>
      </c>
      <c r="HL6" s="2039">
        <f t="shared" si="20"/>
        <v>614437.59199999995</v>
      </c>
      <c r="HM6" s="2039">
        <v>218417.60100000002</v>
      </c>
      <c r="HN6" s="2039">
        <v>211073.63299999997</v>
      </c>
      <c r="HO6" s="2039">
        <v>192519.633</v>
      </c>
      <c r="HP6" s="2039">
        <f t="shared" si="21"/>
        <v>622010.86699999997</v>
      </c>
      <c r="HQ6" s="2039">
        <v>215532.21500000003</v>
      </c>
      <c r="HR6" s="2039">
        <v>255538.21199999994</v>
      </c>
      <c r="HS6" s="2039">
        <v>145177</v>
      </c>
      <c r="HT6" s="2039">
        <f t="shared" si="22"/>
        <v>616247.42699999991</v>
      </c>
      <c r="HU6" s="2039">
        <v>183724.65300000002</v>
      </c>
      <c r="HV6" s="2039">
        <v>236342.79299999998</v>
      </c>
      <c r="HW6" s="2039">
        <v>248159.93264999997</v>
      </c>
      <c r="HX6" s="2039">
        <f t="shared" si="23"/>
        <v>668227.37864999997</v>
      </c>
      <c r="HY6" s="2040">
        <f t="shared" si="24"/>
        <v>2520923.2646499998</v>
      </c>
      <c r="HZ6" s="2041">
        <v>324621.353</v>
      </c>
      <c r="IA6" s="2039">
        <v>219281.75099999999</v>
      </c>
      <c r="IB6" s="2039">
        <v>294722.58299999993</v>
      </c>
      <c r="IC6" s="2039">
        <v>838625.68699999992</v>
      </c>
      <c r="ID6" s="2039">
        <v>221937.90899999999</v>
      </c>
      <c r="IE6" s="2039">
        <v>221545.07599999997</v>
      </c>
      <c r="IF6" s="2039">
        <v>280304.77700000006</v>
      </c>
      <c r="IG6" s="2039">
        <v>723787.7620000001</v>
      </c>
      <c r="IH6" s="2039">
        <v>234099.02900000001</v>
      </c>
      <c r="II6" s="2039">
        <v>368848.34499999991</v>
      </c>
      <c r="IJ6" s="2039">
        <v>300510</v>
      </c>
      <c r="IK6" s="2024">
        <v>903457.37399999995</v>
      </c>
      <c r="IL6" s="2024">
        <v>169332</v>
      </c>
      <c r="IM6" s="2024">
        <v>154653</v>
      </c>
      <c r="IN6" s="2024">
        <v>173353</v>
      </c>
      <c r="IO6" s="2024">
        <v>497338</v>
      </c>
      <c r="IP6" s="2047">
        <v>2963208.8229999999</v>
      </c>
    </row>
    <row r="7" spans="1:254" s="1895" customFormat="1" ht="37.5" customHeight="1" x14ac:dyDescent="0.5">
      <c r="A7" s="1984" t="s">
        <v>1211</v>
      </c>
      <c r="B7" s="2703">
        <v>11413.375999999998</v>
      </c>
      <c r="C7" s="2030">
        <v>9914.4680000000008</v>
      </c>
      <c r="D7" s="2030">
        <v>8434.2800000000007</v>
      </c>
      <c r="E7" s="2030">
        <v>29762.123999999996</v>
      </c>
      <c r="F7" s="2030">
        <v>15318.34</v>
      </c>
      <c r="G7" s="2030">
        <v>9799.9599999999991</v>
      </c>
      <c r="H7" s="2030">
        <v>13102.31</v>
      </c>
      <c r="I7" s="2030">
        <v>38220.61</v>
      </c>
      <c r="J7" s="2032">
        <v>14370.93</v>
      </c>
      <c r="K7" s="2032">
        <v>11322.38</v>
      </c>
      <c r="L7" s="2032">
        <v>29406.94</v>
      </c>
      <c r="M7" s="2022">
        <v>55100.25</v>
      </c>
      <c r="N7" s="2022">
        <v>14432.44</v>
      </c>
      <c r="O7" s="2022">
        <v>16720.57</v>
      </c>
      <c r="P7" s="2033">
        <v>20558.395</v>
      </c>
      <c r="Q7" s="1903">
        <v>51711.404999999999</v>
      </c>
      <c r="R7" s="2704">
        <v>174794.389</v>
      </c>
      <c r="S7" s="2715">
        <v>16530.52</v>
      </c>
      <c r="T7" s="2022">
        <v>17838.89</v>
      </c>
      <c r="U7" s="2022">
        <v>13947.59</v>
      </c>
      <c r="V7" s="2022">
        <v>48317</v>
      </c>
      <c r="W7" s="2022">
        <v>24682.51</v>
      </c>
      <c r="X7" s="2022">
        <v>21565.3</v>
      </c>
      <c r="Y7" s="2022">
        <v>21321.46</v>
      </c>
      <c r="Z7" s="2022">
        <v>67569.26999999999</v>
      </c>
      <c r="AA7" s="2022">
        <v>13616.887999999999</v>
      </c>
      <c r="AB7" s="2022">
        <v>25187.552000000003</v>
      </c>
      <c r="AC7" s="2022">
        <v>23600.346000000001</v>
      </c>
      <c r="AD7" s="2033">
        <v>62404.786000000007</v>
      </c>
      <c r="AE7" s="2022">
        <v>21347.58</v>
      </c>
      <c r="AF7" s="2022">
        <v>22116.65</v>
      </c>
      <c r="AG7" s="2022">
        <v>21070.080000000002</v>
      </c>
      <c r="AH7" s="2033">
        <v>64534.310000000005</v>
      </c>
      <c r="AI7" s="2716">
        <v>242825.36599999998</v>
      </c>
      <c r="AJ7" s="2715">
        <v>23109.435999999998</v>
      </c>
      <c r="AK7" s="2022">
        <v>6693.3050000000003</v>
      </c>
      <c r="AL7" s="2022">
        <v>23508.698</v>
      </c>
      <c r="AM7" s="2033">
        <v>53311.438999999998</v>
      </c>
      <c r="AN7" s="2022">
        <v>13236.662</v>
      </c>
      <c r="AO7" s="2022">
        <v>16222.373</v>
      </c>
      <c r="AP7" s="2022">
        <v>12312.077000000001</v>
      </c>
      <c r="AQ7" s="2033">
        <v>41771.112000000001</v>
      </c>
      <c r="AR7" s="2022">
        <v>19850.667999999998</v>
      </c>
      <c r="AS7" s="2022">
        <v>14901.771000000001</v>
      </c>
      <c r="AT7" s="2022">
        <v>16741.594000000001</v>
      </c>
      <c r="AU7" s="2033">
        <v>51494.032999999996</v>
      </c>
      <c r="AV7" s="2022">
        <v>20761.57</v>
      </c>
      <c r="AW7" s="2022">
        <v>14076.635999999999</v>
      </c>
      <c r="AX7" s="2022">
        <v>23464.118000000002</v>
      </c>
      <c r="AY7" s="2033">
        <v>58302.324000000001</v>
      </c>
      <c r="AZ7" s="2716">
        <v>204878.908</v>
      </c>
      <c r="BA7" s="2715">
        <v>25020.084999999999</v>
      </c>
      <c r="BB7" s="2022">
        <v>21910.393</v>
      </c>
      <c r="BC7" s="2022">
        <v>18506.224999999999</v>
      </c>
      <c r="BD7" s="2033">
        <v>65436.703000000001</v>
      </c>
      <c r="BE7" s="2022">
        <v>18009.28</v>
      </c>
      <c r="BF7" s="2022">
        <v>18637.218000000001</v>
      </c>
      <c r="BG7" s="2022">
        <v>18543.242999999999</v>
      </c>
      <c r="BH7" s="2033">
        <v>55189.740999999995</v>
      </c>
      <c r="BI7" s="2022">
        <v>22916.611000000001</v>
      </c>
      <c r="BJ7" s="2033">
        <v>60286.989000000001</v>
      </c>
      <c r="BK7" s="2716">
        <v>237563.46799999999</v>
      </c>
      <c r="BL7" s="2715">
        <v>20762.458999999999</v>
      </c>
      <c r="BM7" s="2022">
        <v>17797.080999999998</v>
      </c>
      <c r="BN7" s="2022">
        <v>13484.090999999999</v>
      </c>
      <c r="BO7" s="2033">
        <v>52043.630999999994</v>
      </c>
      <c r="BP7" s="2022">
        <v>13782.384999999998</v>
      </c>
      <c r="BQ7" s="2022">
        <v>19471.798000000003</v>
      </c>
      <c r="BR7" s="2022">
        <v>13134.842000000001</v>
      </c>
      <c r="BS7" s="2033">
        <v>46389.025000000009</v>
      </c>
      <c r="BT7" s="2022">
        <v>21753.340000000004</v>
      </c>
      <c r="BU7" s="2022">
        <v>21311.842000000001</v>
      </c>
      <c r="BV7" s="2022">
        <v>12641.692999999999</v>
      </c>
      <c r="BW7" s="2033">
        <v>55706.875</v>
      </c>
      <c r="BX7" s="2022">
        <v>23196.046999999999</v>
      </c>
      <c r="BY7" s="2022">
        <v>20467.167000000001</v>
      </c>
      <c r="BZ7" s="2022">
        <v>8549.4920000000002</v>
      </c>
      <c r="CA7" s="2033">
        <v>52212.705999999998</v>
      </c>
      <c r="CB7" s="2716">
        <v>206352.23700000002</v>
      </c>
      <c r="CC7" s="2739">
        <v>13929.556</v>
      </c>
      <c r="CD7" s="2740">
        <v>14092.684000000001</v>
      </c>
      <c r="CE7" s="2740">
        <v>5489.027</v>
      </c>
      <c r="CF7" s="2033">
        <v>33511.267</v>
      </c>
      <c r="CG7" s="2740">
        <v>17369.444</v>
      </c>
      <c r="CH7" s="2740">
        <v>23552.645000000004</v>
      </c>
      <c r="CI7" s="2740">
        <v>10734.531999999999</v>
      </c>
      <c r="CJ7" s="2033">
        <v>51656.621000000006</v>
      </c>
      <c r="CK7" s="2022">
        <v>10911.028999999999</v>
      </c>
      <c r="CL7" s="2022">
        <v>19499.631999999998</v>
      </c>
      <c r="CM7" s="2022">
        <v>19156.766</v>
      </c>
      <c r="CN7" s="2741">
        <v>49567.426999999996</v>
      </c>
      <c r="CO7" s="2740">
        <v>13031.273999999999</v>
      </c>
      <c r="CP7" s="2740">
        <v>12727.483</v>
      </c>
      <c r="CQ7" s="2740">
        <v>17363.713</v>
      </c>
      <c r="CR7" s="2741">
        <v>43122.47</v>
      </c>
      <c r="CS7" s="2742">
        <v>177857.785</v>
      </c>
      <c r="CT7" s="2032">
        <v>10508.203</v>
      </c>
      <c r="CU7" s="2032">
        <v>21793.004999999997</v>
      </c>
      <c r="CV7" s="2032">
        <v>14432.917999999998</v>
      </c>
      <c r="CW7" s="2036">
        <v>46734.125999999997</v>
      </c>
      <c r="CX7" s="2032">
        <v>17913.682000000001</v>
      </c>
      <c r="CY7" s="2032">
        <v>17123.170000000002</v>
      </c>
      <c r="CZ7" s="2032">
        <v>16645.643</v>
      </c>
      <c r="DA7" s="2036">
        <v>51682.494999999995</v>
      </c>
      <c r="DB7" s="2032">
        <v>16087.064000000002</v>
      </c>
      <c r="DC7" s="2032">
        <v>20868.309000000001</v>
      </c>
      <c r="DD7" s="2032">
        <v>18497.373</v>
      </c>
      <c r="DE7" s="2032">
        <v>55452.746000000006</v>
      </c>
      <c r="DF7" s="2032">
        <v>12172.573</v>
      </c>
      <c r="DG7" s="2032">
        <v>16464.031000000003</v>
      </c>
      <c r="DH7" s="2032">
        <v>14887.025</v>
      </c>
      <c r="DI7" s="2032">
        <v>43523.629000000001</v>
      </c>
      <c r="DJ7" s="2038">
        <v>197392.99599999998</v>
      </c>
      <c r="DK7" s="2032">
        <v>17530.668000000001</v>
      </c>
      <c r="DL7" s="2032">
        <v>21943.621000000003</v>
      </c>
      <c r="DM7" s="2032">
        <v>8653.1460000000006</v>
      </c>
      <c r="DN7" s="2032">
        <v>48127.435000000005</v>
      </c>
      <c r="DO7" s="2032">
        <v>20550.072</v>
      </c>
      <c r="DP7" s="2032">
        <v>17215.260000000002</v>
      </c>
      <c r="DQ7" s="2032">
        <v>14099.921</v>
      </c>
      <c r="DR7" s="2032">
        <v>51865.253000000004</v>
      </c>
      <c r="DS7" s="2032">
        <v>12391.731</v>
      </c>
      <c r="DT7" s="2032">
        <v>10648.707</v>
      </c>
      <c r="DU7" s="2032">
        <v>19888.962000000003</v>
      </c>
      <c r="DV7" s="2032">
        <v>42929.400000000009</v>
      </c>
      <c r="DW7" s="2032">
        <v>18976.539999999997</v>
      </c>
      <c r="DX7" s="2032">
        <v>13299.85</v>
      </c>
      <c r="DY7" s="2032">
        <v>15587.787</v>
      </c>
      <c r="DZ7" s="2032">
        <v>47864.176999999996</v>
      </c>
      <c r="EA7" s="2038">
        <v>190786.26500000001</v>
      </c>
      <c r="EB7" s="2046">
        <v>14043.963</v>
      </c>
      <c r="EC7" s="2032">
        <v>15606.553</v>
      </c>
      <c r="ED7" s="2032">
        <v>17760.253000000001</v>
      </c>
      <c r="EE7" s="2032">
        <v>47410.769</v>
      </c>
      <c r="EF7" s="2032">
        <v>24043.79</v>
      </c>
      <c r="EG7" s="2032">
        <v>16093.25</v>
      </c>
      <c r="EH7" s="2032">
        <v>18877.578000000001</v>
      </c>
      <c r="EI7" s="2032">
        <v>59014.618000000002</v>
      </c>
      <c r="EJ7" s="2032">
        <v>12141.339</v>
      </c>
      <c r="EK7" s="2032">
        <v>25277.716</v>
      </c>
      <c r="EL7" s="2032">
        <v>22600.003000000001</v>
      </c>
      <c r="EM7" s="2032">
        <v>60019.058000000005</v>
      </c>
      <c r="EN7" s="2032">
        <v>19452.924999999999</v>
      </c>
      <c r="EO7" s="2039">
        <v>16729.187000000002</v>
      </c>
      <c r="EP7" s="2039">
        <v>13745.416000000001</v>
      </c>
      <c r="EQ7" s="2039">
        <v>49927.528000000006</v>
      </c>
      <c r="ER7" s="2039">
        <v>216371.973</v>
      </c>
      <c r="ES7" s="2041">
        <v>27610.578000000001</v>
      </c>
      <c r="ET7" s="2039">
        <v>23937.147000000001</v>
      </c>
      <c r="EU7" s="2039">
        <v>29595.431</v>
      </c>
      <c r="EV7" s="2039">
        <f t="shared" si="0"/>
        <v>81143.156000000003</v>
      </c>
      <c r="EW7" s="2039">
        <v>31144.514999999999</v>
      </c>
      <c r="EX7" s="2039">
        <v>18400.805999999997</v>
      </c>
      <c r="EY7" s="2039">
        <v>15141.371000000001</v>
      </c>
      <c r="EZ7" s="2039">
        <f t="shared" si="1"/>
        <v>64686.691999999995</v>
      </c>
      <c r="FA7" s="2039">
        <v>20294.025000000001</v>
      </c>
      <c r="FB7" s="2039">
        <v>27460.817000000003</v>
      </c>
      <c r="FC7" s="2039">
        <v>18929.965</v>
      </c>
      <c r="FD7" s="2039">
        <f t="shared" si="2"/>
        <v>66684.807000000001</v>
      </c>
      <c r="FE7" s="2039">
        <v>21880.305999999997</v>
      </c>
      <c r="FF7" s="2039">
        <v>22106.194</v>
      </c>
      <c r="FG7" s="2039">
        <v>13138.988999999998</v>
      </c>
      <c r="FH7" s="1923">
        <f t="shared" si="3"/>
        <v>57125.488999999994</v>
      </c>
      <c r="FI7" s="2039">
        <f t="shared" si="4"/>
        <v>269640.14400000003</v>
      </c>
      <c r="FJ7" s="2041">
        <v>26115.501000000004</v>
      </c>
      <c r="FK7" s="2039">
        <v>12120.865</v>
      </c>
      <c r="FL7" s="2039">
        <v>21667.446000000004</v>
      </c>
      <c r="FM7" s="2039">
        <f t="shared" si="5"/>
        <v>59903.812000000005</v>
      </c>
      <c r="FN7" s="2039">
        <v>18141.170000000002</v>
      </c>
      <c r="FO7" s="2039">
        <v>25896.858999999997</v>
      </c>
      <c r="FP7" s="2039">
        <v>14853.655999999999</v>
      </c>
      <c r="FQ7" s="2039">
        <f t="shared" si="6"/>
        <v>58891.684999999998</v>
      </c>
      <c r="FR7" s="2039">
        <v>19536.581000000002</v>
      </c>
      <c r="FS7" s="2039">
        <v>26293.791000000001</v>
      </c>
      <c r="FT7" s="2039">
        <v>26379.546999999999</v>
      </c>
      <c r="FU7" s="2039">
        <f t="shared" si="7"/>
        <v>72209.918999999994</v>
      </c>
      <c r="FV7" s="2039">
        <v>18567.561000000002</v>
      </c>
      <c r="FW7" s="2039">
        <v>31266.336999999996</v>
      </c>
      <c r="FX7" s="2039">
        <v>30789.371999999999</v>
      </c>
      <c r="FY7" s="2039">
        <f t="shared" si="8"/>
        <v>80623.27</v>
      </c>
      <c r="FZ7" s="2040">
        <f t="shared" si="9"/>
        <v>271628.68599999999</v>
      </c>
      <c r="GA7" s="2041">
        <v>26194</v>
      </c>
      <c r="GB7" s="2039">
        <v>11311</v>
      </c>
      <c r="GC7" s="2039">
        <v>13191</v>
      </c>
      <c r="GD7" s="2039">
        <f t="shared" si="10"/>
        <v>50696</v>
      </c>
      <c r="GE7" s="2039">
        <v>18925</v>
      </c>
      <c r="GF7" s="2039">
        <v>21567</v>
      </c>
      <c r="GG7" s="2039">
        <v>17268</v>
      </c>
      <c r="GH7" s="2039">
        <f t="shared" si="11"/>
        <v>57760</v>
      </c>
      <c r="GI7" s="2039">
        <v>19360</v>
      </c>
      <c r="GJ7" s="2039">
        <v>17773</v>
      </c>
      <c r="GK7" s="2039">
        <v>21650</v>
      </c>
      <c r="GL7" s="2039">
        <f t="shared" si="12"/>
        <v>58783</v>
      </c>
      <c r="GM7" s="2039">
        <v>23471</v>
      </c>
      <c r="GN7" s="2039">
        <v>24644.55</v>
      </c>
      <c r="GO7" s="2039">
        <v>23412.322499999998</v>
      </c>
      <c r="GP7" s="2039">
        <f t="shared" si="13"/>
        <v>71527.872499999998</v>
      </c>
      <c r="GQ7" s="2040">
        <f t="shared" si="14"/>
        <v>238766.8725</v>
      </c>
      <c r="GR7" s="2041">
        <v>13914.906999999999</v>
      </c>
      <c r="GS7" s="2039">
        <v>25806.790999999997</v>
      </c>
      <c r="GT7" s="2039">
        <v>19006.48</v>
      </c>
      <c r="GU7" s="2039">
        <f t="shared" si="15"/>
        <v>58728.177999999993</v>
      </c>
      <c r="GV7" s="2039">
        <v>12986.682000000001</v>
      </c>
      <c r="GW7" s="2039">
        <v>34841.675999999999</v>
      </c>
      <c r="GX7" s="2039">
        <v>18348.690000000002</v>
      </c>
      <c r="GY7" s="2039">
        <f t="shared" si="16"/>
        <v>66177.04800000001</v>
      </c>
      <c r="GZ7" s="2039">
        <v>24672.604000000003</v>
      </c>
      <c r="HA7" s="2039">
        <v>36228.194000000003</v>
      </c>
      <c r="HB7" s="2039">
        <v>24939.207000000002</v>
      </c>
      <c r="HC7" s="2039">
        <f t="shared" si="17"/>
        <v>85840.005000000005</v>
      </c>
      <c r="HD7" s="2039">
        <v>22187.070999999996</v>
      </c>
      <c r="HE7" s="2039">
        <v>32615.159</v>
      </c>
      <c r="HF7" s="2039">
        <v>29902.881000000001</v>
      </c>
      <c r="HG7" s="2039">
        <f t="shared" si="18"/>
        <v>84705.111000000004</v>
      </c>
      <c r="HH7" s="2040">
        <f t="shared" si="19"/>
        <v>295450.342</v>
      </c>
      <c r="HI7" s="2041">
        <v>34932.413999999997</v>
      </c>
      <c r="HJ7" s="2039">
        <v>8106.7179999999989</v>
      </c>
      <c r="HK7" s="2039">
        <v>21077.225999999999</v>
      </c>
      <c r="HL7" s="2039">
        <f t="shared" si="20"/>
        <v>64116.357999999993</v>
      </c>
      <c r="HM7" s="2039">
        <v>21923.968000000001</v>
      </c>
      <c r="HN7" s="2039">
        <v>21701.625</v>
      </c>
      <c r="HO7" s="2039">
        <v>0</v>
      </c>
      <c r="HP7" s="2039">
        <f t="shared" si="21"/>
        <v>43625.593000000001</v>
      </c>
      <c r="HQ7" s="2039">
        <v>28235.838</v>
      </c>
      <c r="HR7" s="2039">
        <v>34189.601000000002</v>
      </c>
      <c r="HS7" s="2039">
        <v>20480</v>
      </c>
      <c r="HT7" s="2039">
        <f t="shared" si="22"/>
        <v>82905.438999999998</v>
      </c>
      <c r="HU7" s="2039">
        <v>48563.947999999997</v>
      </c>
      <c r="HV7" s="2039">
        <v>29931.184000000001</v>
      </c>
      <c r="HW7" s="2039">
        <v>31427.743200000001</v>
      </c>
      <c r="HX7" s="2039">
        <f t="shared" si="23"/>
        <v>109922.87520000001</v>
      </c>
      <c r="HY7" s="2040">
        <f t="shared" si="24"/>
        <v>300570.26520000002</v>
      </c>
      <c r="HZ7" s="2041">
        <v>27846.437000000005</v>
      </c>
      <c r="IA7" s="2039">
        <v>35673.544999999998</v>
      </c>
      <c r="IB7" s="2039">
        <v>35411.961000000003</v>
      </c>
      <c r="IC7" s="2039">
        <v>98931.942999999999</v>
      </c>
      <c r="ID7" s="2039">
        <v>31903.196</v>
      </c>
      <c r="IE7" s="2039">
        <v>26758.537</v>
      </c>
      <c r="IF7" s="2039">
        <v>32746.833999999999</v>
      </c>
      <c r="IG7" s="2039">
        <v>91408.566999999995</v>
      </c>
      <c r="IH7" s="2039">
        <v>13000.963</v>
      </c>
      <c r="II7" s="2039">
        <v>50887.256999999998</v>
      </c>
      <c r="IJ7" s="2039">
        <v>38494</v>
      </c>
      <c r="IK7" s="2024">
        <v>102382.22</v>
      </c>
      <c r="IL7" s="2024">
        <v>14075</v>
      </c>
      <c r="IM7" s="2024">
        <v>33687</v>
      </c>
      <c r="IN7" s="2024">
        <v>33526</v>
      </c>
      <c r="IO7" s="2024">
        <v>81288</v>
      </c>
      <c r="IP7" s="2047">
        <v>374010.73</v>
      </c>
      <c r="IQ7" s="1927"/>
      <c r="IR7" s="1927"/>
      <c r="IS7" s="1927"/>
      <c r="IT7" s="1927"/>
    </row>
    <row r="8" spans="1:254" s="1895" customFormat="1" ht="37.5" customHeight="1" x14ac:dyDescent="0.5">
      <c r="A8" s="1984" t="s">
        <v>1212</v>
      </c>
      <c r="B8" s="2703">
        <v>0</v>
      </c>
      <c r="C8" s="2030">
        <v>0</v>
      </c>
      <c r="D8" s="2030">
        <v>0</v>
      </c>
      <c r="E8" s="2030">
        <v>0</v>
      </c>
      <c r="F8" s="2048">
        <v>0</v>
      </c>
      <c r="G8" s="2048">
        <v>0</v>
      </c>
      <c r="H8" s="2048">
        <v>0</v>
      </c>
      <c r="I8" s="2048">
        <v>0</v>
      </c>
      <c r="J8" s="2049">
        <v>0</v>
      </c>
      <c r="K8" s="2049">
        <v>0</v>
      </c>
      <c r="L8" s="2049">
        <v>0</v>
      </c>
      <c r="M8" s="2022">
        <v>0</v>
      </c>
      <c r="N8" s="2022">
        <v>0</v>
      </c>
      <c r="O8" s="2022">
        <v>0</v>
      </c>
      <c r="P8" s="2022">
        <v>0</v>
      </c>
      <c r="Q8" s="2022">
        <v>0</v>
      </c>
      <c r="R8" s="2705">
        <v>0</v>
      </c>
      <c r="S8" s="2715">
        <v>0</v>
      </c>
      <c r="T8" s="2022">
        <v>0</v>
      </c>
      <c r="U8" s="2022">
        <v>5969.0940000000001</v>
      </c>
      <c r="V8" s="2022">
        <v>5969.0940000000001</v>
      </c>
      <c r="W8" s="2022">
        <v>13127.695</v>
      </c>
      <c r="X8" s="2022">
        <v>15905.883</v>
      </c>
      <c r="Y8" s="2022">
        <v>11861.771000000001</v>
      </c>
      <c r="Z8" s="2022">
        <v>40895.349000000002</v>
      </c>
      <c r="AA8" s="2022">
        <v>5052.8100000000004</v>
      </c>
      <c r="AB8" s="2022">
        <v>11974.460999999999</v>
      </c>
      <c r="AC8" s="1933">
        <v>0</v>
      </c>
      <c r="AD8" s="2033">
        <v>17027.271000000001</v>
      </c>
      <c r="AE8" s="2022">
        <v>9863.6209999999992</v>
      </c>
      <c r="AF8" s="2022">
        <v>14950.687</v>
      </c>
      <c r="AG8" s="2022">
        <v>6990.5559999999996</v>
      </c>
      <c r="AH8" s="2033">
        <v>31804.863999999998</v>
      </c>
      <c r="AI8" s="2716">
        <v>95696.577999999994</v>
      </c>
      <c r="AJ8" s="2715">
        <v>7979.7190000000001</v>
      </c>
      <c r="AK8" s="2022">
        <v>8952.5059999999994</v>
      </c>
      <c r="AL8" s="2022">
        <v>15153.094000000001</v>
      </c>
      <c r="AM8" s="2033">
        <v>32085.319</v>
      </c>
      <c r="AN8" s="2022">
        <v>9328.6059999999998</v>
      </c>
      <c r="AO8" s="2022">
        <v>0</v>
      </c>
      <c r="AP8" s="2022">
        <v>0</v>
      </c>
      <c r="AQ8" s="2033">
        <v>9328.6059999999998</v>
      </c>
      <c r="AR8" s="2022">
        <v>0</v>
      </c>
      <c r="AS8" s="2022">
        <v>0</v>
      </c>
      <c r="AT8" s="2022">
        <v>0</v>
      </c>
      <c r="AU8" s="2033">
        <v>0</v>
      </c>
      <c r="AV8" s="2022">
        <v>0</v>
      </c>
      <c r="AW8" s="2022">
        <v>0</v>
      </c>
      <c r="AX8" s="2022">
        <v>0</v>
      </c>
      <c r="AY8" s="2033">
        <v>0</v>
      </c>
      <c r="AZ8" s="2716">
        <v>41413.925000000003</v>
      </c>
      <c r="BA8" s="2715" t="s">
        <v>152</v>
      </c>
      <c r="BB8" s="2022" t="s">
        <v>152</v>
      </c>
      <c r="BC8" s="2022" t="s">
        <v>152</v>
      </c>
      <c r="BD8" s="2022" t="s">
        <v>152</v>
      </c>
      <c r="BE8" s="2022" t="s">
        <v>152</v>
      </c>
      <c r="BF8" s="2022" t="s">
        <v>152</v>
      </c>
      <c r="BG8" s="2022" t="s">
        <v>152</v>
      </c>
      <c r="BH8" s="2022" t="s">
        <v>152</v>
      </c>
      <c r="BI8" s="2022" t="s">
        <v>152</v>
      </c>
      <c r="BJ8" s="2022" t="s">
        <v>152</v>
      </c>
      <c r="BK8" s="2705" t="s">
        <v>152</v>
      </c>
      <c r="BL8" s="2715" t="s">
        <v>152</v>
      </c>
      <c r="BM8" s="2022" t="s">
        <v>152</v>
      </c>
      <c r="BN8" s="2022" t="s">
        <v>152</v>
      </c>
      <c r="BO8" s="2022" t="s">
        <v>152</v>
      </c>
      <c r="BP8" s="2022" t="s">
        <v>152</v>
      </c>
      <c r="BQ8" s="2022" t="s">
        <v>152</v>
      </c>
      <c r="BR8" s="2022" t="s">
        <v>152</v>
      </c>
      <c r="BS8" s="2022" t="s">
        <v>152</v>
      </c>
      <c r="BT8" s="1923">
        <v>0</v>
      </c>
      <c r="BU8" s="1923">
        <v>0</v>
      </c>
      <c r="BV8" s="1923">
        <v>0</v>
      </c>
      <c r="BW8" s="1923">
        <v>0</v>
      </c>
      <c r="BX8" s="1923">
        <v>0</v>
      </c>
      <c r="BY8" s="1923">
        <v>0</v>
      </c>
      <c r="BZ8" s="1923">
        <v>0</v>
      </c>
      <c r="CA8" s="1908">
        <v>0</v>
      </c>
      <c r="CB8" s="2713">
        <v>0</v>
      </c>
      <c r="CC8" s="2739">
        <v>2969.6260000000002</v>
      </c>
      <c r="CD8" s="2740">
        <v>12952.186000000002</v>
      </c>
      <c r="CE8" s="2740">
        <v>11888.864</v>
      </c>
      <c r="CF8" s="2033">
        <v>27810.675999999999</v>
      </c>
      <c r="CG8" s="2740">
        <v>14940.241000000002</v>
      </c>
      <c r="CH8" s="2740">
        <v>6428.4440000000004</v>
      </c>
      <c r="CI8" s="2740">
        <v>11525.45</v>
      </c>
      <c r="CJ8" s="2033">
        <v>32894.135000000002</v>
      </c>
      <c r="CK8" s="2022">
        <v>20638.303</v>
      </c>
      <c r="CL8" s="2022">
        <v>15873.2603925</v>
      </c>
      <c r="CM8" s="2740">
        <v>7549.2485775000005</v>
      </c>
      <c r="CN8" s="2741">
        <v>44060.811970000002</v>
      </c>
      <c r="CO8" s="2740">
        <v>11925.196</v>
      </c>
      <c r="CP8" s="1933">
        <v>0</v>
      </c>
      <c r="CQ8" s="1933">
        <v>0</v>
      </c>
      <c r="CR8" s="2741">
        <v>11925.196</v>
      </c>
      <c r="CS8" s="2742">
        <v>116690.81896999999</v>
      </c>
      <c r="CT8" s="2032">
        <v>12913.074000000001</v>
      </c>
      <c r="CU8" s="2032">
        <v>19951.61</v>
      </c>
      <c r="CV8" s="2032">
        <v>17949.923999999999</v>
      </c>
      <c r="CW8" s="2036">
        <v>50814.608</v>
      </c>
      <c r="CX8" s="2032">
        <v>18175.977172500003</v>
      </c>
      <c r="CY8" s="2032">
        <v>34898.676999999996</v>
      </c>
      <c r="CZ8" s="2032">
        <v>43466.714999999997</v>
      </c>
      <c r="DA8" s="2036">
        <v>96541.369172499995</v>
      </c>
      <c r="DB8" s="2032">
        <v>23357.133999999998</v>
      </c>
      <c r="DC8" s="2032">
        <v>107870.0289775</v>
      </c>
      <c r="DD8" s="2032">
        <v>32756.514000000003</v>
      </c>
      <c r="DE8" s="2032">
        <v>163983.6769775</v>
      </c>
      <c r="DF8" s="1970">
        <v>0</v>
      </c>
      <c r="DG8" s="2032">
        <v>29828.176609999995</v>
      </c>
      <c r="DH8" s="2032">
        <v>42684.697702500001</v>
      </c>
      <c r="DI8" s="1970">
        <v>72512.874312500004</v>
      </c>
      <c r="DJ8" s="2038">
        <v>383852.52846249996</v>
      </c>
      <c r="DK8" s="2032">
        <v>24297.315472499999</v>
      </c>
      <c r="DL8" s="2032">
        <v>29665.690897500001</v>
      </c>
      <c r="DM8" s="2032">
        <v>49091.524957500005</v>
      </c>
      <c r="DN8" s="2032">
        <v>103054.53132750001</v>
      </c>
      <c r="DO8" s="2032">
        <v>9398.7510000000002</v>
      </c>
      <c r="DP8" s="2032">
        <v>40699.491000000002</v>
      </c>
      <c r="DQ8" s="1970">
        <v>0</v>
      </c>
      <c r="DR8" s="2032">
        <v>50098.241999999998</v>
      </c>
      <c r="DS8" s="2032">
        <v>86597</v>
      </c>
      <c r="DT8" s="2032">
        <v>9335.7750675000007</v>
      </c>
      <c r="DU8" s="2032">
        <v>9976.6029825000005</v>
      </c>
      <c r="DV8" s="2032">
        <v>105909.37805</v>
      </c>
      <c r="DW8" s="2032">
        <v>20389.727924999999</v>
      </c>
      <c r="DX8" s="1970">
        <v>0</v>
      </c>
      <c r="DY8" s="1970">
        <v>0</v>
      </c>
      <c r="DZ8" s="2032">
        <v>20389.727924999999</v>
      </c>
      <c r="EA8" s="2038">
        <v>279451.87930249999</v>
      </c>
      <c r="EB8" s="2046">
        <v>34874.728665000002</v>
      </c>
      <c r="EC8" s="2032">
        <v>35726.101897500004</v>
      </c>
      <c r="ED8" s="2032">
        <v>18869.409</v>
      </c>
      <c r="EE8" s="2032">
        <v>89470.239562500006</v>
      </c>
      <c r="EF8" s="2032">
        <v>21757.61</v>
      </c>
      <c r="EG8" s="2032">
        <v>21807.614000000001</v>
      </c>
      <c r="EH8" s="1970">
        <v>0</v>
      </c>
      <c r="EI8" s="2032">
        <v>43565.224000000002</v>
      </c>
      <c r="EJ8" s="2032">
        <v>27394.904999999999</v>
      </c>
      <c r="EK8" s="2032">
        <v>15640.401</v>
      </c>
      <c r="EL8" s="2032">
        <v>18825.136999999999</v>
      </c>
      <c r="EM8" s="2032">
        <v>61860.442999999999</v>
      </c>
      <c r="EN8" s="2032">
        <v>4036.7649999999999</v>
      </c>
      <c r="EO8" s="2039">
        <v>8902.7060000000001</v>
      </c>
      <c r="EP8" s="2039">
        <v>0</v>
      </c>
      <c r="EQ8" s="2039">
        <v>12939.471</v>
      </c>
      <c r="ER8" s="2040">
        <v>207835.37756250001</v>
      </c>
      <c r="ES8" s="2039">
        <v>0</v>
      </c>
      <c r="ET8" s="2039">
        <v>0</v>
      </c>
      <c r="EU8" s="2039">
        <v>16949.714</v>
      </c>
      <c r="EV8" s="2039">
        <f t="shared" si="0"/>
        <v>16949.714</v>
      </c>
      <c r="EW8" s="2039">
        <v>5079.5870000000004</v>
      </c>
      <c r="EX8" s="2039">
        <v>0</v>
      </c>
      <c r="EY8" s="2039">
        <v>0</v>
      </c>
      <c r="EZ8" s="2039">
        <f t="shared" si="1"/>
        <v>5079.5870000000004</v>
      </c>
      <c r="FA8" s="2039">
        <v>35682.856</v>
      </c>
      <c r="FB8" s="2039">
        <v>0</v>
      </c>
      <c r="FC8" s="2039">
        <v>10929.9</v>
      </c>
      <c r="FD8" s="2039">
        <f t="shared" si="2"/>
        <v>46612.756000000001</v>
      </c>
      <c r="FE8" s="2039">
        <v>10929.9</v>
      </c>
      <c r="FF8" s="2039">
        <v>0</v>
      </c>
      <c r="FG8" s="2039">
        <v>10982.698</v>
      </c>
      <c r="FH8" s="1923">
        <f t="shared" si="3"/>
        <v>21912.597999999998</v>
      </c>
      <c r="FI8" s="2039">
        <f t="shared" si="4"/>
        <v>90554.654999999999</v>
      </c>
      <c r="FJ8" s="2041">
        <v>31289.951999999997</v>
      </c>
      <c r="FK8" s="2039">
        <v>0</v>
      </c>
      <c r="FL8" s="2039">
        <v>10833.14</v>
      </c>
      <c r="FM8" s="2039">
        <f t="shared" si="5"/>
        <v>42123.091999999997</v>
      </c>
      <c r="FN8" s="2039">
        <v>13746.171</v>
      </c>
      <c r="FO8" s="2039">
        <v>9972.35</v>
      </c>
      <c r="FP8" s="2039">
        <v>0</v>
      </c>
      <c r="FQ8" s="2039">
        <f t="shared" si="6"/>
        <v>23718.521000000001</v>
      </c>
      <c r="FR8" s="2039">
        <v>27818.455000000002</v>
      </c>
      <c r="FS8" s="2039">
        <v>10890.212</v>
      </c>
      <c r="FT8" s="2039">
        <v>22014.085999999999</v>
      </c>
      <c r="FU8" s="2039">
        <f t="shared" si="7"/>
        <v>60722.752999999997</v>
      </c>
      <c r="FV8" s="2039">
        <v>19991.256000000001</v>
      </c>
      <c r="FW8" s="2039">
        <v>9945.1689999999999</v>
      </c>
      <c r="FX8" s="2039">
        <v>19869.46</v>
      </c>
      <c r="FY8" s="2039">
        <f t="shared" si="8"/>
        <v>49805.885000000002</v>
      </c>
      <c r="FZ8" s="2040">
        <f t="shared" si="9"/>
        <v>176370.25099999999</v>
      </c>
      <c r="GA8" s="2041">
        <v>9962</v>
      </c>
      <c r="GB8" s="2039">
        <v>25275</v>
      </c>
      <c r="GC8" s="2039">
        <v>10480</v>
      </c>
      <c r="GD8" s="2039">
        <f t="shared" si="10"/>
        <v>45717</v>
      </c>
      <c r="GE8" s="2039">
        <v>19914</v>
      </c>
      <c r="GF8" s="2039">
        <v>20706</v>
      </c>
      <c r="GG8" s="2039">
        <v>20963</v>
      </c>
      <c r="GH8" s="2039">
        <f t="shared" si="11"/>
        <v>61583</v>
      </c>
      <c r="GI8" s="2039">
        <v>23769</v>
      </c>
      <c r="GJ8" s="2039">
        <v>21335</v>
      </c>
      <c r="GK8" s="2039">
        <v>24960</v>
      </c>
      <c r="GL8" s="2039">
        <f t="shared" si="12"/>
        <v>70064</v>
      </c>
      <c r="GM8" s="2039">
        <v>10964</v>
      </c>
      <c r="GN8" s="2039">
        <v>11512.2</v>
      </c>
      <c r="GO8" s="2039">
        <v>10936.59</v>
      </c>
      <c r="GP8" s="2039">
        <f t="shared" si="13"/>
        <v>33412.79</v>
      </c>
      <c r="GQ8" s="2040">
        <f t="shared" si="14"/>
        <v>210776.79</v>
      </c>
      <c r="GR8" s="2041">
        <v>17914.548999999999</v>
      </c>
      <c r="GS8" s="2039">
        <v>19771.672999999999</v>
      </c>
      <c r="GT8" s="2039">
        <v>18416.220999999998</v>
      </c>
      <c r="GU8" s="2039">
        <f t="shared" si="15"/>
        <v>56102.442999999999</v>
      </c>
      <c r="GV8" s="2039">
        <v>27615.613000000001</v>
      </c>
      <c r="GW8" s="2039">
        <v>20872.915999999997</v>
      </c>
      <c r="GX8" s="2039">
        <v>20888.881999999998</v>
      </c>
      <c r="GY8" s="2039">
        <f t="shared" si="16"/>
        <v>69377.410999999993</v>
      </c>
      <c r="GZ8" s="2039">
        <v>18940.024000000001</v>
      </c>
      <c r="HA8" s="2039">
        <v>0</v>
      </c>
      <c r="HB8" s="2039">
        <v>20853.410000000003</v>
      </c>
      <c r="HC8" s="2039">
        <f t="shared" si="17"/>
        <v>39793.434000000008</v>
      </c>
      <c r="HD8" s="2039">
        <v>10921.184000000001</v>
      </c>
      <c r="HE8" s="2039">
        <v>20830.468999999997</v>
      </c>
      <c r="HF8" s="2039">
        <v>20750.453999999998</v>
      </c>
      <c r="HG8" s="2039">
        <f t="shared" si="18"/>
        <v>52502.106999999996</v>
      </c>
      <c r="HH8" s="2040">
        <f t="shared" si="19"/>
        <v>217775.39499999999</v>
      </c>
      <c r="HI8" s="2041">
        <v>10812.140000000001</v>
      </c>
      <c r="HJ8" s="2039">
        <v>9995.1689999999999</v>
      </c>
      <c r="HK8" s="2039">
        <v>23179.845000000001</v>
      </c>
      <c r="HL8" s="2039">
        <f t="shared" si="20"/>
        <v>43987.154000000002</v>
      </c>
      <c r="HM8" s="2039">
        <v>10035.906999999999</v>
      </c>
      <c r="HN8" s="2039">
        <v>31702.302999999996</v>
      </c>
      <c r="HO8" s="2039">
        <v>22607.881000000001</v>
      </c>
      <c r="HP8" s="2039">
        <f t="shared" si="21"/>
        <v>64346.090999999993</v>
      </c>
      <c r="HQ8" s="2039">
        <v>16968.866999999998</v>
      </c>
      <c r="HR8" s="2039">
        <v>24158.878000000001</v>
      </c>
      <c r="HS8" s="2039">
        <v>0</v>
      </c>
      <c r="HT8" s="2039">
        <f t="shared" si="22"/>
        <v>41127.744999999995</v>
      </c>
      <c r="HU8" s="2039">
        <v>28497.075000000001</v>
      </c>
      <c r="HV8" s="2039">
        <v>22785.646999999997</v>
      </c>
      <c r="HW8" s="2039">
        <v>23924.929349999999</v>
      </c>
      <c r="HX8" s="2039">
        <f t="shared" si="23"/>
        <v>75207.65135</v>
      </c>
      <c r="HY8" s="2040">
        <f t="shared" si="24"/>
        <v>224668.64134999999</v>
      </c>
      <c r="HZ8" s="2041">
        <v>28046.258000000002</v>
      </c>
      <c r="IA8" s="2039">
        <v>0</v>
      </c>
      <c r="IB8" s="2039">
        <v>9940.9529999999995</v>
      </c>
      <c r="IC8" s="2039">
        <v>37987.211000000003</v>
      </c>
      <c r="ID8" s="2039">
        <v>10977.224999999999</v>
      </c>
      <c r="IE8" s="2039">
        <v>16964.752</v>
      </c>
      <c r="IF8" s="2039">
        <v>24797.929</v>
      </c>
      <c r="IG8" s="2039">
        <v>52739.906000000003</v>
      </c>
      <c r="IH8" s="2039">
        <v>11972.689</v>
      </c>
      <c r="II8" s="2039">
        <v>31047.926000000003</v>
      </c>
      <c r="IJ8" s="2039">
        <v>14777</v>
      </c>
      <c r="IK8" s="2039">
        <v>57797.615000000005</v>
      </c>
      <c r="IL8" s="2039">
        <v>21917</v>
      </c>
      <c r="IM8" s="2039">
        <v>23459</v>
      </c>
      <c r="IN8" s="2039">
        <v>0</v>
      </c>
      <c r="IO8" s="2039">
        <v>45376</v>
      </c>
      <c r="IP8" s="2040">
        <v>193900.73200000002</v>
      </c>
      <c r="IQ8" s="1927"/>
      <c r="IR8" s="1927"/>
      <c r="IS8" s="1927"/>
      <c r="IT8" s="1927"/>
    </row>
    <row r="9" spans="1:254" s="1895" customFormat="1" ht="37.5" customHeight="1" thickBot="1" x14ac:dyDescent="0.55000000000000004">
      <c r="A9" s="2050" t="s">
        <v>1213</v>
      </c>
      <c r="B9" s="2706">
        <v>3165518.44</v>
      </c>
      <c r="C9" s="2051">
        <v>2206747.63</v>
      </c>
      <c r="D9" s="2051">
        <v>3233318.74</v>
      </c>
      <c r="E9" s="2051">
        <v>8605584.8100000005</v>
      </c>
      <c r="F9" s="2052">
        <v>3376930</v>
      </c>
      <c r="G9" s="2052">
        <v>2523186</v>
      </c>
      <c r="H9" s="2052">
        <v>2015814</v>
      </c>
      <c r="I9" s="2052">
        <v>7915930</v>
      </c>
      <c r="J9" s="2053">
        <v>3061117.08</v>
      </c>
      <c r="K9" s="2053">
        <v>2130748</v>
      </c>
      <c r="L9" s="2053">
        <v>2114624</v>
      </c>
      <c r="M9" s="2054">
        <v>7306489.0800000001</v>
      </c>
      <c r="N9" s="2054">
        <v>2401624</v>
      </c>
      <c r="O9" s="2054">
        <v>2524140</v>
      </c>
      <c r="P9" s="2055">
        <v>2410338</v>
      </c>
      <c r="Q9" s="2054">
        <v>7336102</v>
      </c>
      <c r="R9" s="2707">
        <v>31164105.890000001</v>
      </c>
      <c r="S9" s="2717">
        <v>2283351.91</v>
      </c>
      <c r="T9" s="2054">
        <v>1235074.3899999999</v>
      </c>
      <c r="U9" s="2054">
        <v>1900955</v>
      </c>
      <c r="V9" s="2054">
        <v>5419381.2999999998</v>
      </c>
      <c r="W9" s="2054">
        <v>1716758.68</v>
      </c>
      <c r="X9" s="2054">
        <v>1720000</v>
      </c>
      <c r="Y9" s="2054">
        <v>1467522.71</v>
      </c>
      <c r="Z9" s="2054">
        <v>4904281.3899999997</v>
      </c>
      <c r="AA9" s="2054">
        <v>2556530</v>
      </c>
      <c r="AB9" s="2054">
        <v>2567154</v>
      </c>
      <c r="AC9" s="2056">
        <v>0</v>
      </c>
      <c r="AD9" s="2055">
        <v>5123684</v>
      </c>
      <c r="AE9" s="2054">
        <v>0</v>
      </c>
      <c r="AF9" s="2054">
        <v>0</v>
      </c>
      <c r="AG9" s="2054">
        <v>0</v>
      </c>
      <c r="AH9" s="2055">
        <v>0</v>
      </c>
      <c r="AI9" s="2718">
        <v>15447346.689999999</v>
      </c>
      <c r="AJ9" s="2717">
        <v>0</v>
      </c>
      <c r="AK9" s="2054">
        <v>0</v>
      </c>
      <c r="AL9" s="2054">
        <v>0</v>
      </c>
      <c r="AM9" s="2055">
        <v>0</v>
      </c>
      <c r="AN9" s="2054">
        <v>0</v>
      </c>
      <c r="AO9" s="2054">
        <v>0</v>
      </c>
      <c r="AP9" s="2054">
        <v>0</v>
      </c>
      <c r="AQ9" s="2055">
        <v>0</v>
      </c>
      <c r="AR9" s="2054">
        <v>1448667</v>
      </c>
      <c r="AS9" s="2054">
        <v>1788735</v>
      </c>
      <c r="AT9" s="2054">
        <v>2012153</v>
      </c>
      <c r="AU9" s="2055">
        <v>5249555</v>
      </c>
      <c r="AV9" s="2054">
        <v>1713241</v>
      </c>
      <c r="AW9" s="2054">
        <v>2202386</v>
      </c>
      <c r="AX9" s="2054">
        <v>2407829</v>
      </c>
      <c r="AY9" s="2055">
        <v>6323456</v>
      </c>
      <c r="AZ9" s="2718">
        <v>11573011</v>
      </c>
      <c r="BA9" s="2717">
        <v>1862621</v>
      </c>
      <c r="BB9" s="2054">
        <v>1637288.41</v>
      </c>
      <c r="BC9" s="2054">
        <v>1471482.53</v>
      </c>
      <c r="BD9" s="2055">
        <v>4971391.9400000004</v>
      </c>
      <c r="BE9" s="2054">
        <v>1902184</v>
      </c>
      <c r="BF9" s="2054">
        <v>1848986.66</v>
      </c>
      <c r="BG9" s="2054">
        <v>2041079</v>
      </c>
      <c r="BH9" s="2055">
        <v>5792249.6600000001</v>
      </c>
      <c r="BI9" s="2054">
        <v>1834598</v>
      </c>
      <c r="BJ9" s="2055">
        <v>6380024.5700000003</v>
      </c>
      <c r="BK9" s="2718">
        <v>22541002.170000002</v>
      </c>
      <c r="BL9" s="2717">
        <v>1626880</v>
      </c>
      <c r="BM9" s="2054">
        <v>1430117</v>
      </c>
      <c r="BN9" s="2054">
        <v>1669978.73</v>
      </c>
      <c r="BO9" s="2055">
        <v>4726975.7300000004</v>
      </c>
      <c r="BP9" s="2054">
        <v>1732725</v>
      </c>
      <c r="BQ9" s="2054">
        <v>1442176</v>
      </c>
      <c r="BR9" s="2054">
        <v>1228384.33</v>
      </c>
      <c r="BS9" s="2055">
        <v>4403285.33</v>
      </c>
      <c r="BT9" s="2054">
        <v>1823177</v>
      </c>
      <c r="BU9" s="2054">
        <v>2453109</v>
      </c>
      <c r="BV9" s="2054">
        <v>2647651</v>
      </c>
      <c r="BW9" s="2055">
        <v>6923937</v>
      </c>
      <c r="BX9" s="2054">
        <v>2163008</v>
      </c>
      <c r="BY9" s="2054">
        <v>1205502</v>
      </c>
      <c r="BZ9" s="2054">
        <v>1130865</v>
      </c>
      <c r="CA9" s="2055">
        <v>4499375</v>
      </c>
      <c r="CB9" s="2718">
        <v>20625693.359999999</v>
      </c>
      <c r="CC9" s="2743">
        <v>1029209</v>
      </c>
      <c r="CD9" s="2057">
        <v>685094.12</v>
      </c>
      <c r="CE9" s="2057">
        <v>642214.63</v>
      </c>
      <c r="CF9" s="2055">
        <v>2356517.75</v>
      </c>
      <c r="CG9" s="2057">
        <v>575054.56000000006</v>
      </c>
      <c r="CH9" s="2058">
        <v>373577.6</v>
      </c>
      <c r="CI9" s="2058">
        <v>84404.03</v>
      </c>
      <c r="CJ9" s="2055">
        <v>1033036.1900000001</v>
      </c>
      <c r="CK9" s="2056">
        <v>0</v>
      </c>
      <c r="CL9" s="2056">
        <v>0</v>
      </c>
      <c r="CM9" s="2056">
        <v>0</v>
      </c>
      <c r="CN9" s="2059">
        <v>0</v>
      </c>
      <c r="CO9" s="2056">
        <v>0</v>
      </c>
      <c r="CP9" s="2057">
        <v>30989</v>
      </c>
      <c r="CQ9" s="2057">
        <v>582138</v>
      </c>
      <c r="CR9" s="2060">
        <v>613127</v>
      </c>
      <c r="CS9" s="2744">
        <v>4002680.94</v>
      </c>
      <c r="CT9" s="2061">
        <v>501590.41</v>
      </c>
      <c r="CU9" s="2061">
        <v>405951.05</v>
      </c>
      <c r="CV9" s="2061">
        <v>434062.98</v>
      </c>
      <c r="CW9" s="2062">
        <v>1341604.44</v>
      </c>
      <c r="CX9" s="2061">
        <v>515012.66</v>
      </c>
      <c r="CY9" s="2061">
        <v>532696.18999999994</v>
      </c>
      <c r="CZ9" s="2061">
        <v>804452.84</v>
      </c>
      <c r="DA9" s="2062">
        <v>1852161.69</v>
      </c>
      <c r="DB9" s="2061">
        <v>1085054</v>
      </c>
      <c r="DC9" s="2061">
        <v>1721805</v>
      </c>
      <c r="DD9" s="2061">
        <v>1716646.8</v>
      </c>
      <c r="DE9" s="2061">
        <v>4523505.8</v>
      </c>
      <c r="DF9" s="2061">
        <v>1436114</v>
      </c>
      <c r="DG9" s="2061">
        <v>1290747</v>
      </c>
      <c r="DH9" s="2061">
        <v>1268765</v>
      </c>
      <c r="DI9" s="2061">
        <v>3995626</v>
      </c>
      <c r="DJ9" s="2063">
        <v>11712897.93</v>
      </c>
      <c r="DK9" s="2061">
        <v>1095922</v>
      </c>
      <c r="DL9" s="2061">
        <v>1146451</v>
      </c>
      <c r="DM9" s="2061">
        <v>2493117</v>
      </c>
      <c r="DN9" s="2061">
        <v>4735490</v>
      </c>
      <c r="DO9" s="2061">
        <v>2187820.92</v>
      </c>
      <c r="DP9" s="2061">
        <v>1718412.91</v>
      </c>
      <c r="DQ9" s="2061">
        <v>1415246.25</v>
      </c>
      <c r="DR9" s="2061">
        <v>5321480.08</v>
      </c>
      <c r="DS9" s="2061">
        <v>2694889.23</v>
      </c>
      <c r="DT9" s="2061">
        <v>2840884.07</v>
      </c>
      <c r="DU9" s="2061">
        <v>2703491.98</v>
      </c>
      <c r="DV9" s="2061">
        <v>8239265.2799999993</v>
      </c>
      <c r="DW9" s="2061">
        <v>2891235.93</v>
      </c>
      <c r="DX9" s="2061">
        <v>2237811.92</v>
      </c>
      <c r="DY9" s="2061">
        <v>2610846.61</v>
      </c>
      <c r="DZ9" s="2061">
        <v>7739894.459999999</v>
      </c>
      <c r="EA9" s="2063">
        <v>26036129.82</v>
      </c>
      <c r="EB9" s="2064">
        <v>1862224.36</v>
      </c>
      <c r="EC9" s="2061">
        <v>1362289</v>
      </c>
      <c r="ED9" s="2061">
        <v>1519494.89</v>
      </c>
      <c r="EE9" s="2061">
        <v>4744008.25</v>
      </c>
      <c r="EF9" s="2061">
        <v>1863654.39</v>
      </c>
      <c r="EG9" s="2061">
        <v>2167784</v>
      </c>
      <c r="EH9" s="2061">
        <v>2025474.04</v>
      </c>
      <c r="EI9" s="2061">
        <v>6056912.4299999997</v>
      </c>
      <c r="EJ9" s="2061">
        <v>2406898.73</v>
      </c>
      <c r="EK9" s="2061">
        <v>3062869.05</v>
      </c>
      <c r="EL9" s="2061">
        <v>1776610.34</v>
      </c>
      <c r="EM9" s="2061">
        <v>7246378.1199999992</v>
      </c>
      <c r="EN9" s="2061">
        <v>2000399.83</v>
      </c>
      <c r="EO9" s="2065">
        <v>1568357.01</v>
      </c>
      <c r="EP9" s="2065">
        <v>2148476.61</v>
      </c>
      <c r="EQ9" s="2065">
        <v>5717233.4500000002</v>
      </c>
      <c r="ER9" s="2065">
        <v>23764532.249999996</v>
      </c>
      <c r="ES9" s="2066">
        <v>2135537.63</v>
      </c>
      <c r="ET9" s="2065">
        <v>1670290.56</v>
      </c>
      <c r="EU9" s="2065">
        <v>1902914.095</v>
      </c>
      <c r="EV9" s="2039">
        <f t="shared" si="0"/>
        <v>5708742.2850000001</v>
      </c>
      <c r="EW9" s="2039">
        <v>2063042.44</v>
      </c>
      <c r="EX9" s="2039">
        <v>2393646.5699999998</v>
      </c>
      <c r="EY9" s="2039">
        <v>2228653.56</v>
      </c>
      <c r="EZ9" s="2039">
        <f t="shared" si="1"/>
        <v>6685342.5700000003</v>
      </c>
      <c r="FA9" s="2039">
        <v>2252724.4500000002</v>
      </c>
      <c r="FB9" s="2039">
        <v>1977587.37</v>
      </c>
      <c r="FC9" s="2039">
        <v>1928421.42</v>
      </c>
      <c r="FD9" s="2039">
        <f t="shared" si="2"/>
        <v>6158733.2400000002</v>
      </c>
      <c r="FE9" s="2067">
        <v>1948502.28</v>
      </c>
      <c r="FF9" s="2065">
        <v>1999754.28</v>
      </c>
      <c r="FG9" s="2065">
        <v>2099741.9939999999</v>
      </c>
      <c r="FH9" s="2068">
        <f t="shared" si="3"/>
        <v>6047998.5540000005</v>
      </c>
      <c r="FI9" s="2039">
        <f t="shared" si="4"/>
        <v>24600816.649</v>
      </c>
      <c r="FJ9" s="2066">
        <v>1929187.88</v>
      </c>
      <c r="FK9" s="2065">
        <v>1461278.58</v>
      </c>
      <c r="FL9" s="2065">
        <v>1816615.53</v>
      </c>
      <c r="FM9" s="2065">
        <f t="shared" si="5"/>
        <v>5207081.99</v>
      </c>
      <c r="FN9" s="2065">
        <v>1905397.9146828617</v>
      </c>
      <c r="FO9" s="2065">
        <v>1832808.1</v>
      </c>
      <c r="FP9" s="2065">
        <v>1515132.02</v>
      </c>
      <c r="FQ9" s="2065">
        <f t="shared" si="6"/>
        <v>5253338.0346828625</v>
      </c>
      <c r="FR9" s="2065">
        <v>1558343.66</v>
      </c>
      <c r="FS9" s="2065">
        <v>1490042.79</v>
      </c>
      <c r="FT9" s="2065">
        <v>768223.28</v>
      </c>
      <c r="FU9" s="2065">
        <f t="shared" si="7"/>
        <v>3816609.7300000004</v>
      </c>
      <c r="FV9" s="2065">
        <v>1272203.2433333334</v>
      </c>
      <c r="FW9" s="2065">
        <v>1208593.0811666667</v>
      </c>
      <c r="FX9" s="2065">
        <v>1148163.4271083332</v>
      </c>
      <c r="FY9" s="2065">
        <f t="shared" si="8"/>
        <v>3628959.7516083336</v>
      </c>
      <c r="FZ9" s="2069">
        <f t="shared" si="9"/>
        <v>17905989.506291196</v>
      </c>
      <c r="GA9" s="2066">
        <v>1326675.31</v>
      </c>
      <c r="GB9" s="2065">
        <v>1706275.74</v>
      </c>
      <c r="GC9" s="2065">
        <v>2034208.62</v>
      </c>
      <c r="GD9" s="2065">
        <f>GC9+GB9+GA9</f>
        <v>5067159.67</v>
      </c>
      <c r="GE9" s="2065">
        <v>1577601.92</v>
      </c>
      <c r="GF9" s="2065">
        <v>1777851.54</v>
      </c>
      <c r="GG9" s="2065">
        <v>2403142.91</v>
      </c>
      <c r="GH9" s="2065">
        <f>GG9+GF9+GE9</f>
        <v>5758596.3700000001</v>
      </c>
      <c r="GI9" s="2065">
        <v>1754073.22</v>
      </c>
      <c r="GJ9" s="2065">
        <v>2923416.0100000002</v>
      </c>
      <c r="GK9" s="2065">
        <v>2360210.7133333334</v>
      </c>
      <c r="GL9" s="2065">
        <f>GK9+GJ9+GI9</f>
        <v>7037699.9433333334</v>
      </c>
      <c r="GM9" s="2065">
        <v>2345899.9811111111</v>
      </c>
      <c r="GN9" s="2065">
        <v>2543175.5681481478</v>
      </c>
      <c r="GO9" s="2065">
        <v>2444537.7746296292</v>
      </c>
      <c r="GP9" s="2065">
        <f t="shared" si="13"/>
        <v>7333613.3238888877</v>
      </c>
      <c r="GQ9" s="2069">
        <f t="shared" si="14"/>
        <v>25197069.307222221</v>
      </c>
      <c r="GR9" s="2066">
        <v>1906912.25</v>
      </c>
      <c r="GS9" s="2065">
        <v>1692661.27</v>
      </c>
      <c r="GT9" s="2065">
        <v>2530970.88</v>
      </c>
      <c r="GU9" s="2065">
        <f t="shared" si="15"/>
        <v>6130544.4000000004</v>
      </c>
      <c r="GV9" s="2065">
        <v>1700385.62</v>
      </c>
      <c r="GW9" s="2065">
        <v>1970516.45</v>
      </c>
      <c r="GX9" s="2065">
        <v>2788549.5</v>
      </c>
      <c r="GY9" s="2065">
        <f t="shared" si="16"/>
        <v>6459451.5700000003</v>
      </c>
      <c r="GZ9" s="2065">
        <v>2153150.5233333334</v>
      </c>
      <c r="HA9" s="2065">
        <v>2379532.9750000001</v>
      </c>
      <c r="HB9" s="2065">
        <v>2266341.7491666665</v>
      </c>
      <c r="HC9" s="2065">
        <f t="shared" si="17"/>
        <v>6799025.2475000005</v>
      </c>
      <c r="HD9" s="2065">
        <v>2379658.836625</v>
      </c>
      <c r="HE9" s="2065">
        <v>2498641.7784562502</v>
      </c>
      <c r="HF9" s="2065">
        <v>2623573.8673790628</v>
      </c>
      <c r="HG9" s="2065">
        <f t="shared" si="18"/>
        <v>7501874.4824603125</v>
      </c>
      <c r="HH9" s="2069">
        <f t="shared" si="19"/>
        <v>26890895.699960314</v>
      </c>
      <c r="HI9" s="2066">
        <v>1843611.35</v>
      </c>
      <c r="HJ9" s="2065">
        <v>1739840.88</v>
      </c>
      <c r="HK9" s="2065">
        <v>2195660.0499999998</v>
      </c>
      <c r="HL9" s="2065">
        <f t="shared" si="20"/>
        <v>5779112.2799999993</v>
      </c>
      <c r="HM9" s="2065">
        <v>2155529.84</v>
      </c>
      <c r="HN9" s="2065">
        <v>2456005.37</v>
      </c>
      <c r="HO9" s="2065">
        <v>2301471.46</v>
      </c>
      <c r="HP9" s="2065">
        <f t="shared" si="21"/>
        <v>6913006.6699999999</v>
      </c>
      <c r="HQ9" s="2065">
        <v>2304335.5566666666</v>
      </c>
      <c r="HR9" s="2065">
        <v>2353937.4622222222</v>
      </c>
      <c r="HS9" s="2065">
        <v>2471634.3353333334</v>
      </c>
      <c r="HT9" s="2065">
        <f t="shared" si="22"/>
        <v>7129907.3542222222</v>
      </c>
      <c r="HU9" s="2065">
        <v>2376635.7847407409</v>
      </c>
      <c r="HV9" s="2065">
        <v>2412785.8987777778</v>
      </c>
      <c r="HW9" s="2065">
        <v>2394710.8417592593</v>
      </c>
      <c r="HX9" s="2065">
        <f t="shared" si="23"/>
        <v>7184132.5252777785</v>
      </c>
      <c r="HY9" s="2069">
        <f t="shared" si="24"/>
        <v>27006158.829500001</v>
      </c>
      <c r="HZ9" s="2066">
        <v>2394710.8417592593</v>
      </c>
      <c r="IA9" s="2065">
        <v>2274975.2996712965</v>
      </c>
      <c r="IB9" s="2065">
        <v>2388724.0646548616</v>
      </c>
      <c r="IC9" s="2065">
        <v>7058410.2060854174</v>
      </c>
      <c r="ID9" s="2065">
        <v>2352803.4020284726</v>
      </c>
      <c r="IE9" s="2065">
        <v>2470443.5721298964</v>
      </c>
      <c r="IF9" s="2065">
        <v>2593965.7507363912</v>
      </c>
      <c r="IG9" s="2065">
        <v>7417212.7248947602</v>
      </c>
      <c r="IH9" s="2065">
        <v>2472404.2416315866</v>
      </c>
      <c r="II9" s="2065">
        <v>2348784.0295500071</v>
      </c>
      <c r="IJ9" s="2065">
        <v>2231344.8280725065</v>
      </c>
      <c r="IK9" s="2065">
        <v>7052533.0992540997</v>
      </c>
      <c r="IL9" s="2065">
        <v>2499106.2074412075</v>
      </c>
      <c r="IM9" s="2065">
        <v>2525157</v>
      </c>
      <c r="IN9" s="2065">
        <v>2588285.9249999998</v>
      </c>
      <c r="IO9" s="2065">
        <v>7612549.1324412068</v>
      </c>
      <c r="IP9" s="2069">
        <v>29140705.162675485</v>
      </c>
      <c r="IQ9" s="1927"/>
      <c r="IR9" s="1927"/>
      <c r="IS9" s="1927"/>
      <c r="IT9" s="1927"/>
    </row>
    <row r="10" spans="1:254" s="1895" customFormat="1" ht="21" customHeight="1" thickTop="1" x14ac:dyDescent="0.5">
      <c r="B10" s="1996"/>
      <c r="C10" s="1996"/>
      <c r="D10" s="1996"/>
      <c r="E10" s="1996"/>
      <c r="F10" s="1997"/>
      <c r="G10" s="1997"/>
      <c r="H10" s="1997"/>
      <c r="I10" s="1997"/>
      <c r="J10" s="1998"/>
      <c r="K10" s="2049"/>
      <c r="L10" s="2049"/>
      <c r="M10" s="2022"/>
      <c r="N10" s="2022"/>
      <c r="O10" s="2022"/>
      <c r="P10" s="2033"/>
      <c r="Q10" s="2022"/>
      <c r="R10" s="2022"/>
      <c r="S10" s="2022"/>
      <c r="T10" s="2022"/>
      <c r="U10" s="2022"/>
      <c r="V10" s="2022"/>
      <c r="W10" s="2022"/>
      <c r="X10" s="2022"/>
      <c r="Y10" s="2022"/>
      <c r="Z10" s="2022"/>
      <c r="AA10" s="2022"/>
      <c r="AB10" s="2022"/>
      <c r="AC10" s="1933"/>
      <c r="AD10" s="2033"/>
      <c r="AE10" s="2022"/>
      <c r="AF10" s="2022"/>
      <c r="AG10" s="2022"/>
      <c r="AH10" s="2033"/>
      <c r="AI10" s="2033"/>
      <c r="AJ10" s="2022"/>
      <c r="AK10" s="2022"/>
      <c r="AL10" s="2022"/>
      <c r="AM10" s="2033"/>
      <c r="AN10" s="2022"/>
      <c r="AO10" s="2022"/>
      <c r="AP10" s="2022"/>
      <c r="AQ10" s="2033"/>
      <c r="AR10" s="2022"/>
      <c r="AS10" s="2022"/>
      <c r="AT10" s="2022"/>
      <c r="AU10" s="2033"/>
      <c r="AV10" s="2022"/>
      <c r="AW10" s="2022"/>
      <c r="AX10" s="2022"/>
      <c r="AY10" s="2033"/>
      <c r="AZ10" s="2033"/>
      <c r="BA10" s="2022"/>
      <c r="BB10" s="2022"/>
      <c r="BC10" s="2022"/>
      <c r="BD10" s="2033"/>
      <c r="BE10" s="2022"/>
      <c r="BF10" s="2022"/>
      <c r="BG10" s="2022"/>
      <c r="BH10" s="2033"/>
      <c r="BI10" s="2022"/>
      <c r="BJ10" s="2033"/>
      <c r="BK10" s="2033"/>
      <c r="BL10" s="2022"/>
      <c r="BM10" s="2022"/>
      <c r="BN10" s="2022"/>
      <c r="BO10" s="2033"/>
      <c r="BP10" s="2022"/>
      <c r="BQ10" s="2022"/>
      <c r="BR10" s="2022"/>
      <c r="BS10" s="2033"/>
      <c r="BT10" s="2022"/>
      <c r="BU10" s="2022"/>
      <c r="BV10" s="2022"/>
      <c r="BW10" s="2033"/>
      <c r="BX10" s="2022"/>
      <c r="BY10" s="2022"/>
      <c r="BZ10" s="2022"/>
      <c r="CA10" s="2022"/>
      <c r="CB10" s="2022"/>
      <c r="CC10" s="2070"/>
      <c r="CD10" s="2070"/>
      <c r="CE10" s="2071"/>
      <c r="CF10" s="2072"/>
      <c r="CG10" s="2073"/>
      <c r="CH10" s="2073"/>
      <c r="CI10" s="2073"/>
      <c r="CJ10" s="2073"/>
      <c r="CK10" s="2073"/>
      <c r="CL10" s="2073"/>
      <c r="CM10" s="2073"/>
      <c r="CN10" s="2073"/>
      <c r="CO10" s="2073"/>
      <c r="CP10" s="2073"/>
      <c r="CQ10" s="2073"/>
      <c r="CR10" s="2073"/>
      <c r="CS10" s="2073"/>
      <c r="CT10" s="2073"/>
      <c r="CU10" s="2073"/>
      <c r="CV10" s="2073"/>
      <c r="CW10" s="2073"/>
      <c r="CX10" s="2073"/>
      <c r="CY10" s="2073"/>
      <c r="CZ10" s="2073"/>
      <c r="DA10" s="2073"/>
      <c r="DB10" s="2073"/>
      <c r="DC10" s="2073"/>
      <c r="DD10" s="2073"/>
      <c r="DE10" s="2073"/>
      <c r="DF10" s="2073"/>
      <c r="DG10" s="2073"/>
      <c r="DH10" s="2073"/>
      <c r="DI10" s="2073"/>
      <c r="DJ10" s="2073"/>
      <c r="DK10" s="2073"/>
      <c r="DL10" s="2073"/>
      <c r="DM10" s="2073"/>
      <c r="DN10" s="2073"/>
      <c r="DO10" s="2073"/>
      <c r="DP10" s="2073"/>
      <c r="DQ10" s="2073"/>
      <c r="DR10" s="2073"/>
      <c r="DS10" s="2073"/>
      <c r="DT10" s="2073"/>
      <c r="DU10" s="2073"/>
      <c r="DV10" s="2073"/>
      <c r="DW10" s="2073"/>
      <c r="DX10" s="2073"/>
      <c r="DY10" s="2073"/>
      <c r="DZ10" s="2073"/>
      <c r="EA10" s="2073"/>
      <c r="EB10" s="2073"/>
      <c r="EC10" s="2073"/>
      <c r="ED10" s="2073"/>
      <c r="EE10" s="2073"/>
      <c r="EF10" s="2073"/>
      <c r="EG10" s="2073"/>
      <c r="EH10" s="2073"/>
      <c r="EI10" s="2073"/>
      <c r="EJ10" s="2073"/>
      <c r="EK10" s="2073"/>
      <c r="EL10" s="2073"/>
      <c r="EM10" s="2073"/>
      <c r="EN10" s="2073"/>
      <c r="EO10" s="2073"/>
      <c r="EP10" s="2073"/>
      <c r="EQ10" s="2073"/>
      <c r="ER10" s="2073"/>
      <c r="ES10" s="2073"/>
      <c r="ET10" s="2073"/>
      <c r="EU10" s="2073"/>
      <c r="EV10" s="2074"/>
      <c r="EW10" s="2074"/>
      <c r="EX10" s="2074"/>
      <c r="EY10" s="2074"/>
      <c r="EZ10" s="2074"/>
      <c r="FA10" s="2074"/>
      <c r="FB10" s="2074"/>
      <c r="FC10" s="2074"/>
      <c r="FD10" s="2074"/>
      <c r="FE10" s="2073"/>
      <c r="FF10" s="2073"/>
      <c r="FG10" s="2073"/>
      <c r="FH10" s="2073"/>
      <c r="FI10" s="2074"/>
      <c r="FJ10" s="2073"/>
      <c r="FK10" s="2073"/>
      <c r="FL10" s="2073"/>
      <c r="FM10" s="2073"/>
      <c r="FN10" s="2073"/>
      <c r="FO10" s="2073"/>
      <c r="FP10" s="2073"/>
      <c r="FQ10" s="2073"/>
      <c r="FR10" s="2073"/>
      <c r="FS10" s="2073"/>
      <c r="FT10" s="2073"/>
      <c r="FU10" s="2073"/>
      <c r="FV10" s="2073"/>
      <c r="FW10" s="2073"/>
      <c r="FX10" s="2073"/>
      <c r="FY10" s="2073"/>
      <c r="FZ10" s="2073"/>
      <c r="GA10" s="2073"/>
      <c r="GB10" s="2073"/>
      <c r="GC10" s="2073"/>
      <c r="GD10" s="2073"/>
      <c r="GE10" s="2073"/>
      <c r="GF10" s="2073"/>
      <c r="GG10" s="2073"/>
      <c r="GH10" s="2073"/>
      <c r="GI10" s="2073"/>
      <c r="GJ10" s="2073"/>
      <c r="GK10" s="2073"/>
      <c r="GL10" s="2073"/>
      <c r="GM10" s="2073"/>
      <c r="GN10" s="2073"/>
      <c r="GO10" s="2073"/>
      <c r="GP10" s="2073"/>
      <c r="GQ10" s="2073"/>
      <c r="GR10" s="2073"/>
      <c r="GS10" s="2073"/>
      <c r="GT10" s="2073"/>
      <c r="GU10" s="2073"/>
      <c r="GV10" s="2073"/>
      <c r="GW10" s="2073"/>
      <c r="GX10" s="2073"/>
      <c r="GY10" s="2073"/>
      <c r="GZ10" s="2073"/>
      <c r="HA10" s="2073"/>
      <c r="HB10" s="2073"/>
      <c r="HC10" s="2073"/>
      <c r="HD10" s="2073"/>
      <c r="HE10" s="2073"/>
      <c r="HF10" s="2073"/>
      <c r="HG10" s="2073"/>
      <c r="HH10" s="2073"/>
      <c r="HI10" s="2073"/>
      <c r="HJ10" s="2073"/>
      <c r="HK10" s="2073"/>
      <c r="HL10" s="2073"/>
      <c r="HM10" s="2073"/>
      <c r="HN10" s="2073"/>
      <c r="HO10" s="2073"/>
      <c r="HP10" s="2073"/>
      <c r="HQ10" s="2073"/>
      <c r="HR10" s="2073"/>
      <c r="HS10" s="2073"/>
      <c r="HT10" s="2073"/>
      <c r="HU10" s="2073"/>
      <c r="HV10" s="2073"/>
      <c r="HW10" s="2073"/>
      <c r="HX10" s="2073"/>
      <c r="HY10" s="2073"/>
      <c r="HZ10" s="2073"/>
      <c r="IA10" s="2073"/>
      <c r="IB10" s="2073"/>
      <c r="IC10" s="2073"/>
      <c r="ID10" s="2073"/>
      <c r="IE10" s="2073"/>
      <c r="IF10" s="2073"/>
      <c r="IG10" s="2073"/>
      <c r="IH10" s="2073"/>
      <c r="II10" s="2073"/>
      <c r="IJ10" s="2073"/>
      <c r="IK10" s="2073"/>
    </row>
    <row r="12" spans="1:254" ht="22.5" customHeight="1" x14ac:dyDescent="0.4">
      <c r="A12" s="2075"/>
      <c r="B12" s="2075"/>
      <c r="C12" s="2075"/>
      <c r="D12" s="2075"/>
      <c r="E12" s="2075"/>
      <c r="F12" s="2075"/>
      <c r="G12" s="2075"/>
      <c r="H12" s="2075"/>
      <c r="I12" s="2075"/>
      <c r="J12" s="2075"/>
      <c r="K12" s="2075"/>
      <c r="L12" s="2075"/>
      <c r="M12" s="2075"/>
      <c r="N12" s="2075"/>
      <c r="O12" s="2075"/>
      <c r="P12" s="2075"/>
      <c r="Q12" s="2075"/>
      <c r="R12" s="2075"/>
      <c r="S12" s="2075"/>
      <c r="T12" s="2075"/>
      <c r="U12" s="2075"/>
      <c r="V12" s="2075"/>
      <c r="W12" s="2075"/>
      <c r="X12" s="2075"/>
      <c r="Y12" s="2075"/>
      <c r="Z12" s="2075"/>
      <c r="AA12" s="2075"/>
      <c r="AB12" s="2075"/>
      <c r="AC12" s="2075"/>
      <c r="AD12" s="2075"/>
      <c r="AE12" s="2075"/>
      <c r="AF12" s="2075"/>
      <c r="AG12" s="2075"/>
      <c r="AH12" s="2075"/>
      <c r="AI12" s="2075"/>
      <c r="AJ12" s="2076"/>
      <c r="AK12" s="2076"/>
      <c r="AL12" s="2076"/>
      <c r="AM12" s="2076"/>
      <c r="AN12" s="2076"/>
      <c r="AO12" s="2076"/>
      <c r="AP12" s="2076"/>
      <c r="AQ12" s="2076"/>
      <c r="AR12" s="2076"/>
      <c r="AS12" s="2076"/>
      <c r="AT12" s="2076"/>
      <c r="AU12" s="2076"/>
      <c r="AV12" s="2076"/>
      <c r="AW12" s="2076"/>
      <c r="AX12" s="2076"/>
      <c r="AY12" s="2076"/>
      <c r="AZ12" s="2076"/>
      <c r="BA12" s="2076"/>
      <c r="BB12" s="2076"/>
      <c r="BC12" s="2076"/>
      <c r="BD12" s="2076"/>
      <c r="BE12" s="2076"/>
      <c r="BF12" s="2076"/>
      <c r="BG12" s="2076"/>
      <c r="BH12" s="2076"/>
      <c r="BI12" s="2076"/>
      <c r="BJ12" s="2076"/>
      <c r="BK12" s="2076"/>
      <c r="BL12" s="2076"/>
      <c r="BM12" s="2076"/>
      <c r="BN12" s="2076"/>
      <c r="BO12" s="2076"/>
      <c r="BP12" s="2076"/>
      <c r="BQ12" s="2076"/>
      <c r="BR12" s="2076"/>
      <c r="BS12" s="2076"/>
      <c r="BT12" s="2076"/>
      <c r="BU12" s="2076"/>
      <c r="BV12" s="2076"/>
      <c r="BW12" s="2076"/>
      <c r="BX12" s="2076"/>
      <c r="BY12" s="2076"/>
      <c r="BZ12" s="2076"/>
      <c r="CA12" s="2077"/>
      <c r="CB12" s="2076"/>
      <c r="CC12" s="2076"/>
      <c r="CD12" s="2076"/>
      <c r="CE12" s="2077"/>
      <c r="CF12" s="2076"/>
      <c r="CG12" s="2076"/>
      <c r="CH12" s="2076"/>
      <c r="CI12" s="2077"/>
      <c r="CJ12" s="554"/>
      <c r="CK12" s="2076"/>
      <c r="CL12" s="2076"/>
      <c r="CM12" s="2077"/>
      <c r="CN12" s="2077"/>
      <c r="CO12" s="2077"/>
      <c r="CP12" s="2077"/>
      <c r="CQ12" s="2077"/>
      <c r="CR12" s="2077"/>
      <c r="CS12" s="2077"/>
      <c r="CT12" s="2077"/>
      <c r="CU12" s="2077"/>
      <c r="CV12" s="2077"/>
      <c r="CW12" s="2077"/>
      <c r="CX12" s="2077"/>
      <c r="CY12" s="2077"/>
      <c r="CZ12" s="2077"/>
      <c r="DA12" s="2077"/>
    </row>
    <row r="13" spans="1:254" ht="39.65" customHeight="1" thickBot="1" x14ac:dyDescent="0.45">
      <c r="A13" s="2078" t="s">
        <v>1214</v>
      </c>
      <c r="B13" s="2075"/>
      <c r="C13" s="2075"/>
      <c r="D13" s="2075"/>
      <c r="E13" s="2075"/>
      <c r="F13" s="2075"/>
      <c r="G13" s="2075"/>
      <c r="H13" s="2075"/>
      <c r="I13" s="2075"/>
      <c r="J13" s="2075"/>
      <c r="K13" s="2075"/>
      <c r="L13" s="2075"/>
      <c r="M13" s="2075"/>
      <c r="N13" s="2075"/>
      <c r="O13" s="2075"/>
      <c r="P13" s="2075"/>
      <c r="Q13" s="2075"/>
      <c r="R13" s="2075"/>
      <c r="S13" s="2075"/>
      <c r="T13" s="2075"/>
      <c r="U13" s="2075"/>
      <c r="V13" s="2075"/>
      <c r="W13" s="2075"/>
      <c r="X13" s="2075"/>
      <c r="Y13" s="2075"/>
      <c r="Z13" s="2075"/>
      <c r="AA13" s="2075"/>
      <c r="AB13" s="2075"/>
      <c r="AC13" s="2075"/>
      <c r="AD13" s="2075"/>
      <c r="AE13" s="2075"/>
      <c r="AF13" s="2075"/>
      <c r="AG13" s="2075"/>
      <c r="AH13" s="2075"/>
      <c r="AI13" s="2075"/>
      <c r="AJ13" s="2076"/>
      <c r="AK13" s="2076"/>
      <c r="AL13" s="2076"/>
      <c r="AM13" s="2076"/>
      <c r="AN13" s="2076"/>
      <c r="AO13" s="2076"/>
      <c r="AP13" s="2076"/>
      <c r="AQ13" s="2076"/>
      <c r="AR13" s="2076"/>
      <c r="AS13" s="2076"/>
      <c r="AT13" s="2076"/>
      <c r="AU13" s="2076"/>
      <c r="AV13" s="2076"/>
      <c r="AW13" s="2076"/>
      <c r="AX13" s="2076"/>
      <c r="AY13" s="2076"/>
      <c r="AZ13" s="2076"/>
      <c r="BA13" s="2076"/>
      <c r="BB13" s="2076"/>
      <c r="BC13" s="2076"/>
      <c r="BD13" s="2076"/>
      <c r="BE13" s="2076"/>
      <c r="BF13" s="2076"/>
      <c r="BG13" s="2076"/>
      <c r="BH13" s="2076"/>
      <c r="BI13" s="2076"/>
      <c r="BJ13" s="2076"/>
      <c r="BK13" s="2076"/>
      <c r="BL13" s="2076"/>
      <c r="BM13" s="2076"/>
      <c r="BN13" s="2076"/>
      <c r="BO13" s="2076"/>
      <c r="BP13" s="2076"/>
      <c r="BQ13" s="2076"/>
      <c r="BR13" s="2076"/>
      <c r="BS13" s="2076"/>
      <c r="BT13" s="2076"/>
      <c r="BU13" s="2076"/>
      <c r="BV13" s="2076"/>
      <c r="BW13" s="2076"/>
      <c r="BX13" s="2076"/>
      <c r="BY13" s="2076"/>
      <c r="BZ13" s="2076"/>
      <c r="CA13" s="2077"/>
      <c r="CB13" s="2076"/>
      <c r="CC13" s="2076"/>
      <c r="CD13" s="2076"/>
      <c r="CE13" s="2077"/>
      <c r="CF13" s="2076"/>
      <c r="CG13" s="2076"/>
      <c r="CH13" s="2076"/>
      <c r="CI13" s="2077"/>
      <c r="CJ13" s="554"/>
      <c r="CK13" s="2076"/>
      <c r="CL13" s="2076"/>
      <c r="CM13" s="2077"/>
      <c r="CN13" s="2077"/>
      <c r="CO13" s="2077"/>
      <c r="CP13" s="2077"/>
      <c r="CQ13" s="2077"/>
      <c r="CR13" s="2077"/>
      <c r="CS13" s="2077"/>
      <c r="CT13" s="2077"/>
      <c r="CU13" s="2077"/>
      <c r="CV13" s="2077"/>
      <c r="CW13" s="2077"/>
      <c r="CX13" s="2077"/>
      <c r="CY13" s="2077"/>
      <c r="CZ13" s="2077"/>
      <c r="DA13" s="2077"/>
    </row>
    <row r="14" spans="1:254" ht="37.5" customHeight="1" thickTop="1" thickBot="1" x14ac:dyDescent="0.55000000000000004">
      <c r="A14" s="3029"/>
      <c r="B14" s="3031">
        <v>2011</v>
      </c>
      <c r="C14" s="3032"/>
      <c r="D14" s="3032"/>
      <c r="E14" s="3032"/>
      <c r="F14" s="3032"/>
      <c r="G14" s="3032"/>
      <c r="H14" s="3032"/>
      <c r="I14" s="3032"/>
      <c r="J14" s="3032"/>
      <c r="K14" s="3032"/>
      <c r="L14" s="3032"/>
      <c r="M14" s="3032"/>
      <c r="N14" s="3032"/>
      <c r="O14" s="3032"/>
      <c r="P14" s="3032"/>
      <c r="Q14" s="3032"/>
      <c r="R14" s="3033"/>
      <c r="S14" s="3031">
        <v>2012</v>
      </c>
      <c r="T14" s="3032"/>
      <c r="U14" s="3032"/>
      <c r="V14" s="3032"/>
      <c r="W14" s="3032"/>
      <c r="X14" s="3032"/>
      <c r="Y14" s="3032"/>
      <c r="Z14" s="3032"/>
      <c r="AA14" s="3032"/>
      <c r="AB14" s="3032"/>
      <c r="AC14" s="3032"/>
      <c r="AD14" s="3032"/>
      <c r="AE14" s="3032"/>
      <c r="AF14" s="3032"/>
      <c r="AG14" s="3032"/>
      <c r="AH14" s="3032"/>
      <c r="AI14" s="3033"/>
      <c r="AJ14" s="3020">
        <v>2013</v>
      </c>
      <c r="AK14" s="3021"/>
      <c r="AL14" s="3021"/>
      <c r="AM14" s="3021"/>
      <c r="AN14" s="3021"/>
      <c r="AO14" s="3021"/>
      <c r="AP14" s="3021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2"/>
      <c r="BA14" s="3020">
        <v>2014</v>
      </c>
      <c r="BB14" s="3021"/>
      <c r="BC14" s="3021"/>
      <c r="BD14" s="3021"/>
      <c r="BE14" s="3021"/>
      <c r="BF14" s="3021"/>
      <c r="BG14" s="3021"/>
      <c r="BH14" s="3021"/>
      <c r="BI14" s="3021"/>
      <c r="BJ14" s="3021"/>
      <c r="BK14" s="3022"/>
      <c r="BL14" s="3020">
        <v>2015</v>
      </c>
      <c r="BM14" s="3021"/>
      <c r="BN14" s="3021"/>
      <c r="BO14" s="3021"/>
      <c r="BP14" s="3021"/>
      <c r="BQ14" s="3021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3020">
        <v>2016</v>
      </c>
      <c r="CD14" s="3021"/>
      <c r="CE14" s="3021"/>
      <c r="CF14" s="3021"/>
      <c r="CG14" s="3021"/>
      <c r="CH14" s="3021"/>
      <c r="CI14" s="3021"/>
      <c r="CJ14" s="3021"/>
      <c r="CK14" s="3021"/>
      <c r="CL14" s="3021"/>
      <c r="CM14" s="3021"/>
      <c r="CN14" s="3021"/>
      <c r="CO14" s="3021"/>
      <c r="CP14" s="3021"/>
      <c r="CQ14" s="3021"/>
      <c r="CR14" s="3021"/>
      <c r="CS14" s="3022"/>
      <c r="CT14" s="3021">
        <v>2017</v>
      </c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1"/>
      <c r="DE14" s="3021"/>
      <c r="DF14" s="3021"/>
      <c r="DG14" s="3021"/>
      <c r="DH14" s="3021"/>
      <c r="DI14" s="3021"/>
      <c r="DJ14" s="3022"/>
      <c r="DK14" s="3020">
        <v>2018</v>
      </c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1"/>
      <c r="DY14" s="3021"/>
      <c r="DZ14" s="3021"/>
      <c r="EA14" s="3022"/>
      <c r="EB14" s="3020">
        <v>2019</v>
      </c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1"/>
      <c r="EM14" s="3021"/>
      <c r="EN14" s="3021"/>
      <c r="EO14" s="3021"/>
      <c r="EP14" s="3021"/>
      <c r="EQ14" s="3021"/>
      <c r="ER14" s="3022"/>
      <c r="ES14" s="3020">
        <v>2020</v>
      </c>
      <c r="ET14" s="3021"/>
      <c r="EU14" s="3021"/>
      <c r="EV14" s="3021"/>
      <c r="EW14" s="3021"/>
      <c r="EX14" s="3021"/>
      <c r="EY14" s="3021"/>
      <c r="EZ14" s="3021"/>
      <c r="FA14" s="3021"/>
      <c r="FB14" s="3021"/>
      <c r="FC14" s="3021"/>
      <c r="FD14" s="3021"/>
      <c r="FE14" s="3021"/>
      <c r="FF14" s="3021"/>
      <c r="FG14" s="3021"/>
      <c r="FH14" s="3021"/>
      <c r="FI14" s="3021"/>
      <c r="FJ14" s="3020">
        <v>2021</v>
      </c>
      <c r="FK14" s="3021"/>
      <c r="FL14" s="3021"/>
      <c r="FM14" s="3021"/>
      <c r="FN14" s="3021"/>
      <c r="FO14" s="3021"/>
      <c r="FP14" s="3021"/>
      <c r="FQ14" s="3021"/>
      <c r="FR14" s="3021"/>
      <c r="FS14" s="3021"/>
      <c r="FT14" s="3021"/>
      <c r="FU14" s="3021"/>
      <c r="FV14" s="3021"/>
      <c r="FW14" s="3021"/>
      <c r="FX14" s="3021"/>
      <c r="FY14" s="3021"/>
      <c r="FZ14" s="3022"/>
      <c r="GA14" s="3020">
        <v>2022</v>
      </c>
      <c r="GB14" s="3021"/>
      <c r="GC14" s="3021"/>
      <c r="GD14" s="3021"/>
      <c r="GE14" s="3021"/>
      <c r="GF14" s="3021"/>
      <c r="GG14" s="3021"/>
      <c r="GH14" s="3021"/>
      <c r="GI14" s="3021"/>
      <c r="GJ14" s="3021"/>
      <c r="GK14" s="3021"/>
      <c r="GL14" s="3021"/>
      <c r="GM14" s="3021"/>
      <c r="GN14" s="3021"/>
      <c r="GO14" s="3021"/>
      <c r="GP14" s="3021"/>
      <c r="GQ14" s="3022"/>
      <c r="GR14" s="3020">
        <v>2023</v>
      </c>
      <c r="GS14" s="3021"/>
      <c r="GT14" s="3021"/>
      <c r="GU14" s="3021"/>
      <c r="GV14" s="3021"/>
      <c r="GW14" s="3021"/>
      <c r="GX14" s="3021"/>
      <c r="GY14" s="3021"/>
      <c r="GZ14" s="3021"/>
      <c r="HA14" s="3021"/>
      <c r="HB14" s="3021"/>
      <c r="HC14" s="3021"/>
      <c r="HD14" s="3021"/>
      <c r="HE14" s="3021"/>
      <c r="HF14" s="3021"/>
      <c r="HG14" s="3021"/>
      <c r="HH14" s="3022"/>
      <c r="HI14" s="3020">
        <v>2024</v>
      </c>
      <c r="HJ14" s="3021"/>
      <c r="HK14" s="3021"/>
      <c r="HL14" s="3021"/>
      <c r="HM14" s="3021"/>
      <c r="HN14" s="3021"/>
      <c r="HO14" s="3021"/>
      <c r="HP14" s="3021"/>
      <c r="HQ14" s="3021"/>
      <c r="HR14" s="3021"/>
      <c r="HS14" s="3021"/>
      <c r="HT14" s="3021"/>
      <c r="HU14" s="3021"/>
      <c r="HV14" s="3021"/>
      <c r="HW14" s="3021"/>
      <c r="HX14" s="3021"/>
      <c r="HY14" s="3022"/>
      <c r="HZ14" s="3020">
        <v>2025</v>
      </c>
      <c r="IA14" s="3021"/>
      <c r="IB14" s="3021"/>
      <c r="IC14" s="3021"/>
      <c r="ID14" s="3021"/>
      <c r="IE14" s="3021"/>
      <c r="IF14" s="3021"/>
      <c r="IG14" s="3021"/>
      <c r="IH14" s="3021"/>
      <c r="II14" s="3021"/>
      <c r="IJ14" s="3021"/>
      <c r="IK14" s="3021"/>
      <c r="IL14" s="3021"/>
      <c r="IM14" s="3021"/>
      <c r="IN14" s="3021"/>
      <c r="IO14" s="3021"/>
      <c r="IP14" s="3022"/>
    </row>
    <row r="15" spans="1:254" ht="37.5" customHeight="1" thickTop="1" thickBot="1" x14ac:dyDescent="0.55000000000000004">
      <c r="A15" s="3030"/>
      <c r="B15" s="2708" t="s">
        <v>126</v>
      </c>
      <c r="C15" s="2080" t="s">
        <v>127</v>
      </c>
      <c r="D15" s="2080" t="s">
        <v>128</v>
      </c>
      <c r="E15" s="2080" t="s">
        <v>178</v>
      </c>
      <c r="F15" s="2080" t="s">
        <v>129</v>
      </c>
      <c r="G15" s="2080" t="s">
        <v>130</v>
      </c>
      <c r="H15" s="2080" t="s">
        <v>131</v>
      </c>
      <c r="I15" s="2081" t="s">
        <v>179</v>
      </c>
      <c r="J15" s="2080" t="s">
        <v>132</v>
      </c>
      <c r="K15" s="2080" t="s">
        <v>133</v>
      </c>
      <c r="L15" s="2080" t="s">
        <v>134</v>
      </c>
      <c r="M15" s="2080" t="s">
        <v>180</v>
      </c>
      <c r="N15" s="2079" t="s">
        <v>135</v>
      </c>
      <c r="O15" s="2079" t="s">
        <v>136</v>
      </c>
      <c r="P15" s="2079" t="s">
        <v>137</v>
      </c>
      <c r="Q15" s="2079" t="s">
        <v>181</v>
      </c>
      <c r="R15" s="2709" t="s">
        <v>182</v>
      </c>
      <c r="S15" s="2719" t="s">
        <v>126</v>
      </c>
      <c r="T15" s="2082" t="s">
        <v>127</v>
      </c>
      <c r="U15" s="2082" t="s">
        <v>128</v>
      </c>
      <c r="V15" s="2082" t="s">
        <v>178</v>
      </c>
      <c r="W15" s="2082" t="s">
        <v>129</v>
      </c>
      <c r="X15" s="2082" t="s">
        <v>130</v>
      </c>
      <c r="Y15" s="2082" t="s">
        <v>131</v>
      </c>
      <c r="Z15" s="2082" t="s">
        <v>179</v>
      </c>
      <c r="AA15" s="2082" t="s">
        <v>132</v>
      </c>
      <c r="AB15" s="2082" t="s">
        <v>133</v>
      </c>
      <c r="AC15" s="2082" t="s">
        <v>134</v>
      </c>
      <c r="AD15" s="2082" t="s">
        <v>180</v>
      </c>
      <c r="AE15" s="2083" t="s">
        <v>135</v>
      </c>
      <c r="AF15" s="2083" t="s">
        <v>136</v>
      </c>
      <c r="AG15" s="2083" t="s">
        <v>137</v>
      </c>
      <c r="AH15" s="2083" t="s">
        <v>181</v>
      </c>
      <c r="AI15" s="2720" t="s">
        <v>182</v>
      </c>
      <c r="AJ15" s="2085" t="s">
        <v>126</v>
      </c>
      <c r="AK15" s="1898" t="s">
        <v>127</v>
      </c>
      <c r="AL15" s="1898" t="s">
        <v>128</v>
      </c>
      <c r="AM15" s="1898" t="s">
        <v>178</v>
      </c>
      <c r="AN15" s="1898" t="s">
        <v>185</v>
      </c>
      <c r="AO15" s="1898" t="s">
        <v>130</v>
      </c>
      <c r="AP15" s="1898" t="s">
        <v>140</v>
      </c>
      <c r="AQ15" s="1898" t="s">
        <v>179</v>
      </c>
      <c r="AR15" s="1898" t="s">
        <v>132</v>
      </c>
      <c r="AS15" s="1898" t="s">
        <v>133</v>
      </c>
      <c r="AT15" s="1898" t="s">
        <v>134</v>
      </c>
      <c r="AU15" s="1962" t="s">
        <v>180</v>
      </c>
      <c r="AV15" s="1962" t="s">
        <v>135</v>
      </c>
      <c r="AW15" s="1962" t="s">
        <v>136</v>
      </c>
      <c r="AX15" s="1962" t="s">
        <v>137</v>
      </c>
      <c r="AY15" s="1962" t="s">
        <v>181</v>
      </c>
      <c r="AZ15" s="1901" t="s">
        <v>182</v>
      </c>
      <c r="BA15" s="2702" t="s">
        <v>126</v>
      </c>
      <c r="BB15" s="1896" t="s">
        <v>127</v>
      </c>
      <c r="BC15" s="1896" t="s">
        <v>128</v>
      </c>
      <c r="BD15" s="1896" t="s">
        <v>178</v>
      </c>
      <c r="BE15" s="1899" t="s">
        <v>185</v>
      </c>
      <c r="BF15" s="1899" t="s">
        <v>130</v>
      </c>
      <c r="BG15" s="1899" t="s">
        <v>140</v>
      </c>
      <c r="BH15" s="1899" t="s">
        <v>179</v>
      </c>
      <c r="BI15" s="1896" t="s">
        <v>137</v>
      </c>
      <c r="BJ15" s="1896" t="s">
        <v>181</v>
      </c>
      <c r="BK15" s="1897" t="s">
        <v>1179</v>
      </c>
      <c r="BL15" s="2084" t="s">
        <v>126</v>
      </c>
      <c r="BM15" s="1962" t="s">
        <v>127</v>
      </c>
      <c r="BN15" s="1962" t="s">
        <v>128</v>
      </c>
      <c r="BO15" s="1962" t="s">
        <v>178</v>
      </c>
      <c r="BP15" s="1898" t="s">
        <v>129</v>
      </c>
      <c r="BQ15" s="1898" t="s">
        <v>130</v>
      </c>
      <c r="BR15" s="1898" t="s">
        <v>131</v>
      </c>
      <c r="BS15" s="1898" t="s">
        <v>179</v>
      </c>
      <c r="BT15" s="1898" t="s">
        <v>132</v>
      </c>
      <c r="BU15" s="1898" t="s">
        <v>133</v>
      </c>
      <c r="BV15" s="1898" t="s">
        <v>134</v>
      </c>
      <c r="BW15" s="1898" t="s">
        <v>180</v>
      </c>
      <c r="BX15" s="1898" t="s">
        <v>135</v>
      </c>
      <c r="BY15" s="1898" t="s">
        <v>136</v>
      </c>
      <c r="BZ15" s="1898" t="s">
        <v>137</v>
      </c>
      <c r="CA15" s="1898" t="s">
        <v>181</v>
      </c>
      <c r="CB15" s="2005" t="s">
        <v>182</v>
      </c>
      <c r="CC15" s="1902" t="s">
        <v>126</v>
      </c>
      <c r="CD15" s="1899" t="s">
        <v>127</v>
      </c>
      <c r="CE15" s="1899" t="s">
        <v>128</v>
      </c>
      <c r="CF15" s="1899" t="s">
        <v>178</v>
      </c>
      <c r="CG15" s="1899" t="s">
        <v>129</v>
      </c>
      <c r="CH15" s="1899" t="s">
        <v>130</v>
      </c>
      <c r="CI15" s="1899" t="s">
        <v>131</v>
      </c>
      <c r="CJ15" s="1898" t="s">
        <v>179</v>
      </c>
      <c r="CK15" s="1896" t="s">
        <v>132</v>
      </c>
      <c r="CL15" s="1896" t="s">
        <v>133</v>
      </c>
      <c r="CM15" s="1896" t="s">
        <v>134</v>
      </c>
      <c r="CN15" s="1899" t="s">
        <v>180</v>
      </c>
      <c r="CO15" s="1899" t="s">
        <v>135</v>
      </c>
      <c r="CP15" s="1899" t="s">
        <v>136</v>
      </c>
      <c r="CQ15" s="1899" t="s">
        <v>137</v>
      </c>
      <c r="CR15" s="1899" t="s">
        <v>181</v>
      </c>
      <c r="CS15" s="1901" t="s">
        <v>182</v>
      </c>
      <c r="CT15" s="1898" t="s">
        <v>126</v>
      </c>
      <c r="CU15" s="1898" t="s">
        <v>127</v>
      </c>
      <c r="CV15" s="1898" t="s">
        <v>128</v>
      </c>
      <c r="CW15" s="1898" t="s">
        <v>178</v>
      </c>
      <c r="CX15" s="1898" t="s">
        <v>129</v>
      </c>
      <c r="CY15" s="1899" t="s">
        <v>130</v>
      </c>
      <c r="CZ15" s="1899" t="s">
        <v>131</v>
      </c>
      <c r="DA15" s="1899" t="s">
        <v>179</v>
      </c>
      <c r="DB15" s="1899" t="s">
        <v>132</v>
      </c>
      <c r="DC15" s="1899" t="s">
        <v>133</v>
      </c>
      <c r="DD15" s="1899" t="s">
        <v>134</v>
      </c>
      <c r="DE15" s="1899" t="s">
        <v>180</v>
      </c>
      <c r="DF15" s="1899" t="s">
        <v>135</v>
      </c>
      <c r="DG15" s="1899" t="s">
        <v>136</v>
      </c>
      <c r="DH15" s="1899" t="s">
        <v>137</v>
      </c>
      <c r="DI15" s="1899" t="s">
        <v>181</v>
      </c>
      <c r="DJ15" s="1899" t="s">
        <v>182</v>
      </c>
      <c r="DK15" s="1902" t="s">
        <v>126</v>
      </c>
      <c r="DL15" s="1899" t="s">
        <v>127</v>
      </c>
      <c r="DM15" s="1899" t="s">
        <v>128</v>
      </c>
      <c r="DN15" s="1899" t="s">
        <v>178</v>
      </c>
      <c r="DO15" s="1899" t="s">
        <v>129</v>
      </c>
      <c r="DP15" s="1899" t="s">
        <v>130</v>
      </c>
      <c r="DQ15" s="1899" t="s">
        <v>131</v>
      </c>
      <c r="DR15" s="1899" t="s">
        <v>179</v>
      </c>
      <c r="DS15" s="1899" t="s">
        <v>132</v>
      </c>
      <c r="DT15" s="1899" t="s">
        <v>133</v>
      </c>
      <c r="DU15" s="1899" t="s">
        <v>134</v>
      </c>
      <c r="DV15" s="1899" t="s">
        <v>180</v>
      </c>
      <c r="DW15" s="1899" t="s">
        <v>135</v>
      </c>
      <c r="DX15" s="1899" t="s">
        <v>136</v>
      </c>
      <c r="DY15" s="1899" t="s">
        <v>137</v>
      </c>
      <c r="DZ15" s="1899" t="s">
        <v>181</v>
      </c>
      <c r="EA15" s="1901" t="s">
        <v>182</v>
      </c>
      <c r="EB15" s="1902" t="s">
        <v>126</v>
      </c>
      <c r="EC15" s="1899" t="s">
        <v>127</v>
      </c>
      <c r="ED15" s="1899" t="s">
        <v>128</v>
      </c>
      <c r="EE15" s="1899" t="s">
        <v>178</v>
      </c>
      <c r="EF15" s="1899" t="s">
        <v>129</v>
      </c>
      <c r="EG15" s="1899" t="s">
        <v>130</v>
      </c>
      <c r="EH15" s="1899" t="s">
        <v>131</v>
      </c>
      <c r="EI15" s="1899" t="s">
        <v>179</v>
      </c>
      <c r="EJ15" s="1899" t="s">
        <v>132</v>
      </c>
      <c r="EK15" s="1899" t="s">
        <v>133</v>
      </c>
      <c r="EL15" s="1899" t="s">
        <v>134</v>
      </c>
      <c r="EM15" s="1899" t="s">
        <v>180</v>
      </c>
      <c r="EN15" s="1899" t="s">
        <v>135</v>
      </c>
      <c r="EO15" s="1899" t="s">
        <v>136</v>
      </c>
      <c r="EP15" s="1899" t="s">
        <v>137</v>
      </c>
      <c r="EQ15" s="1899" t="s">
        <v>181</v>
      </c>
      <c r="ER15" s="1901" t="s">
        <v>182</v>
      </c>
      <c r="ES15" s="1902" t="s">
        <v>126</v>
      </c>
      <c r="ET15" s="1899" t="s">
        <v>127</v>
      </c>
      <c r="EU15" s="1899" t="s">
        <v>128</v>
      </c>
      <c r="EV15" s="1899" t="s">
        <v>178</v>
      </c>
      <c r="EW15" s="1899" t="s">
        <v>129</v>
      </c>
      <c r="EX15" s="1899" t="s">
        <v>130</v>
      </c>
      <c r="EY15" s="1899" t="s">
        <v>131</v>
      </c>
      <c r="EZ15" s="1899" t="s">
        <v>179</v>
      </c>
      <c r="FA15" s="1899" t="s">
        <v>132</v>
      </c>
      <c r="FB15" s="1899" t="s">
        <v>133</v>
      </c>
      <c r="FC15" s="1899" t="s">
        <v>134</v>
      </c>
      <c r="FD15" s="1899" t="s">
        <v>180</v>
      </c>
      <c r="FE15" s="1899" t="s">
        <v>135</v>
      </c>
      <c r="FF15" s="1899" t="s">
        <v>136</v>
      </c>
      <c r="FG15" s="1899" t="s">
        <v>137</v>
      </c>
      <c r="FH15" s="1899" t="s">
        <v>181</v>
      </c>
      <c r="FI15" s="1899" t="s">
        <v>182</v>
      </c>
      <c r="FJ15" s="1902" t="s">
        <v>126</v>
      </c>
      <c r="FK15" s="1899" t="s">
        <v>127</v>
      </c>
      <c r="FL15" s="1899" t="s">
        <v>128</v>
      </c>
      <c r="FM15" s="1899" t="s">
        <v>178</v>
      </c>
      <c r="FN15" s="1899" t="s">
        <v>129</v>
      </c>
      <c r="FO15" s="1899" t="s">
        <v>130</v>
      </c>
      <c r="FP15" s="1899" t="s">
        <v>131</v>
      </c>
      <c r="FQ15" s="1899" t="s">
        <v>179</v>
      </c>
      <c r="FR15" s="1899" t="s">
        <v>132</v>
      </c>
      <c r="FS15" s="1899" t="s">
        <v>133</v>
      </c>
      <c r="FT15" s="1899" t="s">
        <v>134</v>
      </c>
      <c r="FU15" s="1899" t="s">
        <v>180</v>
      </c>
      <c r="FV15" s="1899" t="s">
        <v>135</v>
      </c>
      <c r="FW15" s="1899" t="s">
        <v>136</v>
      </c>
      <c r="FX15" s="1899" t="s">
        <v>137</v>
      </c>
      <c r="FY15" s="1899" t="s">
        <v>181</v>
      </c>
      <c r="FZ15" s="1901" t="s">
        <v>182</v>
      </c>
      <c r="GA15" s="1902" t="s">
        <v>126</v>
      </c>
      <c r="GB15" s="1899" t="s">
        <v>127</v>
      </c>
      <c r="GC15" s="1899" t="s">
        <v>128</v>
      </c>
      <c r="GD15" s="1899" t="s">
        <v>178</v>
      </c>
      <c r="GE15" s="1899" t="s">
        <v>129</v>
      </c>
      <c r="GF15" s="1899" t="s">
        <v>130</v>
      </c>
      <c r="GG15" s="1899" t="s">
        <v>131</v>
      </c>
      <c r="GH15" s="1899" t="s">
        <v>179</v>
      </c>
      <c r="GI15" s="1899" t="s">
        <v>132</v>
      </c>
      <c r="GJ15" s="1899" t="s">
        <v>133</v>
      </c>
      <c r="GK15" s="1899" t="s">
        <v>134</v>
      </c>
      <c r="GL15" s="1899" t="s">
        <v>180</v>
      </c>
      <c r="GM15" s="1899" t="s">
        <v>135</v>
      </c>
      <c r="GN15" s="1899" t="s">
        <v>136</v>
      </c>
      <c r="GO15" s="1899" t="s">
        <v>137</v>
      </c>
      <c r="GP15" s="1899" t="s">
        <v>181</v>
      </c>
      <c r="GQ15" s="1901" t="s">
        <v>182</v>
      </c>
      <c r="GR15" s="1902" t="s">
        <v>126</v>
      </c>
      <c r="GS15" s="1899" t="s">
        <v>127</v>
      </c>
      <c r="GT15" s="1899" t="s">
        <v>128</v>
      </c>
      <c r="GU15" s="1899" t="s">
        <v>178</v>
      </c>
      <c r="GV15" s="1899" t="s">
        <v>129</v>
      </c>
      <c r="GW15" s="1899" t="s">
        <v>130</v>
      </c>
      <c r="GX15" s="1899" t="s">
        <v>131</v>
      </c>
      <c r="GY15" s="1899" t="s">
        <v>179</v>
      </c>
      <c r="GZ15" s="1899" t="s">
        <v>132</v>
      </c>
      <c r="HA15" s="1899" t="s">
        <v>133</v>
      </c>
      <c r="HB15" s="1899" t="s">
        <v>134</v>
      </c>
      <c r="HC15" s="1899" t="s">
        <v>180</v>
      </c>
      <c r="HD15" s="1899" t="s">
        <v>135</v>
      </c>
      <c r="HE15" s="1899" t="s">
        <v>136</v>
      </c>
      <c r="HF15" s="1899" t="s">
        <v>137</v>
      </c>
      <c r="HG15" s="1899" t="s">
        <v>181</v>
      </c>
      <c r="HH15" s="1901" t="s">
        <v>182</v>
      </c>
      <c r="HI15" s="1902" t="s">
        <v>126</v>
      </c>
      <c r="HJ15" s="1899" t="s">
        <v>127</v>
      </c>
      <c r="HK15" s="1899" t="s">
        <v>128</v>
      </c>
      <c r="HL15" s="1899" t="s">
        <v>178</v>
      </c>
      <c r="HM15" s="1899" t="s">
        <v>129</v>
      </c>
      <c r="HN15" s="1899" t="s">
        <v>130</v>
      </c>
      <c r="HO15" s="1899" t="s">
        <v>131</v>
      </c>
      <c r="HP15" s="1899" t="s">
        <v>179</v>
      </c>
      <c r="HQ15" s="1899" t="s">
        <v>132</v>
      </c>
      <c r="HR15" s="1899" t="s">
        <v>133</v>
      </c>
      <c r="HS15" s="1899" t="s">
        <v>134</v>
      </c>
      <c r="HT15" s="1899" t="s">
        <v>180</v>
      </c>
      <c r="HU15" s="1899" t="s">
        <v>135</v>
      </c>
      <c r="HV15" s="1899" t="s">
        <v>136</v>
      </c>
      <c r="HW15" s="1899" t="s">
        <v>137</v>
      </c>
      <c r="HX15" s="1899" t="s">
        <v>181</v>
      </c>
      <c r="HY15" s="1901" t="s">
        <v>182</v>
      </c>
      <c r="HZ15" s="1902" t="s">
        <v>126</v>
      </c>
      <c r="IA15" s="1899" t="s">
        <v>127</v>
      </c>
      <c r="IB15" s="1899" t="s">
        <v>128</v>
      </c>
      <c r="IC15" s="1899" t="s">
        <v>178</v>
      </c>
      <c r="ID15" s="1899" t="s">
        <v>129</v>
      </c>
      <c r="IE15" s="1899" t="s">
        <v>130</v>
      </c>
      <c r="IF15" s="1899" t="s">
        <v>131</v>
      </c>
      <c r="IG15" s="1899" t="s">
        <v>179</v>
      </c>
      <c r="IH15" s="1899" t="s">
        <v>132</v>
      </c>
      <c r="II15" s="1899" t="s">
        <v>133</v>
      </c>
      <c r="IJ15" s="1899" t="s">
        <v>134</v>
      </c>
      <c r="IK15" s="1899" t="s">
        <v>180</v>
      </c>
      <c r="IL15" s="1899" t="s">
        <v>135</v>
      </c>
      <c r="IM15" s="1899" t="s">
        <v>136</v>
      </c>
      <c r="IN15" s="1899" t="s">
        <v>137</v>
      </c>
      <c r="IO15" s="1899" t="s">
        <v>181</v>
      </c>
      <c r="IP15" s="1901" t="s">
        <v>182</v>
      </c>
    </row>
    <row r="16" spans="1:254" ht="37.5" customHeight="1" thickTop="1" x14ac:dyDescent="0.5">
      <c r="A16" s="2086" t="s">
        <v>118</v>
      </c>
      <c r="B16" s="2710">
        <v>160.74</v>
      </c>
      <c r="C16" s="2711">
        <v>50.45</v>
      </c>
      <c r="D16" s="2711">
        <v>47.99</v>
      </c>
      <c r="E16" s="2711">
        <v>259.18</v>
      </c>
      <c r="F16" s="2711">
        <v>130.74</v>
      </c>
      <c r="G16" s="2711">
        <v>80.72</v>
      </c>
      <c r="H16" s="2711">
        <v>165.88</v>
      </c>
      <c r="I16" s="2711">
        <v>377.34000000000003</v>
      </c>
      <c r="J16" s="2087">
        <v>11.05</v>
      </c>
      <c r="K16" s="2712">
        <v>0</v>
      </c>
      <c r="L16" s="1923">
        <v>111.34</v>
      </c>
      <c r="M16" s="1923">
        <v>122.39</v>
      </c>
      <c r="N16" s="1933">
        <v>81.469470715999989</v>
      </c>
      <c r="O16" s="1933">
        <v>102.092120376</v>
      </c>
      <c r="P16" s="1908">
        <v>139.18</v>
      </c>
      <c r="Q16" s="1908">
        <v>322.74159109200002</v>
      </c>
      <c r="R16" s="2713">
        <v>1081.651591092</v>
      </c>
      <c r="S16" s="2010">
        <v>0</v>
      </c>
      <c r="T16" s="1923">
        <v>70.03</v>
      </c>
      <c r="U16" s="1923">
        <v>14.2</v>
      </c>
      <c r="V16" s="1908">
        <v>84.23</v>
      </c>
      <c r="W16" s="1923">
        <v>81.75</v>
      </c>
      <c r="X16" s="1923">
        <v>76.11</v>
      </c>
      <c r="Y16" s="1923">
        <v>3.21</v>
      </c>
      <c r="Z16" s="1908">
        <v>161.07000000000002</v>
      </c>
      <c r="AA16" s="1923">
        <v>66.674076731</v>
      </c>
      <c r="AB16" s="1923">
        <v>54.270245080000002</v>
      </c>
      <c r="AC16" s="1923">
        <v>0</v>
      </c>
      <c r="AD16" s="1908">
        <v>120.94432181100001</v>
      </c>
      <c r="AE16" s="1923">
        <v>0</v>
      </c>
      <c r="AF16" s="1923">
        <v>0</v>
      </c>
      <c r="AG16" s="1923">
        <v>0</v>
      </c>
      <c r="AH16" s="1923">
        <v>0</v>
      </c>
      <c r="AI16" s="2721">
        <v>366.24432181100002</v>
      </c>
      <c r="AJ16" s="2723">
        <v>0</v>
      </c>
      <c r="AK16" s="1968">
        <v>0</v>
      </c>
      <c r="AL16" s="1968">
        <v>0</v>
      </c>
      <c r="AM16" s="1968">
        <v>0</v>
      </c>
      <c r="AN16" s="1969">
        <v>55.034421870000003</v>
      </c>
      <c r="AO16" s="1968">
        <v>46.002625500000001</v>
      </c>
      <c r="AP16" s="1968">
        <v>32.68794578</v>
      </c>
      <c r="AQ16" s="1969">
        <v>133.72499315000002</v>
      </c>
      <c r="AR16" s="1968">
        <v>0</v>
      </c>
      <c r="AS16" s="1968">
        <v>69.907394699999998</v>
      </c>
      <c r="AT16" s="1968">
        <v>0</v>
      </c>
      <c r="AU16" s="1969">
        <v>69.907394699999998</v>
      </c>
      <c r="AV16" s="1968">
        <v>46.713051020000002</v>
      </c>
      <c r="AW16" s="1968">
        <v>0</v>
      </c>
      <c r="AX16" s="1970">
        <v>56.089421860000002</v>
      </c>
      <c r="AY16" s="2008">
        <v>102.80247288000001</v>
      </c>
      <c r="AZ16" s="2724">
        <v>306.43486073000003</v>
      </c>
      <c r="BA16" s="2727">
        <v>0</v>
      </c>
      <c r="BB16" s="1968">
        <v>0</v>
      </c>
      <c r="BC16" s="1968">
        <v>0</v>
      </c>
      <c r="BD16" s="1969">
        <v>0</v>
      </c>
      <c r="BE16" s="1970">
        <v>0</v>
      </c>
      <c r="BF16" s="1968">
        <v>0</v>
      </c>
      <c r="BG16" s="1968">
        <v>0.72060783750000001</v>
      </c>
      <c r="BH16" s="1969">
        <v>0.72060783750000001</v>
      </c>
      <c r="BI16" s="1968">
        <v>27.570683592000002</v>
      </c>
      <c r="BJ16" s="1969">
        <v>27.570683592000002</v>
      </c>
      <c r="BK16" s="2724">
        <v>34.261692561100006</v>
      </c>
      <c r="BL16" s="2731">
        <v>23.86</v>
      </c>
      <c r="BM16" s="1968">
        <v>0</v>
      </c>
      <c r="BN16" s="1968">
        <v>0</v>
      </c>
      <c r="BO16" s="1969">
        <v>23.86</v>
      </c>
      <c r="BP16" s="1968">
        <v>0</v>
      </c>
      <c r="BQ16" s="1968">
        <v>0</v>
      </c>
      <c r="BR16" s="1968">
        <v>0</v>
      </c>
      <c r="BS16" s="2008">
        <v>0</v>
      </c>
      <c r="BT16" s="1968">
        <v>0</v>
      </c>
      <c r="BU16" s="1968">
        <v>0</v>
      </c>
      <c r="BV16" s="1968">
        <v>0</v>
      </c>
      <c r="BW16" s="2008">
        <v>0</v>
      </c>
      <c r="BX16" s="1927">
        <v>0</v>
      </c>
      <c r="BY16" s="1927">
        <v>0</v>
      </c>
      <c r="BZ16" s="1927">
        <v>0</v>
      </c>
      <c r="CA16" s="1911">
        <v>0</v>
      </c>
      <c r="CB16" s="2732">
        <f>BO16+BS16+BW16+CA16</f>
        <v>23.86</v>
      </c>
      <c r="CC16" s="2734">
        <v>0</v>
      </c>
      <c r="CD16" s="1947">
        <v>0</v>
      </c>
      <c r="CE16" s="1947">
        <v>0</v>
      </c>
      <c r="CF16" s="2735">
        <v>0</v>
      </c>
      <c r="CG16" s="1947">
        <v>0</v>
      </c>
      <c r="CH16" s="1947">
        <v>0</v>
      </c>
      <c r="CI16" s="1947">
        <v>0</v>
      </c>
      <c r="CJ16" s="2735">
        <v>0</v>
      </c>
      <c r="CK16" s="1947">
        <v>0</v>
      </c>
      <c r="CL16" s="1974">
        <v>0</v>
      </c>
      <c r="CM16" s="1974">
        <v>0</v>
      </c>
      <c r="CN16" s="1975">
        <v>0</v>
      </c>
      <c r="CO16" s="1974">
        <v>0</v>
      </c>
      <c r="CP16" s="1974">
        <v>0</v>
      </c>
      <c r="CQ16" s="1974">
        <v>0</v>
      </c>
      <c r="CR16" s="1975">
        <v>0</v>
      </c>
      <c r="CS16" s="2736">
        <v>0</v>
      </c>
      <c r="CT16" s="1976">
        <v>0</v>
      </c>
      <c r="CU16" s="1974">
        <v>0</v>
      </c>
      <c r="CV16" s="1974">
        <v>0</v>
      </c>
      <c r="CW16" s="1975">
        <v>0</v>
      </c>
      <c r="CX16" s="1974">
        <v>0</v>
      </c>
      <c r="CY16" s="1974">
        <v>0</v>
      </c>
      <c r="CZ16" s="1974">
        <v>0</v>
      </c>
      <c r="DA16" s="1975">
        <v>0</v>
      </c>
      <c r="DB16" s="1974">
        <v>0</v>
      </c>
      <c r="DC16" s="1974">
        <v>0</v>
      </c>
      <c r="DD16" s="1974">
        <v>0</v>
      </c>
      <c r="DE16" s="1974">
        <v>0</v>
      </c>
      <c r="DF16" s="1974">
        <v>0</v>
      </c>
      <c r="DG16" s="1974">
        <v>0</v>
      </c>
      <c r="DH16" s="1974">
        <v>0</v>
      </c>
      <c r="DI16" s="1974">
        <v>0</v>
      </c>
      <c r="DJ16" s="1974">
        <v>0</v>
      </c>
      <c r="DK16" s="1979">
        <v>0</v>
      </c>
      <c r="DL16" s="1976">
        <v>0</v>
      </c>
      <c r="DM16" s="1976">
        <v>0</v>
      </c>
      <c r="DN16" s="1976">
        <v>0</v>
      </c>
      <c r="DO16" s="1974">
        <v>0</v>
      </c>
      <c r="DP16" s="1974">
        <v>0</v>
      </c>
      <c r="DQ16" s="1974">
        <v>0</v>
      </c>
      <c r="DR16" s="1974">
        <v>0</v>
      </c>
      <c r="DS16" s="1974">
        <v>0</v>
      </c>
      <c r="DT16" s="1974">
        <v>0</v>
      </c>
      <c r="DU16" s="1974">
        <v>0</v>
      </c>
      <c r="DV16" s="1974">
        <v>0</v>
      </c>
      <c r="DW16" s="1974">
        <v>77.932304686956542</v>
      </c>
      <c r="DX16" s="1974">
        <v>0</v>
      </c>
      <c r="DY16" s="1974">
        <v>0</v>
      </c>
      <c r="DZ16" s="1974">
        <v>77.932304686956542</v>
      </c>
      <c r="EA16" s="2088">
        <v>77.932304686956542</v>
      </c>
      <c r="EB16" s="2010">
        <v>0</v>
      </c>
      <c r="EC16" s="1923">
        <v>0</v>
      </c>
      <c r="ED16" s="1923">
        <v>46.984378273921429</v>
      </c>
      <c r="EE16" s="1923">
        <v>46.984378273921429</v>
      </c>
      <c r="EF16" s="1923">
        <v>0</v>
      </c>
      <c r="EG16" s="1923">
        <v>0</v>
      </c>
      <c r="EH16" s="1923">
        <v>0</v>
      </c>
      <c r="EI16" s="1923">
        <v>0</v>
      </c>
      <c r="EJ16" s="1923">
        <v>43.427456286899996</v>
      </c>
      <c r="EK16" s="1923">
        <v>57.529357440449992</v>
      </c>
      <c r="EL16" s="1923">
        <v>0</v>
      </c>
      <c r="EM16" s="1923">
        <v>100.95681372734998</v>
      </c>
      <c r="EN16" s="1923">
        <v>68.193732389986948</v>
      </c>
      <c r="EO16" s="1923">
        <v>0</v>
      </c>
      <c r="EP16" s="1923">
        <v>0</v>
      </c>
      <c r="EQ16" s="1923">
        <v>68.193732389986948</v>
      </c>
      <c r="ER16" s="2011">
        <v>216.13492439125838</v>
      </c>
      <c r="ES16" s="2089">
        <v>38.555947432909093</v>
      </c>
      <c r="ET16" s="1965">
        <v>0</v>
      </c>
      <c r="EU16" s="1965">
        <v>0.78552177959999991</v>
      </c>
      <c r="EV16" s="1965">
        <f>SUM(ES16:EU16)</f>
        <v>39.341469212509097</v>
      </c>
      <c r="EW16" s="1965">
        <v>28.349973976028565</v>
      </c>
      <c r="EX16" s="1965">
        <v>31.106809183499994</v>
      </c>
      <c r="EY16" s="1965">
        <v>0</v>
      </c>
      <c r="EZ16" s="1965">
        <f>SUM(EW16:EY16)</f>
        <v>59.456783159528555</v>
      </c>
      <c r="FA16" s="1965">
        <v>0</v>
      </c>
      <c r="FB16" s="1965">
        <v>0</v>
      </c>
      <c r="FC16" s="1965">
        <v>0</v>
      </c>
      <c r="FD16" s="1965">
        <f>SUM(FA16:FC16)</f>
        <v>0</v>
      </c>
      <c r="FE16" s="1965">
        <v>66.507389877272743</v>
      </c>
      <c r="FF16" s="1965">
        <v>14.157198862625002</v>
      </c>
      <c r="FG16" s="1965">
        <v>0</v>
      </c>
      <c r="FH16" s="1965">
        <f>SUM(FE16:FG16)</f>
        <v>80.664588739897738</v>
      </c>
      <c r="FI16" s="2090">
        <f>FH16+FD16+EZ16+EV16</f>
        <v>179.4628411119354</v>
      </c>
      <c r="FJ16" s="2089">
        <v>0</v>
      </c>
      <c r="FK16" s="1965">
        <v>0</v>
      </c>
      <c r="FL16" s="1965">
        <v>0</v>
      </c>
      <c r="FM16" s="2091">
        <f>FJ16+FK16+FL16</f>
        <v>0</v>
      </c>
      <c r="FN16" s="1965">
        <v>0</v>
      </c>
      <c r="FO16" s="1965">
        <v>0</v>
      </c>
      <c r="FP16" s="1965">
        <v>0</v>
      </c>
      <c r="FQ16" s="1965">
        <f>FN16+FO16+SL16</f>
        <v>0</v>
      </c>
      <c r="FR16" s="1965">
        <v>0</v>
      </c>
      <c r="FS16" s="1965">
        <v>0</v>
      </c>
      <c r="FT16" s="1965">
        <v>0</v>
      </c>
      <c r="FU16" s="1965">
        <f>FR16+FS16+FT16</f>
        <v>0</v>
      </c>
      <c r="FV16" s="1965">
        <v>0</v>
      </c>
      <c r="FW16" s="1965">
        <v>0</v>
      </c>
      <c r="FX16" s="1965">
        <v>0</v>
      </c>
      <c r="FY16" s="2091">
        <f>FV16+FW16+FX16</f>
        <v>0</v>
      </c>
      <c r="FZ16" s="2092">
        <f>FM16+FQ16+FU16+FY16</f>
        <v>0</v>
      </c>
      <c r="GA16" s="2093">
        <v>0</v>
      </c>
      <c r="GB16" s="1943">
        <v>0</v>
      </c>
      <c r="GC16" s="1943">
        <v>0</v>
      </c>
      <c r="GD16" s="1943">
        <f>GA16+GB16+GC16</f>
        <v>0</v>
      </c>
      <c r="GE16" s="1943">
        <v>0</v>
      </c>
      <c r="GF16" s="1943">
        <v>0</v>
      </c>
      <c r="GG16" s="1943">
        <v>0</v>
      </c>
      <c r="GH16" s="1943">
        <f>GE16+GF16+GG16</f>
        <v>0</v>
      </c>
      <c r="GI16" s="1943">
        <v>0</v>
      </c>
      <c r="GJ16" s="1943">
        <v>0</v>
      </c>
      <c r="GK16" s="1943">
        <v>0</v>
      </c>
      <c r="GL16" s="1943">
        <f>GI16+GJ16+GK16</f>
        <v>0</v>
      </c>
      <c r="GM16" s="1943">
        <v>0</v>
      </c>
      <c r="GN16" s="1943">
        <v>0</v>
      </c>
      <c r="GO16" s="1943">
        <v>0</v>
      </c>
      <c r="GP16" s="2091">
        <f>GM16+GN16+GO16</f>
        <v>0</v>
      </c>
      <c r="GQ16" s="2092">
        <f>GD16+GH16+GL16+GP16</f>
        <v>0</v>
      </c>
      <c r="GR16" s="2093">
        <v>0</v>
      </c>
      <c r="GS16" s="1943">
        <v>0</v>
      </c>
      <c r="GT16" s="1943">
        <v>0</v>
      </c>
      <c r="GU16" s="1943">
        <f>GT16+GS16+GR16</f>
        <v>0</v>
      </c>
      <c r="GV16" s="1943">
        <v>0</v>
      </c>
      <c r="GW16" s="1943">
        <v>0</v>
      </c>
      <c r="GX16" s="1943">
        <v>0</v>
      </c>
      <c r="GY16" s="1943">
        <f>GX16+GW16+GV16</f>
        <v>0</v>
      </c>
      <c r="GZ16" s="1943">
        <v>0</v>
      </c>
      <c r="HA16" s="1943">
        <v>0</v>
      </c>
      <c r="HB16" s="1943">
        <v>0</v>
      </c>
      <c r="HC16" s="1943">
        <f>HB16+HA16+GZ16</f>
        <v>0</v>
      </c>
      <c r="HD16" s="1943">
        <v>0</v>
      </c>
      <c r="HE16" s="1943">
        <v>0</v>
      </c>
      <c r="HF16" s="1943">
        <v>0</v>
      </c>
      <c r="HG16" s="1943">
        <f>HF16+HE16+HD16</f>
        <v>0</v>
      </c>
      <c r="HH16" s="2094">
        <f>HG16+HC16+GY16+GU16</f>
        <v>0</v>
      </c>
      <c r="HI16" s="2093">
        <v>0</v>
      </c>
      <c r="HJ16" s="1943">
        <v>0</v>
      </c>
      <c r="HK16" s="1943">
        <v>0</v>
      </c>
      <c r="HL16" s="1943">
        <f t="shared" ref="HL16:HL24" si="25">HK16+HJ16+HI16</f>
        <v>0</v>
      </c>
      <c r="HM16" s="1943">
        <v>0</v>
      </c>
      <c r="HN16" s="1943">
        <v>0</v>
      </c>
      <c r="HO16" s="1943">
        <v>0</v>
      </c>
      <c r="HP16" s="1943">
        <f t="shared" ref="HP16" si="26">HO16+HN16+HM16</f>
        <v>0</v>
      </c>
      <c r="HQ16" s="1943">
        <v>0</v>
      </c>
      <c r="HR16" s="1943">
        <v>0</v>
      </c>
      <c r="HS16" s="1943">
        <v>0</v>
      </c>
      <c r="HT16" s="1943">
        <f t="shared" ref="HT16" si="27">HS16+HR16+HQ16</f>
        <v>0</v>
      </c>
      <c r="HU16" s="1943">
        <v>0</v>
      </c>
      <c r="HV16" s="1943">
        <v>0</v>
      </c>
      <c r="HW16" s="1943">
        <v>0</v>
      </c>
      <c r="HX16" s="1943">
        <f>HW16+HV16+HU16</f>
        <v>0</v>
      </c>
      <c r="HY16" s="2094">
        <f>HX16+HT16+HP16+HL16</f>
        <v>0</v>
      </c>
      <c r="HZ16" s="2093">
        <v>0</v>
      </c>
      <c r="IA16" s="1943">
        <v>0</v>
      </c>
      <c r="IB16" s="1943">
        <v>0</v>
      </c>
      <c r="IC16" s="1943">
        <f>SUM(HZ16:IB16)</f>
        <v>0</v>
      </c>
      <c r="ID16" s="1943">
        <v>0</v>
      </c>
      <c r="IE16" s="1943">
        <v>0</v>
      </c>
      <c r="IF16" s="1943">
        <v>0</v>
      </c>
      <c r="IG16" s="1943">
        <f>SUM(ID16:IF16)</f>
        <v>0</v>
      </c>
      <c r="IH16" s="1943">
        <v>0</v>
      </c>
      <c r="II16" s="1943">
        <v>0</v>
      </c>
      <c r="IJ16" s="1943">
        <v>0</v>
      </c>
      <c r="IK16" s="1943">
        <f>SUM(IH16:IJ16)</f>
        <v>0</v>
      </c>
      <c r="IL16" s="1943">
        <v>0</v>
      </c>
      <c r="IM16" s="1943">
        <v>0</v>
      </c>
      <c r="IN16" s="1943">
        <v>0</v>
      </c>
      <c r="IO16" s="1943">
        <f>SUM(IL16:IN16)</f>
        <v>0</v>
      </c>
      <c r="IP16" s="2094">
        <f>IC16+IG16+IK16+IO16</f>
        <v>0</v>
      </c>
    </row>
    <row r="17" spans="1:250" ht="37.5" customHeight="1" x14ac:dyDescent="0.5">
      <c r="A17" s="2095" t="s">
        <v>122</v>
      </c>
      <c r="B17" s="2710">
        <v>0</v>
      </c>
      <c r="C17" s="2711">
        <v>0</v>
      </c>
      <c r="D17" s="2711">
        <v>46.53</v>
      </c>
      <c r="E17" s="2711">
        <v>46.53</v>
      </c>
      <c r="F17" s="2711">
        <v>0</v>
      </c>
      <c r="G17" s="2711">
        <v>0</v>
      </c>
      <c r="H17" s="2711">
        <v>53.36</v>
      </c>
      <c r="I17" s="2711">
        <v>53.36</v>
      </c>
      <c r="J17" s="2712">
        <v>0</v>
      </c>
      <c r="K17" s="2712">
        <v>0</v>
      </c>
      <c r="L17" s="1923">
        <v>56.12</v>
      </c>
      <c r="M17" s="1923">
        <v>56.12</v>
      </c>
      <c r="N17" s="1933">
        <v>0</v>
      </c>
      <c r="O17" s="1933">
        <v>103.098854</v>
      </c>
      <c r="P17" s="1908">
        <v>0</v>
      </c>
      <c r="Q17" s="1908">
        <v>103.098854</v>
      </c>
      <c r="R17" s="2713">
        <v>259.10885400000001</v>
      </c>
      <c r="S17" s="2010">
        <v>0</v>
      </c>
      <c r="T17" s="1923">
        <v>55.662765</v>
      </c>
      <c r="U17" s="1923">
        <v>0</v>
      </c>
      <c r="V17" s="1908">
        <v>55.662765</v>
      </c>
      <c r="W17" s="1923">
        <v>122.66</v>
      </c>
      <c r="X17" s="1923">
        <v>37.64</v>
      </c>
      <c r="Y17" s="1923">
        <v>49.12</v>
      </c>
      <c r="Z17" s="1908">
        <v>209.42000000000002</v>
      </c>
      <c r="AA17" s="1923">
        <v>0</v>
      </c>
      <c r="AB17" s="1923">
        <v>50.6</v>
      </c>
      <c r="AC17" s="1923">
        <v>0</v>
      </c>
      <c r="AD17" s="1908">
        <v>50.6</v>
      </c>
      <c r="AE17" s="1923">
        <v>111.34</v>
      </c>
      <c r="AF17" s="1923">
        <v>41.32</v>
      </c>
      <c r="AG17" s="1923">
        <v>51.15</v>
      </c>
      <c r="AH17" s="1923">
        <v>203.81</v>
      </c>
      <c r="AI17" s="2721">
        <v>519.49276499999996</v>
      </c>
      <c r="AJ17" s="2723">
        <v>50.707847000000001</v>
      </c>
      <c r="AK17" s="1968">
        <v>52.550060999999999</v>
      </c>
      <c r="AL17" s="1968">
        <v>110.08407800000001</v>
      </c>
      <c r="AM17" s="1968">
        <v>213.34198600000002</v>
      </c>
      <c r="AN17" s="1969">
        <v>47.458170000000003</v>
      </c>
      <c r="AO17" s="1968">
        <v>81.343317999999996</v>
      </c>
      <c r="AP17" s="1968">
        <v>100.997114</v>
      </c>
      <c r="AQ17" s="1969">
        <v>229.79860200000002</v>
      </c>
      <c r="AR17" s="1968">
        <v>0</v>
      </c>
      <c r="AS17" s="1968">
        <v>72</v>
      </c>
      <c r="AT17" s="1968">
        <v>50.851999999999997</v>
      </c>
      <c r="AU17" s="1969">
        <v>122.852</v>
      </c>
      <c r="AV17" s="1968">
        <v>52</v>
      </c>
      <c r="AW17" s="1968">
        <v>50.851999999999997</v>
      </c>
      <c r="AX17" s="1968">
        <v>76.500249999999994</v>
      </c>
      <c r="AY17" s="1969">
        <v>179.35225</v>
      </c>
      <c r="AZ17" s="2724">
        <v>745.3448380000001</v>
      </c>
      <c r="BA17" s="2727">
        <v>52.18</v>
      </c>
      <c r="BB17" s="1968">
        <v>51.365572960000002</v>
      </c>
      <c r="BC17" s="1968">
        <v>33.88267578</v>
      </c>
      <c r="BD17" s="1969">
        <v>137.42824874000002</v>
      </c>
      <c r="BE17" s="1968">
        <v>83.372008780000002</v>
      </c>
      <c r="BF17" s="1968">
        <v>0</v>
      </c>
      <c r="BG17" s="1968">
        <v>81.594499999999996</v>
      </c>
      <c r="BH17" s="1969">
        <v>164.96650878</v>
      </c>
      <c r="BI17" s="1968">
        <v>0</v>
      </c>
      <c r="BJ17" s="1969">
        <v>49.793999999999997</v>
      </c>
      <c r="BK17" s="2724">
        <v>481.18875751999997</v>
      </c>
      <c r="BL17" s="2731">
        <v>0</v>
      </c>
      <c r="BM17" s="1968">
        <v>27.15</v>
      </c>
      <c r="BN17" s="1968">
        <v>0</v>
      </c>
      <c r="BO17" s="1969">
        <v>27.15</v>
      </c>
      <c r="BP17" s="1968">
        <v>20.3475</v>
      </c>
      <c r="BQ17" s="1968">
        <v>30.377708999999999</v>
      </c>
      <c r="BR17" s="1968">
        <v>0</v>
      </c>
      <c r="BS17" s="1969">
        <v>50.725209</v>
      </c>
      <c r="BT17" s="1968">
        <v>26.74</v>
      </c>
      <c r="BU17" s="1968">
        <v>0</v>
      </c>
      <c r="BV17" s="1968">
        <v>0</v>
      </c>
      <c r="BW17" s="1969">
        <v>26.74</v>
      </c>
      <c r="BX17" s="1927">
        <v>0</v>
      </c>
      <c r="BY17" s="1927">
        <v>0</v>
      </c>
      <c r="BZ17" s="1927">
        <v>20.9</v>
      </c>
      <c r="CA17" s="1911">
        <v>20.9</v>
      </c>
      <c r="CB17" s="2732">
        <f t="shared" ref="CB17:CB20" si="28">BO17+BS17+BW17+CA17</f>
        <v>125.515209</v>
      </c>
      <c r="CC17" s="2734">
        <v>0</v>
      </c>
      <c r="CD17" s="1947">
        <v>13.5974129</v>
      </c>
      <c r="CE17" s="1947">
        <v>29.112718449999999</v>
      </c>
      <c r="CF17" s="1947">
        <v>42.710131349999997</v>
      </c>
      <c r="CG17" s="1947">
        <v>0</v>
      </c>
      <c r="CH17" s="1947">
        <v>21.983213890000002</v>
      </c>
      <c r="CI17" s="1947">
        <v>0</v>
      </c>
      <c r="CJ17" s="1947">
        <v>21.983213890000002</v>
      </c>
      <c r="CK17" s="1947">
        <v>47.868281000000003</v>
      </c>
      <c r="CL17" s="1947">
        <v>45.902422829999999</v>
      </c>
      <c r="CM17" s="1974">
        <v>0</v>
      </c>
      <c r="CN17" s="1975">
        <v>93.770703830000002</v>
      </c>
      <c r="CO17" s="1974">
        <v>0</v>
      </c>
      <c r="CP17" s="1974">
        <v>0</v>
      </c>
      <c r="CQ17" s="1974">
        <v>0</v>
      </c>
      <c r="CR17" s="1975">
        <v>0</v>
      </c>
      <c r="CS17" s="2736">
        <v>158.46404906999999</v>
      </c>
      <c r="CT17" s="1974">
        <v>26.769025940000002</v>
      </c>
      <c r="CU17" s="1974">
        <v>24.360579951999998</v>
      </c>
      <c r="CV17" s="1974">
        <v>0</v>
      </c>
      <c r="CW17" s="1975">
        <v>51.129605892000001</v>
      </c>
      <c r="CX17" s="1974">
        <v>22.850052999999999</v>
      </c>
      <c r="CY17" s="1974">
        <v>0</v>
      </c>
      <c r="CZ17" s="1974">
        <v>0</v>
      </c>
      <c r="DA17" s="1975">
        <v>22.850052999999999</v>
      </c>
      <c r="DB17" s="1974">
        <v>0</v>
      </c>
      <c r="DC17" s="1974">
        <v>0</v>
      </c>
      <c r="DD17" s="1974">
        <v>0</v>
      </c>
      <c r="DE17" s="1974">
        <v>0</v>
      </c>
      <c r="DF17" s="1974">
        <v>0</v>
      </c>
      <c r="DG17" s="1974">
        <v>0</v>
      </c>
      <c r="DH17" s="1974">
        <v>0</v>
      </c>
      <c r="DI17" s="1974">
        <v>0</v>
      </c>
      <c r="DJ17" s="1974">
        <v>73.979658892000003</v>
      </c>
      <c r="DK17" s="1977">
        <v>0</v>
      </c>
      <c r="DL17" s="1974">
        <v>0</v>
      </c>
      <c r="DM17" s="1974">
        <v>0</v>
      </c>
      <c r="DN17" s="1974">
        <v>0</v>
      </c>
      <c r="DO17" s="1974">
        <v>0</v>
      </c>
      <c r="DP17" s="1974">
        <v>33.43024535</v>
      </c>
      <c r="DQ17" s="1974">
        <v>0</v>
      </c>
      <c r="DR17" s="1974">
        <v>33.43024535</v>
      </c>
      <c r="DS17" s="1974">
        <v>0</v>
      </c>
      <c r="DT17" s="1974">
        <v>0</v>
      </c>
      <c r="DU17" s="1974">
        <v>0</v>
      </c>
      <c r="DV17" s="1974">
        <v>0</v>
      </c>
      <c r="DW17" s="1974">
        <v>0</v>
      </c>
      <c r="DX17" s="1974">
        <v>0</v>
      </c>
      <c r="DY17" s="1974">
        <v>0</v>
      </c>
      <c r="DZ17" s="1974">
        <v>0</v>
      </c>
      <c r="EA17" s="1978">
        <v>33.43024535</v>
      </c>
      <c r="EB17" s="2010">
        <v>0</v>
      </c>
      <c r="EC17" s="1923">
        <v>0</v>
      </c>
      <c r="ED17" s="1923">
        <v>0</v>
      </c>
      <c r="EE17" s="1923">
        <v>0</v>
      </c>
      <c r="EF17" s="1923">
        <v>0</v>
      </c>
      <c r="EG17" s="1923">
        <v>0</v>
      </c>
      <c r="EH17" s="1923">
        <v>0</v>
      </c>
      <c r="EI17" s="1923">
        <v>0</v>
      </c>
      <c r="EJ17" s="1923">
        <v>0</v>
      </c>
      <c r="EK17" s="1923">
        <v>0</v>
      </c>
      <c r="EL17" s="1923">
        <v>0</v>
      </c>
      <c r="EM17" s="1923">
        <v>0</v>
      </c>
      <c r="EN17" s="1923">
        <v>0</v>
      </c>
      <c r="EO17" s="1923">
        <v>0</v>
      </c>
      <c r="EP17" s="1923">
        <v>0</v>
      </c>
      <c r="EQ17" s="1923">
        <v>0</v>
      </c>
      <c r="ER17" s="2011">
        <v>0</v>
      </c>
      <c r="ES17" s="2010">
        <v>0</v>
      </c>
      <c r="ET17" s="1923">
        <v>0</v>
      </c>
      <c r="EU17" s="1923">
        <v>0</v>
      </c>
      <c r="EV17" s="1923">
        <f t="shared" ref="EV17:EV25" si="29">SUM(ES17:EU17)</f>
        <v>0</v>
      </c>
      <c r="EW17" s="1923">
        <v>0</v>
      </c>
      <c r="EX17" s="1923">
        <v>0</v>
      </c>
      <c r="EY17" s="1923">
        <v>0</v>
      </c>
      <c r="EZ17" s="1923">
        <f t="shared" ref="EZ17:EZ25" si="30">SUM(EW17:EY17)</f>
        <v>0</v>
      </c>
      <c r="FA17" s="1923">
        <v>0</v>
      </c>
      <c r="FB17" s="1923">
        <v>0</v>
      </c>
      <c r="FC17" s="1923">
        <v>0</v>
      </c>
      <c r="FD17" s="1923">
        <f t="shared" ref="FD17:FD25" si="31">SUM(FA17:FC17)</f>
        <v>0</v>
      </c>
      <c r="FE17" s="1923">
        <v>0</v>
      </c>
      <c r="FF17" s="1923">
        <v>0</v>
      </c>
      <c r="FG17" s="1923">
        <v>0</v>
      </c>
      <c r="FH17" s="1923">
        <f t="shared" ref="FH17:FH25" si="32">SUM(FE17:FG17)</f>
        <v>0</v>
      </c>
      <c r="FI17" s="2011">
        <f t="shared" ref="FI17:FI24" si="33">FH17+FD17+EZ17+EV17</f>
        <v>0</v>
      </c>
      <c r="FJ17" s="2010">
        <v>0</v>
      </c>
      <c r="FK17" s="1923">
        <v>0</v>
      </c>
      <c r="FL17" s="1923">
        <v>0</v>
      </c>
      <c r="FM17" s="1943">
        <f t="shared" ref="FM17:FM24" si="34">FJ17+FK17+FL17</f>
        <v>0</v>
      </c>
      <c r="FN17" s="1923">
        <v>0</v>
      </c>
      <c r="FO17" s="1923">
        <v>0</v>
      </c>
      <c r="FP17" s="1923">
        <v>0</v>
      </c>
      <c r="FQ17" s="1923">
        <f t="shared" ref="FQ17:FQ20" si="35">FN17+FO17+FP17</f>
        <v>0</v>
      </c>
      <c r="FR17" s="1923">
        <v>0</v>
      </c>
      <c r="FS17" s="1923">
        <v>0</v>
      </c>
      <c r="FT17" s="1923">
        <v>0</v>
      </c>
      <c r="FU17" s="1923">
        <f t="shared" ref="FU17:FU25" si="36">FR17+FS17+FT17</f>
        <v>0</v>
      </c>
      <c r="FV17" s="1923">
        <v>0</v>
      </c>
      <c r="FW17" s="1923">
        <v>0</v>
      </c>
      <c r="FX17" s="1923">
        <v>0</v>
      </c>
      <c r="FY17" s="1943">
        <f t="shared" ref="FY17:FY25" si="37">FV17+FW17+FX17</f>
        <v>0</v>
      </c>
      <c r="FZ17" s="2094">
        <f t="shared" ref="FZ17:FZ25" si="38">FM17+FQ17+FU17+FY17</f>
        <v>0</v>
      </c>
      <c r="GA17" s="2093">
        <v>10.52472034304</v>
      </c>
      <c r="GB17" s="1943">
        <v>13.53074077696</v>
      </c>
      <c r="GC17" s="1943">
        <v>16.099371438079999</v>
      </c>
      <c r="GD17" s="1943">
        <f>GC17+GB17+GA17</f>
        <v>40.154832558080003</v>
      </c>
      <c r="GE17" s="1943">
        <v>12.66933993472</v>
      </c>
      <c r="GF17" s="1943">
        <v>12.507461376</v>
      </c>
      <c r="GG17" s="1943">
        <v>19.008960829439999</v>
      </c>
      <c r="GH17" s="1943">
        <f>GG17+GF17+GE17</f>
        <v>44.185762140160001</v>
      </c>
      <c r="GI17" s="1943">
        <v>14.922613125120002</v>
      </c>
      <c r="GJ17" s="1943">
        <v>22.656199367680003</v>
      </c>
      <c r="GK17" s="1943">
        <v>18.862591107413333</v>
      </c>
      <c r="GL17" s="1943">
        <f>GK17+GJ17+GI17</f>
        <v>56.441403600213341</v>
      </c>
      <c r="GM17" s="1943">
        <v>18.813801200071111</v>
      </c>
      <c r="GN17" s="1943">
        <v>20.110863891721483</v>
      </c>
      <c r="GO17" s="1943">
        <v>19.462332545896295</v>
      </c>
      <c r="GP17" s="1943">
        <f t="shared" ref="GP17:GP18" si="39">GM17+GN17+GO17</f>
        <v>58.386997637688886</v>
      </c>
      <c r="GQ17" s="2094">
        <f t="shared" ref="GQ17:GQ25" si="40">GD17+GH17+GL17+GP17</f>
        <v>199.16899593614224</v>
      </c>
      <c r="GR17" s="2093">
        <v>0</v>
      </c>
      <c r="GS17" s="1943">
        <v>0</v>
      </c>
      <c r="GT17" s="1943">
        <v>0</v>
      </c>
      <c r="GU17" s="1943">
        <f>GR17+GS17+GT17</f>
        <v>0</v>
      </c>
      <c r="GV17" s="1943">
        <v>0</v>
      </c>
      <c r="GW17" s="1943">
        <v>0</v>
      </c>
      <c r="GX17" s="1943">
        <v>0</v>
      </c>
      <c r="GY17" s="1943">
        <f>GV17+GW17+GX17</f>
        <v>0</v>
      </c>
      <c r="GZ17" s="1943">
        <v>0</v>
      </c>
      <c r="HA17" s="1943">
        <v>0</v>
      </c>
      <c r="HB17" s="1943">
        <v>0</v>
      </c>
      <c r="HC17" s="1943">
        <f>GZ17+HA17+HB17</f>
        <v>0</v>
      </c>
      <c r="HD17" s="1943">
        <v>0</v>
      </c>
      <c r="HE17" s="1943">
        <v>0</v>
      </c>
      <c r="HF17" s="1943">
        <v>0</v>
      </c>
      <c r="HG17" s="1943">
        <f>HD17+HE17+HF17</f>
        <v>0</v>
      </c>
      <c r="HH17" s="2094">
        <f t="shared" ref="HH17:HH24" si="41">HG17+HC17+GY17+GU17</f>
        <v>0</v>
      </c>
      <c r="HI17" s="2093">
        <v>0</v>
      </c>
      <c r="HJ17" s="1943">
        <v>0</v>
      </c>
      <c r="HK17" s="1943">
        <v>0</v>
      </c>
      <c r="HL17" s="1943">
        <f>HK17+HJ17+HI17</f>
        <v>0</v>
      </c>
      <c r="HM17" s="1943">
        <v>0</v>
      </c>
      <c r="HN17" s="1943">
        <v>0</v>
      </c>
      <c r="HO17" s="1943">
        <v>0</v>
      </c>
      <c r="HP17" s="1943">
        <f>HO17+HN17+HM17</f>
        <v>0</v>
      </c>
      <c r="HQ17" s="1943">
        <v>0</v>
      </c>
      <c r="HR17" s="1943">
        <v>0</v>
      </c>
      <c r="HS17" s="1943">
        <v>0</v>
      </c>
      <c r="HT17" s="1943">
        <f>HS17+HR17+HQ17</f>
        <v>0</v>
      </c>
      <c r="HU17" s="1943">
        <v>0</v>
      </c>
      <c r="HV17" s="1943">
        <v>0</v>
      </c>
      <c r="HW17" s="1943">
        <v>0</v>
      </c>
      <c r="HX17" s="1943">
        <f>HW17+HV17+HU17</f>
        <v>0</v>
      </c>
      <c r="HY17" s="2094">
        <f t="shared" ref="HY17:HY24" si="42">HX17+HT17+HP17+HL17</f>
        <v>0</v>
      </c>
      <c r="HZ17" s="2093">
        <v>0</v>
      </c>
      <c r="IA17" s="1943">
        <v>0</v>
      </c>
      <c r="IB17" s="1943">
        <v>0</v>
      </c>
      <c r="IC17" s="1943">
        <f t="shared" ref="IC17:IC24" si="43">SUM(HZ17:IB17)</f>
        <v>0</v>
      </c>
      <c r="ID17" s="1943">
        <v>0</v>
      </c>
      <c r="IE17" s="1943">
        <v>0</v>
      </c>
      <c r="IF17" s="1943">
        <v>0</v>
      </c>
      <c r="IG17" s="1943">
        <f t="shared" ref="IG17:IG24" si="44">SUM(ID17:IF17)</f>
        <v>0</v>
      </c>
      <c r="IH17" s="1943">
        <v>0</v>
      </c>
      <c r="II17" s="1943">
        <v>0</v>
      </c>
      <c r="IJ17" s="1943">
        <v>0</v>
      </c>
      <c r="IK17" s="1943">
        <f t="shared" ref="IK17:IK24" si="45">SUM(IH17:IJ17)</f>
        <v>0</v>
      </c>
      <c r="IL17" s="1943">
        <v>0</v>
      </c>
      <c r="IM17" s="1943">
        <v>0</v>
      </c>
      <c r="IN17" s="1943">
        <v>0</v>
      </c>
      <c r="IO17" s="1943">
        <f t="shared" ref="IO17:IO24" si="46">SUM(IL17:IN17)</f>
        <v>0</v>
      </c>
      <c r="IP17" s="2094">
        <f t="shared" ref="IP17:IP24" si="47">IC17+IG17+IK17+IO17</f>
        <v>0</v>
      </c>
    </row>
    <row r="18" spans="1:250" ht="37.5" customHeight="1" x14ac:dyDescent="0.5">
      <c r="A18" s="2095" t="s">
        <v>1215</v>
      </c>
      <c r="B18" s="2710"/>
      <c r="C18" s="2711"/>
      <c r="D18" s="2711"/>
      <c r="E18" s="2711"/>
      <c r="F18" s="2711"/>
      <c r="G18" s="2711"/>
      <c r="H18" s="2711"/>
      <c r="I18" s="2711"/>
      <c r="J18" s="2712"/>
      <c r="K18" s="2712"/>
      <c r="L18" s="1923"/>
      <c r="M18" s="1923"/>
      <c r="N18" s="1933"/>
      <c r="O18" s="1933"/>
      <c r="P18" s="1908"/>
      <c r="Q18" s="1908"/>
      <c r="R18" s="2713"/>
      <c r="S18" s="2010"/>
      <c r="T18" s="1923"/>
      <c r="U18" s="1923"/>
      <c r="V18" s="1908"/>
      <c r="W18" s="1923"/>
      <c r="X18" s="1923"/>
      <c r="Y18" s="1923"/>
      <c r="Z18" s="1908"/>
      <c r="AA18" s="1923"/>
      <c r="AB18" s="1923"/>
      <c r="AC18" s="1923"/>
      <c r="AD18" s="1908"/>
      <c r="AE18" s="1923"/>
      <c r="AF18" s="1923"/>
      <c r="AG18" s="1923"/>
      <c r="AH18" s="1923"/>
      <c r="AI18" s="2721"/>
      <c r="AJ18" s="2723"/>
      <c r="AK18" s="1968"/>
      <c r="AL18" s="1968"/>
      <c r="AM18" s="1968"/>
      <c r="AN18" s="1969"/>
      <c r="AO18" s="1968"/>
      <c r="AP18" s="1968"/>
      <c r="AQ18" s="1969"/>
      <c r="AR18" s="1969"/>
      <c r="AS18" s="1968"/>
      <c r="AT18" s="1968"/>
      <c r="AU18" s="1969"/>
      <c r="AV18" s="1968"/>
      <c r="AW18" s="1968"/>
      <c r="AX18" s="1968"/>
      <c r="AY18" s="1969"/>
      <c r="AZ18" s="2724"/>
      <c r="BA18" s="2728">
        <v>0</v>
      </c>
      <c r="BB18" s="1933">
        <v>0</v>
      </c>
      <c r="BC18" s="1933">
        <v>0</v>
      </c>
      <c r="BD18" s="2025">
        <v>0</v>
      </c>
      <c r="BE18" s="1968">
        <v>1.2972026731499999</v>
      </c>
      <c r="BF18" s="1968">
        <v>3.6730123423499998</v>
      </c>
      <c r="BG18" s="1968">
        <v>0</v>
      </c>
      <c r="BH18" s="2025">
        <v>4.9702150155</v>
      </c>
      <c r="BI18" s="1968">
        <v>0</v>
      </c>
      <c r="BJ18" s="2025">
        <v>1.9632386592000002</v>
      </c>
      <c r="BK18" s="2729">
        <v>9.7553967362999998</v>
      </c>
      <c r="BL18" s="2731">
        <v>0</v>
      </c>
      <c r="BM18" s="1968">
        <v>0</v>
      </c>
      <c r="BN18" s="1968">
        <v>1.4955545400000001</v>
      </c>
      <c r="BO18" s="2025">
        <v>1.4955545400000001</v>
      </c>
      <c r="BP18" s="1968">
        <v>0.90950745000000011</v>
      </c>
      <c r="BQ18" s="1968">
        <v>1.9497148124999999</v>
      </c>
      <c r="BR18" s="1968">
        <v>0.76923369000000008</v>
      </c>
      <c r="BS18" s="1969">
        <v>3.6284559525</v>
      </c>
      <c r="BT18" s="1968">
        <v>1.6505063309999999</v>
      </c>
      <c r="BU18" s="1968">
        <v>1.8066904872</v>
      </c>
      <c r="BV18" s="1968">
        <v>1.507583409225</v>
      </c>
      <c r="BW18" s="1969">
        <v>4.9647802274249999</v>
      </c>
      <c r="BX18" s="1927">
        <v>2.3515122182249999</v>
      </c>
      <c r="BY18" s="1927">
        <v>1.5133849368749999</v>
      </c>
      <c r="BZ18" s="1927">
        <v>1.2863808832499999</v>
      </c>
      <c r="CA18" s="1911">
        <v>5.1512780383499992</v>
      </c>
      <c r="CB18" s="2732">
        <f t="shared" si="28"/>
        <v>15.240068758275001</v>
      </c>
      <c r="CC18" s="2734">
        <v>0.90980789789999994</v>
      </c>
      <c r="CD18" s="1947">
        <v>0.91091672234999999</v>
      </c>
      <c r="CE18" s="1947">
        <v>0.92050937324999993</v>
      </c>
      <c r="CF18" s="1947">
        <v>2.7412339934999999</v>
      </c>
      <c r="CG18" s="1947">
        <v>1.2610029269999998</v>
      </c>
      <c r="CH18" s="1947">
        <v>1.2225900151500002</v>
      </c>
      <c r="CI18" s="1947">
        <v>0</v>
      </c>
      <c r="CJ18" s="1947">
        <v>2.48359294215</v>
      </c>
      <c r="CK18" s="1947">
        <v>1.0126910049</v>
      </c>
      <c r="CL18" s="1947">
        <v>0.61032102209999994</v>
      </c>
      <c r="CM18" s="1974">
        <v>0.51891848549999997</v>
      </c>
      <c r="CN18" s="1975">
        <v>2.1419305125000001</v>
      </c>
      <c r="CO18" s="1974">
        <v>0.38762971199999996</v>
      </c>
      <c r="CP18" s="1974">
        <v>0</v>
      </c>
      <c r="CQ18" s="1974">
        <v>0</v>
      </c>
      <c r="CR18" s="1975">
        <v>0.38762971199999996</v>
      </c>
      <c r="CS18" s="2736">
        <v>7.7543871601500003</v>
      </c>
      <c r="CT18" s="1974">
        <v>0.96974294280000006</v>
      </c>
      <c r="CU18" s="1974">
        <v>0.85408337025000014</v>
      </c>
      <c r="CV18" s="1974">
        <v>0</v>
      </c>
      <c r="CW18" s="1975">
        <v>1.8238263130500001</v>
      </c>
      <c r="CX18" s="1974">
        <v>0.62191981439999999</v>
      </c>
      <c r="CY18" s="1974">
        <v>0.76731208934999995</v>
      </c>
      <c r="CZ18" s="1974">
        <v>0</v>
      </c>
      <c r="DA18" s="1975">
        <v>1.3892319037499998</v>
      </c>
      <c r="DB18" s="1974">
        <v>0.16179893977500004</v>
      </c>
      <c r="DC18" s="1974">
        <v>0</v>
      </c>
      <c r="DD18" s="1974">
        <v>0</v>
      </c>
      <c r="DE18" s="1974">
        <v>0.16179893977500004</v>
      </c>
      <c r="DF18" s="1974">
        <v>0</v>
      </c>
      <c r="DG18" s="1974">
        <v>0</v>
      </c>
      <c r="DH18" s="1974">
        <v>0</v>
      </c>
      <c r="DI18" s="1974">
        <v>0</v>
      </c>
      <c r="DJ18" s="1974">
        <v>3.3748571565750001</v>
      </c>
      <c r="DK18" s="1977">
        <v>0</v>
      </c>
      <c r="DL18" s="1974">
        <v>0</v>
      </c>
      <c r="DM18" s="1974">
        <v>0</v>
      </c>
      <c r="DN18" s="1974">
        <v>0</v>
      </c>
      <c r="DO18" s="1974">
        <v>0</v>
      </c>
      <c r="DP18" s="1974">
        <v>0</v>
      </c>
      <c r="DQ18" s="1974">
        <v>0</v>
      </c>
      <c r="DR18" s="1974">
        <v>0</v>
      </c>
      <c r="DS18" s="1974">
        <v>0</v>
      </c>
      <c r="DT18" s="1974">
        <v>0</v>
      </c>
      <c r="DU18" s="1974">
        <v>0</v>
      </c>
      <c r="DV18" s="1974">
        <v>0</v>
      </c>
      <c r="DW18" s="1974">
        <v>0</v>
      </c>
      <c r="DX18" s="1974">
        <v>0</v>
      </c>
      <c r="DY18" s="1974">
        <v>0</v>
      </c>
      <c r="DZ18" s="1974">
        <v>0</v>
      </c>
      <c r="EA18" s="1978">
        <v>0</v>
      </c>
      <c r="EB18" s="2010">
        <v>0</v>
      </c>
      <c r="EC18" s="1923">
        <v>0</v>
      </c>
      <c r="ED18" s="1923">
        <v>14.9323947914</v>
      </c>
      <c r="EE18" s="1923">
        <v>14.9323947914</v>
      </c>
      <c r="EF18" s="1923">
        <v>0.67769729930714284</v>
      </c>
      <c r="EG18" s="1923">
        <v>0</v>
      </c>
      <c r="EH18" s="1923">
        <v>0</v>
      </c>
      <c r="EI18" s="1923">
        <v>0.67769729930714284</v>
      </c>
      <c r="EJ18" s="1923">
        <v>0</v>
      </c>
      <c r="EK18" s="1923">
        <v>1.7615426613272727</v>
      </c>
      <c r="EL18" s="1923">
        <v>0.71988178495714295</v>
      </c>
      <c r="EM18" s="1923">
        <v>2.4814244462844157</v>
      </c>
      <c r="EN18" s="1923">
        <v>2.1921295494717388</v>
      </c>
      <c r="EO18" s="1923">
        <v>1.0406261399821428</v>
      </c>
      <c r="EP18" s="1923">
        <v>0</v>
      </c>
      <c r="EQ18" s="1923">
        <v>3.2327556894538816</v>
      </c>
      <c r="ER18" s="2011">
        <v>21.324272226445441</v>
      </c>
      <c r="ES18" s="2010">
        <v>0</v>
      </c>
      <c r="ET18" s="1923">
        <v>0.73244174381249982</v>
      </c>
      <c r="EU18" s="1923">
        <v>0</v>
      </c>
      <c r="EV18" s="1923">
        <f t="shared" si="29"/>
        <v>0.73244174381249982</v>
      </c>
      <c r="EW18" s="1923">
        <v>0</v>
      </c>
      <c r="EX18" s="1923">
        <v>0</v>
      </c>
      <c r="EY18" s="1923">
        <v>0</v>
      </c>
      <c r="EZ18" s="1923">
        <f t="shared" si="30"/>
        <v>0</v>
      </c>
      <c r="FA18" s="1923">
        <v>0</v>
      </c>
      <c r="FB18" s="1923">
        <v>0</v>
      </c>
      <c r="FC18" s="1923">
        <v>0</v>
      </c>
      <c r="FD18" s="1923">
        <f t="shared" si="31"/>
        <v>0</v>
      </c>
      <c r="FE18" s="1923">
        <v>0</v>
      </c>
      <c r="FF18" s="1923">
        <v>0</v>
      </c>
      <c r="FG18" s="1923">
        <v>0</v>
      </c>
      <c r="FH18" s="1923">
        <f t="shared" si="32"/>
        <v>0</v>
      </c>
      <c r="FI18" s="2011">
        <f t="shared" si="33"/>
        <v>0.73244174381249982</v>
      </c>
      <c r="FJ18" s="2010">
        <v>0.64423368663750002</v>
      </c>
      <c r="FK18" s="1923">
        <v>0.64670089204875014</v>
      </c>
      <c r="FL18" s="1923">
        <v>0.75484777020652194</v>
      </c>
      <c r="FM18" s="1943">
        <f t="shared" si="34"/>
        <v>2.045782348892772</v>
      </c>
      <c r="FN18" s="1923">
        <v>0</v>
      </c>
      <c r="FO18" s="1923">
        <v>0</v>
      </c>
      <c r="FP18" s="1923">
        <v>0</v>
      </c>
      <c r="FQ18" s="1923">
        <f t="shared" si="35"/>
        <v>0</v>
      </c>
      <c r="FR18" s="1923">
        <v>0.82659206507449479</v>
      </c>
      <c r="FS18" s="1923">
        <v>0.7837279116010103</v>
      </c>
      <c r="FT18" s="1923">
        <v>0.8349525105200899</v>
      </c>
      <c r="FU18" s="1923">
        <f t="shared" si="36"/>
        <v>2.4452724871955951</v>
      </c>
      <c r="FV18" s="1923">
        <v>0.93224591404622303</v>
      </c>
      <c r="FW18" s="1923">
        <v>0.89891864961703249</v>
      </c>
      <c r="FX18" s="1923">
        <v>0.8331705325959724</v>
      </c>
      <c r="FY18" s="1943">
        <f t="shared" si="37"/>
        <v>2.6643350962592276</v>
      </c>
      <c r="FZ18" s="2094">
        <f t="shared" si="38"/>
        <v>7.1553899323475942</v>
      </c>
      <c r="GA18" s="2093">
        <v>0</v>
      </c>
      <c r="GB18" s="1943">
        <v>0.47545361289983989</v>
      </c>
      <c r="GC18" s="1943">
        <v>2.7548857318889741</v>
      </c>
      <c r="GD18" s="1943">
        <f t="shared" ref="GD18:GD24" si="48">GC18+GB18+GA18</f>
        <v>3.2303393447888142</v>
      </c>
      <c r="GE18" s="1943">
        <v>1.8546915838464004</v>
      </c>
      <c r="GF18" s="1943">
        <v>0</v>
      </c>
      <c r="GG18" s="1943">
        <v>0.38900055290879998</v>
      </c>
      <c r="GH18" s="1943">
        <f t="shared" ref="GH18:GH24" si="49">GG18+GF18+GE18</f>
        <v>2.2436921367552003</v>
      </c>
      <c r="GI18" s="1943">
        <v>0.44594990003463958</v>
      </c>
      <c r="GJ18" s="1943">
        <v>0</v>
      </c>
      <c r="GK18" s="1943">
        <v>0</v>
      </c>
      <c r="GL18" s="1943">
        <f t="shared" ref="GL18:GL24" si="50">GK18+GJ18+GI18</f>
        <v>0.44594990003463958</v>
      </c>
      <c r="GM18" s="1943">
        <v>0</v>
      </c>
      <c r="GN18" s="1943">
        <v>0</v>
      </c>
      <c r="GO18" s="1943">
        <v>0</v>
      </c>
      <c r="GP18" s="1943">
        <f t="shared" si="39"/>
        <v>0</v>
      </c>
      <c r="GQ18" s="2094">
        <f t="shared" si="40"/>
        <v>5.9199813815786539</v>
      </c>
      <c r="GR18" s="2093">
        <v>0</v>
      </c>
      <c r="GS18" s="1943">
        <v>0.38562088557265012</v>
      </c>
      <c r="GT18" s="1943">
        <v>0</v>
      </c>
      <c r="GU18" s="1943">
        <f t="shared" ref="GU18:GU24" si="51">GR18+GS18+GT18</f>
        <v>0.38562088557265012</v>
      </c>
      <c r="GV18" s="1943">
        <v>43.687529087246006</v>
      </c>
      <c r="GW18" s="1943">
        <v>0</v>
      </c>
      <c r="GX18" s="1943">
        <v>0</v>
      </c>
      <c r="GY18" s="1943">
        <f t="shared" ref="GY18:GY24" si="52">GV18+GW18+GX18</f>
        <v>43.687529087246006</v>
      </c>
      <c r="GZ18" s="1943">
        <v>0</v>
      </c>
      <c r="HA18" s="1943">
        <v>0.49881205802667822</v>
      </c>
      <c r="HB18" s="1943">
        <v>0</v>
      </c>
      <c r="HC18" s="1943">
        <f t="shared" ref="HC18:HC24" si="53">GZ18+HA18+HB18</f>
        <v>0.49881205802667822</v>
      </c>
      <c r="HD18" s="1943">
        <v>0</v>
      </c>
      <c r="HE18" s="1943">
        <v>0.31638729857731424</v>
      </c>
      <c r="HF18" s="1943">
        <v>0.53321768433426009</v>
      </c>
      <c r="HG18" s="1943">
        <f t="shared" ref="HG18:HG24" si="54">HD18+HE18+HF18</f>
        <v>0.84960498291157438</v>
      </c>
      <c r="HH18" s="2094">
        <f t="shared" si="41"/>
        <v>45.421567013756906</v>
      </c>
      <c r="HI18" s="2093">
        <v>2.2650581595681811</v>
      </c>
      <c r="HJ18" s="1943">
        <v>0</v>
      </c>
      <c r="HK18" s="1943">
        <v>0.95543262306749976</v>
      </c>
      <c r="HL18" s="1943">
        <f t="shared" si="25"/>
        <v>3.220490782635681</v>
      </c>
      <c r="HM18" s="1943">
        <v>0</v>
      </c>
      <c r="HN18" s="1943">
        <v>1.2402661221260869</v>
      </c>
      <c r="HO18" s="1943">
        <v>0.61474746211875009</v>
      </c>
      <c r="HP18" s="1943">
        <f t="shared" ref="HP18:HP24" si="55">HO18+HN18+HM18</f>
        <v>1.855013584244837</v>
      </c>
      <c r="HQ18" s="1943">
        <v>0</v>
      </c>
      <c r="HR18" s="1943">
        <v>1.1305414558611553</v>
      </c>
      <c r="HS18" s="1943">
        <v>1.1428461775488359</v>
      </c>
      <c r="HT18" s="1943">
        <f t="shared" ref="HT18:HT24" si="56">HS18+HR18+HQ18</f>
        <v>2.2733876334099912</v>
      </c>
      <c r="HU18" s="1943">
        <v>0</v>
      </c>
      <c r="HV18" s="1943">
        <v>1.6713639110216718</v>
      </c>
      <c r="HW18" s="1943">
        <v>2.2392090949278627</v>
      </c>
      <c r="HX18" s="1943">
        <f t="shared" ref="HX18:HX25" si="57">HW18+HV18+HU18</f>
        <v>3.9105730059495345</v>
      </c>
      <c r="HY18" s="2094">
        <f t="shared" si="42"/>
        <v>11.259465006240044</v>
      </c>
      <c r="HZ18" s="2093">
        <v>2.1666335028340904</v>
      </c>
      <c r="IA18" s="1943">
        <v>1.363920380431165</v>
      </c>
      <c r="IB18" s="1943">
        <v>1.6182470847928569</v>
      </c>
      <c r="IC18" s="1943">
        <f t="shared" si="43"/>
        <v>5.1488009680581124</v>
      </c>
      <c r="ID18" s="1943">
        <v>0</v>
      </c>
      <c r="IE18" s="1943">
        <v>0.31190945264999997</v>
      </c>
      <c r="IF18" s="1943">
        <v>2.1511599540525008</v>
      </c>
      <c r="IG18" s="1943">
        <f t="shared" si="44"/>
        <v>2.463069406702501</v>
      </c>
      <c r="IH18" s="1943">
        <v>0</v>
      </c>
      <c r="II18" s="1943">
        <v>0</v>
      </c>
      <c r="IJ18" s="1943">
        <v>14.591172750000002</v>
      </c>
      <c r="IK18" s="1943">
        <f t="shared" si="45"/>
        <v>14.591172750000002</v>
      </c>
      <c r="IL18" s="1943">
        <v>0</v>
      </c>
      <c r="IM18" s="1943">
        <v>9.4352816839400013</v>
      </c>
      <c r="IN18" s="1943">
        <v>0</v>
      </c>
      <c r="IO18" s="1943">
        <f t="shared" si="46"/>
        <v>9.4352816839400013</v>
      </c>
      <c r="IP18" s="2094">
        <f t="shared" si="47"/>
        <v>31.638324808700617</v>
      </c>
    </row>
    <row r="19" spans="1:250" ht="37.5" customHeight="1" x14ac:dyDescent="0.5">
      <c r="A19" s="2095" t="s">
        <v>1524</v>
      </c>
      <c r="B19" s="2710"/>
      <c r="C19" s="2711"/>
      <c r="D19" s="2711"/>
      <c r="E19" s="2711"/>
      <c r="F19" s="2711"/>
      <c r="G19" s="2711"/>
      <c r="H19" s="2711"/>
      <c r="I19" s="2711"/>
      <c r="J19" s="2712"/>
      <c r="K19" s="2712"/>
      <c r="L19" s="1923"/>
      <c r="M19" s="1923"/>
      <c r="N19" s="1933"/>
      <c r="O19" s="1933"/>
      <c r="P19" s="1908"/>
      <c r="Q19" s="1908"/>
      <c r="R19" s="2713"/>
      <c r="S19" s="2010"/>
      <c r="T19" s="1923"/>
      <c r="U19" s="1923"/>
      <c r="V19" s="1908"/>
      <c r="W19" s="1923"/>
      <c r="X19" s="1923"/>
      <c r="Y19" s="1923"/>
      <c r="Z19" s="1908"/>
      <c r="AA19" s="1923"/>
      <c r="AB19" s="1923"/>
      <c r="AC19" s="1923"/>
      <c r="AD19" s="1908"/>
      <c r="AE19" s="1923"/>
      <c r="AF19" s="1923"/>
      <c r="AG19" s="1923"/>
      <c r="AH19" s="1923"/>
      <c r="AI19" s="2721"/>
      <c r="AJ19" s="2723"/>
      <c r="AK19" s="1968"/>
      <c r="AL19" s="1968"/>
      <c r="AM19" s="1968"/>
      <c r="AN19" s="1969"/>
      <c r="AO19" s="1968"/>
      <c r="AP19" s="1968"/>
      <c r="AQ19" s="1969"/>
      <c r="AR19" s="1969"/>
      <c r="AS19" s="1968"/>
      <c r="AT19" s="1968"/>
      <c r="AU19" s="1969"/>
      <c r="AV19" s="1968"/>
      <c r="AW19" s="1968"/>
      <c r="AX19" s="1968"/>
      <c r="AY19" s="1969"/>
      <c r="AZ19" s="2724"/>
      <c r="BA19" s="2728"/>
      <c r="BB19" s="1933"/>
      <c r="BC19" s="1933"/>
      <c r="BD19" s="2025"/>
      <c r="BE19" s="1968"/>
      <c r="BF19" s="1968"/>
      <c r="BG19" s="1968"/>
      <c r="BH19" s="2025"/>
      <c r="BI19" s="1968"/>
      <c r="BJ19" s="2025"/>
      <c r="BK19" s="2729"/>
      <c r="BL19" s="2731"/>
      <c r="BM19" s="1968"/>
      <c r="BN19" s="1968"/>
      <c r="BO19" s="2025"/>
      <c r="BP19" s="1968"/>
      <c r="BQ19" s="1968"/>
      <c r="BR19" s="1968"/>
      <c r="BS19" s="1969"/>
      <c r="BT19" s="1968"/>
      <c r="BU19" s="1968"/>
      <c r="BV19" s="1968"/>
      <c r="BW19" s="1969"/>
      <c r="BX19" s="1927"/>
      <c r="BY19" s="1927"/>
      <c r="BZ19" s="1927"/>
      <c r="CA19" s="1911"/>
      <c r="CB19" s="2738"/>
      <c r="CC19" s="2734"/>
      <c r="CD19" s="1947"/>
      <c r="CE19" s="1947"/>
      <c r="CF19" s="1947"/>
      <c r="CG19" s="1947"/>
      <c r="CH19" s="1947"/>
      <c r="CI19" s="1947"/>
      <c r="CJ19" s="1947"/>
      <c r="CK19" s="1947"/>
      <c r="CL19" s="1947"/>
      <c r="CM19" s="1974"/>
      <c r="CN19" s="1975"/>
      <c r="CO19" s="1974"/>
      <c r="CP19" s="1974"/>
      <c r="CQ19" s="1974"/>
      <c r="CR19" s="1975"/>
      <c r="CS19" s="2736"/>
      <c r="CT19" s="1974"/>
      <c r="CU19" s="1974"/>
      <c r="CV19" s="1974"/>
      <c r="CW19" s="1975"/>
      <c r="CX19" s="1974"/>
      <c r="CY19" s="1974"/>
      <c r="CZ19" s="1974"/>
      <c r="DA19" s="1975"/>
      <c r="DB19" s="1974"/>
      <c r="DC19" s="1974"/>
      <c r="DD19" s="1974"/>
      <c r="DE19" s="1974"/>
      <c r="DF19" s="1974"/>
      <c r="DG19" s="1974"/>
      <c r="DH19" s="1974"/>
      <c r="DI19" s="1974"/>
      <c r="DJ19" s="1974"/>
      <c r="DK19" s="1977"/>
      <c r="DL19" s="1974"/>
      <c r="DM19" s="1974"/>
      <c r="DN19" s="1974"/>
      <c r="DO19" s="1974"/>
      <c r="DP19" s="1974"/>
      <c r="DQ19" s="1974"/>
      <c r="DR19" s="1974"/>
      <c r="DS19" s="1974"/>
      <c r="DT19" s="1974"/>
      <c r="DU19" s="1974"/>
      <c r="DV19" s="1974"/>
      <c r="DW19" s="1974"/>
      <c r="DX19" s="1974"/>
      <c r="DY19" s="1974"/>
      <c r="DZ19" s="1974"/>
      <c r="EA19" s="1978"/>
      <c r="EB19" s="2010"/>
      <c r="EC19" s="1923"/>
      <c r="ED19" s="1923"/>
      <c r="EE19" s="1923"/>
      <c r="EF19" s="1923"/>
      <c r="EG19" s="1923"/>
      <c r="EH19" s="1923"/>
      <c r="EI19" s="1923"/>
      <c r="EJ19" s="1923"/>
      <c r="EK19" s="1923"/>
      <c r="EL19" s="1923"/>
      <c r="EM19" s="1923"/>
      <c r="EN19" s="1923"/>
      <c r="EO19" s="1923"/>
      <c r="EP19" s="1923"/>
      <c r="EQ19" s="1923"/>
      <c r="ER19" s="2011"/>
      <c r="ES19" s="2010"/>
      <c r="ET19" s="1923"/>
      <c r="EU19" s="1923"/>
      <c r="EV19" s="1923"/>
      <c r="EW19" s="1923"/>
      <c r="EX19" s="1923"/>
      <c r="EY19" s="1923"/>
      <c r="EZ19" s="1923"/>
      <c r="FA19" s="1923"/>
      <c r="FB19" s="1923"/>
      <c r="FC19" s="1923"/>
      <c r="FD19" s="1923"/>
      <c r="FE19" s="1923"/>
      <c r="FF19" s="1923"/>
      <c r="FG19" s="1923"/>
      <c r="FH19" s="1923"/>
      <c r="FI19" s="2011"/>
      <c r="FJ19" s="2010"/>
      <c r="FK19" s="1923"/>
      <c r="FL19" s="1923"/>
      <c r="FM19" s="1943"/>
      <c r="FN19" s="1923"/>
      <c r="FO19" s="1923"/>
      <c r="FP19" s="1923"/>
      <c r="FQ19" s="1923"/>
      <c r="FR19" s="1923"/>
      <c r="FS19" s="1923"/>
      <c r="FT19" s="1923"/>
      <c r="FU19" s="1923"/>
      <c r="FV19" s="1923"/>
      <c r="FW19" s="1923"/>
      <c r="FX19" s="1923"/>
      <c r="FY19" s="1943"/>
      <c r="FZ19" s="2094"/>
      <c r="GA19" s="2093"/>
      <c r="GB19" s="1943"/>
      <c r="GC19" s="1943"/>
      <c r="GD19" s="1943"/>
      <c r="GE19" s="1943"/>
      <c r="GF19" s="1943"/>
      <c r="GG19" s="1943"/>
      <c r="GH19" s="1943"/>
      <c r="GI19" s="1943"/>
      <c r="GJ19" s="1943"/>
      <c r="GK19" s="1943"/>
      <c r="GL19" s="1943"/>
      <c r="GM19" s="1943"/>
      <c r="GN19" s="1943"/>
      <c r="GO19" s="1943"/>
      <c r="GP19" s="1943"/>
      <c r="GQ19" s="2094"/>
      <c r="GR19" s="2093"/>
      <c r="GS19" s="1943"/>
      <c r="GT19" s="1943"/>
      <c r="GU19" s="1943"/>
      <c r="GV19" s="1943"/>
      <c r="GW19" s="1943"/>
      <c r="GX19" s="1943"/>
      <c r="GY19" s="1943"/>
      <c r="GZ19" s="1943"/>
      <c r="HA19" s="1943"/>
      <c r="HB19" s="1943"/>
      <c r="HC19" s="1943"/>
      <c r="HD19" s="1943"/>
      <c r="HE19" s="1943"/>
      <c r="HF19" s="1943"/>
      <c r="HG19" s="1943"/>
      <c r="HH19" s="2094"/>
      <c r="HI19" s="2093"/>
      <c r="HJ19" s="1943"/>
      <c r="HK19" s="1943"/>
      <c r="HL19" s="1943"/>
      <c r="HM19" s="1943"/>
      <c r="HN19" s="1943"/>
      <c r="HO19" s="1943">
        <v>82.459920895965013</v>
      </c>
      <c r="HP19" s="1943">
        <f t="shared" ref="HP19" si="58">HO19+HN19+HM19</f>
        <v>82.459920895965013</v>
      </c>
      <c r="HQ19" s="1943">
        <v>0</v>
      </c>
      <c r="HR19" s="1943">
        <v>0</v>
      </c>
      <c r="HS19" s="1943">
        <v>37.873855685707341</v>
      </c>
      <c r="HT19" s="1943">
        <f t="shared" ref="HT19" si="59">HS19+HR19+HQ19</f>
        <v>37.873855685707341</v>
      </c>
      <c r="HU19" s="1943">
        <v>0</v>
      </c>
      <c r="HV19" s="1943">
        <v>1.6587229157428574</v>
      </c>
      <c r="HW19" s="1943">
        <v>3.4665426278857145</v>
      </c>
      <c r="HX19" s="1943">
        <f t="shared" ref="HX19" si="60">HW19+HV19+HU19</f>
        <v>5.1252655436285721</v>
      </c>
      <c r="HY19" s="2094">
        <f>HX19+HT19+HP19+HL19</f>
        <v>125.45904212530093</v>
      </c>
      <c r="HZ19" s="2093">
        <v>0</v>
      </c>
      <c r="IA19" s="1943">
        <v>0</v>
      </c>
      <c r="IB19" s="1943">
        <v>0</v>
      </c>
      <c r="IC19" s="1943">
        <f t="shared" ref="IC19" si="61">SUM(HZ19:IB19)</f>
        <v>0</v>
      </c>
      <c r="ID19" s="1943">
        <v>0</v>
      </c>
      <c r="IE19" s="1943">
        <v>0</v>
      </c>
      <c r="IF19" s="1943">
        <v>0</v>
      </c>
      <c r="IG19" s="1943">
        <f t="shared" ref="IG19" si="62">SUM(ID19:IF19)</f>
        <v>0</v>
      </c>
      <c r="IH19" s="1943">
        <v>0</v>
      </c>
      <c r="II19" s="1943">
        <v>95.463136649999996</v>
      </c>
      <c r="IJ19" s="1943">
        <v>97.052953800000012</v>
      </c>
      <c r="IK19" s="1943">
        <f t="shared" ref="IK19" si="63">SUM(IH19:IJ19)</f>
        <v>192.51609045000001</v>
      </c>
      <c r="IL19" s="1943">
        <v>61.91972621654751</v>
      </c>
      <c r="IM19" s="1943">
        <v>57.045174375000002</v>
      </c>
      <c r="IN19" s="1943">
        <v>53.889533449363853</v>
      </c>
      <c r="IO19" s="1943">
        <f t="shared" ref="IO19" si="64">SUM(IL19:IN19)</f>
        <v>172.85443404091137</v>
      </c>
      <c r="IP19" s="2094">
        <f t="shared" ref="IP19" si="65">IC19+IG19+IK19+IO19</f>
        <v>365.37052449091141</v>
      </c>
    </row>
    <row r="20" spans="1:250" ht="37.5" customHeight="1" x14ac:dyDescent="0.5">
      <c r="A20" s="2095" t="s">
        <v>1525</v>
      </c>
      <c r="B20" s="2710"/>
      <c r="C20" s="2711"/>
      <c r="D20" s="2711"/>
      <c r="E20" s="2711"/>
      <c r="F20" s="2711"/>
      <c r="G20" s="2711"/>
      <c r="H20" s="2711"/>
      <c r="I20" s="2711"/>
      <c r="J20" s="2712"/>
      <c r="K20" s="2712"/>
      <c r="L20" s="1923"/>
      <c r="M20" s="1923"/>
      <c r="N20" s="1933"/>
      <c r="O20" s="1933"/>
      <c r="P20" s="1908"/>
      <c r="Q20" s="1908"/>
      <c r="R20" s="2713"/>
      <c r="S20" s="2010"/>
      <c r="T20" s="1923"/>
      <c r="U20" s="1923"/>
      <c r="V20" s="1908"/>
      <c r="W20" s="1923"/>
      <c r="X20" s="1923"/>
      <c r="Y20" s="1923"/>
      <c r="Z20" s="1908"/>
      <c r="AA20" s="1923"/>
      <c r="AB20" s="1923"/>
      <c r="AC20" s="1923"/>
      <c r="AD20" s="1908"/>
      <c r="AE20" s="1923"/>
      <c r="AF20" s="1923"/>
      <c r="AG20" s="1923"/>
      <c r="AH20" s="1923"/>
      <c r="AI20" s="2721"/>
      <c r="AJ20" s="2723"/>
      <c r="AK20" s="1968"/>
      <c r="AL20" s="1968"/>
      <c r="AM20" s="1968"/>
      <c r="AN20" s="1969"/>
      <c r="AO20" s="1968"/>
      <c r="AP20" s="1968"/>
      <c r="AQ20" s="1969"/>
      <c r="AR20" s="1969"/>
      <c r="AS20" s="1968"/>
      <c r="AT20" s="1968"/>
      <c r="AU20" s="1969"/>
      <c r="AV20" s="1968"/>
      <c r="AW20" s="1968"/>
      <c r="AX20" s="1968"/>
      <c r="AY20" s="1969"/>
      <c r="AZ20" s="2724"/>
      <c r="BA20" s="2728">
        <v>0</v>
      </c>
      <c r="BB20" s="1933">
        <v>0</v>
      </c>
      <c r="BC20" s="1933">
        <v>0</v>
      </c>
      <c r="BD20" s="2025">
        <v>0</v>
      </c>
      <c r="BE20" s="1933">
        <v>0</v>
      </c>
      <c r="BF20" s="1933">
        <v>0</v>
      </c>
      <c r="BG20" s="1933">
        <v>0</v>
      </c>
      <c r="BH20" s="2025">
        <v>0</v>
      </c>
      <c r="BI20" s="1933">
        <v>0</v>
      </c>
      <c r="BJ20" s="2025">
        <v>0</v>
      </c>
      <c r="BK20" s="2729">
        <v>0</v>
      </c>
      <c r="BL20" s="2728">
        <v>0</v>
      </c>
      <c r="BM20" s="1933">
        <v>0</v>
      </c>
      <c r="BN20" s="1968">
        <v>16.44559782</v>
      </c>
      <c r="BO20" s="2025">
        <v>16.44559782</v>
      </c>
      <c r="BP20" s="1968">
        <v>0</v>
      </c>
      <c r="BQ20" s="1968">
        <v>0</v>
      </c>
      <c r="BR20" s="1968">
        <v>0</v>
      </c>
      <c r="BS20" s="1969">
        <v>0</v>
      </c>
      <c r="BT20" s="1968">
        <v>0</v>
      </c>
      <c r="BU20" s="1968">
        <v>0</v>
      </c>
      <c r="BV20" s="1968">
        <v>0</v>
      </c>
      <c r="BW20" s="1969">
        <v>0</v>
      </c>
      <c r="BX20" s="1927">
        <v>0</v>
      </c>
      <c r="BY20" s="1927">
        <v>0</v>
      </c>
      <c r="BZ20" s="1927">
        <v>0</v>
      </c>
      <c r="CA20" s="1911">
        <v>0</v>
      </c>
      <c r="CB20" s="2732">
        <f t="shared" si="28"/>
        <v>16.44559782</v>
      </c>
      <c r="CC20" s="2734">
        <v>0</v>
      </c>
      <c r="CD20" s="1947">
        <v>0</v>
      </c>
      <c r="CE20" s="1947">
        <v>0</v>
      </c>
      <c r="CF20" s="1947">
        <v>0</v>
      </c>
      <c r="CG20" s="1947">
        <v>0</v>
      </c>
      <c r="CH20" s="1947">
        <v>0</v>
      </c>
      <c r="CI20" s="1947">
        <v>0</v>
      </c>
      <c r="CJ20" s="1947">
        <v>0</v>
      </c>
      <c r="CK20" s="1947">
        <v>0</v>
      </c>
      <c r="CL20" s="1974">
        <v>0</v>
      </c>
      <c r="CM20" s="1974">
        <v>0</v>
      </c>
      <c r="CN20" s="1975">
        <v>0</v>
      </c>
      <c r="CO20" s="1974">
        <v>0</v>
      </c>
      <c r="CP20" s="1974">
        <v>0</v>
      </c>
      <c r="CQ20" s="1974">
        <v>0</v>
      </c>
      <c r="CR20" s="1975">
        <v>0</v>
      </c>
      <c r="CS20" s="2736">
        <v>0</v>
      </c>
      <c r="CT20" s="1974">
        <v>25.823570503949998</v>
      </c>
      <c r="CU20" s="1974">
        <v>0</v>
      </c>
      <c r="CV20" s="1974">
        <v>0</v>
      </c>
      <c r="CW20" s="1975">
        <v>25.823570503949998</v>
      </c>
      <c r="CX20" s="1974">
        <v>0</v>
      </c>
      <c r="CY20" s="1974">
        <v>0</v>
      </c>
      <c r="CZ20" s="1974">
        <v>0</v>
      </c>
      <c r="DA20" s="1975">
        <v>0</v>
      </c>
      <c r="DB20" s="1974">
        <v>0</v>
      </c>
      <c r="DC20" s="1974">
        <v>0</v>
      </c>
      <c r="DD20" s="1974">
        <v>0</v>
      </c>
      <c r="DE20" s="1974">
        <v>0</v>
      </c>
      <c r="DF20" s="1974">
        <v>0</v>
      </c>
      <c r="DG20" s="1974">
        <v>0</v>
      </c>
      <c r="DH20" s="1974">
        <v>0</v>
      </c>
      <c r="DI20" s="1974">
        <v>0</v>
      </c>
      <c r="DJ20" s="1974">
        <v>25.823570503949998</v>
      </c>
      <c r="DK20" s="1977">
        <v>0</v>
      </c>
      <c r="DL20" s="1974">
        <v>0</v>
      </c>
      <c r="DM20" s="1974">
        <v>0</v>
      </c>
      <c r="DN20" s="1974">
        <v>0</v>
      </c>
      <c r="DO20" s="1974">
        <v>0</v>
      </c>
      <c r="DP20" s="1974">
        <v>0</v>
      </c>
      <c r="DQ20" s="1974">
        <v>0</v>
      </c>
      <c r="DR20" s="1974">
        <v>0</v>
      </c>
      <c r="DS20" s="1974">
        <v>0</v>
      </c>
      <c r="DT20" s="1974">
        <v>0</v>
      </c>
      <c r="DU20" s="1974">
        <v>0</v>
      </c>
      <c r="DV20" s="1974">
        <v>0</v>
      </c>
      <c r="DW20" s="1974">
        <v>0</v>
      </c>
      <c r="DX20" s="1974">
        <v>0</v>
      </c>
      <c r="DY20" s="1974">
        <v>0</v>
      </c>
      <c r="DZ20" s="1974">
        <v>0</v>
      </c>
      <c r="EA20" s="1978">
        <v>0</v>
      </c>
      <c r="EB20" s="2010">
        <v>0</v>
      </c>
      <c r="EC20" s="1923">
        <v>0</v>
      </c>
      <c r="ED20" s="1923">
        <v>0</v>
      </c>
      <c r="EE20" s="1923">
        <v>0</v>
      </c>
      <c r="EF20" s="1923">
        <v>0</v>
      </c>
      <c r="EG20" s="1923">
        <v>0</v>
      </c>
      <c r="EH20" s="1923">
        <v>0</v>
      </c>
      <c r="EI20" s="1923">
        <v>0</v>
      </c>
      <c r="EJ20" s="1923">
        <v>0</v>
      </c>
      <c r="EK20" s="1923">
        <v>0</v>
      </c>
      <c r="EL20" s="1923">
        <v>0</v>
      </c>
      <c r="EM20" s="1923">
        <v>0</v>
      </c>
      <c r="EN20" s="1923">
        <v>0</v>
      </c>
      <c r="EO20" s="1923">
        <v>0</v>
      </c>
      <c r="EP20" s="1923">
        <v>0</v>
      </c>
      <c r="EQ20" s="1923">
        <v>0</v>
      </c>
      <c r="ER20" s="2011">
        <v>0</v>
      </c>
      <c r="ES20" s="2010">
        <v>0</v>
      </c>
      <c r="ET20" s="1923">
        <v>0</v>
      </c>
      <c r="EU20" s="1923">
        <v>0</v>
      </c>
      <c r="EV20" s="1923">
        <f t="shared" si="29"/>
        <v>0</v>
      </c>
      <c r="EW20" s="1923">
        <v>0</v>
      </c>
      <c r="EX20" s="1923">
        <v>0</v>
      </c>
      <c r="EY20" s="1923">
        <v>0</v>
      </c>
      <c r="EZ20" s="1923">
        <f t="shared" si="30"/>
        <v>0</v>
      </c>
      <c r="FA20" s="1923">
        <v>0</v>
      </c>
      <c r="FB20" s="1923">
        <v>0</v>
      </c>
      <c r="FC20" s="1923">
        <v>0</v>
      </c>
      <c r="FD20" s="1923">
        <f t="shared" si="31"/>
        <v>0</v>
      </c>
      <c r="FE20" s="1923">
        <v>0</v>
      </c>
      <c r="FF20" s="1923">
        <v>0</v>
      </c>
      <c r="FG20" s="1923">
        <v>0</v>
      </c>
      <c r="FH20" s="1923">
        <f t="shared" si="32"/>
        <v>0</v>
      </c>
      <c r="FI20" s="2011">
        <f t="shared" si="33"/>
        <v>0</v>
      </c>
      <c r="FJ20" s="2010">
        <v>0</v>
      </c>
      <c r="FK20" s="1923">
        <v>0</v>
      </c>
      <c r="FL20" s="1923">
        <v>0</v>
      </c>
      <c r="FM20" s="1943">
        <f t="shared" si="34"/>
        <v>0</v>
      </c>
      <c r="FN20" s="1923">
        <v>0</v>
      </c>
      <c r="FO20" s="1923">
        <v>0</v>
      </c>
      <c r="FP20" s="1923">
        <v>0</v>
      </c>
      <c r="FQ20" s="1923">
        <f t="shared" si="35"/>
        <v>0</v>
      </c>
      <c r="FR20" s="1923">
        <v>0</v>
      </c>
      <c r="FS20" s="1923">
        <v>0</v>
      </c>
      <c r="FT20" s="1923">
        <v>0</v>
      </c>
      <c r="FU20" s="1923">
        <f t="shared" si="36"/>
        <v>0</v>
      </c>
      <c r="FV20" s="1923">
        <v>0</v>
      </c>
      <c r="FW20" s="1923">
        <v>0</v>
      </c>
      <c r="FX20" s="1923">
        <v>0</v>
      </c>
      <c r="FY20" s="1943">
        <f>FV20+FW20+FX20</f>
        <v>0</v>
      </c>
      <c r="FZ20" s="2094">
        <f t="shared" si="38"/>
        <v>0</v>
      </c>
      <c r="GA20" s="2093">
        <v>0</v>
      </c>
      <c r="GB20" s="1943">
        <v>0</v>
      </c>
      <c r="GC20" s="1943">
        <v>0</v>
      </c>
      <c r="GD20" s="1943">
        <f t="shared" si="48"/>
        <v>0</v>
      </c>
      <c r="GE20" s="1943">
        <v>0</v>
      </c>
      <c r="GF20" s="1943">
        <v>0</v>
      </c>
      <c r="GG20" s="1943">
        <v>0</v>
      </c>
      <c r="GH20" s="1943">
        <f t="shared" si="49"/>
        <v>0</v>
      </c>
      <c r="GI20" s="1943">
        <v>0</v>
      </c>
      <c r="GJ20" s="1943">
        <v>0</v>
      </c>
      <c r="GK20" s="1943">
        <v>0</v>
      </c>
      <c r="GL20" s="1943">
        <f t="shared" si="50"/>
        <v>0</v>
      </c>
      <c r="GM20" s="1943">
        <v>0</v>
      </c>
      <c r="GN20" s="1943">
        <v>0</v>
      </c>
      <c r="GO20" s="1943">
        <v>0</v>
      </c>
      <c r="GP20" s="1943">
        <f>GM20+GN20+GO20</f>
        <v>0</v>
      </c>
      <c r="GQ20" s="2094">
        <f t="shared" si="40"/>
        <v>0</v>
      </c>
      <c r="GR20" s="2093">
        <v>0</v>
      </c>
      <c r="GS20" s="1943">
        <v>0</v>
      </c>
      <c r="GT20" s="1943">
        <v>0</v>
      </c>
      <c r="GU20" s="1943">
        <f t="shared" si="51"/>
        <v>0</v>
      </c>
      <c r="GV20" s="1943">
        <v>0</v>
      </c>
      <c r="GW20" s="1943">
        <v>0</v>
      </c>
      <c r="GX20" s="1943">
        <v>0</v>
      </c>
      <c r="GY20" s="1943">
        <f t="shared" si="52"/>
        <v>0</v>
      </c>
      <c r="GZ20" s="1943">
        <v>0</v>
      </c>
      <c r="HA20" s="1943">
        <v>0</v>
      </c>
      <c r="HB20" s="1943">
        <v>93.525723237053569</v>
      </c>
      <c r="HC20" s="1943">
        <f t="shared" si="53"/>
        <v>93.525723237053569</v>
      </c>
      <c r="HD20" s="1943">
        <v>86.375985060272598</v>
      </c>
      <c r="HE20" s="1943">
        <v>0</v>
      </c>
      <c r="HF20" s="1943">
        <v>0</v>
      </c>
      <c r="HG20" s="1943">
        <f t="shared" si="54"/>
        <v>86.375985060272598</v>
      </c>
      <c r="HH20" s="2094">
        <f t="shared" si="41"/>
        <v>179.90170829732617</v>
      </c>
      <c r="HI20" s="2093">
        <v>0</v>
      </c>
      <c r="HJ20" s="1943">
        <v>0</v>
      </c>
      <c r="HK20" s="1943">
        <v>0</v>
      </c>
      <c r="HL20" s="1943">
        <f t="shared" si="25"/>
        <v>0</v>
      </c>
      <c r="HM20" s="1943">
        <v>0</v>
      </c>
      <c r="HN20" s="1943">
        <v>0</v>
      </c>
      <c r="HO20" s="1943">
        <v>0</v>
      </c>
      <c r="HP20" s="1943">
        <f t="shared" si="55"/>
        <v>0</v>
      </c>
      <c r="HQ20" s="1943">
        <v>0</v>
      </c>
      <c r="HR20" s="1943">
        <v>0</v>
      </c>
      <c r="HS20" s="1943">
        <v>0</v>
      </c>
      <c r="HT20" s="1943">
        <f t="shared" si="56"/>
        <v>0</v>
      </c>
      <c r="HU20" s="1943">
        <v>0</v>
      </c>
      <c r="HV20" s="1943">
        <v>0</v>
      </c>
      <c r="HW20" s="1943">
        <v>0</v>
      </c>
      <c r="HX20" s="1943">
        <f t="shared" si="57"/>
        <v>0</v>
      </c>
      <c r="HY20" s="2094">
        <f t="shared" si="42"/>
        <v>0</v>
      </c>
      <c r="HZ20" s="2093">
        <v>0</v>
      </c>
      <c r="IA20" s="1943">
        <v>0</v>
      </c>
      <c r="IB20" s="1943">
        <v>0</v>
      </c>
      <c r="IC20" s="1943">
        <f t="shared" si="43"/>
        <v>0</v>
      </c>
      <c r="ID20" s="1943">
        <v>0</v>
      </c>
      <c r="IE20" s="1943">
        <v>0</v>
      </c>
      <c r="IF20" s="1943">
        <v>0</v>
      </c>
      <c r="IG20" s="1943">
        <f t="shared" si="44"/>
        <v>0</v>
      </c>
      <c r="IH20" s="1943">
        <v>0</v>
      </c>
      <c r="II20" s="1943">
        <v>0</v>
      </c>
      <c r="IJ20" s="1943">
        <v>0</v>
      </c>
      <c r="IK20" s="1943">
        <f t="shared" si="45"/>
        <v>0</v>
      </c>
      <c r="IL20" s="1943">
        <v>0</v>
      </c>
      <c r="IM20" s="1943">
        <v>0</v>
      </c>
      <c r="IN20" s="1943">
        <v>0</v>
      </c>
      <c r="IO20" s="1943">
        <f t="shared" si="46"/>
        <v>0</v>
      </c>
      <c r="IP20" s="2094">
        <f t="shared" si="47"/>
        <v>0</v>
      </c>
    </row>
    <row r="21" spans="1:250" ht="37.5" customHeight="1" x14ac:dyDescent="0.5">
      <c r="A21" s="2095" t="s">
        <v>72</v>
      </c>
      <c r="B21" s="2710"/>
      <c r="C21" s="2711"/>
      <c r="D21" s="2711"/>
      <c r="E21" s="2711"/>
      <c r="F21" s="2711"/>
      <c r="G21" s="2711"/>
      <c r="H21" s="2711"/>
      <c r="I21" s="2711"/>
      <c r="J21" s="2712"/>
      <c r="K21" s="2712"/>
      <c r="L21" s="1923"/>
      <c r="M21" s="1923"/>
      <c r="N21" s="1933"/>
      <c r="O21" s="1933"/>
      <c r="P21" s="1908"/>
      <c r="Q21" s="1908"/>
      <c r="R21" s="2713"/>
      <c r="S21" s="2010"/>
      <c r="T21" s="1923"/>
      <c r="U21" s="1923"/>
      <c r="V21" s="1908"/>
      <c r="W21" s="1923"/>
      <c r="X21" s="1923"/>
      <c r="Y21" s="1923"/>
      <c r="Z21" s="1908"/>
      <c r="AA21" s="1923"/>
      <c r="AB21" s="1923"/>
      <c r="AC21" s="1923"/>
      <c r="AD21" s="1908"/>
      <c r="AE21" s="1923"/>
      <c r="AF21" s="1923"/>
      <c r="AG21" s="1923"/>
      <c r="AH21" s="1923"/>
      <c r="AI21" s="2721"/>
      <c r="AJ21" s="2723"/>
      <c r="AK21" s="1968"/>
      <c r="AL21" s="1968"/>
      <c r="AM21" s="1968"/>
      <c r="AN21" s="1969"/>
      <c r="AO21" s="1968"/>
      <c r="AP21" s="1968"/>
      <c r="AQ21" s="1969"/>
      <c r="AR21" s="1969"/>
      <c r="AS21" s="1968"/>
      <c r="AT21" s="1968"/>
      <c r="AU21" s="1969"/>
      <c r="AV21" s="1968"/>
      <c r="AW21" s="1968"/>
      <c r="AX21" s="1968"/>
      <c r="AY21" s="1969"/>
      <c r="AZ21" s="2724"/>
      <c r="BA21" s="2728"/>
      <c r="BB21" s="1933"/>
      <c r="BC21" s="1933"/>
      <c r="BD21" s="2025"/>
      <c r="BE21" s="1933"/>
      <c r="BF21" s="1933"/>
      <c r="BG21" s="1933"/>
      <c r="BH21" s="2025"/>
      <c r="BI21" s="1933"/>
      <c r="BJ21" s="2025"/>
      <c r="BK21" s="2729"/>
      <c r="BL21" s="2728"/>
      <c r="BM21" s="1933" t="s">
        <v>152</v>
      </c>
      <c r="BN21" s="1933" t="s">
        <v>152</v>
      </c>
      <c r="BO21" s="2025" t="s">
        <v>152</v>
      </c>
      <c r="BP21" s="1933" t="s">
        <v>152</v>
      </c>
      <c r="BQ21" s="1933" t="s">
        <v>152</v>
      </c>
      <c r="BR21" s="1933" t="s">
        <v>152</v>
      </c>
      <c r="BS21" s="2025" t="s">
        <v>152</v>
      </c>
      <c r="BT21" s="1933" t="s">
        <v>152</v>
      </c>
      <c r="BU21" s="1933" t="s">
        <v>152</v>
      </c>
      <c r="BV21" s="1933" t="s">
        <v>152</v>
      </c>
      <c r="BW21" s="2025" t="s">
        <v>152</v>
      </c>
      <c r="BX21" s="1933" t="s">
        <v>152</v>
      </c>
      <c r="BY21" s="1933" t="s">
        <v>152</v>
      </c>
      <c r="BZ21" s="2025" t="s">
        <v>152</v>
      </c>
      <c r="CA21" s="2025" t="s">
        <v>152</v>
      </c>
      <c r="CB21" s="2738"/>
      <c r="CC21" s="1977">
        <v>0</v>
      </c>
      <c r="CD21" s="1947">
        <v>34.245928290000002</v>
      </c>
      <c r="CE21" s="1947">
        <v>37.244886276000003</v>
      </c>
      <c r="CF21" s="1947">
        <v>71.490814566000012</v>
      </c>
      <c r="CG21" s="1947">
        <v>0</v>
      </c>
      <c r="CH21" s="1947">
        <v>52.523289281700002</v>
      </c>
      <c r="CI21" s="1947">
        <v>0</v>
      </c>
      <c r="CJ21" s="1947">
        <v>52.523289281700002</v>
      </c>
      <c r="CK21" s="1947">
        <v>0</v>
      </c>
      <c r="CL21" s="1974">
        <v>0</v>
      </c>
      <c r="CM21" s="1974">
        <v>88.828396984125007</v>
      </c>
      <c r="CN21" s="1975">
        <v>88.828396984125007</v>
      </c>
      <c r="CO21" s="1974">
        <v>0</v>
      </c>
      <c r="CP21" s="1974">
        <v>44.20819298</v>
      </c>
      <c r="CQ21" s="1974">
        <v>56.401253336400003</v>
      </c>
      <c r="CR21" s="1975">
        <v>100.60944631640001</v>
      </c>
      <c r="CS21" s="2736">
        <v>313.45194714822503</v>
      </c>
      <c r="CT21" s="1974">
        <v>0</v>
      </c>
      <c r="CU21" s="1974">
        <v>52.191707252625001</v>
      </c>
      <c r="CV21" s="1974">
        <v>0</v>
      </c>
      <c r="CW21" s="1975">
        <v>52.191707252625001</v>
      </c>
      <c r="CX21" s="1974">
        <v>0</v>
      </c>
      <c r="CY21" s="1974">
        <v>0</v>
      </c>
      <c r="CZ21" s="1974">
        <v>0</v>
      </c>
      <c r="DA21" s="1975">
        <v>0</v>
      </c>
      <c r="DB21" s="1974">
        <v>0</v>
      </c>
      <c r="DC21" s="1974">
        <v>0</v>
      </c>
      <c r="DD21" s="1974">
        <v>0</v>
      </c>
      <c r="DE21" s="1974">
        <v>0</v>
      </c>
      <c r="DF21" s="1974">
        <v>0</v>
      </c>
      <c r="DG21" s="1974">
        <v>0</v>
      </c>
      <c r="DH21" s="1974">
        <v>0</v>
      </c>
      <c r="DI21" s="1974">
        <v>0</v>
      </c>
      <c r="DJ21" s="1974">
        <v>52.191707252625001</v>
      </c>
      <c r="DK21" s="1977">
        <v>0</v>
      </c>
      <c r="DL21" s="1974">
        <v>0</v>
      </c>
      <c r="DM21" s="1974">
        <v>0</v>
      </c>
      <c r="DN21" s="1974">
        <v>0</v>
      </c>
      <c r="DO21" s="1974">
        <v>0</v>
      </c>
      <c r="DP21" s="1974">
        <v>0</v>
      </c>
      <c r="DQ21" s="1974">
        <v>0</v>
      </c>
      <c r="DR21" s="1974">
        <v>0</v>
      </c>
      <c r="DS21" s="1974">
        <v>0</v>
      </c>
      <c r="DT21" s="1974">
        <v>0</v>
      </c>
      <c r="DU21" s="1974">
        <v>0</v>
      </c>
      <c r="DV21" s="1974">
        <v>0</v>
      </c>
      <c r="DW21" s="1974">
        <v>0</v>
      </c>
      <c r="DX21" s="1974">
        <v>0</v>
      </c>
      <c r="DY21" s="1974">
        <v>0</v>
      </c>
      <c r="DZ21" s="1974">
        <v>0</v>
      </c>
      <c r="EA21" s="1978">
        <v>0</v>
      </c>
      <c r="EB21" s="2010">
        <v>0</v>
      </c>
      <c r="EC21" s="1923">
        <v>0</v>
      </c>
      <c r="ED21" s="1923">
        <v>0</v>
      </c>
      <c r="EE21" s="1923">
        <v>0</v>
      </c>
      <c r="EF21" s="1923">
        <v>0</v>
      </c>
      <c r="EG21" s="1923">
        <v>0</v>
      </c>
      <c r="EH21" s="1923">
        <v>0</v>
      </c>
      <c r="EI21" s="1923">
        <v>0</v>
      </c>
      <c r="EJ21" s="1923">
        <v>0</v>
      </c>
      <c r="EK21" s="1923">
        <v>0</v>
      </c>
      <c r="EL21" s="1923">
        <v>0</v>
      </c>
      <c r="EM21" s="1923">
        <v>0</v>
      </c>
      <c r="EN21" s="1923">
        <v>0</v>
      </c>
      <c r="EO21" s="1923">
        <v>0</v>
      </c>
      <c r="EP21" s="1923">
        <v>0</v>
      </c>
      <c r="EQ21" s="1923">
        <v>0</v>
      </c>
      <c r="ER21" s="2011">
        <v>0</v>
      </c>
      <c r="ES21" s="2010">
        <v>0</v>
      </c>
      <c r="ET21" s="1923">
        <v>0</v>
      </c>
      <c r="EU21" s="1923">
        <v>0</v>
      </c>
      <c r="EV21" s="1923">
        <f t="shared" si="29"/>
        <v>0</v>
      </c>
      <c r="EW21" s="1923">
        <v>0</v>
      </c>
      <c r="EX21" s="1923">
        <v>0</v>
      </c>
      <c r="EY21" s="1923">
        <v>0</v>
      </c>
      <c r="EZ21" s="1923">
        <f t="shared" si="30"/>
        <v>0</v>
      </c>
      <c r="FA21" s="1923">
        <v>0</v>
      </c>
      <c r="FB21" s="1923">
        <v>0</v>
      </c>
      <c r="FC21" s="1923">
        <v>0</v>
      </c>
      <c r="FD21" s="1923">
        <f t="shared" si="31"/>
        <v>0</v>
      </c>
      <c r="FE21" s="1923">
        <v>0</v>
      </c>
      <c r="FF21" s="1923">
        <v>0</v>
      </c>
      <c r="FG21" s="1923">
        <v>0</v>
      </c>
      <c r="FH21" s="1923">
        <f t="shared" si="32"/>
        <v>0</v>
      </c>
      <c r="FI21" s="2011">
        <f t="shared" si="33"/>
        <v>0</v>
      </c>
      <c r="FJ21" s="2010">
        <v>0</v>
      </c>
      <c r="FK21" s="1923">
        <v>0</v>
      </c>
      <c r="FL21" s="1923">
        <v>0</v>
      </c>
      <c r="FM21" s="1943">
        <f t="shared" si="34"/>
        <v>0</v>
      </c>
      <c r="FN21" s="1923">
        <v>0</v>
      </c>
      <c r="FO21" s="1923">
        <v>0</v>
      </c>
      <c r="FP21" s="1923">
        <v>0</v>
      </c>
      <c r="FQ21" s="1923">
        <f>FN21+FO21+FP21</f>
        <v>0</v>
      </c>
      <c r="FR21" s="1923">
        <v>0</v>
      </c>
      <c r="FS21" s="1923">
        <v>0</v>
      </c>
      <c r="FT21" s="1923">
        <v>0</v>
      </c>
      <c r="FU21" s="1923">
        <f t="shared" si="36"/>
        <v>0</v>
      </c>
      <c r="FV21" s="1923">
        <v>0</v>
      </c>
      <c r="FW21" s="1923">
        <v>0</v>
      </c>
      <c r="FX21" s="1923">
        <v>0</v>
      </c>
      <c r="FY21" s="1943">
        <f t="shared" si="37"/>
        <v>0</v>
      </c>
      <c r="FZ21" s="2094">
        <f t="shared" si="38"/>
        <v>0</v>
      </c>
      <c r="GA21" s="2093">
        <v>0</v>
      </c>
      <c r="GB21" s="1943">
        <v>0</v>
      </c>
      <c r="GC21" s="1943">
        <v>0</v>
      </c>
      <c r="GD21" s="1943">
        <f t="shared" si="48"/>
        <v>0</v>
      </c>
      <c r="GE21" s="1943">
        <v>0</v>
      </c>
      <c r="GF21" s="1943">
        <v>0</v>
      </c>
      <c r="GG21" s="1943">
        <v>0</v>
      </c>
      <c r="GH21" s="1943">
        <f t="shared" si="49"/>
        <v>0</v>
      </c>
      <c r="GI21" s="1943">
        <v>0</v>
      </c>
      <c r="GJ21" s="1943">
        <v>0</v>
      </c>
      <c r="GK21" s="1943">
        <v>0</v>
      </c>
      <c r="GL21" s="1943">
        <f t="shared" si="50"/>
        <v>0</v>
      </c>
      <c r="GM21" s="1943">
        <v>0</v>
      </c>
      <c r="GN21" s="1943">
        <v>0</v>
      </c>
      <c r="GO21" s="1943">
        <v>0</v>
      </c>
      <c r="GP21" s="1943">
        <f t="shared" ref="GP21:GP25" si="66">GM21+GN21+GO21</f>
        <v>0</v>
      </c>
      <c r="GQ21" s="2094">
        <f t="shared" si="40"/>
        <v>0</v>
      </c>
      <c r="GR21" s="2093">
        <v>0</v>
      </c>
      <c r="GS21" s="1943">
        <v>0</v>
      </c>
      <c r="GT21" s="1943">
        <v>0</v>
      </c>
      <c r="GU21" s="1943">
        <f t="shared" si="51"/>
        <v>0</v>
      </c>
      <c r="GV21" s="1943">
        <v>0</v>
      </c>
      <c r="GW21" s="1943">
        <v>0</v>
      </c>
      <c r="GX21" s="1943">
        <v>0</v>
      </c>
      <c r="GY21" s="1943">
        <f t="shared" si="52"/>
        <v>0</v>
      </c>
      <c r="GZ21" s="1943">
        <v>0</v>
      </c>
      <c r="HA21" s="1943">
        <v>0</v>
      </c>
      <c r="HB21" s="1943">
        <v>0</v>
      </c>
      <c r="HC21" s="1943">
        <f t="shared" si="53"/>
        <v>0</v>
      </c>
      <c r="HD21" s="1943">
        <v>0</v>
      </c>
      <c r="HE21" s="1943">
        <v>0</v>
      </c>
      <c r="HF21" s="1943">
        <v>0</v>
      </c>
      <c r="HG21" s="1943">
        <f t="shared" si="54"/>
        <v>0</v>
      </c>
      <c r="HH21" s="2094">
        <f t="shared" si="41"/>
        <v>0</v>
      </c>
      <c r="HI21" s="2093">
        <v>0</v>
      </c>
      <c r="HJ21" s="1943">
        <v>0</v>
      </c>
      <c r="HK21" s="1943">
        <v>0</v>
      </c>
      <c r="HL21" s="1943">
        <f t="shared" si="25"/>
        <v>0</v>
      </c>
      <c r="HM21" s="1943">
        <v>0</v>
      </c>
      <c r="HN21" s="1943">
        <v>0</v>
      </c>
      <c r="HO21" s="1943">
        <v>0</v>
      </c>
      <c r="HP21" s="1943">
        <f t="shared" si="55"/>
        <v>0</v>
      </c>
      <c r="HQ21" s="1943">
        <v>0</v>
      </c>
      <c r="HR21" s="1943">
        <v>0</v>
      </c>
      <c r="HS21" s="1943">
        <v>0</v>
      </c>
      <c r="HT21" s="1943">
        <f t="shared" si="56"/>
        <v>0</v>
      </c>
      <c r="HU21" s="1943">
        <v>0</v>
      </c>
      <c r="HV21" s="1943">
        <v>0</v>
      </c>
      <c r="HW21" s="1943">
        <v>0</v>
      </c>
      <c r="HX21" s="1943">
        <f t="shared" si="57"/>
        <v>0</v>
      </c>
      <c r="HY21" s="2094">
        <f t="shared" si="42"/>
        <v>0</v>
      </c>
      <c r="HZ21" s="2093">
        <v>0</v>
      </c>
      <c r="IA21" s="1943">
        <v>0</v>
      </c>
      <c r="IB21" s="1943">
        <v>0</v>
      </c>
      <c r="IC21" s="1943">
        <f t="shared" si="43"/>
        <v>0</v>
      </c>
      <c r="ID21" s="1943">
        <v>0</v>
      </c>
      <c r="IE21" s="1943">
        <v>0</v>
      </c>
      <c r="IF21" s="1943">
        <v>0</v>
      </c>
      <c r="IG21" s="1943">
        <f t="shared" si="44"/>
        <v>0</v>
      </c>
      <c r="IH21" s="1943">
        <v>0</v>
      </c>
      <c r="II21" s="1943">
        <v>0</v>
      </c>
      <c r="IJ21" s="1943">
        <v>0</v>
      </c>
      <c r="IK21" s="1943">
        <f t="shared" si="45"/>
        <v>0</v>
      </c>
      <c r="IL21" s="1943">
        <v>0</v>
      </c>
      <c r="IM21" s="1943">
        <v>0</v>
      </c>
      <c r="IN21" s="1943">
        <v>0</v>
      </c>
      <c r="IO21" s="1943">
        <f t="shared" si="46"/>
        <v>0</v>
      </c>
      <c r="IP21" s="2094">
        <f t="shared" si="47"/>
        <v>0</v>
      </c>
    </row>
    <row r="22" spans="1:250" ht="37.5" customHeight="1" x14ac:dyDescent="0.5">
      <c r="A22" s="2095" t="s">
        <v>1216</v>
      </c>
      <c r="B22" s="2710"/>
      <c r="C22" s="2711"/>
      <c r="D22" s="2711"/>
      <c r="E22" s="2711"/>
      <c r="F22" s="2711"/>
      <c r="G22" s="2711"/>
      <c r="H22" s="2711"/>
      <c r="I22" s="2711"/>
      <c r="J22" s="2712"/>
      <c r="K22" s="2712"/>
      <c r="L22" s="1923"/>
      <c r="M22" s="1923"/>
      <c r="N22" s="1933"/>
      <c r="O22" s="1933"/>
      <c r="P22" s="1908"/>
      <c r="Q22" s="1908"/>
      <c r="R22" s="2713"/>
      <c r="S22" s="2010"/>
      <c r="T22" s="1923"/>
      <c r="U22" s="1923"/>
      <c r="V22" s="1908"/>
      <c r="W22" s="1923"/>
      <c r="X22" s="1923"/>
      <c r="Y22" s="1923"/>
      <c r="Z22" s="1908"/>
      <c r="AA22" s="1923"/>
      <c r="AB22" s="1923"/>
      <c r="AC22" s="1923"/>
      <c r="AD22" s="1908"/>
      <c r="AE22" s="1923"/>
      <c r="AF22" s="1923"/>
      <c r="AG22" s="1923"/>
      <c r="AH22" s="1923"/>
      <c r="AI22" s="2721"/>
      <c r="AJ22" s="2723"/>
      <c r="AK22" s="1968"/>
      <c r="AL22" s="1968"/>
      <c r="AM22" s="1968"/>
      <c r="AN22" s="1969"/>
      <c r="AO22" s="1968"/>
      <c r="AP22" s="1968"/>
      <c r="AQ22" s="1969"/>
      <c r="AR22" s="1969"/>
      <c r="AS22" s="1968"/>
      <c r="AT22" s="1968"/>
      <c r="AU22" s="1969"/>
      <c r="AV22" s="1968"/>
      <c r="AW22" s="1968"/>
      <c r="AX22" s="1968"/>
      <c r="AY22" s="1969"/>
      <c r="AZ22" s="2724"/>
      <c r="BA22" s="2728"/>
      <c r="BB22" s="1933"/>
      <c r="BC22" s="1933"/>
      <c r="BD22" s="2025"/>
      <c r="BE22" s="1933"/>
      <c r="BF22" s="1933"/>
      <c r="BG22" s="1933"/>
      <c r="BH22" s="2025"/>
      <c r="BI22" s="1933"/>
      <c r="BJ22" s="2025"/>
      <c r="BK22" s="2729"/>
      <c r="BL22" s="2728"/>
      <c r="BM22" s="1933"/>
      <c r="BN22" s="1933"/>
      <c r="BO22" s="2025"/>
      <c r="BP22" s="1933"/>
      <c r="BQ22" s="1933"/>
      <c r="BR22" s="1933"/>
      <c r="BS22" s="2025"/>
      <c r="BT22" s="1933"/>
      <c r="BU22" s="1933"/>
      <c r="BV22" s="1933"/>
      <c r="BW22" s="2025"/>
      <c r="BX22" s="1933"/>
      <c r="BY22" s="1933"/>
      <c r="BZ22" s="2025"/>
      <c r="CA22" s="2025"/>
      <c r="CB22" s="2738"/>
      <c r="CC22" s="1977"/>
      <c r="CD22" s="1947"/>
      <c r="CE22" s="1947"/>
      <c r="CF22" s="1947"/>
      <c r="CG22" s="1947"/>
      <c r="CH22" s="1947"/>
      <c r="CI22" s="1947"/>
      <c r="CJ22" s="1947"/>
      <c r="CK22" s="1947"/>
      <c r="CL22" s="1974"/>
      <c r="CM22" s="1974"/>
      <c r="CN22" s="1975"/>
      <c r="CO22" s="1974"/>
      <c r="CP22" s="1974"/>
      <c r="CQ22" s="1974"/>
      <c r="CR22" s="1975"/>
      <c r="CS22" s="2736"/>
      <c r="CT22" s="1974"/>
      <c r="CU22" s="1974"/>
      <c r="CV22" s="1974"/>
      <c r="CW22" s="1975"/>
      <c r="CX22" s="1974"/>
      <c r="CY22" s="1974"/>
      <c r="CZ22" s="1974"/>
      <c r="DA22" s="1975"/>
      <c r="DB22" s="1974"/>
      <c r="DC22" s="1974"/>
      <c r="DD22" s="1974"/>
      <c r="DE22" s="1974"/>
      <c r="DF22" s="1974"/>
      <c r="DG22" s="1974"/>
      <c r="DH22" s="1974"/>
      <c r="DI22" s="1974"/>
      <c r="DJ22" s="1974"/>
      <c r="DK22" s="1977"/>
      <c r="DL22" s="1974"/>
      <c r="DM22" s="1974"/>
      <c r="DN22" s="1974"/>
      <c r="DO22" s="1974"/>
      <c r="DP22" s="1974"/>
      <c r="DQ22" s="1974"/>
      <c r="DR22" s="1974"/>
      <c r="DS22" s="1974"/>
      <c r="DT22" s="1974"/>
      <c r="DU22" s="1974"/>
      <c r="DV22" s="1974"/>
      <c r="DW22" s="1974"/>
      <c r="DX22" s="1974"/>
      <c r="DY22" s="1974"/>
      <c r="DZ22" s="1974"/>
      <c r="EA22" s="1978"/>
      <c r="EB22" s="2010">
        <v>0</v>
      </c>
      <c r="EC22" s="1923">
        <v>17.48115756372</v>
      </c>
      <c r="ED22" s="1923">
        <v>0</v>
      </c>
      <c r="EE22" s="1923">
        <v>17.48115756372</v>
      </c>
      <c r="EF22" s="1923">
        <v>0</v>
      </c>
      <c r="EG22" s="1923">
        <v>0</v>
      </c>
      <c r="EH22" s="1923">
        <v>27.200463199541261</v>
      </c>
      <c r="EI22" s="1923">
        <v>27.200463199541261</v>
      </c>
      <c r="EJ22" s="1923">
        <v>0</v>
      </c>
      <c r="EK22" s="1923">
        <v>0</v>
      </c>
      <c r="EL22" s="1923">
        <v>0</v>
      </c>
      <c r="EM22" s="1923">
        <v>0</v>
      </c>
      <c r="EN22" s="1923">
        <v>0</v>
      </c>
      <c r="EO22" s="1923">
        <v>0</v>
      </c>
      <c r="EP22" s="1923">
        <v>0</v>
      </c>
      <c r="EQ22" s="1923">
        <v>0</v>
      </c>
      <c r="ER22" s="2011">
        <v>44.681620763261265</v>
      </c>
      <c r="ES22" s="2010">
        <v>0</v>
      </c>
      <c r="ET22" s="1923">
        <v>0</v>
      </c>
      <c r="EU22" s="1923">
        <v>13.808081047274998</v>
      </c>
      <c r="EV22" s="1923">
        <f t="shared" si="29"/>
        <v>13.808081047274998</v>
      </c>
      <c r="EW22" s="1923">
        <v>0</v>
      </c>
      <c r="EX22" s="1923">
        <v>0</v>
      </c>
      <c r="EY22" s="1923">
        <v>0</v>
      </c>
      <c r="EZ22" s="1923">
        <f t="shared" si="30"/>
        <v>0</v>
      </c>
      <c r="FA22" s="1923">
        <v>0</v>
      </c>
      <c r="FB22" s="1923">
        <v>0</v>
      </c>
      <c r="FC22" s="1923">
        <v>0</v>
      </c>
      <c r="FD22" s="1923">
        <f t="shared" si="31"/>
        <v>0</v>
      </c>
      <c r="FE22" s="1923">
        <v>0</v>
      </c>
      <c r="FF22" s="1923">
        <v>0</v>
      </c>
      <c r="FG22" s="1923">
        <v>0</v>
      </c>
      <c r="FH22" s="1923">
        <f t="shared" si="32"/>
        <v>0</v>
      </c>
      <c r="FI22" s="2011">
        <f t="shared" si="33"/>
        <v>13.808081047274998</v>
      </c>
      <c r="FJ22" s="2010">
        <v>0</v>
      </c>
      <c r="FK22" s="1923">
        <v>0</v>
      </c>
      <c r="FL22" s="1923">
        <v>0</v>
      </c>
      <c r="FM22" s="1943">
        <f t="shared" si="34"/>
        <v>0</v>
      </c>
      <c r="FN22" s="1923">
        <v>0</v>
      </c>
      <c r="FO22" s="1923">
        <v>0</v>
      </c>
      <c r="FP22" s="1923">
        <v>0</v>
      </c>
      <c r="FQ22" s="1923">
        <f t="shared" ref="FQ22:FQ25" si="67">FN22+FO22+FP22</f>
        <v>0</v>
      </c>
      <c r="FR22" s="1923">
        <v>0</v>
      </c>
      <c r="FS22" s="1923">
        <v>0</v>
      </c>
      <c r="FT22" s="1923">
        <v>0</v>
      </c>
      <c r="FU22" s="1923">
        <f t="shared" si="36"/>
        <v>0</v>
      </c>
      <c r="FV22" s="1923">
        <v>0</v>
      </c>
      <c r="FW22" s="1923">
        <v>0</v>
      </c>
      <c r="FX22" s="1923">
        <v>0</v>
      </c>
      <c r="FY22" s="1943">
        <f t="shared" si="37"/>
        <v>0</v>
      </c>
      <c r="FZ22" s="2094">
        <f t="shared" si="38"/>
        <v>0</v>
      </c>
      <c r="GA22" s="2093">
        <v>0</v>
      </c>
      <c r="GB22" s="1943">
        <v>0</v>
      </c>
      <c r="GC22" s="1943">
        <v>0</v>
      </c>
      <c r="GD22" s="1943">
        <f t="shared" si="48"/>
        <v>0</v>
      </c>
      <c r="GE22" s="1943">
        <v>0</v>
      </c>
      <c r="GF22" s="1943">
        <v>0</v>
      </c>
      <c r="GG22" s="1943">
        <v>0</v>
      </c>
      <c r="GH22" s="1943">
        <f t="shared" si="49"/>
        <v>0</v>
      </c>
      <c r="GI22" s="1943">
        <v>0</v>
      </c>
      <c r="GJ22" s="1943">
        <v>0</v>
      </c>
      <c r="GK22" s="1943">
        <v>0</v>
      </c>
      <c r="GL22" s="1943">
        <f t="shared" si="50"/>
        <v>0</v>
      </c>
      <c r="GM22" s="1943">
        <v>0</v>
      </c>
      <c r="GN22" s="1943">
        <v>0</v>
      </c>
      <c r="GO22" s="1943">
        <v>0</v>
      </c>
      <c r="GP22" s="1943">
        <f t="shared" si="66"/>
        <v>0</v>
      </c>
      <c r="GQ22" s="2094">
        <f t="shared" si="40"/>
        <v>0</v>
      </c>
      <c r="GR22" s="2093">
        <v>0</v>
      </c>
      <c r="GS22" s="1943">
        <v>0</v>
      </c>
      <c r="GT22" s="1943">
        <v>0</v>
      </c>
      <c r="GU22" s="1943">
        <f t="shared" si="51"/>
        <v>0</v>
      </c>
      <c r="GV22" s="1943">
        <v>33.457705493102601</v>
      </c>
      <c r="GW22" s="1943">
        <v>0</v>
      </c>
      <c r="GX22" s="1943">
        <v>0</v>
      </c>
      <c r="GY22" s="1943">
        <f t="shared" si="52"/>
        <v>33.457705493102601</v>
      </c>
      <c r="GZ22" s="1943">
        <v>0</v>
      </c>
      <c r="HA22" s="1943">
        <v>0</v>
      </c>
      <c r="HB22" s="1943">
        <v>0</v>
      </c>
      <c r="HC22" s="1943">
        <f t="shared" si="53"/>
        <v>0</v>
      </c>
      <c r="HD22" s="1943">
        <v>0</v>
      </c>
      <c r="HE22" s="1943">
        <v>0</v>
      </c>
      <c r="HF22" s="1943">
        <v>0</v>
      </c>
      <c r="HG22" s="1943">
        <f t="shared" si="54"/>
        <v>0</v>
      </c>
      <c r="HH22" s="2094">
        <f t="shared" si="41"/>
        <v>33.457705493102601</v>
      </c>
      <c r="HI22" s="2093">
        <v>0</v>
      </c>
      <c r="HJ22" s="1943">
        <v>0</v>
      </c>
      <c r="HK22" s="1943">
        <v>0</v>
      </c>
      <c r="HL22" s="1943">
        <f t="shared" si="25"/>
        <v>0</v>
      </c>
      <c r="HM22" s="1943">
        <v>0</v>
      </c>
      <c r="HN22" s="1943">
        <v>0</v>
      </c>
      <c r="HO22" s="1943">
        <v>0</v>
      </c>
      <c r="HP22" s="1943">
        <f t="shared" si="55"/>
        <v>0</v>
      </c>
      <c r="HQ22" s="1943">
        <v>0</v>
      </c>
      <c r="HR22" s="1943">
        <v>0</v>
      </c>
      <c r="HS22" s="1943">
        <v>0</v>
      </c>
      <c r="HT22" s="1943">
        <f t="shared" si="56"/>
        <v>0</v>
      </c>
      <c r="HU22" s="1943">
        <v>0</v>
      </c>
      <c r="HV22" s="1943">
        <v>31.53395539038214</v>
      </c>
      <c r="HW22" s="1943">
        <v>0</v>
      </c>
      <c r="HX22" s="1943">
        <f t="shared" si="57"/>
        <v>31.53395539038214</v>
      </c>
      <c r="HY22" s="2094">
        <f t="shared" si="42"/>
        <v>31.53395539038214</v>
      </c>
      <c r="HZ22" s="2093">
        <v>0</v>
      </c>
      <c r="IA22" s="1943">
        <v>0</v>
      </c>
      <c r="IB22" s="1943">
        <v>32.601115953414293</v>
      </c>
      <c r="IC22" s="1943">
        <f t="shared" si="43"/>
        <v>32.601115953414293</v>
      </c>
      <c r="ID22" s="1943">
        <v>0</v>
      </c>
      <c r="IE22" s="1943">
        <v>71.63</v>
      </c>
      <c r="IF22" s="1943">
        <v>0</v>
      </c>
      <c r="IG22" s="1943">
        <f t="shared" si="44"/>
        <v>71.63</v>
      </c>
      <c r="IH22" s="1943">
        <v>0</v>
      </c>
      <c r="II22" s="1943">
        <v>5.3</v>
      </c>
      <c r="IJ22" s="1943">
        <v>0</v>
      </c>
      <c r="IK22" s="1943">
        <f t="shared" si="45"/>
        <v>5.3</v>
      </c>
      <c r="IL22" s="1943">
        <v>0</v>
      </c>
      <c r="IM22" s="1943">
        <v>0</v>
      </c>
      <c r="IN22" s="1943">
        <v>0</v>
      </c>
      <c r="IO22" s="1943">
        <f t="shared" si="46"/>
        <v>0</v>
      </c>
      <c r="IP22" s="2094">
        <f t="shared" si="47"/>
        <v>109.53111595341429</v>
      </c>
    </row>
    <row r="23" spans="1:250" ht="37.5" customHeight="1" x14ac:dyDescent="0.5">
      <c r="A23" s="2095" t="s">
        <v>1217</v>
      </c>
      <c r="B23" s="2710"/>
      <c r="C23" s="2711"/>
      <c r="D23" s="2711"/>
      <c r="E23" s="2711"/>
      <c r="F23" s="2711"/>
      <c r="G23" s="2711"/>
      <c r="H23" s="2711"/>
      <c r="I23" s="2711"/>
      <c r="J23" s="2712"/>
      <c r="K23" s="2712"/>
      <c r="L23" s="1923"/>
      <c r="M23" s="1923"/>
      <c r="N23" s="1933"/>
      <c r="O23" s="1933"/>
      <c r="P23" s="1908"/>
      <c r="Q23" s="1908"/>
      <c r="R23" s="2713"/>
      <c r="S23" s="2010"/>
      <c r="T23" s="1923"/>
      <c r="U23" s="1923"/>
      <c r="V23" s="1908"/>
      <c r="W23" s="1923"/>
      <c r="X23" s="1923"/>
      <c r="Y23" s="1923"/>
      <c r="Z23" s="1908"/>
      <c r="AA23" s="1923"/>
      <c r="AB23" s="1923"/>
      <c r="AC23" s="1923"/>
      <c r="AD23" s="1908"/>
      <c r="AE23" s="1923"/>
      <c r="AF23" s="1923"/>
      <c r="AG23" s="1923"/>
      <c r="AH23" s="1923"/>
      <c r="AI23" s="2721"/>
      <c r="AJ23" s="2723"/>
      <c r="AK23" s="1968"/>
      <c r="AL23" s="1968"/>
      <c r="AM23" s="1968"/>
      <c r="AN23" s="1969"/>
      <c r="AO23" s="1968"/>
      <c r="AP23" s="1968"/>
      <c r="AQ23" s="1969"/>
      <c r="AR23" s="1969"/>
      <c r="AS23" s="1968"/>
      <c r="AT23" s="1968"/>
      <c r="AU23" s="1969"/>
      <c r="AV23" s="1968"/>
      <c r="AW23" s="1968"/>
      <c r="AX23" s="1968"/>
      <c r="AY23" s="1969"/>
      <c r="AZ23" s="2724"/>
      <c r="BA23" s="2728"/>
      <c r="BB23" s="1933"/>
      <c r="BC23" s="1933"/>
      <c r="BD23" s="2025"/>
      <c r="BE23" s="1933"/>
      <c r="BF23" s="1933"/>
      <c r="BG23" s="1933"/>
      <c r="BH23" s="2025"/>
      <c r="BI23" s="1933"/>
      <c r="BJ23" s="2025"/>
      <c r="BK23" s="2729"/>
      <c r="BL23" s="2728"/>
      <c r="BM23" s="1933"/>
      <c r="BN23" s="1933"/>
      <c r="BO23" s="2025"/>
      <c r="BP23" s="1933"/>
      <c r="BQ23" s="1933"/>
      <c r="BR23" s="1933"/>
      <c r="BS23" s="2025"/>
      <c r="BT23" s="1933"/>
      <c r="BU23" s="1933"/>
      <c r="BV23" s="1933"/>
      <c r="BW23" s="2025"/>
      <c r="BX23" s="1933"/>
      <c r="BY23" s="1933"/>
      <c r="BZ23" s="2025"/>
      <c r="CA23" s="2025"/>
      <c r="CB23" s="2738"/>
      <c r="CC23" s="1977"/>
      <c r="CD23" s="1947"/>
      <c r="CE23" s="1947"/>
      <c r="CF23" s="1947"/>
      <c r="CG23" s="1947"/>
      <c r="CH23" s="1947"/>
      <c r="CI23" s="1947"/>
      <c r="CJ23" s="1947"/>
      <c r="CK23" s="1947"/>
      <c r="CL23" s="1974"/>
      <c r="CM23" s="1974"/>
      <c r="CN23" s="1975"/>
      <c r="CO23" s="1974"/>
      <c r="CP23" s="1974"/>
      <c r="CQ23" s="1974"/>
      <c r="CR23" s="1975"/>
      <c r="CS23" s="2736"/>
      <c r="CT23" s="1974"/>
      <c r="CU23" s="1974"/>
      <c r="CV23" s="1974"/>
      <c r="CW23" s="1975"/>
      <c r="CX23" s="1974"/>
      <c r="CY23" s="1974"/>
      <c r="CZ23" s="1974"/>
      <c r="DA23" s="1975"/>
      <c r="DB23" s="1974"/>
      <c r="DC23" s="1974"/>
      <c r="DD23" s="1974"/>
      <c r="DE23" s="1974"/>
      <c r="DF23" s="1974"/>
      <c r="DG23" s="1974"/>
      <c r="DH23" s="1974"/>
      <c r="DI23" s="1974"/>
      <c r="DJ23" s="1974"/>
      <c r="DK23" s="1977"/>
      <c r="DL23" s="1974"/>
      <c r="DM23" s="1974"/>
      <c r="DN23" s="1974"/>
      <c r="DO23" s="1974"/>
      <c r="DP23" s="1974"/>
      <c r="DQ23" s="1974"/>
      <c r="DR23" s="1974"/>
      <c r="DS23" s="1974"/>
      <c r="DT23" s="1974"/>
      <c r="DU23" s="1974"/>
      <c r="DV23" s="1974"/>
      <c r="DW23" s="1974"/>
      <c r="DX23" s="1974"/>
      <c r="DY23" s="1974"/>
      <c r="DZ23" s="1974"/>
      <c r="EA23" s="1978"/>
      <c r="EB23" s="2010">
        <v>1.021717341957143</v>
      </c>
      <c r="EC23" s="1923">
        <v>1.0254418977600002</v>
      </c>
      <c r="ED23" s="1923">
        <v>1.3420392905178571</v>
      </c>
      <c r="EE23" s="1923">
        <v>3.3891985302350003</v>
      </c>
      <c r="EF23" s="1923">
        <v>0.89713337632142853</v>
      </c>
      <c r="EG23" s="1923">
        <v>0.87659423700652184</v>
      </c>
      <c r="EH23" s="1923">
        <v>1.2444926043150004</v>
      </c>
      <c r="EI23" s="1923">
        <v>3.0182202176429507</v>
      </c>
      <c r="EJ23" s="1923">
        <v>1.3636034097195657</v>
      </c>
      <c r="EK23" s="1923">
        <v>3.4946307671863637</v>
      </c>
      <c r="EL23" s="1923">
        <v>2.0054683259249999</v>
      </c>
      <c r="EM23" s="1923">
        <v>6.8637025028309289</v>
      </c>
      <c r="EN23" s="1923">
        <v>2.8878657256173912</v>
      </c>
      <c r="EO23" s="1923">
        <v>1.0623106624107139</v>
      </c>
      <c r="EP23" s="1923">
        <v>2.5981285059107146</v>
      </c>
      <c r="EQ23" s="1923">
        <v>6.5483048939388198</v>
      </c>
      <c r="ER23" s="2011">
        <v>19.8194261446477</v>
      </c>
      <c r="ES23" s="2010">
        <v>5.2796398731818188</v>
      </c>
      <c r="ET23" s="1923">
        <v>0</v>
      </c>
      <c r="EU23" s="1923">
        <v>1.5684449999999999</v>
      </c>
      <c r="EV23" s="1923">
        <f t="shared" si="29"/>
        <v>6.8480848731818185</v>
      </c>
      <c r="EW23" s="1923">
        <v>0.15191354537142854</v>
      </c>
      <c r="EX23" s="1923">
        <v>0</v>
      </c>
      <c r="EY23" s="1923">
        <v>0</v>
      </c>
      <c r="EZ23" s="1923">
        <f t="shared" si="30"/>
        <v>0.15191354537142854</v>
      </c>
      <c r="FA23" s="1923">
        <v>0</v>
      </c>
      <c r="FB23" s="1923">
        <v>0</v>
      </c>
      <c r="FC23" s="1923">
        <v>0</v>
      </c>
      <c r="FD23" s="1923">
        <f t="shared" si="31"/>
        <v>0</v>
      </c>
      <c r="FE23" s="1923">
        <v>0.43466390360113638</v>
      </c>
      <c r="FF23" s="1923">
        <v>0</v>
      </c>
      <c r="FG23" s="1923">
        <v>1.4243372880511365</v>
      </c>
      <c r="FH23" s="1923">
        <f t="shared" si="32"/>
        <v>1.8590011916522728</v>
      </c>
      <c r="FI23" s="2011">
        <f t="shared" si="33"/>
        <v>8.8589996102055188</v>
      </c>
      <c r="FJ23" s="2010">
        <v>0.82211464215000007</v>
      </c>
      <c r="FK23" s="1923">
        <v>0</v>
      </c>
      <c r="FL23" s="1923">
        <v>1.9743433524130438</v>
      </c>
      <c r="FM23" s="1943">
        <f t="shared" si="34"/>
        <v>2.7964579945630437</v>
      </c>
      <c r="FN23" s="1923">
        <v>0.6024199086428571</v>
      </c>
      <c r="FO23" s="1923">
        <v>2.6579027888071436</v>
      </c>
      <c r="FP23" s="1923">
        <v>3.9213705545714292</v>
      </c>
      <c r="FQ23" s="1923">
        <f t="shared" si="67"/>
        <v>7.1816932520214305</v>
      </c>
      <c r="FR23" s="1923">
        <v>2.962335522886363</v>
      </c>
      <c r="FS23" s="1923">
        <v>2.795258735693182</v>
      </c>
      <c r="FT23" s="1923">
        <v>3.3190559895545459</v>
      </c>
      <c r="FU23" s="1923">
        <f t="shared" si="36"/>
        <v>9.07665024813409</v>
      </c>
      <c r="FV23" s="1923">
        <v>3.4574795858714293</v>
      </c>
      <c r="FW23" s="1923">
        <v>3.3713054043888886</v>
      </c>
      <c r="FX23" s="1923">
        <v>3.1756565255266906</v>
      </c>
      <c r="FY23" s="1943">
        <f t="shared" si="37"/>
        <v>10.004441515787008</v>
      </c>
      <c r="FZ23" s="2094">
        <f t="shared" si="38"/>
        <v>29.059243010505572</v>
      </c>
      <c r="GA23" s="2093">
        <v>1.0781304483876573</v>
      </c>
      <c r="GB23" s="1943">
        <v>5.1656002923340791</v>
      </c>
      <c r="GC23" s="1943">
        <v>4.7395611521914427</v>
      </c>
      <c r="GD23" s="1943">
        <f t="shared" si="48"/>
        <v>10.983291892913179</v>
      </c>
      <c r="GE23" s="1943">
        <v>0.63822018700800009</v>
      </c>
      <c r="GF23" s="1943">
        <v>0.74534503513221739</v>
      </c>
      <c r="GG23" s="1943">
        <v>1.2229827798528001</v>
      </c>
      <c r="GH23" s="1943">
        <f t="shared" si="49"/>
        <v>2.6065480019930178</v>
      </c>
      <c r="GI23" s="1943">
        <v>1.7585764529434997</v>
      </c>
      <c r="GJ23" s="1943">
        <v>0.43588511935888707</v>
      </c>
      <c r="GK23" s="1943">
        <v>0.94966123567304361</v>
      </c>
      <c r="GL23" s="1943">
        <f t="shared" si="50"/>
        <v>3.1441228079754304</v>
      </c>
      <c r="GM23" s="1943">
        <v>1.011619005564343</v>
      </c>
      <c r="GN23" s="1943">
        <v>1.0257310386159708</v>
      </c>
      <c r="GO23" s="1943">
        <v>0.90113539671195453</v>
      </c>
      <c r="GP23" s="1943">
        <f t="shared" si="66"/>
        <v>2.938485440892268</v>
      </c>
      <c r="GQ23" s="2094">
        <f t="shared" si="40"/>
        <v>19.672448143773895</v>
      </c>
      <c r="GR23" s="2093">
        <v>0</v>
      </c>
      <c r="GS23" s="1943">
        <v>0.37842526965119999</v>
      </c>
      <c r="GT23" s="1943">
        <v>0</v>
      </c>
      <c r="GU23" s="1943">
        <f t="shared" si="51"/>
        <v>0.37842526965119999</v>
      </c>
      <c r="GV23" s="1943">
        <v>31.8653697904696</v>
      </c>
      <c r="GW23" s="1943">
        <v>0</v>
      </c>
      <c r="GX23" s="1943">
        <v>0</v>
      </c>
      <c r="GY23" s="1943">
        <f t="shared" si="52"/>
        <v>31.8653697904696</v>
      </c>
      <c r="GZ23" s="1943">
        <v>2.074213103085524</v>
      </c>
      <c r="HA23" s="1943">
        <v>1.369933915713252</v>
      </c>
      <c r="HB23" s="1943">
        <v>0</v>
      </c>
      <c r="HC23" s="1943">
        <f t="shared" si="53"/>
        <v>3.4441470187987759</v>
      </c>
      <c r="HD23" s="1943">
        <v>0</v>
      </c>
      <c r="HE23" s="1943">
        <v>0</v>
      </c>
      <c r="HF23" s="1943">
        <v>0</v>
      </c>
      <c r="HG23" s="1943">
        <f t="shared" si="54"/>
        <v>0</v>
      </c>
      <c r="HH23" s="2094">
        <f t="shared" si="41"/>
        <v>35.687942078919576</v>
      </c>
      <c r="HI23" s="2093">
        <v>1.7331720268704545</v>
      </c>
      <c r="HJ23" s="1943">
        <v>0</v>
      </c>
      <c r="HK23" s="1943">
        <v>0</v>
      </c>
      <c r="HL23" s="1943">
        <f t="shared" si="25"/>
        <v>1.7331720268704545</v>
      </c>
      <c r="HM23" s="1943">
        <v>0.38486646434399996</v>
      </c>
      <c r="HN23" s="1943">
        <v>0</v>
      </c>
      <c r="HO23" s="1943">
        <v>0</v>
      </c>
      <c r="HP23" s="1943">
        <f t="shared" si="55"/>
        <v>0.38486646434399996</v>
      </c>
      <c r="HQ23" s="1943">
        <v>0</v>
      </c>
      <c r="HR23" s="1943">
        <v>0</v>
      </c>
      <c r="HS23" s="1943">
        <v>0.86574207521799562</v>
      </c>
      <c r="HT23" s="1943">
        <f t="shared" si="56"/>
        <v>0.86574207521799562</v>
      </c>
      <c r="HU23" s="1943">
        <v>0.31059678641428579</v>
      </c>
      <c r="HV23" s="1943">
        <v>0</v>
      </c>
      <c r="HW23" s="1943">
        <v>0.36157707187142862</v>
      </c>
      <c r="HX23" s="1943">
        <f t="shared" si="57"/>
        <v>0.67217385828571441</v>
      </c>
      <c r="HY23" s="2094">
        <f t="shared" si="42"/>
        <v>3.6559544247181646</v>
      </c>
      <c r="HZ23" s="2093">
        <v>0</v>
      </c>
      <c r="IA23" s="1943">
        <v>0</v>
      </c>
      <c r="IB23" s="1943">
        <v>0</v>
      </c>
      <c r="IC23" s="1943">
        <f t="shared" si="43"/>
        <v>0</v>
      </c>
      <c r="ID23" s="1943">
        <v>0</v>
      </c>
      <c r="IE23" s="1943">
        <v>0</v>
      </c>
      <c r="IF23" s="1943">
        <v>0</v>
      </c>
      <c r="IG23" s="1943">
        <f t="shared" si="44"/>
        <v>0</v>
      </c>
      <c r="IH23" s="1943">
        <v>0</v>
      </c>
      <c r="II23" s="1943">
        <v>0</v>
      </c>
      <c r="IJ23" s="1943">
        <v>0</v>
      </c>
      <c r="IK23" s="1943">
        <f t="shared" si="45"/>
        <v>0</v>
      </c>
      <c r="IL23" s="1943">
        <v>0</v>
      </c>
      <c r="IM23" s="1943">
        <v>8.35</v>
      </c>
      <c r="IN23" s="1943">
        <v>0</v>
      </c>
      <c r="IO23" s="1943">
        <f t="shared" si="46"/>
        <v>8.35</v>
      </c>
      <c r="IP23" s="2094">
        <f t="shared" si="47"/>
        <v>8.35</v>
      </c>
    </row>
    <row r="24" spans="1:250" ht="37.5" customHeight="1" x14ac:dyDescent="0.5">
      <c r="A24" s="2095" t="s">
        <v>1218</v>
      </c>
      <c r="B24" s="2710"/>
      <c r="C24" s="2711"/>
      <c r="D24" s="2711"/>
      <c r="E24" s="2711"/>
      <c r="F24" s="2711"/>
      <c r="G24" s="2711"/>
      <c r="H24" s="2711"/>
      <c r="I24" s="2711"/>
      <c r="J24" s="2712"/>
      <c r="K24" s="2712"/>
      <c r="L24" s="1923"/>
      <c r="M24" s="1923"/>
      <c r="N24" s="1933"/>
      <c r="O24" s="1933"/>
      <c r="P24" s="1908"/>
      <c r="Q24" s="1908"/>
      <c r="R24" s="2713"/>
      <c r="S24" s="2010"/>
      <c r="T24" s="1923"/>
      <c r="U24" s="1923"/>
      <c r="V24" s="1908"/>
      <c r="W24" s="1923"/>
      <c r="X24" s="1923"/>
      <c r="Y24" s="1923"/>
      <c r="Z24" s="1908"/>
      <c r="AA24" s="1923"/>
      <c r="AB24" s="1923"/>
      <c r="AC24" s="1923"/>
      <c r="AD24" s="1908"/>
      <c r="AE24" s="1923"/>
      <c r="AF24" s="1923"/>
      <c r="AG24" s="1923"/>
      <c r="AH24" s="1923"/>
      <c r="AI24" s="2721"/>
      <c r="AJ24" s="2723"/>
      <c r="AK24" s="1968"/>
      <c r="AL24" s="1968"/>
      <c r="AM24" s="1968"/>
      <c r="AN24" s="1969"/>
      <c r="AO24" s="1968"/>
      <c r="AP24" s="1968"/>
      <c r="AQ24" s="1969"/>
      <c r="AR24" s="1969"/>
      <c r="AS24" s="1968"/>
      <c r="AT24" s="1968"/>
      <c r="AU24" s="1969"/>
      <c r="AV24" s="1968"/>
      <c r="AW24" s="1968"/>
      <c r="AX24" s="1968"/>
      <c r="AY24" s="1969"/>
      <c r="AZ24" s="2724"/>
      <c r="BA24" s="2728"/>
      <c r="BB24" s="1933"/>
      <c r="BC24" s="1933"/>
      <c r="BD24" s="2025"/>
      <c r="BE24" s="1933"/>
      <c r="BF24" s="1933"/>
      <c r="BG24" s="1933"/>
      <c r="BH24" s="2025"/>
      <c r="BI24" s="1933"/>
      <c r="BJ24" s="2025"/>
      <c r="BK24" s="2729"/>
      <c r="BL24" s="2728"/>
      <c r="BM24" s="1933"/>
      <c r="BN24" s="1933"/>
      <c r="BO24" s="2025"/>
      <c r="BP24" s="1933"/>
      <c r="BQ24" s="1933"/>
      <c r="BR24" s="1933"/>
      <c r="BS24" s="2025"/>
      <c r="BT24" s="1933"/>
      <c r="BU24" s="1933"/>
      <c r="BV24" s="1933"/>
      <c r="BW24" s="2025"/>
      <c r="BX24" s="1933"/>
      <c r="BY24" s="1933"/>
      <c r="BZ24" s="2025"/>
      <c r="CA24" s="2025"/>
      <c r="CB24" s="2738"/>
      <c r="CC24" s="1977"/>
      <c r="CD24" s="1947"/>
      <c r="CE24" s="1947"/>
      <c r="CF24" s="1947"/>
      <c r="CG24" s="1947"/>
      <c r="CH24" s="1947"/>
      <c r="CI24" s="1947"/>
      <c r="CJ24" s="1947"/>
      <c r="CK24" s="1947"/>
      <c r="CL24" s="1974"/>
      <c r="CM24" s="1974"/>
      <c r="CN24" s="1975"/>
      <c r="CO24" s="1974"/>
      <c r="CP24" s="1974"/>
      <c r="CQ24" s="1974"/>
      <c r="CR24" s="1975"/>
      <c r="CS24" s="2736"/>
      <c r="CT24" s="1974"/>
      <c r="CU24" s="1974"/>
      <c r="CV24" s="1974"/>
      <c r="CW24" s="1975"/>
      <c r="CX24" s="1974"/>
      <c r="CY24" s="1974"/>
      <c r="CZ24" s="1974"/>
      <c r="DA24" s="1975"/>
      <c r="DB24" s="1974"/>
      <c r="DC24" s="1974"/>
      <c r="DD24" s="1974"/>
      <c r="DE24" s="1974"/>
      <c r="DF24" s="1974"/>
      <c r="DG24" s="1974"/>
      <c r="DH24" s="1974"/>
      <c r="DI24" s="1974"/>
      <c r="DJ24" s="1974"/>
      <c r="DK24" s="1977"/>
      <c r="DL24" s="1974"/>
      <c r="DM24" s="1974"/>
      <c r="DN24" s="1974"/>
      <c r="DO24" s="1974"/>
      <c r="DP24" s="1974"/>
      <c r="DQ24" s="1974"/>
      <c r="DR24" s="1974"/>
      <c r="DS24" s="1974"/>
      <c r="DT24" s="1974"/>
      <c r="DU24" s="1974"/>
      <c r="DV24" s="1974"/>
      <c r="DW24" s="1974"/>
      <c r="DX24" s="1974"/>
      <c r="DY24" s="1974"/>
      <c r="DZ24" s="1974"/>
      <c r="EA24" s="1978"/>
      <c r="EB24" s="2010">
        <v>0</v>
      </c>
      <c r="EC24" s="1923">
        <v>12.060747969000003</v>
      </c>
      <c r="ED24" s="1923">
        <v>5.5051677284642855</v>
      </c>
      <c r="EE24" s="1923">
        <v>17.565915697464288</v>
      </c>
      <c r="EF24" s="1923">
        <v>13.302807651214287</v>
      </c>
      <c r="EG24" s="1923">
        <v>0</v>
      </c>
      <c r="EH24" s="1923">
        <v>7.0815463090537536</v>
      </c>
      <c r="EI24" s="1923">
        <v>20.38435396026804</v>
      </c>
      <c r="EJ24" s="1923">
        <v>0</v>
      </c>
      <c r="EK24" s="1923">
        <v>4.4539843278954541</v>
      </c>
      <c r="EL24" s="1923">
        <v>6.9752568364285716</v>
      </c>
      <c r="EM24" s="1923">
        <v>11.429241164324026</v>
      </c>
      <c r="EN24" s="1923">
        <v>6.6677685444782586</v>
      </c>
      <c r="EO24" s="1923">
        <v>0</v>
      </c>
      <c r="EP24" s="1923">
        <v>0</v>
      </c>
      <c r="EQ24" s="1923">
        <v>6.6677685444782586</v>
      </c>
      <c r="ER24" s="2011">
        <v>56.04727936653461</v>
      </c>
      <c r="ES24" s="2010">
        <v>4.7431452526363644</v>
      </c>
      <c r="ET24" s="1923">
        <v>3.7560222702749995</v>
      </c>
      <c r="EU24" s="1923">
        <v>2.5178270352749998</v>
      </c>
      <c r="EV24" s="1923">
        <f t="shared" si="29"/>
        <v>11.016994558186363</v>
      </c>
      <c r="EW24" s="1923">
        <v>0</v>
      </c>
      <c r="EX24" s="1923">
        <v>1.9881408875571427</v>
      </c>
      <c r="EY24" s="1923">
        <v>2.466238402244318</v>
      </c>
      <c r="EZ24" s="1923">
        <f t="shared" si="30"/>
        <v>4.4543792898014605</v>
      </c>
      <c r="FA24" s="1923">
        <v>0</v>
      </c>
      <c r="FB24" s="1923">
        <v>0</v>
      </c>
      <c r="FC24" s="1923">
        <v>1.5553534651772727</v>
      </c>
      <c r="FD24" s="1923">
        <f t="shared" si="31"/>
        <v>1.5553534651772727</v>
      </c>
      <c r="FE24" s="1923">
        <v>0</v>
      </c>
      <c r="FF24" s="1923">
        <v>0</v>
      </c>
      <c r="FG24" s="1923">
        <v>0</v>
      </c>
      <c r="FH24" s="1923">
        <f t="shared" si="32"/>
        <v>0</v>
      </c>
      <c r="FI24" s="2011">
        <f t="shared" si="33"/>
        <v>17.026727313165097</v>
      </c>
      <c r="FJ24" s="2010">
        <v>0</v>
      </c>
      <c r="FK24" s="1923">
        <v>0</v>
      </c>
      <c r="FL24" s="1923">
        <v>0</v>
      </c>
      <c r="FM24" s="1943">
        <f t="shared" si="34"/>
        <v>0</v>
      </c>
      <c r="FN24" s="1923">
        <v>13.184709625285713</v>
      </c>
      <c r="FO24" s="1923">
        <v>0</v>
      </c>
      <c r="FP24" s="1923">
        <v>0</v>
      </c>
      <c r="FQ24" s="1923">
        <f t="shared" si="67"/>
        <v>13.184709625285713</v>
      </c>
      <c r="FR24" s="1923">
        <v>0</v>
      </c>
      <c r="FS24" s="1923">
        <v>14.023014603647725</v>
      </c>
      <c r="FT24" s="1923">
        <v>0</v>
      </c>
      <c r="FU24" s="1923">
        <f t="shared" si="36"/>
        <v>14.023014603647725</v>
      </c>
      <c r="FV24" s="1923">
        <v>0</v>
      </c>
      <c r="FW24" s="1923">
        <v>19.285165311614286</v>
      </c>
      <c r="FX24" s="1923">
        <v>0</v>
      </c>
      <c r="FY24" s="1943">
        <f t="shared" si="37"/>
        <v>19.285165311614286</v>
      </c>
      <c r="FZ24" s="2094">
        <f t="shared" si="38"/>
        <v>46.492889540547722</v>
      </c>
      <c r="GA24" s="2093">
        <v>0</v>
      </c>
      <c r="GB24" s="1943">
        <v>0</v>
      </c>
      <c r="GC24" s="1943">
        <v>0</v>
      </c>
      <c r="GD24" s="1943">
        <f t="shared" si="48"/>
        <v>0</v>
      </c>
      <c r="GE24" s="1943">
        <v>0</v>
      </c>
      <c r="GF24" s="1943">
        <v>0</v>
      </c>
      <c r="GG24" s="1943">
        <v>0</v>
      </c>
      <c r="GH24" s="1943">
        <f t="shared" si="49"/>
        <v>0</v>
      </c>
      <c r="GI24" s="1943">
        <v>0</v>
      </c>
      <c r="GJ24" s="1943">
        <v>0</v>
      </c>
      <c r="GK24" s="1943">
        <v>0</v>
      </c>
      <c r="GL24" s="1943">
        <f t="shared" si="50"/>
        <v>0</v>
      </c>
      <c r="GM24" s="1943">
        <v>0</v>
      </c>
      <c r="GN24" s="1943">
        <v>0</v>
      </c>
      <c r="GO24" s="1943">
        <v>0</v>
      </c>
      <c r="GP24" s="1943">
        <f t="shared" si="66"/>
        <v>0</v>
      </c>
      <c r="GQ24" s="2094">
        <f t="shared" si="40"/>
        <v>0</v>
      </c>
      <c r="GR24" s="2093">
        <v>0</v>
      </c>
      <c r="GS24" s="1943">
        <v>0</v>
      </c>
      <c r="GT24" s="1943">
        <v>0</v>
      </c>
      <c r="GU24" s="1943">
        <f t="shared" si="51"/>
        <v>0</v>
      </c>
      <c r="GV24" s="1943">
        <v>0</v>
      </c>
      <c r="GW24" s="1943">
        <v>0</v>
      </c>
      <c r="GX24" s="1943">
        <v>0</v>
      </c>
      <c r="GY24" s="1943">
        <f t="shared" si="52"/>
        <v>0</v>
      </c>
      <c r="GZ24" s="1943">
        <v>0</v>
      </c>
      <c r="HA24" s="1943">
        <v>0</v>
      </c>
      <c r="HB24" s="1943">
        <v>0</v>
      </c>
      <c r="HC24" s="1943">
        <f t="shared" si="53"/>
        <v>0</v>
      </c>
      <c r="HD24" s="1943">
        <v>0</v>
      </c>
      <c r="HE24" s="1943">
        <v>0</v>
      </c>
      <c r="HF24" s="1943">
        <v>0</v>
      </c>
      <c r="HG24" s="1943">
        <f t="shared" si="54"/>
        <v>0</v>
      </c>
      <c r="HH24" s="2094">
        <f t="shared" si="41"/>
        <v>0</v>
      </c>
      <c r="HI24" s="2093">
        <v>0</v>
      </c>
      <c r="HJ24" s="1943">
        <v>0</v>
      </c>
      <c r="HK24" s="1943">
        <v>0</v>
      </c>
      <c r="HL24" s="1943">
        <f t="shared" si="25"/>
        <v>0</v>
      </c>
      <c r="HM24" s="1943">
        <v>0</v>
      </c>
      <c r="HN24" s="1943">
        <v>4.9845749520456515</v>
      </c>
      <c r="HO24" s="1943">
        <v>0</v>
      </c>
      <c r="HP24" s="1943">
        <f t="shared" si="55"/>
        <v>4.9845749520456515</v>
      </c>
      <c r="HQ24" s="1943">
        <v>0</v>
      </c>
      <c r="HR24" s="1943">
        <v>0</v>
      </c>
      <c r="HS24" s="1943">
        <v>0</v>
      </c>
      <c r="HT24" s="1943">
        <f t="shared" si="56"/>
        <v>0</v>
      </c>
      <c r="HU24" s="1943">
        <v>0</v>
      </c>
      <c r="HV24" s="1943">
        <v>0</v>
      </c>
      <c r="HW24" s="1943">
        <v>0</v>
      </c>
      <c r="HX24" s="1943">
        <f t="shared" si="57"/>
        <v>0</v>
      </c>
      <c r="HY24" s="2094">
        <f t="shared" si="42"/>
        <v>4.9845749520456515</v>
      </c>
      <c r="HZ24" s="2093">
        <v>5.1245758619693174</v>
      </c>
      <c r="IA24" s="1943">
        <v>2.2388736754649998</v>
      </c>
      <c r="IB24" s="1943">
        <v>0</v>
      </c>
      <c r="IC24" s="1943">
        <f t="shared" si="43"/>
        <v>7.3634495374343167</v>
      </c>
      <c r="ID24" s="1943">
        <v>0</v>
      </c>
      <c r="IE24" s="1943">
        <v>0</v>
      </c>
      <c r="IF24" s="1943">
        <v>0</v>
      </c>
      <c r="IG24" s="1943">
        <f t="shared" si="44"/>
        <v>0</v>
      </c>
      <c r="IH24" s="1943">
        <v>0</v>
      </c>
      <c r="II24" s="1943">
        <v>0</v>
      </c>
      <c r="IJ24" s="1943">
        <v>0</v>
      </c>
      <c r="IK24" s="1943">
        <f t="shared" si="45"/>
        <v>0</v>
      </c>
      <c r="IL24" s="1943">
        <v>0</v>
      </c>
      <c r="IM24" s="1943">
        <v>0</v>
      </c>
      <c r="IN24" s="1943">
        <v>0</v>
      </c>
      <c r="IO24" s="1943">
        <f t="shared" si="46"/>
        <v>0</v>
      </c>
      <c r="IP24" s="2094">
        <f t="shared" si="47"/>
        <v>7.3634495374343167</v>
      </c>
    </row>
    <row r="25" spans="1:250" s="2000" customFormat="1" ht="37.5" customHeight="1" thickBot="1" x14ac:dyDescent="0.55000000000000004">
      <c r="A25" s="2096" t="s">
        <v>1219</v>
      </c>
      <c r="B25" s="2097">
        <v>160.74</v>
      </c>
      <c r="C25" s="2098">
        <v>50.45</v>
      </c>
      <c r="D25" s="2098">
        <v>94.52000000000001</v>
      </c>
      <c r="E25" s="2098">
        <v>305.71000000000004</v>
      </c>
      <c r="F25" s="2098">
        <v>130.74</v>
      </c>
      <c r="G25" s="2098">
        <v>80.72</v>
      </c>
      <c r="H25" s="2098">
        <v>219.24</v>
      </c>
      <c r="I25" s="2098">
        <v>430.70000000000005</v>
      </c>
      <c r="J25" s="2099">
        <v>11.05</v>
      </c>
      <c r="K25" s="1954">
        <v>0</v>
      </c>
      <c r="L25" s="1954">
        <v>167.46</v>
      </c>
      <c r="M25" s="1954">
        <v>178.51000000000002</v>
      </c>
      <c r="N25" s="2059">
        <v>81.469470715999989</v>
      </c>
      <c r="O25" s="2059">
        <v>205.19097437599999</v>
      </c>
      <c r="P25" s="1954">
        <v>139.18</v>
      </c>
      <c r="Q25" s="1954">
        <v>425.84044509200004</v>
      </c>
      <c r="R25" s="2017">
        <v>1340.7604450920001</v>
      </c>
      <c r="S25" s="2016">
        <v>0</v>
      </c>
      <c r="T25" s="1954">
        <v>125.69276500000001</v>
      </c>
      <c r="U25" s="1954">
        <v>14.2</v>
      </c>
      <c r="V25" s="1954">
        <v>139.892765</v>
      </c>
      <c r="W25" s="1954">
        <v>204.41</v>
      </c>
      <c r="X25" s="1954">
        <v>113.75</v>
      </c>
      <c r="Y25" s="1954">
        <v>52.33</v>
      </c>
      <c r="Z25" s="1954">
        <v>370.49</v>
      </c>
      <c r="AA25" s="1954">
        <v>66.674076731</v>
      </c>
      <c r="AB25" s="1954">
        <v>104.87024508</v>
      </c>
      <c r="AC25" s="1954">
        <v>0</v>
      </c>
      <c r="AD25" s="1954">
        <v>171.544321811</v>
      </c>
      <c r="AE25" s="1954">
        <v>111.34</v>
      </c>
      <c r="AF25" s="1954">
        <v>41.32</v>
      </c>
      <c r="AG25" s="1954">
        <v>51.15</v>
      </c>
      <c r="AH25" s="1954">
        <v>203.81</v>
      </c>
      <c r="AI25" s="2722">
        <v>885.73708681099993</v>
      </c>
      <c r="AJ25" s="2725">
        <v>50.707847000000001</v>
      </c>
      <c r="AK25" s="2100">
        <v>52.550060999999999</v>
      </c>
      <c r="AL25" s="2100">
        <v>110.08407800000001</v>
      </c>
      <c r="AM25" s="2100">
        <v>213.34198600000002</v>
      </c>
      <c r="AN25" s="2100">
        <v>102.49259187000001</v>
      </c>
      <c r="AO25" s="2100">
        <v>127.3459435</v>
      </c>
      <c r="AP25" s="2100">
        <v>133.68505977999999</v>
      </c>
      <c r="AQ25" s="2100">
        <v>363.52359515000001</v>
      </c>
      <c r="AR25" s="2100">
        <v>0</v>
      </c>
      <c r="AS25" s="2100">
        <v>141.9073947</v>
      </c>
      <c r="AT25" s="2100">
        <v>50.851999999999997</v>
      </c>
      <c r="AU25" s="2100">
        <v>192.7593947</v>
      </c>
      <c r="AV25" s="2100">
        <v>98.713051019999995</v>
      </c>
      <c r="AW25" s="2100">
        <v>50.851999999999997</v>
      </c>
      <c r="AX25" s="2100">
        <v>132.58967186000001</v>
      </c>
      <c r="AY25" s="2100">
        <v>282.15472288000001</v>
      </c>
      <c r="AZ25" s="2726">
        <v>1051.7796987300001</v>
      </c>
      <c r="BA25" s="2730">
        <v>52.18</v>
      </c>
      <c r="BB25" s="2100">
        <v>51.365572960000002</v>
      </c>
      <c r="BC25" s="2100">
        <v>33.88267578</v>
      </c>
      <c r="BD25" s="2100">
        <v>137.42824874000002</v>
      </c>
      <c r="BE25" s="2100">
        <v>84.669211453149998</v>
      </c>
      <c r="BF25" s="2100">
        <v>3.6730123423499998</v>
      </c>
      <c r="BG25" s="2100">
        <v>82.315107837499994</v>
      </c>
      <c r="BH25" s="2100">
        <v>170.65733163300001</v>
      </c>
      <c r="BI25" s="2100">
        <v>27.570683592000002</v>
      </c>
      <c r="BJ25" s="2100">
        <v>79.327922251200008</v>
      </c>
      <c r="BK25" s="2726">
        <v>525.2058468173999</v>
      </c>
      <c r="BL25" s="2725">
        <v>23.86</v>
      </c>
      <c r="BM25" s="2100">
        <v>27.15</v>
      </c>
      <c r="BN25" s="2100">
        <v>17.94115236</v>
      </c>
      <c r="BO25" s="2100">
        <v>68.951152359999995</v>
      </c>
      <c r="BP25" s="2100">
        <v>21.25700745</v>
      </c>
      <c r="BQ25" s="2100">
        <v>32.327423812500001</v>
      </c>
      <c r="BR25" s="2100">
        <v>0.76923369000000008</v>
      </c>
      <c r="BS25" s="2100">
        <v>54.353664952499997</v>
      </c>
      <c r="BT25" s="2100">
        <v>28.390506330999997</v>
      </c>
      <c r="BU25" s="2100">
        <v>1.8066904872</v>
      </c>
      <c r="BV25" s="2100">
        <v>1.507583409225</v>
      </c>
      <c r="BW25" s="2100">
        <v>31.704780227424997</v>
      </c>
      <c r="BX25" s="1956">
        <v>2.3515122182249999</v>
      </c>
      <c r="BY25" s="1956">
        <v>1.5133849368749999</v>
      </c>
      <c r="BZ25" s="1956">
        <v>22.186380883249999</v>
      </c>
      <c r="CA25" s="1956">
        <v>26.051278038349999</v>
      </c>
      <c r="CB25" s="2733">
        <f>BO25+BS25+BW25+CA25</f>
        <v>181.06087557827499</v>
      </c>
      <c r="CC25" s="2737">
        <v>0.90980789789999994</v>
      </c>
      <c r="CD25" s="2101">
        <v>48.754257912349999</v>
      </c>
      <c r="CE25" s="2101">
        <v>67.278114099250004</v>
      </c>
      <c r="CF25" s="2101">
        <v>116.94217990950001</v>
      </c>
      <c r="CG25" s="2101">
        <v>1.2610029269999998</v>
      </c>
      <c r="CH25" s="2101">
        <v>75.729093186850008</v>
      </c>
      <c r="CI25" s="2101">
        <v>0</v>
      </c>
      <c r="CJ25" s="2101">
        <v>76.990096113850001</v>
      </c>
      <c r="CK25" s="2101">
        <v>48.880972004900002</v>
      </c>
      <c r="CL25" s="2101">
        <v>46.512743852100002</v>
      </c>
      <c r="CM25" s="1991">
        <v>89.347315469625002</v>
      </c>
      <c r="CN25" s="1991">
        <v>184.74103132662501</v>
      </c>
      <c r="CO25" s="1991">
        <v>0.38762971199999996</v>
      </c>
      <c r="CP25" s="1991">
        <v>44.20819298</v>
      </c>
      <c r="CQ25" s="1991">
        <v>56.401253336400003</v>
      </c>
      <c r="CR25" s="1991">
        <v>100.99707602840002</v>
      </c>
      <c r="CS25" s="1994">
        <v>479.67038337837505</v>
      </c>
      <c r="CT25" s="1991">
        <v>53.562339386749997</v>
      </c>
      <c r="CU25" s="1991">
        <v>77.406370574874998</v>
      </c>
      <c r="CV25" s="1991">
        <v>0</v>
      </c>
      <c r="CW25" s="1991">
        <v>130.968709961625</v>
      </c>
      <c r="CX25" s="1991">
        <v>23.471972814399997</v>
      </c>
      <c r="CY25" s="1991">
        <v>0.76731208934999995</v>
      </c>
      <c r="CZ25" s="1991">
        <v>0</v>
      </c>
      <c r="DA25" s="1991">
        <v>24.239284903749997</v>
      </c>
      <c r="DB25" s="1991">
        <v>0.16179893977500004</v>
      </c>
      <c r="DC25" s="1991">
        <v>0</v>
      </c>
      <c r="DD25" s="1991">
        <v>0</v>
      </c>
      <c r="DE25" s="1991">
        <v>0.16179893977500004</v>
      </c>
      <c r="DF25" s="1991">
        <v>0</v>
      </c>
      <c r="DG25" s="1991">
        <v>0</v>
      </c>
      <c r="DH25" s="1991">
        <v>0</v>
      </c>
      <c r="DI25" s="1991">
        <v>0</v>
      </c>
      <c r="DJ25" s="1991">
        <v>155.36979380515001</v>
      </c>
      <c r="DK25" s="1993">
        <v>0</v>
      </c>
      <c r="DL25" s="1991">
        <v>0</v>
      </c>
      <c r="DM25" s="1991">
        <v>0</v>
      </c>
      <c r="DN25" s="1991">
        <v>0</v>
      </c>
      <c r="DO25" s="1991">
        <v>0</v>
      </c>
      <c r="DP25" s="1991">
        <v>33.43024535</v>
      </c>
      <c r="DQ25" s="1991">
        <v>0</v>
      </c>
      <c r="DR25" s="1991">
        <v>33.43024535</v>
      </c>
      <c r="DS25" s="1991">
        <v>0</v>
      </c>
      <c r="DT25" s="1991">
        <v>0</v>
      </c>
      <c r="DU25" s="1991">
        <v>0</v>
      </c>
      <c r="DV25" s="1991">
        <v>0</v>
      </c>
      <c r="DW25" s="1991">
        <v>77.932304686956542</v>
      </c>
      <c r="DX25" s="1991">
        <v>0</v>
      </c>
      <c r="DY25" s="1991">
        <v>0</v>
      </c>
      <c r="DZ25" s="1991">
        <v>77.932304686956542</v>
      </c>
      <c r="EA25" s="1994">
        <v>111.36255003695655</v>
      </c>
      <c r="EB25" s="2016">
        <v>1.021717341957143</v>
      </c>
      <c r="EC25" s="1954">
        <v>30.567347430480005</v>
      </c>
      <c r="ED25" s="1954">
        <v>68.763980084303569</v>
      </c>
      <c r="EE25" s="1954">
        <v>100.35304485674072</v>
      </c>
      <c r="EF25" s="1954">
        <v>14.87763832684286</v>
      </c>
      <c r="EG25" s="1954">
        <v>0.87659423700652184</v>
      </c>
      <c r="EH25" s="1954">
        <v>35.526502112910016</v>
      </c>
      <c r="EI25" s="1954">
        <v>51.280734676759394</v>
      </c>
      <c r="EJ25" s="1954">
        <v>44.791059696619563</v>
      </c>
      <c r="EK25" s="1954">
        <v>67.239515196859088</v>
      </c>
      <c r="EL25" s="1954">
        <v>9.7006069473107139</v>
      </c>
      <c r="EM25" s="1954">
        <v>121.73118184078936</v>
      </c>
      <c r="EN25" s="1954">
        <v>79.941496209554344</v>
      </c>
      <c r="EO25" s="1954">
        <v>2.1029368023928567</v>
      </c>
      <c r="EP25" s="1954">
        <v>2.5981285059107146</v>
      </c>
      <c r="EQ25" s="1954">
        <v>84.642561517857914</v>
      </c>
      <c r="ER25" s="2017">
        <v>358.00752289214739</v>
      </c>
      <c r="ES25" s="2016">
        <v>48.578732558727282</v>
      </c>
      <c r="ET25" s="1954">
        <v>4.4884640140874996</v>
      </c>
      <c r="EU25" s="1954">
        <v>18.679874862149997</v>
      </c>
      <c r="EV25" s="1954">
        <f t="shared" si="29"/>
        <v>71.747071434964781</v>
      </c>
      <c r="EW25" s="1954">
        <v>28.501887521399993</v>
      </c>
      <c r="EX25" s="1954">
        <v>33.094950071057134</v>
      </c>
      <c r="EY25" s="1954">
        <v>2.466238402244318</v>
      </c>
      <c r="EZ25" s="1954">
        <f t="shared" si="30"/>
        <v>64.06307599470145</v>
      </c>
      <c r="FA25" s="1954">
        <v>0</v>
      </c>
      <c r="FB25" s="1954">
        <v>0</v>
      </c>
      <c r="FC25" s="1954">
        <v>1.5553534651772727</v>
      </c>
      <c r="FD25" s="1954">
        <f t="shared" si="31"/>
        <v>1.5553534651772727</v>
      </c>
      <c r="FE25" s="1954">
        <v>66.942053780873877</v>
      </c>
      <c r="FF25" s="1954">
        <v>14.157198862625002</v>
      </c>
      <c r="FG25" s="1954">
        <v>1.4243372880511365</v>
      </c>
      <c r="FH25" s="1954">
        <f t="shared" si="32"/>
        <v>82.523589931550021</v>
      </c>
      <c r="FI25" s="2017">
        <f>FH25+FD25+EZ25+EV25</f>
        <v>219.8890908263935</v>
      </c>
      <c r="FJ25" s="2016">
        <v>1.4663483287875001</v>
      </c>
      <c r="FK25" s="1954">
        <v>0.64670089204875014</v>
      </c>
      <c r="FL25" s="1954">
        <v>2.7291911226195658</v>
      </c>
      <c r="FM25" s="1952">
        <f>FJ25+FK25+FL25</f>
        <v>4.8422403434558161</v>
      </c>
      <c r="FN25" s="1954">
        <v>13.787129533928569</v>
      </c>
      <c r="FO25" s="1954">
        <v>2.6579027888071436</v>
      </c>
      <c r="FP25" s="1954">
        <v>3.9213705545714292</v>
      </c>
      <c r="FQ25" s="1954">
        <f t="shared" si="67"/>
        <v>20.366402877307141</v>
      </c>
      <c r="FR25" s="1954">
        <v>3.7889275879608579</v>
      </c>
      <c r="FS25" s="1954">
        <v>17.602001250941917</v>
      </c>
      <c r="FT25" s="1954">
        <v>4.1540085000746361</v>
      </c>
      <c r="FU25" s="1954">
        <f t="shared" si="36"/>
        <v>25.544937338977409</v>
      </c>
      <c r="FV25" s="1954">
        <v>4.3897254999176525</v>
      </c>
      <c r="FW25" s="1954">
        <v>23.555389365620208</v>
      </c>
      <c r="FX25" s="1954">
        <v>4.0088270581226633</v>
      </c>
      <c r="FY25" s="1952">
        <f t="shared" si="37"/>
        <v>31.953941923660523</v>
      </c>
      <c r="FZ25" s="2102">
        <f t="shared" si="38"/>
        <v>82.707522483400894</v>
      </c>
      <c r="GA25" s="2103">
        <v>11.602850791427658</v>
      </c>
      <c r="GB25" s="1952">
        <v>19.171794682193919</v>
      </c>
      <c r="GC25" s="1952">
        <v>23.593818322160416</v>
      </c>
      <c r="GD25" s="1952">
        <v>54.368463795781992</v>
      </c>
      <c r="GE25" s="1952">
        <v>15.1622517055744</v>
      </c>
      <c r="GF25" s="1952">
        <v>13.252806411132218</v>
      </c>
      <c r="GG25" s="1952">
        <v>20.620944162201599</v>
      </c>
      <c r="GH25" s="1952">
        <v>54.368463795781992</v>
      </c>
      <c r="GI25" s="1952">
        <v>17.12713947809814</v>
      </c>
      <c r="GJ25" s="1952">
        <v>23.092084487038889</v>
      </c>
      <c r="GK25" s="1952">
        <v>19.812252343086378</v>
      </c>
      <c r="GL25" s="1952">
        <v>54.368463795781992</v>
      </c>
      <c r="GM25" s="1952">
        <v>19.825420205635453</v>
      </c>
      <c r="GN25" s="1952">
        <v>21.136594930337452</v>
      </c>
      <c r="GO25" s="1952">
        <v>20.363467942608249</v>
      </c>
      <c r="GP25" s="1952">
        <f t="shared" si="66"/>
        <v>61.325483078581158</v>
      </c>
      <c r="GQ25" s="2102">
        <f t="shared" si="40"/>
        <v>224.43087446592713</v>
      </c>
      <c r="GR25" s="2103">
        <v>0</v>
      </c>
      <c r="GS25" s="1952">
        <v>0.76404615522385011</v>
      </c>
      <c r="GT25" s="1952">
        <v>0</v>
      </c>
      <c r="GU25" s="1952">
        <f>GT25+GS25+GR25</f>
        <v>0.76404615522385011</v>
      </c>
      <c r="GV25" s="1952">
        <v>109.01060437081821</v>
      </c>
      <c r="GW25" s="1952">
        <v>0</v>
      </c>
      <c r="GX25" s="1952">
        <v>0</v>
      </c>
      <c r="GY25" s="1952">
        <f>GX25+GW25+GV25</f>
        <v>109.01060437081821</v>
      </c>
      <c r="GZ25" s="1952">
        <v>2.074213103085524</v>
      </c>
      <c r="HA25" s="1952">
        <v>1.8687459737399301</v>
      </c>
      <c r="HB25" s="1952">
        <v>93.525723237053569</v>
      </c>
      <c r="HC25" s="1952">
        <f>HB25+HA25+GZ25</f>
        <v>97.468682313879029</v>
      </c>
      <c r="HD25" s="1952">
        <v>86.375985060272598</v>
      </c>
      <c r="HE25" s="1952">
        <v>0.31638729857731424</v>
      </c>
      <c r="HF25" s="1952">
        <v>0.53321768433426009</v>
      </c>
      <c r="HG25" s="1952">
        <f>HF25+HE25+HD25</f>
        <v>87.22559004318417</v>
      </c>
      <c r="HH25" s="2102">
        <f>HG25+HC25+GY25+GU25</f>
        <v>294.46892288310528</v>
      </c>
      <c r="HI25" s="2103">
        <f>SUM(HI16:HI24)</f>
        <v>3.9982301864386356</v>
      </c>
      <c r="HJ25" s="1952">
        <f>SUM(HJ16:HJ24)</f>
        <v>0</v>
      </c>
      <c r="HK25" s="1952">
        <f>SUM(HK16:HK24)</f>
        <v>0.95543262306749976</v>
      </c>
      <c r="HL25" s="1952">
        <f>HK25+HJ25+HI25</f>
        <v>4.9536628095061355</v>
      </c>
      <c r="HM25" s="1952">
        <f>SUM(HM16:HM24)</f>
        <v>0.38486646434399996</v>
      </c>
      <c r="HN25" s="1952">
        <f>SUM(HN16:HN24)</f>
        <v>6.2248410741717386</v>
      </c>
      <c r="HO25" s="1952">
        <f>SUM(HO16:HO24)</f>
        <v>83.07466835808377</v>
      </c>
      <c r="HP25" s="1952">
        <f>HO25+HN25+HM25</f>
        <v>89.684375896599505</v>
      </c>
      <c r="HQ25" s="1952">
        <f>SUM(HQ16:HQ24)</f>
        <v>0</v>
      </c>
      <c r="HR25" s="1952">
        <f>SUM(HR16:HR24)</f>
        <v>1.1305414558611553</v>
      </c>
      <c r="HS25" s="1952">
        <f>SUM(HS16:HS24)</f>
        <v>39.882443938474168</v>
      </c>
      <c r="HT25" s="1952">
        <f>HS25+HR25+HQ25</f>
        <v>41.012985394335324</v>
      </c>
      <c r="HU25" s="1952">
        <v>0.31059678641428579</v>
      </c>
      <c r="HV25" s="1952">
        <v>34.864042217146668</v>
      </c>
      <c r="HW25" s="1952">
        <v>6.0673287946850056</v>
      </c>
      <c r="HX25" s="1952">
        <f t="shared" si="57"/>
        <v>41.241967798245959</v>
      </c>
      <c r="HY25" s="2102">
        <f>HX25+HT25+HP25+HL25</f>
        <v>176.89299189868692</v>
      </c>
      <c r="HZ25" s="2103">
        <f>SUM(HZ16:HZ24)</f>
        <v>7.2912093648034073</v>
      </c>
      <c r="IA25" s="1952">
        <f>SUM(IA16:IA24)</f>
        <v>3.6027940558961649</v>
      </c>
      <c r="IB25" s="1952">
        <f t="shared" ref="IB25:IO25" si="68">SUM(IB16:IB24)</f>
        <v>34.219363038207149</v>
      </c>
      <c r="IC25" s="1952">
        <f t="shared" si="68"/>
        <v>45.113366458906725</v>
      </c>
      <c r="ID25" s="1952">
        <f t="shared" si="68"/>
        <v>0</v>
      </c>
      <c r="IE25" s="1952">
        <f t="shared" si="68"/>
        <v>71.941909452649995</v>
      </c>
      <c r="IF25" s="1952">
        <f t="shared" si="68"/>
        <v>2.1511599540525008</v>
      </c>
      <c r="IG25" s="1952">
        <f t="shared" si="68"/>
        <v>74.093069406702497</v>
      </c>
      <c r="IH25" s="1952">
        <f t="shared" si="68"/>
        <v>0</v>
      </c>
      <c r="II25" s="1952">
        <f t="shared" si="68"/>
        <v>100.76313664999999</v>
      </c>
      <c r="IJ25" s="1952">
        <f t="shared" si="68"/>
        <v>111.64412655000001</v>
      </c>
      <c r="IK25" s="1952">
        <f t="shared" si="68"/>
        <v>212.40726320000002</v>
      </c>
      <c r="IL25" s="1952">
        <f t="shared" si="68"/>
        <v>61.91972621654751</v>
      </c>
      <c r="IM25" s="1952">
        <f t="shared" si="68"/>
        <v>74.830456058940001</v>
      </c>
      <c r="IN25" s="1952">
        <f t="shared" si="68"/>
        <v>53.889533449363853</v>
      </c>
      <c r="IO25" s="1952">
        <f t="shared" si="68"/>
        <v>190.63971572485136</v>
      </c>
      <c r="IP25" s="2102">
        <f>SUM(IP16:IP24)</f>
        <v>522.25341479046074</v>
      </c>
    </row>
    <row r="26" spans="1:250" ht="39.65" hidden="1" customHeight="1" thickBot="1" x14ac:dyDescent="0.55000000000000004">
      <c r="A26" s="1995" t="s">
        <v>1220</v>
      </c>
    </row>
    <row r="27" spans="1:250" ht="47.5" customHeight="1" thickTop="1" x14ac:dyDescent="0.5">
      <c r="A27" s="1995" t="s">
        <v>1526</v>
      </c>
    </row>
    <row r="33" spans="1:160" x14ac:dyDescent="0.5">
      <c r="K33" s="2104">
        <v>44013</v>
      </c>
    </row>
    <row r="34" spans="1:160" x14ac:dyDescent="0.5">
      <c r="K34" s="2104">
        <v>43101</v>
      </c>
    </row>
    <row r="35" spans="1:160" ht="20" x14ac:dyDescent="0.4">
      <c r="CE35" s="2001"/>
      <c r="CI35" s="2001"/>
      <c r="CJ35" s="2001"/>
      <c r="CM35" s="2001"/>
      <c r="CN35" s="2001"/>
      <c r="CO35" s="2001"/>
      <c r="CP35" s="2001"/>
      <c r="CQ35" s="2001"/>
      <c r="CR35" s="2001"/>
      <c r="CS35" s="2001"/>
      <c r="CT35" s="2001"/>
      <c r="CU35" s="2001"/>
      <c r="CV35" s="2001"/>
      <c r="CW35" s="2001"/>
      <c r="CX35" s="2001"/>
      <c r="CY35" s="2001"/>
      <c r="CZ35" s="2001"/>
      <c r="DA35" s="2001"/>
      <c r="DB35" s="2001"/>
      <c r="DC35" s="2001"/>
      <c r="DD35" s="2001"/>
      <c r="DE35" s="2001"/>
      <c r="DF35" s="2001"/>
      <c r="DG35" s="2001"/>
      <c r="DH35" s="2001"/>
      <c r="DI35" s="2001"/>
      <c r="DJ35" s="2001"/>
      <c r="DK35" s="2001"/>
      <c r="DL35" s="2001"/>
      <c r="DM35" s="2001"/>
      <c r="DN35" s="2001"/>
      <c r="DO35" s="2001"/>
      <c r="DP35" s="2001"/>
      <c r="DQ35" s="2001"/>
      <c r="DR35" s="2001"/>
      <c r="DS35" s="2001"/>
      <c r="DT35" s="2001"/>
      <c r="DU35" s="2001"/>
      <c r="DV35" s="2001"/>
      <c r="DW35" s="2001"/>
      <c r="DX35" s="2001"/>
      <c r="DY35" s="2001"/>
      <c r="DZ35" s="2001"/>
      <c r="EA35" s="2001"/>
      <c r="EB35" s="2001"/>
      <c r="EC35" s="2001"/>
      <c r="ED35" s="2001"/>
      <c r="EE35" s="2001"/>
      <c r="EF35" s="2001"/>
      <c r="EG35" s="2001"/>
      <c r="EH35" s="2001"/>
      <c r="EI35" s="2001"/>
      <c r="EJ35" s="2001"/>
      <c r="EK35" s="2001"/>
      <c r="EL35" s="2001"/>
      <c r="EM35" s="2001"/>
      <c r="EN35" s="2001"/>
      <c r="EO35" s="2001"/>
      <c r="EP35" s="2001"/>
      <c r="EQ35" s="2001"/>
      <c r="ER35" s="2001"/>
      <c r="ES35" s="2001"/>
      <c r="ET35" s="2001"/>
      <c r="EU35" s="2001"/>
      <c r="EV35" s="2001"/>
      <c r="EW35" s="2001"/>
      <c r="EX35" s="2001"/>
      <c r="EY35" s="2001"/>
      <c r="EZ35" s="2001"/>
      <c r="FA35" s="2001"/>
      <c r="FB35" s="2001"/>
      <c r="FC35" s="2001"/>
      <c r="FD35" s="2001"/>
    </row>
    <row r="36" spans="1:160" ht="20" x14ac:dyDescent="0.4">
      <c r="K36" s="2104">
        <v>43831</v>
      </c>
      <c r="CE36" s="2001"/>
      <c r="CI36" s="2001"/>
      <c r="CJ36" s="2001"/>
      <c r="CM36" s="2001"/>
      <c r="CN36" s="2001"/>
      <c r="CO36" s="2001"/>
      <c r="CP36" s="2001"/>
      <c r="CQ36" s="2001"/>
      <c r="CR36" s="2001"/>
      <c r="CS36" s="2001"/>
      <c r="CT36" s="2001"/>
      <c r="CU36" s="2001"/>
      <c r="CV36" s="2001"/>
      <c r="CW36" s="2001"/>
      <c r="CX36" s="2001"/>
      <c r="CY36" s="2001"/>
      <c r="CZ36" s="2001"/>
      <c r="DA36" s="2001"/>
      <c r="DB36" s="2001"/>
      <c r="DC36" s="2001"/>
      <c r="DD36" s="2001"/>
      <c r="DE36" s="2001"/>
      <c r="DF36" s="2001"/>
      <c r="DG36" s="2001"/>
      <c r="DH36" s="2001"/>
      <c r="DI36" s="2001"/>
      <c r="DJ36" s="2001"/>
      <c r="DK36" s="2001"/>
      <c r="DL36" s="2001"/>
      <c r="DM36" s="2001"/>
      <c r="DN36" s="2001"/>
      <c r="DO36" s="2001"/>
      <c r="DP36" s="2001"/>
      <c r="DQ36" s="2001"/>
      <c r="DR36" s="2001"/>
      <c r="DS36" s="2001"/>
      <c r="DT36" s="2001"/>
      <c r="DU36" s="2001"/>
      <c r="DV36" s="2001"/>
      <c r="DW36" s="2001"/>
      <c r="DX36" s="2001"/>
      <c r="DY36" s="2001"/>
      <c r="DZ36" s="2001"/>
      <c r="EA36" s="2001"/>
      <c r="EB36" s="2001"/>
      <c r="EC36" s="2001"/>
      <c r="ED36" s="2001"/>
      <c r="EE36" s="2001"/>
      <c r="EF36" s="2001"/>
      <c r="EG36" s="2001"/>
      <c r="EH36" s="2001"/>
      <c r="EI36" s="2001"/>
      <c r="EJ36" s="2001"/>
      <c r="EK36" s="2001"/>
      <c r="EL36" s="2001"/>
      <c r="EM36" s="2001"/>
      <c r="EN36" s="2001"/>
      <c r="EO36" s="2001"/>
      <c r="EP36" s="2001"/>
      <c r="EQ36" s="2001"/>
      <c r="ER36" s="2001"/>
      <c r="ES36" s="2001"/>
      <c r="ET36" s="2001"/>
      <c r="EU36" s="2001"/>
      <c r="EV36" s="2001"/>
      <c r="EW36" s="2001"/>
      <c r="EX36" s="2001"/>
      <c r="EY36" s="2001"/>
      <c r="EZ36" s="2001"/>
      <c r="FA36" s="2001"/>
      <c r="FB36" s="2001"/>
      <c r="FC36" s="2001"/>
      <c r="FD36" s="2001"/>
    </row>
    <row r="37" spans="1:160" ht="20" x14ac:dyDescent="0.4">
      <c r="W37" s="2105"/>
      <c r="CE37" s="2001"/>
      <c r="CI37" s="2001"/>
      <c r="CJ37" s="2001"/>
      <c r="CM37" s="2001"/>
      <c r="CN37" s="2001"/>
      <c r="CO37" s="2001"/>
      <c r="CP37" s="2001"/>
      <c r="CQ37" s="2001"/>
      <c r="CR37" s="2001"/>
      <c r="CS37" s="2001"/>
      <c r="CT37" s="2001"/>
      <c r="CU37" s="2001"/>
      <c r="CV37" s="2001"/>
      <c r="CW37" s="2001"/>
      <c r="CX37" s="2001"/>
      <c r="CY37" s="2001"/>
      <c r="CZ37" s="2001"/>
      <c r="DA37" s="2001"/>
      <c r="DB37" s="2001"/>
      <c r="DC37" s="2001"/>
      <c r="DD37" s="2001"/>
      <c r="DE37" s="2001"/>
      <c r="DF37" s="2001"/>
      <c r="DG37" s="2001"/>
      <c r="DH37" s="2001"/>
      <c r="DI37" s="2001"/>
      <c r="DJ37" s="2001"/>
      <c r="DK37" s="2001"/>
      <c r="DL37" s="2001"/>
      <c r="DM37" s="2001"/>
      <c r="DN37" s="2001"/>
      <c r="DO37" s="2001"/>
      <c r="DP37" s="2001"/>
      <c r="DQ37" s="2001"/>
      <c r="DR37" s="2001"/>
      <c r="DS37" s="2001"/>
      <c r="DT37" s="2001"/>
      <c r="DU37" s="2001"/>
      <c r="DV37" s="2001"/>
      <c r="DW37" s="2001"/>
      <c r="DX37" s="2001"/>
      <c r="DY37" s="2001"/>
      <c r="DZ37" s="2001"/>
      <c r="EA37" s="2001"/>
      <c r="EB37" s="2001"/>
      <c r="EC37" s="2001"/>
      <c r="ED37" s="2001"/>
      <c r="EE37" s="2001"/>
      <c r="EF37" s="2001"/>
      <c r="EG37" s="2001"/>
      <c r="EH37" s="2001"/>
      <c r="EI37" s="2001"/>
      <c r="EJ37" s="2001"/>
      <c r="EK37" s="2001"/>
      <c r="EL37" s="2001"/>
      <c r="EM37" s="2001"/>
      <c r="EN37" s="2001"/>
      <c r="EO37" s="2001"/>
      <c r="EP37" s="2001"/>
      <c r="EQ37" s="2001"/>
      <c r="ER37" s="2001"/>
      <c r="ES37" s="2001"/>
      <c r="ET37" s="2001"/>
      <c r="EU37" s="2001"/>
      <c r="EV37" s="2001"/>
      <c r="EW37" s="2001"/>
      <c r="EX37" s="2001"/>
      <c r="EY37" s="2001"/>
      <c r="EZ37" s="2001"/>
      <c r="FA37" s="2001"/>
      <c r="FB37" s="2001"/>
      <c r="FC37" s="2001"/>
      <c r="FD37" s="2001"/>
    </row>
    <row r="38" spans="1:160" x14ac:dyDescent="0.5">
      <c r="H38" s="1895"/>
      <c r="CE38" s="2001"/>
      <c r="CI38" s="2001"/>
      <c r="CJ38" s="2001"/>
      <c r="CM38" s="2001"/>
      <c r="CN38" s="2001"/>
      <c r="CO38" s="2001"/>
      <c r="CP38" s="2001"/>
      <c r="CQ38" s="2001"/>
      <c r="CR38" s="2001"/>
      <c r="CS38" s="2001"/>
      <c r="CT38" s="2001"/>
      <c r="CU38" s="2001"/>
      <c r="CV38" s="2001"/>
      <c r="CW38" s="2001"/>
      <c r="CX38" s="2001"/>
      <c r="CY38" s="2001"/>
      <c r="CZ38" s="2001"/>
      <c r="DA38" s="2001"/>
      <c r="DB38" s="2001"/>
      <c r="DC38" s="2001"/>
      <c r="DD38" s="2001"/>
      <c r="DE38" s="2001"/>
      <c r="DF38" s="2001"/>
      <c r="DG38" s="2001"/>
      <c r="DH38" s="2001"/>
      <c r="DI38" s="2001"/>
      <c r="DJ38" s="2001"/>
      <c r="DK38" s="2001"/>
      <c r="DL38" s="2001"/>
      <c r="DM38" s="2001"/>
      <c r="DN38" s="2001"/>
      <c r="DO38" s="2001"/>
      <c r="DP38" s="2001"/>
      <c r="DQ38" s="2001"/>
      <c r="DR38" s="2001"/>
      <c r="DS38" s="2001"/>
      <c r="DT38" s="2001"/>
      <c r="DU38" s="2001"/>
      <c r="DV38" s="2001"/>
      <c r="DW38" s="2001"/>
      <c r="DX38" s="2001"/>
      <c r="DY38" s="2001"/>
      <c r="DZ38" s="2001"/>
      <c r="EA38" s="2001"/>
      <c r="EB38" s="2001"/>
      <c r="EC38" s="2001"/>
      <c r="ED38" s="2001"/>
      <c r="EE38" s="2001"/>
      <c r="EF38" s="2001"/>
      <c r="EG38" s="2001"/>
      <c r="EH38" s="2001"/>
      <c r="EI38" s="2001"/>
      <c r="EJ38" s="2001"/>
      <c r="EK38" s="2001"/>
      <c r="EL38" s="2001"/>
      <c r="EM38" s="2001"/>
      <c r="EN38" s="2001"/>
      <c r="EO38" s="2001"/>
      <c r="EP38" s="2001"/>
      <c r="EQ38" s="2001"/>
      <c r="ER38" s="2001"/>
      <c r="ES38" s="2001"/>
      <c r="ET38" s="2001"/>
      <c r="EU38" s="2001"/>
      <c r="EV38" s="2001"/>
      <c r="EW38" s="2001"/>
      <c r="EX38" s="2001"/>
      <c r="EY38" s="2001"/>
      <c r="EZ38" s="2001"/>
      <c r="FA38" s="2001"/>
      <c r="FB38" s="2001"/>
      <c r="FC38" s="2001"/>
      <c r="FD38" s="2001"/>
    </row>
    <row r="39" spans="1:160" ht="20" x14ac:dyDescent="0.4">
      <c r="A39" s="2001" t="s">
        <v>1535</v>
      </c>
      <c r="CE39" s="2001"/>
      <c r="CI39" s="2001"/>
      <c r="CJ39" s="2001"/>
      <c r="CM39" s="2001"/>
      <c r="CN39" s="2001"/>
      <c r="CO39" s="2001"/>
      <c r="CP39" s="2001"/>
      <c r="CQ39" s="2001"/>
      <c r="CR39" s="2001"/>
      <c r="CS39" s="2001"/>
      <c r="CT39" s="2001"/>
      <c r="CU39" s="2001"/>
      <c r="CV39" s="2001"/>
      <c r="CW39" s="2001"/>
      <c r="CX39" s="2001"/>
      <c r="CY39" s="2001"/>
      <c r="CZ39" s="2001"/>
      <c r="DA39" s="2001"/>
      <c r="DB39" s="2001"/>
      <c r="DC39" s="2001"/>
      <c r="DD39" s="2001"/>
      <c r="DE39" s="2001"/>
      <c r="DF39" s="2001"/>
      <c r="DG39" s="2001"/>
      <c r="DH39" s="2001"/>
      <c r="DI39" s="2001"/>
      <c r="DJ39" s="2001"/>
      <c r="DK39" s="2001"/>
      <c r="DL39" s="2001"/>
      <c r="DM39" s="2001"/>
      <c r="DN39" s="2001"/>
      <c r="DO39" s="2001"/>
      <c r="DP39" s="2001"/>
      <c r="DQ39" s="2001"/>
      <c r="DR39" s="2001"/>
      <c r="DS39" s="2001"/>
      <c r="DT39" s="2001"/>
      <c r="DU39" s="2001"/>
      <c r="DV39" s="2001"/>
      <c r="DW39" s="2001"/>
      <c r="DX39" s="2001"/>
      <c r="DY39" s="2001"/>
      <c r="DZ39" s="2001"/>
      <c r="EA39" s="2001"/>
      <c r="EB39" s="2001"/>
      <c r="EC39" s="2001"/>
      <c r="ED39" s="2001"/>
      <c r="EE39" s="2001"/>
      <c r="EF39" s="2001"/>
      <c r="EG39" s="2001"/>
      <c r="EH39" s="2001"/>
      <c r="EI39" s="2001"/>
      <c r="EJ39" s="2001"/>
      <c r="EK39" s="2001"/>
      <c r="EL39" s="2001"/>
      <c r="EM39" s="2001"/>
      <c r="EN39" s="2001"/>
      <c r="EO39" s="2001"/>
      <c r="EP39" s="2001"/>
      <c r="EQ39" s="2001"/>
      <c r="ER39" s="2001"/>
      <c r="ES39" s="2001"/>
      <c r="ET39" s="2001"/>
      <c r="EU39" s="2001"/>
      <c r="EV39" s="2001"/>
      <c r="EW39" s="2001"/>
      <c r="EX39" s="2001"/>
      <c r="EY39" s="2001"/>
      <c r="EZ39" s="2001"/>
      <c r="FA39" s="2001"/>
      <c r="FB39" s="2001"/>
      <c r="FC39" s="2001"/>
      <c r="FD39" s="2001"/>
    </row>
    <row r="40" spans="1:160" ht="20" x14ac:dyDescent="0.4">
      <c r="A40" s="2001" t="s">
        <v>1536</v>
      </c>
      <c r="CE40" s="2001"/>
      <c r="CI40" s="2001"/>
      <c r="CJ40" s="2001"/>
      <c r="CM40" s="2001"/>
      <c r="CN40" s="2001"/>
      <c r="CO40" s="2001"/>
      <c r="CP40" s="2001"/>
      <c r="CQ40" s="2001"/>
      <c r="CR40" s="2001"/>
      <c r="CS40" s="2001"/>
      <c r="CT40" s="2001"/>
      <c r="CU40" s="2001"/>
      <c r="CV40" s="2001"/>
      <c r="CW40" s="2001"/>
      <c r="CX40" s="2001"/>
      <c r="CY40" s="2001"/>
      <c r="CZ40" s="2001"/>
      <c r="DA40" s="2001"/>
      <c r="DB40" s="2001"/>
      <c r="DC40" s="2001"/>
      <c r="DD40" s="2001"/>
      <c r="DE40" s="2001"/>
      <c r="DF40" s="2001"/>
      <c r="DG40" s="2001"/>
      <c r="DH40" s="2001"/>
      <c r="DI40" s="2001"/>
      <c r="DJ40" s="2001"/>
      <c r="DK40" s="2001"/>
      <c r="DL40" s="2001"/>
      <c r="DM40" s="2001"/>
      <c r="DN40" s="2001"/>
      <c r="DO40" s="2001"/>
      <c r="DP40" s="2001"/>
      <c r="DQ40" s="2001"/>
      <c r="DR40" s="2001"/>
      <c r="DS40" s="2001"/>
      <c r="DT40" s="2001"/>
      <c r="DU40" s="2001"/>
      <c r="DV40" s="2001"/>
      <c r="DW40" s="2001"/>
      <c r="DX40" s="2001"/>
      <c r="DY40" s="2001"/>
      <c r="DZ40" s="2001"/>
      <c r="EA40" s="2001"/>
      <c r="EB40" s="2001"/>
      <c r="EC40" s="2001"/>
      <c r="ED40" s="2001"/>
      <c r="EE40" s="2001"/>
      <c r="EF40" s="2001"/>
      <c r="EG40" s="2001"/>
      <c r="EH40" s="2001"/>
      <c r="EI40" s="2001"/>
      <c r="EJ40" s="2001"/>
      <c r="EK40" s="2001"/>
      <c r="EL40" s="2001"/>
      <c r="EM40" s="2001"/>
      <c r="EN40" s="2001"/>
      <c r="EO40" s="2001"/>
      <c r="EP40" s="2001"/>
      <c r="EQ40" s="2001"/>
      <c r="ER40" s="2001"/>
      <c r="ES40" s="2001"/>
      <c r="ET40" s="2001"/>
      <c r="EU40" s="2001"/>
      <c r="EV40" s="2001"/>
      <c r="EW40" s="2001"/>
      <c r="EX40" s="2001"/>
      <c r="EY40" s="2001"/>
      <c r="EZ40" s="2001"/>
      <c r="FA40" s="2001"/>
      <c r="FB40" s="2001"/>
      <c r="FC40" s="2001"/>
      <c r="FD40" s="2001"/>
    </row>
    <row r="41" spans="1:160" ht="20" x14ac:dyDescent="0.4">
      <c r="CE41" s="2001"/>
      <c r="CI41" s="2001"/>
      <c r="CJ41" s="2001"/>
      <c r="CM41" s="2001"/>
      <c r="CN41" s="2001"/>
      <c r="CO41" s="2001"/>
      <c r="CP41" s="2001"/>
      <c r="CQ41" s="2001"/>
      <c r="CR41" s="2001"/>
      <c r="CS41" s="2001"/>
      <c r="CT41" s="2001"/>
      <c r="CU41" s="2001"/>
      <c r="CV41" s="2001"/>
      <c r="CW41" s="2001"/>
      <c r="CX41" s="2001"/>
      <c r="CY41" s="2001"/>
      <c r="CZ41" s="2001"/>
      <c r="DA41" s="2001"/>
      <c r="DB41" s="2001"/>
      <c r="DC41" s="2001"/>
      <c r="DD41" s="2001"/>
      <c r="DE41" s="2001"/>
      <c r="DF41" s="2001"/>
      <c r="DG41" s="2001"/>
      <c r="DH41" s="2001"/>
      <c r="DI41" s="2001"/>
      <c r="DJ41" s="2001"/>
      <c r="DK41" s="2001"/>
      <c r="DL41" s="2001"/>
      <c r="DM41" s="2001"/>
      <c r="DN41" s="2001"/>
      <c r="DO41" s="2001"/>
      <c r="DP41" s="2001"/>
      <c r="DQ41" s="2001"/>
      <c r="DR41" s="2001"/>
      <c r="DS41" s="2001"/>
      <c r="DT41" s="2001"/>
      <c r="DU41" s="2001"/>
      <c r="DV41" s="2001"/>
      <c r="DW41" s="2001"/>
      <c r="DX41" s="2001"/>
      <c r="DY41" s="2001"/>
      <c r="DZ41" s="2001"/>
      <c r="EA41" s="2001"/>
      <c r="EB41" s="2001"/>
      <c r="EC41" s="2001"/>
      <c r="ED41" s="2001"/>
      <c r="EE41" s="2001"/>
      <c r="EF41" s="2001"/>
      <c r="EG41" s="2001"/>
      <c r="EH41" s="2001"/>
      <c r="EI41" s="2001"/>
      <c r="EJ41" s="2001"/>
      <c r="EK41" s="2001"/>
      <c r="EL41" s="2001"/>
      <c r="EM41" s="2001"/>
      <c r="EN41" s="2001"/>
      <c r="EO41" s="2001"/>
      <c r="EP41" s="2001"/>
      <c r="EQ41" s="2001"/>
      <c r="ER41" s="2001"/>
      <c r="ES41" s="2001"/>
      <c r="ET41" s="2001"/>
      <c r="EU41" s="2001"/>
      <c r="EV41" s="2001"/>
      <c r="EW41" s="2001"/>
      <c r="EX41" s="2001"/>
      <c r="EY41" s="2001"/>
      <c r="EZ41" s="2001"/>
      <c r="FA41" s="2001"/>
      <c r="FB41" s="2001"/>
      <c r="FC41" s="2001"/>
      <c r="FD41" s="2001"/>
    </row>
    <row r="42" spans="1:160" ht="20" x14ac:dyDescent="0.4">
      <c r="CE42" s="2001"/>
      <c r="CI42" s="2001"/>
      <c r="CJ42" s="2001"/>
      <c r="CM42" s="2001"/>
      <c r="CN42" s="2001"/>
      <c r="CO42" s="2001"/>
      <c r="CP42" s="2001"/>
      <c r="CQ42" s="2001"/>
      <c r="CR42" s="2001"/>
      <c r="CS42" s="2001"/>
      <c r="CT42" s="2001"/>
      <c r="CU42" s="2001"/>
      <c r="CV42" s="2001"/>
      <c r="CW42" s="2001"/>
      <c r="CX42" s="2001"/>
      <c r="CY42" s="2001"/>
      <c r="CZ42" s="2001"/>
      <c r="DA42" s="2001"/>
      <c r="DB42" s="2001"/>
      <c r="DC42" s="2001"/>
      <c r="DD42" s="2001"/>
      <c r="DE42" s="2001"/>
      <c r="DF42" s="2001"/>
      <c r="DG42" s="2001"/>
      <c r="DH42" s="2001"/>
      <c r="DI42" s="2001"/>
      <c r="DJ42" s="2001"/>
      <c r="DK42" s="2001"/>
      <c r="DL42" s="2001"/>
      <c r="DM42" s="2001"/>
      <c r="DN42" s="2001"/>
      <c r="DO42" s="2001"/>
      <c r="DP42" s="2001"/>
      <c r="DQ42" s="2001"/>
      <c r="DR42" s="2001"/>
      <c r="DS42" s="2001"/>
      <c r="DT42" s="2001"/>
      <c r="DU42" s="2001"/>
      <c r="DV42" s="2001"/>
      <c r="DW42" s="2001"/>
      <c r="DX42" s="2001"/>
      <c r="DY42" s="2001"/>
      <c r="DZ42" s="2001"/>
      <c r="EA42" s="2001"/>
      <c r="EB42" s="2001"/>
      <c r="EC42" s="2001"/>
      <c r="ED42" s="2001"/>
      <c r="EE42" s="2001"/>
      <c r="EF42" s="2001"/>
      <c r="EG42" s="2001"/>
      <c r="EH42" s="2001"/>
      <c r="EI42" s="2001"/>
      <c r="EJ42" s="2001"/>
      <c r="EK42" s="2001"/>
      <c r="EL42" s="2001"/>
      <c r="EM42" s="2001"/>
      <c r="EN42" s="2001"/>
      <c r="EO42" s="2001"/>
      <c r="EP42" s="2001"/>
      <c r="EQ42" s="2001"/>
      <c r="ER42" s="2001"/>
      <c r="ES42" s="2001"/>
      <c r="ET42" s="2001"/>
      <c r="EU42" s="2001"/>
      <c r="EV42" s="2001"/>
      <c r="EW42" s="2001"/>
      <c r="EX42" s="2001"/>
      <c r="EY42" s="2001"/>
      <c r="EZ42" s="2001"/>
      <c r="FA42" s="2001"/>
      <c r="FB42" s="2001"/>
      <c r="FC42" s="2001"/>
      <c r="FD42" s="2001"/>
    </row>
    <row r="43" spans="1:160" ht="20" x14ac:dyDescent="0.4">
      <c r="CE43" s="2001"/>
      <c r="CI43" s="2001"/>
      <c r="CJ43" s="2001"/>
      <c r="CM43" s="2001"/>
      <c r="CN43" s="2001"/>
      <c r="CO43" s="2001"/>
      <c r="CP43" s="2001"/>
      <c r="CQ43" s="2001"/>
      <c r="CR43" s="2001"/>
      <c r="CS43" s="2001"/>
      <c r="CT43" s="2001"/>
      <c r="CU43" s="2001"/>
      <c r="CV43" s="2001"/>
      <c r="CW43" s="2001"/>
      <c r="CX43" s="2001"/>
      <c r="CY43" s="2001"/>
      <c r="CZ43" s="2001"/>
      <c r="DA43" s="2001"/>
      <c r="DB43" s="2001"/>
      <c r="DC43" s="2001"/>
      <c r="DD43" s="2001"/>
      <c r="DE43" s="2001"/>
      <c r="DF43" s="2001"/>
      <c r="DG43" s="2001"/>
      <c r="DH43" s="2001"/>
      <c r="DI43" s="2001"/>
      <c r="DJ43" s="2001"/>
      <c r="DK43" s="2001"/>
      <c r="DL43" s="2001"/>
      <c r="DM43" s="2001"/>
      <c r="DN43" s="2001"/>
      <c r="DO43" s="2001"/>
      <c r="DP43" s="2001"/>
      <c r="DQ43" s="2001"/>
      <c r="DR43" s="2001"/>
      <c r="DS43" s="2001"/>
      <c r="DT43" s="2001"/>
      <c r="DU43" s="2001"/>
      <c r="DV43" s="2001"/>
      <c r="DW43" s="2001"/>
      <c r="DX43" s="2001"/>
      <c r="DY43" s="2001"/>
      <c r="DZ43" s="2001"/>
      <c r="EA43" s="2001"/>
      <c r="EB43" s="2001"/>
      <c r="EC43" s="2001"/>
      <c r="ED43" s="2001"/>
      <c r="EE43" s="2001"/>
      <c r="EF43" s="2001"/>
      <c r="EG43" s="2001"/>
      <c r="EH43" s="2001"/>
      <c r="EI43" s="2001"/>
      <c r="EJ43" s="2001"/>
      <c r="EK43" s="2001"/>
      <c r="EL43" s="2001"/>
      <c r="EM43" s="2001"/>
      <c r="EN43" s="2001"/>
      <c r="EO43" s="2001"/>
      <c r="EP43" s="2001"/>
      <c r="EQ43" s="2001"/>
      <c r="ER43" s="2001"/>
      <c r="ES43" s="2001"/>
      <c r="ET43" s="2001"/>
      <c r="EU43" s="2001"/>
      <c r="EV43" s="2001"/>
      <c r="EW43" s="2001"/>
      <c r="EX43" s="2001"/>
      <c r="EY43" s="2001"/>
      <c r="EZ43" s="2001"/>
      <c r="FA43" s="2001"/>
      <c r="FB43" s="2001"/>
      <c r="FC43" s="2001"/>
      <c r="FD43" s="2001"/>
    </row>
    <row r="44" spans="1:160" ht="20" x14ac:dyDescent="0.4">
      <c r="CE44" s="2001"/>
      <c r="CI44" s="2001"/>
      <c r="CJ44" s="2001"/>
      <c r="CM44" s="2001"/>
      <c r="CN44" s="2001"/>
      <c r="CO44" s="2001"/>
      <c r="CP44" s="2001"/>
      <c r="CQ44" s="2001"/>
      <c r="CR44" s="2001"/>
      <c r="CS44" s="2001"/>
      <c r="CT44" s="2001"/>
      <c r="CU44" s="2001"/>
      <c r="CV44" s="2001"/>
      <c r="CW44" s="2001"/>
      <c r="CX44" s="2001"/>
      <c r="CY44" s="2001"/>
      <c r="CZ44" s="2001"/>
      <c r="DA44" s="2001"/>
      <c r="DB44" s="2001"/>
      <c r="DC44" s="2001"/>
      <c r="DD44" s="2001"/>
      <c r="DE44" s="2001"/>
      <c r="DF44" s="2001"/>
      <c r="DG44" s="2001"/>
      <c r="DH44" s="2001"/>
      <c r="DI44" s="2001"/>
      <c r="DJ44" s="2001"/>
      <c r="DK44" s="2001"/>
      <c r="DL44" s="2001"/>
      <c r="DM44" s="2001"/>
      <c r="DN44" s="2001"/>
      <c r="DO44" s="2001"/>
      <c r="DP44" s="2001"/>
      <c r="DQ44" s="2001"/>
      <c r="DR44" s="2001"/>
      <c r="DS44" s="2001"/>
      <c r="DT44" s="2001"/>
      <c r="DU44" s="2001"/>
      <c r="DV44" s="2001"/>
      <c r="DW44" s="2001"/>
      <c r="DX44" s="2001"/>
      <c r="DY44" s="2001"/>
      <c r="DZ44" s="2001"/>
      <c r="EA44" s="2001"/>
      <c r="EB44" s="2001"/>
      <c r="EC44" s="2001"/>
      <c r="ED44" s="2001"/>
      <c r="EE44" s="2001"/>
      <c r="EF44" s="2001"/>
      <c r="EG44" s="2001"/>
      <c r="EH44" s="2001"/>
      <c r="EI44" s="2001"/>
      <c r="EJ44" s="2001"/>
      <c r="EK44" s="2001"/>
      <c r="EL44" s="2001"/>
      <c r="EM44" s="2001"/>
      <c r="EN44" s="2001"/>
      <c r="EO44" s="2001"/>
      <c r="EP44" s="2001"/>
      <c r="EQ44" s="2001"/>
      <c r="ER44" s="2001"/>
      <c r="ES44" s="2001"/>
      <c r="ET44" s="2001"/>
      <c r="EU44" s="2001"/>
      <c r="EV44" s="2001"/>
      <c r="EW44" s="2001"/>
      <c r="EX44" s="2001"/>
      <c r="EY44" s="2001"/>
      <c r="EZ44" s="2001"/>
      <c r="FA44" s="2001"/>
      <c r="FB44" s="2001"/>
      <c r="FC44" s="2001"/>
      <c r="FD44" s="2001"/>
    </row>
    <row r="45" spans="1:160" ht="20" x14ac:dyDescent="0.4">
      <c r="CE45" s="2001"/>
      <c r="CI45" s="2001"/>
      <c r="CJ45" s="2001"/>
      <c r="CM45" s="2001"/>
      <c r="CN45" s="2001"/>
      <c r="CO45" s="2001"/>
      <c r="CP45" s="2001"/>
      <c r="CQ45" s="2001"/>
      <c r="CR45" s="2001"/>
      <c r="CS45" s="2001"/>
      <c r="CT45" s="2001"/>
      <c r="CU45" s="2001"/>
      <c r="CV45" s="2001"/>
      <c r="CW45" s="2001"/>
      <c r="CX45" s="2001"/>
      <c r="CY45" s="2001"/>
      <c r="CZ45" s="2001"/>
      <c r="DA45" s="2001"/>
      <c r="DB45" s="2001"/>
      <c r="DC45" s="2001"/>
      <c r="DD45" s="2001"/>
      <c r="DE45" s="2001"/>
      <c r="DF45" s="2001"/>
      <c r="DG45" s="2001"/>
      <c r="DH45" s="2001"/>
      <c r="DI45" s="2001"/>
      <c r="DJ45" s="2001"/>
      <c r="DK45" s="2001"/>
      <c r="DL45" s="2001"/>
      <c r="DM45" s="2001"/>
      <c r="DN45" s="2001"/>
      <c r="DO45" s="2001"/>
      <c r="DP45" s="2001"/>
      <c r="DQ45" s="2001"/>
      <c r="DR45" s="2001"/>
      <c r="DS45" s="2001"/>
      <c r="DT45" s="2001"/>
      <c r="DU45" s="2001"/>
      <c r="DV45" s="2001"/>
      <c r="DW45" s="2001"/>
      <c r="DX45" s="2001"/>
      <c r="DY45" s="2001"/>
      <c r="DZ45" s="2001"/>
      <c r="EA45" s="2001"/>
      <c r="EB45" s="2001"/>
      <c r="EC45" s="2001"/>
      <c r="ED45" s="2001"/>
      <c r="EE45" s="2001"/>
      <c r="EF45" s="2001"/>
      <c r="EG45" s="2001"/>
      <c r="EH45" s="2001"/>
      <c r="EI45" s="2001"/>
      <c r="EJ45" s="2001"/>
      <c r="EK45" s="2001"/>
      <c r="EL45" s="2001"/>
      <c r="EM45" s="2001"/>
      <c r="EN45" s="2001"/>
      <c r="EO45" s="2001"/>
      <c r="EP45" s="2001"/>
      <c r="EQ45" s="2001"/>
      <c r="ER45" s="2001"/>
      <c r="ES45" s="2001"/>
      <c r="ET45" s="2001"/>
      <c r="EU45" s="2001"/>
      <c r="EV45" s="2001"/>
      <c r="EW45" s="2001"/>
      <c r="EX45" s="2001"/>
      <c r="EY45" s="2001"/>
      <c r="EZ45" s="2001"/>
      <c r="FA45" s="2001"/>
      <c r="FB45" s="2001"/>
      <c r="FC45" s="2001"/>
      <c r="FD45" s="2001"/>
    </row>
    <row r="46" spans="1:160" ht="20" x14ac:dyDescent="0.4">
      <c r="CE46" s="2001"/>
      <c r="CI46" s="2001"/>
      <c r="CJ46" s="2001"/>
      <c r="CM46" s="2001"/>
      <c r="CN46" s="2001"/>
      <c r="CO46" s="2001"/>
      <c r="CP46" s="2001"/>
      <c r="CQ46" s="2001"/>
      <c r="CR46" s="2001"/>
      <c r="CS46" s="2001"/>
      <c r="CT46" s="2001"/>
      <c r="CU46" s="2001"/>
      <c r="CV46" s="2001"/>
      <c r="CW46" s="2001"/>
      <c r="CX46" s="2001"/>
      <c r="CY46" s="2001"/>
      <c r="CZ46" s="2001"/>
      <c r="DA46" s="2001"/>
      <c r="DB46" s="2001"/>
      <c r="DC46" s="2001"/>
      <c r="DD46" s="2001"/>
      <c r="DE46" s="2001"/>
      <c r="DF46" s="2001"/>
      <c r="DG46" s="2001"/>
      <c r="DH46" s="2001"/>
      <c r="DI46" s="2001"/>
      <c r="DJ46" s="2001"/>
      <c r="DK46" s="2001"/>
      <c r="DL46" s="2001"/>
      <c r="DM46" s="2001"/>
      <c r="DN46" s="2001"/>
      <c r="DO46" s="2001"/>
      <c r="DP46" s="2001"/>
      <c r="DQ46" s="2001"/>
      <c r="DR46" s="2001"/>
      <c r="DS46" s="2001"/>
      <c r="DT46" s="2001"/>
      <c r="DU46" s="2001"/>
      <c r="DV46" s="2001"/>
      <c r="DW46" s="2001"/>
      <c r="DX46" s="2001"/>
      <c r="DY46" s="2001"/>
      <c r="DZ46" s="2001"/>
      <c r="EA46" s="2001"/>
      <c r="EB46" s="2001"/>
      <c r="EC46" s="2001"/>
      <c r="ED46" s="2001"/>
      <c r="EE46" s="2001"/>
      <c r="EF46" s="2001"/>
      <c r="EG46" s="2001"/>
      <c r="EH46" s="2001"/>
      <c r="EI46" s="2001"/>
      <c r="EJ46" s="2001"/>
      <c r="EK46" s="2001"/>
      <c r="EL46" s="2001"/>
      <c r="EM46" s="2001"/>
      <c r="EN46" s="2001"/>
      <c r="EO46" s="2001"/>
      <c r="EP46" s="2001"/>
      <c r="EQ46" s="2001"/>
      <c r="ER46" s="2001"/>
      <c r="ES46" s="2001"/>
      <c r="ET46" s="2001"/>
      <c r="EU46" s="2001"/>
      <c r="EV46" s="2001"/>
      <c r="EW46" s="2001"/>
      <c r="EX46" s="2001"/>
      <c r="EY46" s="2001"/>
      <c r="EZ46" s="2001"/>
      <c r="FA46" s="2001"/>
      <c r="FB46" s="2001"/>
      <c r="FC46" s="2001"/>
      <c r="FD46" s="2001"/>
    </row>
    <row r="47" spans="1:160" ht="20" x14ac:dyDescent="0.4">
      <c r="CE47" s="2001"/>
      <c r="CI47" s="2001"/>
      <c r="CJ47" s="2001"/>
      <c r="CM47" s="2001"/>
      <c r="CN47" s="2001"/>
      <c r="CO47" s="2001"/>
      <c r="CP47" s="2001"/>
      <c r="CQ47" s="2001"/>
      <c r="CR47" s="2001"/>
      <c r="CS47" s="2001"/>
      <c r="CT47" s="2001"/>
      <c r="CU47" s="2001"/>
      <c r="CV47" s="2001"/>
      <c r="CW47" s="2001"/>
      <c r="CX47" s="2001"/>
      <c r="CY47" s="2001"/>
      <c r="CZ47" s="2001"/>
      <c r="DA47" s="2001"/>
      <c r="DB47" s="2001"/>
      <c r="DC47" s="2001"/>
      <c r="DD47" s="2001"/>
      <c r="DE47" s="2001"/>
      <c r="DF47" s="2001"/>
      <c r="DG47" s="2001"/>
      <c r="DH47" s="2001"/>
      <c r="DI47" s="2001"/>
      <c r="DJ47" s="2001"/>
      <c r="DK47" s="2001"/>
      <c r="DL47" s="2001"/>
      <c r="DM47" s="2001"/>
      <c r="DN47" s="2001"/>
      <c r="DO47" s="2001"/>
      <c r="DP47" s="2001"/>
      <c r="DQ47" s="2001"/>
      <c r="DR47" s="2001"/>
      <c r="DS47" s="2001"/>
      <c r="DT47" s="2001"/>
      <c r="DU47" s="2001"/>
      <c r="DV47" s="2001"/>
      <c r="DW47" s="2001"/>
      <c r="DX47" s="2001"/>
      <c r="DY47" s="2001"/>
      <c r="DZ47" s="2001"/>
      <c r="EA47" s="2001"/>
      <c r="EB47" s="2001"/>
      <c r="EC47" s="2001"/>
      <c r="ED47" s="2001"/>
      <c r="EE47" s="2001"/>
      <c r="EF47" s="2001"/>
      <c r="EG47" s="2001"/>
      <c r="EH47" s="2001"/>
      <c r="EI47" s="2001"/>
      <c r="EJ47" s="2001"/>
      <c r="EK47" s="2001"/>
      <c r="EL47" s="2001"/>
      <c r="EM47" s="2001"/>
      <c r="EN47" s="2001"/>
      <c r="EO47" s="2001"/>
      <c r="EP47" s="2001"/>
      <c r="EQ47" s="2001"/>
      <c r="ER47" s="2001"/>
      <c r="ES47" s="2001"/>
      <c r="ET47" s="2001"/>
      <c r="EU47" s="2001"/>
      <c r="EV47" s="2001"/>
      <c r="EW47" s="2001"/>
      <c r="EX47" s="2001"/>
      <c r="EY47" s="2001"/>
      <c r="EZ47" s="2001"/>
      <c r="FA47" s="2001"/>
      <c r="FB47" s="2001"/>
      <c r="FC47" s="2001"/>
      <c r="FD47" s="2001"/>
    </row>
    <row r="48" spans="1:160" ht="20" x14ac:dyDescent="0.4">
      <c r="CE48" s="2001"/>
      <c r="CI48" s="2001"/>
      <c r="CJ48" s="2001"/>
      <c r="CM48" s="2001"/>
      <c r="CN48" s="2001"/>
      <c r="CO48" s="2001"/>
      <c r="CP48" s="2001"/>
      <c r="CQ48" s="2001"/>
      <c r="CR48" s="2001"/>
      <c r="CS48" s="2001"/>
      <c r="CT48" s="2001"/>
      <c r="CU48" s="2001"/>
      <c r="CV48" s="2001"/>
      <c r="CW48" s="2001"/>
      <c r="CX48" s="2001"/>
      <c r="CY48" s="2001"/>
      <c r="CZ48" s="2001"/>
      <c r="DA48" s="2001"/>
      <c r="DB48" s="2001"/>
      <c r="DC48" s="2001"/>
      <c r="DD48" s="2001"/>
      <c r="DE48" s="2001"/>
      <c r="DF48" s="2001"/>
      <c r="DG48" s="2001"/>
      <c r="DH48" s="2001"/>
      <c r="DI48" s="2001"/>
      <c r="DJ48" s="2001"/>
      <c r="DK48" s="2001"/>
      <c r="DL48" s="2001"/>
      <c r="DM48" s="2001"/>
      <c r="DN48" s="2001"/>
      <c r="DO48" s="2001"/>
      <c r="DP48" s="2001"/>
      <c r="DQ48" s="2001"/>
      <c r="DR48" s="2001"/>
      <c r="DS48" s="2001"/>
      <c r="DT48" s="2001"/>
      <c r="DU48" s="2001"/>
      <c r="DV48" s="2001"/>
      <c r="DW48" s="2001"/>
      <c r="DX48" s="2001"/>
      <c r="DY48" s="2001"/>
      <c r="DZ48" s="2001"/>
      <c r="EA48" s="2001"/>
      <c r="EB48" s="2001"/>
      <c r="EC48" s="2001"/>
      <c r="ED48" s="2001"/>
      <c r="EE48" s="2001"/>
      <c r="EF48" s="2001"/>
      <c r="EG48" s="2001"/>
      <c r="EH48" s="2001"/>
      <c r="EI48" s="2001"/>
      <c r="EJ48" s="2001"/>
      <c r="EK48" s="2001"/>
      <c r="EL48" s="2001"/>
      <c r="EM48" s="2001"/>
      <c r="EN48" s="2001"/>
      <c r="EO48" s="2001"/>
      <c r="EP48" s="2001"/>
      <c r="EQ48" s="2001"/>
      <c r="ER48" s="2001"/>
      <c r="ES48" s="2001"/>
      <c r="ET48" s="2001"/>
      <c r="EU48" s="2001"/>
      <c r="EV48" s="2001"/>
      <c r="EW48" s="2001"/>
      <c r="EX48" s="2001"/>
      <c r="EY48" s="2001"/>
      <c r="EZ48" s="2001"/>
      <c r="FA48" s="2001"/>
      <c r="FB48" s="2001"/>
      <c r="FC48" s="2001"/>
      <c r="FD48" s="2001"/>
    </row>
    <row r="49" spans="83:160" ht="20" x14ac:dyDescent="0.4">
      <c r="CE49" s="2001"/>
      <c r="CI49" s="2001"/>
      <c r="CJ49" s="2001"/>
      <c r="CM49" s="2001"/>
      <c r="CN49" s="2001"/>
      <c r="CO49" s="2001"/>
      <c r="CP49" s="2001"/>
      <c r="CQ49" s="2001"/>
      <c r="CR49" s="2001"/>
      <c r="CS49" s="2001"/>
      <c r="CT49" s="2001"/>
      <c r="CU49" s="2001"/>
      <c r="CV49" s="2001"/>
      <c r="CW49" s="2001"/>
      <c r="CX49" s="2001"/>
      <c r="CY49" s="2001"/>
      <c r="CZ49" s="2001"/>
      <c r="DA49" s="2001"/>
      <c r="DB49" s="2001"/>
      <c r="DC49" s="2001"/>
      <c r="DD49" s="2001"/>
      <c r="DE49" s="2001"/>
      <c r="DF49" s="2001"/>
      <c r="DG49" s="2001"/>
      <c r="DH49" s="2001"/>
      <c r="DI49" s="2001"/>
      <c r="DJ49" s="2001"/>
      <c r="DK49" s="2001"/>
      <c r="DL49" s="2001"/>
      <c r="DM49" s="2001"/>
      <c r="DN49" s="2001"/>
      <c r="DO49" s="2001"/>
      <c r="DP49" s="2001"/>
      <c r="DQ49" s="2001"/>
      <c r="DR49" s="2001"/>
      <c r="DS49" s="2001"/>
      <c r="DT49" s="2001"/>
      <c r="DU49" s="2001"/>
      <c r="DV49" s="2001"/>
      <c r="DW49" s="2001"/>
      <c r="DX49" s="2001"/>
      <c r="DY49" s="2001"/>
      <c r="DZ49" s="2001"/>
      <c r="EA49" s="2001"/>
      <c r="EB49" s="2001"/>
      <c r="EC49" s="2001"/>
      <c r="ED49" s="2001"/>
      <c r="EE49" s="2001"/>
      <c r="EF49" s="2001"/>
      <c r="EG49" s="2001"/>
      <c r="EH49" s="2001"/>
      <c r="EI49" s="2001"/>
      <c r="EJ49" s="2001"/>
      <c r="EK49" s="2001"/>
      <c r="EL49" s="2001"/>
      <c r="EM49" s="2001"/>
      <c r="EN49" s="2001"/>
      <c r="EO49" s="2001"/>
      <c r="EP49" s="2001"/>
      <c r="EQ49" s="2001"/>
      <c r="ER49" s="2001"/>
      <c r="ES49" s="2001"/>
      <c r="ET49" s="2001"/>
      <c r="EU49" s="2001"/>
      <c r="EV49" s="2001"/>
      <c r="EW49" s="2001"/>
      <c r="EX49" s="2001"/>
      <c r="EY49" s="2001"/>
      <c r="EZ49" s="2001"/>
      <c r="FA49" s="2001"/>
      <c r="FB49" s="2001"/>
      <c r="FC49" s="2001"/>
      <c r="FD49" s="2001"/>
    </row>
    <row r="50" spans="83:160" ht="20" x14ac:dyDescent="0.4">
      <c r="CE50" s="2001"/>
      <c r="CI50" s="2001"/>
      <c r="CJ50" s="2001"/>
      <c r="CM50" s="2001"/>
      <c r="CN50" s="2001"/>
      <c r="CO50" s="2001"/>
      <c r="CP50" s="2001"/>
      <c r="CQ50" s="2001"/>
      <c r="CR50" s="2001"/>
      <c r="CS50" s="2001"/>
      <c r="CT50" s="2001"/>
      <c r="CU50" s="2001"/>
      <c r="CV50" s="2001"/>
      <c r="CW50" s="2001"/>
      <c r="CX50" s="2001"/>
      <c r="CY50" s="2001"/>
      <c r="CZ50" s="2001"/>
      <c r="DA50" s="2001"/>
      <c r="DB50" s="2001"/>
      <c r="DC50" s="2001"/>
      <c r="DD50" s="2001"/>
      <c r="DE50" s="2001"/>
      <c r="DF50" s="2001"/>
      <c r="DG50" s="2001"/>
      <c r="DH50" s="2001"/>
      <c r="DI50" s="2001"/>
      <c r="DJ50" s="2001"/>
      <c r="DK50" s="2001"/>
      <c r="DL50" s="2001"/>
      <c r="DM50" s="2001"/>
      <c r="DN50" s="2001"/>
      <c r="DO50" s="2001"/>
      <c r="DP50" s="2001"/>
      <c r="DQ50" s="2001"/>
      <c r="DR50" s="2001"/>
      <c r="DS50" s="2001"/>
      <c r="DT50" s="2001"/>
      <c r="DU50" s="2001"/>
      <c r="DV50" s="2001"/>
      <c r="DW50" s="2001"/>
      <c r="DX50" s="2001"/>
      <c r="DY50" s="2001"/>
      <c r="DZ50" s="2001"/>
      <c r="EA50" s="2001"/>
      <c r="EB50" s="2001"/>
      <c r="EC50" s="2001"/>
      <c r="ED50" s="2001"/>
      <c r="EE50" s="2001"/>
      <c r="EF50" s="2001"/>
      <c r="EG50" s="2001"/>
      <c r="EH50" s="2001"/>
      <c r="EI50" s="2001"/>
      <c r="EJ50" s="2001"/>
      <c r="EK50" s="2001"/>
      <c r="EL50" s="2001"/>
      <c r="EM50" s="2001"/>
      <c r="EN50" s="2001"/>
      <c r="EO50" s="2001"/>
      <c r="EP50" s="2001"/>
      <c r="EQ50" s="2001"/>
      <c r="ER50" s="2001"/>
      <c r="ES50" s="2001"/>
      <c r="ET50" s="2001"/>
      <c r="EU50" s="2001"/>
      <c r="EV50" s="2001"/>
      <c r="EW50" s="2001"/>
      <c r="EX50" s="2001"/>
      <c r="EY50" s="2001"/>
      <c r="EZ50" s="2001"/>
      <c r="FA50" s="2001"/>
      <c r="FB50" s="2001"/>
      <c r="FC50" s="2001"/>
      <c r="FD50" s="2001"/>
    </row>
    <row r="51" spans="83:160" ht="20" x14ac:dyDescent="0.4">
      <c r="CE51" s="2001"/>
      <c r="CI51" s="2001"/>
      <c r="CJ51" s="2001"/>
      <c r="CM51" s="2001"/>
      <c r="CN51" s="2001"/>
      <c r="CO51" s="2001"/>
      <c r="CP51" s="2001"/>
      <c r="CQ51" s="2001"/>
      <c r="CR51" s="2001"/>
      <c r="CS51" s="2001"/>
      <c r="CT51" s="2001"/>
      <c r="CU51" s="2001"/>
      <c r="CV51" s="2001"/>
      <c r="CW51" s="2001"/>
      <c r="CX51" s="2001"/>
      <c r="CY51" s="2001"/>
      <c r="CZ51" s="2001"/>
      <c r="DA51" s="2001"/>
      <c r="DB51" s="2001"/>
      <c r="DC51" s="2001"/>
      <c r="DD51" s="2001"/>
      <c r="DE51" s="2001"/>
      <c r="DF51" s="2001"/>
      <c r="DG51" s="2001"/>
      <c r="DH51" s="2001"/>
      <c r="DI51" s="2001"/>
      <c r="DJ51" s="2001"/>
      <c r="DK51" s="2001"/>
      <c r="DL51" s="2001"/>
      <c r="DM51" s="2001"/>
      <c r="DN51" s="2001"/>
      <c r="DO51" s="2001"/>
      <c r="DP51" s="2001"/>
      <c r="DQ51" s="2001"/>
      <c r="DR51" s="2001"/>
      <c r="DS51" s="2001"/>
      <c r="DT51" s="2001"/>
      <c r="DU51" s="2001"/>
      <c r="DV51" s="2001"/>
      <c r="DW51" s="2001"/>
      <c r="DX51" s="2001"/>
      <c r="DY51" s="2001"/>
      <c r="DZ51" s="2001"/>
      <c r="EA51" s="2001"/>
      <c r="EB51" s="2001"/>
      <c r="EC51" s="2001"/>
      <c r="ED51" s="2001"/>
      <c r="EE51" s="2001"/>
      <c r="EF51" s="2001"/>
      <c r="EG51" s="2001"/>
      <c r="EH51" s="2001"/>
      <c r="EI51" s="2001"/>
      <c r="EJ51" s="2001"/>
      <c r="EK51" s="2001"/>
      <c r="EL51" s="2001"/>
      <c r="EM51" s="2001"/>
      <c r="EN51" s="2001"/>
      <c r="EO51" s="2001"/>
      <c r="EP51" s="2001"/>
      <c r="EQ51" s="2001"/>
      <c r="ER51" s="2001"/>
      <c r="ES51" s="2001"/>
      <c r="ET51" s="2001"/>
      <c r="EU51" s="2001"/>
      <c r="EV51" s="2001"/>
      <c r="EW51" s="2001"/>
      <c r="EX51" s="2001"/>
      <c r="EY51" s="2001"/>
      <c r="EZ51" s="2001"/>
      <c r="FA51" s="2001"/>
      <c r="FB51" s="2001"/>
      <c r="FC51" s="2001"/>
      <c r="FD51" s="2001"/>
    </row>
    <row r="52" spans="83:160" ht="20" x14ac:dyDescent="0.4">
      <c r="CE52" s="2001"/>
      <c r="CI52" s="2001"/>
      <c r="CJ52" s="2001"/>
      <c r="CM52" s="2001"/>
      <c r="CN52" s="2001"/>
      <c r="CO52" s="2001"/>
      <c r="CP52" s="2001"/>
      <c r="CQ52" s="2001"/>
      <c r="CR52" s="2001"/>
      <c r="CS52" s="2001"/>
      <c r="CT52" s="2001"/>
      <c r="CU52" s="2001"/>
      <c r="CV52" s="2001"/>
      <c r="CW52" s="2001"/>
      <c r="CX52" s="2001"/>
      <c r="CY52" s="2001"/>
      <c r="CZ52" s="2001"/>
      <c r="DA52" s="2001"/>
      <c r="DB52" s="2001"/>
      <c r="DC52" s="2001"/>
      <c r="DD52" s="2001"/>
      <c r="DE52" s="2001"/>
      <c r="DF52" s="2001"/>
      <c r="DG52" s="2001"/>
      <c r="DH52" s="2001"/>
      <c r="DI52" s="2001"/>
      <c r="DJ52" s="2001"/>
      <c r="DK52" s="2001"/>
      <c r="DL52" s="2001"/>
      <c r="DM52" s="2001"/>
      <c r="DN52" s="2001"/>
      <c r="DO52" s="2001"/>
      <c r="DP52" s="2001"/>
      <c r="DQ52" s="2001"/>
      <c r="DR52" s="2001"/>
      <c r="DS52" s="2001"/>
      <c r="DT52" s="2001"/>
      <c r="DU52" s="2001"/>
      <c r="DV52" s="2001"/>
      <c r="DW52" s="2001"/>
      <c r="DX52" s="2001"/>
      <c r="DY52" s="2001"/>
      <c r="DZ52" s="2001"/>
      <c r="EA52" s="2001"/>
      <c r="EB52" s="2001"/>
      <c r="EC52" s="2001"/>
      <c r="ED52" s="2001"/>
      <c r="EE52" s="2001"/>
      <c r="EF52" s="2001"/>
      <c r="EG52" s="2001"/>
      <c r="EH52" s="2001"/>
      <c r="EI52" s="2001"/>
      <c r="EJ52" s="2001"/>
      <c r="EK52" s="2001"/>
      <c r="EL52" s="2001"/>
      <c r="EM52" s="2001"/>
      <c r="EN52" s="2001"/>
      <c r="EO52" s="2001"/>
      <c r="EP52" s="2001"/>
      <c r="EQ52" s="2001"/>
      <c r="ER52" s="2001"/>
      <c r="ES52" s="2001"/>
      <c r="ET52" s="2001"/>
      <c r="EU52" s="2001"/>
      <c r="EV52" s="2001"/>
      <c r="EW52" s="2001"/>
      <c r="EX52" s="2001"/>
      <c r="EY52" s="2001"/>
      <c r="EZ52" s="2001"/>
      <c r="FA52" s="2001"/>
      <c r="FB52" s="2001"/>
      <c r="FC52" s="2001"/>
      <c r="FD52" s="2001"/>
    </row>
    <row r="53" spans="83:160" ht="20" x14ac:dyDescent="0.4">
      <c r="CE53" s="2001"/>
      <c r="CI53" s="2001"/>
      <c r="CJ53" s="2001"/>
      <c r="CM53" s="2001"/>
      <c r="CN53" s="2001"/>
      <c r="CO53" s="2001"/>
      <c r="CP53" s="2001"/>
      <c r="CQ53" s="2001"/>
      <c r="CR53" s="2001"/>
      <c r="CS53" s="2001"/>
      <c r="CT53" s="2001"/>
      <c r="CU53" s="2001"/>
      <c r="CV53" s="2001"/>
      <c r="CW53" s="2001"/>
      <c r="CX53" s="2001"/>
      <c r="CY53" s="2001"/>
      <c r="CZ53" s="2001"/>
      <c r="DA53" s="2001"/>
      <c r="DB53" s="2001"/>
      <c r="DC53" s="2001"/>
      <c r="DD53" s="2001"/>
      <c r="DE53" s="2001"/>
      <c r="DF53" s="2001"/>
      <c r="DG53" s="2001"/>
      <c r="DH53" s="2001"/>
      <c r="DI53" s="2001"/>
      <c r="DJ53" s="2001"/>
      <c r="DK53" s="2001"/>
      <c r="DL53" s="2001"/>
      <c r="DM53" s="2001"/>
      <c r="DN53" s="2001"/>
      <c r="DO53" s="2001"/>
      <c r="DP53" s="2001"/>
      <c r="DQ53" s="2001"/>
      <c r="DR53" s="2001"/>
      <c r="DS53" s="2001"/>
      <c r="DT53" s="2001"/>
      <c r="DU53" s="2001"/>
      <c r="DV53" s="2001"/>
      <c r="DW53" s="2001"/>
      <c r="DX53" s="2001"/>
      <c r="DY53" s="2001"/>
      <c r="DZ53" s="2001"/>
      <c r="EA53" s="2001"/>
      <c r="EB53" s="2001"/>
      <c r="EC53" s="2001"/>
      <c r="ED53" s="2001"/>
      <c r="EE53" s="2001"/>
      <c r="EF53" s="2001"/>
      <c r="EG53" s="2001"/>
      <c r="EH53" s="2001"/>
      <c r="EI53" s="2001"/>
      <c r="EJ53" s="2001"/>
      <c r="EK53" s="2001"/>
      <c r="EL53" s="2001"/>
      <c r="EM53" s="2001"/>
      <c r="EN53" s="2001"/>
      <c r="EO53" s="2001"/>
      <c r="EP53" s="2001"/>
      <c r="EQ53" s="2001"/>
      <c r="ER53" s="2001"/>
      <c r="ES53" s="2001"/>
      <c r="ET53" s="2001"/>
      <c r="EU53" s="2001"/>
      <c r="EV53" s="2001"/>
      <c r="EW53" s="2001"/>
      <c r="EX53" s="2001"/>
      <c r="EY53" s="2001"/>
      <c r="EZ53" s="2001"/>
      <c r="FA53" s="2001"/>
      <c r="FB53" s="2001"/>
      <c r="FC53" s="2001"/>
      <c r="FD53" s="2001"/>
    </row>
    <row r="54" spans="83:160" ht="20" x14ac:dyDescent="0.4">
      <c r="CE54" s="2001"/>
      <c r="CI54" s="2001"/>
      <c r="CJ54" s="2001"/>
      <c r="CM54" s="2001"/>
      <c r="CN54" s="2001"/>
      <c r="CO54" s="2001"/>
      <c r="CP54" s="2001"/>
      <c r="CQ54" s="2001"/>
      <c r="CR54" s="2001"/>
      <c r="CS54" s="2001"/>
      <c r="CT54" s="2001"/>
      <c r="CU54" s="2001"/>
      <c r="CV54" s="2001"/>
      <c r="CW54" s="2001"/>
      <c r="CX54" s="2001"/>
      <c r="CY54" s="2001"/>
      <c r="CZ54" s="2001"/>
      <c r="DA54" s="2001"/>
      <c r="DB54" s="2001"/>
      <c r="DC54" s="2001"/>
      <c r="DD54" s="2001"/>
      <c r="DE54" s="2001"/>
      <c r="DF54" s="2001"/>
      <c r="DG54" s="2001"/>
      <c r="DH54" s="2001"/>
      <c r="DI54" s="2001"/>
      <c r="DJ54" s="2001"/>
      <c r="DK54" s="2001"/>
      <c r="DL54" s="2001"/>
      <c r="DM54" s="2001"/>
      <c r="DN54" s="2001"/>
      <c r="DO54" s="2001"/>
      <c r="DP54" s="2001"/>
      <c r="DQ54" s="2001"/>
      <c r="DR54" s="2001"/>
      <c r="DS54" s="2001"/>
      <c r="DT54" s="2001"/>
      <c r="DU54" s="2001"/>
      <c r="DV54" s="2001"/>
      <c r="DW54" s="2001"/>
      <c r="DX54" s="2001"/>
      <c r="DY54" s="2001"/>
      <c r="DZ54" s="2001"/>
      <c r="EA54" s="2001"/>
      <c r="EB54" s="2001"/>
      <c r="EC54" s="2001"/>
      <c r="ED54" s="2001"/>
      <c r="EE54" s="2001"/>
      <c r="EF54" s="2001"/>
      <c r="EG54" s="2001"/>
      <c r="EH54" s="2001"/>
      <c r="EI54" s="2001"/>
      <c r="EJ54" s="2001"/>
      <c r="EK54" s="2001"/>
      <c r="EL54" s="2001"/>
      <c r="EM54" s="2001"/>
      <c r="EN54" s="2001"/>
      <c r="EO54" s="2001"/>
      <c r="EP54" s="2001"/>
      <c r="EQ54" s="2001"/>
      <c r="ER54" s="2001"/>
      <c r="ES54" s="2001"/>
      <c r="ET54" s="2001"/>
      <c r="EU54" s="2001"/>
      <c r="EV54" s="2001"/>
      <c r="EW54" s="2001"/>
      <c r="EX54" s="2001"/>
      <c r="EY54" s="2001"/>
      <c r="EZ54" s="2001"/>
      <c r="FA54" s="2001"/>
      <c r="FB54" s="2001"/>
      <c r="FC54" s="2001"/>
      <c r="FD54" s="2001"/>
    </row>
    <row r="55" spans="83:160" ht="20" x14ac:dyDescent="0.4">
      <c r="CE55" s="2001"/>
      <c r="CI55" s="2001"/>
      <c r="CJ55" s="2001"/>
      <c r="CM55" s="2001"/>
      <c r="CN55" s="2001"/>
      <c r="CO55" s="2001"/>
      <c r="CP55" s="2001"/>
      <c r="CQ55" s="2001"/>
      <c r="CR55" s="2001"/>
      <c r="CS55" s="2001"/>
      <c r="CT55" s="2001"/>
      <c r="CU55" s="2001"/>
      <c r="CV55" s="2001"/>
      <c r="CW55" s="2001"/>
      <c r="CX55" s="2001"/>
      <c r="CY55" s="2001"/>
      <c r="CZ55" s="2001"/>
      <c r="DA55" s="2001"/>
      <c r="DB55" s="2001"/>
      <c r="DC55" s="2001"/>
      <c r="DD55" s="2001"/>
      <c r="DE55" s="2001"/>
      <c r="DF55" s="2001"/>
      <c r="DG55" s="2001"/>
      <c r="DH55" s="2001"/>
      <c r="DI55" s="2001"/>
      <c r="DJ55" s="2001"/>
      <c r="DK55" s="2001"/>
      <c r="DL55" s="2001"/>
      <c r="DM55" s="2001"/>
      <c r="DN55" s="2001"/>
      <c r="DO55" s="2001"/>
      <c r="DP55" s="2001"/>
      <c r="DQ55" s="2001"/>
      <c r="DR55" s="2001"/>
      <c r="DS55" s="2001"/>
      <c r="DT55" s="2001"/>
      <c r="DU55" s="2001"/>
      <c r="DV55" s="2001"/>
      <c r="DW55" s="2001"/>
      <c r="DX55" s="2001"/>
      <c r="DY55" s="2001"/>
      <c r="DZ55" s="2001"/>
      <c r="EA55" s="2001"/>
      <c r="EB55" s="2001"/>
      <c r="EC55" s="2001"/>
      <c r="ED55" s="2001"/>
      <c r="EE55" s="2001"/>
      <c r="EF55" s="2001"/>
      <c r="EG55" s="2001"/>
      <c r="EH55" s="2001"/>
      <c r="EI55" s="2001"/>
      <c r="EJ55" s="2001"/>
      <c r="EK55" s="2001"/>
      <c r="EL55" s="2001"/>
      <c r="EM55" s="2001"/>
      <c r="EN55" s="2001"/>
      <c r="EO55" s="2001"/>
      <c r="EP55" s="2001"/>
      <c r="EQ55" s="2001"/>
      <c r="ER55" s="2001"/>
      <c r="ES55" s="2001"/>
      <c r="ET55" s="2001"/>
      <c r="EU55" s="2001"/>
      <c r="EV55" s="2001"/>
      <c r="EW55" s="2001"/>
      <c r="EX55" s="2001"/>
      <c r="EY55" s="2001"/>
      <c r="EZ55" s="2001"/>
      <c r="FA55" s="2001"/>
      <c r="FB55" s="2001"/>
      <c r="FC55" s="2001"/>
      <c r="FD55" s="2001"/>
    </row>
    <row r="56" spans="83:160" ht="20" x14ac:dyDescent="0.4">
      <c r="CE56" s="2001"/>
      <c r="CI56" s="2001"/>
      <c r="CJ56" s="2001"/>
      <c r="CM56" s="2001"/>
      <c r="CN56" s="2001"/>
      <c r="CO56" s="2001"/>
      <c r="CP56" s="2001"/>
      <c r="CQ56" s="2001"/>
      <c r="CR56" s="2001"/>
      <c r="CS56" s="2001"/>
      <c r="CT56" s="2001"/>
      <c r="CU56" s="2001"/>
      <c r="CV56" s="2001"/>
      <c r="CW56" s="2001"/>
      <c r="CX56" s="2001"/>
      <c r="CY56" s="2001"/>
      <c r="CZ56" s="2001"/>
      <c r="DA56" s="2001"/>
      <c r="DB56" s="2001"/>
      <c r="DC56" s="2001"/>
      <c r="DD56" s="2001"/>
      <c r="DE56" s="2001"/>
      <c r="DF56" s="2001"/>
      <c r="DG56" s="2001"/>
      <c r="DH56" s="2001"/>
      <c r="DI56" s="2001"/>
      <c r="DJ56" s="2001"/>
      <c r="DK56" s="2001"/>
      <c r="DL56" s="2001"/>
      <c r="DM56" s="2001"/>
      <c r="DN56" s="2001"/>
      <c r="DO56" s="2001"/>
      <c r="DP56" s="2001"/>
      <c r="DQ56" s="2001"/>
      <c r="DR56" s="2001"/>
      <c r="DS56" s="2001"/>
      <c r="DT56" s="2001"/>
      <c r="DU56" s="2001"/>
      <c r="DV56" s="2001"/>
      <c r="DW56" s="2001"/>
      <c r="DX56" s="2001"/>
      <c r="DY56" s="2001"/>
      <c r="DZ56" s="2001"/>
      <c r="EA56" s="2001"/>
      <c r="EB56" s="2001"/>
      <c r="EC56" s="2001"/>
      <c r="ED56" s="2001"/>
      <c r="EE56" s="2001"/>
      <c r="EF56" s="2001"/>
      <c r="EG56" s="2001"/>
      <c r="EH56" s="2001"/>
      <c r="EI56" s="2001"/>
      <c r="EJ56" s="2001"/>
      <c r="EK56" s="2001"/>
      <c r="EL56" s="2001"/>
      <c r="EM56" s="2001"/>
      <c r="EN56" s="2001"/>
      <c r="EO56" s="2001"/>
      <c r="EP56" s="2001"/>
      <c r="EQ56" s="2001"/>
      <c r="ER56" s="2001"/>
      <c r="ES56" s="2001"/>
      <c r="ET56" s="2001"/>
      <c r="EU56" s="2001"/>
      <c r="EV56" s="2001"/>
      <c r="EW56" s="2001"/>
      <c r="EX56" s="2001"/>
      <c r="EY56" s="2001"/>
      <c r="EZ56" s="2001"/>
      <c r="FA56" s="2001"/>
      <c r="FB56" s="2001"/>
      <c r="FC56" s="2001"/>
      <c r="FD56" s="2001"/>
    </row>
  </sheetData>
  <mergeCells count="32">
    <mergeCell ref="B14:R14"/>
    <mergeCell ref="BL2:CB2"/>
    <mergeCell ref="A2:A3"/>
    <mergeCell ref="B2:R2"/>
    <mergeCell ref="AJ2:AZ2"/>
    <mergeCell ref="BA2:BK2"/>
    <mergeCell ref="S2:AI2"/>
    <mergeCell ref="GA2:GQ2"/>
    <mergeCell ref="GR2:HH2"/>
    <mergeCell ref="HI2:HY2"/>
    <mergeCell ref="HZ2:IP2"/>
    <mergeCell ref="A14:A15"/>
    <mergeCell ref="S14:AI14"/>
    <mergeCell ref="AJ14:AZ14"/>
    <mergeCell ref="BA14:BK14"/>
    <mergeCell ref="BL14:CB14"/>
    <mergeCell ref="CC2:CS2"/>
    <mergeCell ref="CT2:DJ2"/>
    <mergeCell ref="DK2:EA2"/>
    <mergeCell ref="EB2:ER2"/>
    <mergeCell ref="ES2:FI2"/>
    <mergeCell ref="FJ2:FZ2"/>
    <mergeCell ref="GA14:GQ14"/>
    <mergeCell ref="GR14:HH14"/>
    <mergeCell ref="HI14:HY14"/>
    <mergeCell ref="HZ14:IP14"/>
    <mergeCell ref="CC14:CS14"/>
    <mergeCell ref="CT14:DJ14"/>
    <mergeCell ref="DK14:EA14"/>
    <mergeCell ref="EB14:ER14"/>
    <mergeCell ref="ES14:FI14"/>
    <mergeCell ref="FJ14:FZ14"/>
  </mergeCells>
  <printOptions horizontalCentered="1"/>
  <pageMargins left="0" right="0" top="0.51181102362204722" bottom="0.74803149606299213" header="0.31496062992125984" footer="0.31496062992125984"/>
  <pageSetup paperSize="9" scale="38" orientation="landscape" r:id="rId1"/>
  <headerFooter>
    <oddHeader>&amp;C&amp;"Aptos"&amp;10&amp;K000000 PUBLIC&amp;1#_x000D_&amp;"Arialri"&amp;10&amp;K000000&amp;G</oddHeader>
    <oddFooter>&amp;C&amp;12 29&amp;10_x000D_&amp;1#&amp;"Aptos"&amp;10&amp;K000000 PUBLIC</oddFooter>
  </headerFooter>
  <ignoredErrors>
    <ignoredError sqref="IC19" formula="1"/>
  </ignoredError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07907-F633-432E-B4CB-45295A5202F5}">
  <dimension ref="A1:CW61"/>
  <sheetViews>
    <sheetView showGridLines="0" view="pageBreakPreview" zoomScale="70" zoomScaleNormal="100" zoomScaleSheetLayoutView="70" workbookViewId="0">
      <pane xSplit="1" ySplit="3" topLeftCell="CG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15.5" x14ac:dyDescent="0.35"/>
  <cols>
    <col min="1" max="1" width="68.08984375" style="554" customWidth="1"/>
    <col min="2" max="9" width="12.7265625" style="554" hidden="1" customWidth="1"/>
    <col min="10" max="10" width="12.7265625" style="679" hidden="1" customWidth="1"/>
    <col min="11" max="36" width="12.7265625" style="554" hidden="1" customWidth="1"/>
    <col min="37" max="46" width="12.81640625" style="554" hidden="1" customWidth="1"/>
    <col min="47" max="48" width="13.54296875" style="554" hidden="1" customWidth="1"/>
    <col min="49" max="50" width="13.54296875" style="2109" hidden="1" customWidth="1"/>
    <col min="51" max="61" width="13.54296875" style="554" hidden="1" customWidth="1"/>
    <col min="62" max="73" width="14.7265625" style="554" hidden="1" customWidth="1"/>
    <col min="74" max="74" width="12.453125" style="554" hidden="1" customWidth="1"/>
    <col min="75" max="89" width="14.7265625" style="554" hidden="1" customWidth="1"/>
    <col min="90" max="101" width="14.7265625" style="554" customWidth="1"/>
    <col min="102" max="102" width="5.26953125" style="554" customWidth="1"/>
    <col min="103" max="16384" width="9.1796875" style="554"/>
  </cols>
  <sheetData>
    <row r="1" spans="1:101" ht="31.5" customHeight="1" thickBot="1" x14ac:dyDescent="0.4">
      <c r="A1" s="2106" t="s">
        <v>1221</v>
      </c>
      <c r="B1" s="2107"/>
      <c r="C1" s="2107"/>
      <c r="D1" s="2107"/>
      <c r="E1" s="2107"/>
      <c r="F1" s="2107"/>
      <c r="G1" s="2107"/>
      <c r="H1" s="2107"/>
      <c r="I1" s="2107"/>
      <c r="J1" s="2107"/>
      <c r="K1" s="2107"/>
      <c r="L1" s="2107"/>
      <c r="M1" s="2107"/>
      <c r="N1" s="2107"/>
      <c r="O1" s="2107"/>
      <c r="P1" s="2107"/>
      <c r="Q1" s="2107"/>
      <c r="R1" s="2107"/>
      <c r="S1" s="2107"/>
      <c r="T1" s="2107"/>
      <c r="U1" s="2107"/>
      <c r="V1" s="2107"/>
      <c r="W1" s="2107"/>
      <c r="X1" s="2107"/>
      <c r="Y1" s="2107"/>
      <c r="Z1" s="2108"/>
    </row>
    <row r="2" spans="1:101" s="2110" customFormat="1" ht="26.5" customHeight="1" thickTop="1" thickBot="1" x14ac:dyDescent="0.4">
      <c r="A2" s="1073"/>
      <c r="B2" s="3036">
        <v>2006</v>
      </c>
      <c r="C2" s="3037"/>
      <c r="D2" s="3037"/>
      <c r="E2" s="3037"/>
      <c r="F2" s="3038"/>
      <c r="G2" s="3036">
        <v>2007</v>
      </c>
      <c r="H2" s="3037"/>
      <c r="I2" s="3037"/>
      <c r="J2" s="3037"/>
      <c r="K2" s="3038"/>
      <c r="L2" s="3037">
        <v>2008</v>
      </c>
      <c r="M2" s="3037"/>
      <c r="N2" s="3037"/>
      <c r="O2" s="3037"/>
      <c r="P2" s="3038"/>
      <c r="Q2" s="3036">
        <v>2009</v>
      </c>
      <c r="R2" s="3037"/>
      <c r="S2" s="3037"/>
      <c r="T2" s="3037"/>
      <c r="U2" s="3038"/>
      <c r="V2" s="3037">
        <v>2010</v>
      </c>
      <c r="W2" s="3037"/>
      <c r="X2" s="3037"/>
      <c r="Y2" s="3037"/>
      <c r="Z2" s="3038"/>
      <c r="AA2" s="3036">
        <v>2011</v>
      </c>
      <c r="AB2" s="3037"/>
      <c r="AC2" s="3037"/>
      <c r="AD2" s="3037"/>
      <c r="AE2" s="3038"/>
      <c r="AF2" s="3037">
        <v>2012</v>
      </c>
      <c r="AG2" s="3037"/>
      <c r="AH2" s="3037"/>
      <c r="AI2" s="3037"/>
      <c r="AJ2" s="3038"/>
      <c r="AK2" s="3036">
        <v>2013</v>
      </c>
      <c r="AL2" s="3037"/>
      <c r="AM2" s="3037"/>
      <c r="AN2" s="3037"/>
      <c r="AO2" s="3038"/>
      <c r="AP2" s="3037">
        <v>2014</v>
      </c>
      <c r="AQ2" s="3037"/>
      <c r="AR2" s="3037"/>
      <c r="AS2" s="3037"/>
      <c r="AT2" s="3038"/>
      <c r="AU2" s="3036">
        <v>2015</v>
      </c>
      <c r="AV2" s="3037"/>
      <c r="AW2" s="3037"/>
      <c r="AX2" s="3037"/>
      <c r="AY2" s="3038"/>
      <c r="AZ2" s="3037">
        <v>2016</v>
      </c>
      <c r="BA2" s="3037"/>
      <c r="BB2" s="3037"/>
      <c r="BC2" s="3037"/>
      <c r="BD2" s="3038"/>
      <c r="BE2" s="3036">
        <v>2017</v>
      </c>
      <c r="BF2" s="3037"/>
      <c r="BG2" s="3037"/>
      <c r="BH2" s="3037"/>
      <c r="BI2" s="3038"/>
      <c r="BJ2" s="3036">
        <v>2018</v>
      </c>
      <c r="BK2" s="3037"/>
      <c r="BL2" s="3037"/>
      <c r="BM2" s="3037"/>
      <c r="BN2" s="3038"/>
      <c r="BO2" s="3036">
        <v>2019</v>
      </c>
      <c r="BP2" s="3037"/>
      <c r="BQ2" s="3037"/>
      <c r="BR2" s="3037"/>
      <c r="BS2" s="3038"/>
      <c r="BT2" s="3036">
        <v>2020</v>
      </c>
      <c r="BU2" s="3037"/>
      <c r="BV2" s="3037"/>
      <c r="BW2" s="3037"/>
      <c r="BX2" s="3038"/>
      <c r="BY2" s="3036">
        <v>2021</v>
      </c>
      <c r="BZ2" s="3037"/>
      <c r="CA2" s="3037"/>
      <c r="CB2" s="3037"/>
      <c r="CC2" s="3038"/>
      <c r="CD2" s="3036">
        <v>2022</v>
      </c>
      <c r="CE2" s="3037"/>
      <c r="CF2" s="3037"/>
      <c r="CG2" s="3037"/>
      <c r="CH2" s="3038"/>
      <c r="CI2" s="3036">
        <v>2023</v>
      </c>
      <c r="CJ2" s="3037"/>
      <c r="CK2" s="3037"/>
      <c r="CL2" s="3037"/>
      <c r="CM2" s="3038"/>
      <c r="CN2" s="3036">
        <v>2024</v>
      </c>
      <c r="CO2" s="3037"/>
      <c r="CP2" s="3037"/>
      <c r="CQ2" s="3037"/>
      <c r="CR2" s="3038"/>
      <c r="CS2" s="3036">
        <v>2025</v>
      </c>
      <c r="CT2" s="3037"/>
      <c r="CU2" s="3037"/>
      <c r="CV2" s="3037"/>
      <c r="CW2" s="3038"/>
    </row>
    <row r="3" spans="1:101" s="2110" customFormat="1" ht="26.5" customHeight="1" thickTop="1" thickBot="1" x14ac:dyDescent="0.4">
      <c r="A3" s="2111"/>
      <c r="B3" s="1078" t="s">
        <v>178</v>
      </c>
      <c r="C3" s="1076" t="s">
        <v>179</v>
      </c>
      <c r="D3" s="1076" t="s">
        <v>180</v>
      </c>
      <c r="E3" s="1076" t="s">
        <v>181</v>
      </c>
      <c r="F3" s="2112" t="s">
        <v>182</v>
      </c>
      <c r="G3" s="1078" t="s">
        <v>178</v>
      </c>
      <c r="H3" s="1076" t="s">
        <v>179</v>
      </c>
      <c r="I3" s="1076" t="s">
        <v>180</v>
      </c>
      <c r="J3" s="1076" t="s">
        <v>181</v>
      </c>
      <c r="K3" s="2112" t="s">
        <v>182</v>
      </c>
      <c r="L3" s="1076" t="s">
        <v>178</v>
      </c>
      <c r="M3" s="1076" t="s">
        <v>179</v>
      </c>
      <c r="N3" s="1076" t="s">
        <v>180</v>
      </c>
      <c r="O3" s="1076" t="s">
        <v>181</v>
      </c>
      <c r="P3" s="2112" t="s">
        <v>182</v>
      </c>
      <c r="Q3" s="1078" t="s">
        <v>178</v>
      </c>
      <c r="R3" s="1076" t="s">
        <v>179</v>
      </c>
      <c r="S3" s="1076" t="s">
        <v>180</v>
      </c>
      <c r="T3" s="1076" t="s">
        <v>181</v>
      </c>
      <c r="U3" s="2112" t="s">
        <v>182</v>
      </c>
      <c r="V3" s="1076" t="s">
        <v>178</v>
      </c>
      <c r="W3" s="1076" t="s">
        <v>179</v>
      </c>
      <c r="X3" s="1076" t="s">
        <v>180</v>
      </c>
      <c r="Y3" s="1076" t="s">
        <v>181</v>
      </c>
      <c r="Z3" s="2112" t="s">
        <v>182</v>
      </c>
      <c r="AA3" s="1078" t="s">
        <v>178</v>
      </c>
      <c r="AB3" s="1076" t="s">
        <v>179</v>
      </c>
      <c r="AC3" s="1076" t="s">
        <v>180</v>
      </c>
      <c r="AD3" s="1076" t="s">
        <v>181</v>
      </c>
      <c r="AE3" s="2112" t="s">
        <v>182</v>
      </c>
      <c r="AF3" s="1076" t="s">
        <v>178</v>
      </c>
      <c r="AG3" s="1076" t="s">
        <v>179</v>
      </c>
      <c r="AH3" s="1076" t="s">
        <v>180</v>
      </c>
      <c r="AI3" s="1076" t="s">
        <v>181</v>
      </c>
      <c r="AJ3" s="2112" t="s">
        <v>182</v>
      </c>
      <c r="AK3" s="1078" t="s">
        <v>178</v>
      </c>
      <c r="AL3" s="1076" t="s">
        <v>179</v>
      </c>
      <c r="AM3" s="1076" t="s">
        <v>180</v>
      </c>
      <c r="AN3" s="1076" t="s">
        <v>181</v>
      </c>
      <c r="AO3" s="2112" t="s">
        <v>182</v>
      </c>
      <c r="AP3" s="1076" t="s">
        <v>178</v>
      </c>
      <c r="AQ3" s="1076" t="s">
        <v>179</v>
      </c>
      <c r="AR3" s="1076" t="s">
        <v>180</v>
      </c>
      <c r="AS3" s="1076" t="s">
        <v>181</v>
      </c>
      <c r="AT3" s="2112" t="s">
        <v>182</v>
      </c>
      <c r="AU3" s="1078" t="s">
        <v>178</v>
      </c>
      <c r="AV3" s="1076" t="s">
        <v>179</v>
      </c>
      <c r="AW3" s="1076" t="s">
        <v>180</v>
      </c>
      <c r="AX3" s="1076" t="s">
        <v>181</v>
      </c>
      <c r="AY3" s="2112" t="s">
        <v>182</v>
      </c>
      <c r="AZ3" s="1076" t="s">
        <v>178</v>
      </c>
      <c r="BA3" s="1076" t="s">
        <v>179</v>
      </c>
      <c r="BB3" s="1076" t="s">
        <v>180</v>
      </c>
      <c r="BC3" s="1076" t="s">
        <v>181</v>
      </c>
      <c r="BD3" s="2112" t="s">
        <v>182</v>
      </c>
      <c r="BE3" s="1078" t="s">
        <v>178</v>
      </c>
      <c r="BF3" s="1076" t="s">
        <v>179</v>
      </c>
      <c r="BG3" s="1076" t="s">
        <v>180</v>
      </c>
      <c r="BH3" s="1076" t="s">
        <v>181</v>
      </c>
      <c r="BI3" s="2112" t="s">
        <v>182</v>
      </c>
      <c r="BJ3" s="1078" t="s">
        <v>178</v>
      </c>
      <c r="BK3" s="1076" t="s">
        <v>179</v>
      </c>
      <c r="BL3" s="1076" t="s">
        <v>180</v>
      </c>
      <c r="BM3" s="1076" t="s">
        <v>181</v>
      </c>
      <c r="BN3" s="2112" t="s">
        <v>182</v>
      </c>
      <c r="BO3" s="1078" t="s">
        <v>178</v>
      </c>
      <c r="BP3" s="1076" t="s">
        <v>179</v>
      </c>
      <c r="BQ3" s="1076" t="s">
        <v>180</v>
      </c>
      <c r="BR3" s="1076" t="s">
        <v>181</v>
      </c>
      <c r="BS3" s="2112" t="s">
        <v>182</v>
      </c>
      <c r="BT3" s="1078" t="s">
        <v>178</v>
      </c>
      <c r="BU3" s="1076" t="s">
        <v>179</v>
      </c>
      <c r="BV3" s="1076" t="s">
        <v>180</v>
      </c>
      <c r="BW3" s="1076" t="s">
        <v>181</v>
      </c>
      <c r="BX3" s="2112" t="s">
        <v>182</v>
      </c>
      <c r="BY3" s="1078" t="s">
        <v>178</v>
      </c>
      <c r="BZ3" s="1076" t="s">
        <v>179</v>
      </c>
      <c r="CA3" s="1076" t="s">
        <v>180</v>
      </c>
      <c r="CB3" s="1076" t="s">
        <v>181</v>
      </c>
      <c r="CC3" s="2112" t="s">
        <v>182</v>
      </c>
      <c r="CD3" s="1078" t="s">
        <v>178</v>
      </c>
      <c r="CE3" s="1076" t="s">
        <v>179</v>
      </c>
      <c r="CF3" s="1076" t="s">
        <v>180</v>
      </c>
      <c r="CG3" s="1076" t="s">
        <v>181</v>
      </c>
      <c r="CH3" s="2112" t="s">
        <v>182</v>
      </c>
      <c r="CI3" s="1078" t="s">
        <v>178</v>
      </c>
      <c r="CJ3" s="1076" t="s">
        <v>179</v>
      </c>
      <c r="CK3" s="1076" t="s">
        <v>180</v>
      </c>
      <c r="CL3" s="1076" t="s">
        <v>181</v>
      </c>
      <c r="CM3" s="2112" t="s">
        <v>182</v>
      </c>
      <c r="CN3" s="1078" t="s">
        <v>178</v>
      </c>
      <c r="CO3" s="1076" t="s">
        <v>179</v>
      </c>
      <c r="CP3" s="1076" t="s">
        <v>180</v>
      </c>
      <c r="CQ3" s="1076" t="s">
        <v>181</v>
      </c>
      <c r="CR3" s="2112" t="s">
        <v>182</v>
      </c>
      <c r="CS3" s="1078" t="s">
        <v>178</v>
      </c>
      <c r="CT3" s="1076" t="s">
        <v>179</v>
      </c>
      <c r="CU3" s="1076" t="s">
        <v>180</v>
      </c>
      <c r="CV3" s="1076" t="s">
        <v>181</v>
      </c>
      <c r="CW3" s="2112" t="s">
        <v>182</v>
      </c>
    </row>
    <row r="4" spans="1:101" ht="18" customHeight="1" thickTop="1" x14ac:dyDescent="0.35">
      <c r="A4" s="2113" t="s">
        <v>212</v>
      </c>
      <c r="B4" s="2114">
        <v>293.90942612999999</v>
      </c>
      <c r="C4" s="2115">
        <v>320.48209700000001</v>
      </c>
      <c r="D4" s="2115">
        <v>329.41748150000001</v>
      </c>
      <c r="E4" s="2115">
        <v>333.44612444000001</v>
      </c>
      <c r="F4" s="2116">
        <v>1277.2551290700001</v>
      </c>
      <c r="G4" s="2117">
        <v>394.99538658</v>
      </c>
      <c r="H4" s="995">
        <v>425.99991525000002</v>
      </c>
      <c r="I4" s="995">
        <v>426.37808075999999</v>
      </c>
      <c r="J4" s="995">
        <v>486.42849749999999</v>
      </c>
      <c r="K4" s="2118">
        <v>1733.8018800899999</v>
      </c>
      <c r="L4" s="2117">
        <v>608.91936879999992</v>
      </c>
      <c r="M4" s="995">
        <v>590.22778158000006</v>
      </c>
      <c r="N4" s="995">
        <v>551.86152365999999</v>
      </c>
      <c r="O4" s="995">
        <v>495.23901498000004</v>
      </c>
      <c r="P4" s="2118">
        <v>2246.2476890199996</v>
      </c>
      <c r="Q4" s="995">
        <v>581.94646888</v>
      </c>
      <c r="R4" s="995">
        <v>681.49024139999995</v>
      </c>
      <c r="S4" s="995">
        <v>557.40401550000001</v>
      </c>
      <c r="T4" s="995">
        <v>730.51898524000001</v>
      </c>
      <c r="U4" s="995">
        <v>2551.3597110199998</v>
      </c>
      <c r="V4" s="2117">
        <v>787.00330852000013</v>
      </c>
      <c r="W4" s="995">
        <v>957.83989921999989</v>
      </c>
      <c r="X4" s="995">
        <v>1018.2980844299999</v>
      </c>
      <c r="Y4" s="995">
        <v>1040.37814994</v>
      </c>
      <c r="Z4" s="2118">
        <v>3803.51944211</v>
      </c>
      <c r="AA4" s="995">
        <v>1151.4701311199999</v>
      </c>
      <c r="AB4" s="995">
        <v>1257.3368928499999</v>
      </c>
      <c r="AC4" s="995">
        <v>1310.7617021199999</v>
      </c>
      <c r="AD4" s="995">
        <v>1200.6377516</v>
      </c>
      <c r="AE4" s="995">
        <v>4920.2064776899997</v>
      </c>
      <c r="AF4" s="2117">
        <v>1766.1023503200001</v>
      </c>
      <c r="AG4" s="995">
        <v>1415.3395083299999</v>
      </c>
      <c r="AH4" s="995">
        <v>1100.84692032</v>
      </c>
      <c r="AI4" s="995">
        <v>1360.9677247</v>
      </c>
      <c r="AJ4" s="2118">
        <v>5643.2565036699998</v>
      </c>
      <c r="AK4" s="2117">
        <v>1462.0520941599998</v>
      </c>
      <c r="AL4" s="995">
        <v>1235.8344230099999</v>
      </c>
      <c r="AM4" s="995">
        <v>1010.98277616</v>
      </c>
      <c r="AN4" s="995">
        <v>1256.8435746299999</v>
      </c>
      <c r="AO4" s="2118">
        <v>4965.71286796</v>
      </c>
      <c r="AP4" s="995">
        <v>1162.8739749890001</v>
      </c>
      <c r="AQ4" s="995">
        <v>1065.2573752000001</v>
      </c>
      <c r="AR4" s="995">
        <v>1141.18075028</v>
      </c>
      <c r="AS4" s="995">
        <v>1018.7527549299998</v>
      </c>
      <c r="AT4" s="995">
        <v>4388.0715110769725</v>
      </c>
      <c r="AU4" s="2117">
        <v>817.72546731200009</v>
      </c>
      <c r="AV4" s="995">
        <v>835.72368106999977</v>
      </c>
      <c r="AW4" s="2119">
        <v>828.62</v>
      </c>
      <c r="AX4" s="2119">
        <v>730.52</v>
      </c>
      <c r="AY4" s="2118">
        <v>3212.5891483819996</v>
      </c>
      <c r="AZ4" s="2120">
        <v>922.0116713729999</v>
      </c>
      <c r="BA4" s="2121">
        <v>1135.0781017500001</v>
      </c>
      <c r="BB4" s="2121">
        <v>1656.8455130000004</v>
      </c>
      <c r="BC4" s="2121">
        <v>1205.5291940330001</v>
      </c>
      <c r="BD4" s="2116">
        <v>4919.4644801560007</v>
      </c>
      <c r="BE4" s="2121">
        <v>1761.6127707900002</v>
      </c>
      <c r="BF4" s="2121">
        <v>1263.8284657199999</v>
      </c>
      <c r="BG4" s="2121">
        <v>1347.7193490699997</v>
      </c>
      <c r="BH4" s="2121">
        <v>1413.001493343</v>
      </c>
      <c r="BI4" s="2116">
        <v>5786.1620789230001</v>
      </c>
      <c r="BJ4" s="2121">
        <v>1430.9836013719723</v>
      </c>
      <c r="BK4" s="2121">
        <v>1482.2501125394465</v>
      </c>
      <c r="BL4" s="2121">
        <v>1367.7988622785533</v>
      </c>
      <c r="BM4" s="2121">
        <v>1154.6784124708722</v>
      </c>
      <c r="BN4" s="2116">
        <v>5435.7109886608441</v>
      </c>
      <c r="BO4" s="2122">
        <v>1435.88896963</v>
      </c>
      <c r="BP4" s="2121">
        <v>1541.1842412349999</v>
      </c>
      <c r="BQ4" s="2121">
        <v>1656.70724479</v>
      </c>
      <c r="BR4" s="2121">
        <v>1595.9069868500001</v>
      </c>
      <c r="BS4" s="2116">
        <v>6229.687442505</v>
      </c>
      <c r="BT4" s="2121">
        <v>1473.89994652</v>
      </c>
      <c r="BU4" s="2121">
        <v>1708.7890103147317</v>
      </c>
      <c r="BV4" s="2121">
        <v>1822.1841165883416</v>
      </c>
      <c r="BW4" s="2121">
        <v>1794.2217539799997</v>
      </c>
      <c r="BX4" s="2116">
        <v>6799.0948274030734</v>
      </c>
      <c r="BY4" s="2121">
        <v>1377.91201944</v>
      </c>
      <c r="BZ4" s="2121">
        <v>1288.7637942939998</v>
      </c>
      <c r="CA4" s="2121">
        <v>1167.93533854</v>
      </c>
      <c r="CB4" s="2121">
        <v>1248.5310951399999</v>
      </c>
      <c r="CC4" s="2116">
        <v>5083.1422474139999</v>
      </c>
      <c r="CD4" s="2122">
        <v>1373.6196804599999</v>
      </c>
      <c r="CE4" s="2121">
        <v>1651.7658147699999</v>
      </c>
      <c r="CF4" s="2121">
        <v>1776.3847175300002</v>
      </c>
      <c r="CG4" s="2121">
        <v>1806.6550932100004</v>
      </c>
      <c r="CH4" s="2116">
        <v>6608.4253059700004</v>
      </c>
      <c r="CI4" s="2122">
        <v>1704.4954422699998</v>
      </c>
      <c r="CJ4" s="2121">
        <v>1740.35291671</v>
      </c>
      <c r="CK4" s="2121">
        <v>1596.6787355399999</v>
      </c>
      <c r="CL4" s="2121">
        <v>2559.2959079700004</v>
      </c>
      <c r="CM4" s="2116">
        <v>7600.8230024900004</v>
      </c>
      <c r="CN4" s="2122">
        <v>2026.1814062799099</v>
      </c>
      <c r="CO4" s="2121">
        <v>2629.0825325209598</v>
      </c>
      <c r="CP4" s="2121">
        <v>3080.8621708140408</v>
      </c>
      <c r="CQ4" s="2121">
        <v>2578.6643846497905</v>
      </c>
      <c r="CR4" s="2116">
        <v>10314.7904942647</v>
      </c>
      <c r="CS4" s="2122">
        <v>3725.5868290841836</v>
      </c>
      <c r="CT4" s="2121">
        <v>4661.7706865417522</v>
      </c>
      <c r="CU4" s="2121">
        <v>4872.3</v>
      </c>
      <c r="CV4" s="2121">
        <v>7715.6581783155489</v>
      </c>
      <c r="CW4" s="2116">
        <f>CS4+CT4+CU4+CV4</f>
        <v>20975.315693941484</v>
      </c>
    </row>
    <row r="5" spans="1:101" s="2107" customFormat="1" ht="18" customHeight="1" x14ac:dyDescent="0.35">
      <c r="A5" s="2123" t="s">
        <v>1222</v>
      </c>
      <c r="B5" s="2124">
        <v>532937</v>
      </c>
      <c r="C5" s="2125">
        <v>510932</v>
      </c>
      <c r="D5" s="2125">
        <v>531550</v>
      </c>
      <c r="E5" s="2125">
        <v>544811</v>
      </c>
      <c r="F5" s="2126">
        <v>2120230</v>
      </c>
      <c r="G5" s="2124">
        <v>613709</v>
      </c>
      <c r="H5" s="2125">
        <v>645699</v>
      </c>
      <c r="I5" s="2125">
        <v>640958</v>
      </c>
      <c r="J5" s="2125">
        <v>625350</v>
      </c>
      <c r="K5" s="2127">
        <v>2525716</v>
      </c>
      <c r="L5" s="2124">
        <v>664295</v>
      </c>
      <c r="M5" s="2125">
        <v>661053</v>
      </c>
      <c r="N5" s="2125">
        <v>642918</v>
      </c>
      <c r="O5" s="2125">
        <v>631473</v>
      </c>
      <c r="P5" s="2127">
        <v>2599739</v>
      </c>
      <c r="Q5" s="2125">
        <v>659908</v>
      </c>
      <c r="R5" s="2125">
        <v>744676</v>
      </c>
      <c r="S5" s="2125">
        <v>581975</v>
      </c>
      <c r="T5" s="637">
        <v>672199</v>
      </c>
      <c r="U5" s="2125">
        <v>2658758</v>
      </c>
      <c r="V5" s="2128">
        <v>711139</v>
      </c>
      <c r="W5" s="724">
        <v>812183</v>
      </c>
      <c r="X5" s="724">
        <v>831067</v>
      </c>
      <c r="Y5" s="724">
        <v>763177</v>
      </c>
      <c r="Z5" s="2126">
        <v>3117566</v>
      </c>
      <c r="AA5" s="724">
        <v>831939</v>
      </c>
      <c r="AB5" s="724">
        <v>840685</v>
      </c>
      <c r="AC5" s="724">
        <v>766142</v>
      </c>
      <c r="AD5" s="724">
        <v>705610</v>
      </c>
      <c r="AE5" s="2125">
        <v>3144376</v>
      </c>
      <c r="AF5" s="2124">
        <v>1057749</v>
      </c>
      <c r="AG5" s="2125">
        <v>880137</v>
      </c>
      <c r="AH5" s="2125">
        <v>666792</v>
      </c>
      <c r="AI5" s="2125">
        <v>825179</v>
      </c>
      <c r="AJ5" s="2127">
        <v>3429857</v>
      </c>
      <c r="AK5" s="2124">
        <v>900356</v>
      </c>
      <c r="AL5" s="2125">
        <v>868955.66999999993</v>
      </c>
      <c r="AM5" s="2125">
        <v>763836</v>
      </c>
      <c r="AN5" s="2125">
        <v>986913</v>
      </c>
      <c r="AO5" s="2127">
        <v>3520060.67</v>
      </c>
      <c r="AP5" s="2125">
        <v>901740.78199999989</v>
      </c>
      <c r="AQ5" s="2125">
        <v>826720.24</v>
      </c>
      <c r="AR5" s="2125">
        <v>890629</v>
      </c>
      <c r="AS5" s="724">
        <v>847270.26</v>
      </c>
      <c r="AT5" s="724">
        <v>3466360.55</v>
      </c>
      <c r="AU5" s="2128">
        <v>666761.36900000006</v>
      </c>
      <c r="AV5" s="724">
        <v>698016.06</v>
      </c>
      <c r="AW5" s="2129">
        <v>737219</v>
      </c>
      <c r="AX5" s="2129">
        <v>659848</v>
      </c>
      <c r="AY5" s="2126">
        <v>2761844.429</v>
      </c>
      <c r="AZ5" s="724">
        <v>718908.51800000004</v>
      </c>
      <c r="BA5" s="724">
        <v>899392.47499999998</v>
      </c>
      <c r="BB5" s="724">
        <v>1241369.67</v>
      </c>
      <c r="BC5" s="724">
        <v>983775.31290000002</v>
      </c>
      <c r="BD5" s="2126">
        <v>3843445.9759</v>
      </c>
      <c r="BE5" s="724">
        <v>1444589.3739999998</v>
      </c>
      <c r="BF5" s="724">
        <v>1005485.0619</v>
      </c>
      <c r="BG5" s="724">
        <v>1056977.703</v>
      </c>
      <c r="BH5" s="724">
        <v>1107604.2253</v>
      </c>
      <c r="BI5" s="2126">
        <v>4614656.3641999997</v>
      </c>
      <c r="BJ5" s="724">
        <v>1070898.7990035999</v>
      </c>
      <c r="BK5" s="724">
        <v>1122104.2629676801</v>
      </c>
      <c r="BL5" s="724">
        <v>1119661.240486</v>
      </c>
      <c r="BM5" s="724">
        <v>931933.13768000004</v>
      </c>
      <c r="BN5" s="697">
        <v>4244597.4401372802</v>
      </c>
      <c r="BO5" s="2130">
        <v>1102296.4419</v>
      </c>
      <c r="BP5" s="691">
        <v>1181698.7739792471</v>
      </c>
      <c r="BQ5" s="691">
        <v>1128462.8499866668</v>
      </c>
      <c r="BR5" s="691">
        <v>1077940.7929724138</v>
      </c>
      <c r="BS5" s="697">
        <v>4490398.8588383272</v>
      </c>
      <c r="BT5" s="691">
        <v>934044.97206687892</v>
      </c>
      <c r="BU5" s="691">
        <v>1000397.2001136017</v>
      </c>
      <c r="BV5" s="691">
        <v>962889.63769659691</v>
      </c>
      <c r="BW5" s="691">
        <v>956679.96644968214</v>
      </c>
      <c r="BX5" s="697">
        <v>3854011.7763267597</v>
      </c>
      <c r="BY5" s="691">
        <v>766811.41289190552</v>
      </c>
      <c r="BZ5" s="691">
        <v>707710.22919999994</v>
      </c>
      <c r="CA5" s="691">
        <v>651806.52531050646</v>
      </c>
      <c r="CB5" s="691">
        <v>693766.10939999996</v>
      </c>
      <c r="CC5" s="697">
        <v>2820094.2768024118</v>
      </c>
      <c r="CD5" s="2130">
        <v>731944.6346857053</v>
      </c>
      <c r="CE5" s="691">
        <v>910458.87849999999</v>
      </c>
      <c r="CF5" s="691">
        <v>1060301.3924461149</v>
      </c>
      <c r="CG5" s="691">
        <v>1075423.6236</v>
      </c>
      <c r="CH5" s="697">
        <v>3778128.5292318203</v>
      </c>
      <c r="CI5" s="2130">
        <v>935489.11440054164</v>
      </c>
      <c r="CJ5" s="691">
        <v>932355.97349999996</v>
      </c>
      <c r="CK5" s="691">
        <v>892896.40359999996</v>
      </c>
      <c r="CL5" s="691">
        <v>1363123.8092</v>
      </c>
      <c r="CM5" s="697">
        <v>4123865.3007005416</v>
      </c>
      <c r="CN5" s="2130">
        <v>1042844.2626777551</v>
      </c>
      <c r="CO5" s="691">
        <v>1184171.3866053866</v>
      </c>
      <c r="CP5" s="691">
        <v>1306909.0663860207</v>
      </c>
      <c r="CQ5" s="691">
        <v>1013061.905193997</v>
      </c>
      <c r="CR5" s="697">
        <v>4546986.6208631592</v>
      </c>
      <c r="CS5" s="2128">
        <v>1351767.1027912293</v>
      </c>
      <c r="CT5" s="691">
        <v>1461973.8751028888</v>
      </c>
      <c r="CU5" s="691">
        <v>1452780.3</v>
      </c>
      <c r="CV5" s="691">
        <v>1902051.3332977397</v>
      </c>
      <c r="CW5" s="697">
        <f>CS5+CT5+CU5+CV5</f>
        <v>6168572.6111918576</v>
      </c>
    </row>
    <row r="6" spans="1:101" ht="18" customHeight="1" x14ac:dyDescent="0.35">
      <c r="A6" s="2123" t="s">
        <v>1223</v>
      </c>
      <c r="B6" s="2131">
        <v>551.49</v>
      </c>
      <c r="C6" s="554">
        <v>627.25</v>
      </c>
      <c r="D6" s="554">
        <v>619.73</v>
      </c>
      <c r="E6" s="554">
        <v>612.04</v>
      </c>
      <c r="F6" s="697">
        <v>602.41347828773303</v>
      </c>
      <c r="G6" s="2131">
        <v>643.62</v>
      </c>
      <c r="H6" s="554">
        <v>659.75</v>
      </c>
      <c r="I6" s="554">
        <v>665.22</v>
      </c>
      <c r="J6" s="554">
        <v>777.85</v>
      </c>
      <c r="K6" s="697">
        <v>686.45955447484982</v>
      </c>
      <c r="L6" s="2131">
        <v>916.64</v>
      </c>
      <c r="M6" s="2132">
        <v>892.86</v>
      </c>
      <c r="N6" s="554">
        <v>858.37</v>
      </c>
      <c r="O6" s="881">
        <v>784.26</v>
      </c>
      <c r="P6" s="697">
        <v>864.02815398776556</v>
      </c>
      <c r="Q6" s="554">
        <v>881.86</v>
      </c>
      <c r="R6" s="554">
        <v>915.15</v>
      </c>
      <c r="S6" s="554">
        <v>957.78</v>
      </c>
      <c r="T6" s="554">
        <v>1086.76</v>
      </c>
      <c r="U6" s="691">
        <v>959.60584266036994</v>
      </c>
      <c r="V6" s="2131">
        <v>1106.68</v>
      </c>
      <c r="W6" s="691">
        <v>1179.3399999999999</v>
      </c>
      <c r="X6" s="691">
        <v>1225.29</v>
      </c>
      <c r="Y6" s="691">
        <v>1363.22</v>
      </c>
      <c r="Z6" s="697">
        <v>1220.0285229278225</v>
      </c>
      <c r="AA6" s="691">
        <v>1384.08</v>
      </c>
      <c r="AB6" s="691">
        <v>1495.61</v>
      </c>
      <c r="AC6" s="691">
        <v>1710.86</v>
      </c>
      <c r="AD6" s="691">
        <v>1701.56</v>
      </c>
      <c r="AE6" s="691">
        <v>1564.7640351185735</v>
      </c>
      <c r="AF6" s="2130">
        <v>1669.68</v>
      </c>
      <c r="AG6" s="691">
        <v>1608.09</v>
      </c>
      <c r="AH6" s="691">
        <v>1650.96</v>
      </c>
      <c r="AI6" s="691">
        <v>1649.3</v>
      </c>
      <c r="AJ6" s="697">
        <v>1645.3328822950928</v>
      </c>
      <c r="AK6" s="2130">
        <v>1623.86</v>
      </c>
      <c r="AL6" s="691">
        <v>1422.2065240796462</v>
      </c>
      <c r="AM6" s="691">
        <v>1323.56</v>
      </c>
      <c r="AN6" s="691">
        <v>1273.51</v>
      </c>
      <c r="AO6" s="697">
        <v>1410.6895685863278</v>
      </c>
      <c r="AP6" s="691">
        <v>1289.5878707069503</v>
      </c>
      <c r="AQ6" s="691">
        <v>1288.5342872457072</v>
      </c>
      <c r="AR6" s="691">
        <v>1281.32</v>
      </c>
      <c r="AS6" s="691">
        <v>1202.3940919748557</v>
      </c>
      <c r="AT6" s="691">
        <v>1265.9016417311157</v>
      </c>
      <c r="AU6" s="2130">
        <v>1226.4139845690429</v>
      </c>
      <c r="AV6" s="691">
        <v>1197.2843161660203</v>
      </c>
      <c r="AW6" s="2133">
        <v>1123.9807981074823</v>
      </c>
      <c r="AX6" s="2133">
        <v>1107.1034541288298</v>
      </c>
      <c r="AY6" s="697">
        <v>1163.204239402146</v>
      </c>
      <c r="AZ6" s="691">
        <v>1282.5159923518945</v>
      </c>
      <c r="BA6" s="691">
        <v>1262.049809511693</v>
      </c>
      <c r="BB6" s="691">
        <v>1334.6914726859732</v>
      </c>
      <c r="BC6" s="691">
        <v>1225.4111057933624</v>
      </c>
      <c r="BD6" s="697">
        <v>1279.9619172490216</v>
      </c>
      <c r="BE6" s="691">
        <v>1219.4557169641762</v>
      </c>
      <c r="BF6" s="691">
        <v>1256.9341043534007</v>
      </c>
      <c r="BG6" s="691">
        <v>1275.0688545697731</v>
      </c>
      <c r="BH6" s="691">
        <v>1275.7277925337289</v>
      </c>
      <c r="BI6" s="697">
        <v>1253.8662951831936</v>
      </c>
      <c r="BJ6" s="691">
        <v>1336.2454068520829</v>
      </c>
      <c r="BK6" s="691">
        <v>1320.9557805433092</v>
      </c>
      <c r="BL6" s="691">
        <v>1221.6184796080345</v>
      </c>
      <c r="BM6" s="691">
        <v>1239.0142230003594</v>
      </c>
      <c r="BN6" s="697">
        <v>1280.6187312983539</v>
      </c>
      <c r="BO6" s="2130">
        <v>1302.6341327519804</v>
      </c>
      <c r="BP6" s="691">
        <v>1304.2107474185009</v>
      </c>
      <c r="BQ6" s="691">
        <v>1468.1096899287154</v>
      </c>
      <c r="BR6" s="691">
        <v>1480.5145117936379</v>
      </c>
      <c r="BS6" s="697">
        <v>1387.3349870119621</v>
      </c>
      <c r="BT6" s="691">
        <v>1577.9753551464614</v>
      </c>
      <c r="BU6" s="691">
        <v>1708.1105486107792</v>
      </c>
      <c r="BV6" s="691">
        <v>1892.4122196883638</v>
      </c>
      <c r="BW6" s="691">
        <v>1875.4670494862603</v>
      </c>
      <c r="BX6" s="697">
        <v>1764.1603663918377</v>
      </c>
      <c r="BY6" s="691">
        <v>1796.9372863706178</v>
      </c>
      <c r="BZ6" s="691">
        <v>1821.0331589396787</v>
      </c>
      <c r="CA6" s="691">
        <v>1791.8435811663912</v>
      </c>
      <c r="CB6" s="691">
        <v>1799.6426723983182</v>
      </c>
      <c r="CC6" s="697">
        <v>1802.4724525087738</v>
      </c>
      <c r="CD6" s="2130">
        <v>1876.6715614355558</v>
      </c>
      <c r="CE6" s="691">
        <v>1814.2124304299373</v>
      </c>
      <c r="CF6" s="691">
        <v>1675.3582803771305</v>
      </c>
      <c r="CG6" s="691">
        <v>1679.9473747491147</v>
      </c>
      <c r="CH6" s="697">
        <v>1749.1266522141436</v>
      </c>
      <c r="CI6" s="2130">
        <v>1822.0366394773444</v>
      </c>
      <c r="CJ6" s="691">
        <v>1866.6185085690342</v>
      </c>
      <c r="CK6" s="691">
        <v>1788.2015529488913</v>
      </c>
      <c r="CL6" s="691">
        <v>1877.5227097471202</v>
      </c>
      <c r="CM6" s="697">
        <v>1843.1307640428533</v>
      </c>
      <c r="CN6" s="2130">
        <v>1942.9376741999793</v>
      </c>
      <c r="CO6" s="691">
        <v>2220.1875186814282</v>
      </c>
      <c r="CP6" s="691">
        <v>2357.3653669214418</v>
      </c>
      <c r="CQ6" s="691">
        <v>2545.4163969930223</v>
      </c>
      <c r="CR6" s="697">
        <f>AVERAGE(CN6:CQ6)</f>
        <v>2266.4767391989681</v>
      </c>
      <c r="CS6" s="2130">
        <v>2756.0863268467733</v>
      </c>
      <c r="CT6" s="691">
        <v>3188.6826200732708</v>
      </c>
      <c r="CU6" s="691">
        <v>3353.78</v>
      </c>
      <c r="CV6" s="691">
        <v>4056.4931362490047</v>
      </c>
      <c r="CW6" s="697">
        <f>AVERAGE(CS6:CV6)</f>
        <v>3338.760520792262</v>
      </c>
    </row>
    <row r="7" spans="1:101" ht="18" customHeight="1" x14ac:dyDescent="0.35">
      <c r="A7" s="2134"/>
      <c r="B7" s="2131"/>
      <c r="F7" s="2135"/>
      <c r="G7" s="2131"/>
      <c r="J7" s="554"/>
      <c r="K7" s="2135"/>
      <c r="L7" s="2131"/>
      <c r="P7" s="2135"/>
      <c r="V7" s="2131"/>
      <c r="Z7" s="2135"/>
      <c r="AF7" s="2131"/>
      <c r="AJ7" s="2135"/>
      <c r="AK7" s="2131"/>
      <c r="AO7" s="2135"/>
      <c r="AU7" s="2131"/>
      <c r="AY7" s="2135"/>
      <c r="BD7" s="2135"/>
      <c r="BI7" s="2135"/>
      <c r="BN7" s="697"/>
      <c r="BO7" s="2130"/>
      <c r="BP7" s="691"/>
      <c r="BQ7" s="691"/>
      <c r="BR7" s="691"/>
      <c r="BS7" s="697"/>
      <c r="BT7" s="691"/>
      <c r="BU7" s="691"/>
      <c r="BV7" s="691"/>
      <c r="BW7" s="691"/>
      <c r="BX7" s="697"/>
      <c r="BY7" s="691"/>
      <c r="BZ7" s="691"/>
      <c r="CA7" s="691"/>
      <c r="CB7" s="691"/>
      <c r="CC7" s="697"/>
      <c r="CD7" s="2130"/>
      <c r="CE7" s="691"/>
      <c r="CF7" s="691"/>
      <c r="CG7" s="691"/>
      <c r="CH7" s="697"/>
      <c r="CI7" s="2130"/>
      <c r="CJ7" s="691"/>
      <c r="CK7" s="691"/>
      <c r="CL7" s="691"/>
      <c r="CM7" s="697"/>
      <c r="CN7" s="2130"/>
      <c r="CO7" s="691"/>
      <c r="CP7" s="691"/>
      <c r="CQ7" s="691"/>
      <c r="CR7" s="697"/>
      <c r="CS7" s="2130"/>
      <c r="CT7" s="691"/>
      <c r="CU7" s="691"/>
      <c r="CW7" s="697"/>
    </row>
    <row r="8" spans="1:101" s="2107" customFormat="1" ht="18" customHeight="1" x14ac:dyDescent="0.35">
      <c r="A8" s="2136" t="s">
        <v>1224</v>
      </c>
      <c r="B8" s="2117">
        <v>318.03988411</v>
      </c>
      <c r="C8" s="995">
        <v>251.10935325</v>
      </c>
      <c r="D8" s="995">
        <v>276.57012400000002</v>
      </c>
      <c r="E8" s="995">
        <v>195.327887</v>
      </c>
      <c r="F8" s="2116">
        <v>1041.0472483600001</v>
      </c>
      <c r="G8" s="2117">
        <v>337.52947224000002</v>
      </c>
      <c r="H8" s="995">
        <v>329.75259299999999</v>
      </c>
      <c r="I8" s="995">
        <v>127.38072151999999</v>
      </c>
      <c r="J8" s="995">
        <v>151.60031735999999</v>
      </c>
      <c r="K8" s="2118">
        <v>946.26310411999998</v>
      </c>
      <c r="L8" s="2117">
        <v>370.57951920000005</v>
      </c>
      <c r="M8" s="995">
        <v>452.86748919000001</v>
      </c>
      <c r="N8" s="995">
        <v>153.46524194999998</v>
      </c>
      <c r="O8" s="995">
        <v>248.19585525000002</v>
      </c>
      <c r="P8" s="2118">
        <v>1225.1081055899999</v>
      </c>
      <c r="Q8" s="995">
        <v>463.32231566000002</v>
      </c>
      <c r="R8" s="995">
        <v>447.65609174999997</v>
      </c>
      <c r="S8" s="995">
        <v>137.52932816999999</v>
      </c>
      <c r="T8" s="995">
        <v>373.87007834999997</v>
      </c>
      <c r="U8" s="995">
        <v>1422.3778139299998</v>
      </c>
      <c r="V8" s="2117">
        <v>502.29031644999998</v>
      </c>
      <c r="W8" s="995">
        <v>441.64050442000001</v>
      </c>
      <c r="X8" s="995">
        <v>233.67034075000004</v>
      </c>
      <c r="Y8" s="995">
        <v>416.75938271999996</v>
      </c>
      <c r="Z8" s="2118">
        <v>1594.3605443400002</v>
      </c>
      <c r="AA8" s="995">
        <v>750.50044960000002</v>
      </c>
      <c r="AB8" s="995">
        <v>520.13009675000001</v>
      </c>
      <c r="AC8" s="995">
        <v>420.486945031</v>
      </c>
      <c r="AD8" s="995">
        <v>336.82</v>
      </c>
      <c r="AE8" s="995">
        <v>2027.937491381</v>
      </c>
      <c r="AF8" s="2117">
        <v>992.10087139260008</v>
      </c>
      <c r="AG8" s="995">
        <v>633.82100142999991</v>
      </c>
      <c r="AH8" s="995">
        <v>241.15035048000001</v>
      </c>
      <c r="AI8" s="995">
        <v>325.62753480000003</v>
      </c>
      <c r="AJ8" s="2118">
        <v>2192.6997581026003</v>
      </c>
      <c r="AK8" s="2117">
        <v>620.93763840000008</v>
      </c>
      <c r="AL8" s="995">
        <v>495.97756629999998</v>
      </c>
      <c r="AM8" s="995">
        <v>125.20218087299999</v>
      </c>
      <c r="AN8" s="995">
        <v>369.93776585850009</v>
      </c>
      <c r="AO8" s="2118">
        <v>1612.0551514315002</v>
      </c>
      <c r="AP8" s="995">
        <v>703.74073985000007</v>
      </c>
      <c r="AQ8" s="995">
        <v>505.95847379000003</v>
      </c>
      <c r="AR8" s="995">
        <v>178.85444407999998</v>
      </c>
      <c r="AS8" s="995">
        <v>460.29</v>
      </c>
      <c r="AT8" s="995">
        <v>1848.8466957150001</v>
      </c>
      <c r="AU8" s="2117">
        <v>797.8686263300001</v>
      </c>
      <c r="AV8" s="995">
        <v>363.61503445</v>
      </c>
      <c r="AW8" s="2119">
        <v>192.65999999999997</v>
      </c>
      <c r="AX8" s="2119">
        <v>616.78999999999985</v>
      </c>
      <c r="AY8" s="2118">
        <v>1970.9336607800001</v>
      </c>
      <c r="AZ8" s="2121">
        <v>802.97173838000003</v>
      </c>
      <c r="BA8" s="2121">
        <v>397.53865583999999</v>
      </c>
      <c r="BB8" s="2121">
        <v>101.16211369</v>
      </c>
      <c r="BC8" s="2121">
        <v>621.62868566999998</v>
      </c>
      <c r="BD8" s="2116">
        <v>1923.3011935800002</v>
      </c>
      <c r="BE8" s="2121">
        <v>814.51467801000013</v>
      </c>
      <c r="BF8" s="2121">
        <v>604.32613734999995</v>
      </c>
      <c r="BG8" s="2121">
        <v>60.167480879999999</v>
      </c>
      <c r="BH8" s="2121">
        <v>424.47748840999998</v>
      </c>
      <c r="BI8" s="2116">
        <v>1903.4857846500001</v>
      </c>
      <c r="BJ8" s="2121">
        <v>666.34724316999996</v>
      </c>
      <c r="BK8" s="2121">
        <v>280.13538034000004</v>
      </c>
      <c r="BL8" s="2121">
        <v>59.142715809999984</v>
      </c>
      <c r="BM8" s="2121">
        <v>400.83548602999997</v>
      </c>
      <c r="BN8" s="2116">
        <v>1406.4608253499998</v>
      </c>
      <c r="BO8" s="2122">
        <v>627.93888220999997</v>
      </c>
      <c r="BP8" s="2121">
        <v>306.26854810999993</v>
      </c>
      <c r="BQ8" s="2121">
        <v>24.722648809999999</v>
      </c>
      <c r="BR8" s="2121">
        <v>492.43733854000004</v>
      </c>
      <c r="BS8" s="2116">
        <v>1451.3674176699999</v>
      </c>
      <c r="BT8" s="2121">
        <v>739.76005759999998</v>
      </c>
      <c r="BU8" s="2121">
        <v>296.27085008000006</v>
      </c>
      <c r="BV8" s="2121">
        <v>34.924176469999999</v>
      </c>
      <c r="BW8" s="2121">
        <v>409.24989335000004</v>
      </c>
      <c r="BX8" s="2116">
        <v>1480.2049775</v>
      </c>
      <c r="BY8" s="2121">
        <v>768.69782036000004</v>
      </c>
      <c r="BZ8" s="2121">
        <v>501.05424618000001</v>
      </c>
      <c r="CA8" s="2121">
        <v>196.99738199999999</v>
      </c>
      <c r="CB8" s="2121">
        <v>313.68272292</v>
      </c>
      <c r="CC8" s="2116">
        <v>1780.4321714600001</v>
      </c>
      <c r="CD8" s="2122">
        <v>649.62348488999999</v>
      </c>
      <c r="CE8" s="2121">
        <v>273.19481857</v>
      </c>
      <c r="CF8" s="2121">
        <v>44.597170970000001</v>
      </c>
      <c r="CG8" s="2121">
        <v>361.72508704000001</v>
      </c>
      <c r="CH8" s="2116">
        <v>1329.14056147</v>
      </c>
      <c r="CI8" s="2122">
        <v>774.37897328999998</v>
      </c>
      <c r="CJ8" s="2121">
        <v>257.23301193999998</v>
      </c>
      <c r="CK8" s="2121">
        <v>20.360316820000001</v>
      </c>
      <c r="CL8" s="2121">
        <v>308.05423363</v>
      </c>
      <c r="CM8" s="2116">
        <v>1360.0265356800001</v>
      </c>
      <c r="CN8" s="2122">
        <v>339.76015589000002</v>
      </c>
      <c r="CO8" s="2121">
        <v>66.459299009999995</v>
      </c>
      <c r="CP8" s="2121">
        <v>20.527929659999998</v>
      </c>
      <c r="CQ8" s="2121">
        <v>565.56057469999996</v>
      </c>
      <c r="CR8" s="2116">
        <v>992.30795925999996</v>
      </c>
      <c r="CS8" s="2122">
        <v>1175.8025724300001</v>
      </c>
      <c r="CT8" s="2121">
        <v>121.63208462</v>
      </c>
      <c r="CU8" s="2121">
        <v>3.63</v>
      </c>
      <c r="CV8" s="2121">
        <v>942.31</v>
      </c>
      <c r="CW8" s="2116">
        <f t="shared" ref="CW8:CW33" si="0">CS8+CT8+CU8+CV8</f>
        <v>2243.3746570500002</v>
      </c>
    </row>
    <row r="9" spans="1:101" s="2107" customFormat="1" ht="18" customHeight="1" x14ac:dyDescent="0.35">
      <c r="A9" s="2123" t="s">
        <v>1225</v>
      </c>
      <c r="B9" s="2124">
        <v>202639</v>
      </c>
      <c r="C9" s="2125">
        <v>158935</v>
      </c>
      <c r="D9" s="2125">
        <v>177790</v>
      </c>
      <c r="E9" s="2125">
        <v>117820</v>
      </c>
      <c r="F9" s="2126">
        <v>657184</v>
      </c>
      <c r="G9" s="2124">
        <v>187354</v>
      </c>
      <c r="H9" s="2125">
        <v>187030</v>
      </c>
      <c r="I9" s="2125">
        <v>78338</v>
      </c>
      <c r="J9" s="2125">
        <v>79026</v>
      </c>
      <c r="K9" s="2127">
        <v>531748</v>
      </c>
      <c r="L9" s="2124">
        <v>176880</v>
      </c>
      <c r="M9" s="2125">
        <v>205979</v>
      </c>
      <c r="N9" s="2125">
        <v>75567</v>
      </c>
      <c r="O9" s="2125">
        <v>105525</v>
      </c>
      <c r="P9" s="2127">
        <v>563951</v>
      </c>
      <c r="Q9" s="2125">
        <v>174023</v>
      </c>
      <c r="R9" s="2125">
        <v>154735</v>
      </c>
      <c r="S9" s="2125">
        <v>50453</v>
      </c>
      <c r="T9" s="637">
        <v>128995</v>
      </c>
      <c r="U9" s="2125">
        <v>508206</v>
      </c>
      <c r="V9" s="2137">
        <v>177931</v>
      </c>
      <c r="W9" s="724">
        <v>146821</v>
      </c>
      <c r="X9" s="724">
        <v>77825</v>
      </c>
      <c r="Y9" s="724">
        <v>126801</v>
      </c>
      <c r="Z9" s="2126">
        <v>529378</v>
      </c>
      <c r="AA9" s="724">
        <v>222674</v>
      </c>
      <c r="AB9" s="724">
        <v>160075</v>
      </c>
      <c r="AC9" s="724">
        <v>129727.87</v>
      </c>
      <c r="AD9" s="724">
        <v>117739</v>
      </c>
      <c r="AE9" s="2125">
        <v>630215.87</v>
      </c>
      <c r="AF9" s="2124">
        <v>296480.51</v>
      </c>
      <c r="AG9" s="2125">
        <v>207037</v>
      </c>
      <c r="AH9" s="2125">
        <v>87496</v>
      </c>
      <c r="AI9" s="2125">
        <v>127620</v>
      </c>
      <c r="AJ9" s="2127">
        <v>718633.51</v>
      </c>
      <c r="AK9" s="2124">
        <v>253983</v>
      </c>
      <c r="AL9" s="2125">
        <v>196180</v>
      </c>
      <c r="AM9" s="2125">
        <v>50340.63</v>
      </c>
      <c r="AN9" s="2125">
        <v>153907.95000000001</v>
      </c>
      <c r="AO9" s="2127">
        <v>654411.58000000007</v>
      </c>
      <c r="AP9" s="2125">
        <v>294069.5</v>
      </c>
      <c r="AQ9" s="2125">
        <v>204944.46</v>
      </c>
      <c r="AR9" s="2125">
        <v>68276</v>
      </c>
      <c r="AS9" s="724">
        <v>165125</v>
      </c>
      <c r="AT9" s="724">
        <v>732414</v>
      </c>
      <c r="AU9" s="2128">
        <v>271850.26</v>
      </c>
      <c r="AV9" s="724">
        <v>118123</v>
      </c>
      <c r="AW9" s="2129">
        <v>63456</v>
      </c>
      <c r="AX9" s="2129">
        <v>200417</v>
      </c>
      <c r="AY9" s="2126">
        <v>653846.26</v>
      </c>
      <c r="AZ9" s="724">
        <v>262099</v>
      </c>
      <c r="BA9" s="724">
        <v>127656</v>
      </c>
      <c r="BB9" s="724">
        <v>34344.94</v>
      </c>
      <c r="BC9" s="724">
        <v>197400.01</v>
      </c>
      <c r="BD9" s="2126">
        <v>621499.94999999995</v>
      </c>
      <c r="BE9" s="724">
        <v>265650.07</v>
      </c>
      <c r="BF9" s="724">
        <v>228651.19</v>
      </c>
      <c r="BG9" s="724">
        <v>22516.5</v>
      </c>
      <c r="BH9" s="724">
        <v>183045.88</v>
      </c>
      <c r="BI9" s="2126">
        <v>699863.64</v>
      </c>
      <c r="BJ9" s="724">
        <v>306473.76</v>
      </c>
      <c r="BK9" s="724">
        <v>132652.25</v>
      </c>
      <c r="BL9" s="724">
        <v>27629.75</v>
      </c>
      <c r="BM9" s="724">
        <v>181472.03</v>
      </c>
      <c r="BN9" s="697">
        <v>648227.79</v>
      </c>
      <c r="BO9" s="2130">
        <v>274971.13</v>
      </c>
      <c r="BP9" s="691">
        <v>125575</v>
      </c>
      <c r="BQ9" s="691">
        <v>10035.560000000001</v>
      </c>
      <c r="BR9" s="691">
        <v>202602.2</v>
      </c>
      <c r="BS9" s="697">
        <v>613183.89000000013</v>
      </c>
      <c r="BT9" s="691">
        <v>298346.96000000002</v>
      </c>
      <c r="BU9" s="691">
        <v>120653.51000000001</v>
      </c>
      <c r="BV9" s="691">
        <v>16005.499999999998</v>
      </c>
      <c r="BW9" s="691">
        <v>150673.13</v>
      </c>
      <c r="BX9" s="697">
        <v>585679.10000000009</v>
      </c>
      <c r="BY9" s="691">
        <v>286031.90000000002</v>
      </c>
      <c r="BZ9" s="691">
        <v>206867.5</v>
      </c>
      <c r="CA9" s="691">
        <v>81025</v>
      </c>
      <c r="CB9" s="691">
        <v>130253.13</v>
      </c>
      <c r="CC9" s="697">
        <v>704177.53</v>
      </c>
      <c r="CD9" s="2130">
        <v>263318.39</v>
      </c>
      <c r="CE9" s="691">
        <v>110245.13</v>
      </c>
      <c r="CF9" s="691">
        <v>17990.629999999997</v>
      </c>
      <c r="CG9" s="691">
        <v>146295.01</v>
      </c>
      <c r="CH9" s="697">
        <v>537849.16</v>
      </c>
      <c r="CI9" s="2130">
        <v>311967.83</v>
      </c>
      <c r="CJ9" s="691">
        <v>108766.88</v>
      </c>
      <c r="CK9" s="691">
        <v>9061</v>
      </c>
      <c r="CL9" s="691">
        <v>118206.25</v>
      </c>
      <c r="CM9" s="697">
        <v>548001.96</v>
      </c>
      <c r="CN9" s="2130">
        <v>127018.76000000001</v>
      </c>
      <c r="CO9" s="691">
        <v>23728.19</v>
      </c>
      <c r="CP9" s="691">
        <v>7184.25</v>
      </c>
      <c r="CQ9" s="691">
        <v>122697.89</v>
      </c>
      <c r="CR9" s="697">
        <v>280629.08999999997</v>
      </c>
      <c r="CS9" s="2130">
        <v>220695.71000000002</v>
      </c>
      <c r="CT9" s="691">
        <v>23460.97</v>
      </c>
      <c r="CU9" s="691">
        <v>695.56</v>
      </c>
      <c r="CV9" s="691">
        <v>120097.87</v>
      </c>
      <c r="CW9" s="697">
        <f t="shared" si="0"/>
        <v>364950.11</v>
      </c>
    </row>
    <row r="10" spans="1:101" ht="18" customHeight="1" x14ac:dyDescent="0.35">
      <c r="A10" s="2123" t="s">
        <v>1226</v>
      </c>
      <c r="B10" s="2131">
        <v>1569.49</v>
      </c>
      <c r="C10" s="554">
        <v>1579.95</v>
      </c>
      <c r="D10" s="691">
        <v>1555.6</v>
      </c>
      <c r="E10" s="554">
        <v>1657.85</v>
      </c>
      <c r="F10" s="697">
        <v>1584.1031558285049</v>
      </c>
      <c r="G10" s="2130">
        <v>1801.56</v>
      </c>
      <c r="H10" s="691">
        <v>1763.1</v>
      </c>
      <c r="I10" s="691">
        <v>1626.04</v>
      </c>
      <c r="J10" s="691">
        <v>1918.36</v>
      </c>
      <c r="K10" s="697">
        <v>1779.5329820140366</v>
      </c>
      <c r="L10" s="2130">
        <v>2095.09</v>
      </c>
      <c r="M10" s="691">
        <v>2198.61</v>
      </c>
      <c r="N10" s="2115">
        <v>2030.85</v>
      </c>
      <c r="O10" s="2115">
        <v>2352.0100000000002</v>
      </c>
      <c r="P10" s="697">
        <v>2172.3662261260288</v>
      </c>
      <c r="Q10" s="691">
        <v>2662.42</v>
      </c>
      <c r="R10" s="691">
        <v>2893.05</v>
      </c>
      <c r="S10" s="691">
        <v>2725.89</v>
      </c>
      <c r="T10" s="554">
        <v>2898.33</v>
      </c>
      <c r="U10" s="691">
        <v>2798.8213715107649</v>
      </c>
      <c r="V10" s="2131">
        <v>2822.95</v>
      </c>
      <c r="W10" s="691">
        <v>3008.02</v>
      </c>
      <c r="X10" s="691">
        <v>3002.51</v>
      </c>
      <c r="Y10" s="691">
        <v>3286.72</v>
      </c>
      <c r="Z10" s="697">
        <v>3011.7620005742592</v>
      </c>
      <c r="AA10" s="691">
        <v>3370.4</v>
      </c>
      <c r="AB10" s="691">
        <v>3249.29</v>
      </c>
      <c r="AC10" s="691">
        <v>3241.3</v>
      </c>
      <c r="AD10" s="691">
        <v>2860.7343361163253</v>
      </c>
      <c r="AE10" s="691">
        <v>3217.8458015996962</v>
      </c>
      <c r="AF10" s="2130">
        <v>3346.26</v>
      </c>
      <c r="AG10" s="691">
        <v>3061.39</v>
      </c>
      <c r="AH10" s="691">
        <v>2756.13</v>
      </c>
      <c r="AI10" s="691">
        <v>2551.54</v>
      </c>
      <c r="AJ10" s="697">
        <v>3051.2072253666547</v>
      </c>
      <c r="AK10" s="2130">
        <v>2444.8000000000002</v>
      </c>
      <c r="AL10" s="691">
        <v>2528.1759929656437</v>
      </c>
      <c r="AM10" s="691">
        <v>2487.1</v>
      </c>
      <c r="AN10" s="691">
        <v>2403.63</v>
      </c>
      <c r="AO10" s="697">
        <v>2463.3658704992658</v>
      </c>
      <c r="AP10" s="691">
        <v>2393.1102676408127</v>
      </c>
      <c r="AQ10" s="691">
        <v>2468.7589690885034</v>
      </c>
      <c r="AR10" s="691">
        <v>2619.58</v>
      </c>
      <c r="AS10" s="691">
        <v>2787.5246025738079</v>
      </c>
      <c r="AT10" s="691">
        <v>2524.3191633625247</v>
      </c>
      <c r="AU10" s="2130">
        <v>2934.9562745682128</v>
      </c>
      <c r="AV10" s="691">
        <v>3078.2746327980158</v>
      </c>
      <c r="AW10" s="2133">
        <v>3036.1195158850223</v>
      </c>
      <c r="AX10" s="2133">
        <v>3077.5333429798866</v>
      </c>
      <c r="AY10" s="697">
        <v>3014.3686388601504</v>
      </c>
      <c r="AZ10" s="691">
        <v>3063.62</v>
      </c>
      <c r="BA10" s="691">
        <v>3114.14</v>
      </c>
      <c r="BB10" s="691">
        <v>2945.4735891225896</v>
      </c>
      <c r="BC10" s="691">
        <v>3149.0813281620399</v>
      </c>
      <c r="BD10" s="697">
        <v>3094.6119844096534</v>
      </c>
      <c r="BE10" s="691">
        <v>3066.1188156660378</v>
      </c>
      <c r="BF10" s="691">
        <v>2643.0045579469756</v>
      </c>
      <c r="BG10" s="691">
        <v>2672.1506841649457</v>
      </c>
      <c r="BH10" s="691">
        <v>2318.9677277084847</v>
      </c>
      <c r="BI10" s="697">
        <v>2719.7952227522496</v>
      </c>
      <c r="BJ10" s="691">
        <v>2174.2391360682882</v>
      </c>
      <c r="BK10" s="691">
        <v>2111.802704741156</v>
      </c>
      <c r="BL10" s="691">
        <v>2140.5447320370249</v>
      </c>
      <c r="BM10" s="691">
        <v>2208.8003646071516</v>
      </c>
      <c r="BN10" s="697">
        <v>2169.7015262952546</v>
      </c>
      <c r="BO10" s="2130">
        <v>2283.6538592615157</v>
      </c>
      <c r="BP10" s="691">
        <v>2438.9293100537525</v>
      </c>
      <c r="BQ10" s="691">
        <v>2463.504658434606</v>
      </c>
      <c r="BR10" s="691">
        <v>2430.5626421628194</v>
      </c>
      <c r="BS10" s="697">
        <v>2366.9366422363109</v>
      </c>
      <c r="BT10" s="691">
        <v>2479.52939624389</v>
      </c>
      <c r="BU10" s="691">
        <v>2455.5510244169441</v>
      </c>
      <c r="BV10" s="691">
        <v>2182.0109631064324</v>
      </c>
      <c r="BW10" s="691">
        <v>2716.1438363296761</v>
      </c>
      <c r="BX10" s="697">
        <v>2527.3310546679909</v>
      </c>
      <c r="BY10" s="691">
        <v>2687.4548620625878</v>
      </c>
      <c r="BZ10" s="691">
        <v>2422.1022934003649</v>
      </c>
      <c r="CA10" s="691">
        <v>2431.3160382597962</v>
      </c>
      <c r="CB10" s="691">
        <v>2408.2547799043296</v>
      </c>
      <c r="CC10" s="697">
        <v>2528.3853795505233</v>
      </c>
      <c r="CD10" s="2130">
        <v>2467.064624274818</v>
      </c>
      <c r="CE10" s="691">
        <v>2478.0670000570544</v>
      </c>
      <c r="CF10" s="691">
        <v>2478.9110203478149</v>
      </c>
      <c r="CG10" s="691">
        <v>2472.5729677314353</v>
      </c>
      <c r="CH10" s="697">
        <v>2471.214348405787</v>
      </c>
      <c r="CI10" s="2130">
        <v>2482.2398299529796</v>
      </c>
      <c r="CJ10" s="691">
        <v>2364.9939387798931</v>
      </c>
      <c r="CK10" s="691">
        <v>2247.0275709082885</v>
      </c>
      <c r="CL10" s="691">
        <v>2606.0739904192883</v>
      </c>
      <c r="CM10" s="697">
        <v>2481.7913711111546</v>
      </c>
      <c r="CN10" s="2130">
        <v>2674.8816937749984</v>
      </c>
      <c r="CO10" s="691">
        <v>2800.8583465489783</v>
      </c>
      <c r="CP10" s="691">
        <v>2857.3517987263804</v>
      </c>
      <c r="CQ10" s="691">
        <v>4609.3749020459927</v>
      </c>
      <c r="CR10" s="697">
        <f>AVERAGE(CN10:CQ10)</f>
        <v>3235.6166852740876</v>
      </c>
      <c r="CS10" s="2130">
        <v>5327.7092356258308</v>
      </c>
      <c r="CT10" s="691">
        <v>5184.4439773803042</v>
      </c>
      <c r="CU10" s="691">
        <v>5212.6400000000003</v>
      </c>
      <c r="CV10" s="691">
        <v>7846.21</v>
      </c>
      <c r="CW10" s="697">
        <f>AVERAGE(CS10:CV10)</f>
        <v>5892.7508032515334</v>
      </c>
    </row>
    <row r="11" spans="1:101" ht="18" customHeight="1" x14ac:dyDescent="0.35">
      <c r="A11" s="2134"/>
      <c r="B11" s="2131"/>
      <c r="F11" s="2135"/>
      <c r="G11" s="2131"/>
      <c r="J11" s="554"/>
      <c r="K11" s="2135"/>
      <c r="L11" s="2131"/>
      <c r="P11" s="2135"/>
      <c r="V11" s="2131"/>
      <c r="Z11" s="2135"/>
      <c r="AF11" s="2131"/>
      <c r="AJ11" s="2135"/>
      <c r="AK11" s="2131"/>
      <c r="AO11" s="2135">
        <v>0</v>
      </c>
      <c r="AU11" s="2131"/>
      <c r="AY11" s="2135"/>
      <c r="BD11" s="2135"/>
      <c r="BI11" s="2135"/>
      <c r="BN11" s="697"/>
      <c r="BO11" s="2130"/>
      <c r="BP11" s="691"/>
      <c r="BQ11" s="691"/>
      <c r="BR11" s="691"/>
      <c r="BS11" s="697"/>
      <c r="BT11" s="691"/>
      <c r="BU11" s="691"/>
      <c r="BV11" s="691"/>
      <c r="BW11" s="691"/>
      <c r="BX11" s="697"/>
      <c r="BY11" s="691"/>
      <c r="BZ11" s="691"/>
      <c r="CA11" s="691"/>
      <c r="CB11" s="691"/>
      <c r="CC11" s="697"/>
      <c r="CD11" s="2130"/>
      <c r="CE11" s="691"/>
      <c r="CF11" s="691"/>
      <c r="CG11" s="691"/>
      <c r="CH11" s="697"/>
      <c r="CI11" s="2130"/>
      <c r="CJ11" s="691"/>
      <c r="CK11" s="691"/>
      <c r="CL11" s="691"/>
      <c r="CM11" s="697"/>
      <c r="CN11" s="2130"/>
      <c r="CO11" s="691"/>
      <c r="CP11" s="691"/>
      <c r="CQ11" s="691"/>
      <c r="CR11" s="697"/>
      <c r="CS11" s="2130"/>
      <c r="CT11" s="691"/>
      <c r="CU11" s="691"/>
      <c r="CV11" s="691"/>
      <c r="CW11" s="697"/>
    </row>
    <row r="12" spans="1:101" s="2107" customFormat="1" ht="18" customHeight="1" x14ac:dyDescent="0.35">
      <c r="A12" s="2136" t="s">
        <v>1227</v>
      </c>
      <c r="B12" s="2117">
        <v>30.504084900000002</v>
      </c>
      <c r="C12" s="995">
        <v>30.091429489999999</v>
      </c>
      <c r="D12" s="995">
        <v>40.888813229999997</v>
      </c>
      <c r="E12" s="995">
        <v>44.907666079999998</v>
      </c>
      <c r="F12" s="2116">
        <v>146.3919937</v>
      </c>
      <c r="G12" s="2117">
        <v>44.736327719999998</v>
      </c>
      <c r="H12" s="995">
        <v>30.27543275</v>
      </c>
      <c r="I12" s="995">
        <v>41.074997600000003</v>
      </c>
      <c r="J12" s="995">
        <v>40.889807660000002</v>
      </c>
      <c r="K12" s="2118">
        <v>156.97656573</v>
      </c>
      <c r="L12" s="2117">
        <v>32.62005825</v>
      </c>
      <c r="M12" s="995">
        <v>53.890575240000004</v>
      </c>
      <c r="N12" s="995">
        <v>88.750566150000012</v>
      </c>
      <c r="O12" s="995">
        <v>86.6281137</v>
      </c>
      <c r="P12" s="2118">
        <v>261.88931334000006</v>
      </c>
      <c r="Q12" s="995">
        <v>84.779934890000007</v>
      </c>
      <c r="R12" s="995">
        <v>69.056291430000002</v>
      </c>
      <c r="S12" s="995">
        <v>86.077434599999989</v>
      </c>
      <c r="T12" s="995">
        <v>203.73833825999998</v>
      </c>
      <c r="U12" s="995">
        <v>443.65199917999996</v>
      </c>
      <c r="V12" s="2117">
        <v>180.16002900000001</v>
      </c>
      <c r="W12" s="995">
        <v>198.58243983000003</v>
      </c>
      <c r="X12" s="995">
        <v>108.48495756</v>
      </c>
      <c r="Y12" s="995">
        <v>137.95817700999999</v>
      </c>
      <c r="Z12" s="2118">
        <v>625.18560339999999</v>
      </c>
      <c r="AA12" s="995">
        <v>190.40988348000002</v>
      </c>
      <c r="AB12" s="995">
        <v>225.00987652000001</v>
      </c>
      <c r="AC12" s="995">
        <v>238.15694166999998</v>
      </c>
      <c r="AD12" s="995">
        <v>189.36</v>
      </c>
      <c r="AE12" s="995">
        <v>842.93670166999993</v>
      </c>
      <c r="AF12" s="2117">
        <v>151.36959738940001</v>
      </c>
      <c r="AG12" s="995">
        <v>147.94011591999998</v>
      </c>
      <c r="AH12" s="995">
        <v>162.26005615</v>
      </c>
      <c r="AI12" s="995">
        <v>174.34995319999999</v>
      </c>
      <c r="AJ12" s="2118">
        <v>635.91972265939989</v>
      </c>
      <c r="AK12" s="2117">
        <v>145.7767489</v>
      </c>
      <c r="AL12" s="995">
        <v>172.69519486783912</v>
      </c>
      <c r="AM12" s="995">
        <v>164.37411256000001</v>
      </c>
      <c r="AN12" s="995">
        <v>172.38455507999998</v>
      </c>
      <c r="AO12" s="2118">
        <v>655.23061140783909</v>
      </c>
      <c r="AP12" s="995">
        <v>174.18354252511116</v>
      </c>
      <c r="AQ12" s="995">
        <v>183.01654910260706</v>
      </c>
      <c r="AR12" s="995">
        <v>175.93681415999998</v>
      </c>
      <c r="AS12" s="995">
        <v>230.89120700829386</v>
      </c>
      <c r="AT12" s="995">
        <v>764.02939123613282</v>
      </c>
      <c r="AU12" s="2117">
        <v>194.74691617836484</v>
      </c>
      <c r="AV12" s="995">
        <v>189.87291230563957</v>
      </c>
      <c r="AW12" s="2119">
        <v>192.77</v>
      </c>
      <c r="AX12" s="2119">
        <v>172.47</v>
      </c>
      <c r="AY12" s="2118">
        <v>749.85982848400442</v>
      </c>
      <c r="AZ12" s="2121">
        <v>160.55143792750613</v>
      </c>
      <c r="BA12" s="2121">
        <v>150.41948073033529</v>
      </c>
      <c r="BB12" s="2121">
        <v>161.30815697999998</v>
      </c>
      <c r="BC12" s="2121">
        <v>176.58671719115205</v>
      </c>
      <c r="BD12" s="2116">
        <v>648.86579282899345</v>
      </c>
      <c r="BE12" s="2121">
        <v>186.03727155532169</v>
      </c>
      <c r="BF12" s="2121">
        <v>191.65382283366822</v>
      </c>
      <c r="BG12" s="2121">
        <v>194.34073878516585</v>
      </c>
      <c r="BH12" s="2121">
        <v>185.84921995851263</v>
      </c>
      <c r="BI12" s="2116">
        <v>757.8810531326684</v>
      </c>
      <c r="BJ12" s="2121">
        <v>192.25841308938871</v>
      </c>
      <c r="BK12" s="2121">
        <v>180.81417712228412</v>
      </c>
      <c r="BL12" s="2121">
        <v>191.09584946570442</v>
      </c>
      <c r="BM12" s="2121">
        <v>209.36509424704971</v>
      </c>
      <c r="BN12" s="2116">
        <v>773.53353392442693</v>
      </c>
      <c r="BO12" s="2122">
        <v>204.45890044430152</v>
      </c>
      <c r="BP12" s="2121">
        <v>215.06628289844721</v>
      </c>
      <c r="BQ12" s="2121">
        <v>201.57358904196104</v>
      </c>
      <c r="BR12" s="2121">
        <v>215.94153523036115</v>
      </c>
      <c r="BS12" s="2116">
        <v>837.04030761507101</v>
      </c>
      <c r="BT12" s="2121">
        <v>236.44493486326698</v>
      </c>
      <c r="BU12" s="2121">
        <v>270.0720246157199</v>
      </c>
      <c r="BV12" s="2121">
        <v>175.75749135635891</v>
      </c>
      <c r="BW12" s="2121">
        <v>165.68201139504896</v>
      </c>
      <c r="BX12" s="2116">
        <v>847.95646223039466</v>
      </c>
      <c r="BY12" s="2121">
        <v>253.01186461831571</v>
      </c>
      <c r="BZ12" s="2121">
        <v>264.53983707686564</v>
      </c>
      <c r="CA12" s="2121">
        <v>314.17907199088694</v>
      </c>
      <c r="CB12" s="2121">
        <v>238.95513070867983</v>
      </c>
      <c r="CC12" s="2116">
        <v>1070.6859043947481</v>
      </c>
      <c r="CD12" s="2122">
        <v>240.89810721089952</v>
      </c>
      <c r="CE12" s="2121">
        <v>252.0781565178192</v>
      </c>
      <c r="CF12" s="2121">
        <v>233.04234034022474</v>
      </c>
      <c r="CG12" s="2121">
        <v>244.53581892558526</v>
      </c>
      <c r="CH12" s="2116">
        <v>970.55442299452875</v>
      </c>
      <c r="CI12" s="2122">
        <v>233.68539368713331</v>
      </c>
      <c r="CJ12" s="2121">
        <v>188.23152789299181</v>
      </c>
      <c r="CK12" s="2121">
        <v>178.84703406933511</v>
      </c>
      <c r="CL12" s="2121">
        <v>191.6379740989822</v>
      </c>
      <c r="CM12" s="2116">
        <v>792.40192974844251</v>
      </c>
      <c r="CN12" s="2122">
        <v>155.69438552548979</v>
      </c>
      <c r="CO12" s="2121">
        <v>200.58582867807971</v>
      </c>
      <c r="CP12" s="2121">
        <v>206.88071776003784</v>
      </c>
      <c r="CQ12" s="2121">
        <v>382.89778030844997</v>
      </c>
      <c r="CR12" s="2116">
        <v>946.05871227205728</v>
      </c>
      <c r="CS12" s="2122">
        <v>419.43171963769009</v>
      </c>
      <c r="CT12" s="2121">
        <v>450.6312738821062</v>
      </c>
      <c r="CU12" s="2121">
        <v>389.28</v>
      </c>
      <c r="CV12" s="2121">
        <v>498.11</v>
      </c>
      <c r="CW12" s="2116">
        <f t="shared" si="0"/>
        <v>1757.4529935197961</v>
      </c>
    </row>
    <row r="13" spans="1:101" s="2107" customFormat="1" ht="18" customHeight="1" x14ac:dyDescent="0.35">
      <c r="A13" s="2123" t="s">
        <v>1228</v>
      </c>
      <c r="B13" s="2124">
        <v>16285</v>
      </c>
      <c r="C13" s="2125">
        <v>15581</v>
      </c>
      <c r="D13" s="2125">
        <v>21249</v>
      </c>
      <c r="E13" s="2125">
        <v>25582</v>
      </c>
      <c r="F13" s="2126">
        <v>78697</v>
      </c>
      <c r="G13" s="2124">
        <v>27636</v>
      </c>
      <c r="H13" s="2125">
        <v>17579</v>
      </c>
      <c r="I13" s="2125">
        <v>15184</v>
      </c>
      <c r="J13" s="2125">
        <v>15146</v>
      </c>
      <c r="K13" s="2127">
        <v>75545</v>
      </c>
      <c r="L13" s="2124">
        <v>14359</v>
      </c>
      <c r="M13" s="2125">
        <v>18948</v>
      </c>
      <c r="N13" s="2125">
        <v>27695</v>
      </c>
      <c r="O13" s="2125">
        <v>22965</v>
      </c>
      <c r="P13" s="2127">
        <v>83967</v>
      </c>
      <c r="Q13" s="2125">
        <v>39973</v>
      </c>
      <c r="R13" s="2125">
        <v>23079</v>
      </c>
      <c r="S13" s="2125">
        <v>23113</v>
      </c>
      <c r="T13" s="2125">
        <v>39618</v>
      </c>
      <c r="U13" s="2125">
        <v>125783</v>
      </c>
      <c r="V13" s="2124">
        <v>40659</v>
      </c>
      <c r="W13" s="724">
        <v>59803</v>
      </c>
      <c r="X13" s="724">
        <v>28924</v>
      </c>
      <c r="Y13" s="724">
        <v>34687</v>
      </c>
      <c r="Z13" s="2126">
        <v>164073</v>
      </c>
      <c r="AA13" s="637">
        <v>49821</v>
      </c>
      <c r="AB13" s="637">
        <v>56563</v>
      </c>
      <c r="AC13" s="637">
        <v>64949</v>
      </c>
      <c r="AD13" s="637">
        <v>54899</v>
      </c>
      <c r="AE13" s="2125">
        <v>226232</v>
      </c>
      <c r="AF13" s="2124">
        <v>42841.22</v>
      </c>
      <c r="AG13" s="2125">
        <v>38828</v>
      </c>
      <c r="AH13" s="2125">
        <v>47995</v>
      </c>
      <c r="AI13" s="2125">
        <v>50822</v>
      </c>
      <c r="AJ13" s="2127">
        <v>180486.22</v>
      </c>
      <c r="AK13" s="2124">
        <v>49510</v>
      </c>
      <c r="AL13" s="2125">
        <v>52724.571739999999</v>
      </c>
      <c r="AM13" s="2125">
        <v>49304</v>
      </c>
      <c r="AN13" s="2125">
        <v>54147</v>
      </c>
      <c r="AO13" s="2127">
        <v>205685.57173999998</v>
      </c>
      <c r="AP13" s="2125">
        <v>56556.989809999999</v>
      </c>
      <c r="AQ13" s="2125">
        <v>54660.898650000003</v>
      </c>
      <c r="AR13" s="2125">
        <v>50356</v>
      </c>
      <c r="AS13" s="675">
        <v>59865.380270000001</v>
      </c>
      <c r="AT13" s="675">
        <v>221439.43307</v>
      </c>
      <c r="AU13" s="2137">
        <v>56411.857929999991</v>
      </c>
      <c r="AV13" s="637">
        <v>55738.646179999996</v>
      </c>
      <c r="AW13" s="2139">
        <v>59457</v>
      </c>
      <c r="AX13" s="2129">
        <v>53684</v>
      </c>
      <c r="AY13" s="2140">
        <v>225291.50410999998</v>
      </c>
      <c r="AZ13" s="669">
        <v>45878.740870000001</v>
      </c>
      <c r="BA13" s="669">
        <v>41001.05687</v>
      </c>
      <c r="BB13" s="669">
        <v>46218.828959999999</v>
      </c>
      <c r="BC13" s="669">
        <v>48470.4211</v>
      </c>
      <c r="BD13" s="2141">
        <v>181569.0478</v>
      </c>
      <c r="BE13" s="669">
        <v>52649.782079999997</v>
      </c>
      <c r="BF13" s="669">
        <v>61360.747869999999</v>
      </c>
      <c r="BG13" s="669">
        <v>59206.711890000006</v>
      </c>
      <c r="BH13" s="669">
        <v>61150.720840000002</v>
      </c>
      <c r="BI13" s="2141">
        <v>234367.96268</v>
      </c>
      <c r="BJ13" s="669">
        <v>62907.771399999998</v>
      </c>
      <c r="BK13" s="669">
        <v>60256.266169999988</v>
      </c>
      <c r="BL13" s="669">
        <v>65644.420199999993</v>
      </c>
      <c r="BM13" s="669">
        <v>72353.109549999994</v>
      </c>
      <c r="BN13" s="697">
        <v>261161.56731999997</v>
      </c>
      <c r="BO13" s="2130">
        <v>70180.209100000007</v>
      </c>
      <c r="BP13" s="691">
        <v>70477.335790000012</v>
      </c>
      <c r="BQ13" s="691">
        <v>70847.513640000005</v>
      </c>
      <c r="BR13" s="691">
        <v>69236.634739999994</v>
      </c>
      <c r="BS13" s="697">
        <v>280741.69326999999</v>
      </c>
      <c r="BT13" s="691">
        <v>74341.543919999996</v>
      </c>
      <c r="BU13" s="691">
        <v>85990.63192</v>
      </c>
      <c r="BV13" s="691">
        <v>57314.058200000007</v>
      </c>
      <c r="BW13" s="691">
        <v>55687.866368000003</v>
      </c>
      <c r="BX13" s="697">
        <v>273334.100408</v>
      </c>
      <c r="BY13" s="691">
        <v>73597.014559999996</v>
      </c>
      <c r="BZ13" s="691">
        <v>77537.652839999995</v>
      </c>
      <c r="CA13" s="691">
        <v>93730.07</v>
      </c>
      <c r="CB13" s="691">
        <v>75934.83</v>
      </c>
      <c r="CC13" s="697">
        <v>320799.5674</v>
      </c>
      <c r="CD13" s="2130">
        <v>79301.440999999992</v>
      </c>
      <c r="CE13" s="691">
        <v>80068.157999999996</v>
      </c>
      <c r="CF13" s="691">
        <v>78007.205000000002</v>
      </c>
      <c r="CG13" s="691">
        <v>78657.599000000002</v>
      </c>
      <c r="CH13" s="697">
        <v>316034.40299999999</v>
      </c>
      <c r="CI13" s="2130">
        <v>70539.962</v>
      </c>
      <c r="CJ13" s="691">
        <v>58769.527999999998</v>
      </c>
      <c r="CK13" s="691">
        <v>54657.919000000002</v>
      </c>
      <c r="CL13" s="691">
        <v>56928.940999999992</v>
      </c>
      <c r="CM13" s="697">
        <v>240896.34999999998</v>
      </c>
      <c r="CN13" s="2130">
        <v>45038.271999999997</v>
      </c>
      <c r="CO13" s="691">
        <v>45207.618000000002</v>
      </c>
      <c r="CP13" s="691">
        <v>46084.906999999999</v>
      </c>
      <c r="CQ13" s="691">
        <v>56098.269000000008</v>
      </c>
      <c r="CR13" s="697">
        <v>192429.06599999999</v>
      </c>
      <c r="CS13" s="2130">
        <v>63061.322</v>
      </c>
      <c r="CT13" s="691">
        <v>55256.120999999999</v>
      </c>
      <c r="CU13" s="691">
        <v>48312.06</v>
      </c>
      <c r="CV13" s="691">
        <v>58273</v>
      </c>
      <c r="CW13" s="697">
        <f t="shared" si="0"/>
        <v>224902.503</v>
      </c>
    </row>
    <row r="14" spans="1:101" ht="18" customHeight="1" x14ac:dyDescent="0.35">
      <c r="A14" s="2123" t="s">
        <v>1229</v>
      </c>
      <c r="B14" s="2131">
        <v>1873.14</v>
      </c>
      <c r="C14" s="554">
        <v>1931.29</v>
      </c>
      <c r="D14" s="691">
        <v>1924.27</v>
      </c>
      <c r="E14" s="554">
        <v>1755.44</v>
      </c>
      <c r="F14" s="697">
        <v>1860.1978944559512</v>
      </c>
      <c r="G14" s="2130">
        <v>1618.77</v>
      </c>
      <c r="H14" s="691">
        <v>1722.25</v>
      </c>
      <c r="I14" s="691">
        <v>2705.15</v>
      </c>
      <c r="J14" s="691">
        <v>2699.71</v>
      </c>
      <c r="K14" s="697">
        <v>2077.9213148454564</v>
      </c>
      <c r="L14" s="2130">
        <v>2271.75</v>
      </c>
      <c r="M14" s="691">
        <v>2844.13</v>
      </c>
      <c r="N14" s="2115">
        <v>3204.57</v>
      </c>
      <c r="O14" s="2115">
        <v>3772.18</v>
      </c>
      <c r="P14" s="697">
        <v>3118.9552245525033</v>
      </c>
      <c r="Q14" s="691">
        <v>2120.9299999999998</v>
      </c>
      <c r="R14" s="691">
        <v>2992.17</v>
      </c>
      <c r="S14" s="691">
        <v>3724.2</v>
      </c>
      <c r="T14" s="554">
        <v>5142.57</v>
      </c>
      <c r="U14" s="691">
        <v>3527.12210060183</v>
      </c>
      <c r="V14" s="2131">
        <v>4431</v>
      </c>
      <c r="W14" s="691">
        <v>3320.61</v>
      </c>
      <c r="X14" s="691">
        <v>3750.69</v>
      </c>
      <c r="Y14" s="691">
        <v>3977.23</v>
      </c>
      <c r="Z14" s="697">
        <v>3810.4112401187276</v>
      </c>
      <c r="AA14" s="668">
        <v>3821.88</v>
      </c>
      <c r="AB14" s="668">
        <v>3978.04</v>
      </c>
      <c r="AC14" s="668">
        <v>3666.83</v>
      </c>
      <c r="AD14" s="668">
        <v>3449.243155613035</v>
      </c>
      <c r="AE14" s="691">
        <v>3725.9835110417621</v>
      </c>
      <c r="AF14" s="2130">
        <v>3533.27</v>
      </c>
      <c r="AG14" s="691">
        <v>3810.14</v>
      </c>
      <c r="AH14" s="691">
        <v>3380.77</v>
      </c>
      <c r="AI14" s="691">
        <v>3430.6</v>
      </c>
      <c r="AJ14" s="697">
        <v>3523.3699429208496</v>
      </c>
      <c r="AK14" s="2130">
        <v>2944.39</v>
      </c>
      <c r="AL14" s="691">
        <v>3275.421481267761</v>
      </c>
      <c r="AM14" s="691">
        <v>3333.89</v>
      </c>
      <c r="AN14" s="691">
        <v>3183.64</v>
      </c>
      <c r="AO14" s="697">
        <v>3185.5934563854262</v>
      </c>
      <c r="AP14" s="691">
        <v>3079.7880705863395</v>
      </c>
      <c r="AQ14" s="691">
        <v>3348.2169818407669</v>
      </c>
      <c r="AR14" s="691">
        <v>3493.86</v>
      </c>
      <c r="AS14" s="702">
        <v>3856.8402299784448</v>
      </c>
      <c r="AT14" s="702">
        <v>3450.2860698465247</v>
      </c>
      <c r="AU14" s="2142">
        <v>3452.2336849819985</v>
      </c>
      <c r="AV14" s="668">
        <v>3406.4859001503573</v>
      </c>
      <c r="AW14" s="2143">
        <v>3242.1750172393495</v>
      </c>
      <c r="AX14" s="2133">
        <v>3212.6890693688993</v>
      </c>
      <c r="AY14" s="703">
        <v>3328.3981632875102</v>
      </c>
      <c r="AZ14" s="672">
        <v>3499.4735008625821</v>
      </c>
      <c r="BA14" s="672">
        <v>3668.6732541373949</v>
      </c>
      <c r="BB14" s="672">
        <v>3490.0961493335076</v>
      </c>
      <c r="BC14" s="672">
        <v>3643.185125766362</v>
      </c>
      <c r="BD14" s="2144">
        <v>3573.6586201835739</v>
      </c>
      <c r="BE14" s="672">
        <v>3533.4860697551003</v>
      </c>
      <c r="BF14" s="672">
        <v>3123.3945068549278</v>
      </c>
      <c r="BG14" s="672">
        <v>3282.4106014573313</v>
      </c>
      <c r="BH14" s="672">
        <v>3039.1991689645733</v>
      </c>
      <c r="BI14" s="2144">
        <v>3233.7229221361613</v>
      </c>
      <c r="BJ14" s="672">
        <v>3056.1949471538378</v>
      </c>
      <c r="BK14" s="672">
        <v>3000.7530936642524</v>
      </c>
      <c r="BL14" s="672">
        <v>2911.0752884021122</v>
      </c>
      <c r="BM14" s="672">
        <v>2893.657170357922</v>
      </c>
      <c r="BN14" s="697">
        <v>2961.8965066809396</v>
      </c>
      <c r="BO14" s="2130">
        <v>2913.341283337691</v>
      </c>
      <c r="BP14" s="691">
        <v>3051.5665850263717</v>
      </c>
      <c r="BQ14" s="691">
        <v>2845.175203553707</v>
      </c>
      <c r="BR14" s="691">
        <v>3118.8912638702459</v>
      </c>
      <c r="BS14" s="697">
        <v>2981.5318767421463</v>
      </c>
      <c r="BT14" s="691">
        <v>3180.5222543899381</v>
      </c>
      <c r="BU14" s="691">
        <v>3140.7145009351375</v>
      </c>
      <c r="BV14" s="691">
        <v>3066.5686024717561</v>
      </c>
      <c r="BW14" s="691">
        <v>2975.1905073930975</v>
      </c>
      <c r="BX14" s="697">
        <v>3102.2710337446665</v>
      </c>
      <c r="BY14" s="691">
        <v>3437.8006517105077</v>
      </c>
      <c r="BZ14" s="691">
        <v>3411.7596727198743</v>
      </c>
      <c r="CA14" s="691">
        <v>3351.9560157256569</v>
      </c>
      <c r="CB14" s="691">
        <v>3146.8448761744753</v>
      </c>
      <c r="CC14" s="697">
        <v>3337.5540779945209</v>
      </c>
      <c r="CD14" s="2130">
        <v>3037.751952211052</v>
      </c>
      <c r="CE14" s="691">
        <v>3148.294688105841</v>
      </c>
      <c r="CF14" s="691">
        <v>2987.4463562721512</v>
      </c>
      <c r="CG14" s="691">
        <v>3108.8645221116558</v>
      </c>
      <c r="CH14" s="697">
        <v>3071.0404113647364</v>
      </c>
      <c r="CI14" s="2130">
        <v>3312.8086131820328</v>
      </c>
      <c r="CJ14" s="691">
        <v>3202.8762914854756</v>
      </c>
      <c r="CK14" s="691">
        <v>3272.1156849995537</v>
      </c>
      <c r="CL14" s="691">
        <v>3366.2662739323082</v>
      </c>
      <c r="CM14" s="697">
        <v>3289.3895227073494</v>
      </c>
      <c r="CN14" s="2130">
        <v>3456.9351489659684</v>
      </c>
      <c r="CO14" s="691">
        <v>4436.9917627175064</v>
      </c>
      <c r="CP14" s="691">
        <v>4489.1208690089761</v>
      </c>
      <c r="CQ14" s="691">
        <v>6825.4829807395654</v>
      </c>
      <c r="CR14" s="697">
        <f>AVERAGE(CN14:CQ14)</f>
        <v>4802.1326903580039</v>
      </c>
      <c r="CS14" s="2130">
        <v>6651.1723245778148</v>
      </c>
      <c r="CT14" s="691">
        <v>8155.318645731687</v>
      </c>
      <c r="CU14" s="691">
        <v>8057.63</v>
      </c>
      <c r="CV14" s="691">
        <v>8547.83</v>
      </c>
      <c r="CW14" s="697">
        <f>AVERAGE(CS14:CV14)</f>
        <v>7852.9877425773757</v>
      </c>
    </row>
    <row r="15" spans="1:101" ht="18" customHeight="1" x14ac:dyDescent="0.35">
      <c r="A15" s="2123"/>
      <c r="B15" s="2131"/>
      <c r="D15" s="691"/>
      <c r="F15" s="697"/>
      <c r="G15" s="2130"/>
      <c r="H15" s="691"/>
      <c r="I15" s="691"/>
      <c r="J15" s="691"/>
      <c r="K15" s="697"/>
      <c r="L15" s="2130"/>
      <c r="M15" s="691"/>
      <c r="N15" s="2115"/>
      <c r="O15" s="2115"/>
      <c r="P15" s="697"/>
      <c r="Q15" s="691"/>
      <c r="R15" s="691"/>
      <c r="S15" s="691"/>
      <c r="U15" s="691"/>
      <c r="V15" s="2131"/>
      <c r="W15" s="691"/>
      <c r="X15" s="691"/>
      <c r="Y15" s="691"/>
      <c r="Z15" s="697"/>
      <c r="AA15" s="668"/>
      <c r="AB15" s="668"/>
      <c r="AC15" s="668"/>
      <c r="AD15" s="668"/>
      <c r="AE15" s="691"/>
      <c r="AF15" s="2130"/>
      <c r="AG15" s="691"/>
      <c r="AH15" s="691"/>
      <c r="AI15" s="691"/>
      <c r="AJ15" s="697"/>
      <c r="AK15" s="2130"/>
      <c r="AL15" s="691"/>
      <c r="AM15" s="691"/>
      <c r="AN15" s="691"/>
      <c r="AO15" s="697">
        <v>0</v>
      </c>
      <c r="AP15" s="691"/>
      <c r="AQ15" s="691"/>
      <c r="AR15" s="691"/>
      <c r="AU15" s="2142"/>
      <c r="AV15" s="668"/>
      <c r="AW15" s="2143"/>
      <c r="AY15" s="2135"/>
      <c r="AZ15" s="672"/>
      <c r="BA15" s="672"/>
      <c r="BB15" s="672"/>
      <c r="BC15" s="672"/>
      <c r="BD15" s="2144"/>
      <c r="BE15" s="672"/>
      <c r="BF15" s="672"/>
      <c r="BG15" s="672"/>
      <c r="BH15" s="672"/>
      <c r="BI15" s="2144"/>
      <c r="BJ15" s="672"/>
      <c r="BK15" s="672"/>
      <c r="BL15" s="672"/>
      <c r="BM15" s="672"/>
      <c r="BN15" s="697"/>
      <c r="BO15" s="2130"/>
      <c r="BP15" s="691"/>
      <c r="BQ15" s="691"/>
      <c r="BR15" s="691"/>
      <c r="BS15" s="697"/>
      <c r="BT15" s="691"/>
      <c r="BU15" s="691"/>
      <c r="BV15" s="691"/>
      <c r="BW15" s="691"/>
      <c r="BX15" s="697"/>
      <c r="BY15" s="691"/>
      <c r="BZ15" s="691"/>
      <c r="CA15" s="691"/>
      <c r="CB15" s="691"/>
      <c r="CC15" s="697"/>
      <c r="CD15" s="2130"/>
      <c r="CE15" s="691"/>
      <c r="CF15" s="691"/>
      <c r="CG15" s="691"/>
      <c r="CH15" s="697"/>
      <c r="CI15" s="2130"/>
      <c r="CJ15" s="691"/>
      <c r="CK15" s="691"/>
      <c r="CL15" s="691"/>
      <c r="CM15" s="697"/>
      <c r="CN15" s="2130"/>
      <c r="CO15" s="691"/>
      <c r="CP15" s="691"/>
      <c r="CQ15" s="691"/>
      <c r="CR15" s="697"/>
      <c r="CS15" s="2130"/>
      <c r="CT15" s="691"/>
      <c r="CU15" s="691"/>
      <c r="CV15" s="691"/>
      <c r="CW15" s="697"/>
    </row>
    <row r="16" spans="1:101" s="2107" customFormat="1" ht="18" customHeight="1" x14ac:dyDescent="0.35">
      <c r="A16" s="2136" t="s">
        <v>1230</v>
      </c>
      <c r="B16" s="2756"/>
      <c r="D16" s="2121"/>
      <c r="F16" s="2116"/>
      <c r="G16" s="2122"/>
      <c r="H16" s="2121"/>
      <c r="I16" s="2121"/>
      <c r="J16" s="2121"/>
      <c r="K16" s="2116"/>
      <c r="L16" s="2122"/>
      <c r="M16" s="2121"/>
      <c r="N16" s="995"/>
      <c r="O16" s="995"/>
      <c r="P16" s="2116"/>
      <c r="Q16" s="2121"/>
      <c r="R16" s="2121"/>
      <c r="S16" s="2121"/>
      <c r="U16" s="2121"/>
      <c r="V16" s="2756"/>
      <c r="W16" s="2121"/>
      <c r="X16" s="2121"/>
      <c r="Y16" s="2121"/>
      <c r="Z16" s="2116"/>
      <c r="AA16" s="995">
        <v>482.29</v>
      </c>
      <c r="AB16" s="995">
        <v>704.69</v>
      </c>
      <c r="AC16" s="995">
        <v>785.66430474000003</v>
      </c>
      <c r="AD16" s="995">
        <v>805.87999999999988</v>
      </c>
      <c r="AE16" s="995">
        <v>2778.5243047399999</v>
      </c>
      <c r="AF16" s="2117">
        <v>700.11336735999998</v>
      </c>
      <c r="AG16" s="995">
        <v>657.67919673000006</v>
      </c>
      <c r="AH16" s="995">
        <v>740.72033357999987</v>
      </c>
      <c r="AI16" s="995">
        <v>877.53950495999993</v>
      </c>
      <c r="AJ16" s="2118">
        <v>2976.05240263</v>
      </c>
      <c r="AK16" s="2117">
        <v>1108.6786449599999</v>
      </c>
      <c r="AL16" s="995">
        <v>896.54885317999992</v>
      </c>
      <c r="AM16" s="995">
        <v>972.04039933000001</v>
      </c>
      <c r="AN16" s="995">
        <v>907.80032453999991</v>
      </c>
      <c r="AO16" s="2118">
        <v>3885.0682220099998</v>
      </c>
      <c r="AP16" s="995">
        <v>953.72511192000013</v>
      </c>
      <c r="AQ16" s="995">
        <v>1069.91062605</v>
      </c>
      <c r="AR16" s="995">
        <v>902.05975750000005</v>
      </c>
      <c r="AS16" s="995">
        <v>799.24532144000011</v>
      </c>
      <c r="AT16" s="995">
        <v>3724.9636835480005</v>
      </c>
      <c r="AU16" s="2117">
        <v>445.13079442200006</v>
      </c>
      <c r="AV16" s="995">
        <v>651.11134896600004</v>
      </c>
      <c r="AW16" s="2119">
        <v>418.05</v>
      </c>
      <c r="AX16" s="2119">
        <v>416.98999999999995</v>
      </c>
      <c r="AY16" s="2118">
        <v>1931.2821433880001</v>
      </c>
      <c r="AZ16" s="2121">
        <v>212.31311004</v>
      </c>
      <c r="BA16" s="2121">
        <v>195.9474285</v>
      </c>
      <c r="BB16" s="2121">
        <v>364.56748625</v>
      </c>
      <c r="BC16" s="2121">
        <v>572.38354621400003</v>
      </c>
      <c r="BD16" s="2116">
        <v>1345.211571004</v>
      </c>
      <c r="BE16" s="2121">
        <v>632.53230072999986</v>
      </c>
      <c r="BF16" s="2121">
        <v>610.00031076599987</v>
      </c>
      <c r="BG16" s="2121">
        <v>760.43269983800019</v>
      </c>
      <c r="BH16" s="2121">
        <v>1112.1389110099999</v>
      </c>
      <c r="BI16" s="2116">
        <v>3115.1042223439999</v>
      </c>
      <c r="BJ16" s="2121">
        <v>1052.7653792900001</v>
      </c>
      <c r="BK16" s="2121">
        <v>1078.9835276316667</v>
      </c>
      <c r="BL16" s="2121">
        <v>1246.6723282966668</v>
      </c>
      <c r="BM16" s="2121">
        <v>1194.9881982343336</v>
      </c>
      <c r="BN16" s="2116">
        <v>4573.4094334526671</v>
      </c>
      <c r="BO16" s="2122">
        <v>1054.103760906667</v>
      </c>
      <c r="BP16" s="2121">
        <v>1235.6396065674999</v>
      </c>
      <c r="BQ16" s="2121">
        <v>1135.7179866459921</v>
      </c>
      <c r="BR16" s="2121">
        <v>1067.6113472211696</v>
      </c>
      <c r="BS16" s="2116">
        <v>4493.0727013413289</v>
      </c>
      <c r="BT16" s="2121">
        <v>789.95815359999995</v>
      </c>
      <c r="BU16" s="2121">
        <v>631.31839347166704</v>
      </c>
      <c r="BV16" s="2121">
        <v>784.5908755583331</v>
      </c>
      <c r="BW16" s="2121">
        <v>704.75637033999999</v>
      </c>
      <c r="BX16" s="2116">
        <v>2910.6237929700001</v>
      </c>
      <c r="BY16" s="2121">
        <v>836.20266831000004</v>
      </c>
      <c r="BZ16" s="2121">
        <v>920.86509081000008</v>
      </c>
      <c r="CA16" s="2121">
        <v>1033.1393155566666</v>
      </c>
      <c r="CB16" s="2121">
        <v>1157.51111954</v>
      </c>
      <c r="CC16" s="2116">
        <v>3947.7181942166667</v>
      </c>
      <c r="CD16" s="2122">
        <v>1340.425540405</v>
      </c>
      <c r="CE16" s="2121">
        <v>1493.0460207221199</v>
      </c>
      <c r="CF16" s="2121">
        <v>1336.8800749866666</v>
      </c>
      <c r="CG16" s="2121">
        <v>1258.26086326</v>
      </c>
      <c r="CH16" s="2116">
        <v>5428.6124993737867</v>
      </c>
      <c r="CI16" s="2122">
        <v>852.51946503066677</v>
      </c>
      <c r="CJ16" s="2121">
        <v>807.0115404789999</v>
      </c>
      <c r="CK16" s="2121">
        <v>1069.573662873333</v>
      </c>
      <c r="CL16" s="2121">
        <v>1108.237944501667</v>
      </c>
      <c r="CM16" s="2116">
        <v>3837.3426128846663</v>
      </c>
      <c r="CN16" s="2122">
        <v>1020.3738093520001</v>
      </c>
      <c r="CO16" s="2121">
        <v>960.80183390166678</v>
      </c>
      <c r="CP16" s="2121">
        <v>1066.3294010019999</v>
      </c>
      <c r="CQ16" s="2121">
        <v>820.66979330000004</v>
      </c>
      <c r="CR16" s="2116">
        <v>3868.1748375556667</v>
      </c>
      <c r="CS16" s="2122">
        <v>780.18590214649998</v>
      </c>
      <c r="CT16" s="2121">
        <v>581.94000000000005</v>
      </c>
      <c r="CU16" s="2121">
        <v>592</v>
      </c>
      <c r="CV16" s="2121">
        <v>666.21</v>
      </c>
      <c r="CW16" s="2116">
        <f t="shared" si="0"/>
        <v>2620.3359021465003</v>
      </c>
    </row>
    <row r="17" spans="1:101" s="2107" customFormat="1" ht="18" customHeight="1" x14ac:dyDescent="0.35">
      <c r="A17" s="2123" t="s">
        <v>1231</v>
      </c>
      <c r="B17" s="2131"/>
      <c r="C17" s="554"/>
      <c r="D17" s="691"/>
      <c r="E17" s="554"/>
      <c r="F17" s="697"/>
      <c r="G17" s="2130"/>
      <c r="H17" s="691"/>
      <c r="I17" s="691"/>
      <c r="J17" s="691"/>
      <c r="K17" s="697"/>
      <c r="L17" s="2130"/>
      <c r="M17" s="691"/>
      <c r="N17" s="2115"/>
      <c r="O17" s="2115"/>
      <c r="P17" s="697"/>
      <c r="Q17" s="691"/>
      <c r="R17" s="691"/>
      <c r="S17" s="691"/>
      <c r="T17" s="554"/>
      <c r="U17" s="691"/>
      <c r="V17" s="2131"/>
      <c r="W17" s="691"/>
      <c r="X17" s="691"/>
      <c r="Y17" s="691"/>
      <c r="Z17" s="697"/>
      <c r="AA17" s="637">
        <v>4627701</v>
      </c>
      <c r="AB17" s="637">
        <v>5970635</v>
      </c>
      <c r="AC17" s="637">
        <v>6966962</v>
      </c>
      <c r="AD17" s="637">
        <v>7166177</v>
      </c>
      <c r="AE17" s="2125">
        <v>24731475</v>
      </c>
      <c r="AF17" s="2124">
        <v>5871464</v>
      </c>
      <c r="AG17" s="2125">
        <v>5873709</v>
      </c>
      <c r="AH17" s="2125">
        <v>6816863</v>
      </c>
      <c r="AI17" s="2125">
        <v>7868898</v>
      </c>
      <c r="AJ17" s="2127">
        <v>26430934</v>
      </c>
      <c r="AK17" s="2124">
        <v>9941523</v>
      </c>
      <c r="AL17" s="2125">
        <v>8812157</v>
      </c>
      <c r="AM17" s="2125">
        <v>8827903</v>
      </c>
      <c r="AN17" s="2125">
        <v>8466707</v>
      </c>
      <c r="AO17" s="2127">
        <v>36048290</v>
      </c>
      <c r="AP17" s="2125">
        <v>8751112</v>
      </c>
      <c r="AQ17" s="2125">
        <v>9719545</v>
      </c>
      <c r="AR17" s="2125">
        <v>8800583</v>
      </c>
      <c r="AS17" s="675">
        <v>10711741</v>
      </c>
      <c r="AT17" s="675">
        <v>37982981</v>
      </c>
      <c r="AU17" s="2137">
        <v>8712647</v>
      </c>
      <c r="AV17" s="637">
        <v>10537719</v>
      </c>
      <c r="AW17" s="2139">
        <v>8432697</v>
      </c>
      <c r="AX17" s="2129">
        <v>9484162</v>
      </c>
      <c r="AY17" s="2140">
        <v>37167225</v>
      </c>
      <c r="AZ17" s="669">
        <v>6589482</v>
      </c>
      <c r="BA17" s="669">
        <v>3933966</v>
      </c>
      <c r="BB17" s="669">
        <v>7798235</v>
      </c>
      <c r="BC17" s="669">
        <v>11447365</v>
      </c>
      <c r="BD17" s="2141">
        <v>29769048</v>
      </c>
      <c r="BE17" s="669">
        <v>11696864</v>
      </c>
      <c r="BF17" s="669">
        <v>12360689</v>
      </c>
      <c r="BG17" s="669">
        <v>14676891</v>
      </c>
      <c r="BH17" s="669">
        <v>18289030</v>
      </c>
      <c r="BI17" s="2141">
        <v>57023474</v>
      </c>
      <c r="BJ17" s="669">
        <v>15627775</v>
      </c>
      <c r="BK17" s="669">
        <v>14428330</v>
      </c>
      <c r="BL17" s="669">
        <v>16456020</v>
      </c>
      <c r="BM17" s="669">
        <v>17325696</v>
      </c>
      <c r="BN17" s="697">
        <v>63837821</v>
      </c>
      <c r="BO17" s="2130">
        <v>16417037</v>
      </c>
      <c r="BP17" s="691">
        <v>18134495</v>
      </c>
      <c r="BQ17" s="691">
        <v>18348827</v>
      </c>
      <c r="BR17" s="691">
        <v>17154192</v>
      </c>
      <c r="BS17" s="697">
        <v>70054551</v>
      </c>
      <c r="BT17" s="691">
        <v>15280997</v>
      </c>
      <c r="BU17" s="691">
        <v>18528077</v>
      </c>
      <c r="BV17" s="724">
        <v>18214909</v>
      </c>
      <c r="BW17" s="724">
        <v>15434223</v>
      </c>
      <c r="BX17" s="2126">
        <v>67458206</v>
      </c>
      <c r="BY17" s="724">
        <v>13531335</v>
      </c>
      <c r="BZ17" s="724">
        <v>13412662</v>
      </c>
      <c r="CA17" s="724">
        <v>14078245</v>
      </c>
      <c r="CB17" s="724">
        <v>14393606</v>
      </c>
      <c r="CC17" s="2126">
        <v>55415848</v>
      </c>
      <c r="CD17" s="2128">
        <v>13307243</v>
      </c>
      <c r="CE17" s="724">
        <v>13355707</v>
      </c>
      <c r="CF17" s="724">
        <v>13402806</v>
      </c>
      <c r="CG17" s="724">
        <v>14119123</v>
      </c>
      <c r="CH17" s="2126">
        <v>54184879</v>
      </c>
      <c r="CI17" s="2128">
        <v>10454187</v>
      </c>
      <c r="CJ17" s="724">
        <v>10506456</v>
      </c>
      <c r="CK17" s="724">
        <v>12381270</v>
      </c>
      <c r="CL17" s="724">
        <v>13580365</v>
      </c>
      <c r="CM17" s="2126">
        <v>46922278</v>
      </c>
      <c r="CN17" s="2128">
        <v>12395408</v>
      </c>
      <c r="CO17" s="724">
        <v>11431618</v>
      </c>
      <c r="CP17" s="724">
        <v>13491767</v>
      </c>
      <c r="CQ17" s="724">
        <v>11163137</v>
      </c>
      <c r="CR17" s="2126">
        <v>48481930</v>
      </c>
      <c r="CS17" s="2128">
        <v>10341224</v>
      </c>
      <c r="CT17" s="724">
        <v>8569259</v>
      </c>
      <c r="CU17" s="724">
        <v>8609885</v>
      </c>
      <c r="CV17" s="724">
        <v>10642838</v>
      </c>
      <c r="CW17" s="697">
        <f t="shared" si="0"/>
        <v>38163206</v>
      </c>
    </row>
    <row r="18" spans="1:101" ht="18" customHeight="1" x14ac:dyDescent="0.35">
      <c r="A18" s="2123" t="s">
        <v>1232</v>
      </c>
      <c r="B18" s="2131"/>
      <c r="F18" s="2135"/>
      <c r="G18" s="2131"/>
      <c r="J18" s="554"/>
      <c r="K18" s="2135"/>
      <c r="L18" s="2131"/>
      <c r="N18" s="2115"/>
      <c r="O18" s="2115"/>
      <c r="P18" s="2135"/>
      <c r="V18" s="2131"/>
      <c r="Z18" s="2135"/>
      <c r="AA18" s="668">
        <v>104.21805557446343</v>
      </c>
      <c r="AB18" s="668">
        <v>118.02597211184406</v>
      </c>
      <c r="AC18" s="668">
        <v>112.77</v>
      </c>
      <c r="AD18" s="668">
        <v>112.45605571841163</v>
      </c>
      <c r="AE18" s="691">
        <v>112.34769882265412</v>
      </c>
      <c r="AF18" s="2130">
        <v>119.24</v>
      </c>
      <c r="AG18" s="691">
        <v>111.97</v>
      </c>
      <c r="AH18" s="691">
        <v>108.66</v>
      </c>
      <c r="AI18" s="691">
        <v>111.52</v>
      </c>
      <c r="AJ18" s="697">
        <v>112.59732261561396</v>
      </c>
      <c r="AK18" s="2130">
        <v>111.52</v>
      </c>
      <c r="AL18" s="691">
        <v>101.74</v>
      </c>
      <c r="AM18" s="691">
        <v>110.11</v>
      </c>
      <c r="AN18" s="691">
        <v>107.22</v>
      </c>
      <c r="AO18" s="697">
        <v>107.77399488325243</v>
      </c>
      <c r="AP18" s="691">
        <v>108.98330542678463</v>
      </c>
      <c r="AQ18" s="691">
        <v>110.07826251640381</v>
      </c>
      <c r="AR18" s="691">
        <v>102.5</v>
      </c>
      <c r="AS18" s="702">
        <v>74.613951311929597</v>
      </c>
      <c r="AT18" s="702">
        <v>98.069282227953636</v>
      </c>
      <c r="AU18" s="2142">
        <v>51.090190434893096</v>
      </c>
      <c r="AV18" s="668">
        <v>61.788642206724255</v>
      </c>
      <c r="AW18" s="2143">
        <v>49.574886895615961</v>
      </c>
      <c r="AX18" s="2133">
        <v>43.96698411520174</v>
      </c>
      <c r="AY18" s="703">
        <v>51.961967658010522</v>
      </c>
      <c r="AZ18" s="672">
        <v>32.22</v>
      </c>
      <c r="BA18" s="672">
        <v>49.809131166868241</v>
      </c>
      <c r="BB18" s="672">
        <v>46.75</v>
      </c>
      <c r="BC18" s="672">
        <v>50.001336221392435</v>
      </c>
      <c r="BD18" s="2144">
        <v>45.188263024198825</v>
      </c>
      <c r="BE18" s="672">
        <v>54.07708431336809</v>
      </c>
      <c r="BF18" s="672">
        <v>49.350024967540236</v>
      </c>
      <c r="BG18" s="672">
        <v>51.811565531010629</v>
      </c>
      <c r="BH18" s="672">
        <v>60.80907030115867</v>
      </c>
      <c r="BI18" s="2144">
        <v>54.628453930113061</v>
      </c>
      <c r="BJ18" s="672">
        <v>67.365020246964136</v>
      </c>
      <c r="BK18" s="672">
        <v>74.782287876120563</v>
      </c>
      <c r="BL18" s="672">
        <v>75.757827730925641</v>
      </c>
      <c r="BM18" s="672">
        <v>68.972016952988994</v>
      </c>
      <c r="BN18" s="697">
        <v>71.641064212587509</v>
      </c>
      <c r="BO18" s="2130">
        <v>64.207917720272363</v>
      </c>
      <c r="BP18" s="691">
        <v>68.137525007864838</v>
      </c>
      <c r="BQ18" s="691">
        <v>61.895944991251596</v>
      </c>
      <c r="BR18" s="691">
        <v>62.236178026990103</v>
      </c>
      <c r="BS18" s="697">
        <v>64.136771090593797</v>
      </c>
      <c r="BT18" s="691">
        <v>51.695458980850525</v>
      </c>
      <c r="BU18" s="691">
        <v>34.073605883204557</v>
      </c>
      <c r="BV18" s="691">
        <v>43.074103502703913</v>
      </c>
      <c r="BW18" s="691">
        <v>45.661927415458493</v>
      </c>
      <c r="BX18" s="697">
        <v>43.147067874440658</v>
      </c>
      <c r="BY18" s="691">
        <v>61.797499530534132</v>
      </c>
      <c r="BZ18" s="691">
        <v>68.656400258949347</v>
      </c>
      <c r="CA18" s="691">
        <v>73.385518973186393</v>
      </c>
      <c r="CB18" s="691">
        <v>80.418424649111557</v>
      </c>
      <c r="CC18" s="697">
        <v>71.2380724412386</v>
      </c>
      <c r="CD18" s="2130">
        <v>100.72901955761986</v>
      </c>
      <c r="CE18" s="691">
        <v>111.79086369011539</v>
      </c>
      <c r="CF18" s="691">
        <v>99.746282605796623</v>
      </c>
      <c r="CG18" s="691">
        <v>89.117494284878745</v>
      </c>
      <c r="CH18" s="697">
        <v>100.18685285564239</v>
      </c>
      <c r="CI18" s="2130">
        <v>81.548136170767435</v>
      </c>
      <c r="CJ18" s="691">
        <v>76.811014149680901</v>
      </c>
      <c r="CK18" s="691">
        <v>86.386425857228943</v>
      </c>
      <c r="CL18" s="691">
        <v>81.60590267652357</v>
      </c>
      <c r="CM18" s="697">
        <v>81.780825152706058</v>
      </c>
      <c r="CN18" s="2130">
        <v>82.318694903144788</v>
      </c>
      <c r="CO18" s="691">
        <v>84.047755435990496</v>
      </c>
      <c r="CP18" s="691">
        <v>79.035563021656088</v>
      </c>
      <c r="CQ18" s="691">
        <v>73.516054967344758</v>
      </c>
      <c r="CR18" s="697">
        <f>AVERAGE(CN18:CQ18)</f>
        <v>79.729517082034022</v>
      </c>
      <c r="CS18" s="2130">
        <v>75.444251294285849</v>
      </c>
      <c r="CT18" s="691">
        <v>67.91</v>
      </c>
      <c r="CU18" s="691">
        <v>68.760000000000005</v>
      </c>
      <c r="CV18" s="691">
        <v>62.6</v>
      </c>
      <c r="CW18" s="697">
        <f>AVERAGE(CS18:CV18)</f>
        <v>68.678562823571468</v>
      </c>
    </row>
    <row r="19" spans="1:101" ht="18" customHeight="1" x14ac:dyDescent="0.35">
      <c r="A19" s="2123"/>
      <c r="B19" s="2131"/>
      <c r="F19" s="2135"/>
      <c r="G19" s="2131"/>
      <c r="J19" s="554"/>
      <c r="K19" s="2135"/>
      <c r="L19" s="2131"/>
      <c r="N19" s="2115"/>
      <c r="O19" s="2115"/>
      <c r="P19" s="2135"/>
      <c r="V19" s="2131"/>
      <c r="Z19" s="2135"/>
      <c r="AF19" s="2131"/>
      <c r="AJ19" s="2135"/>
      <c r="AK19" s="2131"/>
      <c r="AO19" s="2135">
        <v>0</v>
      </c>
      <c r="AU19" s="2131"/>
      <c r="AY19" s="2135"/>
      <c r="BD19" s="2135"/>
      <c r="BI19" s="2135"/>
      <c r="BN19" s="697"/>
      <c r="BO19" s="2130"/>
      <c r="BP19" s="691"/>
      <c r="BQ19" s="691"/>
      <c r="BR19" s="691"/>
      <c r="BS19" s="697"/>
      <c r="BT19" s="691"/>
      <c r="BU19" s="691"/>
      <c r="BV19" s="691"/>
      <c r="BW19" s="691"/>
      <c r="BX19" s="697"/>
      <c r="BY19" s="691"/>
      <c r="BZ19" s="691"/>
      <c r="CA19" s="691"/>
      <c r="CB19" s="691"/>
      <c r="CC19" s="697"/>
      <c r="CD19" s="2130"/>
      <c r="CE19" s="691"/>
      <c r="CF19" s="691"/>
      <c r="CG19" s="691"/>
      <c r="CH19" s="697"/>
      <c r="CI19" s="2130"/>
      <c r="CJ19" s="691"/>
      <c r="CK19" s="691"/>
      <c r="CL19" s="691"/>
      <c r="CM19" s="697"/>
      <c r="CN19" s="2130"/>
      <c r="CO19" s="691"/>
      <c r="CP19" s="691"/>
      <c r="CQ19" s="691"/>
      <c r="CR19" s="697"/>
      <c r="CS19" s="2130"/>
      <c r="CT19" s="691"/>
      <c r="CU19" s="691"/>
      <c r="CV19" s="691"/>
      <c r="CW19" s="697"/>
    </row>
    <row r="20" spans="1:101" s="2107" customFormat="1" ht="18" customHeight="1" x14ac:dyDescent="0.35">
      <c r="A20" s="2136" t="s">
        <v>1183</v>
      </c>
      <c r="B20" s="2117">
        <v>49.064496920000003</v>
      </c>
      <c r="C20" s="995">
        <v>52.580443020000004</v>
      </c>
      <c r="D20" s="995">
        <v>49.90672687</v>
      </c>
      <c r="E20" s="995">
        <v>47.928691600000001</v>
      </c>
      <c r="F20" s="2116">
        <v>199.48035841000001</v>
      </c>
      <c r="G20" s="2117">
        <v>60.607482560000001</v>
      </c>
      <c r="H20" s="995">
        <v>60.508851480000004</v>
      </c>
      <c r="I20" s="995">
        <v>63.173422109999997</v>
      </c>
      <c r="J20" s="995">
        <v>65.844195999999997</v>
      </c>
      <c r="K20" s="2118">
        <v>250.13395214999997</v>
      </c>
      <c r="L20" s="2117">
        <v>69.500149919999998</v>
      </c>
      <c r="M20" s="995">
        <v>79.723338800000008</v>
      </c>
      <c r="N20" s="995">
        <v>85.52332736999999</v>
      </c>
      <c r="O20" s="995">
        <v>82.050097379999997</v>
      </c>
      <c r="P20" s="2118">
        <v>316.79691346999999</v>
      </c>
      <c r="Q20" s="995">
        <v>39.206315840000002</v>
      </c>
      <c r="R20" s="995">
        <v>44.779518000000003</v>
      </c>
      <c r="S20" s="995">
        <v>50.280205500000001</v>
      </c>
      <c r="T20" s="995">
        <v>45.566943240000001</v>
      </c>
      <c r="U20" s="995">
        <v>179.83413904</v>
      </c>
      <c r="V20" s="2117">
        <v>43.685534159999996</v>
      </c>
      <c r="W20" s="995">
        <v>46.5584931</v>
      </c>
      <c r="X20" s="995">
        <v>45.851389849999997</v>
      </c>
      <c r="Y20" s="995">
        <v>53.372338110000008</v>
      </c>
      <c r="Z20" s="2118">
        <v>189.46775522000002</v>
      </c>
      <c r="AA20" s="995">
        <v>40.99</v>
      </c>
      <c r="AB20" s="995">
        <v>43.36999999999999</v>
      </c>
      <c r="AC20" s="995">
        <v>44.590000000000011</v>
      </c>
      <c r="AD20" s="995">
        <v>36.71034384</v>
      </c>
      <c r="AE20" s="995">
        <v>165.66034384</v>
      </c>
      <c r="AF20" s="2117">
        <v>29.179748</v>
      </c>
      <c r="AG20" s="995">
        <v>30.949966019999998</v>
      </c>
      <c r="AH20" s="995">
        <v>30.739733999999999</v>
      </c>
      <c r="AI20" s="995">
        <v>40.149983119999995</v>
      </c>
      <c r="AJ20" s="2118">
        <v>131.01943113999999</v>
      </c>
      <c r="AK20" s="2117">
        <v>39.358782740000002</v>
      </c>
      <c r="AL20" s="995">
        <v>42.534244349023645</v>
      </c>
      <c r="AM20" s="995">
        <v>42.062692499999997</v>
      </c>
      <c r="AN20" s="995">
        <v>41.8075416</v>
      </c>
      <c r="AO20" s="2118">
        <v>165.76326118902364</v>
      </c>
      <c r="AP20" s="995">
        <v>30.853083518065208</v>
      </c>
      <c r="AQ20" s="995">
        <v>50.218484646827989</v>
      </c>
      <c r="AR20" s="995">
        <v>49.759718399999997</v>
      </c>
      <c r="AS20" s="995">
        <v>52.498579770926327</v>
      </c>
      <c r="AT20" s="995">
        <v>185.04974794092632</v>
      </c>
      <c r="AU20" s="2117">
        <v>48.987250916999997</v>
      </c>
      <c r="AV20" s="995">
        <v>50.540000000000006</v>
      </c>
      <c r="AW20" s="2119">
        <v>51.682883023700001</v>
      </c>
      <c r="AX20" s="2119">
        <v>57.54224276862108</v>
      </c>
      <c r="AY20" s="2118">
        <v>208.75237670932108</v>
      </c>
      <c r="AZ20" s="2121">
        <v>55.750270879999995</v>
      </c>
      <c r="BA20" s="2121">
        <v>73.612782180930395</v>
      </c>
      <c r="BB20" s="2121">
        <v>70.161725968000013</v>
      </c>
      <c r="BC20" s="2121">
        <v>56.192627384999994</v>
      </c>
      <c r="BD20" s="2116">
        <v>255.71740641393041</v>
      </c>
      <c r="BE20" s="2121">
        <v>42.065978800100005</v>
      </c>
      <c r="BF20" s="2121">
        <v>47.7491326233</v>
      </c>
      <c r="BG20" s="2121">
        <v>48.440201965808512</v>
      </c>
      <c r="BH20" s="2121">
        <v>76.718453138499996</v>
      </c>
      <c r="BI20" s="2116">
        <v>214.97376652770851</v>
      </c>
      <c r="BJ20" s="2121">
        <v>63.277855991999992</v>
      </c>
      <c r="BK20" s="2121">
        <v>61.531119207500005</v>
      </c>
      <c r="BL20" s="2121">
        <v>47.471907984764428</v>
      </c>
      <c r="BM20" s="2121">
        <v>49.189469021699992</v>
      </c>
      <c r="BN20" s="2116">
        <v>221.47035220596445</v>
      </c>
      <c r="BO20" s="2122">
        <v>47.469970768420417</v>
      </c>
      <c r="BP20" s="2121">
        <v>40.083674316953321</v>
      </c>
      <c r="BQ20" s="2121">
        <v>43.214541434071933</v>
      </c>
      <c r="BR20" s="2121">
        <v>38.229110533555215</v>
      </c>
      <c r="BS20" s="2116">
        <v>168.99729705300089</v>
      </c>
      <c r="BT20" s="2121">
        <v>29.506133595777559</v>
      </c>
      <c r="BU20" s="2121">
        <v>20.172939013809966</v>
      </c>
      <c r="BV20" s="2121">
        <v>42.770367747130443</v>
      </c>
      <c r="BW20" s="2121">
        <v>41.545996321495998</v>
      </c>
      <c r="BX20" s="2116">
        <v>133.99543667821396</v>
      </c>
      <c r="BY20" s="2121">
        <v>43.947586900100262</v>
      </c>
      <c r="BZ20" s="2121">
        <v>41.162804822717796</v>
      </c>
      <c r="CA20" s="2121">
        <v>38.598484574409412</v>
      </c>
      <c r="CB20" s="2121">
        <v>35.415699663372912</v>
      </c>
      <c r="CC20" s="2116">
        <v>159.12457596060037</v>
      </c>
      <c r="CD20" s="2122">
        <v>33.694941983569763</v>
      </c>
      <c r="CE20" s="2121">
        <v>44.286982378438779</v>
      </c>
      <c r="CF20" s="2121">
        <v>45.9422730580769</v>
      </c>
      <c r="CG20" s="2121">
        <v>37.489303865429484</v>
      </c>
      <c r="CH20" s="2116">
        <v>161.41350128551491</v>
      </c>
      <c r="CI20" s="2122">
        <v>36.094527520667768</v>
      </c>
      <c r="CJ20" s="2121">
        <v>40.33230321463283</v>
      </c>
      <c r="CK20" s="2121">
        <v>35.054323796382768</v>
      </c>
      <c r="CL20" s="2121">
        <v>33.994576285205596</v>
      </c>
      <c r="CM20" s="2116">
        <v>145.47573081688896</v>
      </c>
      <c r="CN20" s="2122">
        <v>31.855535010347879</v>
      </c>
      <c r="CO20" s="2121">
        <v>33.659551839049257</v>
      </c>
      <c r="CP20" s="2121">
        <v>35.680861427724878</v>
      </c>
      <c r="CQ20" s="2121">
        <v>32.483868198934978</v>
      </c>
      <c r="CR20" s="2116">
        <v>133.679816476057</v>
      </c>
      <c r="CS20" s="2122">
        <v>28.93</v>
      </c>
      <c r="CT20" s="2121">
        <v>27.32</v>
      </c>
      <c r="CU20" s="2121">
        <v>25.65</v>
      </c>
      <c r="CV20" s="2121">
        <v>27.24</v>
      </c>
      <c r="CW20" s="2116">
        <f t="shared" si="0"/>
        <v>109.14</v>
      </c>
    </row>
    <row r="21" spans="1:101" s="2107" customFormat="1" ht="18" customHeight="1" x14ac:dyDescent="0.35">
      <c r="A21" s="2123" t="s">
        <v>1233</v>
      </c>
      <c r="B21" s="2124">
        <v>106892</v>
      </c>
      <c r="C21" s="2125">
        <v>110698</v>
      </c>
      <c r="D21" s="2125">
        <v>114023</v>
      </c>
      <c r="E21" s="2125">
        <v>122995</v>
      </c>
      <c r="F21" s="2126">
        <v>454608</v>
      </c>
      <c r="G21" s="2124">
        <v>136898</v>
      </c>
      <c r="H21" s="2125">
        <v>129036</v>
      </c>
      <c r="I21" s="2125">
        <v>133449</v>
      </c>
      <c r="J21" s="2125">
        <v>132430</v>
      </c>
      <c r="K21" s="2127">
        <v>531813</v>
      </c>
      <c r="L21" s="2124">
        <v>136152</v>
      </c>
      <c r="M21" s="2125">
        <v>150934</v>
      </c>
      <c r="N21" s="2125">
        <v>135577</v>
      </c>
      <c r="O21" s="2125">
        <v>164202</v>
      </c>
      <c r="P21" s="2127">
        <v>586865</v>
      </c>
      <c r="Q21" s="2125">
        <v>93424</v>
      </c>
      <c r="R21" s="2125">
        <v>107550</v>
      </c>
      <c r="S21" s="2125">
        <v>120075</v>
      </c>
      <c r="T21" s="2125">
        <v>107454</v>
      </c>
      <c r="U21" s="2125">
        <v>428503</v>
      </c>
      <c r="V21" s="2124">
        <v>97508</v>
      </c>
      <c r="W21" s="724">
        <v>104265</v>
      </c>
      <c r="X21" s="724">
        <v>103495</v>
      </c>
      <c r="Y21" s="724">
        <v>121863</v>
      </c>
      <c r="Z21" s="2126">
        <v>427131</v>
      </c>
      <c r="AA21" s="724">
        <v>89678</v>
      </c>
      <c r="AB21" s="724">
        <v>93676</v>
      </c>
      <c r="AC21" s="724">
        <v>96258</v>
      </c>
      <c r="AD21" s="724">
        <v>76008</v>
      </c>
      <c r="AE21" s="2125">
        <v>355620</v>
      </c>
      <c r="AF21" s="2124">
        <v>61360</v>
      </c>
      <c r="AG21" s="2125">
        <v>61377</v>
      </c>
      <c r="AH21" s="2125">
        <v>57084</v>
      </c>
      <c r="AI21" s="2125">
        <v>71426</v>
      </c>
      <c r="AJ21" s="2127">
        <v>251247</v>
      </c>
      <c r="AK21" s="2124">
        <v>64166</v>
      </c>
      <c r="AL21" s="2125">
        <v>73198</v>
      </c>
      <c r="AM21" s="2125">
        <v>69239</v>
      </c>
      <c r="AN21" s="2125">
        <v>68464</v>
      </c>
      <c r="AO21" s="2127">
        <v>275067</v>
      </c>
      <c r="AP21" s="2125">
        <v>54911</v>
      </c>
      <c r="AQ21" s="2125">
        <v>88631</v>
      </c>
      <c r="AR21" s="2125">
        <v>92559</v>
      </c>
      <c r="AS21" s="724">
        <v>103758.72222222222</v>
      </c>
      <c r="AT21" s="724">
        <v>349291.72222222225</v>
      </c>
      <c r="AU21" s="2128">
        <v>81860.703046999988</v>
      </c>
      <c r="AV21" s="724">
        <v>92548.527657600003</v>
      </c>
      <c r="AW21" s="2129">
        <v>92969</v>
      </c>
      <c r="AX21" s="2129">
        <v>99681</v>
      </c>
      <c r="AY21" s="2126">
        <v>367059.23070459999</v>
      </c>
      <c r="AZ21" s="724">
        <v>92314</v>
      </c>
      <c r="BA21" s="724">
        <v>101682.56991099998</v>
      </c>
      <c r="BB21" s="724">
        <v>105040.82865677777</v>
      </c>
      <c r="BC21" s="724">
        <v>94906.051000000007</v>
      </c>
      <c r="BD21" s="2126">
        <v>393943.4495677778</v>
      </c>
      <c r="BE21" s="724">
        <v>72533.444999999992</v>
      </c>
      <c r="BF21" s="724">
        <v>80119.022999999986</v>
      </c>
      <c r="BG21" s="724">
        <v>75989.176521000016</v>
      </c>
      <c r="BH21" s="724">
        <v>109939.81</v>
      </c>
      <c r="BI21" s="2126">
        <v>338581.45452100004</v>
      </c>
      <c r="BJ21" s="724">
        <v>85820.167000000001</v>
      </c>
      <c r="BK21" s="724">
        <v>88078.486000000004</v>
      </c>
      <c r="BL21" s="724">
        <v>77629.974056999999</v>
      </c>
      <c r="BM21" s="724">
        <v>78573.182000000001</v>
      </c>
      <c r="BN21" s="697">
        <v>330101.80905699998</v>
      </c>
      <c r="BO21" s="2130">
        <v>80138.5650494</v>
      </c>
      <c r="BP21" s="691">
        <v>71258.835104000042</v>
      </c>
      <c r="BQ21" s="691">
        <v>77841.961042000024</v>
      </c>
      <c r="BR21" s="691">
        <v>71215.889152999982</v>
      </c>
      <c r="BS21" s="697">
        <v>300455.25034840009</v>
      </c>
      <c r="BT21" s="691">
        <v>54022.408155999976</v>
      </c>
      <c r="BU21" s="691">
        <v>36433.755868399989</v>
      </c>
      <c r="BV21" s="691">
        <v>68975.372127466253</v>
      </c>
      <c r="BW21" s="691">
        <v>66726.5040974</v>
      </c>
      <c r="BX21" s="697">
        <v>226158.04024926623</v>
      </c>
      <c r="BY21" s="691">
        <v>68617.413908200004</v>
      </c>
      <c r="BZ21" s="691">
        <v>76868.555183800025</v>
      </c>
      <c r="CA21" s="691">
        <v>79113.078412000032</v>
      </c>
      <c r="CB21" s="691">
        <v>71817.318596600002</v>
      </c>
      <c r="CC21" s="697">
        <v>296416.36610060011</v>
      </c>
      <c r="CD21" s="2130">
        <v>74852.666611199951</v>
      </c>
      <c r="CE21" s="691">
        <v>90777.434228000027</v>
      </c>
      <c r="CF21" s="691">
        <v>101881.62203060005</v>
      </c>
      <c r="CG21" s="691">
        <v>75928.35790898907</v>
      </c>
      <c r="CH21" s="697">
        <v>343440.08077878912</v>
      </c>
      <c r="CI21" s="2130">
        <v>73959.177068000034</v>
      </c>
      <c r="CJ21" s="691">
        <v>81681.198000000019</v>
      </c>
      <c r="CK21" s="691">
        <v>70593.86400000006</v>
      </c>
      <c r="CL21" s="691">
        <v>67050.353000000032</v>
      </c>
      <c r="CM21" s="697">
        <v>293284.59206800011</v>
      </c>
      <c r="CN21" s="2130">
        <v>64160.207000000053</v>
      </c>
      <c r="CO21" s="691">
        <v>68965.620000000024</v>
      </c>
      <c r="CP21" s="691">
        <v>74976.362000000125</v>
      </c>
      <c r="CQ21" s="691">
        <v>64727.157000000043</v>
      </c>
      <c r="CR21" s="697">
        <v>272829.34600000025</v>
      </c>
      <c r="CS21" s="2130">
        <v>57843.76</v>
      </c>
      <c r="CT21" s="691">
        <v>53504.36</v>
      </c>
      <c r="CU21" s="691">
        <v>47763.839999999997</v>
      </c>
      <c r="CV21" s="691">
        <v>51972.31</v>
      </c>
      <c r="CW21" s="697">
        <f t="shared" si="0"/>
        <v>211084.27</v>
      </c>
    </row>
    <row r="22" spans="1:101" ht="18" customHeight="1" x14ac:dyDescent="0.35">
      <c r="A22" s="2123" t="s">
        <v>1234</v>
      </c>
      <c r="B22" s="2131">
        <v>459.01</v>
      </c>
      <c r="C22" s="554">
        <v>474.99</v>
      </c>
      <c r="D22" s="554">
        <v>437.69</v>
      </c>
      <c r="E22" s="554">
        <v>389.68</v>
      </c>
      <c r="F22" s="697">
        <v>438.79641011596806</v>
      </c>
      <c r="G22" s="2131">
        <v>442.72</v>
      </c>
      <c r="H22" s="554">
        <v>468.93</v>
      </c>
      <c r="I22" s="554">
        <v>473.39</v>
      </c>
      <c r="J22" s="881">
        <v>497.2</v>
      </c>
      <c r="K22" s="697">
        <v>470.34192874186976</v>
      </c>
      <c r="L22" s="882">
        <v>510.46</v>
      </c>
      <c r="M22" s="881">
        <v>528.20000000000005</v>
      </c>
      <c r="N22" s="2115">
        <v>630.80999999999995</v>
      </c>
      <c r="O22" s="2115">
        <v>499.69</v>
      </c>
      <c r="P22" s="697">
        <v>539.80999999999995</v>
      </c>
      <c r="Q22" s="881">
        <v>419.66</v>
      </c>
      <c r="R22" s="881">
        <v>416.36</v>
      </c>
      <c r="S22" s="881">
        <v>418.74</v>
      </c>
      <c r="T22" s="554">
        <v>424.06</v>
      </c>
      <c r="U22" s="691">
        <v>419.68</v>
      </c>
      <c r="V22" s="2131">
        <v>448.02</v>
      </c>
      <c r="W22" s="554">
        <v>446.54</v>
      </c>
      <c r="X22" s="554">
        <v>443.03</v>
      </c>
      <c r="Y22" s="554">
        <v>437.97</v>
      </c>
      <c r="Z22" s="697">
        <v>443.58230898717261</v>
      </c>
      <c r="AA22" s="668">
        <v>457.07977430361962</v>
      </c>
      <c r="AB22" s="668">
        <v>462.9787779153678</v>
      </c>
      <c r="AC22" s="668">
        <v>463.2342246878182</v>
      </c>
      <c r="AD22" s="554">
        <v>482.98</v>
      </c>
      <c r="AE22" s="691">
        <v>465.83528440470161</v>
      </c>
      <c r="AF22" s="2130">
        <v>475.55</v>
      </c>
      <c r="AG22" s="691">
        <v>504.26</v>
      </c>
      <c r="AH22" s="691">
        <v>538.5</v>
      </c>
      <c r="AI22" s="691">
        <v>562.12</v>
      </c>
      <c r="AJ22" s="697">
        <v>521.47659928277744</v>
      </c>
      <c r="AK22" s="2130">
        <v>613.39</v>
      </c>
      <c r="AL22" s="691">
        <v>581.08478850547351</v>
      </c>
      <c r="AM22" s="691">
        <v>607.5</v>
      </c>
      <c r="AN22" s="691">
        <v>610.65</v>
      </c>
      <c r="AO22" s="697">
        <v>602.62867297430671</v>
      </c>
      <c r="AP22" s="691">
        <v>561.87436976316599</v>
      </c>
      <c r="AQ22" s="691">
        <v>566.60180576579285</v>
      </c>
      <c r="AR22" s="691">
        <v>537.6</v>
      </c>
      <c r="AS22" s="702">
        <v>505.96787090813461</v>
      </c>
      <c r="AT22" s="702">
        <v>529.78566673044759</v>
      </c>
      <c r="AU22" s="2142">
        <v>598.42206447792375</v>
      </c>
      <c r="AV22" s="668">
        <v>546.09188583725359</v>
      </c>
      <c r="AW22" s="2143">
        <v>555.88421947100642</v>
      </c>
      <c r="AX22" s="2133">
        <v>577.24140006621121</v>
      </c>
      <c r="AY22" s="703">
        <v>568.71578003529282</v>
      </c>
      <c r="AZ22" s="672">
        <v>603.91999999999996</v>
      </c>
      <c r="BA22" s="672">
        <v>740.93</v>
      </c>
      <c r="BB22" s="672">
        <v>667.94718649121035</v>
      </c>
      <c r="BC22" s="672">
        <v>592.08687742154598</v>
      </c>
      <c r="BD22" s="2144">
        <v>649.12211814791033</v>
      </c>
      <c r="BE22" s="672">
        <v>579.9528589893946</v>
      </c>
      <c r="BF22" s="672">
        <v>595.9774699611603</v>
      </c>
      <c r="BG22" s="672">
        <v>637.46186211692668</v>
      </c>
      <c r="BH22" s="672">
        <v>697.82231876242088</v>
      </c>
      <c r="BI22" s="2144">
        <v>634.9248124999566</v>
      </c>
      <c r="BJ22" s="672">
        <v>737.33084196864809</v>
      </c>
      <c r="BK22" s="672">
        <v>698.59419708349662</v>
      </c>
      <c r="BL22" s="672">
        <v>611.51518548631827</v>
      </c>
      <c r="BM22" s="672">
        <v>626.03381675060575</v>
      </c>
      <c r="BN22" s="697">
        <v>670.91529379568556</v>
      </c>
      <c r="BO22" s="2130">
        <v>592.34864935700307</v>
      </c>
      <c r="BP22" s="691">
        <v>562.50813332062546</v>
      </c>
      <c r="BQ22" s="691">
        <v>555.1574093920284</v>
      </c>
      <c r="BR22" s="691">
        <v>536.80591491912605</v>
      </c>
      <c r="BS22" s="697">
        <v>562.47077345806417</v>
      </c>
      <c r="BT22" s="691">
        <v>546.1832340123193</v>
      </c>
      <c r="BU22" s="691">
        <v>553.6881535539552</v>
      </c>
      <c r="BV22" s="691">
        <v>620.08172522927384</v>
      </c>
      <c r="BW22" s="691">
        <v>622.63109514701569</v>
      </c>
      <c r="BX22" s="697">
        <v>592.48584100979679</v>
      </c>
      <c r="BY22" s="691">
        <v>640.47279541743819</v>
      </c>
      <c r="BZ22" s="691">
        <v>535.4960129573609</v>
      </c>
      <c r="CA22" s="691">
        <v>487.89006001509244</v>
      </c>
      <c r="CB22" s="691">
        <v>493.13592258023368</v>
      </c>
      <c r="CC22" s="697">
        <v>536.82790209564678</v>
      </c>
      <c r="CD22" s="2130">
        <v>450.15018848410813</v>
      </c>
      <c r="CE22" s="691">
        <v>487.86334131460387</v>
      </c>
      <c r="CF22" s="691">
        <v>450.9377858577692</v>
      </c>
      <c r="CG22" s="691">
        <v>493.74574793736144</v>
      </c>
      <c r="CH22" s="697">
        <v>469.99028453374342</v>
      </c>
      <c r="CI22" s="2130">
        <v>488.03311436904579</v>
      </c>
      <c r="CJ22" s="691">
        <v>493.77707724895055</v>
      </c>
      <c r="CK22" s="691">
        <v>496.56332448926065</v>
      </c>
      <c r="CL22" s="691">
        <v>507.0007056518491</v>
      </c>
      <c r="CM22" s="697">
        <v>496.02241219395319</v>
      </c>
      <c r="CN22" s="2130">
        <v>496.49987897245802</v>
      </c>
      <c r="CO22" s="691">
        <v>488.06277445268012</v>
      </c>
      <c r="CP22" s="691">
        <v>475.89480838940705</v>
      </c>
      <c r="CQ22" s="691">
        <v>501.85841159275628</v>
      </c>
      <c r="CR22" s="697">
        <f>AVERAGE(CN22:CQ22)</f>
        <v>490.57896835182538</v>
      </c>
      <c r="CS22" s="2130">
        <v>500.08</v>
      </c>
      <c r="CT22" s="691">
        <v>510.59</v>
      </c>
      <c r="CU22" s="691">
        <v>537.1</v>
      </c>
      <c r="CV22" s="691">
        <v>524.04</v>
      </c>
      <c r="CW22" s="697">
        <f>AVERAGE(CS22:CV22)</f>
        <v>517.95249999999999</v>
      </c>
    </row>
    <row r="23" spans="1:101" ht="18" customHeight="1" x14ac:dyDescent="0.35">
      <c r="A23" s="2134"/>
      <c r="B23" s="2124"/>
      <c r="C23" s="2125"/>
      <c r="D23" s="2125"/>
      <c r="E23" s="2125"/>
      <c r="F23" s="2135"/>
      <c r="G23" s="2124"/>
      <c r="H23" s="2125"/>
      <c r="I23" s="2125"/>
      <c r="J23" s="2125"/>
      <c r="K23" s="2127"/>
      <c r="L23" s="2131"/>
      <c r="N23" s="2115"/>
      <c r="O23" s="2115"/>
      <c r="P23" s="2127"/>
      <c r="V23" s="2131"/>
      <c r="Z23" s="2135"/>
      <c r="AF23" s="2131"/>
      <c r="AJ23" s="2135"/>
      <c r="AK23" s="2131"/>
      <c r="AO23" s="2135">
        <v>0</v>
      </c>
      <c r="AU23" s="2131"/>
      <c r="AY23" s="2135"/>
      <c r="BD23" s="2135"/>
      <c r="BI23" s="2135"/>
      <c r="BN23" s="697"/>
      <c r="BO23" s="2130"/>
      <c r="BP23" s="691"/>
      <c r="BQ23" s="691"/>
      <c r="BR23" s="691"/>
      <c r="BS23" s="697"/>
      <c r="BT23" s="691"/>
      <c r="BU23" s="691"/>
      <c r="BV23" s="691"/>
      <c r="BW23" s="691"/>
      <c r="BX23" s="697"/>
      <c r="BY23" s="691"/>
      <c r="BZ23" s="691"/>
      <c r="CA23" s="691"/>
      <c r="CB23" s="691"/>
      <c r="CC23" s="697"/>
      <c r="CD23" s="2130"/>
      <c r="CE23" s="691"/>
      <c r="CF23" s="691"/>
      <c r="CG23" s="691"/>
      <c r="CH23" s="697"/>
      <c r="CI23" s="2130"/>
      <c r="CJ23" s="691"/>
      <c r="CK23" s="691"/>
      <c r="CL23" s="691"/>
      <c r="CM23" s="697"/>
      <c r="CN23" s="2130"/>
      <c r="CO23" s="691"/>
      <c r="CP23" s="691"/>
      <c r="CQ23" s="691"/>
      <c r="CR23" s="697"/>
      <c r="CS23" s="2130"/>
      <c r="CT23" s="691"/>
      <c r="CU23" s="691"/>
      <c r="CV23" s="691"/>
      <c r="CW23" s="697"/>
    </row>
    <row r="24" spans="1:101" s="2107" customFormat="1" ht="18" customHeight="1" x14ac:dyDescent="0.35">
      <c r="A24" s="2136" t="s">
        <v>1235</v>
      </c>
      <c r="B24" s="2117">
        <v>46.677067239999992</v>
      </c>
      <c r="C24" s="995">
        <v>40.01300604</v>
      </c>
      <c r="D24" s="995">
        <v>48.92800235</v>
      </c>
      <c r="E24" s="995">
        <v>40.896028280000003</v>
      </c>
      <c r="F24" s="2116">
        <v>176.51410390999999</v>
      </c>
      <c r="G24" s="2117">
        <v>12.46700497</v>
      </c>
      <c r="H24" s="995">
        <v>0</v>
      </c>
      <c r="I24" s="995">
        <v>0</v>
      </c>
      <c r="J24" s="995">
        <v>0</v>
      </c>
      <c r="K24" s="2118">
        <v>12.46700497</v>
      </c>
      <c r="L24" s="2117">
        <v>0</v>
      </c>
      <c r="M24" s="995">
        <v>0</v>
      </c>
      <c r="N24" s="995">
        <v>0</v>
      </c>
      <c r="O24" s="995">
        <v>0</v>
      </c>
      <c r="P24" s="2118">
        <v>0</v>
      </c>
      <c r="Q24" s="995">
        <v>0</v>
      </c>
      <c r="R24" s="995">
        <v>0</v>
      </c>
      <c r="S24" s="995">
        <v>0</v>
      </c>
      <c r="T24" s="995">
        <v>0</v>
      </c>
      <c r="U24" s="995">
        <v>0</v>
      </c>
      <c r="V24" s="2117">
        <v>0</v>
      </c>
      <c r="W24" s="995">
        <v>0</v>
      </c>
      <c r="X24" s="995">
        <v>0</v>
      </c>
      <c r="Y24" s="995">
        <v>0</v>
      </c>
      <c r="Z24" s="2118">
        <v>0</v>
      </c>
      <c r="AA24" s="995">
        <v>31.411532538000003</v>
      </c>
      <c r="AB24" s="995">
        <v>23.180042459999996</v>
      </c>
      <c r="AC24" s="995">
        <v>18.89347609</v>
      </c>
      <c r="AD24" s="995">
        <v>15.289999999999997</v>
      </c>
      <c r="AE24" s="995">
        <v>88.775051087999998</v>
      </c>
      <c r="AF24" s="2117">
        <v>25.680052750000002</v>
      </c>
      <c r="AG24" s="995">
        <v>18.159964420000001</v>
      </c>
      <c r="AH24" s="995">
        <v>15.350030639999998</v>
      </c>
      <c r="AI24" s="995">
        <v>12.57997188</v>
      </c>
      <c r="AJ24" s="2118">
        <v>71.770019689999998</v>
      </c>
      <c r="AK24" s="2117">
        <v>6.9798918000000008</v>
      </c>
      <c r="AL24" s="995">
        <v>21.44166451409442</v>
      </c>
      <c r="AM24" s="995">
        <v>13.149564140000001</v>
      </c>
      <c r="AN24" s="995">
        <v>11.82967326</v>
      </c>
      <c r="AO24" s="2118">
        <v>53.400793714094419</v>
      </c>
      <c r="AP24" s="995">
        <v>14.312794215067902</v>
      </c>
      <c r="AQ24" s="995">
        <v>8.9717716663170393</v>
      </c>
      <c r="AR24" s="995">
        <v>8.5328879999999998</v>
      </c>
      <c r="AS24" s="995">
        <v>15.319403934507008</v>
      </c>
      <c r="AT24" s="995">
        <v>47.137091541603262</v>
      </c>
      <c r="AU24" s="2117">
        <v>16.873338659999998</v>
      </c>
      <c r="AV24" s="995">
        <v>10.87</v>
      </c>
      <c r="AW24" s="2119">
        <v>5.59</v>
      </c>
      <c r="AX24" s="2119">
        <v>15.130000000000003</v>
      </c>
      <c r="AY24" s="2118">
        <v>48.463338659999991</v>
      </c>
      <c r="AZ24" s="2121">
        <v>10.36543676135368</v>
      </c>
      <c r="BA24" s="2121">
        <v>12.030196650000001</v>
      </c>
      <c r="BB24" s="2121">
        <v>18.620883635031099</v>
      </c>
      <c r="BC24" s="2121">
        <v>11.239470689999999</v>
      </c>
      <c r="BD24" s="2116">
        <v>52.255987736384775</v>
      </c>
      <c r="BE24" s="2121">
        <v>15.637535189999999</v>
      </c>
      <c r="BF24" s="2121">
        <v>10.432323173793675</v>
      </c>
      <c r="BG24" s="2121">
        <v>16.94306015816904</v>
      </c>
      <c r="BH24" s="2121">
        <v>20.890580798141251</v>
      </c>
      <c r="BI24" s="2116">
        <v>63.903499320103968</v>
      </c>
      <c r="BJ24" s="2121">
        <v>19.361822224077819</v>
      </c>
      <c r="BK24" s="2121">
        <v>22.050654947663858</v>
      </c>
      <c r="BL24" s="2121">
        <v>15.375614498398278</v>
      </c>
      <c r="BM24" s="2121">
        <v>30.682602639437203</v>
      </c>
      <c r="BN24" s="2116">
        <v>87.470694309577155</v>
      </c>
      <c r="BO24" s="2122">
        <v>18.491571831657684</v>
      </c>
      <c r="BP24" s="2121">
        <v>16.604285993128872</v>
      </c>
      <c r="BQ24" s="2121">
        <v>21.265218349774397</v>
      </c>
      <c r="BR24" s="2121">
        <v>19.142688036357331</v>
      </c>
      <c r="BS24" s="2116">
        <v>75.503764210918291</v>
      </c>
      <c r="BT24" s="2121">
        <v>15.341946984749878</v>
      </c>
      <c r="BU24" s="2121">
        <v>10.670435889515858</v>
      </c>
      <c r="BV24" s="2121">
        <v>15.305129849810973</v>
      </c>
      <c r="BW24" s="2121">
        <v>16.151723509201958</v>
      </c>
      <c r="BX24" s="2116">
        <v>57.469236233278671</v>
      </c>
      <c r="BY24" s="2121">
        <v>19.929906730221809</v>
      </c>
      <c r="BZ24" s="2121">
        <v>23.139485397044808</v>
      </c>
      <c r="CA24" s="2121">
        <v>19.322150530005246</v>
      </c>
      <c r="CB24" s="2121">
        <v>29.632744690393363</v>
      </c>
      <c r="CC24" s="2116">
        <v>92.024287347665222</v>
      </c>
      <c r="CD24" s="2122">
        <v>60.03786978583878</v>
      </c>
      <c r="CE24" s="2121">
        <v>25.279830584171908</v>
      </c>
      <c r="CF24" s="2121">
        <v>49.320606030782265</v>
      </c>
      <c r="CG24" s="2121">
        <v>26.21739924463099</v>
      </c>
      <c r="CH24" s="2116">
        <v>160.85570564542394</v>
      </c>
      <c r="CI24" s="2122">
        <v>23.7737020740222</v>
      </c>
      <c r="CJ24" s="2121">
        <v>31.293281102850614</v>
      </c>
      <c r="CK24" s="2121">
        <v>26.853640866820676</v>
      </c>
      <c r="CL24" s="2121">
        <v>27.71667610260997</v>
      </c>
      <c r="CM24" s="2116">
        <v>109.63730014630346</v>
      </c>
      <c r="CN24" s="2122">
        <v>17.098914193326305</v>
      </c>
      <c r="CO24" s="2121">
        <v>28.326316605944026</v>
      </c>
      <c r="CP24" s="2121">
        <v>26.897511960866517</v>
      </c>
      <c r="CQ24" s="2121">
        <v>12.640196563026729</v>
      </c>
      <c r="CR24" s="2116">
        <v>84.962939323163582</v>
      </c>
      <c r="CS24" s="2122">
        <v>46.053701419530604</v>
      </c>
      <c r="CT24" s="2121">
        <v>39.698040000628119</v>
      </c>
      <c r="CU24" s="2121">
        <v>24.45</v>
      </c>
      <c r="CV24" s="2121">
        <v>47.57</v>
      </c>
      <c r="CW24" s="2116">
        <f t="shared" si="0"/>
        <v>157.77174142015872</v>
      </c>
    </row>
    <row r="25" spans="1:101" s="2107" customFormat="1" ht="18" customHeight="1" x14ac:dyDescent="0.35">
      <c r="A25" s="2123" t="s">
        <v>1228</v>
      </c>
      <c r="B25" s="2124">
        <v>20002</v>
      </c>
      <c r="C25" s="2125">
        <v>15337</v>
      </c>
      <c r="D25" s="2125">
        <v>17869</v>
      </c>
      <c r="E25" s="2125">
        <v>14548</v>
      </c>
      <c r="F25" s="2126">
        <v>67756</v>
      </c>
      <c r="G25" s="2124">
        <v>4073</v>
      </c>
      <c r="H25" s="2115">
        <v>0</v>
      </c>
      <c r="I25" s="2115">
        <v>0</v>
      </c>
      <c r="J25" s="2115">
        <v>0</v>
      </c>
      <c r="K25" s="2127">
        <v>4073</v>
      </c>
      <c r="L25" s="2114">
        <v>0</v>
      </c>
      <c r="M25" s="2115">
        <v>0</v>
      </c>
      <c r="N25" s="2115">
        <v>0</v>
      </c>
      <c r="O25" s="2115">
        <v>0</v>
      </c>
      <c r="P25" s="2138">
        <v>0</v>
      </c>
      <c r="Q25" s="2115">
        <v>0</v>
      </c>
      <c r="R25" s="2115">
        <v>0</v>
      </c>
      <c r="S25" s="2115">
        <v>0</v>
      </c>
      <c r="T25" s="2115">
        <v>0</v>
      </c>
      <c r="U25" s="2115">
        <v>0</v>
      </c>
      <c r="V25" s="2114">
        <v>0</v>
      </c>
      <c r="W25" s="881">
        <v>0</v>
      </c>
      <c r="X25" s="881">
        <v>0</v>
      </c>
      <c r="Y25" s="881">
        <v>0</v>
      </c>
      <c r="Z25" s="886">
        <v>0</v>
      </c>
      <c r="AA25" s="724">
        <v>12035.9</v>
      </c>
      <c r="AB25" s="724">
        <v>9047</v>
      </c>
      <c r="AC25" s="724">
        <v>8077</v>
      </c>
      <c r="AD25" s="724">
        <v>6053</v>
      </c>
      <c r="AE25" s="2125">
        <v>35212.9</v>
      </c>
      <c r="AF25" s="2124">
        <v>11275</v>
      </c>
      <c r="AG25" s="2125">
        <v>8014</v>
      </c>
      <c r="AH25" s="2125">
        <v>7023</v>
      </c>
      <c r="AI25" s="2125">
        <v>5883</v>
      </c>
      <c r="AJ25" s="2127">
        <v>32195</v>
      </c>
      <c r="AK25" s="2124">
        <v>3255</v>
      </c>
      <c r="AL25" s="2125">
        <v>9638.2209999999995</v>
      </c>
      <c r="AM25" s="2125">
        <v>6302</v>
      </c>
      <c r="AN25" s="2125">
        <v>6302</v>
      </c>
      <c r="AO25" s="2127">
        <v>25497.220999999998</v>
      </c>
      <c r="AP25" s="2125">
        <v>7566.8310000000001</v>
      </c>
      <c r="AQ25" s="2125">
        <v>6613.076</v>
      </c>
      <c r="AR25" s="2125">
        <v>3900</v>
      </c>
      <c r="AS25" s="724">
        <v>6048</v>
      </c>
      <c r="AT25" s="724">
        <v>24128</v>
      </c>
      <c r="AU25" s="2128">
        <v>7763.7389999999996</v>
      </c>
      <c r="AV25" s="668">
        <v>7077</v>
      </c>
      <c r="AW25" s="2129">
        <v>3898.95</v>
      </c>
      <c r="AX25" s="2129">
        <v>9779</v>
      </c>
      <c r="AY25" s="2126">
        <v>28518.689000000002</v>
      </c>
      <c r="AZ25" s="724">
        <v>6801.5339000000004</v>
      </c>
      <c r="BA25" s="669">
        <v>7807</v>
      </c>
      <c r="BB25" s="669">
        <v>11587.135</v>
      </c>
      <c r="BC25" s="669">
        <v>6814.3377799999998</v>
      </c>
      <c r="BD25" s="2141">
        <v>33010.006679999999</v>
      </c>
      <c r="BE25" s="669">
        <v>8984.4488600000004</v>
      </c>
      <c r="BF25" s="669">
        <v>5534.13141</v>
      </c>
      <c r="BG25" s="669">
        <v>8873.2483499999998</v>
      </c>
      <c r="BH25" s="669">
        <v>9972.21558</v>
      </c>
      <c r="BI25" s="2141">
        <v>33364.044200000004</v>
      </c>
      <c r="BJ25" s="669">
        <v>9541.8265800000008</v>
      </c>
      <c r="BK25" s="669">
        <v>9629.8580000000002</v>
      </c>
      <c r="BL25" s="669">
        <v>7576.4269999999997</v>
      </c>
      <c r="BM25" s="669">
        <v>16118.4735</v>
      </c>
      <c r="BN25" s="697">
        <v>42866.585080000004</v>
      </c>
      <c r="BO25" s="2130">
        <v>9990.9123</v>
      </c>
      <c r="BP25" s="691">
        <v>9394.0439999999999</v>
      </c>
      <c r="BQ25" s="691">
        <v>12490.5355</v>
      </c>
      <c r="BR25" s="691">
        <v>12032.694</v>
      </c>
      <c r="BS25" s="697">
        <v>43908.185799999999</v>
      </c>
      <c r="BT25" s="691">
        <v>9762.6850000000013</v>
      </c>
      <c r="BU25" s="691">
        <v>8009.0709999999999</v>
      </c>
      <c r="BV25" s="691">
        <v>10415.941999999999</v>
      </c>
      <c r="BW25" s="691">
        <v>9377.8499999999985</v>
      </c>
      <c r="BX25" s="697">
        <v>37565.547999999995</v>
      </c>
      <c r="BY25" s="691">
        <v>10362.00411</v>
      </c>
      <c r="BZ25" s="691">
        <v>10807.496164600001</v>
      </c>
      <c r="CA25" s="691">
        <v>7917.2120000000004</v>
      </c>
      <c r="CB25" s="691">
        <v>10152.48</v>
      </c>
      <c r="CC25" s="697">
        <v>39239.192274599998</v>
      </c>
      <c r="CD25" s="2130">
        <v>20032.919000000002</v>
      </c>
      <c r="CE25" s="691">
        <v>7776.8009999999995</v>
      </c>
      <c r="CF25" s="691">
        <v>17441.721000000001</v>
      </c>
      <c r="CG25" s="691">
        <v>10340.228999999999</v>
      </c>
      <c r="CH25" s="697">
        <v>55591.67</v>
      </c>
      <c r="CI25" s="2130">
        <v>11633.089</v>
      </c>
      <c r="CJ25" s="691">
        <v>12586.074000000001</v>
      </c>
      <c r="CK25" s="691">
        <v>11765.903</v>
      </c>
      <c r="CL25" s="691">
        <v>12328.888000000001</v>
      </c>
      <c r="CM25" s="697">
        <v>48313.954000000005</v>
      </c>
      <c r="CN25" s="2130">
        <v>7725.5230000000001</v>
      </c>
      <c r="CO25" s="691">
        <v>11828.778</v>
      </c>
      <c r="CP25" s="691">
        <v>10479.875000000002</v>
      </c>
      <c r="CQ25" s="691">
        <v>5049.8879999999999</v>
      </c>
      <c r="CR25" s="697">
        <v>35084.064000000006</v>
      </c>
      <c r="CS25" s="2130">
        <v>18513.838</v>
      </c>
      <c r="CT25" s="691">
        <v>15773.112999999999</v>
      </c>
      <c r="CU25" s="691">
        <v>11452.19</v>
      </c>
      <c r="CV25" s="691">
        <v>19473.04</v>
      </c>
      <c r="CW25" s="697">
        <f t="shared" si="0"/>
        <v>65212.181000000004</v>
      </c>
    </row>
    <row r="26" spans="1:101" ht="18" customHeight="1" x14ac:dyDescent="0.35">
      <c r="A26" s="2123" t="s">
        <v>1229</v>
      </c>
      <c r="B26" s="2114">
        <v>2333.62</v>
      </c>
      <c r="C26" s="2115">
        <v>2608.92</v>
      </c>
      <c r="D26" s="2115">
        <v>2738.15</v>
      </c>
      <c r="E26" s="2115">
        <v>2811.11</v>
      </c>
      <c r="F26" s="697">
        <v>2605.1435136371688</v>
      </c>
      <c r="G26" s="2114">
        <v>3060.89</v>
      </c>
      <c r="H26" s="2115">
        <v>0</v>
      </c>
      <c r="I26" s="2115">
        <v>0</v>
      </c>
      <c r="J26" s="2115">
        <v>0</v>
      </c>
      <c r="K26" s="697">
        <v>3060.89</v>
      </c>
      <c r="L26" s="2114">
        <v>0</v>
      </c>
      <c r="M26" s="2115">
        <v>0</v>
      </c>
      <c r="N26" s="2115">
        <v>0</v>
      </c>
      <c r="O26" s="2115">
        <v>0</v>
      </c>
      <c r="P26" s="2138">
        <v>0</v>
      </c>
      <c r="Q26" s="2115">
        <v>0</v>
      </c>
      <c r="R26" s="2115">
        <v>0</v>
      </c>
      <c r="S26" s="2115">
        <v>0</v>
      </c>
      <c r="T26" s="2115">
        <v>0</v>
      </c>
      <c r="U26" s="2115">
        <v>0</v>
      </c>
      <c r="V26" s="2114">
        <v>0</v>
      </c>
      <c r="W26" s="881">
        <v>0</v>
      </c>
      <c r="X26" s="881">
        <v>0</v>
      </c>
      <c r="Y26" s="881">
        <v>0</v>
      </c>
      <c r="Z26" s="886">
        <v>0</v>
      </c>
      <c r="AA26" s="691">
        <v>2609.8200000000002</v>
      </c>
      <c r="AB26" s="691">
        <v>2562.1799999999998</v>
      </c>
      <c r="AC26" s="691">
        <v>2339.17</v>
      </c>
      <c r="AD26" s="691">
        <v>2526.0201552948947</v>
      </c>
      <c r="AE26" s="691">
        <v>2521.0945729547975</v>
      </c>
      <c r="AF26" s="2130">
        <v>2277.61</v>
      </c>
      <c r="AG26" s="691">
        <v>2266.0300000000002</v>
      </c>
      <c r="AH26" s="691">
        <v>2185.6799999999998</v>
      </c>
      <c r="AI26" s="691">
        <v>2138.36</v>
      </c>
      <c r="AJ26" s="697">
        <v>2229.2287526013356</v>
      </c>
      <c r="AK26" s="2130">
        <v>2144.36</v>
      </c>
      <c r="AL26" s="691">
        <v>2224.6496022548581</v>
      </c>
      <c r="AM26" s="691">
        <v>2086.5700000000002</v>
      </c>
      <c r="AN26" s="691">
        <v>1877.13</v>
      </c>
      <c r="AO26" s="697">
        <v>2094.3770191306112</v>
      </c>
      <c r="AP26" s="691">
        <v>1891.5176267406925</v>
      </c>
      <c r="AQ26" s="691">
        <v>1356.6714893821029</v>
      </c>
      <c r="AR26" s="691">
        <v>2187.92</v>
      </c>
      <c r="AS26" s="691">
        <v>2532.9702272663703</v>
      </c>
      <c r="AT26" s="691">
        <v>1953.6261414789149</v>
      </c>
      <c r="AU26" s="2130">
        <v>2173.3521258249407</v>
      </c>
      <c r="AV26" s="668">
        <v>1535.9615656351561</v>
      </c>
      <c r="AW26" s="2133">
        <v>1433.7193346926738</v>
      </c>
      <c r="AX26" s="2143">
        <v>1547.1929645157993</v>
      </c>
      <c r="AY26" s="697">
        <v>1699.3536645390673</v>
      </c>
      <c r="AZ26" s="691">
        <v>1523.9851647807973</v>
      </c>
      <c r="BA26" s="672">
        <v>1540.95</v>
      </c>
      <c r="BB26" s="672">
        <v>1607.0308695834735</v>
      </c>
      <c r="BC26" s="672">
        <v>1649.3856120528267</v>
      </c>
      <c r="BD26" s="2144">
        <v>1583.034751945248</v>
      </c>
      <c r="BE26" s="672">
        <v>1740.5113472925927</v>
      </c>
      <c r="BF26" s="672">
        <v>1885.0877221568678</v>
      </c>
      <c r="BG26" s="672">
        <v>1909.4540679872935</v>
      </c>
      <c r="BH26" s="672">
        <v>2094.8785784413672</v>
      </c>
      <c r="BI26" s="2144">
        <v>1915.3403267612252</v>
      </c>
      <c r="BJ26" s="672">
        <v>2029.1526011026936</v>
      </c>
      <c r="BK26" s="672">
        <v>2289.8214021083031</v>
      </c>
      <c r="BL26" s="672">
        <v>2029.4017877290019</v>
      </c>
      <c r="BM26" s="672">
        <v>1903.567520797624</v>
      </c>
      <c r="BN26" s="697">
        <v>2040.5332999196105</v>
      </c>
      <c r="BO26" s="2130">
        <v>1850.8391702785427</v>
      </c>
      <c r="BP26" s="691">
        <v>1767.5333427359794</v>
      </c>
      <c r="BQ26" s="691">
        <v>1702.5065378321369</v>
      </c>
      <c r="BR26" s="691">
        <v>1590.8896242485125</v>
      </c>
      <c r="BS26" s="697">
        <v>1719.5828712858888</v>
      </c>
      <c r="BT26" s="691">
        <v>1571.4884772734013</v>
      </c>
      <c r="BU26" s="691">
        <v>1332.2938315212662</v>
      </c>
      <c r="BV26" s="691">
        <v>1469.3946884315383</v>
      </c>
      <c r="BW26" s="691">
        <v>1722.3269202644487</v>
      </c>
      <c r="BX26" s="697">
        <v>1529.8388894334425</v>
      </c>
      <c r="BY26" s="691">
        <v>1923.3641020261871</v>
      </c>
      <c r="BZ26" s="691">
        <v>2141.0588580950221</v>
      </c>
      <c r="CA26" s="691">
        <v>2440.5245849176763</v>
      </c>
      <c r="CB26" s="691">
        <v>2918.7690781359197</v>
      </c>
      <c r="CC26" s="697">
        <v>2345.2135992930125</v>
      </c>
      <c r="CD26" s="2130">
        <v>2996.9606419233651</v>
      </c>
      <c r="CE26" s="691">
        <v>3250.6721702370819</v>
      </c>
      <c r="CF26" s="691">
        <v>2827.7373563527512</v>
      </c>
      <c r="CG26" s="691">
        <v>2535.4756886555406</v>
      </c>
      <c r="CH26" s="697">
        <v>2893.521738876057</v>
      </c>
      <c r="CI26" s="2130">
        <v>2043.6276275391856</v>
      </c>
      <c r="CJ26" s="691">
        <v>2486.3417379280154</v>
      </c>
      <c r="CK26" s="691">
        <v>2282.327235471912</v>
      </c>
      <c r="CL26" s="691">
        <v>2248.1083535360176</v>
      </c>
      <c r="CM26" s="697">
        <v>2269.2678008987514</v>
      </c>
      <c r="CN26" s="2130">
        <v>2213.3018299636547</v>
      </c>
      <c r="CO26" s="691">
        <v>2394.6950907307605</v>
      </c>
      <c r="CP26" s="691">
        <v>2566.5870977341347</v>
      </c>
      <c r="CQ26" s="691">
        <v>2503.0647339162233</v>
      </c>
      <c r="CR26" s="697">
        <f>AVERAGE(CN26:CQ26)</f>
        <v>2419.4121880861931</v>
      </c>
      <c r="CS26" s="2130">
        <v>2487.5285945318637</v>
      </c>
      <c r="CT26" s="691">
        <v>2516.8170671590392</v>
      </c>
      <c r="CU26" s="691">
        <v>2134.94</v>
      </c>
      <c r="CV26" s="691">
        <v>2442.8000000000002</v>
      </c>
      <c r="CW26" s="697">
        <f>AVERAGE(CS26:CV26)</f>
        <v>2395.521415422726</v>
      </c>
    </row>
    <row r="27" spans="1:101" ht="18" customHeight="1" x14ac:dyDescent="0.35">
      <c r="A27" s="2134"/>
      <c r="B27" s="2131"/>
      <c r="F27" s="2135"/>
      <c r="G27" s="2131"/>
      <c r="J27" s="554"/>
      <c r="K27" s="2135"/>
      <c r="L27" s="2131"/>
      <c r="N27" s="2115"/>
      <c r="O27" s="2115"/>
      <c r="P27" s="2135"/>
      <c r="V27" s="2131"/>
      <c r="Z27" s="2135"/>
      <c r="AF27" s="2131"/>
      <c r="AJ27" s="2135"/>
      <c r="AK27" s="2131"/>
      <c r="AO27" s="2135"/>
      <c r="AU27" s="2131"/>
      <c r="AX27" s="2145"/>
      <c r="AY27" s="886"/>
      <c r="BD27" s="2135"/>
      <c r="BI27" s="2135"/>
      <c r="BN27" s="697"/>
      <c r="BO27" s="2130"/>
      <c r="BP27" s="691"/>
      <c r="BQ27" s="691"/>
      <c r="BR27" s="691"/>
      <c r="BS27" s="697"/>
      <c r="BT27" s="691"/>
      <c r="BU27" s="691"/>
      <c r="BV27" s="691"/>
      <c r="BW27" s="691"/>
      <c r="BX27" s="697"/>
      <c r="BY27" s="691"/>
      <c r="BZ27" s="691"/>
      <c r="CA27" s="691"/>
      <c r="CB27" s="691"/>
      <c r="CC27" s="697"/>
      <c r="CD27" s="2130"/>
      <c r="CE27" s="691"/>
      <c r="CF27" s="691"/>
      <c r="CG27" s="691"/>
      <c r="CH27" s="697"/>
      <c r="CI27" s="2130"/>
      <c r="CJ27" s="691"/>
      <c r="CK27" s="691"/>
      <c r="CL27" s="691"/>
      <c r="CM27" s="697"/>
      <c r="CN27" s="2130"/>
      <c r="CO27" s="691"/>
      <c r="CP27" s="691"/>
      <c r="CQ27" s="691"/>
      <c r="CR27" s="697"/>
      <c r="CS27" s="2130"/>
      <c r="CT27" s="691"/>
      <c r="CU27" s="691"/>
      <c r="CV27" s="691"/>
      <c r="CW27" s="697"/>
    </row>
    <row r="28" spans="1:101" ht="18" hidden="1" customHeight="1" x14ac:dyDescent="0.35">
      <c r="A28" s="2136" t="s">
        <v>1236</v>
      </c>
      <c r="B28" s="2114">
        <v>17.0120702</v>
      </c>
      <c r="C28" s="2115">
        <v>7.7093330299999989</v>
      </c>
      <c r="D28" s="2115">
        <v>24.161218559999998</v>
      </c>
      <c r="E28" s="2115">
        <v>24.161218559999998</v>
      </c>
      <c r="F28" s="697">
        <v>73.043840349999996</v>
      </c>
      <c r="G28" s="2114">
        <v>20.358147600000002</v>
      </c>
      <c r="H28" s="2115">
        <v>25.803432960000002</v>
      </c>
      <c r="I28" s="2115">
        <v>15.997296899999998</v>
      </c>
      <c r="J28" s="2115">
        <v>19.375422869999998</v>
      </c>
      <c r="K28" s="2138">
        <v>81.534300329999994</v>
      </c>
      <c r="L28" s="2114">
        <v>50.269637000000003</v>
      </c>
      <c r="M28" s="2115">
        <v>34.207788419999993</v>
      </c>
      <c r="N28" s="2115">
        <v>25.927981099999997</v>
      </c>
      <c r="O28" s="2115">
        <v>6.5929392</v>
      </c>
      <c r="P28" s="2138">
        <v>116.99834572</v>
      </c>
      <c r="Q28" s="2115">
        <v>0</v>
      </c>
      <c r="R28" s="2115">
        <v>0</v>
      </c>
      <c r="S28" s="2115">
        <v>0</v>
      </c>
      <c r="T28" s="995">
        <v>0</v>
      </c>
      <c r="U28" s="995">
        <v>0</v>
      </c>
      <c r="V28" s="2117">
        <v>12.7042812</v>
      </c>
      <c r="W28" s="995">
        <v>19.770773769999998</v>
      </c>
      <c r="X28" s="995">
        <v>22.955276159999997</v>
      </c>
      <c r="Y28" s="995">
        <v>12.937749389842327</v>
      </c>
      <c r="Z28" s="2118">
        <v>68.368080519842323</v>
      </c>
      <c r="AA28" s="995">
        <v>21.524827800000001</v>
      </c>
      <c r="AB28" s="995">
        <v>0</v>
      </c>
      <c r="AC28" s="995">
        <v>0</v>
      </c>
      <c r="AD28" s="995">
        <v>0</v>
      </c>
      <c r="AE28" s="995">
        <v>21.524827800000001</v>
      </c>
      <c r="AF28" s="2117">
        <v>0</v>
      </c>
      <c r="AG28" s="995">
        <v>0</v>
      </c>
      <c r="AH28" s="995">
        <v>0</v>
      </c>
      <c r="AI28" s="995">
        <v>0</v>
      </c>
      <c r="AJ28" s="2118">
        <v>0</v>
      </c>
      <c r="AK28" s="2117">
        <v>0</v>
      </c>
      <c r="AL28" s="995">
        <v>0</v>
      </c>
      <c r="AM28" s="995">
        <v>0</v>
      </c>
      <c r="AN28" s="995">
        <v>0</v>
      </c>
      <c r="AO28" s="2118">
        <v>0</v>
      </c>
      <c r="AP28" s="995">
        <v>0</v>
      </c>
      <c r="AQ28" s="995">
        <v>0</v>
      </c>
      <c r="AR28" s="995">
        <v>0</v>
      </c>
      <c r="AS28" s="995">
        <v>0</v>
      </c>
      <c r="AT28" s="995">
        <v>0</v>
      </c>
      <c r="AU28" s="2117">
        <v>0</v>
      </c>
      <c r="AV28" s="995">
        <v>0</v>
      </c>
      <c r="AW28" s="2119">
        <v>0</v>
      </c>
      <c r="AX28" s="2119">
        <v>0</v>
      </c>
      <c r="AY28" s="2118">
        <v>0</v>
      </c>
      <c r="AZ28" s="995">
        <v>0</v>
      </c>
      <c r="BA28" s="2121">
        <v>0</v>
      </c>
      <c r="BB28" s="2121">
        <v>0</v>
      </c>
      <c r="BC28" s="2121">
        <v>0</v>
      </c>
      <c r="BD28" s="2116">
        <v>0</v>
      </c>
      <c r="BE28" s="2121">
        <v>0</v>
      </c>
      <c r="BF28" s="2121">
        <v>0</v>
      </c>
      <c r="BG28" s="2121">
        <v>0</v>
      </c>
      <c r="BH28" s="2121">
        <v>0</v>
      </c>
      <c r="BI28" s="2116">
        <v>0</v>
      </c>
      <c r="BJ28" s="2121">
        <v>0</v>
      </c>
      <c r="BK28" s="2121">
        <v>0</v>
      </c>
      <c r="BL28" s="2121">
        <v>0</v>
      </c>
      <c r="BM28" s="2121">
        <v>0</v>
      </c>
      <c r="BN28" s="2116">
        <v>0</v>
      </c>
      <c r="BO28" s="2122">
        <v>0</v>
      </c>
      <c r="BP28" s="2121">
        <v>0</v>
      </c>
      <c r="BQ28" s="2121">
        <v>0</v>
      </c>
      <c r="BR28" s="2121">
        <v>0</v>
      </c>
      <c r="BS28" s="2116">
        <v>0</v>
      </c>
      <c r="BT28" s="2121">
        <v>0</v>
      </c>
      <c r="BU28" s="2121">
        <v>0</v>
      </c>
      <c r="BV28" s="2121">
        <v>0</v>
      </c>
      <c r="BW28" s="2121">
        <v>0</v>
      </c>
      <c r="BX28" s="2116">
        <v>0</v>
      </c>
      <c r="BY28" s="2121">
        <v>0</v>
      </c>
      <c r="BZ28" s="2121">
        <v>0</v>
      </c>
      <c r="CA28" s="2121">
        <v>0</v>
      </c>
      <c r="CB28" s="2121">
        <v>0</v>
      </c>
      <c r="CC28" s="2116">
        <v>0</v>
      </c>
      <c r="CD28" s="2122">
        <v>0</v>
      </c>
      <c r="CE28" s="2121">
        <v>0</v>
      </c>
      <c r="CF28" s="2121">
        <v>0</v>
      </c>
      <c r="CG28" s="2121">
        <v>0</v>
      </c>
      <c r="CH28" s="2116">
        <v>0</v>
      </c>
      <c r="CI28" s="2122">
        <v>0</v>
      </c>
      <c r="CJ28" s="2121">
        <v>0</v>
      </c>
      <c r="CK28" s="2121"/>
      <c r="CL28" s="2121"/>
      <c r="CM28" s="2116"/>
      <c r="CN28" s="2122"/>
      <c r="CO28" s="2121"/>
      <c r="CP28" s="2121"/>
      <c r="CQ28" s="2121"/>
      <c r="CR28" s="2116"/>
      <c r="CS28" s="2122"/>
      <c r="CT28" s="2121"/>
      <c r="CU28" s="2121"/>
      <c r="CV28" s="2121"/>
      <c r="CW28" s="697">
        <f t="shared" si="0"/>
        <v>0</v>
      </c>
    </row>
    <row r="29" spans="1:101" s="2107" customFormat="1" ht="18" hidden="1" customHeight="1" x14ac:dyDescent="0.35">
      <c r="A29" s="2123" t="s">
        <v>1228</v>
      </c>
      <c r="B29" s="2124">
        <v>52340</v>
      </c>
      <c r="C29" s="2125">
        <v>13433</v>
      </c>
      <c r="D29" s="2125">
        <v>48128</v>
      </c>
      <c r="E29" s="2125">
        <v>48128</v>
      </c>
      <c r="F29" s="2126">
        <v>162029</v>
      </c>
      <c r="G29" s="2124">
        <v>41160</v>
      </c>
      <c r="H29" s="2125">
        <v>45403</v>
      </c>
      <c r="I29" s="2125">
        <v>24445</v>
      </c>
      <c r="J29" s="2125">
        <v>28761</v>
      </c>
      <c r="K29" s="2127">
        <v>139769</v>
      </c>
      <c r="L29" s="2124">
        <v>116225</v>
      </c>
      <c r="M29" s="2125">
        <v>50007</v>
      </c>
      <c r="N29" s="2125">
        <v>26090</v>
      </c>
      <c r="O29" s="2125">
        <v>27360</v>
      </c>
      <c r="P29" s="2127">
        <v>219682</v>
      </c>
      <c r="Q29" s="2115">
        <v>0</v>
      </c>
      <c r="R29" s="2115">
        <v>0</v>
      </c>
      <c r="S29" s="2115">
        <v>0</v>
      </c>
      <c r="T29" s="2115">
        <v>0</v>
      </c>
      <c r="U29" s="2115">
        <v>0</v>
      </c>
      <c r="V29" s="2124">
        <v>20296</v>
      </c>
      <c r="W29" s="724">
        <v>36763</v>
      </c>
      <c r="X29" s="724">
        <v>40437</v>
      </c>
      <c r="Y29" s="724">
        <v>19411</v>
      </c>
      <c r="Z29" s="2126">
        <v>116907</v>
      </c>
      <c r="AA29" s="724">
        <v>89285</v>
      </c>
      <c r="AB29" s="724">
        <v>0</v>
      </c>
      <c r="AC29" s="724">
        <v>0</v>
      </c>
      <c r="AD29" s="724">
        <v>0</v>
      </c>
      <c r="AE29" s="2125">
        <v>89285</v>
      </c>
      <c r="AF29" s="2124">
        <v>0</v>
      </c>
      <c r="AG29" s="2125">
        <v>0</v>
      </c>
      <c r="AH29" s="2125">
        <v>0</v>
      </c>
      <c r="AI29" s="2125">
        <v>0</v>
      </c>
      <c r="AJ29" s="2127">
        <v>0</v>
      </c>
      <c r="AK29" s="2124">
        <v>0</v>
      </c>
      <c r="AL29" s="2125">
        <v>0</v>
      </c>
      <c r="AM29" s="2125">
        <v>0</v>
      </c>
      <c r="AN29" s="2125"/>
      <c r="AO29" s="2127">
        <v>0</v>
      </c>
      <c r="AP29" s="2125">
        <v>0</v>
      </c>
      <c r="AQ29" s="2125">
        <v>0</v>
      </c>
      <c r="AR29" s="2125">
        <v>0</v>
      </c>
      <c r="AS29" s="554"/>
      <c r="AT29" s="554">
        <v>0</v>
      </c>
      <c r="AU29" s="2128">
        <v>0</v>
      </c>
      <c r="AV29" s="724">
        <v>0</v>
      </c>
      <c r="AW29" s="2129">
        <v>0</v>
      </c>
      <c r="AX29" s="2109">
        <v>0</v>
      </c>
      <c r="AY29" s="2135">
        <v>0</v>
      </c>
      <c r="AZ29" s="724">
        <v>0</v>
      </c>
      <c r="BA29" s="724">
        <v>0</v>
      </c>
      <c r="BB29" s="724">
        <v>0</v>
      </c>
      <c r="BC29" s="724">
        <v>0</v>
      </c>
      <c r="BD29" s="2126">
        <v>0</v>
      </c>
      <c r="BE29" s="724">
        <v>0</v>
      </c>
      <c r="BF29" s="724">
        <v>0</v>
      </c>
      <c r="BG29" s="724">
        <v>0</v>
      </c>
      <c r="BH29" s="724">
        <v>0</v>
      </c>
      <c r="BI29" s="2126">
        <v>0</v>
      </c>
      <c r="BJ29" s="724">
        <v>0</v>
      </c>
      <c r="BK29" s="724">
        <v>0</v>
      </c>
      <c r="BL29" s="724">
        <v>0</v>
      </c>
      <c r="BM29" s="724">
        <v>0</v>
      </c>
      <c r="BN29" s="697">
        <v>0</v>
      </c>
      <c r="BO29" s="2130">
        <v>0</v>
      </c>
      <c r="BP29" s="691">
        <v>0</v>
      </c>
      <c r="BQ29" s="691">
        <v>0</v>
      </c>
      <c r="BR29" s="691">
        <v>0</v>
      </c>
      <c r="BS29" s="697">
        <v>0</v>
      </c>
      <c r="BT29" s="691">
        <v>0</v>
      </c>
      <c r="BU29" s="691">
        <v>0</v>
      </c>
      <c r="BV29" s="691">
        <v>0</v>
      </c>
      <c r="BW29" s="691">
        <v>0</v>
      </c>
      <c r="BX29" s="697">
        <v>0</v>
      </c>
      <c r="BY29" s="691"/>
      <c r="BZ29" s="691"/>
      <c r="CA29" s="691"/>
      <c r="CB29" s="691"/>
      <c r="CC29" s="697">
        <v>0</v>
      </c>
      <c r="CD29" s="2130"/>
      <c r="CE29" s="691"/>
      <c r="CF29" s="691"/>
      <c r="CG29" s="691"/>
      <c r="CH29" s="697">
        <v>0</v>
      </c>
      <c r="CI29" s="2130"/>
      <c r="CJ29" s="691"/>
      <c r="CK29" s="691"/>
      <c r="CL29" s="691"/>
      <c r="CM29" s="697"/>
      <c r="CN29" s="2130"/>
      <c r="CO29" s="691"/>
      <c r="CP29" s="691"/>
      <c r="CQ29" s="691"/>
      <c r="CR29" s="697"/>
      <c r="CS29" s="2130"/>
      <c r="CT29" s="691"/>
      <c r="CU29" s="691"/>
      <c r="CV29" s="691"/>
      <c r="CW29" s="697">
        <f t="shared" si="0"/>
        <v>0</v>
      </c>
    </row>
    <row r="30" spans="1:101" ht="18" hidden="1" customHeight="1" x14ac:dyDescent="0.35">
      <c r="A30" s="2123" t="s">
        <v>1226</v>
      </c>
      <c r="B30" s="2131">
        <v>325.02999999999997</v>
      </c>
      <c r="C30" s="2146">
        <v>573.91</v>
      </c>
      <c r="D30" s="2146">
        <v>502.02</v>
      </c>
      <c r="E30" s="2146">
        <v>502.02</v>
      </c>
      <c r="F30" s="697">
        <v>450.80720334014279</v>
      </c>
      <c r="G30" s="2131">
        <v>494.61</v>
      </c>
      <c r="H30" s="554">
        <v>568.32000000000005</v>
      </c>
      <c r="I30" s="554">
        <v>654.41999999999996</v>
      </c>
      <c r="J30" s="554">
        <v>673.67</v>
      </c>
      <c r="K30" s="697">
        <v>583.35038763960529</v>
      </c>
      <c r="L30" s="2131">
        <v>432.52</v>
      </c>
      <c r="M30" s="2132">
        <v>684.06</v>
      </c>
      <c r="N30" s="2132">
        <v>993.79</v>
      </c>
      <c r="O30" s="2132">
        <v>240.97</v>
      </c>
      <c r="P30" s="697">
        <v>532.58048324396168</v>
      </c>
      <c r="Q30" s="2115">
        <v>0</v>
      </c>
      <c r="R30" s="2115">
        <v>0</v>
      </c>
      <c r="S30" s="2115">
        <v>0</v>
      </c>
      <c r="T30" s="2115">
        <v>0</v>
      </c>
      <c r="U30" s="2115">
        <v>0</v>
      </c>
      <c r="V30" s="2114">
        <v>625.95000000000005</v>
      </c>
      <c r="W30" s="881">
        <v>537.79</v>
      </c>
      <c r="X30" s="881">
        <v>567.67999999999995</v>
      </c>
      <c r="Y30" s="881">
        <v>666.51637678853888</v>
      </c>
      <c r="Z30" s="886">
        <v>584.80741546564639</v>
      </c>
      <c r="AA30" s="554">
        <v>241.08</v>
      </c>
      <c r="AB30" s="554">
        <v>0</v>
      </c>
      <c r="AC30" s="554">
        <v>0</v>
      </c>
      <c r="AD30" s="554">
        <v>0</v>
      </c>
      <c r="AE30" s="2115">
        <v>241.08</v>
      </c>
      <c r="AF30" s="2114">
        <v>0</v>
      </c>
      <c r="AG30" s="2115">
        <v>0</v>
      </c>
      <c r="AH30" s="2115">
        <v>0</v>
      </c>
      <c r="AI30" s="2115">
        <v>0</v>
      </c>
      <c r="AJ30" s="2138">
        <v>0</v>
      </c>
      <c r="AK30" s="2114">
        <v>0</v>
      </c>
      <c r="AL30" s="2115">
        <v>0</v>
      </c>
      <c r="AM30" s="2115">
        <v>0</v>
      </c>
      <c r="AN30" s="2115"/>
      <c r="AO30" s="2138">
        <v>0</v>
      </c>
      <c r="AP30" s="2115">
        <v>0</v>
      </c>
      <c r="AQ30" s="2115">
        <v>0</v>
      </c>
      <c r="AR30" s="2115">
        <v>0</v>
      </c>
      <c r="AT30" s="554">
        <v>0</v>
      </c>
      <c r="AU30" s="2131">
        <v>0</v>
      </c>
      <c r="AV30" s="554">
        <v>0</v>
      </c>
      <c r="AW30" s="2109">
        <v>0</v>
      </c>
      <c r="AX30" s="2109">
        <v>0</v>
      </c>
      <c r="AY30" s="2135">
        <v>0</v>
      </c>
      <c r="AZ30" s="554">
        <v>0</v>
      </c>
      <c r="BA30" s="554">
        <v>0</v>
      </c>
      <c r="BB30" s="554">
        <v>0</v>
      </c>
      <c r="BC30" s="554">
        <v>0</v>
      </c>
      <c r="BD30" s="2135">
        <v>0</v>
      </c>
      <c r="BE30" s="554">
        <v>0</v>
      </c>
      <c r="BF30" s="554">
        <v>0</v>
      </c>
      <c r="BG30" s="554">
        <v>0</v>
      </c>
      <c r="BH30" s="554">
        <v>0</v>
      </c>
      <c r="BI30" s="2135">
        <v>0</v>
      </c>
      <c r="BJ30" s="554">
        <v>0</v>
      </c>
      <c r="BK30" s="554">
        <v>0</v>
      </c>
      <c r="BL30" s="554">
        <v>0</v>
      </c>
      <c r="BM30" s="554">
        <v>0</v>
      </c>
      <c r="BN30" s="697">
        <v>0</v>
      </c>
      <c r="BO30" s="2130">
        <v>0</v>
      </c>
      <c r="BP30" s="691">
        <v>0</v>
      </c>
      <c r="BQ30" s="691">
        <v>0</v>
      </c>
      <c r="BR30" s="691">
        <v>0</v>
      </c>
      <c r="BS30" s="697">
        <v>0</v>
      </c>
      <c r="BT30" s="691">
        <v>0</v>
      </c>
      <c r="BU30" s="691">
        <v>0</v>
      </c>
      <c r="BV30" s="691">
        <v>0</v>
      </c>
      <c r="BW30" s="691">
        <v>0</v>
      </c>
      <c r="BX30" s="697">
        <v>0</v>
      </c>
      <c r="BY30" s="691"/>
      <c r="BZ30" s="691"/>
      <c r="CA30" s="691"/>
      <c r="CB30" s="691"/>
      <c r="CC30" s="697">
        <v>0</v>
      </c>
      <c r="CD30" s="2130"/>
      <c r="CE30" s="691"/>
      <c r="CF30" s="691"/>
      <c r="CG30" s="691"/>
      <c r="CH30" s="697">
        <v>0</v>
      </c>
      <c r="CI30" s="2130"/>
      <c r="CJ30" s="691"/>
      <c r="CK30" s="691"/>
      <c r="CL30" s="691"/>
      <c r="CM30" s="697"/>
      <c r="CN30" s="2130"/>
      <c r="CO30" s="691"/>
      <c r="CP30" s="691"/>
      <c r="CQ30" s="691"/>
      <c r="CR30" s="697"/>
      <c r="CS30" s="2130"/>
      <c r="CT30" s="691"/>
      <c r="CU30" s="691"/>
      <c r="CV30" s="691"/>
      <c r="CW30" s="697">
        <f t="shared" si="0"/>
        <v>0</v>
      </c>
    </row>
    <row r="31" spans="1:101" ht="18" hidden="1" customHeight="1" x14ac:dyDescent="0.35">
      <c r="A31" s="2134"/>
      <c r="B31" s="2131"/>
      <c r="F31" s="2135"/>
      <c r="G31" s="2131"/>
      <c r="J31" s="554"/>
      <c r="K31" s="2135"/>
      <c r="L31" s="2131"/>
      <c r="N31" s="2115"/>
      <c r="O31" s="2115"/>
      <c r="P31" s="2135"/>
      <c r="V31" s="2131"/>
      <c r="Z31" s="2135"/>
      <c r="AF31" s="2131"/>
      <c r="AJ31" s="2135"/>
      <c r="AK31" s="2131"/>
      <c r="AO31" s="2135"/>
      <c r="AU31" s="2131"/>
      <c r="AY31" s="2135"/>
      <c r="BD31" s="2135"/>
      <c r="BI31" s="2135"/>
      <c r="BN31" s="697"/>
      <c r="BO31" s="2130"/>
      <c r="BP31" s="691"/>
      <c r="BQ31" s="691"/>
      <c r="BR31" s="691"/>
      <c r="BS31" s="697"/>
      <c r="BT31" s="691"/>
      <c r="BU31" s="691"/>
      <c r="BV31" s="691"/>
      <c r="BW31" s="691"/>
      <c r="BX31" s="697"/>
      <c r="BY31" s="691"/>
      <c r="BZ31" s="691"/>
      <c r="CA31" s="691"/>
      <c r="CB31" s="691"/>
      <c r="CC31" s="697"/>
      <c r="CD31" s="2130"/>
      <c r="CE31" s="691"/>
      <c r="CF31" s="691"/>
      <c r="CG31" s="691"/>
      <c r="CH31" s="697"/>
      <c r="CI31" s="2130"/>
      <c r="CJ31" s="691"/>
      <c r="CK31" s="691"/>
      <c r="CL31" s="691"/>
      <c r="CM31" s="697"/>
      <c r="CN31" s="2130"/>
      <c r="CO31" s="691"/>
      <c r="CP31" s="691"/>
      <c r="CQ31" s="691"/>
      <c r="CR31" s="697"/>
      <c r="CS31" s="2130"/>
      <c r="CT31" s="691"/>
      <c r="CU31" s="691"/>
      <c r="CV31" s="691"/>
      <c r="CW31" s="697">
        <f t="shared" si="0"/>
        <v>0</v>
      </c>
    </row>
    <row r="32" spans="1:101" s="2107" customFormat="1" ht="18" customHeight="1" x14ac:dyDescent="0.35">
      <c r="A32" s="2136" t="s">
        <v>1237</v>
      </c>
      <c r="B32" s="2117">
        <v>11.05935103</v>
      </c>
      <c r="C32" s="995">
        <v>7.3081213499999995</v>
      </c>
      <c r="D32" s="995">
        <v>9.79287624</v>
      </c>
      <c r="E32" s="995">
        <v>12.475868999999999</v>
      </c>
      <c r="F32" s="2116">
        <v>40.636217620000004</v>
      </c>
      <c r="G32" s="2117">
        <v>11.20457938</v>
      </c>
      <c r="H32" s="995">
        <v>5.0804894399999991</v>
      </c>
      <c r="I32" s="995">
        <v>7.6921336800000004</v>
      </c>
      <c r="J32" s="995">
        <v>8.8692160199999996</v>
      </c>
      <c r="K32" s="2118">
        <v>32.84641852</v>
      </c>
      <c r="L32" s="2117">
        <v>7.6064920200000001</v>
      </c>
      <c r="M32" s="995">
        <v>19.1715251</v>
      </c>
      <c r="N32" s="995">
        <v>9.0225990400000011</v>
      </c>
      <c r="O32" s="995">
        <v>19.227986000000001</v>
      </c>
      <c r="P32" s="2118">
        <v>55.028602160000005</v>
      </c>
      <c r="Q32" s="995">
        <v>8.2404583200000001</v>
      </c>
      <c r="R32" s="995">
        <v>12.821017250000001</v>
      </c>
      <c r="S32" s="995">
        <v>10.4506353</v>
      </c>
      <c r="T32" s="995">
        <v>17.859291750000001</v>
      </c>
      <c r="U32" s="995">
        <v>49.371402619999998</v>
      </c>
      <c r="V32" s="2117">
        <v>17.625536749999998</v>
      </c>
      <c r="W32" s="995">
        <v>19.546030980000001</v>
      </c>
      <c r="X32" s="995">
        <v>9.5962427899999998</v>
      </c>
      <c r="Y32" s="995">
        <v>11.439463699999999</v>
      </c>
      <c r="Z32" s="2118">
        <v>58.207274220000002</v>
      </c>
      <c r="AA32" s="995">
        <v>32.802083250000003</v>
      </c>
      <c r="AB32" s="995">
        <v>28.891144319999999</v>
      </c>
      <c r="AC32" s="995">
        <v>26.897066520000003</v>
      </c>
      <c r="AD32" s="995">
        <v>28.5804291</v>
      </c>
      <c r="AE32" s="995">
        <v>117.17072319000002</v>
      </c>
      <c r="AF32" s="2117">
        <v>20.305919159999998</v>
      </c>
      <c r="AG32" s="995">
        <v>27.271107899999997</v>
      </c>
      <c r="AH32" s="995">
        <v>22.620939319999998</v>
      </c>
      <c r="AI32" s="995">
        <v>22.349756249999999</v>
      </c>
      <c r="AJ32" s="2118">
        <v>92.372512609999987</v>
      </c>
      <c r="AK32" s="2117">
        <v>27.872188540000003</v>
      </c>
      <c r="AL32" s="995">
        <v>32.5850364</v>
      </c>
      <c r="AM32" s="995">
        <v>33.311927160000003</v>
      </c>
      <c r="AN32" s="995">
        <v>39.92339484</v>
      </c>
      <c r="AO32" s="2118">
        <v>133.69254694</v>
      </c>
      <c r="AP32" s="995">
        <v>21.416137199999998</v>
      </c>
      <c r="AQ32" s="995">
        <v>30.186202439999999</v>
      </c>
      <c r="AR32" s="995">
        <v>26.853083399999999</v>
      </c>
      <c r="AS32" s="995">
        <v>9.0622827499999996</v>
      </c>
      <c r="AT32" s="995">
        <v>82.863303379999991</v>
      </c>
      <c r="AU32" s="2117">
        <v>10.98203168</v>
      </c>
      <c r="AV32" s="995">
        <v>13.987599550000001</v>
      </c>
      <c r="AW32" s="2119">
        <v>24.65</v>
      </c>
      <c r="AX32" s="2119">
        <v>16.13</v>
      </c>
      <c r="AY32" s="2118">
        <v>65.749631230000006</v>
      </c>
      <c r="AZ32" s="2121">
        <v>20.246826809999998</v>
      </c>
      <c r="BA32" s="2121">
        <v>15.2990174</v>
      </c>
      <c r="BB32" s="2121">
        <v>15.539145625850262</v>
      </c>
      <c r="BC32" s="2121">
        <v>49.136651399999998</v>
      </c>
      <c r="BD32" s="2116">
        <v>100.22164123585026</v>
      </c>
      <c r="BE32" s="2121">
        <v>47.457279810000003</v>
      </c>
      <c r="BF32" s="2121">
        <v>25.496782579999998</v>
      </c>
      <c r="BG32" s="2121">
        <v>45.043468650000008</v>
      </c>
      <c r="BH32" s="2121">
        <v>46.516687049999994</v>
      </c>
      <c r="BI32" s="2116">
        <v>164.51421808999999</v>
      </c>
      <c r="BJ32" s="2121">
        <v>43.015949219999996</v>
      </c>
      <c r="BK32" s="2121">
        <v>52.814822510000006</v>
      </c>
      <c r="BL32" s="2121">
        <v>83.559386899999993</v>
      </c>
      <c r="BM32" s="2121">
        <v>117.64236407768</v>
      </c>
      <c r="BN32" s="2116">
        <v>297.03252270767996</v>
      </c>
      <c r="BO32" s="2122">
        <v>129.70721674000001</v>
      </c>
      <c r="BP32" s="2121">
        <v>116.97309513999998</v>
      </c>
      <c r="BQ32" s="2121">
        <v>110.64892303999999</v>
      </c>
      <c r="BR32" s="2121">
        <v>54.900847089999992</v>
      </c>
      <c r="BS32" s="2116">
        <v>412.23008200999999</v>
      </c>
      <c r="BT32" s="2121">
        <v>0</v>
      </c>
      <c r="BU32" s="2121">
        <v>25.128003629999998</v>
      </c>
      <c r="BV32" s="2121">
        <v>67.31533668262</v>
      </c>
      <c r="BW32" s="2121">
        <v>68.509168693030006</v>
      </c>
      <c r="BX32" s="2116">
        <v>160.95250900565</v>
      </c>
      <c r="BY32" s="2121">
        <v>18.335195110960001</v>
      </c>
      <c r="BZ32" s="2121">
        <v>44.710070123809999</v>
      </c>
      <c r="CA32" s="2121">
        <v>29.756352256294207</v>
      </c>
      <c r="CB32" s="2121">
        <v>42.008635114400001</v>
      </c>
      <c r="CC32" s="2116">
        <v>134.8102526054642</v>
      </c>
      <c r="CD32" s="2122">
        <v>34.345328417120001</v>
      </c>
      <c r="CE32" s="2121">
        <v>54.913275463929999</v>
      </c>
      <c r="CF32" s="2121">
        <v>49.354320426800008</v>
      </c>
      <c r="CG32" s="2121">
        <v>47.808310962000007</v>
      </c>
      <c r="CH32" s="2116">
        <v>186.42123526985</v>
      </c>
      <c r="CI32" s="2122">
        <v>44.292908974500001</v>
      </c>
      <c r="CJ32" s="2121">
        <v>55.679828462800003</v>
      </c>
      <c r="CK32" s="2121">
        <v>46.517479360999999</v>
      </c>
      <c r="CL32" s="2121">
        <v>38.686231320659999</v>
      </c>
      <c r="CM32" s="2116">
        <v>185.17644811896</v>
      </c>
      <c r="CN32" s="2122">
        <v>54.598756424770002</v>
      </c>
      <c r="CO32" s="2121">
        <v>65.65504545892</v>
      </c>
      <c r="CP32" s="2121">
        <v>49.103193930999993</v>
      </c>
      <c r="CQ32" s="2121">
        <v>81.600174481859995</v>
      </c>
      <c r="CR32" s="2116">
        <v>250.95717029654998</v>
      </c>
      <c r="CS32" s="2122">
        <v>74.732939458540002</v>
      </c>
      <c r="CT32" s="2121">
        <v>55.121754899119999</v>
      </c>
      <c r="CU32" s="2121">
        <v>61.65</v>
      </c>
      <c r="CV32" s="2121">
        <v>37.67</v>
      </c>
      <c r="CW32" s="2116">
        <f t="shared" si="0"/>
        <v>229.17469435766003</v>
      </c>
    </row>
    <row r="33" spans="1:101" s="2107" customFormat="1" ht="18" customHeight="1" x14ac:dyDescent="0.35">
      <c r="A33" s="2123" t="s">
        <v>1238</v>
      </c>
      <c r="B33" s="2124">
        <v>536081</v>
      </c>
      <c r="C33" s="2125">
        <v>309535</v>
      </c>
      <c r="D33" s="2125">
        <v>426519</v>
      </c>
      <c r="E33" s="2125">
        <v>532020</v>
      </c>
      <c r="F33" s="2126">
        <v>1804155</v>
      </c>
      <c r="G33" s="2124">
        <v>447646</v>
      </c>
      <c r="H33" s="2125">
        <v>138584</v>
      </c>
      <c r="I33" s="2125">
        <v>237852</v>
      </c>
      <c r="J33" s="2125">
        <v>302394</v>
      </c>
      <c r="K33" s="2127">
        <v>1126476</v>
      </c>
      <c r="L33" s="2124">
        <v>226586</v>
      </c>
      <c r="M33" s="2125">
        <v>335930</v>
      </c>
      <c r="N33" s="2125">
        <v>157024</v>
      </c>
      <c r="O33" s="2125">
        <v>331517</v>
      </c>
      <c r="P33" s="2127">
        <v>1051057</v>
      </c>
      <c r="Q33" s="2125">
        <v>170504</v>
      </c>
      <c r="R33" s="2125">
        <v>204319</v>
      </c>
      <c r="S33" s="2125">
        <v>160335</v>
      </c>
      <c r="T33" s="2125">
        <v>276075</v>
      </c>
      <c r="U33" s="2125">
        <v>811233</v>
      </c>
      <c r="V33" s="2124">
        <v>268069</v>
      </c>
      <c r="W33" s="2125">
        <v>295883</v>
      </c>
      <c r="X33" s="2125">
        <v>156367</v>
      </c>
      <c r="Y33" s="2125">
        <v>173194</v>
      </c>
      <c r="Z33" s="2127">
        <v>893513</v>
      </c>
      <c r="AA33" s="2125">
        <v>498891</v>
      </c>
      <c r="AB33" s="2125">
        <v>434584</v>
      </c>
      <c r="AC33" s="2125">
        <v>407964</v>
      </c>
      <c r="AD33" s="2125">
        <v>442490</v>
      </c>
      <c r="AE33" s="2125">
        <v>1783929</v>
      </c>
      <c r="AF33" s="2124">
        <v>307386</v>
      </c>
      <c r="AG33" s="2125">
        <v>402585</v>
      </c>
      <c r="AH33" s="2125">
        <v>348068</v>
      </c>
      <c r="AI33" s="2125">
        <v>342525</v>
      </c>
      <c r="AJ33" s="2127">
        <v>1400564</v>
      </c>
      <c r="AK33" s="2124">
        <v>408803</v>
      </c>
      <c r="AL33" s="2125">
        <v>478910</v>
      </c>
      <c r="AM33" s="2125">
        <v>495492</v>
      </c>
      <c r="AN33" s="2125">
        <v>591633</v>
      </c>
      <c r="AO33" s="2127">
        <v>1974838</v>
      </c>
      <c r="AP33" s="2125">
        <v>322230.527</v>
      </c>
      <c r="AQ33" s="2125">
        <v>447602.56699999998</v>
      </c>
      <c r="AR33" s="2125">
        <v>399540</v>
      </c>
      <c r="AS33" s="2125">
        <v>133446.5</v>
      </c>
      <c r="AT33" s="2125">
        <v>1234241.639</v>
      </c>
      <c r="AU33" s="2124">
        <v>161909.889</v>
      </c>
      <c r="AV33" s="2125">
        <v>211471</v>
      </c>
      <c r="AW33" s="2147">
        <v>509792</v>
      </c>
      <c r="AX33" s="2129">
        <v>313876</v>
      </c>
      <c r="AY33" s="2127">
        <v>1197048.889</v>
      </c>
      <c r="AZ33" s="724">
        <v>418812.2</v>
      </c>
      <c r="BA33" s="724">
        <v>317407</v>
      </c>
      <c r="BB33" s="724">
        <v>318049</v>
      </c>
      <c r="BC33" s="724">
        <v>1002090.51</v>
      </c>
      <c r="BD33" s="2126">
        <v>2056358.71</v>
      </c>
      <c r="BE33" s="724">
        <v>823798.91</v>
      </c>
      <c r="BF33" s="724">
        <v>441679.58999999997</v>
      </c>
      <c r="BG33" s="724">
        <v>780744.4</v>
      </c>
      <c r="BH33" s="724">
        <v>807471.57000000007</v>
      </c>
      <c r="BI33" s="2126">
        <v>2853694.4699999997</v>
      </c>
      <c r="BJ33" s="724">
        <v>768757.33000000007</v>
      </c>
      <c r="BK33" s="724">
        <v>764518.4800000001</v>
      </c>
      <c r="BL33" s="724">
        <v>1207267.48</v>
      </c>
      <c r="BM33" s="724">
        <v>1645550.442</v>
      </c>
      <c r="BN33" s="697">
        <v>4386093.7319999998</v>
      </c>
      <c r="BO33" s="2130">
        <v>1817676.04</v>
      </c>
      <c r="BP33" s="691">
        <v>1625374.18</v>
      </c>
      <c r="BQ33" s="691">
        <v>1559511.63</v>
      </c>
      <c r="BR33" s="691">
        <v>833152.92999999993</v>
      </c>
      <c r="BS33" s="697">
        <v>5835714.7799999993</v>
      </c>
      <c r="BT33" s="691">
        <v>0</v>
      </c>
      <c r="BU33" s="691">
        <v>410348.95999999996</v>
      </c>
      <c r="BV33" s="691">
        <v>1049239.5699999998</v>
      </c>
      <c r="BW33" s="691">
        <v>1200778.4099999999</v>
      </c>
      <c r="BX33" s="697">
        <v>2660366.9399999995</v>
      </c>
      <c r="BY33" s="691">
        <v>343385.8</v>
      </c>
      <c r="BZ33" s="691">
        <v>821483.68000000017</v>
      </c>
      <c r="CA33" s="691">
        <v>577821.32999999996</v>
      </c>
      <c r="CB33" s="691">
        <v>778403.05</v>
      </c>
      <c r="CC33" s="697">
        <v>2521093.8600000003</v>
      </c>
      <c r="CD33" s="2130">
        <v>636806.08000000007</v>
      </c>
      <c r="CE33" s="691">
        <v>956337.22</v>
      </c>
      <c r="CF33" s="691">
        <v>772834.13</v>
      </c>
      <c r="CG33" s="691">
        <v>722209.28000000003</v>
      </c>
      <c r="CH33" s="697">
        <v>3088186.71</v>
      </c>
      <c r="CI33" s="2130">
        <v>654188.44999999995</v>
      </c>
      <c r="CJ33" s="691">
        <v>813823.82000000007</v>
      </c>
      <c r="CK33" s="691">
        <v>813483.92</v>
      </c>
      <c r="CL33" s="691">
        <v>770628.31</v>
      </c>
      <c r="CM33" s="697">
        <v>3052124.5</v>
      </c>
      <c r="CN33" s="2130">
        <v>1110775.54</v>
      </c>
      <c r="CO33" s="691">
        <v>1350604.01</v>
      </c>
      <c r="CP33" s="691">
        <v>1016606.0900000001</v>
      </c>
      <c r="CQ33" s="691">
        <v>1677803.17</v>
      </c>
      <c r="CR33" s="697">
        <v>5155788.8099999996</v>
      </c>
      <c r="CS33" s="2130">
        <v>1523269.37</v>
      </c>
      <c r="CT33" s="691">
        <v>1132397.82</v>
      </c>
      <c r="CU33" s="691">
        <v>1472952.41</v>
      </c>
      <c r="CV33" s="691">
        <v>874396.27</v>
      </c>
      <c r="CW33" s="697">
        <f t="shared" si="0"/>
        <v>5003015.870000001</v>
      </c>
    </row>
    <row r="34" spans="1:101" ht="18" customHeight="1" x14ac:dyDescent="0.35">
      <c r="A34" s="2123" t="s">
        <v>1239</v>
      </c>
      <c r="B34" s="2114">
        <v>20.63</v>
      </c>
      <c r="C34" s="2115">
        <v>23.61</v>
      </c>
      <c r="D34" s="2115">
        <v>22.96</v>
      </c>
      <c r="E34" s="2115">
        <v>23.45</v>
      </c>
      <c r="F34" s="697">
        <v>22.523684284332557</v>
      </c>
      <c r="G34" s="2114">
        <v>25.03</v>
      </c>
      <c r="H34" s="2115">
        <v>36.659999999999997</v>
      </c>
      <c r="I34" s="2115">
        <v>32.340000000000003</v>
      </c>
      <c r="J34" s="2115">
        <v>29.33</v>
      </c>
      <c r="K34" s="697">
        <v>29.158560430936834</v>
      </c>
      <c r="L34" s="2114">
        <v>33.57</v>
      </c>
      <c r="M34" s="2115">
        <v>57.07</v>
      </c>
      <c r="N34" s="2115">
        <v>57.46</v>
      </c>
      <c r="O34" s="2115">
        <v>58</v>
      </c>
      <c r="P34" s="697">
        <v>52.355488008737872</v>
      </c>
      <c r="Q34" s="2115">
        <v>48.33</v>
      </c>
      <c r="R34" s="2115">
        <v>62.75</v>
      </c>
      <c r="S34" s="2115">
        <v>65.180000000000007</v>
      </c>
      <c r="T34" s="554">
        <v>64.69</v>
      </c>
      <c r="U34" s="691">
        <v>60.859706915275879</v>
      </c>
      <c r="V34" s="2131">
        <v>65.75</v>
      </c>
      <c r="W34" s="554">
        <v>66.06</v>
      </c>
      <c r="X34" s="554">
        <v>61.37</v>
      </c>
      <c r="Y34" s="554">
        <v>66.05</v>
      </c>
      <c r="Z34" s="697">
        <v>65.14429473326075</v>
      </c>
      <c r="AA34" s="554">
        <v>65.75</v>
      </c>
      <c r="AB34" s="554">
        <v>66.48</v>
      </c>
      <c r="AC34" s="554">
        <v>65.930000000000007</v>
      </c>
      <c r="AD34" s="554">
        <v>64.59</v>
      </c>
      <c r="AE34" s="691">
        <v>65.681270493388482</v>
      </c>
      <c r="AF34" s="2130">
        <v>66.06</v>
      </c>
      <c r="AG34" s="691">
        <v>67.739999999999995</v>
      </c>
      <c r="AH34" s="691">
        <v>64.989999999999995</v>
      </c>
      <c r="AI34" s="691">
        <v>65.25</v>
      </c>
      <c r="AJ34" s="697">
        <v>65.953796192105457</v>
      </c>
      <c r="AK34" s="2130">
        <v>68.180000000000007</v>
      </c>
      <c r="AL34" s="691">
        <v>68.040000000000006</v>
      </c>
      <c r="AM34" s="691">
        <v>67.23</v>
      </c>
      <c r="AN34" s="691">
        <v>67.48</v>
      </c>
      <c r="AO34" s="697">
        <v>67.69798177875856</v>
      </c>
      <c r="AP34" s="691">
        <v>66.462161109893842</v>
      </c>
      <c r="AQ34" s="691">
        <v>67.439743793962649</v>
      </c>
      <c r="AR34" s="691">
        <v>67.209999999999994</v>
      </c>
      <c r="AS34" s="702">
        <v>67.909482451769065</v>
      </c>
      <c r="AT34" s="702">
        <v>67.137018199399762</v>
      </c>
      <c r="AU34" s="2142">
        <v>67.828047735861276</v>
      </c>
      <c r="AV34" s="668">
        <v>66.144291888722336</v>
      </c>
      <c r="AW34" s="2143">
        <v>48.35305379448873</v>
      </c>
      <c r="AX34" s="2145">
        <v>51.389720781455097</v>
      </c>
      <c r="AY34" s="2148">
        <v>54.926437703748626</v>
      </c>
      <c r="AZ34" s="672">
        <v>48.34345038181791</v>
      </c>
      <c r="BA34" s="672">
        <v>48.2</v>
      </c>
      <c r="BB34" s="672">
        <v>48.857709427950603</v>
      </c>
      <c r="BC34" s="672">
        <v>49.034145029474431</v>
      </c>
      <c r="BD34" s="2144">
        <v>48.737431241191501</v>
      </c>
      <c r="BE34" s="672">
        <v>57.607844868355073</v>
      </c>
      <c r="BF34" s="672">
        <v>57.726875221922754</v>
      </c>
      <c r="BG34" s="672">
        <v>57.692976920487681</v>
      </c>
      <c r="BH34" s="672">
        <v>57.607832620038863</v>
      </c>
      <c r="BI34" s="2144">
        <v>57.649555626745148</v>
      </c>
      <c r="BJ34" s="672">
        <v>55.955172772141232</v>
      </c>
      <c r="BK34" s="672">
        <v>69.08246679661687</v>
      </c>
      <c r="BL34" s="672">
        <v>69.2136484120321</v>
      </c>
      <c r="BM34" s="672">
        <v>71.49119290120187</v>
      </c>
      <c r="BN34" s="697">
        <v>67.721426138386946</v>
      </c>
      <c r="BO34" s="2130">
        <v>71.358819660735577</v>
      </c>
      <c r="BP34" s="691">
        <v>71.966871739035497</v>
      </c>
      <c r="BQ34" s="691">
        <v>70.951008579525634</v>
      </c>
      <c r="BR34" s="691">
        <v>65.895281782181328</v>
      </c>
      <c r="BS34" s="697">
        <v>70.639175756632852</v>
      </c>
      <c r="BT34" s="691">
        <v>0</v>
      </c>
      <c r="BU34" s="691">
        <v>61.235694687760393</v>
      </c>
      <c r="BV34" s="691">
        <v>64.156307679684645</v>
      </c>
      <c r="BW34" s="691">
        <v>57.053964430481393</v>
      </c>
      <c r="BX34" s="697">
        <v>60.500116200380248</v>
      </c>
      <c r="BY34" s="691">
        <v>53.39532127117662</v>
      </c>
      <c r="BZ34" s="691">
        <v>54.425999216210833</v>
      </c>
      <c r="CA34" s="691">
        <v>51.497497083214647</v>
      </c>
      <c r="CB34" s="691">
        <v>53.967716486208523</v>
      </c>
      <c r="CC34" s="697">
        <v>53.47292091912206</v>
      </c>
      <c r="CD34" s="2130">
        <v>53.933731941001561</v>
      </c>
      <c r="CE34" s="691">
        <v>57.420410202093777</v>
      </c>
      <c r="CF34" s="691">
        <v>63.861465883759564</v>
      </c>
      <c r="CG34" s="691">
        <v>66.19730912624108</v>
      </c>
      <c r="CH34" s="697">
        <v>60.365921097384039</v>
      </c>
      <c r="CI34" s="2130">
        <v>67.706650850378054</v>
      </c>
      <c r="CJ34" s="691">
        <v>68.417545781346135</v>
      </c>
      <c r="CK34" s="691">
        <v>57.183034866872347</v>
      </c>
      <c r="CL34" s="691">
        <v>50.200895579167081</v>
      </c>
      <c r="CM34" s="697">
        <v>60.671328485767866</v>
      </c>
      <c r="CN34" s="2130">
        <v>49.153725895665652</v>
      </c>
      <c r="CO34" s="691">
        <v>48.611617448788714</v>
      </c>
      <c r="CP34" s="691">
        <v>48.301101492516132</v>
      </c>
      <c r="CQ34" s="691">
        <v>48.63512951990667</v>
      </c>
      <c r="CR34" s="697">
        <f>AVERAGE(CN34:CQ34)</f>
        <v>48.675393589219297</v>
      </c>
      <c r="CS34" s="2130">
        <v>49.060882421957977</v>
      </c>
      <c r="CT34" s="691">
        <v>48.67702314997392</v>
      </c>
      <c r="CU34" s="691">
        <v>41.85</v>
      </c>
      <c r="CV34" s="691">
        <v>43.08</v>
      </c>
      <c r="CW34" s="697">
        <f>AVERAGE(CS34:CV34)</f>
        <v>45.666976392982974</v>
      </c>
    </row>
    <row r="35" spans="1:101" ht="18" customHeight="1" x14ac:dyDescent="0.35">
      <c r="A35" s="2134"/>
      <c r="B35" s="2124"/>
      <c r="C35" s="2125"/>
      <c r="D35" s="2125"/>
      <c r="E35" s="2125"/>
      <c r="F35" s="2135"/>
      <c r="G35" s="2124"/>
      <c r="H35" s="2125"/>
      <c r="I35" s="2125"/>
      <c r="J35" s="2125"/>
      <c r="K35" s="2127"/>
      <c r="L35" s="2131"/>
      <c r="N35" s="2115"/>
      <c r="O35" s="2115"/>
      <c r="P35" s="2127"/>
      <c r="U35" s="2125"/>
      <c r="V35" s="2131"/>
      <c r="Z35" s="2135"/>
      <c r="AE35" s="2125"/>
      <c r="AF35" s="2124"/>
      <c r="AG35" s="2125"/>
      <c r="AH35" s="2125"/>
      <c r="AI35" s="2125"/>
      <c r="AJ35" s="2127"/>
      <c r="AK35" s="2124"/>
      <c r="AL35" s="2125"/>
      <c r="AM35" s="2125"/>
      <c r="AN35" s="2125"/>
      <c r="AO35" s="2127">
        <v>0</v>
      </c>
      <c r="AP35" s="2125"/>
      <c r="AQ35" s="2125"/>
      <c r="AR35" s="2125"/>
      <c r="AU35" s="2131"/>
      <c r="AY35" s="2135"/>
      <c r="BD35" s="2135"/>
      <c r="BI35" s="2135"/>
      <c r="BN35" s="697"/>
      <c r="BO35" s="2130"/>
      <c r="BP35" s="691"/>
      <c r="BQ35" s="691"/>
      <c r="BR35" s="691"/>
      <c r="BS35" s="697"/>
      <c r="BT35" s="691"/>
      <c r="BU35" s="691"/>
      <c r="BV35" s="691"/>
      <c r="BW35" s="691"/>
      <c r="BX35" s="697"/>
      <c r="BY35" s="691"/>
      <c r="BZ35" s="691"/>
      <c r="CA35" s="691"/>
      <c r="CB35" s="691"/>
      <c r="CC35" s="697"/>
      <c r="CD35" s="2130"/>
      <c r="CE35" s="691"/>
      <c r="CF35" s="691"/>
      <c r="CG35" s="691"/>
      <c r="CH35" s="697"/>
      <c r="CI35" s="2130"/>
      <c r="CJ35" s="691"/>
      <c r="CK35" s="691"/>
      <c r="CL35" s="691"/>
      <c r="CM35" s="697"/>
      <c r="CN35" s="2130"/>
      <c r="CO35" s="691"/>
      <c r="CP35" s="691"/>
      <c r="CQ35" s="691"/>
      <c r="CR35" s="697"/>
      <c r="CS35" s="2130"/>
      <c r="CT35" s="691"/>
      <c r="CU35" s="691"/>
      <c r="CV35" s="691"/>
      <c r="CW35" s="697"/>
    </row>
    <row r="36" spans="1:101" s="2107" customFormat="1" ht="18" customHeight="1" x14ac:dyDescent="0.35">
      <c r="A36" s="2136" t="s">
        <v>1240</v>
      </c>
      <c r="B36" s="2117">
        <v>11.7</v>
      </c>
      <c r="C36" s="995">
        <v>13.69</v>
      </c>
      <c r="D36" s="995">
        <v>14.27</v>
      </c>
      <c r="E36" s="995">
        <v>8.6999999999999993</v>
      </c>
      <c r="F36" s="2116">
        <v>48.36</v>
      </c>
      <c r="G36" s="2117">
        <v>4.97</v>
      </c>
      <c r="H36" s="995">
        <v>2.84</v>
      </c>
      <c r="I36" s="995">
        <v>0.98</v>
      </c>
      <c r="J36" s="995">
        <v>2.33</v>
      </c>
      <c r="K36" s="2118">
        <v>11.12</v>
      </c>
      <c r="L36" s="2117">
        <v>14.041500000000001</v>
      </c>
      <c r="M36" s="995">
        <v>16.315200000000001</v>
      </c>
      <c r="N36" s="995">
        <v>11.400399999999999</v>
      </c>
      <c r="O36" s="995">
        <v>17.165500000000002</v>
      </c>
      <c r="P36" s="2118">
        <v>58.922600000000003</v>
      </c>
      <c r="Q36" s="995">
        <v>26.692055534223485</v>
      </c>
      <c r="R36" s="995">
        <v>26.587321050737952</v>
      </c>
      <c r="S36" s="995">
        <v>14.012227506829683</v>
      </c>
      <c r="T36" s="995">
        <v>28.606259773517738</v>
      </c>
      <c r="U36" s="995">
        <v>95.897863865308864</v>
      </c>
      <c r="V36" s="2117">
        <v>29.469684999999998</v>
      </c>
      <c r="W36" s="995">
        <v>39.843294503640081</v>
      </c>
      <c r="X36" s="995">
        <v>27.81345879846625</v>
      </c>
      <c r="Y36" s="995">
        <v>27.813832056000003</v>
      </c>
      <c r="Z36" s="2118">
        <v>124.94027035810633</v>
      </c>
      <c r="AA36" s="995">
        <v>16.919999999999998</v>
      </c>
      <c r="AB36" s="995">
        <v>16.2</v>
      </c>
      <c r="AC36" s="995">
        <v>16.299119999999998</v>
      </c>
      <c r="AD36" s="995">
        <v>16.29</v>
      </c>
      <c r="AE36" s="995">
        <v>65.709119999999984</v>
      </c>
      <c r="AF36" s="2117">
        <v>16.266418000000002</v>
      </c>
      <c r="AG36" s="995">
        <v>15.693975</v>
      </c>
      <c r="AH36" s="995">
        <v>8.2819950000000002</v>
      </c>
      <c r="AI36" s="995">
        <v>10.615670999999999</v>
      </c>
      <c r="AJ36" s="2118">
        <v>50.828359000000006</v>
      </c>
      <c r="AK36" s="2117">
        <v>12.004000000000001</v>
      </c>
      <c r="AL36" s="995">
        <v>11.075199</v>
      </c>
      <c r="AM36" s="995">
        <v>12.091012545384565</v>
      </c>
      <c r="AN36" s="995">
        <v>13.824705531479449</v>
      </c>
      <c r="AO36" s="2118">
        <v>48.994917076864013</v>
      </c>
      <c r="AP36" s="995">
        <v>15.847770030000001</v>
      </c>
      <c r="AQ36" s="995">
        <v>12.28519337</v>
      </c>
      <c r="AR36" s="995">
        <v>13.8446</v>
      </c>
      <c r="AS36" s="995">
        <v>13.878183071096315</v>
      </c>
      <c r="AT36" s="995">
        <v>55.737488533048015</v>
      </c>
      <c r="AU36" s="2117">
        <v>12.493638220000001</v>
      </c>
      <c r="AV36" s="995">
        <v>12.88270449</v>
      </c>
      <c r="AW36" s="2119">
        <v>10.24</v>
      </c>
      <c r="AX36" s="2119">
        <v>10.73</v>
      </c>
      <c r="AY36" s="2118">
        <v>46.346342710000002</v>
      </c>
      <c r="AZ36" s="2121">
        <v>14.090048933503411</v>
      </c>
      <c r="BA36" s="2121">
        <v>3.7703916931999997</v>
      </c>
      <c r="BB36" s="2121">
        <v>2.6235000000000004</v>
      </c>
      <c r="BC36" s="2121">
        <v>6.6731936200000002</v>
      </c>
      <c r="BD36" s="2116">
        <v>27.157134246703411</v>
      </c>
      <c r="BE36" s="2121">
        <v>12.888346049834384</v>
      </c>
      <c r="BF36" s="2121">
        <v>6.0980995399999998</v>
      </c>
      <c r="BG36" s="2121">
        <v>3.7542584241499286</v>
      </c>
      <c r="BH36" s="2121">
        <v>4.4299896690816336</v>
      </c>
      <c r="BI36" s="2116">
        <v>27.170693683065945</v>
      </c>
      <c r="BJ36" s="2121">
        <v>7.3644519517999996</v>
      </c>
      <c r="BK36" s="2121">
        <v>14.479337039999999</v>
      </c>
      <c r="BL36" s="2121">
        <v>15.35380413</v>
      </c>
      <c r="BM36" s="2121">
        <v>20.767476070000001</v>
      </c>
      <c r="BN36" s="2116">
        <v>57.965069191799998</v>
      </c>
      <c r="BO36" s="2122">
        <v>24.804197009599999</v>
      </c>
      <c r="BP36" s="2121">
        <v>30.899830480000006</v>
      </c>
      <c r="BQ36" s="2121">
        <v>26.485387366265773</v>
      </c>
      <c r="BR36" s="2121">
        <v>34.962997724177917</v>
      </c>
      <c r="BS36" s="2116">
        <v>117.15241258004369</v>
      </c>
      <c r="BT36" s="2121">
        <v>48.412958950000004</v>
      </c>
      <c r="BU36" s="2121">
        <v>41.112344060000005</v>
      </c>
      <c r="BV36" s="2121">
        <v>32.109471859999999</v>
      </c>
      <c r="BW36" s="2121">
        <v>42.12636569</v>
      </c>
      <c r="BX36" s="2116">
        <v>163.76114056</v>
      </c>
      <c r="BY36" s="2121">
        <v>41.606708310000002</v>
      </c>
      <c r="BZ36" s="2121">
        <v>33.133835739999995</v>
      </c>
      <c r="CA36" s="2121">
        <v>35.196766400000001</v>
      </c>
      <c r="CB36" s="2121">
        <v>43.655724871736304</v>
      </c>
      <c r="CC36" s="2116">
        <v>153.59303532173629</v>
      </c>
      <c r="CD36" s="2122">
        <v>48.744115232876801</v>
      </c>
      <c r="CE36" s="2121">
        <v>48.238859650000009</v>
      </c>
      <c r="CF36" s="2121">
        <v>49.530094251148427</v>
      </c>
      <c r="CG36" s="2121">
        <v>50.245418687259729</v>
      </c>
      <c r="CH36" s="2116">
        <v>196.75848782128494</v>
      </c>
      <c r="CI36" s="2122">
        <v>53.59956459</v>
      </c>
      <c r="CJ36" s="2121">
        <v>57.908018496666656</v>
      </c>
      <c r="CK36" s="2121">
        <v>55.977365732222225</v>
      </c>
      <c r="CL36" s="2121">
        <v>63.531266190000011</v>
      </c>
      <c r="CM36" s="2116">
        <v>231.01621500888888</v>
      </c>
      <c r="CN36" s="2122">
        <v>52.27550371000001</v>
      </c>
      <c r="CO36" s="2121">
        <v>38.654299420000008</v>
      </c>
      <c r="CP36" s="2121">
        <v>59.638487320477253</v>
      </c>
      <c r="CQ36" s="2121">
        <v>54.087524290000005</v>
      </c>
      <c r="CR36" s="2116">
        <v>204.65581474047727</v>
      </c>
      <c r="CS36" s="2122">
        <v>38.56620621180717</v>
      </c>
      <c r="CT36" s="2121">
        <v>34.206072953873409</v>
      </c>
      <c r="CU36" s="2121">
        <v>31.7</v>
      </c>
      <c r="CV36" s="2121">
        <v>31.62</v>
      </c>
      <c r="CW36" s="2116">
        <f t="shared" ref="CW36:CW37" si="1">CS36+CT36+CU36+CV36</f>
        <v>136.09227916568057</v>
      </c>
    </row>
    <row r="37" spans="1:101" s="2107" customFormat="1" ht="18" customHeight="1" x14ac:dyDescent="0.35">
      <c r="A37" s="2123" t="s">
        <v>1241</v>
      </c>
      <c r="B37" s="2114">
        <v>229.02999999999997</v>
      </c>
      <c r="C37" s="2115">
        <v>230.55</v>
      </c>
      <c r="D37" s="2115">
        <v>182.97800000000001</v>
      </c>
      <c r="E37" s="2115">
        <v>111.6</v>
      </c>
      <c r="F37" s="697">
        <v>754.1579999999999</v>
      </c>
      <c r="G37" s="2114">
        <v>96.9</v>
      </c>
      <c r="H37" s="2115">
        <v>55.19</v>
      </c>
      <c r="I37" s="2115">
        <v>18.760000000000002</v>
      </c>
      <c r="J37" s="2115">
        <v>45.21</v>
      </c>
      <c r="K37" s="2138">
        <v>216.06</v>
      </c>
      <c r="L37" s="2114">
        <v>127.65</v>
      </c>
      <c r="M37" s="2115">
        <v>148.32</v>
      </c>
      <c r="N37" s="2115">
        <v>103.64</v>
      </c>
      <c r="O37" s="2115">
        <v>156.05000000000001</v>
      </c>
      <c r="P37" s="2138">
        <v>535.66000000000008</v>
      </c>
      <c r="Q37" s="2115">
        <v>210.67</v>
      </c>
      <c r="R37" s="2115">
        <v>209.87</v>
      </c>
      <c r="S37" s="2115">
        <v>111.65</v>
      </c>
      <c r="T37" s="554">
        <v>220.24</v>
      </c>
      <c r="U37" s="2115">
        <v>752.43</v>
      </c>
      <c r="V37" s="2131">
        <v>268.14999999999998</v>
      </c>
      <c r="W37" s="881">
        <v>336.41</v>
      </c>
      <c r="X37" s="881">
        <v>224.53</v>
      </c>
      <c r="Y37" s="881">
        <v>224.53301320000003</v>
      </c>
      <c r="Z37" s="886">
        <v>1053.6230132000001</v>
      </c>
      <c r="AA37" s="881">
        <v>188</v>
      </c>
      <c r="AB37" s="881">
        <v>180</v>
      </c>
      <c r="AC37" s="668">
        <v>180.3</v>
      </c>
      <c r="AD37" s="668">
        <v>180.3</v>
      </c>
      <c r="AE37" s="2115">
        <v>728.59999999999991</v>
      </c>
      <c r="AF37" s="2114">
        <v>196.93</v>
      </c>
      <c r="AG37" s="2115">
        <v>190.23</v>
      </c>
      <c r="AH37" s="2115">
        <v>97.55</v>
      </c>
      <c r="AI37" s="2115">
        <v>126.83</v>
      </c>
      <c r="AJ37" s="2138">
        <v>611.18000000000006</v>
      </c>
      <c r="AK37" s="2114">
        <v>120.04</v>
      </c>
      <c r="AL37" s="2115">
        <v>112.33590900000002</v>
      </c>
      <c r="AM37" s="2115">
        <v>141.82</v>
      </c>
      <c r="AN37" s="2115">
        <v>148.13</v>
      </c>
      <c r="AO37" s="2138">
        <v>522.32590900000002</v>
      </c>
      <c r="AP37" s="2115">
        <v>130.92135300000001</v>
      </c>
      <c r="AQ37" s="2115">
        <v>112.67817276000001</v>
      </c>
      <c r="AR37" s="2115">
        <v>125.86</v>
      </c>
      <c r="AS37" s="881">
        <v>127.04</v>
      </c>
      <c r="AT37" s="881">
        <v>496.49745028402003</v>
      </c>
      <c r="AU37" s="882">
        <v>133.008147667</v>
      </c>
      <c r="AV37" s="881">
        <v>136.78745067</v>
      </c>
      <c r="AW37" s="2145">
        <v>125.18</v>
      </c>
      <c r="AX37" s="2109">
        <v>132</v>
      </c>
      <c r="AY37" s="886">
        <v>526.97559833700006</v>
      </c>
      <c r="AZ37" s="881">
        <v>127.34</v>
      </c>
      <c r="BA37" s="881">
        <v>34.410758074</v>
      </c>
      <c r="BB37" s="881">
        <v>23.85</v>
      </c>
      <c r="BC37" s="881">
        <v>69.26478856</v>
      </c>
      <c r="BD37" s="886">
        <v>254.865546634</v>
      </c>
      <c r="BE37" s="881">
        <v>129.850118205</v>
      </c>
      <c r="BF37" s="881">
        <v>59.199999230000003</v>
      </c>
      <c r="BG37" s="881">
        <v>38.740684999999999</v>
      </c>
      <c r="BH37" s="881">
        <v>43.635323999999997</v>
      </c>
      <c r="BI37" s="886">
        <v>271.42612643500001</v>
      </c>
      <c r="BJ37" s="881">
        <v>85.773732999999993</v>
      </c>
      <c r="BK37" s="881">
        <v>173.65891950000002</v>
      </c>
      <c r="BL37" s="881">
        <v>183.326393</v>
      </c>
      <c r="BM37" s="881">
        <v>235.93907199999998</v>
      </c>
      <c r="BN37" s="697">
        <v>678.69811750000008</v>
      </c>
      <c r="BO37" s="2130">
        <v>267.51048500000002</v>
      </c>
      <c r="BP37" s="691">
        <v>360.38117899999997</v>
      </c>
      <c r="BQ37" s="691">
        <v>308.68530500000003</v>
      </c>
      <c r="BR37" s="691">
        <v>310.3828236666667</v>
      </c>
      <c r="BS37" s="697">
        <v>1246.9597926666668</v>
      </c>
      <c r="BT37" s="691">
        <v>520.62134433000006</v>
      </c>
      <c r="BU37" s="691">
        <v>468.62361299999998</v>
      </c>
      <c r="BV37" s="691">
        <v>365.18534300000005</v>
      </c>
      <c r="BW37" s="691">
        <v>467.73659000000004</v>
      </c>
      <c r="BX37" s="697">
        <v>1822.1668903300001</v>
      </c>
      <c r="BY37" s="691">
        <v>461.58971499999996</v>
      </c>
      <c r="BZ37" s="691">
        <v>380.69436900000005</v>
      </c>
      <c r="CA37" s="691">
        <v>395.24439599999999</v>
      </c>
      <c r="CB37" s="691">
        <v>488.278826046375</v>
      </c>
      <c r="CC37" s="697">
        <v>1725.8073060463751</v>
      </c>
      <c r="CD37" s="2130">
        <v>539.80118600000003</v>
      </c>
      <c r="CE37" s="691">
        <v>548.35987464000004</v>
      </c>
      <c r="CF37" s="691">
        <v>569.41225133</v>
      </c>
      <c r="CG37" s="691">
        <v>557.59045500000002</v>
      </c>
      <c r="CH37" s="697">
        <v>2215.1637669700003</v>
      </c>
      <c r="CI37" s="2130">
        <v>582.41958</v>
      </c>
      <c r="CJ37" s="691">
        <v>626.57602633333329</v>
      </c>
      <c r="CK37" s="691">
        <v>600.3882754444445</v>
      </c>
      <c r="CL37" s="691">
        <v>692.91815382999994</v>
      </c>
      <c r="CM37" s="697">
        <v>2502.3020356077777</v>
      </c>
      <c r="CN37" s="2130">
        <v>546.09131300000001</v>
      </c>
      <c r="CO37" s="691">
        <v>403.56378700000005</v>
      </c>
      <c r="CP37" s="691">
        <v>603.65950000000009</v>
      </c>
      <c r="CQ37" s="691">
        <v>544.73059999999998</v>
      </c>
      <c r="CR37" s="697">
        <v>2098.0452</v>
      </c>
      <c r="CS37" s="2130">
        <v>398.42685448211546</v>
      </c>
      <c r="CT37" s="691">
        <v>353.38238810290602</v>
      </c>
      <c r="CU37" s="691">
        <v>327.54000000000002</v>
      </c>
      <c r="CV37" s="691">
        <v>326.67</v>
      </c>
      <c r="CW37" s="697">
        <f t="shared" si="1"/>
        <v>1406.0192425850216</v>
      </c>
    </row>
    <row r="38" spans="1:101" ht="18" customHeight="1" x14ac:dyDescent="0.35">
      <c r="A38" s="2123" t="s">
        <v>1242</v>
      </c>
      <c r="B38" s="2149">
        <v>0.05</v>
      </c>
      <c r="C38" s="2150">
        <v>0.06</v>
      </c>
      <c r="D38" s="2150">
        <v>0.08</v>
      </c>
      <c r="E38" s="2150">
        <v>0.08</v>
      </c>
      <c r="F38" s="697">
        <v>6.4124493806337668E-2</v>
      </c>
      <c r="G38" s="2149">
        <v>0.05</v>
      </c>
      <c r="H38" s="2150">
        <v>0.05</v>
      </c>
      <c r="I38" s="2150">
        <v>0.05</v>
      </c>
      <c r="J38" s="2150">
        <v>0.05</v>
      </c>
      <c r="K38" s="697">
        <v>5.1467185041192257E-2</v>
      </c>
      <c r="L38" s="2114">
        <v>0.11</v>
      </c>
      <c r="M38" s="2115">
        <v>0.11</v>
      </c>
      <c r="N38" s="2115">
        <v>0.11</v>
      </c>
      <c r="O38" s="2115">
        <v>0.11</v>
      </c>
      <c r="P38" s="697">
        <v>0.10999999999999999</v>
      </c>
      <c r="Q38" s="2115">
        <v>0.12670079049804664</v>
      </c>
      <c r="R38" s="2115">
        <v>0.12668471458873565</v>
      </c>
      <c r="S38" s="2115">
        <v>0.12550136593667427</v>
      </c>
      <c r="T38" s="668">
        <v>0.12988675886994977</v>
      </c>
      <c r="U38" s="691">
        <v>0.12745087764351351</v>
      </c>
      <c r="V38" s="2142">
        <v>0.1099</v>
      </c>
      <c r="W38" s="881">
        <v>0.11843671265313183</v>
      </c>
      <c r="X38" s="881">
        <v>0.12387413173502984</v>
      </c>
      <c r="Y38" s="881">
        <v>0.12387413173502987</v>
      </c>
      <c r="Z38" s="886">
        <v>0.11858156930214091</v>
      </c>
      <c r="AA38" s="554">
        <v>0.09</v>
      </c>
      <c r="AB38" s="554">
        <v>0.09</v>
      </c>
      <c r="AC38" s="668">
        <v>9.0399999999999994E-2</v>
      </c>
      <c r="AD38" s="668">
        <v>9.0349417637271209E-2</v>
      </c>
      <c r="AE38" s="691">
        <v>9.018545155091956E-2</v>
      </c>
      <c r="AF38" s="2130">
        <v>8.2600000000000007E-2</v>
      </c>
      <c r="AG38" s="691">
        <v>8.2500000000000004E-2</v>
      </c>
      <c r="AH38" s="691">
        <v>8.4900000000000003E-2</v>
      </c>
      <c r="AI38" s="691">
        <v>8.3699999999999997E-2</v>
      </c>
      <c r="AJ38" s="697">
        <v>8.3164303478516971E-2</v>
      </c>
      <c r="AK38" s="2130">
        <v>0.1</v>
      </c>
      <c r="AL38" s="691">
        <v>9.8590015415284518E-2</v>
      </c>
      <c r="AM38" s="691">
        <v>8.525604671685634E-2</v>
      </c>
      <c r="AN38" s="691">
        <v>9.3328195041378847E-2</v>
      </c>
      <c r="AO38" s="697">
        <v>9.3801429782921247E-2</v>
      </c>
      <c r="AP38" s="691">
        <v>0.12104801597948656</v>
      </c>
      <c r="AQ38" s="691">
        <v>0.1090290432395187</v>
      </c>
      <c r="AR38" s="691">
        <v>0.11</v>
      </c>
      <c r="AS38" s="668">
        <v>0.10924262492991431</v>
      </c>
      <c r="AT38" s="668">
        <v>0.11226137918968876</v>
      </c>
      <c r="AU38" s="2142">
        <v>9.3931375176197096E-2</v>
      </c>
      <c r="AV38" s="668">
        <v>9.4180456079114669E-2</v>
      </c>
      <c r="AW38" s="2143">
        <v>8.1802204825051919E-2</v>
      </c>
      <c r="AX38" s="2143">
        <v>8.1287878787878798E-2</v>
      </c>
      <c r="AY38" s="667">
        <v>8.7947796551220175E-2</v>
      </c>
      <c r="AZ38" s="672">
        <v>0.11064904141278004</v>
      </c>
      <c r="BA38" s="672">
        <v>0.11182278523272124</v>
      </c>
      <c r="BB38" s="672">
        <v>0.11</v>
      </c>
      <c r="BC38" s="672">
        <v>9.6343232380178362E-2</v>
      </c>
      <c r="BD38" s="2144">
        <v>0.10655474859339245</v>
      </c>
      <c r="BE38" s="672">
        <v>9.9255558855071618E-2</v>
      </c>
      <c r="BF38" s="672">
        <v>0.10300843951548139</v>
      </c>
      <c r="BG38" s="672">
        <v>9.6907383649771001E-2</v>
      </c>
      <c r="BH38" s="672">
        <v>0.10152301536896194</v>
      </c>
      <c r="BI38" s="2144">
        <v>0.10010345739348959</v>
      </c>
      <c r="BJ38" s="672">
        <v>8.5859058411273767E-2</v>
      </c>
      <c r="BK38" s="672">
        <v>8.3378021017803214E-2</v>
      </c>
      <c r="BL38" s="672">
        <v>8.3751193042891539E-2</v>
      </c>
      <c r="BM38" s="672">
        <v>8.802050416643159E-2</v>
      </c>
      <c r="BN38" s="697">
        <v>8.5406261925870142E-2</v>
      </c>
      <c r="BO38" s="2130">
        <v>9.272233576040953E-2</v>
      </c>
      <c r="BP38" s="691">
        <v>8.5742076114357815E-2</v>
      </c>
      <c r="BQ38" s="691">
        <v>8.5800609673550118E-2</v>
      </c>
      <c r="BR38" s="691">
        <v>0.11264475692033192</v>
      </c>
      <c r="BS38" s="697">
        <v>9.3950433100580724E-2</v>
      </c>
      <c r="BT38" s="691">
        <v>9.2990730167438265E-2</v>
      </c>
      <c r="BU38" s="691">
        <v>8.7729988245385332E-2</v>
      </c>
      <c r="BV38" s="691">
        <v>8.7926507663808384E-2</v>
      </c>
      <c r="BW38" s="691">
        <v>9.0064293858216224E-2</v>
      </c>
      <c r="BX38" s="697">
        <v>8.9871647558222481E-2</v>
      </c>
      <c r="BY38" s="691">
        <v>9.0137858270953899E-2</v>
      </c>
      <c r="BZ38" s="691">
        <v>8.7035266182253379E-2</v>
      </c>
      <c r="CA38" s="691">
        <v>8.9050639948858382E-2</v>
      </c>
      <c r="CB38" s="691">
        <v>8.9407368378472421E-2</v>
      </c>
      <c r="CC38" s="697">
        <v>8.8997789488793028E-2</v>
      </c>
      <c r="CD38" s="2130">
        <v>9.0300126226245087E-2</v>
      </c>
      <c r="CE38" s="691">
        <v>8.796934619198564E-2</v>
      </c>
      <c r="CF38" s="691">
        <v>8.6984595318170474E-2</v>
      </c>
      <c r="CG38" s="691">
        <v>9.0111690823795984E-2</v>
      </c>
      <c r="CH38" s="697">
        <v>8.8823449875410326E-2</v>
      </c>
      <c r="CI38" s="2130">
        <v>9.2029125445954277E-2</v>
      </c>
      <c r="CJ38" s="691">
        <v>9.2419779983506853E-2</v>
      </c>
      <c r="CK38" s="691">
        <v>9.323527460756012E-2</v>
      </c>
      <c r="CL38" s="691">
        <v>9.1686537347651489E-2</v>
      </c>
      <c r="CM38" s="697">
        <v>9.2321475074362058E-2</v>
      </c>
      <c r="CN38" s="2130">
        <v>9.5726671466022761E-2</v>
      </c>
      <c r="CO38" s="691">
        <v>9.5782378561136861E-2</v>
      </c>
      <c r="CP38" s="691">
        <v>9.8794912231940757E-2</v>
      </c>
      <c r="CQ38" s="691">
        <v>9.9292245175872262E-2</v>
      </c>
      <c r="CR38" s="697">
        <f>AVERAGE(CN38:CQ38)</f>
        <v>9.739905185874316E-2</v>
      </c>
      <c r="CS38" s="2130">
        <v>9.679620180707052E-2</v>
      </c>
      <c r="CT38" s="691">
        <v>9.679620180707052E-2</v>
      </c>
      <c r="CU38" s="691">
        <v>0.1</v>
      </c>
      <c r="CV38" s="691">
        <v>0.1</v>
      </c>
      <c r="CW38" s="697">
        <f>AVERAGE(CS38:CV38)</f>
        <v>9.8398100903535263E-2</v>
      </c>
    </row>
    <row r="39" spans="1:101" ht="18" customHeight="1" x14ac:dyDescent="0.35">
      <c r="A39" s="2134" t="s">
        <v>1535</v>
      </c>
      <c r="B39" s="2131"/>
      <c r="F39" s="2135"/>
      <c r="G39" s="2131"/>
      <c r="J39" s="554"/>
      <c r="K39" s="2135"/>
      <c r="L39" s="2131"/>
      <c r="N39" s="2115"/>
      <c r="O39" s="2115"/>
      <c r="P39" s="2135"/>
      <c r="V39" s="2131"/>
      <c r="Z39" s="2135"/>
      <c r="AF39" s="2131"/>
      <c r="AJ39" s="2135"/>
      <c r="AK39" s="2131"/>
      <c r="AO39" s="2135"/>
      <c r="AU39" s="2131"/>
      <c r="AY39" s="2135"/>
      <c r="BD39" s="2135"/>
      <c r="BI39" s="2135"/>
      <c r="BN39" s="697"/>
      <c r="BO39" s="2130"/>
      <c r="BP39" s="691"/>
      <c r="BQ39" s="691"/>
      <c r="BR39" s="691"/>
      <c r="BS39" s="697"/>
      <c r="BT39" s="691"/>
      <c r="BU39" s="691"/>
      <c r="BV39" s="691"/>
      <c r="BW39" s="691"/>
      <c r="BX39" s="697"/>
      <c r="BY39" s="691"/>
      <c r="BZ39" s="691"/>
      <c r="CA39" s="691"/>
      <c r="CB39" s="691"/>
      <c r="CC39" s="697"/>
      <c r="CD39" s="2130"/>
      <c r="CE39" s="691"/>
      <c r="CF39" s="691"/>
      <c r="CG39" s="691"/>
      <c r="CH39" s="697"/>
      <c r="CI39" s="2130"/>
      <c r="CJ39" s="691"/>
      <c r="CK39" s="691"/>
      <c r="CL39" s="691"/>
      <c r="CM39" s="697"/>
      <c r="CN39" s="2130"/>
      <c r="CO39" s="691"/>
      <c r="CP39" s="691"/>
      <c r="CQ39" s="691"/>
      <c r="CR39" s="697"/>
      <c r="CS39" s="2130"/>
      <c r="CT39" s="691"/>
      <c r="CU39" s="691"/>
      <c r="CV39" s="691"/>
      <c r="CW39" s="697"/>
    </row>
    <row r="40" spans="1:101" s="2107" customFormat="1" ht="18" customHeight="1" x14ac:dyDescent="0.35">
      <c r="A40" s="2113" t="s">
        <v>1536</v>
      </c>
      <c r="B40" s="2124">
        <v>318927</v>
      </c>
      <c r="C40" s="2125">
        <v>288101</v>
      </c>
      <c r="D40" s="2125">
        <v>197391</v>
      </c>
      <c r="E40" s="2125">
        <v>173651</v>
      </c>
      <c r="F40" s="2126">
        <v>978070</v>
      </c>
      <c r="G40" s="2124">
        <v>265823</v>
      </c>
      <c r="H40" s="2125">
        <v>246256</v>
      </c>
      <c r="I40" s="2125">
        <v>171557</v>
      </c>
      <c r="J40" s="2125">
        <v>202384</v>
      </c>
      <c r="K40" s="2127">
        <v>886020</v>
      </c>
      <c r="L40" s="2124">
        <v>211003</v>
      </c>
      <c r="M40" s="2125">
        <v>197422</v>
      </c>
      <c r="N40" s="2125">
        <v>135381</v>
      </c>
      <c r="O40" s="2125">
        <v>68476</v>
      </c>
      <c r="P40" s="2127">
        <v>612282</v>
      </c>
      <c r="Q40" s="2125">
        <v>53917</v>
      </c>
      <c r="R40" s="2125">
        <v>103215</v>
      </c>
      <c r="S40" s="2125">
        <v>114650</v>
      </c>
      <c r="T40" s="2125">
        <v>76472</v>
      </c>
      <c r="U40" s="2125">
        <v>348254</v>
      </c>
      <c r="V40" s="2124">
        <v>75903</v>
      </c>
      <c r="W40" s="724">
        <v>130304</v>
      </c>
      <c r="X40" s="724">
        <v>56688</v>
      </c>
      <c r="Y40" s="724">
        <v>48452</v>
      </c>
      <c r="Z40" s="2126">
        <v>311347</v>
      </c>
      <c r="AA40" s="724">
        <v>141967</v>
      </c>
      <c r="AB40" s="724">
        <v>97845</v>
      </c>
      <c r="AC40" s="724">
        <v>54774</v>
      </c>
      <c r="AD40" s="724">
        <v>22953</v>
      </c>
      <c r="AE40" s="2125">
        <v>317539</v>
      </c>
      <c r="AF40" s="2124">
        <v>80551</v>
      </c>
      <c r="AG40" s="2125">
        <v>38956</v>
      </c>
      <c r="AH40" s="2125">
        <v>47798</v>
      </c>
      <c r="AI40" s="2125">
        <v>28750</v>
      </c>
      <c r="AJ40" s="2127">
        <v>196055</v>
      </c>
      <c r="AK40" s="2124">
        <v>24245</v>
      </c>
      <c r="AL40" s="2125">
        <v>28494.37</v>
      </c>
      <c r="AM40" s="2125">
        <v>32427</v>
      </c>
      <c r="AN40" s="2125">
        <v>37457</v>
      </c>
      <c r="AO40" s="2127">
        <v>122623.37</v>
      </c>
      <c r="AP40" s="2125">
        <v>70731.88</v>
      </c>
      <c r="AQ40" s="2125">
        <v>64225.880000000005</v>
      </c>
      <c r="AR40" s="2125">
        <v>38382</v>
      </c>
      <c r="AS40" s="724">
        <v>30266.58</v>
      </c>
      <c r="AT40" s="724">
        <v>203606.33000000002</v>
      </c>
      <c r="AU40" s="2128">
        <v>27433.58</v>
      </c>
      <c r="AV40" s="724">
        <v>47760.270000000004</v>
      </c>
      <c r="AW40" s="2129">
        <v>18828</v>
      </c>
      <c r="AX40" s="2129">
        <v>21709</v>
      </c>
      <c r="AY40" s="2126">
        <v>115730.85</v>
      </c>
      <c r="AZ40" s="724">
        <v>2372</v>
      </c>
      <c r="BA40" s="724">
        <v>36616.17</v>
      </c>
      <c r="BB40" s="724">
        <v>10522.99</v>
      </c>
      <c r="BC40" s="724">
        <v>3559</v>
      </c>
      <c r="BD40" s="2126">
        <v>53070.159999999996</v>
      </c>
      <c r="BE40" s="724">
        <v>35700.93</v>
      </c>
      <c r="BF40" s="724">
        <v>18705.559999999998</v>
      </c>
      <c r="BG40" s="724">
        <v>20999.599999999999</v>
      </c>
      <c r="BH40" s="724">
        <v>6211.55</v>
      </c>
      <c r="BI40" s="2126">
        <v>81617.64</v>
      </c>
      <c r="BJ40" s="724">
        <v>25108.690000000002</v>
      </c>
      <c r="BK40" s="724">
        <v>14569.050000000001</v>
      </c>
      <c r="BL40" s="724">
        <v>10127</v>
      </c>
      <c r="BM40" s="724">
        <v>7726</v>
      </c>
      <c r="BN40" s="697">
        <v>57530.740000000005</v>
      </c>
      <c r="BO40" s="2130">
        <v>9784.2900000000009</v>
      </c>
      <c r="BP40" s="691">
        <v>8060.9</v>
      </c>
      <c r="BQ40" s="691">
        <v>13586.6</v>
      </c>
      <c r="BR40" s="691">
        <v>2327.9499999999998</v>
      </c>
      <c r="BS40" s="697">
        <v>33759.74</v>
      </c>
      <c r="BT40" s="691">
        <v>10693.2</v>
      </c>
      <c r="BU40" s="691">
        <v>4480</v>
      </c>
      <c r="BV40" s="691">
        <v>4304</v>
      </c>
      <c r="BW40" s="691">
        <v>5814.7</v>
      </c>
      <c r="BX40" s="697">
        <v>25291.9</v>
      </c>
      <c r="BY40" s="691">
        <v>13833.060000000001</v>
      </c>
      <c r="BZ40" s="691">
        <v>4312.3500000000004</v>
      </c>
      <c r="CA40" s="691">
        <v>21181.42</v>
      </c>
      <c r="CB40" s="691">
        <v>14847.3</v>
      </c>
      <c r="CC40" s="697">
        <v>54174.13</v>
      </c>
      <c r="CD40" s="2130">
        <v>21021.45</v>
      </c>
      <c r="CE40" s="691">
        <v>26219.85</v>
      </c>
      <c r="CF40" s="691">
        <v>23314.080000000002</v>
      </c>
      <c r="CG40" s="691">
        <v>11696.51</v>
      </c>
      <c r="CH40" s="697">
        <v>82251.89</v>
      </c>
      <c r="CI40" s="2130">
        <v>45099.350000000006</v>
      </c>
      <c r="CJ40" s="691">
        <v>56553.08</v>
      </c>
      <c r="CK40" s="691">
        <v>49979.850000000006</v>
      </c>
      <c r="CL40" s="691">
        <v>51124.85</v>
      </c>
      <c r="CM40" s="697">
        <v>202757.13000000003</v>
      </c>
      <c r="CN40" s="2130">
        <v>72254.47</v>
      </c>
      <c r="CO40" s="691">
        <v>102260.35</v>
      </c>
      <c r="CP40" s="691">
        <v>127958.71999999999</v>
      </c>
      <c r="CQ40" s="691">
        <v>29823.980000000003</v>
      </c>
      <c r="CR40" s="697">
        <v>332297.52</v>
      </c>
      <c r="CS40" s="2130">
        <v>102850.98000000001</v>
      </c>
      <c r="CT40" s="691">
        <v>73548.92</v>
      </c>
      <c r="CU40" s="691">
        <v>11271.59</v>
      </c>
      <c r="CV40" s="691">
        <v>9562.2999999999993</v>
      </c>
      <c r="CW40" s="697">
        <f t="shared" ref="CW40" si="2">CS40+CT40+CU40+CV40</f>
        <v>197233.79</v>
      </c>
    </row>
    <row r="41" spans="1:101" ht="18" customHeight="1" x14ac:dyDescent="0.35">
      <c r="A41" s="2123" t="s">
        <v>1243</v>
      </c>
      <c r="B41" s="2131">
        <v>32.700000000000003</v>
      </c>
      <c r="C41" s="554">
        <v>33.409999999999997</v>
      </c>
      <c r="D41" s="554">
        <v>29.32</v>
      </c>
      <c r="E41" s="554">
        <v>31.85</v>
      </c>
      <c r="F41" s="697">
        <v>32.076084308894046</v>
      </c>
      <c r="G41" s="882">
        <v>30.7</v>
      </c>
      <c r="H41" s="554">
        <v>35.53</v>
      </c>
      <c r="I41" s="554">
        <v>34.590000000000003</v>
      </c>
      <c r="J41" s="554">
        <v>30.29</v>
      </c>
      <c r="K41" s="697">
        <v>32.701981636983369</v>
      </c>
      <c r="L41" s="2114">
        <v>33.18</v>
      </c>
      <c r="M41" s="2115">
        <v>31.614450000000001</v>
      </c>
      <c r="N41" s="2115">
        <v>32.869999999999997</v>
      </c>
      <c r="O41" s="2115">
        <v>30.67</v>
      </c>
      <c r="P41" s="697">
        <v>32.325954181079958</v>
      </c>
      <c r="Q41" s="2115">
        <v>16.04</v>
      </c>
      <c r="R41" s="2115">
        <v>21.61</v>
      </c>
      <c r="S41" s="2115">
        <v>21.65</v>
      </c>
      <c r="T41" s="554">
        <v>23.25</v>
      </c>
      <c r="U41" s="691">
        <v>21.08</v>
      </c>
      <c r="V41" s="2131">
        <v>29.36</v>
      </c>
      <c r="W41" s="554">
        <v>37.86</v>
      </c>
      <c r="X41" s="554">
        <v>37.35</v>
      </c>
      <c r="Y41" s="554">
        <v>41.86</v>
      </c>
      <c r="Z41" s="697">
        <v>36.317417672243508</v>
      </c>
      <c r="AA41" s="554">
        <v>54.87</v>
      </c>
      <c r="AB41" s="554">
        <v>62.04</v>
      </c>
      <c r="AC41" s="554">
        <v>62.26</v>
      </c>
      <c r="AD41" s="554">
        <v>45.75</v>
      </c>
      <c r="AE41" s="691">
        <v>57.694840885686489</v>
      </c>
      <c r="AF41" s="2130">
        <v>58.12</v>
      </c>
      <c r="AG41" s="691">
        <v>60.58</v>
      </c>
      <c r="AH41" s="691">
        <v>40.799999999999997</v>
      </c>
      <c r="AI41" s="691">
        <v>51.83</v>
      </c>
      <c r="AJ41" s="697">
        <v>5.3463821376654517E-5</v>
      </c>
      <c r="AK41" s="2130">
        <v>51.71</v>
      </c>
      <c r="AL41" s="691">
        <v>51.308206849282854</v>
      </c>
      <c r="AM41" s="691">
        <v>45.88</v>
      </c>
      <c r="AN41" s="691">
        <v>41.54</v>
      </c>
      <c r="AO41" s="697">
        <v>4.6968359457092071E-5</v>
      </c>
      <c r="AP41" s="691">
        <v>46.874445865145958</v>
      </c>
      <c r="AQ41" s="691">
        <v>43.673629072890868</v>
      </c>
      <c r="AR41" s="691">
        <v>45.28</v>
      </c>
      <c r="AS41" s="702">
        <v>41.051294530138513</v>
      </c>
      <c r="AT41" s="702">
        <v>44.695348027735683</v>
      </c>
      <c r="AU41" s="2142">
        <v>36.362243279951066</v>
      </c>
      <c r="AV41" s="668">
        <v>37.949924278066263</v>
      </c>
      <c r="AW41" s="2143">
        <v>34.523050775440836</v>
      </c>
      <c r="AX41" s="2145">
        <v>35.008521811230366</v>
      </c>
      <c r="AY41" s="2148">
        <v>36.464306103342359</v>
      </c>
      <c r="AZ41" s="672">
        <v>29.79</v>
      </c>
      <c r="BA41" s="672">
        <v>41.98496210827075</v>
      </c>
      <c r="BB41" s="672">
        <v>33.001574647509877</v>
      </c>
      <c r="BC41" s="672">
        <v>28.097780275358247</v>
      </c>
      <c r="BD41" s="2144">
        <v>38.727330575223441</v>
      </c>
      <c r="BE41" s="724">
        <v>29.254305420054887</v>
      </c>
      <c r="BF41" s="724">
        <v>37.535893071364889</v>
      </c>
      <c r="BG41" s="724">
        <v>40.190136954989619</v>
      </c>
      <c r="BH41" s="724">
        <v>35.417913403256833</v>
      </c>
      <c r="BI41" s="2126">
        <v>34.435114149343207</v>
      </c>
      <c r="BJ41" s="724">
        <v>35.984016689042711</v>
      </c>
      <c r="BK41" s="724">
        <v>38.675359752351724</v>
      </c>
      <c r="BL41" s="724">
        <v>26.473688160363384</v>
      </c>
      <c r="BM41" s="724">
        <v>21.565344292001036</v>
      </c>
      <c r="BN41" s="697">
        <v>33.055157295039137</v>
      </c>
      <c r="BO41" s="2130">
        <v>30.63</v>
      </c>
      <c r="BP41" s="691">
        <v>29.62</v>
      </c>
      <c r="BQ41" s="691">
        <v>16.312690444997276</v>
      </c>
      <c r="BR41" s="691">
        <v>30.625666998293692</v>
      </c>
      <c r="BS41" s="697">
        <v>24.626542804792862</v>
      </c>
      <c r="BT41" s="691">
        <v>30.062744547937005</v>
      </c>
      <c r="BU41" s="691">
        <v>18.050236607142857</v>
      </c>
      <c r="BV41" s="691">
        <v>22.163022769516729</v>
      </c>
      <c r="BW41" s="691">
        <v>28.029556124993551</v>
      </c>
      <c r="BX41" s="697">
        <v>26.123190033172673</v>
      </c>
      <c r="BY41" s="691">
        <v>28.391255441673781</v>
      </c>
      <c r="BZ41" s="691">
        <v>27.741560865885187</v>
      </c>
      <c r="CA41" s="691">
        <v>19.634845539156487</v>
      </c>
      <c r="CB41" s="691">
        <v>46.117184942716861</v>
      </c>
      <c r="CC41" s="697">
        <v>29.773968682099746</v>
      </c>
      <c r="CD41" s="2130">
        <v>47.198728441663157</v>
      </c>
      <c r="CE41" s="691">
        <v>31.527665566355264</v>
      </c>
      <c r="CF41" s="691">
        <v>52.386286741745757</v>
      </c>
      <c r="CG41" s="691">
        <v>59.094315312858278</v>
      </c>
      <c r="CH41" s="697">
        <v>45.365178867014478</v>
      </c>
      <c r="CI41" s="2130">
        <v>53.586341710024634</v>
      </c>
      <c r="CJ41" s="691">
        <v>49.524693615272589</v>
      </c>
      <c r="CK41" s="691">
        <v>54.437221400224281</v>
      </c>
      <c r="CL41" s="691">
        <v>38.902287830673345</v>
      </c>
      <c r="CM41" s="697">
        <v>48.960650261719522</v>
      </c>
      <c r="CN41" s="2130">
        <v>45.602206756204836</v>
      </c>
      <c r="CO41" s="691">
        <v>46.904191898423967</v>
      </c>
      <c r="CP41" s="691">
        <v>45.872659010655944</v>
      </c>
      <c r="CQ41" s="691">
        <v>45.631912642108801</v>
      </c>
      <c r="CR41" s="697">
        <f>AVERAGE(CN41:CQ41)</f>
        <v>46.002742576848391</v>
      </c>
      <c r="CS41" s="2130">
        <v>37.641821011331146</v>
      </c>
      <c r="CT41" s="691">
        <v>32.686282545005419</v>
      </c>
      <c r="CU41" s="691">
        <v>34.630000000000003</v>
      </c>
      <c r="CV41" s="691">
        <v>25.207916505443251</v>
      </c>
      <c r="CW41" s="697">
        <f>AVERAGE(CS41:CV41)</f>
        <v>32.541505015444955</v>
      </c>
    </row>
    <row r="42" spans="1:101" ht="18" customHeight="1" x14ac:dyDescent="0.35">
      <c r="A42" s="2123" t="s">
        <v>1244</v>
      </c>
      <c r="B42" s="2131"/>
      <c r="F42" s="2135"/>
      <c r="G42" s="2131"/>
      <c r="J42" s="554"/>
      <c r="K42" s="2135"/>
      <c r="L42" s="2131"/>
      <c r="N42" s="2115"/>
      <c r="O42" s="2115"/>
      <c r="P42" s="2135"/>
      <c r="V42" s="2131"/>
      <c r="Z42" s="2135"/>
      <c r="AF42" s="2131"/>
      <c r="AJ42" s="2135"/>
      <c r="AK42" s="2131"/>
      <c r="AO42" s="2135"/>
      <c r="AU42" s="2131"/>
      <c r="AY42" s="2135"/>
      <c r="BD42" s="2135"/>
      <c r="BI42" s="2135"/>
      <c r="BN42" s="697"/>
      <c r="BO42" s="2130"/>
      <c r="BP42" s="691"/>
      <c r="BQ42" s="691"/>
      <c r="BR42" s="691"/>
      <c r="BS42" s="697"/>
      <c r="BT42" s="691"/>
      <c r="BU42" s="691"/>
      <c r="BV42" s="691"/>
      <c r="BW42" s="691"/>
      <c r="BX42" s="697"/>
      <c r="BY42" s="691"/>
      <c r="BZ42" s="691"/>
      <c r="CA42" s="691"/>
      <c r="CB42" s="691"/>
      <c r="CC42" s="697"/>
      <c r="CD42" s="2130"/>
      <c r="CE42" s="691"/>
      <c r="CF42" s="691"/>
      <c r="CG42" s="691"/>
      <c r="CH42" s="697"/>
      <c r="CI42" s="2130"/>
      <c r="CJ42" s="691"/>
      <c r="CK42" s="691"/>
      <c r="CL42" s="691"/>
      <c r="CM42" s="697"/>
      <c r="CN42" s="2130"/>
      <c r="CO42" s="691"/>
      <c r="CP42" s="691"/>
      <c r="CQ42" s="691"/>
      <c r="CR42" s="697"/>
      <c r="CS42" s="2130"/>
      <c r="CT42" s="691"/>
      <c r="CU42" s="691"/>
      <c r="CV42" s="691"/>
      <c r="CW42" s="697"/>
    </row>
    <row r="43" spans="1:101" s="2107" customFormat="1" ht="18" customHeight="1" x14ac:dyDescent="0.35">
      <c r="A43" s="2113" t="s">
        <v>1245</v>
      </c>
      <c r="B43" s="2117">
        <v>5.1207844399999995</v>
      </c>
      <c r="C43" s="995">
        <v>5.4516243600000003</v>
      </c>
      <c r="D43" s="995">
        <v>6.8432303999999995</v>
      </c>
      <c r="E43" s="995">
        <v>5.1302082999999996</v>
      </c>
      <c r="F43" s="2116">
        <v>22.545847500000001</v>
      </c>
      <c r="G43" s="2117">
        <v>5.3013564999999998</v>
      </c>
      <c r="H43" s="995">
        <v>3.4089527999999998</v>
      </c>
      <c r="I43" s="995">
        <v>5.8092423400000008</v>
      </c>
      <c r="J43" s="995">
        <v>5.1637189799999996</v>
      </c>
      <c r="K43" s="2118">
        <v>19.683270619999998</v>
      </c>
      <c r="L43" s="2117">
        <v>3.5879765400000001</v>
      </c>
      <c r="M43" s="995">
        <v>3.8097089999999998</v>
      </c>
      <c r="N43" s="995">
        <v>6.7997947500000002</v>
      </c>
      <c r="O43" s="995">
        <v>7.5197420199999998</v>
      </c>
      <c r="P43" s="2118">
        <v>21.71722231</v>
      </c>
      <c r="Q43" s="995">
        <v>4.3307027400000004</v>
      </c>
      <c r="R43" s="995">
        <v>1.93975513</v>
      </c>
      <c r="S43" s="995">
        <v>1.87435989</v>
      </c>
      <c r="T43" s="995">
        <v>2.9369570600000001</v>
      </c>
      <c r="U43" s="995">
        <v>11.08177482</v>
      </c>
      <c r="V43" s="2117">
        <v>6.1674366599999999</v>
      </c>
      <c r="W43" s="995">
        <v>1.32</v>
      </c>
      <c r="X43" s="995">
        <v>6.4004399999999997</v>
      </c>
      <c r="Y43" s="995">
        <v>1.25984981</v>
      </c>
      <c r="Z43" s="2118">
        <v>15.14772647</v>
      </c>
      <c r="AA43" s="995">
        <v>3.4999162500000001</v>
      </c>
      <c r="AB43" s="995">
        <v>1.6798397599999999</v>
      </c>
      <c r="AC43" s="995">
        <v>0.79005199999999998</v>
      </c>
      <c r="AD43" s="995">
        <v>1.1198458200000001</v>
      </c>
      <c r="AE43" s="995">
        <v>7.0896538300000005</v>
      </c>
      <c r="AF43" s="2117">
        <v>5.3197799200000002</v>
      </c>
      <c r="AG43" s="995">
        <v>4.3593553200000006</v>
      </c>
      <c r="AH43" s="995">
        <v>6.0301056999999991</v>
      </c>
      <c r="AI43" s="995">
        <v>8.9203140100000002</v>
      </c>
      <c r="AJ43" s="2118">
        <v>24.629554949999999</v>
      </c>
      <c r="AK43" s="2117">
        <v>6.7467078600000008</v>
      </c>
      <c r="AL43" s="995">
        <v>4.8284799999999999</v>
      </c>
      <c r="AM43" s="995">
        <v>12.413</v>
      </c>
      <c r="AN43" s="995">
        <v>8.5724</v>
      </c>
      <c r="AO43" s="2118">
        <v>32.560587859999998</v>
      </c>
      <c r="AP43" s="995">
        <v>10.743880000000001</v>
      </c>
      <c r="AQ43" s="995">
        <v>9.8486799999999999</v>
      </c>
      <c r="AR43" s="995">
        <v>9.2781199999999995</v>
      </c>
      <c r="AS43" s="995">
        <v>6.3880400000000002</v>
      </c>
      <c r="AT43" s="995">
        <v>36.258720000000004</v>
      </c>
      <c r="AU43" s="2117">
        <v>8.2400400000000005</v>
      </c>
      <c r="AV43" s="995">
        <v>10.318519999999999</v>
      </c>
      <c r="AW43" s="2119">
        <v>13.18</v>
      </c>
      <c r="AX43" s="2119">
        <v>9.3200000000000021</v>
      </c>
      <c r="AY43" s="2118">
        <v>41.05856</v>
      </c>
      <c r="AZ43" s="2121">
        <v>8.8528834578031699</v>
      </c>
      <c r="BA43" s="2121">
        <v>8.8947839999999996</v>
      </c>
      <c r="BB43" s="2121">
        <v>10.189952</v>
      </c>
      <c r="BC43" s="2121">
        <v>10.767232</v>
      </c>
      <c r="BD43" s="2116">
        <v>38.704851457803166</v>
      </c>
      <c r="BE43" s="2121">
        <v>12.41094</v>
      </c>
      <c r="BF43" s="2121">
        <v>12.295854</v>
      </c>
      <c r="BG43" s="2121">
        <v>11.712351999999999</v>
      </c>
      <c r="BH43" s="2121">
        <v>14.440480000000001</v>
      </c>
      <c r="BI43" s="2116">
        <v>50.859626000000006</v>
      </c>
      <c r="BJ43" s="2121">
        <v>8.9909759999999999</v>
      </c>
      <c r="BK43" s="2121">
        <v>5.5481920000000002</v>
      </c>
      <c r="BL43" s="2121">
        <v>7.2696959999999997</v>
      </c>
      <c r="BM43" s="2121">
        <v>3.5635840000000001</v>
      </c>
      <c r="BN43" s="2116">
        <v>25.372448000000002</v>
      </c>
      <c r="BO43" s="2122">
        <v>8.8755199999999999</v>
      </c>
      <c r="BP43" s="2121">
        <v>11.618317959357766</v>
      </c>
      <c r="BQ43" s="2121">
        <v>5.0518400000000003</v>
      </c>
      <c r="BR43" s="2121">
        <v>10.444928000000003</v>
      </c>
      <c r="BS43" s="2116">
        <v>35.990605959357765</v>
      </c>
      <c r="BT43" s="2121">
        <v>11.303488</v>
      </c>
      <c r="BU43" s="2121">
        <v>10.146193</v>
      </c>
      <c r="BV43" s="2121">
        <v>9.5929099999999998</v>
      </c>
      <c r="BW43" s="2121">
        <v>6.676844</v>
      </c>
      <c r="BX43" s="2116">
        <v>37.719435000000004</v>
      </c>
      <c r="BY43" s="2121">
        <v>4.8143480000000007</v>
      </c>
      <c r="BZ43" s="2121">
        <v>5.1704100000000013</v>
      </c>
      <c r="CA43" s="2121">
        <v>4.6836739999999999</v>
      </c>
      <c r="CB43" s="2121">
        <v>7.3735110000000006</v>
      </c>
      <c r="CC43" s="2116">
        <v>22.041943000000003</v>
      </c>
      <c r="CD43" s="2122">
        <v>0</v>
      </c>
      <c r="CE43" s="2121">
        <v>0</v>
      </c>
      <c r="CF43" s="2121">
        <v>6.2314000000000007</v>
      </c>
      <c r="CG43" s="2121">
        <v>12.479425000000001</v>
      </c>
      <c r="CH43" s="2116">
        <v>18.710825</v>
      </c>
      <c r="CI43" s="2122">
        <v>11.44674</v>
      </c>
      <c r="CJ43" s="2121">
        <v>12.2303</v>
      </c>
      <c r="CK43" s="2121">
        <v>13.30850182</v>
      </c>
      <c r="CL43" s="2121">
        <v>10.146367999999999</v>
      </c>
      <c r="CM43" s="2116">
        <v>47.131909819999997</v>
      </c>
      <c r="CN43" s="2122">
        <v>16.664666799999999</v>
      </c>
      <c r="CO43" s="2121">
        <v>13.352184655</v>
      </c>
      <c r="CP43" s="2121">
        <v>16.597964000000001</v>
      </c>
      <c r="CQ43" s="2121">
        <v>22.0804692</v>
      </c>
      <c r="CR43" s="2116">
        <v>68.695284654999995</v>
      </c>
      <c r="CS43" s="2122">
        <v>34.064267575000002</v>
      </c>
      <c r="CT43" s="2121">
        <v>18.66</v>
      </c>
      <c r="CU43" s="2121">
        <v>25.35</v>
      </c>
      <c r="CV43" s="2121">
        <v>27.15</v>
      </c>
      <c r="CW43" s="2116">
        <f t="shared" ref="CW43:CW44" si="3">CS43+CT43+CU43+CV43</f>
        <v>105.224267575</v>
      </c>
    </row>
    <row r="44" spans="1:101" s="2107" customFormat="1" ht="18" customHeight="1" x14ac:dyDescent="0.35">
      <c r="A44" s="2123" t="s">
        <v>1225</v>
      </c>
      <c r="B44" s="2124">
        <v>213011</v>
      </c>
      <c r="C44" s="2125">
        <v>213957</v>
      </c>
      <c r="D44" s="2125">
        <v>261192</v>
      </c>
      <c r="E44" s="2125">
        <v>199619</v>
      </c>
      <c r="F44" s="2126">
        <v>887779</v>
      </c>
      <c r="G44" s="2124">
        <v>201190</v>
      </c>
      <c r="H44" s="2125">
        <v>129127</v>
      </c>
      <c r="I44" s="2125">
        <v>219134</v>
      </c>
      <c r="J44" s="2125">
        <v>198834</v>
      </c>
      <c r="K44" s="2127">
        <v>748285</v>
      </c>
      <c r="L44" s="2124">
        <v>129858</v>
      </c>
      <c r="M44" s="2125">
        <v>133674</v>
      </c>
      <c r="N44" s="2125">
        <v>218995</v>
      </c>
      <c r="O44" s="2125">
        <v>255166</v>
      </c>
      <c r="P44" s="2127">
        <v>737693</v>
      </c>
      <c r="Q44" s="2125">
        <v>183039</v>
      </c>
      <c r="R44" s="2125">
        <v>91801</v>
      </c>
      <c r="S44" s="2125">
        <v>87139</v>
      </c>
      <c r="T44" s="2125">
        <v>128927</v>
      </c>
      <c r="U44" s="2125">
        <v>490906</v>
      </c>
      <c r="V44" s="2124">
        <v>212817</v>
      </c>
      <c r="W44" s="2125">
        <v>44000</v>
      </c>
      <c r="X44" s="2125">
        <v>213348</v>
      </c>
      <c r="Y44" s="2125">
        <v>41981</v>
      </c>
      <c r="Z44" s="2127">
        <v>512146</v>
      </c>
      <c r="AA44" s="2125">
        <v>116625</v>
      </c>
      <c r="AB44" s="2125">
        <v>55976</v>
      </c>
      <c r="AC44" s="2125">
        <v>26300</v>
      </c>
      <c r="AD44" s="2125">
        <v>37403</v>
      </c>
      <c r="AE44" s="2125">
        <v>236304</v>
      </c>
      <c r="AF44" s="2124">
        <v>166712</v>
      </c>
      <c r="AG44" s="2125">
        <v>129281</v>
      </c>
      <c r="AH44" s="2125">
        <v>168110</v>
      </c>
      <c r="AI44" s="2125">
        <v>245671</v>
      </c>
      <c r="AJ44" s="2127">
        <v>709774</v>
      </c>
      <c r="AK44" s="2124">
        <v>172066</v>
      </c>
      <c r="AL44" s="2125">
        <v>120712</v>
      </c>
      <c r="AM44" s="2125">
        <v>310325</v>
      </c>
      <c r="AN44" s="2125">
        <v>214310</v>
      </c>
      <c r="AO44" s="2127">
        <v>817413</v>
      </c>
      <c r="AP44" s="2125">
        <v>268597</v>
      </c>
      <c r="AQ44" s="2125">
        <v>246182</v>
      </c>
      <c r="AR44" s="2125">
        <v>231953</v>
      </c>
      <c r="AS44" s="2125">
        <v>159701</v>
      </c>
      <c r="AT44" s="2125">
        <v>906433</v>
      </c>
      <c r="AU44" s="2124">
        <v>206001</v>
      </c>
      <c r="AV44" s="2125">
        <v>257963</v>
      </c>
      <c r="AW44" s="2147">
        <v>329400</v>
      </c>
      <c r="AX44" s="2147">
        <v>232887</v>
      </c>
      <c r="AY44" s="2127">
        <v>1026251</v>
      </c>
      <c r="AZ44" s="724">
        <v>269626</v>
      </c>
      <c r="BA44" s="724">
        <v>277962</v>
      </c>
      <c r="BB44" s="724">
        <v>318436</v>
      </c>
      <c r="BC44" s="724">
        <v>336476</v>
      </c>
      <c r="BD44" s="2126">
        <v>1202500</v>
      </c>
      <c r="BE44" s="724">
        <v>413698</v>
      </c>
      <c r="BF44" s="724">
        <v>400027</v>
      </c>
      <c r="BG44" s="724">
        <v>366011</v>
      </c>
      <c r="BH44" s="724">
        <v>451265</v>
      </c>
      <c r="BI44" s="2126">
        <v>1631001</v>
      </c>
      <c r="BJ44" s="724">
        <v>280968</v>
      </c>
      <c r="BK44" s="724">
        <v>173381</v>
      </c>
      <c r="BL44" s="724">
        <v>227178</v>
      </c>
      <c r="BM44" s="724">
        <v>111362</v>
      </c>
      <c r="BN44" s="697">
        <v>792889</v>
      </c>
      <c r="BO44" s="2130">
        <v>277360</v>
      </c>
      <c r="BP44" s="691">
        <v>363069</v>
      </c>
      <c r="BQ44" s="691">
        <v>157870</v>
      </c>
      <c r="BR44" s="691">
        <v>326404</v>
      </c>
      <c r="BS44" s="697">
        <v>1124703</v>
      </c>
      <c r="BT44" s="691">
        <v>353234</v>
      </c>
      <c r="BU44" s="691">
        <v>337697</v>
      </c>
      <c r="BV44" s="691">
        <v>330790</v>
      </c>
      <c r="BW44" s="691">
        <v>230236</v>
      </c>
      <c r="BX44" s="697">
        <v>1251957</v>
      </c>
      <c r="BY44" s="691">
        <v>166012</v>
      </c>
      <c r="BZ44" s="691">
        <v>178290</v>
      </c>
      <c r="CA44" s="691">
        <v>161506</v>
      </c>
      <c r="CB44" s="691">
        <v>254259</v>
      </c>
      <c r="CC44" s="697">
        <v>760067</v>
      </c>
      <c r="CD44" s="2130">
        <v>0</v>
      </c>
      <c r="CE44" s="691">
        <v>0</v>
      </c>
      <c r="CF44" s="691">
        <v>178040</v>
      </c>
      <c r="CG44" s="691">
        <v>356555</v>
      </c>
      <c r="CH44" s="697">
        <v>534595</v>
      </c>
      <c r="CI44" s="2130">
        <v>301230</v>
      </c>
      <c r="CJ44" s="691">
        <v>321850</v>
      </c>
      <c r="CK44" s="691">
        <v>344109.52999999997</v>
      </c>
      <c r="CL44" s="691">
        <v>253659.19999999998</v>
      </c>
      <c r="CM44" s="697">
        <v>1220848.73</v>
      </c>
      <c r="CN44" s="2130">
        <v>416616.67000000004</v>
      </c>
      <c r="CO44" s="691">
        <v>324945.36</v>
      </c>
      <c r="CP44" s="691">
        <v>414949.10000000003</v>
      </c>
      <c r="CQ44" s="691">
        <v>552011.73</v>
      </c>
      <c r="CR44" s="697">
        <v>1708522.8599999999</v>
      </c>
      <c r="CS44" s="2130">
        <v>598548.10000000009</v>
      </c>
      <c r="CT44" s="691">
        <v>330728.68</v>
      </c>
      <c r="CU44" s="691">
        <v>534152.72</v>
      </c>
      <c r="CV44" s="691">
        <v>602349.38</v>
      </c>
      <c r="CW44" s="697">
        <f t="shared" si="3"/>
        <v>2065778.88</v>
      </c>
    </row>
    <row r="45" spans="1:101" ht="18" customHeight="1" x14ac:dyDescent="0.35">
      <c r="A45" s="2123" t="s">
        <v>1226</v>
      </c>
      <c r="B45" s="2131">
        <v>24.04</v>
      </c>
      <c r="C45" s="554">
        <v>25.48</v>
      </c>
      <c r="D45" s="2115">
        <v>26.2</v>
      </c>
      <c r="E45" s="554">
        <v>25.7</v>
      </c>
      <c r="F45" s="697">
        <v>25.395788253608163</v>
      </c>
      <c r="G45" s="882">
        <v>26.35</v>
      </c>
      <c r="H45" s="881">
        <v>26.4</v>
      </c>
      <c r="I45" s="881">
        <v>26.51</v>
      </c>
      <c r="J45" s="881">
        <v>25.97</v>
      </c>
      <c r="K45" s="697">
        <v>26.30451047395043</v>
      </c>
      <c r="L45" s="882">
        <v>27.63</v>
      </c>
      <c r="M45" s="881">
        <v>28.5</v>
      </c>
      <c r="N45" s="881">
        <v>31.05</v>
      </c>
      <c r="O45" s="881">
        <v>29.47</v>
      </c>
      <c r="P45" s="697">
        <v>29.439376963045603</v>
      </c>
      <c r="Q45" s="881">
        <v>23.66</v>
      </c>
      <c r="R45" s="881">
        <v>21.13</v>
      </c>
      <c r="S45" s="881">
        <v>21.51</v>
      </c>
      <c r="T45" s="554">
        <v>22.78</v>
      </c>
      <c r="U45" s="691">
        <v>22.574127877842194</v>
      </c>
      <c r="V45" s="2131">
        <v>28.98</v>
      </c>
      <c r="W45" s="881">
        <v>30</v>
      </c>
      <c r="X45" s="881">
        <v>30</v>
      </c>
      <c r="Y45" s="881">
        <v>30.01</v>
      </c>
      <c r="Z45" s="886">
        <v>29.576969204094144</v>
      </c>
      <c r="AA45" s="554">
        <v>30.01</v>
      </c>
      <c r="AB45" s="554">
        <v>30.01</v>
      </c>
      <c r="AC45" s="554">
        <v>30.04</v>
      </c>
      <c r="AD45" s="554">
        <v>29.94</v>
      </c>
      <c r="AE45" s="691">
        <v>30.002259081522109</v>
      </c>
      <c r="AF45" s="2130">
        <v>31.91</v>
      </c>
      <c r="AG45" s="691">
        <v>33.72</v>
      </c>
      <c r="AH45" s="691">
        <v>35.869999999999997</v>
      </c>
      <c r="AI45" s="691">
        <v>36.31</v>
      </c>
      <c r="AJ45" s="697">
        <v>34.700559544305655</v>
      </c>
      <c r="AK45" s="2130">
        <v>39.21</v>
      </c>
      <c r="AL45" s="691">
        <v>40</v>
      </c>
      <c r="AM45" s="691">
        <v>40</v>
      </c>
      <c r="AN45" s="691">
        <v>40</v>
      </c>
      <c r="AO45" s="697">
        <v>39.833704455397701</v>
      </c>
      <c r="AP45" s="691">
        <v>40</v>
      </c>
      <c r="AQ45" s="691">
        <v>40.00568684956658</v>
      </c>
      <c r="AR45" s="691">
        <v>40</v>
      </c>
      <c r="AS45" s="702">
        <v>40</v>
      </c>
      <c r="AT45" s="702">
        <v>40.001544515700559</v>
      </c>
      <c r="AU45" s="2142">
        <v>40</v>
      </c>
      <c r="AV45" s="668">
        <v>40</v>
      </c>
      <c r="AW45" s="2143">
        <v>40.012143290831816</v>
      </c>
      <c r="AX45" s="2145">
        <v>40.019408554363281</v>
      </c>
      <c r="AY45" s="2148">
        <v>40.008302062555849</v>
      </c>
      <c r="AZ45" s="672">
        <v>32.833938336077267</v>
      </c>
      <c r="BA45" s="672">
        <v>32</v>
      </c>
      <c r="BB45" s="672">
        <v>32</v>
      </c>
      <c r="BC45" s="672">
        <v>32</v>
      </c>
      <c r="BD45" s="2144">
        <v>32.186986659295769</v>
      </c>
      <c r="BE45" s="672">
        <v>30</v>
      </c>
      <c r="BF45" s="672">
        <v>30.737560214685509</v>
      </c>
      <c r="BG45" s="672">
        <v>32</v>
      </c>
      <c r="BH45" s="672">
        <v>32</v>
      </c>
      <c r="BI45" s="2144">
        <v>31.183074688488848</v>
      </c>
      <c r="BJ45" s="672">
        <v>32</v>
      </c>
      <c r="BK45" s="672">
        <v>32</v>
      </c>
      <c r="BL45" s="672">
        <v>32</v>
      </c>
      <c r="BM45" s="672">
        <v>32</v>
      </c>
      <c r="BN45" s="697">
        <v>32.000000000000007</v>
      </c>
      <c r="BO45" s="2130">
        <v>32</v>
      </c>
      <c r="BP45" s="691">
        <v>32.000302860772379</v>
      </c>
      <c r="BQ45" s="691">
        <v>32</v>
      </c>
      <c r="BR45" s="691">
        <v>32.000000000000007</v>
      </c>
      <c r="BS45" s="697">
        <v>32.000097767461959</v>
      </c>
      <c r="BT45" s="691">
        <v>32</v>
      </c>
      <c r="BU45" s="691">
        <v>30.045256546549126</v>
      </c>
      <c r="BV45" s="691">
        <v>29</v>
      </c>
      <c r="BW45" s="691">
        <v>29</v>
      </c>
      <c r="BX45" s="697">
        <v>30.128379009822225</v>
      </c>
      <c r="BY45" s="691">
        <v>29.000000000000004</v>
      </c>
      <c r="BZ45" s="691">
        <v>29.000000000000004</v>
      </c>
      <c r="CA45" s="691">
        <v>29</v>
      </c>
      <c r="CB45" s="691">
        <v>29.000000000000004</v>
      </c>
      <c r="CC45" s="697">
        <v>29.000000000000004</v>
      </c>
      <c r="CD45" s="2130">
        <v>0</v>
      </c>
      <c r="CE45" s="691">
        <v>0</v>
      </c>
      <c r="CF45" s="691">
        <v>35.000000000000007</v>
      </c>
      <c r="CG45" s="691">
        <v>35</v>
      </c>
      <c r="CH45" s="697">
        <v>35</v>
      </c>
      <c r="CI45" s="2130">
        <v>38</v>
      </c>
      <c r="CJ45" s="691">
        <v>38</v>
      </c>
      <c r="CK45" s="691">
        <v>38.675191064891465</v>
      </c>
      <c r="CL45" s="691">
        <v>40</v>
      </c>
      <c r="CM45" s="697">
        <v>38.605855632908749</v>
      </c>
      <c r="CN45" s="2130">
        <v>40</v>
      </c>
      <c r="CO45" s="691">
        <v>41.090553362571484</v>
      </c>
      <c r="CP45" s="691">
        <v>40</v>
      </c>
      <c r="CQ45" s="691">
        <v>40</v>
      </c>
      <c r="CR45" s="697">
        <f>AVERAGE(CN45:CQ45)</f>
        <v>40.272638340642871</v>
      </c>
      <c r="CS45" s="2130">
        <v>56.911495625831904</v>
      </c>
      <c r="CT45" s="691">
        <v>56.41</v>
      </c>
      <c r="CU45" s="691">
        <v>47.45</v>
      </c>
      <c r="CV45" s="691">
        <v>45.07</v>
      </c>
      <c r="CW45" s="697">
        <f>AVERAGE(CS45:CV45)</f>
        <v>51.460373906457974</v>
      </c>
    </row>
    <row r="46" spans="1:101" ht="18" hidden="1" customHeight="1" x14ac:dyDescent="0.35">
      <c r="A46" s="2113"/>
      <c r="B46" s="2131">
        <v>0</v>
      </c>
      <c r="C46" s="554">
        <v>0</v>
      </c>
      <c r="D46" s="554">
        <v>0</v>
      </c>
      <c r="E46" s="554">
        <v>1</v>
      </c>
      <c r="F46" s="2135"/>
      <c r="G46" s="2131"/>
      <c r="J46" s="554"/>
      <c r="K46" s="2135"/>
      <c r="L46" s="2131"/>
      <c r="N46" s="2125"/>
      <c r="O46" s="2125"/>
      <c r="P46" s="2135"/>
      <c r="V46" s="2131"/>
      <c r="Z46" s="2135"/>
      <c r="AF46" s="2131"/>
      <c r="AJ46" s="2135"/>
      <c r="AK46" s="2131"/>
      <c r="AM46" s="554">
        <v>544.54999999999995</v>
      </c>
      <c r="AO46" s="2135">
        <v>544.54999999999995</v>
      </c>
      <c r="AU46" s="2131"/>
      <c r="AY46" s="2135"/>
      <c r="BD46" s="2135"/>
      <c r="BI46" s="2135"/>
      <c r="BJ46" s="554">
        <v>575.31470281012719</v>
      </c>
      <c r="BN46" s="697"/>
      <c r="BO46" s="2130"/>
      <c r="BP46" s="691"/>
      <c r="BQ46" s="691"/>
      <c r="BR46" s="691"/>
      <c r="BS46" s="697"/>
      <c r="BT46" s="691"/>
      <c r="BU46" s="691"/>
      <c r="BV46" s="691"/>
      <c r="BW46" s="691"/>
      <c r="BX46" s="697"/>
      <c r="BY46" s="691"/>
      <c r="BZ46" s="691"/>
      <c r="CA46" s="691"/>
      <c r="CB46" s="691"/>
      <c r="CC46" s="697"/>
      <c r="CD46" s="2130"/>
      <c r="CE46" s="691"/>
      <c r="CF46" s="691"/>
      <c r="CG46" s="691"/>
      <c r="CH46" s="697"/>
      <c r="CI46" s="2130"/>
      <c r="CJ46" s="691"/>
      <c r="CK46" s="691"/>
      <c r="CL46" s="691"/>
      <c r="CM46" s="697"/>
      <c r="CN46" s="2130"/>
      <c r="CO46" s="691"/>
      <c r="CP46" s="691"/>
      <c r="CQ46" s="691"/>
      <c r="CR46" s="697"/>
      <c r="CS46" s="2130"/>
      <c r="CT46" s="691"/>
      <c r="CU46" s="691"/>
      <c r="CV46" s="691"/>
      <c r="CW46" s="697"/>
    </row>
    <row r="47" spans="1:101" ht="18" hidden="1" customHeight="1" x14ac:dyDescent="0.35">
      <c r="A47" s="2123" t="s">
        <v>1246</v>
      </c>
      <c r="B47" s="2124">
        <v>0</v>
      </c>
      <c r="C47" s="2125">
        <v>0</v>
      </c>
      <c r="D47" s="2125">
        <v>0</v>
      </c>
      <c r="E47" s="2125">
        <v>1</v>
      </c>
      <c r="F47" s="2135"/>
      <c r="G47" s="2124"/>
      <c r="H47" s="2125"/>
      <c r="I47" s="2125"/>
      <c r="J47" s="2125"/>
      <c r="K47" s="2127"/>
      <c r="L47" s="2131"/>
      <c r="N47" s="2115"/>
      <c r="O47" s="2115"/>
      <c r="P47" s="2127"/>
      <c r="U47" s="2125"/>
      <c r="V47" s="2131"/>
      <c r="Z47" s="2135"/>
      <c r="AE47" s="2125"/>
      <c r="AF47" s="2124"/>
      <c r="AG47" s="2125"/>
      <c r="AH47" s="2125"/>
      <c r="AI47" s="2125"/>
      <c r="AJ47" s="2127"/>
      <c r="AK47" s="2124"/>
      <c r="AL47" s="2125"/>
      <c r="AM47" s="2125"/>
      <c r="AN47" s="2125"/>
      <c r="AO47" s="2127">
        <v>0</v>
      </c>
      <c r="AP47" s="2125"/>
      <c r="AQ47" s="2125"/>
      <c r="AR47" s="2125"/>
      <c r="AT47" s="554">
        <v>0</v>
      </c>
      <c r="AU47" s="2131"/>
      <c r="AY47" s="2135">
        <v>0</v>
      </c>
      <c r="BD47" s="2135"/>
      <c r="BI47" s="2135"/>
      <c r="BN47" s="697"/>
      <c r="BO47" s="2130"/>
      <c r="BP47" s="691"/>
      <c r="BQ47" s="691"/>
      <c r="BR47" s="691"/>
      <c r="BS47" s="697"/>
      <c r="BT47" s="691"/>
      <c r="BU47" s="691"/>
      <c r="BV47" s="691"/>
      <c r="BW47" s="691"/>
      <c r="BX47" s="697"/>
      <c r="BY47" s="691"/>
      <c r="BZ47" s="691"/>
      <c r="CA47" s="691"/>
      <c r="CB47" s="691"/>
      <c r="CC47" s="697">
        <v>0</v>
      </c>
      <c r="CD47" s="2130"/>
      <c r="CE47" s="691"/>
      <c r="CF47" s="691"/>
      <c r="CG47" s="691"/>
      <c r="CH47" s="697">
        <v>0</v>
      </c>
      <c r="CI47" s="2130"/>
      <c r="CJ47" s="691"/>
      <c r="CK47" s="691"/>
      <c r="CL47" s="691"/>
      <c r="CM47" s="697"/>
      <c r="CN47" s="2130"/>
      <c r="CO47" s="691"/>
      <c r="CP47" s="691"/>
      <c r="CQ47" s="691"/>
      <c r="CR47" s="697"/>
      <c r="CS47" s="2130"/>
      <c r="CT47" s="691"/>
      <c r="CU47" s="691"/>
      <c r="CV47" s="691"/>
      <c r="CW47" s="697"/>
    </row>
    <row r="48" spans="1:101" ht="18" hidden="1" customHeight="1" x14ac:dyDescent="0.35">
      <c r="A48" s="2151" t="s">
        <v>1247</v>
      </c>
      <c r="B48" s="2131">
        <v>0</v>
      </c>
      <c r="C48" s="554">
        <v>0</v>
      </c>
      <c r="D48" s="554">
        <v>0</v>
      </c>
      <c r="E48" s="554">
        <v>1</v>
      </c>
      <c r="F48" s="2135"/>
      <c r="G48" s="2131"/>
      <c r="J48" s="554"/>
      <c r="K48" s="2135"/>
      <c r="L48" s="2131"/>
      <c r="N48" s="2125"/>
      <c r="O48" s="2125"/>
      <c r="P48" s="2135"/>
      <c r="V48" s="2131"/>
      <c r="Z48" s="2135"/>
      <c r="AF48" s="2131"/>
      <c r="AJ48" s="2135"/>
      <c r="AK48" s="2131"/>
      <c r="AO48" s="2135">
        <v>0</v>
      </c>
      <c r="AT48" s="554">
        <v>0</v>
      </c>
      <c r="AU48" s="2131"/>
      <c r="AY48" s="2135">
        <v>0</v>
      </c>
      <c r="BD48" s="2135"/>
      <c r="BI48" s="2135"/>
      <c r="BN48" s="697"/>
      <c r="BO48" s="2130"/>
      <c r="BP48" s="691"/>
      <c r="BQ48" s="691"/>
      <c r="BR48" s="691"/>
      <c r="BS48" s="697">
        <v>0</v>
      </c>
      <c r="BT48" s="691"/>
      <c r="BU48" s="691"/>
      <c r="BV48" s="691"/>
      <c r="BW48" s="691"/>
      <c r="BX48" s="697"/>
      <c r="BY48" s="691"/>
      <c r="BZ48" s="691"/>
      <c r="CA48" s="691"/>
      <c r="CB48" s="691"/>
      <c r="CC48" s="697">
        <v>0</v>
      </c>
      <c r="CD48" s="2130"/>
      <c r="CE48" s="691"/>
      <c r="CF48" s="691"/>
      <c r="CG48" s="691"/>
      <c r="CH48" s="697">
        <v>0</v>
      </c>
      <c r="CI48" s="2130"/>
      <c r="CJ48" s="691"/>
      <c r="CK48" s="691"/>
      <c r="CL48" s="691"/>
      <c r="CM48" s="697"/>
      <c r="CN48" s="2130"/>
      <c r="CO48" s="691"/>
      <c r="CP48" s="691"/>
      <c r="CQ48" s="691"/>
      <c r="CR48" s="697"/>
      <c r="CS48" s="2130"/>
      <c r="CT48" s="691"/>
      <c r="CU48" s="691"/>
      <c r="CV48" s="691"/>
      <c r="CW48" s="697"/>
    </row>
    <row r="49" spans="1:101" ht="18" hidden="1" customHeight="1" x14ac:dyDescent="0.35">
      <c r="A49" s="2134"/>
      <c r="B49" s="2131"/>
      <c r="F49" s="2135"/>
      <c r="G49" s="2131"/>
      <c r="J49" s="554"/>
      <c r="K49" s="2135"/>
      <c r="L49" s="2131"/>
      <c r="N49" s="2115"/>
      <c r="O49" s="2115"/>
      <c r="P49" s="2135"/>
      <c r="V49" s="2131"/>
      <c r="Z49" s="2135"/>
      <c r="AF49" s="2131"/>
      <c r="AJ49" s="2135"/>
      <c r="AK49" s="2131"/>
      <c r="AO49" s="2135">
        <v>0</v>
      </c>
      <c r="AT49" s="554">
        <v>0</v>
      </c>
      <c r="AU49" s="2131"/>
      <c r="AY49" s="2135">
        <v>0</v>
      </c>
      <c r="BD49" s="2135"/>
      <c r="BI49" s="2135"/>
      <c r="BN49" s="697"/>
      <c r="BO49" s="2130"/>
      <c r="BP49" s="691"/>
      <c r="BQ49" s="691"/>
      <c r="BR49" s="691"/>
      <c r="BS49" s="697">
        <v>0</v>
      </c>
      <c r="BT49" s="691"/>
      <c r="BU49" s="691"/>
      <c r="BV49" s="691"/>
      <c r="BW49" s="691"/>
      <c r="BX49" s="697"/>
      <c r="BY49" s="691"/>
      <c r="BZ49" s="691"/>
      <c r="CA49" s="691"/>
      <c r="CB49" s="691"/>
      <c r="CC49" s="697">
        <v>0</v>
      </c>
      <c r="CD49" s="2130"/>
      <c r="CE49" s="691"/>
      <c r="CF49" s="691"/>
      <c r="CG49" s="691"/>
      <c r="CH49" s="697">
        <v>0</v>
      </c>
      <c r="CI49" s="2130"/>
      <c r="CJ49" s="691"/>
      <c r="CK49" s="691"/>
      <c r="CL49" s="691"/>
      <c r="CM49" s="697"/>
      <c r="CN49" s="2130"/>
      <c r="CO49" s="691"/>
      <c r="CP49" s="691"/>
      <c r="CQ49" s="691"/>
      <c r="CR49" s="697"/>
      <c r="CS49" s="2130"/>
      <c r="CT49" s="691"/>
      <c r="CU49" s="691"/>
      <c r="CV49" s="691"/>
      <c r="CW49" s="697"/>
    </row>
    <row r="50" spans="1:101" ht="18" hidden="1" customHeight="1" x14ac:dyDescent="0.35">
      <c r="A50" s="2136" t="s">
        <v>1248</v>
      </c>
      <c r="B50" s="2131">
        <v>0</v>
      </c>
      <c r="C50" s="554">
        <v>0</v>
      </c>
      <c r="D50" s="554">
        <v>0</v>
      </c>
      <c r="E50" s="554">
        <v>1</v>
      </c>
      <c r="F50" s="2135"/>
      <c r="G50" s="2131"/>
      <c r="J50" s="554"/>
      <c r="K50" s="2135"/>
      <c r="L50" s="2131"/>
      <c r="N50" s="2125"/>
      <c r="O50" s="2125"/>
      <c r="P50" s="2135"/>
      <c r="V50" s="2131"/>
      <c r="Z50" s="2135"/>
      <c r="AF50" s="2131"/>
      <c r="AJ50" s="2135"/>
      <c r="AK50" s="2131"/>
      <c r="AO50" s="2135">
        <v>0</v>
      </c>
      <c r="AT50" s="554">
        <v>0</v>
      </c>
      <c r="AU50" s="2131"/>
      <c r="AY50" s="2135">
        <v>0</v>
      </c>
      <c r="BD50" s="2135"/>
      <c r="BI50" s="2135"/>
      <c r="BN50" s="697"/>
      <c r="BO50" s="2130"/>
      <c r="BP50" s="691"/>
      <c r="BQ50" s="691"/>
      <c r="BR50" s="691"/>
      <c r="BS50" s="697">
        <v>0</v>
      </c>
      <c r="BT50" s="691"/>
      <c r="BU50" s="691"/>
      <c r="BV50" s="691"/>
      <c r="BW50" s="691"/>
      <c r="BX50" s="697"/>
      <c r="BY50" s="691"/>
      <c r="BZ50" s="691"/>
      <c r="CA50" s="691"/>
      <c r="CB50" s="691"/>
      <c r="CC50" s="697">
        <v>0</v>
      </c>
      <c r="CD50" s="2130"/>
      <c r="CE50" s="691"/>
      <c r="CF50" s="691"/>
      <c r="CG50" s="691"/>
      <c r="CH50" s="697">
        <v>0</v>
      </c>
      <c r="CI50" s="2130"/>
      <c r="CJ50" s="691"/>
      <c r="CK50" s="691"/>
      <c r="CL50" s="691"/>
      <c r="CM50" s="697"/>
      <c r="CN50" s="2130"/>
      <c r="CO50" s="691"/>
      <c r="CP50" s="691"/>
      <c r="CQ50" s="691"/>
      <c r="CR50" s="697"/>
      <c r="CS50" s="2130"/>
      <c r="CT50" s="691"/>
      <c r="CU50" s="691"/>
      <c r="CV50" s="691"/>
      <c r="CW50" s="697"/>
    </row>
    <row r="51" spans="1:101" ht="18" hidden="1" customHeight="1" x14ac:dyDescent="0.35">
      <c r="A51" s="2151" t="s">
        <v>1246</v>
      </c>
      <c r="B51" s="2124">
        <v>0</v>
      </c>
      <c r="C51" s="2125">
        <v>0</v>
      </c>
      <c r="D51" s="2125">
        <v>0</v>
      </c>
      <c r="E51" s="2125">
        <v>1</v>
      </c>
      <c r="F51" s="2135"/>
      <c r="G51" s="2124"/>
      <c r="H51" s="2125"/>
      <c r="I51" s="2125"/>
      <c r="J51" s="2125"/>
      <c r="K51" s="2127"/>
      <c r="L51" s="2131"/>
      <c r="N51" s="2115"/>
      <c r="O51" s="2115"/>
      <c r="P51" s="2127"/>
      <c r="U51" s="2125"/>
      <c r="V51" s="2131"/>
      <c r="Z51" s="2135"/>
      <c r="AE51" s="2125"/>
      <c r="AF51" s="2124"/>
      <c r="AG51" s="2125"/>
      <c r="AH51" s="2125"/>
      <c r="AI51" s="2125"/>
      <c r="AJ51" s="2127"/>
      <c r="AK51" s="2124"/>
      <c r="AL51" s="2125"/>
      <c r="AM51" s="2125"/>
      <c r="AN51" s="2125"/>
      <c r="AO51" s="2127">
        <v>0</v>
      </c>
      <c r="AP51" s="2125"/>
      <c r="AQ51" s="2125"/>
      <c r="AR51" s="2125"/>
      <c r="AT51" s="554">
        <v>0</v>
      </c>
      <c r="AU51" s="2131"/>
      <c r="AY51" s="2135">
        <v>0</v>
      </c>
      <c r="BD51" s="2135"/>
      <c r="BI51" s="2135"/>
      <c r="BN51" s="697"/>
      <c r="BO51" s="2130"/>
      <c r="BP51" s="691"/>
      <c r="BQ51" s="691"/>
      <c r="BR51" s="691"/>
      <c r="BS51" s="697">
        <v>0</v>
      </c>
      <c r="BT51" s="691"/>
      <c r="BU51" s="691"/>
      <c r="BV51" s="691"/>
      <c r="BW51" s="691"/>
      <c r="BX51" s="697"/>
      <c r="BY51" s="691"/>
      <c r="BZ51" s="691"/>
      <c r="CA51" s="691"/>
      <c r="CB51" s="691"/>
      <c r="CC51" s="697">
        <v>0</v>
      </c>
      <c r="CD51" s="2130"/>
      <c r="CE51" s="691"/>
      <c r="CF51" s="691"/>
      <c r="CG51" s="691"/>
      <c r="CH51" s="697">
        <v>0</v>
      </c>
      <c r="CI51" s="2130"/>
      <c r="CJ51" s="691"/>
      <c r="CK51" s="691"/>
      <c r="CL51" s="691"/>
      <c r="CM51" s="697"/>
      <c r="CN51" s="2130"/>
      <c r="CO51" s="691"/>
      <c r="CP51" s="691"/>
      <c r="CQ51" s="691"/>
      <c r="CR51" s="697"/>
      <c r="CS51" s="2130"/>
      <c r="CT51" s="691"/>
      <c r="CU51" s="691"/>
      <c r="CV51" s="691"/>
      <c r="CW51" s="697"/>
    </row>
    <row r="52" spans="1:101" ht="18" hidden="1" customHeight="1" x14ac:dyDescent="0.35">
      <c r="A52" s="2151" t="s">
        <v>1247</v>
      </c>
      <c r="B52" s="2131">
        <v>0</v>
      </c>
      <c r="C52" s="554">
        <v>0</v>
      </c>
      <c r="D52" s="554">
        <v>0</v>
      </c>
      <c r="E52" s="554">
        <v>1</v>
      </c>
      <c r="F52" s="2135"/>
      <c r="G52" s="2131"/>
      <c r="J52" s="554"/>
      <c r="K52" s="2135"/>
      <c r="L52" s="2131"/>
      <c r="N52" s="2125"/>
      <c r="O52" s="2125"/>
      <c r="P52" s="2135"/>
      <c r="V52" s="2131"/>
      <c r="Z52" s="2135"/>
      <c r="AF52" s="2131"/>
      <c r="AJ52" s="2135"/>
      <c r="AK52" s="2131"/>
      <c r="AO52" s="2135">
        <v>0</v>
      </c>
      <c r="AT52" s="554">
        <v>0</v>
      </c>
      <c r="AU52" s="2131"/>
      <c r="AY52" s="2135">
        <v>0</v>
      </c>
      <c r="BD52" s="2135"/>
      <c r="BI52" s="2135"/>
      <c r="BN52" s="697"/>
      <c r="BO52" s="2130"/>
      <c r="BP52" s="691"/>
      <c r="BQ52" s="691"/>
      <c r="BR52" s="691"/>
      <c r="BS52" s="697">
        <v>0</v>
      </c>
      <c r="BT52" s="691"/>
      <c r="BU52" s="691"/>
      <c r="BV52" s="691"/>
      <c r="BW52" s="691"/>
      <c r="BX52" s="697"/>
      <c r="BY52" s="691"/>
      <c r="BZ52" s="691"/>
      <c r="CA52" s="691"/>
      <c r="CB52" s="691"/>
      <c r="CC52" s="697">
        <v>0</v>
      </c>
      <c r="CD52" s="2130"/>
      <c r="CE52" s="691"/>
      <c r="CF52" s="691"/>
      <c r="CG52" s="691"/>
      <c r="CH52" s="697">
        <v>0</v>
      </c>
      <c r="CI52" s="2130"/>
      <c r="CJ52" s="691"/>
      <c r="CK52" s="691"/>
      <c r="CL52" s="691"/>
      <c r="CM52" s="697"/>
      <c r="CN52" s="2130"/>
      <c r="CO52" s="691"/>
      <c r="CP52" s="691"/>
      <c r="CQ52" s="691"/>
      <c r="CR52" s="697"/>
      <c r="CS52" s="2130"/>
      <c r="CT52" s="691"/>
      <c r="CU52" s="691"/>
      <c r="CV52" s="691"/>
      <c r="CW52" s="697"/>
    </row>
    <row r="53" spans="1:101" ht="18" hidden="1" customHeight="1" x14ac:dyDescent="0.35">
      <c r="A53" s="2134"/>
      <c r="B53" s="2131"/>
      <c r="F53" s="2135"/>
      <c r="G53" s="2131"/>
      <c r="J53" s="554"/>
      <c r="K53" s="2135"/>
      <c r="L53" s="2131"/>
      <c r="N53" s="2115"/>
      <c r="O53" s="2115"/>
      <c r="P53" s="2135"/>
      <c r="V53" s="2131"/>
      <c r="Z53" s="2135"/>
      <c r="AF53" s="2131"/>
      <c r="AJ53" s="2135"/>
      <c r="AK53" s="2131"/>
      <c r="AO53" s="2135">
        <v>0</v>
      </c>
      <c r="AT53" s="554">
        <v>0</v>
      </c>
      <c r="AU53" s="2131"/>
      <c r="AY53" s="2135">
        <v>0</v>
      </c>
      <c r="BD53" s="2135"/>
      <c r="BI53" s="2135"/>
      <c r="BN53" s="697"/>
      <c r="BO53" s="2130"/>
      <c r="BP53" s="691"/>
      <c r="BQ53" s="691"/>
      <c r="BR53" s="691"/>
      <c r="BS53" s="697">
        <v>0</v>
      </c>
      <c r="BT53" s="691"/>
      <c r="BU53" s="691"/>
      <c r="BV53" s="691"/>
      <c r="BW53" s="691"/>
      <c r="BX53" s="697"/>
      <c r="BY53" s="691"/>
      <c r="BZ53" s="691"/>
      <c r="CA53" s="691"/>
      <c r="CB53" s="691"/>
      <c r="CC53" s="697">
        <v>0</v>
      </c>
      <c r="CD53" s="2130"/>
      <c r="CE53" s="691"/>
      <c r="CF53" s="691"/>
      <c r="CG53" s="691"/>
      <c r="CH53" s="697">
        <v>0</v>
      </c>
      <c r="CI53" s="2130"/>
      <c r="CJ53" s="691"/>
      <c r="CK53" s="691"/>
      <c r="CL53" s="691"/>
      <c r="CM53" s="697"/>
      <c r="CN53" s="2130"/>
      <c r="CO53" s="691"/>
      <c r="CP53" s="691"/>
      <c r="CQ53" s="691"/>
      <c r="CR53" s="697"/>
      <c r="CS53" s="2130"/>
      <c r="CT53" s="691"/>
      <c r="CU53" s="691"/>
      <c r="CV53" s="691"/>
      <c r="CW53" s="697"/>
    </row>
    <row r="54" spans="1:101" s="2107" customFormat="1" ht="27.75" customHeight="1" thickBot="1" x14ac:dyDescent="0.4">
      <c r="A54" s="2152" t="s">
        <v>1249</v>
      </c>
      <c r="B54" s="2153">
        <v>143.04</v>
      </c>
      <c r="C54" s="2154">
        <v>156.78</v>
      </c>
      <c r="D54" s="2154">
        <v>179.97</v>
      </c>
      <c r="E54" s="2154">
        <v>198.64</v>
      </c>
      <c r="F54" s="2155">
        <v>678.43</v>
      </c>
      <c r="G54" s="2153">
        <v>141.15600000000001</v>
      </c>
      <c r="H54" s="2154">
        <v>208.91900000000001</v>
      </c>
      <c r="I54" s="2154">
        <v>286.65600000000001</v>
      </c>
      <c r="J54" s="2154">
        <v>284.19600000000003</v>
      </c>
      <c r="K54" s="2155">
        <v>920.92700000000002</v>
      </c>
      <c r="L54" s="2153">
        <v>150.75</v>
      </c>
      <c r="M54" s="2154">
        <v>274.5</v>
      </c>
      <c r="N54" s="2154">
        <v>291.66000000000003</v>
      </c>
      <c r="O54" s="2154">
        <v>230.32</v>
      </c>
      <c r="P54" s="2155">
        <v>947.23</v>
      </c>
      <c r="Q54" s="2154">
        <v>240.81691945577654</v>
      </c>
      <c r="R54" s="2154">
        <v>292.26928783926223</v>
      </c>
      <c r="S54" s="2154">
        <v>285.01962103317044</v>
      </c>
      <c r="T54" s="2154">
        <v>260.65517232648222</v>
      </c>
      <c r="U54" s="2154">
        <v>1078.7610006546915</v>
      </c>
      <c r="V54" s="2153">
        <v>283.79000000000002</v>
      </c>
      <c r="W54" s="2156">
        <v>340.11</v>
      </c>
      <c r="X54" s="2156">
        <v>434.76</v>
      </c>
      <c r="Y54" s="2156">
        <v>410.92</v>
      </c>
      <c r="Z54" s="2157">
        <v>1469.58</v>
      </c>
      <c r="AA54" s="2156">
        <v>374.64</v>
      </c>
      <c r="AB54" s="2156">
        <v>526.46</v>
      </c>
      <c r="AC54" s="2156">
        <v>473.35</v>
      </c>
      <c r="AD54" s="2156">
        <v>356.95</v>
      </c>
      <c r="AE54" s="2154">
        <v>1731.4</v>
      </c>
      <c r="AF54" s="2153">
        <v>407.15</v>
      </c>
      <c r="AG54" s="2154">
        <v>461.3</v>
      </c>
      <c r="AH54" s="2154">
        <v>372.67</v>
      </c>
      <c r="AI54" s="2154">
        <v>482.19</v>
      </c>
      <c r="AJ54" s="2155">
        <v>1723.31</v>
      </c>
      <c r="AK54" s="2153">
        <v>487.49</v>
      </c>
      <c r="AL54" s="2154">
        <v>589.41</v>
      </c>
      <c r="AM54" s="2154">
        <v>544.54999999999995</v>
      </c>
      <c r="AN54" s="2154">
        <v>572.23</v>
      </c>
      <c r="AO54" s="2155">
        <v>2193.6800000000003</v>
      </c>
      <c r="AP54" s="2154">
        <v>492.43562065261341</v>
      </c>
      <c r="AQ54" s="2154">
        <v>566.04258180129682</v>
      </c>
      <c r="AR54" s="2154">
        <v>469.17</v>
      </c>
      <c r="AS54" s="2156">
        <v>547.07000000000005</v>
      </c>
      <c r="AT54" s="2156">
        <v>2074.7199999999998</v>
      </c>
      <c r="AU54" s="2153">
        <v>528.4335094473613</v>
      </c>
      <c r="AV54" s="2154">
        <v>573.85367078666343</v>
      </c>
      <c r="AW54" s="2158">
        <v>463.09722288</v>
      </c>
      <c r="AX54" s="2159">
        <v>476.56</v>
      </c>
      <c r="AY54" s="2155">
        <v>2041.9444031140247</v>
      </c>
      <c r="AZ54" s="2160">
        <v>409.31667945379047</v>
      </c>
      <c r="BA54" s="2160">
        <v>528.4691718775041</v>
      </c>
      <c r="BB54" s="2160">
        <v>470.28901510496883</v>
      </c>
      <c r="BC54" s="2160">
        <v>417.31921883506521</v>
      </c>
      <c r="BD54" s="2161">
        <v>1825.3940852713285</v>
      </c>
      <c r="BE54" s="2160">
        <v>428.16450816096017</v>
      </c>
      <c r="BF54" s="2160">
        <v>471.28223008487498</v>
      </c>
      <c r="BG54" s="2160">
        <v>399.85881864444252</v>
      </c>
      <c r="BH54" s="2160">
        <v>448.843506760438</v>
      </c>
      <c r="BI54" s="2161">
        <v>1748.1490636507156</v>
      </c>
      <c r="BJ54" s="2160">
        <v>575.31470281012719</v>
      </c>
      <c r="BK54" s="2160">
        <v>617.79641547584038</v>
      </c>
      <c r="BL54" s="2160">
        <v>432.63333385916877</v>
      </c>
      <c r="BM54" s="2160">
        <v>436.65061793647948</v>
      </c>
      <c r="BN54" s="2162">
        <v>2062.3950700816158</v>
      </c>
      <c r="BO54" s="2163">
        <v>465.48009842854299</v>
      </c>
      <c r="BP54" s="2164">
        <v>515.36</v>
      </c>
      <c r="BQ54" s="2164">
        <v>439.99152874798847</v>
      </c>
      <c r="BR54" s="2164">
        <v>424.82818018391765</v>
      </c>
      <c r="BS54" s="2162">
        <v>1845.6598073604491</v>
      </c>
      <c r="BT54" s="2164">
        <v>545.08509309471435</v>
      </c>
      <c r="BU54" s="2164">
        <v>492.20405495812531</v>
      </c>
      <c r="BV54" s="2164">
        <v>418.07034837711251</v>
      </c>
      <c r="BW54" s="2164">
        <v>423.73058851203677</v>
      </c>
      <c r="BX54" s="2162">
        <v>1879.0900849419891</v>
      </c>
      <c r="BY54" s="2164">
        <v>596.78982469982304</v>
      </c>
      <c r="BZ54" s="2164">
        <v>564.9421709732419</v>
      </c>
      <c r="CA54" s="2164">
        <v>549.56917330945907</v>
      </c>
      <c r="CB54" s="2164">
        <v>579.71703924415442</v>
      </c>
      <c r="CC54" s="2162">
        <v>2291.0182082266783</v>
      </c>
      <c r="CD54" s="2163">
        <v>635.37100945178372</v>
      </c>
      <c r="CE54" s="2164">
        <v>615.68069262113613</v>
      </c>
      <c r="CF54" s="2164">
        <v>608.63750712382989</v>
      </c>
      <c r="CG54" s="2164">
        <v>570.04785574057166</v>
      </c>
      <c r="CH54" s="2162">
        <v>2429.7370649373215</v>
      </c>
      <c r="CI54" s="2163">
        <v>603.61403643694268</v>
      </c>
      <c r="CJ54" s="2164">
        <v>607.24992896196022</v>
      </c>
      <c r="CK54" s="2164">
        <v>589.73355170983712</v>
      </c>
      <c r="CL54" s="2164">
        <v>583.46780944000147</v>
      </c>
      <c r="CM54" s="2162">
        <v>2384.0653265487417</v>
      </c>
      <c r="CN54" s="2163">
        <v>550.80606409909319</v>
      </c>
      <c r="CO54" s="2164">
        <v>558.70923271687434</v>
      </c>
      <c r="CP54" s="2164">
        <v>538.0534188650131</v>
      </c>
      <c r="CQ54" s="2164">
        <v>637.60797458831632</v>
      </c>
      <c r="CR54" s="2162">
        <v>2285.1766902692971</v>
      </c>
      <c r="CS54" s="2163">
        <v>696.56</v>
      </c>
      <c r="CT54" s="2164">
        <v>775.97</v>
      </c>
      <c r="CU54" s="2164">
        <v>696.53</v>
      </c>
      <c r="CV54" s="2164">
        <v>736.52</v>
      </c>
      <c r="CW54" s="2162">
        <f>SUM(CS54:CV54)</f>
        <v>2905.58</v>
      </c>
    </row>
    <row r="55" spans="1:101" ht="31.5" hidden="1" customHeight="1" thickTop="1" x14ac:dyDescent="0.35">
      <c r="A55" s="2075" t="s">
        <v>1250</v>
      </c>
      <c r="B55" s="672"/>
      <c r="C55" s="672"/>
      <c r="D55" s="672"/>
      <c r="E55" s="672"/>
      <c r="F55" s="672"/>
      <c r="G55" s="672"/>
      <c r="J55" s="554"/>
      <c r="K55" s="691"/>
      <c r="P55" s="679"/>
      <c r="Q55" s="679"/>
      <c r="R55" s="679"/>
      <c r="S55" s="679"/>
      <c r="T55" s="679"/>
      <c r="U55" s="679"/>
      <c r="V55" s="691"/>
      <c r="W55" s="691"/>
      <c r="X55" s="691"/>
      <c r="Y55" s="691"/>
      <c r="Z55" s="691"/>
      <c r="AC55" s="691"/>
    </row>
    <row r="56" spans="1:101" ht="16" thickTop="1" x14ac:dyDescent="0.35">
      <c r="J56" s="554"/>
      <c r="Q56" s="691"/>
      <c r="R56" s="691"/>
      <c r="S56" s="691"/>
      <c r="T56" s="691"/>
      <c r="U56" s="691"/>
      <c r="V56" s="691"/>
      <c r="AU56" s="691"/>
    </row>
    <row r="57" spans="1:101" x14ac:dyDescent="0.35">
      <c r="J57" s="554"/>
      <c r="K57" s="691"/>
      <c r="P57" s="691"/>
      <c r="AV57" s="679"/>
    </row>
    <row r="58" spans="1:101" x14ac:dyDescent="0.35">
      <c r="B58" s="672"/>
      <c r="C58" s="672"/>
      <c r="D58" s="672"/>
      <c r="E58" s="672"/>
      <c r="G58" s="672"/>
      <c r="J58" s="554"/>
      <c r="AU58" s="691"/>
      <c r="AV58" s="691"/>
    </row>
    <row r="59" spans="1:101" x14ac:dyDescent="0.35">
      <c r="J59" s="554"/>
      <c r="AU59" s="691"/>
    </row>
    <row r="60" spans="1:101" x14ac:dyDescent="0.35">
      <c r="AU60" s="691"/>
    </row>
    <row r="61" spans="1:101" x14ac:dyDescent="0.35">
      <c r="AU61" s="691"/>
    </row>
  </sheetData>
  <mergeCells count="20">
    <mergeCell ref="BE2:BI2"/>
    <mergeCell ref="B2:F2"/>
    <mergeCell ref="G2:K2"/>
    <mergeCell ref="L2:P2"/>
    <mergeCell ref="Q2:U2"/>
    <mergeCell ref="V2:Z2"/>
    <mergeCell ref="AA2:AE2"/>
    <mergeCell ref="AF2:AJ2"/>
    <mergeCell ref="AK2:AO2"/>
    <mergeCell ref="AP2:AT2"/>
    <mergeCell ref="AU2:AY2"/>
    <mergeCell ref="AZ2:BD2"/>
    <mergeCell ref="CN2:CR2"/>
    <mergeCell ref="CS2:CW2"/>
    <mergeCell ref="BJ2:BN2"/>
    <mergeCell ref="BO2:BS2"/>
    <mergeCell ref="BT2:BX2"/>
    <mergeCell ref="BY2:CC2"/>
    <mergeCell ref="CD2:CH2"/>
    <mergeCell ref="CI2:CM2"/>
  </mergeCells>
  <printOptions horizontalCentered="1"/>
  <pageMargins left="0" right="0" top="0.47244094488188981" bottom="0.98425196850393704" header="0.31496062992125984" footer="0.31496062992125984"/>
  <pageSetup paperSize="9" scale="50" orientation="landscape" r:id="rId1"/>
  <headerFooter>
    <oddHeader>&amp;C&amp;"Aptos"&amp;10&amp;K000000 PUBLIC&amp;1#_x000D_&amp;"Arialri"&amp;10&amp;K000000&amp;G</oddHeader>
    <oddFooter>&amp;C30_x000D_&amp;1#&amp;"Aptos"&amp;10&amp;K000000 PUBLIC</oddFooter>
  </headerFooter>
  <ignoredErrors>
    <ignoredError sqref="CR6 CR10 CR14 CR18 CR22 CR26 CR34 CR38 CR45 CR41 CW54" formulaRange="1"/>
  </ignoredErrors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0EC7E-9D6F-4258-83AB-84F1A22E3025}">
  <dimension ref="A1:DH236"/>
  <sheetViews>
    <sheetView showGridLines="0" view="pageBreakPreview" zoomScale="70" zoomScaleNormal="100" zoomScaleSheetLayoutView="70" workbookViewId="0">
      <pane xSplit="1" ySplit="2" topLeftCell="B217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23.5" x14ac:dyDescent="0.55000000000000004"/>
  <cols>
    <col min="1" max="1" width="34.36328125" style="2202" customWidth="1"/>
    <col min="2" max="8" width="19.54296875" style="2165" customWidth="1"/>
    <col min="9" max="9" width="6.453125" style="2165" customWidth="1"/>
    <col min="10" max="16384" width="9.1796875" style="2165"/>
  </cols>
  <sheetData>
    <row r="1" spans="1:112" ht="32.5" customHeight="1" thickBot="1" x14ac:dyDescent="0.6">
      <c r="A1" s="1743" t="s">
        <v>1251</v>
      </c>
      <c r="H1" s="2166"/>
    </row>
    <row r="2" spans="1:112" ht="56.15" customHeight="1" thickTop="1" thickBot="1" x14ac:dyDescent="0.6">
      <c r="A2" s="2167" t="s">
        <v>1527</v>
      </c>
      <c r="B2" s="2168" t="s">
        <v>1252</v>
      </c>
      <c r="C2" s="2168" t="s">
        <v>1253</v>
      </c>
      <c r="D2" s="2168" t="s">
        <v>1254</v>
      </c>
      <c r="E2" s="2168" t="s">
        <v>1255</v>
      </c>
      <c r="F2" s="2168" t="s">
        <v>1256</v>
      </c>
      <c r="G2" s="2168" t="s">
        <v>1257</v>
      </c>
      <c r="H2" s="2169" t="s">
        <v>1258</v>
      </c>
      <c r="I2" s="2170"/>
      <c r="BJ2" s="2171"/>
    </row>
    <row r="3" spans="1:112" ht="33" hidden="1" customHeight="1" thickTop="1" x14ac:dyDescent="0.55000000000000004">
      <c r="A3" s="2172">
        <v>38718</v>
      </c>
      <c r="B3" s="2173">
        <v>899.61904761904759</v>
      </c>
      <c r="C3" s="2173"/>
      <c r="D3" s="2173">
        <v>550.77261904761906</v>
      </c>
      <c r="E3" s="2173">
        <v>31.23</v>
      </c>
      <c r="F3" s="2173">
        <v>24.36</v>
      </c>
      <c r="G3" s="2173">
        <v>20.69</v>
      </c>
      <c r="H3" s="2174">
        <v>63.856666666666676</v>
      </c>
      <c r="I3" s="2175"/>
      <c r="BJ3" s="2171"/>
    </row>
    <row r="4" spans="1:112" ht="33" hidden="1" customHeight="1" x14ac:dyDescent="0.55000000000000004">
      <c r="A4" s="2176">
        <v>38749</v>
      </c>
      <c r="B4" s="2177">
        <v>884.3</v>
      </c>
      <c r="C4" s="2177"/>
      <c r="D4" s="2177">
        <v>555.57124999999996</v>
      </c>
      <c r="E4" s="2177">
        <v>30.16</v>
      </c>
      <c r="F4" s="2177">
        <v>24.27</v>
      </c>
      <c r="G4" s="2177">
        <v>20.260000000000002</v>
      </c>
      <c r="H4" s="2178">
        <v>61.094999999999999</v>
      </c>
      <c r="I4" s="2175"/>
      <c r="BJ4" s="2171"/>
    </row>
    <row r="5" spans="1:112" ht="33" hidden="1" customHeight="1" x14ac:dyDescent="0.55000000000000004">
      <c r="A5" s="2176">
        <v>38777</v>
      </c>
      <c r="B5" s="2177">
        <v>898</v>
      </c>
      <c r="C5" s="2177"/>
      <c r="D5" s="2177">
        <v>557.15</v>
      </c>
      <c r="E5" s="2177">
        <v>35.57</v>
      </c>
      <c r="F5" s="2177">
        <v>23.65</v>
      </c>
      <c r="G5" s="2177">
        <v>21.08</v>
      </c>
      <c r="H5" s="2178">
        <v>63.06</v>
      </c>
      <c r="I5" s="2175"/>
      <c r="BJ5" s="2171"/>
    </row>
    <row r="6" spans="1:112" ht="33" hidden="1" customHeight="1" x14ac:dyDescent="0.55000000000000004">
      <c r="A6" s="2176">
        <v>38808</v>
      </c>
      <c r="B6" s="2177">
        <v>894</v>
      </c>
      <c r="C6" s="2177"/>
      <c r="D6" s="2177">
        <v>612.5</v>
      </c>
      <c r="E6" s="2177">
        <v>38.33</v>
      </c>
      <c r="F6" s="2177">
        <v>25.48</v>
      </c>
      <c r="G6" s="2177">
        <v>16.59</v>
      </c>
      <c r="H6" s="2178">
        <v>70.56</v>
      </c>
      <c r="I6" s="2175"/>
      <c r="BJ6" s="2171"/>
    </row>
    <row r="7" spans="1:112" ht="33" hidden="1" customHeight="1" x14ac:dyDescent="0.55000000000000004">
      <c r="A7" s="2176">
        <v>38838</v>
      </c>
      <c r="B7" s="2177">
        <v>860</v>
      </c>
      <c r="C7" s="2177"/>
      <c r="D7" s="2177">
        <v>673.6</v>
      </c>
      <c r="E7" s="2177">
        <v>32.28</v>
      </c>
      <c r="F7" s="2177">
        <v>25.48</v>
      </c>
      <c r="G7" s="2177">
        <v>30.2</v>
      </c>
      <c r="H7" s="2178">
        <v>71</v>
      </c>
      <c r="I7" s="2175"/>
      <c r="BJ7" s="2171"/>
    </row>
    <row r="8" spans="1:112" ht="33" hidden="1" customHeight="1" x14ac:dyDescent="0.55000000000000004">
      <c r="A8" s="2176">
        <v>38869</v>
      </c>
      <c r="B8" s="2177">
        <v>918</v>
      </c>
      <c r="C8" s="2177"/>
      <c r="D8" s="2177">
        <v>595.6</v>
      </c>
      <c r="E8" s="2177">
        <v>30.73</v>
      </c>
      <c r="F8" s="2177">
        <v>25.48</v>
      </c>
      <c r="G8" s="2177">
        <v>17.5</v>
      </c>
      <c r="H8" s="2178">
        <v>69.739999999999995</v>
      </c>
      <c r="I8" s="2175"/>
      <c r="BJ8" s="2171"/>
    </row>
    <row r="9" spans="1:112" ht="33" hidden="1" customHeight="1" x14ac:dyDescent="0.55000000000000004">
      <c r="A9" s="2176">
        <v>38899</v>
      </c>
      <c r="B9" s="2177">
        <v>933.29</v>
      </c>
      <c r="C9" s="2177"/>
      <c r="D9" s="2177">
        <v>633.13</v>
      </c>
      <c r="E9" s="2177">
        <v>27.99</v>
      </c>
      <c r="F9" s="2177">
        <v>26.2</v>
      </c>
      <c r="G9" s="2177">
        <v>22.68</v>
      </c>
      <c r="H9" s="2178">
        <v>74.239999999999995</v>
      </c>
      <c r="I9" s="2175"/>
      <c r="BJ9" s="2171"/>
    </row>
    <row r="10" spans="1:112" ht="33" hidden="1" customHeight="1" x14ac:dyDescent="0.55000000000000004">
      <c r="A10" s="2176">
        <v>38930</v>
      </c>
      <c r="B10" s="2177">
        <v>847.61</v>
      </c>
      <c r="C10" s="2177"/>
      <c r="D10" s="2177">
        <v>631.03</v>
      </c>
      <c r="E10" s="2177">
        <v>28.11</v>
      </c>
      <c r="F10" s="2177">
        <v>26.2</v>
      </c>
      <c r="G10" s="2177">
        <v>19.600000000000001</v>
      </c>
      <c r="H10" s="2178">
        <v>73.87</v>
      </c>
      <c r="I10" s="2175"/>
      <c r="BJ10" s="2171"/>
    </row>
    <row r="11" spans="1:112" ht="33" hidden="1" customHeight="1" x14ac:dyDescent="0.55000000000000004">
      <c r="A11" s="2176">
        <v>38961</v>
      </c>
      <c r="B11" s="2177">
        <v>840.45</v>
      </c>
      <c r="C11" s="2177"/>
      <c r="D11" s="2177">
        <v>600.49</v>
      </c>
      <c r="E11" s="2177">
        <v>31.41</v>
      </c>
      <c r="F11" s="2177">
        <v>26.2</v>
      </c>
      <c r="G11" s="2177">
        <v>25.95</v>
      </c>
      <c r="H11" s="2178">
        <v>63.49</v>
      </c>
      <c r="I11" s="2175"/>
      <c r="BJ11" s="2171"/>
    </row>
    <row r="12" spans="1:112" ht="33" hidden="1" customHeight="1" x14ac:dyDescent="0.55000000000000004">
      <c r="A12" s="2176">
        <v>38991</v>
      </c>
      <c r="B12" s="2177">
        <v>827.87</v>
      </c>
      <c r="C12" s="2177"/>
      <c r="D12" s="2177">
        <v>587.16999999999996</v>
      </c>
      <c r="E12" s="2177">
        <v>33.549999999999997</v>
      </c>
      <c r="F12" s="2177">
        <v>25.7</v>
      </c>
      <c r="G12" s="2177">
        <v>23.33</v>
      </c>
      <c r="H12" s="2178">
        <v>60.13</v>
      </c>
      <c r="I12" s="2175"/>
      <c r="BJ12" s="2171"/>
    </row>
    <row r="13" spans="1:112" ht="33" hidden="1" customHeight="1" x14ac:dyDescent="0.55000000000000004">
      <c r="A13" s="2176">
        <v>39022</v>
      </c>
      <c r="B13" s="2177">
        <v>819.65</v>
      </c>
      <c r="C13" s="2177"/>
      <c r="D13" s="2177">
        <v>629.05999999999995</v>
      </c>
      <c r="E13" s="2177">
        <v>30.54</v>
      </c>
      <c r="F13" s="2177">
        <v>25.7</v>
      </c>
      <c r="G13" s="2177">
        <v>24.82</v>
      </c>
      <c r="H13" s="2178">
        <v>60</v>
      </c>
      <c r="I13" s="2175"/>
      <c r="BJ13" s="2171"/>
    </row>
    <row r="14" spans="1:112" ht="33" hidden="1" customHeight="1" thickBot="1" x14ac:dyDescent="0.6">
      <c r="A14" s="2179">
        <v>39052</v>
      </c>
      <c r="B14" s="2180">
        <v>877.4</v>
      </c>
      <c r="C14" s="2180"/>
      <c r="D14" s="2180">
        <v>628.86</v>
      </c>
      <c r="E14" s="2180">
        <v>30.66</v>
      </c>
      <c r="F14" s="2180">
        <v>25.95</v>
      </c>
      <c r="G14" s="2180">
        <v>22.82</v>
      </c>
      <c r="H14" s="2181">
        <v>62.54</v>
      </c>
      <c r="I14" s="2175"/>
      <c r="BJ14" s="2171"/>
    </row>
    <row r="15" spans="1:112" ht="33" hidden="1" customHeight="1" thickTop="1" x14ac:dyDescent="0.55000000000000004">
      <c r="A15" s="2172">
        <v>39083</v>
      </c>
      <c r="B15" s="2173">
        <v>883</v>
      </c>
      <c r="C15" s="2173"/>
      <c r="D15" s="2173">
        <v>630.61</v>
      </c>
      <c r="E15" s="2173">
        <v>29.02</v>
      </c>
      <c r="F15" s="2173">
        <v>26.33</v>
      </c>
      <c r="G15" s="2173">
        <v>25.93</v>
      </c>
      <c r="H15" s="2174">
        <v>54.56</v>
      </c>
      <c r="I15" s="2175"/>
      <c r="BJ15" s="2171"/>
    </row>
    <row r="16" spans="1:112" ht="33" hidden="1" customHeight="1" x14ac:dyDescent="0.55000000000000004">
      <c r="A16" s="2176">
        <v>39114</v>
      </c>
      <c r="B16" s="2177">
        <v>938</v>
      </c>
      <c r="C16" s="2177"/>
      <c r="D16" s="2177">
        <v>664.42</v>
      </c>
      <c r="E16" s="2177">
        <v>30.64</v>
      </c>
      <c r="F16" s="2177">
        <v>26.33</v>
      </c>
      <c r="G16" s="2177">
        <v>25.73</v>
      </c>
      <c r="H16" s="2178">
        <v>58.96</v>
      </c>
      <c r="I16" s="2175"/>
      <c r="BJ16" s="2171"/>
      <c r="DH16" s="2182"/>
    </row>
    <row r="17" spans="1:62" ht="33" hidden="1" customHeight="1" x14ac:dyDescent="0.55000000000000004">
      <c r="A17" s="2176">
        <v>39142</v>
      </c>
      <c r="B17" s="2177">
        <v>1011</v>
      </c>
      <c r="C17" s="2177"/>
      <c r="D17" s="2177">
        <v>655.22</v>
      </c>
      <c r="E17" s="2177">
        <v>32.08</v>
      </c>
      <c r="F17" s="2177">
        <v>26.33</v>
      </c>
      <c r="G17" s="2177">
        <v>22.98</v>
      </c>
      <c r="H17" s="2178">
        <v>62.36</v>
      </c>
      <c r="I17" s="2175"/>
      <c r="BJ17" s="2171"/>
    </row>
    <row r="18" spans="1:62" ht="33" hidden="1" customHeight="1" x14ac:dyDescent="0.55000000000000004">
      <c r="A18" s="2176">
        <v>39173</v>
      </c>
      <c r="B18" s="2177">
        <v>1025.3800000000001</v>
      </c>
      <c r="C18" s="2177"/>
      <c r="D18" s="2177">
        <v>678.84</v>
      </c>
      <c r="E18" s="2177">
        <v>32.590000000000003</v>
      </c>
      <c r="F18" s="2177">
        <v>26.39</v>
      </c>
      <c r="G18" s="2177" t="s">
        <v>153</v>
      </c>
      <c r="H18" s="2178">
        <v>67.489999999999995</v>
      </c>
      <c r="I18" s="2175"/>
      <c r="BJ18" s="2171"/>
    </row>
    <row r="19" spans="1:62" ht="33" hidden="1" customHeight="1" x14ac:dyDescent="0.55000000000000004">
      <c r="A19" s="2176">
        <v>39203</v>
      </c>
      <c r="B19" s="2177">
        <v>1053.52</v>
      </c>
      <c r="C19" s="2177"/>
      <c r="D19" s="2177">
        <v>667.59</v>
      </c>
      <c r="E19" s="2177">
        <v>41.53</v>
      </c>
      <c r="F19" s="2177">
        <v>26.42</v>
      </c>
      <c r="G19" s="2177">
        <v>56</v>
      </c>
      <c r="H19" s="2178">
        <v>67.92</v>
      </c>
      <c r="I19" s="2175"/>
      <c r="BJ19" s="2171"/>
    </row>
    <row r="20" spans="1:62" ht="33" hidden="1" customHeight="1" x14ac:dyDescent="0.55000000000000004">
      <c r="A20" s="2176">
        <v>39234</v>
      </c>
      <c r="B20" s="2177">
        <v>1057.6199999999999</v>
      </c>
      <c r="C20" s="2177"/>
      <c r="D20" s="2177">
        <v>655.42</v>
      </c>
      <c r="E20" s="2177">
        <v>33.89</v>
      </c>
      <c r="F20" s="2177">
        <v>26.35</v>
      </c>
      <c r="G20" s="2177">
        <v>32.28</v>
      </c>
      <c r="H20" s="2178">
        <v>70.599999999999994</v>
      </c>
      <c r="I20" s="2175"/>
      <c r="BJ20" s="2171"/>
    </row>
    <row r="21" spans="1:62" ht="33" hidden="1" customHeight="1" x14ac:dyDescent="0.55000000000000004">
      <c r="A21" s="2176">
        <v>39264</v>
      </c>
      <c r="B21" s="2177">
        <v>1085.23</v>
      </c>
      <c r="C21" s="2177"/>
      <c r="D21" s="2177">
        <v>665.66</v>
      </c>
      <c r="E21" s="2177">
        <v>37.58</v>
      </c>
      <c r="F21" s="2177">
        <v>26.55</v>
      </c>
      <c r="G21" s="2177">
        <v>29.03</v>
      </c>
      <c r="H21" s="2178">
        <v>75.84</v>
      </c>
      <c r="I21" s="2175"/>
      <c r="BJ21" s="2171"/>
    </row>
    <row r="22" spans="1:62" ht="33" hidden="1" customHeight="1" x14ac:dyDescent="0.55000000000000004">
      <c r="A22" s="2176">
        <v>39295</v>
      </c>
      <c r="B22" s="2177">
        <v>966.35</v>
      </c>
      <c r="C22" s="2177"/>
      <c r="D22" s="2177">
        <v>665.99</v>
      </c>
      <c r="E22" s="2177">
        <v>33.96</v>
      </c>
      <c r="F22" s="2177">
        <v>26.55</v>
      </c>
      <c r="G22" s="2177">
        <v>43.06</v>
      </c>
      <c r="H22" s="2178">
        <v>71.17</v>
      </c>
      <c r="I22" s="2175"/>
      <c r="BJ22" s="2171"/>
    </row>
    <row r="23" spans="1:62" ht="33" hidden="1" customHeight="1" x14ac:dyDescent="0.55000000000000004">
      <c r="A23" s="2176">
        <v>39326</v>
      </c>
      <c r="B23" s="2177">
        <v>974.6</v>
      </c>
      <c r="C23" s="2177"/>
      <c r="D23" s="2177">
        <v>713</v>
      </c>
      <c r="E23" s="2177">
        <v>33.29</v>
      </c>
      <c r="F23" s="2177">
        <v>26.55</v>
      </c>
      <c r="G23" s="2177">
        <v>28.85</v>
      </c>
      <c r="H23" s="2178">
        <v>77</v>
      </c>
      <c r="I23" s="2175"/>
      <c r="BJ23" s="2171"/>
    </row>
    <row r="24" spans="1:62" ht="33" hidden="1" customHeight="1" x14ac:dyDescent="0.55000000000000004">
      <c r="A24" s="2176">
        <v>39356</v>
      </c>
      <c r="B24" s="2177">
        <v>946.22</v>
      </c>
      <c r="C24" s="2177"/>
      <c r="D24" s="2177">
        <v>754.58</v>
      </c>
      <c r="E24" s="2177">
        <v>30.27</v>
      </c>
      <c r="F24" s="2177">
        <v>25.97</v>
      </c>
      <c r="G24" s="2177">
        <v>29.14</v>
      </c>
      <c r="H24" s="2178">
        <v>82.47</v>
      </c>
      <c r="I24" s="2175"/>
      <c r="BJ24" s="2171"/>
    </row>
    <row r="25" spans="1:62" ht="33" hidden="1" customHeight="1" x14ac:dyDescent="0.55000000000000004">
      <c r="A25" s="2176">
        <v>39387</v>
      </c>
      <c r="B25" s="2177">
        <v>949</v>
      </c>
      <c r="C25" s="2177"/>
      <c r="D25" s="2177">
        <v>806.04</v>
      </c>
      <c r="E25" s="2177">
        <v>29.09</v>
      </c>
      <c r="F25" s="2177">
        <v>25.97</v>
      </c>
      <c r="G25" s="2177">
        <v>29.17</v>
      </c>
      <c r="H25" s="2178">
        <v>92.06</v>
      </c>
      <c r="I25" s="2175"/>
      <c r="BJ25" s="2171"/>
    </row>
    <row r="26" spans="1:62" ht="33" hidden="1" customHeight="1" thickBot="1" x14ac:dyDescent="0.6">
      <c r="A26" s="2179">
        <v>39417</v>
      </c>
      <c r="B26" s="2180">
        <v>1056</v>
      </c>
      <c r="C26" s="2180"/>
      <c r="D26" s="2180">
        <v>807.2</v>
      </c>
      <c r="E26" s="2180">
        <v>32.770000000000003</v>
      </c>
      <c r="F26" s="2180">
        <v>25.97</v>
      </c>
      <c r="G26" s="2180">
        <v>29.77</v>
      </c>
      <c r="H26" s="2181">
        <v>91.51</v>
      </c>
      <c r="I26" s="2175"/>
      <c r="BJ26" s="2171"/>
    </row>
    <row r="27" spans="1:62" ht="33" hidden="1" customHeight="1" thickTop="1" x14ac:dyDescent="0.55000000000000004">
      <c r="A27" s="2183" t="s">
        <v>326</v>
      </c>
      <c r="B27" s="2184"/>
      <c r="C27" s="2184"/>
      <c r="D27" s="2184"/>
      <c r="E27" s="2184"/>
      <c r="F27" s="2184"/>
      <c r="G27" s="2184"/>
      <c r="H27" s="2185"/>
      <c r="I27" s="2175"/>
      <c r="BJ27" s="2171"/>
    </row>
    <row r="28" spans="1:62" ht="33" hidden="1" customHeight="1" thickBot="1" x14ac:dyDescent="0.6">
      <c r="A28" s="2183"/>
      <c r="B28" s="2184"/>
      <c r="C28" s="2184"/>
      <c r="D28" s="2184"/>
      <c r="E28" s="2184"/>
      <c r="F28" s="2184"/>
      <c r="G28" s="2184"/>
      <c r="H28" s="2185"/>
      <c r="I28" s="2175"/>
      <c r="BJ28" s="2171"/>
    </row>
    <row r="29" spans="1:62" ht="33" hidden="1" customHeight="1" thickTop="1" x14ac:dyDescent="0.55000000000000004">
      <c r="A29" s="2172">
        <v>39814</v>
      </c>
      <c r="B29" s="2173">
        <v>1847.67</v>
      </c>
      <c r="C29" s="2173"/>
      <c r="D29" s="2173">
        <v>860.05</v>
      </c>
      <c r="E29" s="2173" t="s">
        <v>153</v>
      </c>
      <c r="F29" s="2173">
        <v>23.66</v>
      </c>
      <c r="G29" s="2173">
        <v>57.521628878281625</v>
      </c>
      <c r="H29" s="2174">
        <v>45.62</v>
      </c>
      <c r="I29" s="2175"/>
      <c r="BJ29" s="2171"/>
    </row>
    <row r="30" spans="1:62" ht="33" hidden="1" customHeight="1" x14ac:dyDescent="0.55000000000000004">
      <c r="A30" s="2176">
        <v>39845</v>
      </c>
      <c r="B30" s="2177">
        <v>1869.8</v>
      </c>
      <c r="C30" s="2177"/>
      <c r="D30" s="2177">
        <v>942.58</v>
      </c>
      <c r="E30" s="2177">
        <v>11.807220045603653</v>
      </c>
      <c r="F30" s="2177">
        <v>23.66</v>
      </c>
      <c r="G30" s="2177">
        <v>58</v>
      </c>
      <c r="H30" s="2178">
        <v>43.73</v>
      </c>
      <c r="I30" s="2175"/>
      <c r="BJ30" s="2171"/>
    </row>
    <row r="31" spans="1:62" ht="33" hidden="1" customHeight="1" x14ac:dyDescent="0.55000000000000004">
      <c r="A31" s="2176">
        <v>39873</v>
      </c>
      <c r="B31" s="2177">
        <v>1853.36</v>
      </c>
      <c r="C31" s="2177"/>
      <c r="D31" s="2177">
        <v>924.41</v>
      </c>
      <c r="E31" s="2177">
        <v>11.807220045603653</v>
      </c>
      <c r="F31" s="2177">
        <v>23.66</v>
      </c>
      <c r="G31" s="2177">
        <v>53.475177580974396</v>
      </c>
      <c r="H31" s="2178">
        <v>47.32</v>
      </c>
      <c r="I31" s="2175"/>
      <c r="BJ31" s="2171"/>
    </row>
    <row r="32" spans="1:62" ht="33" hidden="1" customHeight="1" x14ac:dyDescent="0.55000000000000004">
      <c r="A32" s="2176">
        <v>39904</v>
      </c>
      <c r="B32" s="2177">
        <v>1779</v>
      </c>
      <c r="C32" s="2177"/>
      <c r="D32" s="2177">
        <v>891.43</v>
      </c>
      <c r="E32" s="2177">
        <v>20.149999999999999</v>
      </c>
      <c r="F32" s="2177">
        <v>21.14</v>
      </c>
      <c r="G32" s="2177">
        <v>58.97</v>
      </c>
      <c r="H32" s="2178">
        <v>51.23</v>
      </c>
      <c r="I32" s="2175"/>
      <c r="BJ32" s="2171"/>
    </row>
    <row r="33" spans="1:62" ht="33" hidden="1" customHeight="1" x14ac:dyDescent="0.55000000000000004">
      <c r="A33" s="2176">
        <v>39934</v>
      </c>
      <c r="B33" s="2177">
        <v>1646</v>
      </c>
      <c r="C33" s="2177"/>
      <c r="D33" s="2177">
        <v>926.48</v>
      </c>
      <c r="E33" s="2177">
        <v>19.54</v>
      </c>
      <c r="F33" s="2177">
        <v>21.14</v>
      </c>
      <c r="G33" s="2177">
        <v>64.400000000000006</v>
      </c>
      <c r="H33" s="2178">
        <v>58.57</v>
      </c>
      <c r="I33" s="2175"/>
      <c r="BJ33" s="2171"/>
    </row>
    <row r="34" spans="1:62" ht="33" hidden="1" customHeight="1" x14ac:dyDescent="0.55000000000000004">
      <c r="A34" s="2176">
        <v>39965</v>
      </c>
      <c r="B34" s="2177">
        <v>1685</v>
      </c>
      <c r="C34" s="2177"/>
      <c r="D34" s="2177">
        <v>903.79</v>
      </c>
      <c r="E34" s="2177">
        <v>26.15</v>
      </c>
      <c r="F34" s="2177">
        <v>21.14</v>
      </c>
      <c r="G34" s="2177">
        <v>65.319999999999993</v>
      </c>
      <c r="H34" s="2178">
        <v>69.34</v>
      </c>
      <c r="I34" s="2175"/>
      <c r="BJ34" s="2171"/>
    </row>
    <row r="35" spans="1:62" ht="33" hidden="1" customHeight="1" x14ac:dyDescent="0.55000000000000004">
      <c r="A35" s="2176">
        <v>39995</v>
      </c>
      <c r="B35" s="2177">
        <v>1740.43</v>
      </c>
      <c r="C35" s="2177"/>
      <c r="D35" s="2177">
        <v>934.42</v>
      </c>
      <c r="E35" s="2177">
        <v>28.65</v>
      </c>
      <c r="F35" s="2177">
        <v>21.51</v>
      </c>
      <c r="G35" s="2177">
        <v>65.87</v>
      </c>
      <c r="H35" s="2178">
        <v>65.760000000000005</v>
      </c>
      <c r="I35" s="2175"/>
      <c r="BJ35" s="2171"/>
    </row>
    <row r="36" spans="1:62" ht="33" hidden="1" customHeight="1" x14ac:dyDescent="0.55000000000000004">
      <c r="A36" s="2176">
        <v>40026</v>
      </c>
      <c r="B36" s="2177">
        <v>1833.96</v>
      </c>
      <c r="C36" s="2177"/>
      <c r="D36" s="2177">
        <v>949.35</v>
      </c>
      <c r="E36" s="2177">
        <v>22.26</v>
      </c>
      <c r="F36" s="2177" t="s">
        <v>153</v>
      </c>
      <c r="G36" s="2177">
        <v>66.95</v>
      </c>
      <c r="H36" s="2178">
        <v>73.069999999999993</v>
      </c>
      <c r="I36" s="2175"/>
      <c r="BJ36" s="2171"/>
    </row>
    <row r="37" spans="1:62" ht="33" hidden="1" customHeight="1" x14ac:dyDescent="0.55000000000000004">
      <c r="A37" s="2176">
        <v>40057</v>
      </c>
      <c r="B37" s="2177">
        <v>1966.5454545454545</v>
      </c>
      <c r="C37" s="2177"/>
      <c r="D37" s="2177">
        <v>995.24863636363636</v>
      </c>
      <c r="E37" s="2177">
        <v>17.16</v>
      </c>
      <c r="F37" s="2177">
        <v>21.51</v>
      </c>
      <c r="G37" s="2177">
        <v>66.33</v>
      </c>
      <c r="H37" s="2178">
        <v>68.186363636363637</v>
      </c>
      <c r="I37" s="2175"/>
      <c r="BJ37" s="2171"/>
    </row>
    <row r="38" spans="1:62" ht="33" hidden="1" customHeight="1" x14ac:dyDescent="0.55000000000000004">
      <c r="A38" s="2176">
        <v>40087</v>
      </c>
      <c r="B38" s="2177">
        <v>2145</v>
      </c>
      <c r="C38" s="2177"/>
      <c r="D38" s="2177">
        <v>1044.57</v>
      </c>
      <c r="E38" s="2177">
        <v>15.86</v>
      </c>
      <c r="F38" s="2177">
        <v>22.48</v>
      </c>
      <c r="G38" s="2177">
        <v>65.319999999999993</v>
      </c>
      <c r="H38" s="2178">
        <v>73.87</v>
      </c>
      <c r="I38" s="2175"/>
      <c r="BJ38" s="2171"/>
    </row>
    <row r="39" spans="1:62" ht="33" hidden="1" customHeight="1" x14ac:dyDescent="0.55000000000000004">
      <c r="A39" s="2176" t="s">
        <v>1535</v>
      </c>
      <c r="B39" s="2177">
        <v>2132</v>
      </c>
      <c r="C39" s="2177"/>
      <c r="D39" s="2177">
        <v>1127.94</v>
      </c>
      <c r="E39" s="2177">
        <v>24.71</v>
      </c>
      <c r="F39" s="2177" t="s">
        <v>153</v>
      </c>
      <c r="G39" s="2177">
        <v>65.040000000000006</v>
      </c>
      <c r="H39" s="2178">
        <v>77.5</v>
      </c>
      <c r="I39" s="2175"/>
      <c r="BJ39" s="2171"/>
    </row>
    <row r="40" spans="1:62" ht="33" hidden="1" customHeight="1" thickTop="1" x14ac:dyDescent="0.55000000000000004">
      <c r="A40" s="2176" t="s">
        <v>1536</v>
      </c>
      <c r="B40" s="2177">
        <v>2286.9</v>
      </c>
      <c r="C40" s="2177"/>
      <c r="D40" s="2177">
        <v>1116.9512499999998</v>
      </c>
      <c r="E40" s="2177">
        <v>31.32</v>
      </c>
      <c r="F40" s="2177">
        <v>24.8</v>
      </c>
      <c r="G40" s="2177">
        <v>65.86</v>
      </c>
      <c r="H40" s="2178">
        <v>76.918000000000006</v>
      </c>
      <c r="I40" s="2175"/>
      <c r="BJ40" s="2171"/>
    </row>
    <row r="41" spans="1:62" ht="33" hidden="1" customHeight="1" x14ac:dyDescent="0.55000000000000004">
      <c r="A41" s="2176">
        <v>40210</v>
      </c>
      <c r="B41" s="2177">
        <v>2233.6</v>
      </c>
      <c r="C41" s="2177"/>
      <c r="D41" s="2177">
        <v>1095.4937500000001</v>
      </c>
      <c r="E41" s="2177">
        <v>25.9</v>
      </c>
      <c r="F41" s="2177">
        <v>30</v>
      </c>
      <c r="G41" s="2177">
        <v>65.709999999999994</v>
      </c>
      <c r="H41" s="2178">
        <v>74.753999999999991</v>
      </c>
      <c r="I41" s="2175"/>
      <c r="BJ41" s="2171"/>
    </row>
    <row r="42" spans="1:62" ht="33" hidden="1" customHeight="1" x14ac:dyDescent="0.55000000000000004">
      <c r="A42" s="2176">
        <v>40238</v>
      </c>
      <c r="B42" s="2177">
        <v>2203.3478260869565</v>
      </c>
      <c r="C42" s="2177"/>
      <c r="D42" s="2177">
        <v>1113.7652173913041</v>
      </c>
      <c r="E42" s="2177">
        <v>29.29</v>
      </c>
      <c r="F42" s="2177">
        <v>30</v>
      </c>
      <c r="G42" s="2177">
        <v>65.709999999999994</v>
      </c>
      <c r="H42" s="2178">
        <v>79.89826086956522</v>
      </c>
      <c r="I42" s="2175"/>
      <c r="BJ42" s="2171"/>
    </row>
    <row r="43" spans="1:62" ht="33" hidden="1" customHeight="1" x14ac:dyDescent="0.55000000000000004">
      <c r="A43" s="2176">
        <v>40269</v>
      </c>
      <c r="B43" s="2177">
        <v>2248</v>
      </c>
      <c r="C43" s="2177"/>
      <c r="D43" s="2177">
        <v>1147.9100000000001</v>
      </c>
      <c r="E43" s="2177">
        <v>36.380000000000003</v>
      </c>
      <c r="F43" s="2177">
        <v>30</v>
      </c>
      <c r="G43" s="2177" t="s">
        <v>153</v>
      </c>
      <c r="H43" s="2178">
        <v>85.68</v>
      </c>
      <c r="I43" s="2175"/>
      <c r="BJ43" s="2171"/>
    </row>
    <row r="44" spans="1:62" ht="33" hidden="1" customHeight="1" x14ac:dyDescent="0.55000000000000004">
      <c r="A44" s="2176">
        <v>40299</v>
      </c>
      <c r="B44" s="2177">
        <v>2318</v>
      </c>
      <c r="C44" s="2177"/>
      <c r="D44" s="2177">
        <v>1202.81</v>
      </c>
      <c r="E44" s="2177">
        <v>36.020000000000003</v>
      </c>
      <c r="F44" s="2177">
        <v>30</v>
      </c>
      <c r="G44" s="2177">
        <v>65.52</v>
      </c>
      <c r="H44" s="2178">
        <v>76.989999999999995</v>
      </c>
      <c r="I44" s="2175"/>
      <c r="BJ44" s="2171"/>
    </row>
    <row r="45" spans="1:62" ht="33" hidden="1" customHeight="1" x14ac:dyDescent="0.55000000000000004">
      <c r="A45" s="2176">
        <v>40330</v>
      </c>
      <c r="B45" s="2177">
        <v>2378</v>
      </c>
      <c r="C45" s="2177"/>
      <c r="D45" s="2177">
        <v>1233.2</v>
      </c>
      <c r="E45" s="2177">
        <v>43.31</v>
      </c>
      <c r="F45" s="2177">
        <v>30</v>
      </c>
      <c r="G45" s="2177">
        <v>66.040000000000006</v>
      </c>
      <c r="H45" s="2178">
        <v>75.66</v>
      </c>
      <c r="I45" s="2175"/>
      <c r="BJ45" s="2171"/>
    </row>
    <row r="46" spans="1:62" ht="33" hidden="1" customHeight="1" x14ac:dyDescent="0.55000000000000004">
      <c r="A46" s="2176">
        <v>40360</v>
      </c>
      <c r="B46" s="2177">
        <v>2353</v>
      </c>
      <c r="C46" s="2177"/>
      <c r="D46" s="2177">
        <v>1193.68</v>
      </c>
      <c r="E46" s="2177">
        <v>32.299999999999997</v>
      </c>
      <c r="F46" s="2177">
        <v>30</v>
      </c>
      <c r="G46" s="2177">
        <v>57.77</v>
      </c>
      <c r="H46" s="2178">
        <v>75.489999999999995</v>
      </c>
      <c r="I46" s="2175"/>
      <c r="BJ46" s="2171"/>
    </row>
    <row r="47" spans="1:62" ht="33" hidden="1" customHeight="1" x14ac:dyDescent="0.55000000000000004">
      <c r="A47" s="2176">
        <v>40391</v>
      </c>
      <c r="B47" s="2177">
        <v>2061</v>
      </c>
      <c r="C47" s="2177"/>
      <c r="D47" s="2177">
        <v>1215.53</v>
      </c>
      <c r="E47" s="2177">
        <v>37.35</v>
      </c>
      <c r="F47" s="2177">
        <v>30</v>
      </c>
      <c r="G47" s="2177">
        <v>66.47</v>
      </c>
      <c r="H47" s="2178">
        <v>77.11</v>
      </c>
      <c r="I47" s="2175"/>
      <c r="BJ47" s="2171"/>
    </row>
    <row r="48" spans="1:62" ht="33" hidden="1" customHeight="1" x14ac:dyDescent="0.55000000000000004">
      <c r="A48" s="2176">
        <v>40422</v>
      </c>
      <c r="B48" s="2177">
        <v>1897</v>
      </c>
      <c r="C48" s="2177"/>
      <c r="D48" s="2177">
        <v>1271.0999999999999</v>
      </c>
      <c r="E48" s="2177">
        <v>43.83</v>
      </c>
      <c r="F48" s="2177">
        <v>30</v>
      </c>
      <c r="G48" s="2177">
        <v>65.55</v>
      </c>
      <c r="H48" s="2178">
        <v>78.209999999999994</v>
      </c>
      <c r="I48" s="2175"/>
      <c r="BJ48" s="2171"/>
    </row>
    <row r="49" spans="1:62" ht="33" hidden="1" customHeight="1" x14ac:dyDescent="0.55000000000000004">
      <c r="A49" s="2176">
        <v>40452</v>
      </c>
      <c r="B49" s="2177">
        <v>1903.95</v>
      </c>
      <c r="C49" s="2177"/>
      <c r="D49" s="2177">
        <v>1342.96</v>
      </c>
      <c r="E49" s="2177">
        <v>32.54</v>
      </c>
      <c r="F49" s="2177" t="s">
        <v>153</v>
      </c>
      <c r="G49" s="2177">
        <v>66.650000000000006</v>
      </c>
      <c r="H49" s="2178">
        <v>83.49</v>
      </c>
      <c r="I49" s="2175"/>
      <c r="BJ49" s="2171"/>
    </row>
    <row r="50" spans="1:62" ht="33" hidden="1" customHeight="1" x14ac:dyDescent="0.55000000000000004">
      <c r="A50" s="2176">
        <v>40483</v>
      </c>
      <c r="B50" s="2177">
        <v>1867.73</v>
      </c>
      <c r="C50" s="2177"/>
      <c r="D50" s="2177">
        <v>1369.69</v>
      </c>
      <c r="E50" s="2177">
        <v>44.43</v>
      </c>
      <c r="F50" s="2177">
        <v>30</v>
      </c>
      <c r="G50" s="2177" t="s">
        <v>153</v>
      </c>
      <c r="H50" s="2178">
        <v>86.11</v>
      </c>
      <c r="I50" s="2175"/>
      <c r="BJ50" s="2171"/>
    </row>
    <row r="51" spans="1:62" ht="33" hidden="1" customHeight="1" thickBot="1" x14ac:dyDescent="0.6">
      <c r="A51" s="2176">
        <v>40513</v>
      </c>
      <c r="B51" s="2177">
        <v>1994.48</v>
      </c>
      <c r="C51" s="2177"/>
      <c r="D51" s="2177">
        <v>1391.16</v>
      </c>
      <c r="E51" s="2177">
        <v>44.31</v>
      </c>
      <c r="F51" s="2177" t="s">
        <v>153</v>
      </c>
      <c r="G51" s="2177">
        <v>65.66</v>
      </c>
      <c r="H51" s="2178">
        <v>92.34</v>
      </c>
      <c r="I51" s="2175"/>
    </row>
    <row r="52" spans="1:62" ht="33" hidden="1" customHeight="1" thickTop="1" x14ac:dyDescent="0.55000000000000004">
      <c r="A52" s="2172">
        <v>40544</v>
      </c>
      <c r="B52" s="2173">
        <v>2046</v>
      </c>
      <c r="C52" s="2173"/>
      <c r="D52" s="2173">
        <v>1359.46</v>
      </c>
      <c r="E52" s="2173">
        <v>40.71</v>
      </c>
      <c r="F52" s="2173">
        <v>30</v>
      </c>
      <c r="G52" s="2173">
        <v>65.239999999999995</v>
      </c>
      <c r="H52" s="2174">
        <v>96.82</v>
      </c>
      <c r="I52" s="2175"/>
    </row>
    <row r="53" spans="1:62" ht="33" hidden="1" customHeight="1" x14ac:dyDescent="0.55000000000000004">
      <c r="A53" s="2176">
        <v>40575</v>
      </c>
      <c r="B53" s="2177">
        <v>2228.15</v>
      </c>
      <c r="C53" s="2177"/>
      <c r="D53" s="2177">
        <v>1372.35</v>
      </c>
      <c r="E53" s="2177">
        <v>45.67</v>
      </c>
      <c r="F53" s="2177">
        <v>30</v>
      </c>
      <c r="G53" s="2177">
        <v>65.680000000000007</v>
      </c>
      <c r="H53" s="2178">
        <v>104.09</v>
      </c>
      <c r="I53" s="2175"/>
    </row>
    <row r="54" spans="1:62" ht="33" hidden="1" customHeight="1" x14ac:dyDescent="0.55000000000000004">
      <c r="A54" s="2176">
        <v>40603</v>
      </c>
      <c r="B54" s="2177">
        <v>2161.61</v>
      </c>
      <c r="C54" s="2177"/>
      <c r="D54" s="2177">
        <v>1422.5</v>
      </c>
      <c r="E54" s="2177">
        <v>59.54</v>
      </c>
      <c r="F54" s="2177">
        <v>30</v>
      </c>
      <c r="G54" s="2177">
        <v>66.31</v>
      </c>
      <c r="H54" s="2178">
        <v>114.62</v>
      </c>
      <c r="I54" s="2175"/>
    </row>
    <row r="55" spans="1:62" ht="33" hidden="1" customHeight="1" x14ac:dyDescent="0.55000000000000004">
      <c r="A55" s="2176">
        <v>40634</v>
      </c>
      <c r="B55" s="2177">
        <v>1934.85</v>
      </c>
      <c r="C55" s="2177"/>
      <c r="D55" s="2177">
        <v>1481.1</v>
      </c>
      <c r="E55" s="2177">
        <v>58.12</v>
      </c>
      <c r="F55" s="2177">
        <v>30</v>
      </c>
      <c r="G55" s="2177">
        <v>66.05</v>
      </c>
      <c r="H55" s="2178">
        <v>123.13</v>
      </c>
      <c r="I55" s="2175"/>
    </row>
    <row r="56" spans="1:62" ht="33" hidden="1" customHeight="1" x14ac:dyDescent="0.55000000000000004">
      <c r="A56" s="2176">
        <v>40664</v>
      </c>
      <c r="B56" s="2177">
        <v>1878.48</v>
      </c>
      <c r="C56" s="2177"/>
      <c r="D56" s="2177">
        <v>1515.22</v>
      </c>
      <c r="E56" s="2177">
        <v>63</v>
      </c>
      <c r="F56" s="2177">
        <v>30</v>
      </c>
      <c r="G56" s="2177">
        <v>67.36</v>
      </c>
      <c r="H56" s="2178">
        <v>114.53</v>
      </c>
      <c r="I56" s="2175"/>
    </row>
    <row r="57" spans="1:62" ht="33" hidden="1" customHeight="1" x14ac:dyDescent="0.55000000000000004">
      <c r="A57" s="2176">
        <v>40695</v>
      </c>
      <c r="B57" s="2177">
        <v>1858.55</v>
      </c>
      <c r="C57" s="2177"/>
      <c r="D57" s="2177">
        <v>1528.25</v>
      </c>
      <c r="E57" s="2177">
        <v>64.11</v>
      </c>
      <c r="F57" s="2177">
        <v>30</v>
      </c>
      <c r="G57" s="2177">
        <v>65.84</v>
      </c>
      <c r="H57" s="2178">
        <v>113.91</v>
      </c>
      <c r="I57" s="2175"/>
    </row>
    <row r="58" spans="1:62" ht="33" hidden="1" customHeight="1" x14ac:dyDescent="0.55000000000000004">
      <c r="A58" s="2176">
        <v>40725</v>
      </c>
      <c r="B58" s="2177">
        <v>1954.67</v>
      </c>
      <c r="C58" s="2177"/>
      <c r="D58" s="2177">
        <v>1575.15</v>
      </c>
      <c r="E58" s="2177">
        <v>64.209999999999994</v>
      </c>
      <c r="F58" s="2177">
        <v>30</v>
      </c>
      <c r="G58" s="2177">
        <v>66.38</v>
      </c>
      <c r="H58" s="2178">
        <v>116.68</v>
      </c>
      <c r="I58" s="2175"/>
    </row>
    <row r="59" spans="1:62" ht="33" hidden="1" customHeight="1" x14ac:dyDescent="0.55000000000000004">
      <c r="A59" s="2176">
        <v>40756</v>
      </c>
      <c r="B59" s="2177">
        <v>1888.43</v>
      </c>
      <c r="C59" s="2177"/>
      <c r="D59" s="2177">
        <v>1770.13</v>
      </c>
      <c r="E59" s="2177">
        <v>71.41</v>
      </c>
      <c r="F59" s="2177">
        <v>30</v>
      </c>
      <c r="G59" s="2177">
        <v>65.33</v>
      </c>
      <c r="H59" s="2178">
        <v>109.82</v>
      </c>
      <c r="I59" s="2175"/>
    </row>
    <row r="60" spans="1:62" ht="33" hidden="1" customHeight="1" x14ac:dyDescent="0.55000000000000004">
      <c r="A60" s="2176">
        <v>40787</v>
      </c>
      <c r="B60" s="2177">
        <v>1823.52</v>
      </c>
      <c r="C60" s="2177"/>
      <c r="D60" s="2177">
        <v>1768.96</v>
      </c>
      <c r="E60" s="2177">
        <v>51.18</v>
      </c>
      <c r="F60" s="2177">
        <v>30</v>
      </c>
      <c r="G60" s="2177">
        <v>65.72</v>
      </c>
      <c r="H60" s="2178">
        <v>109.96</v>
      </c>
      <c r="I60" s="2175"/>
    </row>
    <row r="61" spans="1:62" ht="33" hidden="1" customHeight="1" x14ac:dyDescent="0.55000000000000004">
      <c r="A61" s="2176">
        <v>40817</v>
      </c>
      <c r="B61" s="2177">
        <v>1700.86</v>
      </c>
      <c r="C61" s="2177"/>
      <c r="D61" s="2177">
        <v>1673.66</v>
      </c>
      <c r="E61" s="2177">
        <v>52.28</v>
      </c>
      <c r="F61" s="2177">
        <v>30</v>
      </c>
      <c r="G61" s="2177">
        <v>65.72</v>
      </c>
      <c r="H61" s="2178">
        <v>108.8</v>
      </c>
      <c r="I61" s="2175"/>
    </row>
    <row r="62" spans="1:62" ht="33" hidden="1" customHeight="1" x14ac:dyDescent="0.55000000000000004">
      <c r="A62" s="2176">
        <v>40848</v>
      </c>
      <c r="B62" s="2177">
        <v>1590.23</v>
      </c>
      <c r="C62" s="2177"/>
      <c r="D62" s="2177">
        <v>1744.69</v>
      </c>
      <c r="E62" s="2177">
        <v>45.27</v>
      </c>
      <c r="F62" s="2177">
        <v>30</v>
      </c>
      <c r="G62" s="2177">
        <v>66.2</v>
      </c>
      <c r="H62" s="2178">
        <v>110.61</v>
      </c>
      <c r="I62" s="2175"/>
    </row>
    <row r="63" spans="1:62" ht="33" hidden="1" customHeight="1" thickBot="1" x14ac:dyDescent="0.6">
      <c r="A63" s="2179">
        <v>40878</v>
      </c>
      <c r="B63" s="2180">
        <v>1406</v>
      </c>
      <c r="C63" s="2180"/>
      <c r="D63" s="2180">
        <v>1658.49</v>
      </c>
      <c r="E63" s="2180">
        <v>48.48</v>
      </c>
      <c r="F63" s="2180">
        <v>30</v>
      </c>
      <c r="G63" s="2180" t="s">
        <v>153</v>
      </c>
      <c r="H63" s="2181">
        <v>107.72</v>
      </c>
      <c r="I63" s="2175"/>
    </row>
    <row r="64" spans="1:62" ht="33" hidden="1" customHeight="1" thickTop="1" x14ac:dyDescent="0.55000000000000004">
      <c r="A64" s="2176">
        <v>40909</v>
      </c>
      <c r="B64" s="2177">
        <v>1492</v>
      </c>
      <c r="C64" s="2177"/>
      <c r="D64" s="2177">
        <v>1632.18</v>
      </c>
      <c r="E64" s="2177">
        <v>54.84</v>
      </c>
      <c r="F64" s="2177">
        <v>32.000000000000007</v>
      </c>
      <c r="G64" s="2177">
        <v>66.137619699042418</v>
      </c>
      <c r="H64" s="2178">
        <v>111.55</v>
      </c>
      <c r="I64" s="2175"/>
    </row>
    <row r="65" spans="1:9" ht="33" hidden="1" customHeight="1" x14ac:dyDescent="0.55000000000000004">
      <c r="A65" s="2176">
        <v>40940</v>
      </c>
      <c r="B65" s="2177">
        <v>1501</v>
      </c>
      <c r="C65" s="2177"/>
      <c r="D65" s="2177">
        <v>1730.5</v>
      </c>
      <c r="E65" s="2177">
        <v>59.72741990931921</v>
      </c>
      <c r="F65" s="2177">
        <v>32</v>
      </c>
      <c r="G65" s="2177">
        <v>65.038090999528777</v>
      </c>
      <c r="H65" s="2178">
        <v>126.96</v>
      </c>
      <c r="I65" s="2175"/>
    </row>
    <row r="66" spans="1:9" ht="33" hidden="1" customHeight="1" x14ac:dyDescent="0.55000000000000004">
      <c r="A66" s="2176">
        <v>40969</v>
      </c>
      <c r="B66" s="2177">
        <v>1502</v>
      </c>
      <c r="C66" s="2177"/>
      <c r="D66" s="2177">
        <v>1671.28</v>
      </c>
      <c r="E66" s="2177">
        <v>57.09</v>
      </c>
      <c r="F66" s="2177">
        <v>31.782364249700748</v>
      </c>
      <c r="G66" s="2177">
        <v>65.897883537752762</v>
      </c>
      <c r="H66" s="2178">
        <v>124.55</v>
      </c>
      <c r="I66" s="2175"/>
    </row>
    <row r="67" spans="1:9" ht="33" hidden="1" customHeight="1" x14ac:dyDescent="0.55000000000000004">
      <c r="A67" s="2176">
        <v>41000</v>
      </c>
      <c r="B67" s="2177">
        <v>1456</v>
      </c>
      <c r="C67" s="2177"/>
      <c r="D67" s="2177">
        <v>1649.9</v>
      </c>
      <c r="E67" s="2177">
        <v>62.11</v>
      </c>
      <c r="F67" s="2177">
        <v>31.78</v>
      </c>
      <c r="G67" s="2177">
        <v>66.145039128356117</v>
      </c>
      <c r="H67" s="2178">
        <v>125.9</v>
      </c>
      <c r="I67" s="2175"/>
    </row>
    <row r="68" spans="1:9" ht="33" hidden="1" customHeight="1" x14ac:dyDescent="0.55000000000000004">
      <c r="A68" s="2176">
        <v>41030</v>
      </c>
      <c r="B68" s="2177">
        <v>1499.0458620689656</v>
      </c>
      <c r="C68" s="2177"/>
      <c r="D68" s="2177">
        <v>1579.2413333333327</v>
      </c>
      <c r="E68" s="2177">
        <v>56.770215706287097</v>
      </c>
      <c r="F68" s="2177">
        <v>32</v>
      </c>
      <c r="G68" s="2177">
        <v>67.818627417375623</v>
      </c>
      <c r="H68" s="2178">
        <v>109.36066666666665</v>
      </c>
      <c r="I68" s="2175"/>
    </row>
    <row r="69" spans="1:9" ht="33" hidden="1" customHeight="1" x14ac:dyDescent="0.55000000000000004">
      <c r="A69" s="2176">
        <v>41061</v>
      </c>
      <c r="B69" s="2177">
        <v>1517</v>
      </c>
      <c r="C69" s="2177"/>
      <c r="D69" s="2177">
        <v>1602.91</v>
      </c>
      <c r="E69" s="2177">
        <v>59.55</v>
      </c>
      <c r="F69" s="2177">
        <v>37</v>
      </c>
      <c r="G69" s="2177">
        <v>67.95</v>
      </c>
      <c r="H69" s="2178">
        <v>95.89</v>
      </c>
      <c r="I69" s="2175"/>
    </row>
    <row r="70" spans="1:9" ht="33" hidden="1" customHeight="1" x14ac:dyDescent="0.55000000000000004">
      <c r="A70" s="2176">
        <v>41091</v>
      </c>
      <c r="B70" s="2177">
        <v>1562.7272727272727</v>
      </c>
      <c r="C70" s="2177"/>
      <c r="D70" s="2177">
        <v>1590.9604545454547</v>
      </c>
      <c r="E70" s="2177">
        <v>56.14</v>
      </c>
      <c r="F70" s="2177">
        <v>31.9</v>
      </c>
      <c r="G70" s="2177">
        <v>64.058362352784357</v>
      </c>
      <c r="H70" s="2178">
        <v>102.77090909090909</v>
      </c>
      <c r="I70" s="2175"/>
    </row>
    <row r="71" spans="1:9" ht="33" hidden="1" customHeight="1" x14ac:dyDescent="0.55000000000000004">
      <c r="A71" s="2176">
        <v>41122</v>
      </c>
      <c r="B71" s="2177">
        <v>1638.6521739130435</v>
      </c>
      <c r="C71" s="2177"/>
      <c r="D71" s="2177">
        <v>1631.0473913043477</v>
      </c>
      <c r="E71" s="2177">
        <v>46.32</v>
      </c>
      <c r="F71" s="2177">
        <v>35.4</v>
      </c>
      <c r="G71" s="2177">
        <v>68.017678543463262</v>
      </c>
      <c r="H71" s="2178">
        <v>113.19173913043481</v>
      </c>
      <c r="I71" s="2175"/>
    </row>
    <row r="72" spans="1:9" ht="33" hidden="1" customHeight="1" x14ac:dyDescent="0.55000000000000004">
      <c r="A72" s="2176">
        <v>41153</v>
      </c>
      <c r="B72" s="2177">
        <v>1659.1</v>
      </c>
      <c r="C72" s="2177"/>
      <c r="D72" s="2177">
        <v>1746.8867499999997</v>
      </c>
      <c r="E72" s="2177">
        <v>42.27</v>
      </c>
      <c r="F72" s="2177">
        <v>38.838090990187332</v>
      </c>
      <c r="G72" s="2177">
        <v>60.361778183782732</v>
      </c>
      <c r="H72" s="2178">
        <v>113.03899999999999</v>
      </c>
      <c r="I72" s="2175"/>
    </row>
    <row r="73" spans="1:9" ht="33" hidden="1" customHeight="1" x14ac:dyDescent="0.55000000000000004">
      <c r="A73" s="2176">
        <v>41183</v>
      </c>
      <c r="B73" s="2177">
        <v>1557.391304347826</v>
      </c>
      <c r="C73" s="2177"/>
      <c r="D73" s="2177">
        <v>1744.9576086956529</v>
      </c>
      <c r="E73" s="2177">
        <v>45.91</v>
      </c>
      <c r="F73" s="2177">
        <v>37</v>
      </c>
      <c r="G73" s="2177">
        <v>61.28</v>
      </c>
      <c r="H73" s="2178">
        <v>111.51695652173912</v>
      </c>
      <c r="I73" s="2175"/>
    </row>
    <row r="74" spans="1:9" ht="33" hidden="1" customHeight="1" x14ac:dyDescent="0.55000000000000004">
      <c r="A74" s="2176">
        <v>41214</v>
      </c>
      <c r="B74" s="2177">
        <v>1569.3181818181818</v>
      </c>
      <c r="C74" s="2177"/>
      <c r="D74" s="2177">
        <v>1721.1722727272727</v>
      </c>
      <c r="E74" s="2177">
        <v>49.55</v>
      </c>
      <c r="F74" s="2177">
        <v>38</v>
      </c>
      <c r="G74" s="2177">
        <v>64.83</v>
      </c>
      <c r="H74" s="2178">
        <v>109.52909090909093</v>
      </c>
      <c r="I74" s="2175"/>
    </row>
    <row r="75" spans="1:9" ht="33" hidden="1" customHeight="1" thickBot="1" x14ac:dyDescent="0.6">
      <c r="A75" s="2176">
        <v>41244</v>
      </c>
      <c r="B75" s="2177">
        <v>1508.047619047619</v>
      </c>
      <c r="C75" s="2177"/>
      <c r="D75" s="2177">
        <v>1678.8185714285719</v>
      </c>
      <c r="E75" s="2177">
        <v>70.81</v>
      </c>
      <c r="F75" s="2177">
        <v>39</v>
      </c>
      <c r="G75" s="2177">
        <v>68.34</v>
      </c>
      <c r="H75" s="2178">
        <v>109.19285714285715</v>
      </c>
      <c r="I75" s="2175"/>
    </row>
    <row r="76" spans="1:9" ht="33" hidden="1" customHeight="1" thickTop="1" x14ac:dyDescent="0.55000000000000004">
      <c r="A76" s="2172">
        <v>41275</v>
      </c>
      <c r="B76" s="2173">
        <v>1446.8260869565217</v>
      </c>
      <c r="C76" s="2173"/>
      <c r="D76" s="2173">
        <v>1670.6180434782611</v>
      </c>
      <c r="E76" s="2173">
        <v>45.95</v>
      </c>
      <c r="F76" s="2173">
        <v>38.524556073020698</v>
      </c>
      <c r="G76" s="2173">
        <v>68.155815804834972</v>
      </c>
      <c r="H76" s="2174">
        <v>112.28478260869566</v>
      </c>
      <c r="I76" s="2175"/>
    </row>
    <row r="77" spans="1:9" ht="33" hidden="1" customHeight="1" x14ac:dyDescent="0.55000000000000004">
      <c r="A77" s="2176">
        <v>41306</v>
      </c>
      <c r="B77" s="2177">
        <v>1429.05</v>
      </c>
      <c r="C77" s="2177"/>
      <c r="D77" s="2177">
        <v>1626.6200000000003</v>
      </c>
      <c r="E77" s="2177">
        <v>70.56</v>
      </c>
      <c r="F77" s="2177">
        <v>39.5</v>
      </c>
      <c r="G77" s="2177">
        <v>68.590330568390186</v>
      </c>
      <c r="H77" s="2178">
        <v>116.10900000000001</v>
      </c>
      <c r="I77" s="2175"/>
    </row>
    <row r="78" spans="1:9" ht="33" hidden="1" customHeight="1" x14ac:dyDescent="0.55000000000000004">
      <c r="A78" s="2176">
        <v>41334</v>
      </c>
      <c r="B78" s="2186">
        <v>1435.8</v>
      </c>
      <c r="C78" s="2177"/>
      <c r="D78" s="2177">
        <v>1593.5122499999998</v>
      </c>
      <c r="E78" s="2177">
        <v>48.24</v>
      </c>
      <c r="F78" s="2177">
        <v>40</v>
      </c>
      <c r="G78" s="2177">
        <v>67.769130324899621</v>
      </c>
      <c r="H78" s="2178">
        <v>109.5305</v>
      </c>
      <c r="I78" s="2175"/>
    </row>
    <row r="79" spans="1:9" ht="33" hidden="1" customHeight="1" x14ac:dyDescent="0.55000000000000004">
      <c r="A79" s="2176">
        <v>41365</v>
      </c>
      <c r="B79" s="2177">
        <v>1511.6818181818182</v>
      </c>
      <c r="C79" s="2177"/>
      <c r="D79" s="2177">
        <v>1491.0477272727271</v>
      </c>
      <c r="E79" s="2177">
        <v>49.5</v>
      </c>
      <c r="F79" s="2177">
        <v>40</v>
      </c>
      <c r="G79" s="2177">
        <v>68.340882637095234</v>
      </c>
      <c r="H79" s="2178">
        <v>103.31409090909091</v>
      </c>
      <c r="I79" s="2175"/>
    </row>
    <row r="80" spans="1:9" ht="33" hidden="1" customHeight="1" x14ac:dyDescent="0.55000000000000004">
      <c r="A80" s="2176">
        <v>41395</v>
      </c>
      <c r="B80" s="2177">
        <v>1542.9130434782608</v>
      </c>
      <c r="C80" s="2177"/>
      <c r="D80" s="2177">
        <v>1415.8141304347823</v>
      </c>
      <c r="E80" s="2177">
        <v>54.29</v>
      </c>
      <c r="F80" s="2177">
        <v>40</v>
      </c>
      <c r="G80" s="2177">
        <v>68.207461640287235</v>
      </c>
      <c r="H80" s="2178">
        <v>103.32000000000001</v>
      </c>
      <c r="I80" s="2175"/>
    </row>
    <row r="81" spans="1:9" ht="33" hidden="1" customHeight="1" x14ac:dyDescent="0.55000000000000004">
      <c r="A81" s="2176">
        <v>41426</v>
      </c>
      <c r="B81" s="2186">
        <v>1489.85</v>
      </c>
      <c r="C81" s="2177"/>
      <c r="D81" s="2177">
        <v>1342.135</v>
      </c>
      <c r="E81" s="2177">
        <v>48.15</v>
      </c>
      <c r="F81" s="2177">
        <v>40</v>
      </c>
      <c r="G81" s="2177">
        <v>67.62</v>
      </c>
      <c r="H81" s="2178">
        <v>103.29850000000002</v>
      </c>
      <c r="I81" s="2175"/>
    </row>
    <row r="82" spans="1:9" ht="33" hidden="1" customHeight="1" x14ac:dyDescent="0.55000000000000004">
      <c r="A82" s="2176">
        <v>41456</v>
      </c>
      <c r="B82" s="2186">
        <v>1550.1304347826087</v>
      </c>
      <c r="C82" s="2177"/>
      <c r="D82" s="2177">
        <v>1293.6586956521739</v>
      </c>
      <c r="E82" s="2177">
        <v>43.82</v>
      </c>
      <c r="F82" s="2177">
        <v>40</v>
      </c>
      <c r="G82" s="2177">
        <v>67.753851421704226</v>
      </c>
      <c r="H82" s="2178">
        <v>107.36608695652173</v>
      </c>
      <c r="I82" s="2175"/>
    </row>
    <row r="83" spans="1:9" ht="33" hidden="1" customHeight="1" x14ac:dyDescent="0.55000000000000004">
      <c r="A83" s="2176">
        <v>41487</v>
      </c>
      <c r="B83" s="2186">
        <v>1633.37</v>
      </c>
      <c r="C83" s="2177"/>
      <c r="D83" s="2177">
        <v>1354.8844999999997</v>
      </c>
      <c r="E83" s="2177">
        <v>46.79</v>
      </c>
      <c r="F83" s="2177">
        <v>40</v>
      </c>
      <c r="G83" s="2177">
        <v>68.089798482429686</v>
      </c>
      <c r="H83" s="2178">
        <v>110.25136363636366</v>
      </c>
      <c r="I83" s="2175"/>
    </row>
    <row r="84" spans="1:9" ht="33" hidden="1" customHeight="1" x14ac:dyDescent="0.55000000000000004">
      <c r="A84" s="2176">
        <v>41518</v>
      </c>
      <c r="B84" s="2186">
        <v>1685.1428571428571</v>
      </c>
      <c r="C84" s="2177"/>
      <c r="D84" s="2177">
        <v>1351.4638095238095</v>
      </c>
      <c r="E84" s="2177">
        <v>41.08</v>
      </c>
      <c r="F84" s="2177">
        <v>40</v>
      </c>
      <c r="G84" s="2177">
        <v>64.69</v>
      </c>
      <c r="H84" s="2178">
        <v>111.20857142857143</v>
      </c>
      <c r="I84" s="2175"/>
    </row>
    <row r="85" spans="1:9" ht="33" hidden="1" customHeight="1" x14ac:dyDescent="0.55000000000000004">
      <c r="A85" s="2176">
        <v>41548</v>
      </c>
      <c r="B85" s="2177">
        <v>1730.391304347826</v>
      </c>
      <c r="C85" s="2177"/>
      <c r="D85" s="2177">
        <v>1320.13</v>
      </c>
      <c r="E85" s="2177">
        <v>43.56</v>
      </c>
      <c r="F85" s="2177">
        <v>40</v>
      </c>
      <c r="G85" s="2177">
        <v>66.760000000000005</v>
      </c>
      <c r="H85" s="2178">
        <v>109.45304347826087</v>
      </c>
      <c r="I85" s="2175"/>
    </row>
    <row r="86" spans="1:9" ht="33" hidden="1" customHeight="1" x14ac:dyDescent="0.55000000000000004">
      <c r="A86" s="2176">
        <v>41579</v>
      </c>
      <c r="B86" s="2177">
        <v>1733.5766666666666</v>
      </c>
      <c r="C86" s="2177"/>
      <c r="D86" s="2177">
        <v>1277.4485714285711</v>
      </c>
      <c r="E86" s="2177">
        <v>42.07</v>
      </c>
      <c r="F86" s="2177">
        <v>40</v>
      </c>
      <c r="G86" s="2177">
        <v>67.92</v>
      </c>
      <c r="H86" s="2178">
        <v>107.76666666666667</v>
      </c>
      <c r="I86" s="2175"/>
    </row>
    <row r="87" spans="1:9" ht="33" hidden="1" customHeight="1" thickBot="1" x14ac:dyDescent="0.6">
      <c r="A87" s="2179">
        <v>41609</v>
      </c>
      <c r="B87" s="2180">
        <v>1757.952380952381</v>
      </c>
      <c r="C87" s="2180"/>
      <c r="D87" s="2180">
        <v>1228.3485714285714</v>
      </c>
      <c r="E87" s="2180">
        <v>42.44</v>
      </c>
      <c r="F87" s="2180">
        <v>40</v>
      </c>
      <c r="G87" s="2180">
        <v>67.92</v>
      </c>
      <c r="H87" s="2181">
        <v>110.60380952380952</v>
      </c>
      <c r="I87" s="2175"/>
    </row>
    <row r="88" spans="1:9" ht="33" hidden="1" customHeight="1" thickTop="1" x14ac:dyDescent="0.55000000000000004">
      <c r="A88" s="2172">
        <v>41640</v>
      </c>
      <c r="B88" s="2173">
        <v>1744.5939130434783</v>
      </c>
      <c r="C88" s="2173"/>
      <c r="D88" s="2173">
        <v>1247.6034782608697</v>
      </c>
      <c r="E88" s="2173">
        <v>38.798966256226876</v>
      </c>
      <c r="F88" s="2173">
        <v>40</v>
      </c>
      <c r="G88" s="2173">
        <v>62.806238979476682</v>
      </c>
      <c r="H88" s="2174">
        <v>107.32</v>
      </c>
      <c r="I88" s="2175"/>
    </row>
    <row r="89" spans="1:9" ht="33" hidden="1" customHeight="1" x14ac:dyDescent="0.55000000000000004">
      <c r="A89" s="2176">
        <v>41671</v>
      </c>
      <c r="B89" s="2177">
        <v>1849.8</v>
      </c>
      <c r="C89" s="2177"/>
      <c r="D89" s="2177">
        <v>1310.01</v>
      </c>
      <c r="E89" s="2177">
        <v>49.55925217197376</v>
      </c>
      <c r="F89" s="2177">
        <v>40</v>
      </c>
      <c r="G89" s="2177">
        <v>67.679999999999993</v>
      </c>
      <c r="H89" s="2178">
        <v>108.8</v>
      </c>
      <c r="I89" s="2175"/>
    </row>
    <row r="90" spans="1:9" ht="33" hidden="1" customHeight="1" x14ac:dyDescent="0.55000000000000004">
      <c r="A90" s="2176">
        <v>41699</v>
      </c>
      <c r="B90" s="2186">
        <v>1866.8095238095239</v>
      </c>
      <c r="C90" s="2177"/>
      <c r="D90" s="2177">
        <v>1340.1280952380953</v>
      </c>
      <c r="E90" s="2177">
        <v>49.50600382147951</v>
      </c>
      <c r="F90" s="2177">
        <v>40</v>
      </c>
      <c r="G90" s="2177">
        <v>67.658605942139346</v>
      </c>
      <c r="H90" s="2178">
        <v>107.68</v>
      </c>
      <c r="I90" s="2175"/>
    </row>
    <row r="91" spans="1:9" ht="33" hidden="1" customHeight="1" x14ac:dyDescent="0.55000000000000004">
      <c r="A91" s="2176">
        <v>41730</v>
      </c>
      <c r="B91" s="2177">
        <v>1866.3809523809523</v>
      </c>
      <c r="C91" s="2177"/>
      <c r="D91" s="2177">
        <v>1301.6871428571433</v>
      </c>
      <c r="E91" s="2177">
        <v>41.375583363198338</v>
      </c>
      <c r="F91" s="2177">
        <v>40</v>
      </c>
      <c r="G91" s="2177">
        <v>68.400000000000006</v>
      </c>
      <c r="H91" s="2178">
        <v>108.09714285714286</v>
      </c>
      <c r="I91" s="2175"/>
    </row>
    <row r="92" spans="1:9" ht="33" hidden="1" customHeight="1" x14ac:dyDescent="0.55000000000000004">
      <c r="A92" s="2176">
        <v>41760</v>
      </c>
      <c r="B92" s="2177">
        <v>1846.6818181818182</v>
      </c>
      <c r="C92" s="2177"/>
      <c r="D92" s="2177">
        <v>1291.1695454545456</v>
      </c>
      <c r="E92" s="2177">
        <v>40.988910447142914</v>
      </c>
      <c r="F92" s="2177">
        <v>40</v>
      </c>
      <c r="G92" s="2177">
        <v>67.119371775352775</v>
      </c>
      <c r="H92" s="2178">
        <v>109.20409090909088</v>
      </c>
      <c r="I92" s="2175"/>
    </row>
    <row r="93" spans="1:9" ht="33" hidden="1" customHeight="1" x14ac:dyDescent="0.55000000000000004">
      <c r="A93" s="2176">
        <v>41791</v>
      </c>
      <c r="B93" s="2186">
        <v>1938.4285714285713</v>
      </c>
      <c r="C93" s="2177"/>
      <c r="D93" s="2177">
        <v>1283.3185714285714</v>
      </c>
      <c r="E93" s="2177">
        <v>49.125729316612983</v>
      </c>
      <c r="F93" s="2177">
        <v>40</v>
      </c>
      <c r="G93" s="2177">
        <v>66.720000024038285</v>
      </c>
      <c r="H93" s="2178">
        <v>111.96714285714287</v>
      </c>
      <c r="I93" s="2175"/>
    </row>
    <row r="94" spans="1:9" ht="33" hidden="1" customHeight="1" x14ac:dyDescent="0.55000000000000004">
      <c r="A94" s="2176">
        <v>41821</v>
      </c>
      <c r="B94" s="2177">
        <v>1932.0869565217392</v>
      </c>
      <c r="C94" s="2177"/>
      <c r="D94" s="2177">
        <v>1311.6247826086956</v>
      </c>
      <c r="E94" s="2177">
        <v>45.992343319898922</v>
      </c>
      <c r="F94" s="2177">
        <v>40</v>
      </c>
      <c r="G94" s="2177">
        <v>66.984482428739199</v>
      </c>
      <c r="H94" s="2178">
        <v>108.2104347826087</v>
      </c>
      <c r="I94" s="2175"/>
    </row>
    <row r="95" spans="1:9" ht="33" hidden="1" customHeight="1" x14ac:dyDescent="0.55000000000000004">
      <c r="A95" s="2176">
        <v>41852</v>
      </c>
      <c r="B95" s="2177">
        <v>2017.6190476190477</v>
      </c>
      <c r="C95" s="2177"/>
      <c r="D95" s="2177">
        <v>1295.5430952380952</v>
      </c>
      <c r="E95" s="2177">
        <v>46.853859960410659</v>
      </c>
      <c r="F95" s="2177">
        <v>40</v>
      </c>
      <c r="G95" s="2177">
        <v>67.2</v>
      </c>
      <c r="H95" s="2178">
        <v>103.48285714285714</v>
      </c>
      <c r="I95" s="2175"/>
    </row>
    <row r="96" spans="1:9" ht="33" hidden="1" customHeight="1" x14ac:dyDescent="0.55000000000000004">
      <c r="A96" s="2176">
        <v>41883</v>
      </c>
      <c r="B96" s="2177">
        <v>2026.590909090909</v>
      </c>
      <c r="C96" s="2177">
        <v>3182</v>
      </c>
      <c r="D96" s="2177">
        <v>1237.6822727272727</v>
      </c>
      <c r="E96" s="2177">
        <v>42.668004385837492</v>
      </c>
      <c r="F96" s="2177">
        <v>40</v>
      </c>
      <c r="G96" s="2177">
        <v>64.69</v>
      </c>
      <c r="H96" s="2178">
        <v>98.560909090909092</v>
      </c>
      <c r="I96" s="2175"/>
    </row>
    <row r="97" spans="1:9" ht="33" hidden="1" customHeight="1" x14ac:dyDescent="0.55000000000000004">
      <c r="A97" s="2176">
        <v>41913</v>
      </c>
      <c r="B97" s="2177">
        <v>1980.4347826086957</v>
      </c>
      <c r="C97" s="2177">
        <v>3057.782608695652</v>
      </c>
      <c r="D97" s="2177">
        <v>1227.2113043478262</v>
      </c>
      <c r="E97" s="2177">
        <v>43.305032476193368</v>
      </c>
      <c r="F97" s="2177">
        <v>40</v>
      </c>
      <c r="G97" s="2177">
        <v>66.760000000000005</v>
      </c>
      <c r="H97" s="2178">
        <v>88.068695652173915</v>
      </c>
      <c r="I97" s="2175"/>
    </row>
    <row r="98" spans="1:9" ht="33" hidden="1" customHeight="1" x14ac:dyDescent="0.55000000000000004">
      <c r="A98" s="2176">
        <v>41944</v>
      </c>
      <c r="B98" s="2177">
        <v>1885.2</v>
      </c>
      <c r="C98" s="2177">
        <v>2852.65</v>
      </c>
      <c r="D98" s="2177">
        <v>1178.9735000000001</v>
      </c>
      <c r="E98" s="2177">
        <v>40.969338831962176</v>
      </c>
      <c r="F98" s="2177">
        <v>40</v>
      </c>
      <c r="G98" s="2177">
        <v>67.44</v>
      </c>
      <c r="H98" s="2178">
        <v>79.400000000000006</v>
      </c>
      <c r="I98" s="2175"/>
    </row>
    <row r="99" spans="1:9" ht="33" hidden="1" customHeight="1" thickBot="1" x14ac:dyDescent="0.6">
      <c r="A99" s="2179">
        <v>41974</v>
      </c>
      <c r="B99" s="2187">
        <v>1946.7727272727273</v>
      </c>
      <c r="C99" s="2180">
        <v>2919.090909090909</v>
      </c>
      <c r="D99" s="2180">
        <v>1205.2840909090912</v>
      </c>
      <c r="E99" s="2180">
        <v>39.15</v>
      </c>
      <c r="F99" s="2180">
        <v>40</v>
      </c>
      <c r="G99" s="2180">
        <v>68.400000000000006</v>
      </c>
      <c r="H99" s="2181">
        <v>62.361499999999999</v>
      </c>
      <c r="I99" s="2175"/>
    </row>
    <row r="100" spans="1:9" ht="33" hidden="1" customHeight="1" thickTop="1" x14ac:dyDescent="0.55000000000000004">
      <c r="A100" s="2176">
        <v>42005</v>
      </c>
      <c r="B100" s="2177">
        <v>1961.4761904761904</v>
      </c>
      <c r="C100" s="2177">
        <v>2871.15</v>
      </c>
      <c r="D100" s="2177">
        <v>1249.8926190476193</v>
      </c>
      <c r="E100" s="2177">
        <v>53.409136345920167</v>
      </c>
      <c r="F100" s="2177">
        <v>40</v>
      </c>
      <c r="G100" s="2177">
        <v>68.010000000000005</v>
      </c>
      <c r="H100" s="2178">
        <v>49.767142857142851</v>
      </c>
      <c r="I100" s="2175"/>
    </row>
    <row r="101" spans="1:9" ht="33" hidden="1" customHeight="1" x14ac:dyDescent="0.55000000000000004">
      <c r="A101" s="2176">
        <v>42036</v>
      </c>
      <c r="B101" s="2177">
        <v>1972.5</v>
      </c>
      <c r="C101" s="2177">
        <v>2894</v>
      </c>
      <c r="D101" s="2177">
        <v>1228.5774999999999</v>
      </c>
      <c r="E101" s="2177">
        <v>38.732247516983911</v>
      </c>
      <c r="F101" s="2177">
        <v>40</v>
      </c>
      <c r="G101" s="2177">
        <v>67.967344046391617</v>
      </c>
      <c r="H101" s="2178">
        <v>58.695000000000007</v>
      </c>
      <c r="I101" s="2175"/>
    </row>
    <row r="102" spans="1:9" ht="33" hidden="1" customHeight="1" x14ac:dyDescent="0.55000000000000004">
      <c r="A102" s="2176">
        <v>42064</v>
      </c>
      <c r="B102" s="2177">
        <v>2003.5</v>
      </c>
      <c r="C102" s="2177">
        <v>2796.8636363636365</v>
      </c>
      <c r="D102" s="2177">
        <v>1181.2215909090908</v>
      </c>
      <c r="E102" s="2177">
        <v>35.767502789710292</v>
      </c>
      <c r="F102" s="2177">
        <v>40</v>
      </c>
      <c r="G102" s="2177">
        <v>67.44</v>
      </c>
      <c r="H102" s="2178">
        <v>57.013181818181813</v>
      </c>
      <c r="I102" s="2175"/>
    </row>
    <row r="103" spans="1:9" ht="33" hidden="1" customHeight="1" x14ac:dyDescent="0.55000000000000004">
      <c r="A103" s="2176">
        <v>42095</v>
      </c>
      <c r="B103" s="2177">
        <v>1959.9</v>
      </c>
      <c r="C103" s="2177">
        <v>2830.0476190476193</v>
      </c>
      <c r="D103" s="2177">
        <v>1194.67975</v>
      </c>
      <c r="E103" s="2177">
        <v>37.03</v>
      </c>
      <c r="F103" s="2177">
        <v>40</v>
      </c>
      <c r="G103" s="2177">
        <v>67.680000000000007</v>
      </c>
      <c r="H103" s="2178">
        <v>60.901904761904774</v>
      </c>
      <c r="I103" s="2175"/>
    </row>
    <row r="104" spans="1:9" ht="33" hidden="1" customHeight="1" x14ac:dyDescent="0.55000000000000004">
      <c r="A104" s="2176">
        <v>42125</v>
      </c>
      <c r="B104" s="2177">
        <v>2060.9047619047619</v>
      </c>
      <c r="C104" s="2177">
        <v>3056.0476190476193</v>
      </c>
      <c r="D104" s="2177">
        <v>1202.311904761905</v>
      </c>
      <c r="E104" s="2177">
        <v>40.47</v>
      </c>
      <c r="F104" s="2177">
        <v>40</v>
      </c>
      <c r="G104" s="2177">
        <v>65.759999980897106</v>
      </c>
      <c r="H104" s="2178">
        <v>65.624285714285705</v>
      </c>
      <c r="I104" s="2175"/>
    </row>
    <row r="105" spans="1:9" ht="33" hidden="1" customHeight="1" x14ac:dyDescent="0.55000000000000004">
      <c r="A105" s="2176">
        <v>42156</v>
      </c>
      <c r="B105" s="2177">
        <v>2129.818181818182</v>
      </c>
      <c r="C105" s="2177">
        <v>3193.681818181818</v>
      </c>
      <c r="D105" s="2177">
        <v>1182.9038636363637</v>
      </c>
      <c r="E105" s="2177">
        <v>40.47</v>
      </c>
      <c r="F105" s="2177">
        <v>40</v>
      </c>
      <c r="G105" s="2177">
        <v>65.760000000000005</v>
      </c>
      <c r="H105" s="2178">
        <v>63.752727272727277</v>
      </c>
      <c r="I105" s="2175"/>
    </row>
    <row r="106" spans="1:9" ht="33" hidden="1" customHeight="1" x14ac:dyDescent="0.55000000000000004">
      <c r="A106" s="2176">
        <v>42186</v>
      </c>
      <c r="B106" s="2177">
        <v>2181.086956521739</v>
      </c>
      <c r="C106" s="2177">
        <v>3276.782608695652</v>
      </c>
      <c r="D106" s="2177">
        <v>1130.518260869565</v>
      </c>
      <c r="E106" s="2177">
        <v>35.939150673032806</v>
      </c>
      <c r="F106" s="2177">
        <v>40</v>
      </c>
      <c r="G106" s="2177">
        <v>48.294162261536805</v>
      </c>
      <c r="H106" s="2178">
        <v>56.749130434782607</v>
      </c>
      <c r="I106" s="2175"/>
    </row>
    <row r="107" spans="1:9" ht="33" hidden="1" customHeight="1" x14ac:dyDescent="0.55000000000000004">
      <c r="A107" s="2176">
        <v>42217</v>
      </c>
      <c r="B107" s="2177">
        <v>2068.8095238095239</v>
      </c>
      <c r="C107" s="2177">
        <v>3093.7142857142858</v>
      </c>
      <c r="D107" s="2177">
        <v>1118.0538095238096</v>
      </c>
      <c r="E107" s="2177">
        <v>27.85</v>
      </c>
      <c r="F107" s="2177">
        <v>40</v>
      </c>
      <c r="G107" s="2177">
        <v>48.584509847791452</v>
      </c>
      <c r="H107" s="2178">
        <v>48.1752380952381</v>
      </c>
      <c r="I107" s="2175"/>
    </row>
    <row r="108" spans="1:9" ht="33" hidden="1" customHeight="1" x14ac:dyDescent="0.55000000000000004">
      <c r="A108" s="2176">
        <v>42248</v>
      </c>
      <c r="B108" s="2177">
        <v>2188.181818181818</v>
      </c>
      <c r="C108" s="2177">
        <v>3235.318181818182</v>
      </c>
      <c r="D108" s="2177">
        <v>1124.7</v>
      </c>
      <c r="E108" s="2177">
        <v>31.44</v>
      </c>
      <c r="F108" s="2177">
        <v>40</v>
      </c>
      <c r="G108" s="2177">
        <v>48.17</v>
      </c>
      <c r="H108" s="2178">
        <v>48.565909090909095</v>
      </c>
      <c r="I108" s="2175"/>
    </row>
    <row r="109" spans="1:9" ht="33" hidden="1" customHeight="1" x14ac:dyDescent="0.55000000000000004">
      <c r="A109" s="2176">
        <v>42278</v>
      </c>
      <c r="B109" s="2177">
        <v>2134.9545454545455</v>
      </c>
      <c r="C109" s="2177">
        <v>3134.7272727272725</v>
      </c>
      <c r="D109" s="2177">
        <v>1157.8</v>
      </c>
      <c r="E109" s="2177">
        <v>31.44</v>
      </c>
      <c r="F109" s="2177">
        <v>48.06</v>
      </c>
      <c r="G109" s="2177">
        <v>40</v>
      </c>
      <c r="H109" s="2178">
        <v>49.1</v>
      </c>
      <c r="I109" s="2175"/>
    </row>
    <row r="110" spans="1:9" ht="33" hidden="1" customHeight="1" x14ac:dyDescent="0.55000000000000004">
      <c r="A110" s="2176">
        <v>42309</v>
      </c>
      <c r="B110" s="2177">
        <v>2252.3333333333335</v>
      </c>
      <c r="C110" s="2177">
        <v>3313.8095238095239</v>
      </c>
      <c r="D110" s="2177">
        <v>1087.1199999999999</v>
      </c>
      <c r="E110" s="2177">
        <v>31.44</v>
      </c>
      <c r="F110" s="2177">
        <v>48.3</v>
      </c>
      <c r="G110" s="2177">
        <v>40</v>
      </c>
      <c r="H110" s="2178">
        <v>45.7</v>
      </c>
      <c r="I110" s="2175"/>
    </row>
    <row r="111" spans="1:9" ht="33" hidden="1" customHeight="1" thickBot="1" x14ac:dyDescent="0.6">
      <c r="A111" s="2176">
        <v>42339</v>
      </c>
      <c r="B111" s="2177">
        <v>2274.8571428571427</v>
      </c>
      <c r="C111" s="2177">
        <v>3300.7619047619046</v>
      </c>
      <c r="D111" s="2177">
        <v>1069.4000000000001</v>
      </c>
      <c r="E111" s="2177">
        <v>31.44</v>
      </c>
      <c r="F111" s="2177">
        <v>48.3</v>
      </c>
      <c r="G111" s="2177">
        <v>40</v>
      </c>
      <c r="H111" s="2178">
        <v>38.92</v>
      </c>
      <c r="I111" s="2175"/>
    </row>
    <row r="112" spans="1:9" ht="33" hidden="1" customHeight="1" thickTop="1" x14ac:dyDescent="0.55000000000000004">
      <c r="A112" s="2172">
        <v>42370</v>
      </c>
      <c r="B112" s="2173">
        <v>2085.8000000000002</v>
      </c>
      <c r="C112" s="2173">
        <v>2895</v>
      </c>
      <c r="D112" s="2173">
        <v>1098.1240000000003</v>
      </c>
      <c r="E112" s="2173">
        <v>34.299999999999997</v>
      </c>
      <c r="F112" s="2173">
        <v>34</v>
      </c>
      <c r="G112" s="2188">
        <v>47.78</v>
      </c>
      <c r="H112" s="2174">
        <v>31.927500000000002</v>
      </c>
      <c r="I112" s="2175"/>
    </row>
    <row r="113" spans="1:9" ht="33" hidden="1" customHeight="1" x14ac:dyDescent="0.55000000000000004">
      <c r="A113" s="2176">
        <v>42401</v>
      </c>
      <c r="B113" s="2177">
        <v>2079.9523809523807</v>
      </c>
      <c r="C113" s="2177">
        <v>2860.8571428571427</v>
      </c>
      <c r="D113" s="2177">
        <v>1198.7923809523807</v>
      </c>
      <c r="E113" s="2189">
        <v>35.96</v>
      </c>
      <c r="F113" s="2177">
        <v>32</v>
      </c>
      <c r="G113" s="2177">
        <v>47.78</v>
      </c>
      <c r="H113" s="2178">
        <v>33.435714285714283</v>
      </c>
      <c r="I113" s="2175"/>
    </row>
    <row r="114" spans="1:9" ht="33" hidden="1" customHeight="1" x14ac:dyDescent="0.55000000000000004">
      <c r="A114" s="2176">
        <v>42430</v>
      </c>
      <c r="B114" s="2177">
        <v>2213.086956521739</v>
      </c>
      <c r="C114" s="2177">
        <v>3010.1304347826085</v>
      </c>
      <c r="D114" s="2177">
        <v>1243.0176086956521</v>
      </c>
      <c r="E114" s="2177">
        <v>36</v>
      </c>
      <c r="F114" s="2177">
        <v>32</v>
      </c>
      <c r="G114" s="2189">
        <v>47.78</v>
      </c>
      <c r="H114" s="2178">
        <v>39.80130434782609</v>
      </c>
      <c r="I114" s="2175"/>
    </row>
    <row r="115" spans="1:9" ht="33" hidden="1" customHeight="1" x14ac:dyDescent="0.55000000000000004">
      <c r="A115" s="2176">
        <v>42461</v>
      </c>
      <c r="B115" s="2177">
        <v>2206.3809523809523</v>
      </c>
      <c r="C115" s="2177">
        <v>3084.3809523809523</v>
      </c>
      <c r="D115" s="2177">
        <v>1242.79</v>
      </c>
      <c r="E115" s="2189">
        <v>39.5</v>
      </c>
      <c r="F115" s="2189">
        <v>32</v>
      </c>
      <c r="G115" s="2189">
        <v>47.78</v>
      </c>
      <c r="H115" s="2178">
        <v>43.34</v>
      </c>
      <c r="I115" s="2175"/>
    </row>
    <row r="116" spans="1:9" ht="33" hidden="1" customHeight="1" x14ac:dyDescent="0.55000000000000004">
      <c r="A116" s="2176">
        <v>42491</v>
      </c>
      <c r="B116" s="2177">
        <v>2214.4545454545455</v>
      </c>
      <c r="C116" s="2177">
        <v>3023.6363636363635</v>
      </c>
      <c r="D116" s="2177">
        <v>1258.1443181818183</v>
      </c>
      <c r="E116" s="2189">
        <v>38.53</v>
      </c>
      <c r="F116" s="2189">
        <v>32</v>
      </c>
      <c r="G116" s="2189">
        <v>47.78</v>
      </c>
      <c r="H116" s="2178">
        <v>47.634545454545453</v>
      </c>
      <c r="I116" s="2175"/>
    </row>
    <row r="117" spans="1:9" ht="33" hidden="1" customHeight="1" x14ac:dyDescent="0.55000000000000004">
      <c r="A117" s="2176">
        <v>42522</v>
      </c>
      <c r="B117" s="2177">
        <v>2278.2272727272725</v>
      </c>
      <c r="C117" s="2177">
        <v>3070.5454545454545</v>
      </c>
      <c r="D117" s="2177">
        <v>1277.7536363636366</v>
      </c>
      <c r="E117" s="2189">
        <v>45.19</v>
      </c>
      <c r="F117" s="2189">
        <v>32</v>
      </c>
      <c r="G117" s="2189">
        <v>47.78</v>
      </c>
      <c r="H117" s="2178">
        <v>49.887727272727268</v>
      </c>
      <c r="I117" s="2175"/>
    </row>
    <row r="118" spans="1:9" ht="33" hidden="1" customHeight="1" x14ac:dyDescent="0.55000000000000004">
      <c r="A118" s="2176">
        <v>42552</v>
      </c>
      <c r="B118" s="2177">
        <v>2419.8571428571427</v>
      </c>
      <c r="C118" s="2177">
        <v>2998.9047619047619</v>
      </c>
      <c r="D118" s="2177">
        <v>1338.2578571428573</v>
      </c>
      <c r="E118" s="2189">
        <v>42.34</v>
      </c>
      <c r="F118" s="2189">
        <v>32</v>
      </c>
      <c r="G118" s="2189">
        <v>50.75</v>
      </c>
      <c r="H118" s="2178">
        <v>46.581904761904767</v>
      </c>
      <c r="I118" s="2175"/>
    </row>
    <row r="119" spans="1:9" ht="33" hidden="1" customHeight="1" x14ac:dyDescent="0.55000000000000004">
      <c r="A119" s="2176">
        <v>42583</v>
      </c>
      <c r="B119" s="2177">
        <v>2385.4347826086955</v>
      </c>
      <c r="C119" s="2177">
        <v>2993.521739130435</v>
      </c>
      <c r="D119" s="2190">
        <v>1339.199347826087</v>
      </c>
      <c r="E119" s="2189">
        <v>24.69</v>
      </c>
      <c r="F119" s="2189">
        <v>32</v>
      </c>
      <c r="G119" s="2189">
        <v>47.95</v>
      </c>
      <c r="H119" s="2178">
        <v>47.159130434782604</v>
      </c>
      <c r="I119" s="2175"/>
    </row>
    <row r="120" spans="1:9" ht="33" hidden="1" customHeight="1" x14ac:dyDescent="0.55000000000000004">
      <c r="A120" s="2176">
        <v>42614</v>
      </c>
      <c r="B120" s="2177">
        <v>2245.8636363636365</v>
      </c>
      <c r="C120" s="2177">
        <v>2845.7272727272725</v>
      </c>
      <c r="D120" s="2190">
        <v>1325.3645454545456</v>
      </c>
      <c r="E120" s="2189">
        <v>22.35</v>
      </c>
      <c r="F120" s="2189">
        <v>32</v>
      </c>
      <c r="G120" s="2189">
        <v>48.99</v>
      </c>
      <c r="H120" s="2191">
        <v>47.229090909090921</v>
      </c>
      <c r="I120" s="2175"/>
    </row>
    <row r="121" spans="1:9" ht="33" hidden="1" customHeight="1" x14ac:dyDescent="0.55000000000000004">
      <c r="A121" s="2176">
        <v>42644</v>
      </c>
      <c r="B121" s="2177">
        <v>2194.3809523809523</v>
      </c>
      <c r="C121" s="2177">
        <v>2694.6190476190477</v>
      </c>
      <c r="D121" s="2190">
        <v>1267.185238095238</v>
      </c>
      <c r="E121" s="2189">
        <v>28.4</v>
      </c>
      <c r="F121" s="2189">
        <v>32</v>
      </c>
      <c r="G121" s="2189">
        <v>49.77</v>
      </c>
      <c r="H121" s="2191">
        <v>51.415714285714287</v>
      </c>
      <c r="I121" s="2175"/>
    </row>
    <row r="122" spans="1:9" ht="33" hidden="1" customHeight="1" x14ac:dyDescent="0.55000000000000004">
      <c r="A122" s="2176">
        <v>42675</v>
      </c>
      <c r="B122" s="2177">
        <v>2026.5</v>
      </c>
      <c r="C122" s="2177">
        <v>2441.7272727272725</v>
      </c>
      <c r="D122" s="2190">
        <v>1237.58</v>
      </c>
      <c r="E122" s="2189">
        <v>62.4</v>
      </c>
      <c r="F122" s="2189">
        <v>32</v>
      </c>
      <c r="G122" s="2189">
        <v>48.8</v>
      </c>
      <c r="H122" s="2191">
        <v>47.08</v>
      </c>
      <c r="I122" s="2175"/>
    </row>
    <row r="123" spans="1:9" s="2196" customFormat="1" ht="33" hidden="1" customHeight="1" thickBot="1" x14ac:dyDescent="0.6">
      <c r="A123" s="2179">
        <v>42705</v>
      </c>
      <c r="B123" s="2187">
        <v>1828.1818181818182</v>
      </c>
      <c r="C123" s="2180">
        <v>2268.3636363636365</v>
      </c>
      <c r="D123" s="2192">
        <v>1151.1584090909091</v>
      </c>
      <c r="E123" s="2193">
        <v>27.28</v>
      </c>
      <c r="F123" s="2193">
        <v>32</v>
      </c>
      <c r="G123" s="2193">
        <v>48</v>
      </c>
      <c r="H123" s="2194">
        <v>54.93</v>
      </c>
      <c r="I123" s="2195"/>
    </row>
    <row r="124" spans="1:9" s="2196" customFormat="1" ht="33" hidden="1" customHeight="1" thickTop="1" x14ac:dyDescent="0.55000000000000004">
      <c r="A124" s="2176">
        <v>42736</v>
      </c>
      <c r="B124" s="2177">
        <v>1763.2272727272727</v>
      </c>
      <c r="C124" s="2177">
        <v>2180.181818181818</v>
      </c>
      <c r="D124" s="2190">
        <v>1192.7584090909093</v>
      </c>
      <c r="E124" s="2189">
        <v>22.256704659912568</v>
      </c>
      <c r="F124" s="2189">
        <v>29.999999999999996</v>
      </c>
      <c r="G124" s="2189">
        <v>48.185525570497617</v>
      </c>
      <c r="H124" s="2191">
        <v>55.51</v>
      </c>
      <c r="I124" s="2195"/>
    </row>
    <row r="125" spans="1:9" s="2196" customFormat="1" ht="33" hidden="1" customHeight="1" x14ac:dyDescent="0.55000000000000004">
      <c r="A125" s="2176">
        <v>42767</v>
      </c>
      <c r="B125" s="2177">
        <v>1623.8</v>
      </c>
      <c r="C125" s="2177">
        <v>2002.95</v>
      </c>
      <c r="D125" s="2190">
        <v>1233.8047499999998</v>
      </c>
      <c r="E125" s="2189">
        <v>31.184804598329617</v>
      </c>
      <c r="F125" s="2189">
        <v>29.999999999999996</v>
      </c>
      <c r="G125" s="2189">
        <v>47.929349667914373</v>
      </c>
      <c r="H125" s="2191">
        <v>55.984500000000004</v>
      </c>
      <c r="I125" s="2195"/>
    </row>
    <row r="126" spans="1:9" s="2196" customFormat="1" ht="33" hidden="1" customHeight="1" x14ac:dyDescent="0.55000000000000004">
      <c r="A126" s="2176">
        <v>42795</v>
      </c>
      <c r="B126" s="2177">
        <v>1657.9565217391305</v>
      </c>
      <c r="C126" s="2177">
        <v>2036.391304347826</v>
      </c>
      <c r="D126" s="2190">
        <v>1231.3854347826084</v>
      </c>
      <c r="E126" s="2189">
        <v>35.9978936467963</v>
      </c>
      <c r="F126" s="2189">
        <v>29.999999999999996</v>
      </c>
      <c r="G126" s="2189">
        <v>47.896787162206891</v>
      </c>
      <c r="H126" s="2191">
        <v>52.533478260869565</v>
      </c>
      <c r="I126" s="2195"/>
    </row>
    <row r="127" spans="1:9" s="2196" customFormat="1" ht="33" hidden="1" customHeight="1" x14ac:dyDescent="0.55000000000000004">
      <c r="A127" s="2176">
        <v>42826</v>
      </c>
      <c r="B127" s="2177">
        <v>1544.9</v>
      </c>
      <c r="C127" s="2177">
        <v>1952.55</v>
      </c>
      <c r="D127" s="2190">
        <v>1270.01125</v>
      </c>
      <c r="E127" s="2189">
        <v>82.478484661313573</v>
      </c>
      <c r="F127" s="2189">
        <v>30</v>
      </c>
      <c r="G127" s="2189">
        <v>49.349999959399589</v>
      </c>
      <c r="H127" s="2191">
        <v>53.724499999999999</v>
      </c>
      <c r="I127" s="2195"/>
    </row>
    <row r="128" spans="1:9" s="2196" customFormat="1" ht="33" hidden="1" customHeight="1" x14ac:dyDescent="0.55000000000000004">
      <c r="A128" s="2176">
        <v>42856</v>
      </c>
      <c r="B128" s="2186">
        <v>1518.391304347826</v>
      </c>
      <c r="C128" s="2177">
        <v>1952.7391304347825</v>
      </c>
      <c r="D128" s="2190">
        <v>1242.1199999999999</v>
      </c>
      <c r="E128" s="2189">
        <v>33.954250415413739</v>
      </c>
      <c r="F128" s="2189">
        <v>30</v>
      </c>
      <c r="G128" s="2189">
        <v>99.07579570040177</v>
      </c>
      <c r="H128" s="2191">
        <v>51.109565217391307</v>
      </c>
      <c r="I128" s="2195"/>
    </row>
    <row r="129" spans="1:9" s="2196" customFormat="1" ht="33" hidden="1" customHeight="1" x14ac:dyDescent="0.55000000000000004">
      <c r="A129" s="2176">
        <v>42887</v>
      </c>
      <c r="B129" s="2177">
        <v>1552.2727272727273</v>
      </c>
      <c r="C129" s="2177">
        <v>1956.8181818181818</v>
      </c>
      <c r="D129" s="2190">
        <v>1261.76</v>
      </c>
      <c r="E129" s="2189">
        <v>48.636479191596862</v>
      </c>
      <c r="F129" s="2189">
        <v>32</v>
      </c>
      <c r="G129" s="2189">
        <v>57.880014923753187</v>
      </c>
      <c r="H129" s="2191">
        <v>47.544090909090912</v>
      </c>
      <c r="I129" s="2195"/>
    </row>
    <row r="130" spans="1:9" s="2196" customFormat="1" ht="33" hidden="1" customHeight="1" x14ac:dyDescent="0.55000000000000004">
      <c r="A130" s="2176">
        <v>42917</v>
      </c>
      <c r="B130" s="2177">
        <v>1521.4761904761904</v>
      </c>
      <c r="C130" s="2177">
        <v>1929.3809523809523</v>
      </c>
      <c r="D130" s="2190">
        <v>1236.55</v>
      </c>
      <c r="E130" s="2189">
        <v>43.573935618715332</v>
      </c>
      <c r="F130" s="2189">
        <v>32</v>
      </c>
      <c r="G130" s="2189">
        <v>57.769648884394591</v>
      </c>
      <c r="H130" s="2191">
        <v>49.204761904761902</v>
      </c>
      <c r="I130" s="2195"/>
    </row>
    <row r="131" spans="1:9" s="2196" customFormat="1" ht="33" hidden="1" customHeight="1" x14ac:dyDescent="0.55000000000000004">
      <c r="A131" s="2176">
        <v>42948</v>
      </c>
      <c r="B131" s="2177">
        <v>1529.2173913043478</v>
      </c>
      <c r="C131" s="2177">
        <v>1947.5652173913043</v>
      </c>
      <c r="D131" s="2190">
        <v>1283.4000000000001</v>
      </c>
      <c r="E131" s="2189">
        <v>29.089301397205585</v>
      </c>
      <c r="F131" s="2189">
        <v>32.000000000000007</v>
      </c>
      <c r="G131" s="2189">
        <v>57.715619152980814</v>
      </c>
      <c r="H131" s="2191">
        <v>51.87</v>
      </c>
      <c r="I131" s="2195"/>
    </row>
    <row r="132" spans="1:9" s="2196" customFormat="1" ht="33" hidden="1" customHeight="1" x14ac:dyDescent="0.55000000000000004">
      <c r="A132" s="2176">
        <v>42979</v>
      </c>
      <c r="B132" s="2177">
        <v>1488.047619047619</v>
      </c>
      <c r="C132" s="2177">
        <v>1970.2857142857142</v>
      </c>
      <c r="D132" s="2190">
        <v>1315.818571428571</v>
      </c>
      <c r="E132" s="2189">
        <v>36.127830562872795</v>
      </c>
      <c r="F132" s="2189">
        <v>32</v>
      </c>
      <c r="G132" s="2189">
        <v>57.696354085850551</v>
      </c>
      <c r="H132" s="2191">
        <v>55.230476190476196</v>
      </c>
      <c r="I132" s="2195"/>
    </row>
    <row r="133" spans="1:9" s="2196" customFormat="1" ht="33" hidden="1" customHeight="1" x14ac:dyDescent="0.55000000000000004">
      <c r="A133" s="2176">
        <v>43009</v>
      </c>
      <c r="B133" s="2186">
        <v>1565.1363636363637</v>
      </c>
      <c r="C133" s="2177">
        <v>2085.3636363636365</v>
      </c>
      <c r="D133" s="2190">
        <v>1280.6159090909086</v>
      </c>
      <c r="E133" s="2189">
        <v>0</v>
      </c>
      <c r="F133" s="2189">
        <v>32</v>
      </c>
      <c r="G133" s="2189">
        <v>57.86064943902057</v>
      </c>
      <c r="H133" s="2191">
        <v>57.472272727272731</v>
      </c>
      <c r="I133" s="2195"/>
    </row>
    <row r="134" spans="1:9" s="2196" customFormat="1" ht="33" hidden="1" customHeight="1" x14ac:dyDescent="0.55000000000000004">
      <c r="A134" s="2176">
        <v>43040</v>
      </c>
      <c r="B134" s="2189">
        <v>1586.090909090909</v>
      </c>
      <c r="C134" s="2189">
        <v>2123.681818181818</v>
      </c>
      <c r="D134" s="2189">
        <v>1282.379090909091</v>
      </c>
      <c r="E134" s="2189">
        <v>35.42</v>
      </c>
      <c r="F134" s="2189">
        <v>32</v>
      </c>
      <c r="G134" s="2189">
        <v>57.118253448256127</v>
      </c>
      <c r="H134" s="2191">
        <v>62.865454545454533</v>
      </c>
      <c r="I134" s="2195"/>
    </row>
    <row r="135" spans="1:9" s="2196" customFormat="1" ht="33" hidden="1" customHeight="1" thickBot="1" x14ac:dyDescent="0.6">
      <c r="A135" s="2176">
        <v>43070</v>
      </c>
      <c r="B135" s="2189">
        <v>1411.55</v>
      </c>
      <c r="C135" s="2189">
        <v>1904.6</v>
      </c>
      <c r="D135" s="2189">
        <v>1266.56</v>
      </c>
      <c r="E135" s="2189">
        <v>0</v>
      </c>
      <c r="F135" s="2189">
        <v>32</v>
      </c>
      <c r="G135" s="2189">
        <v>57.4</v>
      </c>
      <c r="H135" s="2191">
        <v>64.27</v>
      </c>
      <c r="I135" s="2195"/>
    </row>
    <row r="136" spans="1:9" s="2196" customFormat="1" ht="33" hidden="1" customHeight="1" thickTop="1" x14ac:dyDescent="0.55000000000000004">
      <c r="A136" s="2172">
        <v>43101</v>
      </c>
      <c r="B136" s="2188">
        <v>1381.4545454545455</v>
      </c>
      <c r="C136" s="2188">
        <v>1940.5238095238096</v>
      </c>
      <c r="D136" s="2188">
        <v>1331.7011363636366</v>
      </c>
      <c r="E136" s="2188">
        <v>34.229227763701218</v>
      </c>
      <c r="F136" s="2188">
        <v>32</v>
      </c>
      <c r="G136" s="2188">
        <v>57.35888815427036</v>
      </c>
      <c r="H136" s="2197">
        <v>69.093181818181819</v>
      </c>
      <c r="I136" s="2195"/>
    </row>
    <row r="137" spans="1:9" s="2196" customFormat="1" ht="33" hidden="1" customHeight="1" x14ac:dyDescent="0.55000000000000004">
      <c r="A137" s="2176">
        <v>43132</v>
      </c>
      <c r="B137" s="2189">
        <v>1496.65</v>
      </c>
      <c r="C137" s="2189">
        <v>2109.4210526315787</v>
      </c>
      <c r="D137" s="2189">
        <v>1332.4117500000004</v>
      </c>
      <c r="E137" s="2189">
        <v>36.441822740550478</v>
      </c>
      <c r="F137" s="2189">
        <v>32</v>
      </c>
      <c r="G137" s="2189">
        <v>56.289698498013699</v>
      </c>
      <c r="H137" s="2191">
        <v>65.703684210526333</v>
      </c>
      <c r="I137" s="2195"/>
    </row>
    <row r="138" spans="1:9" s="2196" customFormat="1" ht="33" hidden="1" customHeight="1" x14ac:dyDescent="0.55000000000000004">
      <c r="A138" s="2176">
        <v>43160</v>
      </c>
      <c r="B138" s="2189">
        <v>1756.5714285714287</v>
      </c>
      <c r="C138" s="2189">
        <v>2498.9523809523807</v>
      </c>
      <c r="D138" s="2189">
        <v>1325.7102380952381</v>
      </c>
      <c r="E138" s="2189">
        <v>35.107637697889501</v>
      </c>
      <c r="F138" s="2189">
        <v>32</v>
      </c>
      <c r="G138" s="2189">
        <v>53.776938289506809</v>
      </c>
      <c r="H138" s="2191">
        <v>66.680952380952391</v>
      </c>
      <c r="I138" s="2195"/>
    </row>
    <row r="139" spans="1:9" s="2196" customFormat="1" ht="33" hidden="1" customHeight="1" x14ac:dyDescent="0.55000000000000004">
      <c r="A139" s="2176">
        <v>43191</v>
      </c>
      <c r="B139" s="2198">
        <v>1805.8</v>
      </c>
      <c r="C139" s="2189">
        <v>2663.5238095238096</v>
      </c>
      <c r="D139" s="2189">
        <v>1334.8764285714287</v>
      </c>
      <c r="E139" s="2189">
        <v>38.365840776365502</v>
      </c>
      <c r="F139" s="2189">
        <v>32</v>
      </c>
      <c r="G139" s="2189">
        <v>74.554269277626616</v>
      </c>
      <c r="H139" s="2191">
        <v>71.671428571428564</v>
      </c>
      <c r="I139" s="2195"/>
    </row>
    <row r="140" spans="1:9" s="2196" customFormat="1" ht="33" hidden="1" customHeight="1" x14ac:dyDescent="0.55000000000000004">
      <c r="A140" s="2176">
        <v>43221</v>
      </c>
      <c r="B140" s="2189">
        <v>1887.0952380952381</v>
      </c>
      <c r="C140" s="2189">
        <v>2692.909090909091</v>
      </c>
      <c r="D140" s="2189">
        <v>1303.0336956521737</v>
      </c>
      <c r="E140" s="2189">
        <v>38.803342932455692</v>
      </c>
      <c r="F140" s="2189">
        <v>32</v>
      </c>
      <c r="G140" s="2189">
        <v>65.951645471442774</v>
      </c>
      <c r="H140" s="2191">
        <v>77.058260869565217</v>
      </c>
      <c r="I140" s="2195"/>
    </row>
    <row r="141" spans="1:9" s="2196" customFormat="1" ht="33" hidden="1" customHeight="1" x14ac:dyDescent="0.55000000000000004">
      <c r="A141" s="2176">
        <v>43252</v>
      </c>
      <c r="B141" s="2189">
        <v>1758.1428571428571</v>
      </c>
      <c r="C141" s="2189">
        <v>2435.7142857142858</v>
      </c>
      <c r="D141" s="2189">
        <v>1281.0761904761905</v>
      </c>
      <c r="E141" s="2189">
        <v>38.855045022175105</v>
      </c>
      <c r="F141" s="2189">
        <v>32</v>
      </c>
      <c r="G141" s="2189">
        <v>65.784605123132707</v>
      </c>
      <c r="H141" s="2191">
        <v>75.936666666666667</v>
      </c>
      <c r="I141" s="2195"/>
    </row>
    <row r="142" spans="1:9" s="2196" customFormat="1" ht="33" hidden="1" customHeight="1" x14ac:dyDescent="0.55000000000000004">
      <c r="A142" s="2176">
        <v>43282</v>
      </c>
      <c r="B142" s="2189">
        <v>1743.5454545454545</v>
      </c>
      <c r="C142" s="2189">
        <v>2373.0476190476193</v>
      </c>
      <c r="D142" s="2189">
        <v>1238.3045454545454</v>
      </c>
      <c r="E142" s="2189">
        <v>0</v>
      </c>
      <c r="F142" s="2189">
        <v>31.967664890685281</v>
      </c>
      <c r="G142" s="2189">
        <v>65.731577459324697</v>
      </c>
      <c r="H142" s="2191">
        <v>75.038181818181812</v>
      </c>
      <c r="I142" s="2195"/>
    </row>
    <row r="143" spans="1:9" s="2196" customFormat="1" ht="33" hidden="1" customHeight="1" x14ac:dyDescent="0.55000000000000004">
      <c r="A143" s="2176">
        <v>43313</v>
      </c>
      <c r="B143" s="2189">
        <v>1637.0454545454545</v>
      </c>
      <c r="C143" s="2189">
        <v>2208.391304347826</v>
      </c>
      <c r="D143" s="2189">
        <v>1200.9391304347826</v>
      </c>
      <c r="E143" s="2189">
        <v>27.472471722824142</v>
      </c>
      <c r="F143" s="2189">
        <v>32</v>
      </c>
      <c r="G143" s="2189">
        <v>71.054338074959873</v>
      </c>
      <c r="H143" s="2191">
        <v>73.848260869565223</v>
      </c>
      <c r="I143" s="2195"/>
    </row>
    <row r="144" spans="1:9" s="2196" customFormat="1" ht="33" hidden="1" customHeight="1" x14ac:dyDescent="0.55000000000000004">
      <c r="A144" s="2176">
        <v>43344</v>
      </c>
      <c r="B144" s="2189">
        <v>1603.8</v>
      </c>
      <c r="C144" s="2189">
        <v>2230.4210526315787</v>
      </c>
      <c r="D144" s="2189">
        <v>1198.1402500000002</v>
      </c>
      <c r="E144" s="2189">
        <v>21.619068287037038</v>
      </c>
      <c r="F144" s="2189">
        <v>32</v>
      </c>
      <c r="G144" s="2189">
        <v>71.07464430915357</v>
      </c>
      <c r="H144" s="2191">
        <v>79.085499999999996</v>
      </c>
      <c r="I144" s="2195"/>
    </row>
    <row r="145" spans="1:9" s="2196" customFormat="1" ht="33" hidden="1" customHeight="1" x14ac:dyDescent="0.55000000000000004">
      <c r="A145" s="2176">
        <v>43374</v>
      </c>
      <c r="B145" s="2189">
        <v>1595.304347826087</v>
      </c>
      <c r="C145" s="2189">
        <v>2138.913043478261</v>
      </c>
      <c r="D145" s="2189">
        <v>1213.9690909090905</v>
      </c>
      <c r="E145" s="2189">
        <v>0</v>
      </c>
      <c r="F145" s="2189">
        <v>31.967664890685281</v>
      </c>
      <c r="G145" s="2189">
        <v>71.492831683816675</v>
      </c>
      <c r="H145" s="2191">
        <v>80.629565217391317</v>
      </c>
      <c r="I145" s="2195"/>
    </row>
    <row r="146" spans="1:9" s="2196" customFormat="1" ht="33" hidden="1" customHeight="1" x14ac:dyDescent="0.55000000000000004">
      <c r="A146" s="2176">
        <v>43405</v>
      </c>
      <c r="B146" s="2189">
        <v>1638.2727272727273</v>
      </c>
      <c r="C146" s="2189">
        <v>2226.8095238095239</v>
      </c>
      <c r="D146" s="2189">
        <v>1220.8077272727271</v>
      </c>
      <c r="E146" s="2189">
        <v>21.565344292001036</v>
      </c>
      <c r="F146" s="2189">
        <v>32</v>
      </c>
      <c r="G146" s="2189">
        <v>71.315566294955659</v>
      </c>
      <c r="H146" s="2191">
        <v>65.962727272727264</v>
      </c>
      <c r="I146" s="2195"/>
    </row>
    <row r="147" spans="1:9" s="2196" customFormat="1" ht="33" hidden="1" customHeight="1" thickBot="1" x14ac:dyDescent="0.6">
      <c r="A147" s="2179">
        <v>43435</v>
      </c>
      <c r="B147" s="2193">
        <v>1662.578947368421</v>
      </c>
      <c r="C147" s="2193">
        <v>2256.25</v>
      </c>
      <c r="D147" s="2193">
        <v>1251.1130000000005</v>
      </c>
      <c r="E147" s="2193">
        <v>0</v>
      </c>
      <c r="F147" s="2193">
        <v>32</v>
      </c>
      <c r="G147" s="2193">
        <v>71.700058344212749</v>
      </c>
      <c r="H147" s="2194">
        <v>57.673999999999999</v>
      </c>
      <c r="I147" s="2195"/>
    </row>
    <row r="148" spans="1:9" s="2196" customFormat="1" ht="33" hidden="1" customHeight="1" thickTop="1" x14ac:dyDescent="0.55000000000000004">
      <c r="A148" s="2176">
        <v>43466</v>
      </c>
      <c r="B148" s="2198">
        <v>1688.8636363636363</v>
      </c>
      <c r="C148" s="2189">
        <v>2318.1904761904761</v>
      </c>
      <c r="D148" s="2189">
        <v>1292.0920454545453</v>
      </c>
      <c r="E148" s="2189">
        <v>33.957215575935912</v>
      </c>
      <c r="F148" s="2189">
        <v>32</v>
      </c>
      <c r="G148" s="2189">
        <v>71.364003321531143</v>
      </c>
      <c r="H148" s="2191">
        <v>60.229545454545473</v>
      </c>
      <c r="I148" s="2195"/>
    </row>
    <row r="149" spans="1:9" s="2196" customFormat="1" ht="33" hidden="1" customHeight="1" x14ac:dyDescent="0.55000000000000004">
      <c r="A149" s="2176">
        <v>43497</v>
      </c>
      <c r="B149" s="2198">
        <v>1706.3</v>
      </c>
      <c r="C149" s="2189">
        <v>2273.84</v>
      </c>
      <c r="D149" s="2189">
        <v>1319.9517500000002</v>
      </c>
      <c r="E149" s="2189">
        <v>29.584891515140136</v>
      </c>
      <c r="F149" s="2189">
        <v>32</v>
      </c>
      <c r="G149" s="2189">
        <v>71.610882775967852</v>
      </c>
      <c r="H149" s="2191">
        <v>64.496000000000009</v>
      </c>
      <c r="I149" s="2195"/>
    </row>
    <row r="150" spans="1:9" s="2196" customFormat="1" ht="33" hidden="1" customHeight="1" x14ac:dyDescent="0.55000000000000004">
      <c r="A150" s="2176">
        <v>43525</v>
      </c>
      <c r="B150" s="2198">
        <v>1665.047619047619</v>
      </c>
      <c r="C150" s="2189">
        <v>2202.4761904761904</v>
      </c>
      <c r="D150" s="2189">
        <v>1300.7169047619045</v>
      </c>
      <c r="E150" s="2189">
        <v>13.090031944716083</v>
      </c>
      <c r="F150" s="2189">
        <v>32</v>
      </c>
      <c r="G150" s="2189">
        <v>71.04901800659367</v>
      </c>
      <c r="H150" s="2191">
        <v>67.046190476190475</v>
      </c>
      <c r="I150" s="2195"/>
    </row>
    <row r="151" spans="1:9" s="2196" customFormat="1" ht="33" hidden="1" customHeight="1" x14ac:dyDescent="0.55000000000000004">
      <c r="A151" s="2176">
        <v>43556</v>
      </c>
      <c r="B151" s="2189">
        <v>1776.25</v>
      </c>
      <c r="C151" s="2189">
        <v>2370.4285714285716</v>
      </c>
      <c r="D151" s="2189">
        <v>1286.2421428571429</v>
      </c>
      <c r="E151" s="2189">
        <v>31.701344146184127</v>
      </c>
      <c r="F151" s="2189">
        <v>32</v>
      </c>
      <c r="G151" s="2189">
        <v>72.217103365198639</v>
      </c>
      <c r="H151" s="2191">
        <v>71.658095238095243</v>
      </c>
      <c r="I151" s="2195"/>
    </row>
    <row r="152" spans="1:9" s="2196" customFormat="1" ht="33" hidden="1" customHeight="1" x14ac:dyDescent="0.55000000000000004">
      <c r="A152" s="2176">
        <v>43586</v>
      </c>
      <c r="B152" s="2189">
        <v>1752.7727272727273</v>
      </c>
      <c r="C152" s="2189">
        <v>2365.7727272727275</v>
      </c>
      <c r="D152" s="2189">
        <v>1283.3739130434788</v>
      </c>
      <c r="E152" s="2189">
        <v>27.774219730468339</v>
      </c>
      <c r="F152" s="2189">
        <v>32</v>
      </c>
      <c r="G152" s="2189">
        <v>71.829118582947331</v>
      </c>
      <c r="H152" s="2191">
        <v>70.303043478260875</v>
      </c>
      <c r="I152" s="2195"/>
    </row>
    <row r="153" spans="1:9" s="2196" customFormat="1" ht="33" hidden="1" customHeight="1" x14ac:dyDescent="0.55000000000000004">
      <c r="A153" s="2176">
        <v>43617</v>
      </c>
      <c r="B153" s="2189">
        <v>1821.25</v>
      </c>
      <c r="C153" s="2189">
        <v>2467.1</v>
      </c>
      <c r="D153" s="2189">
        <v>1359.6790000000003</v>
      </c>
      <c r="E153" s="2189" t="s">
        <v>152</v>
      </c>
      <c r="F153" s="2189">
        <v>32</v>
      </c>
      <c r="G153" s="2189">
        <v>71.902536368014665</v>
      </c>
      <c r="H153" s="2191">
        <v>63.053500000000021</v>
      </c>
      <c r="I153" s="2195"/>
    </row>
    <row r="154" spans="1:9" s="2196" customFormat="1" ht="33" hidden="1" customHeight="1" x14ac:dyDescent="0.55000000000000004">
      <c r="A154" s="2176">
        <v>43647</v>
      </c>
      <c r="B154" s="2189">
        <v>1848.8260869565217</v>
      </c>
      <c r="C154" s="2189">
        <v>2456.8636363636365</v>
      </c>
      <c r="D154" s="2189">
        <v>1414.6623913043477</v>
      </c>
      <c r="E154" s="2189">
        <v>10.494071146245059</v>
      </c>
      <c r="F154" s="2189">
        <v>32</v>
      </c>
      <c r="G154" s="2189">
        <v>71.677150287061863</v>
      </c>
      <c r="H154" s="2191">
        <v>64.193913043478275</v>
      </c>
      <c r="I154" s="2195"/>
    </row>
    <row r="155" spans="1:9" s="2196" customFormat="1" ht="33" hidden="1" customHeight="1" x14ac:dyDescent="0.55000000000000004">
      <c r="A155" s="2176">
        <v>43678</v>
      </c>
      <c r="B155" s="2189">
        <v>1748.2857142857142</v>
      </c>
      <c r="C155" s="2189">
        <v>2238.590909090909</v>
      </c>
      <c r="D155" s="2189">
        <v>1501.0088636363637</v>
      </c>
      <c r="E155" s="2189">
        <v>16.334441489361701</v>
      </c>
      <c r="F155" s="2189">
        <v>32</v>
      </c>
      <c r="G155" s="2189">
        <v>71.812716446707199</v>
      </c>
      <c r="H155" s="2191">
        <v>59.474545454545449</v>
      </c>
      <c r="I155" s="2195"/>
    </row>
    <row r="156" spans="1:9" s="2196" customFormat="1" ht="33" hidden="1" customHeight="1" x14ac:dyDescent="0.55000000000000004">
      <c r="A156" s="2176">
        <v>43709</v>
      </c>
      <c r="B156" s="2189">
        <v>1810.15</v>
      </c>
      <c r="C156" s="2189">
        <v>2375.8000000000002</v>
      </c>
      <c r="D156" s="2189">
        <v>1508.4245238095234</v>
      </c>
      <c r="E156" s="2189" t="s">
        <v>152</v>
      </c>
      <c r="F156" s="2189">
        <v>32</v>
      </c>
      <c r="G156" s="2189">
        <v>69.724962271644131</v>
      </c>
      <c r="H156" s="2191">
        <v>62.287142857142854</v>
      </c>
      <c r="I156" s="2195"/>
    </row>
    <row r="157" spans="1:9" s="2196" customFormat="1" ht="33" hidden="1" customHeight="1" x14ac:dyDescent="0.55000000000000004">
      <c r="A157" s="2176">
        <v>43739</v>
      </c>
      <c r="B157" s="2189">
        <v>1864.8636363636363</v>
      </c>
      <c r="C157" s="2189">
        <v>2474.1304347826085</v>
      </c>
      <c r="D157" s="2189">
        <v>1494.3078260869565</v>
      </c>
      <c r="E157" s="2189" t="s">
        <v>152</v>
      </c>
      <c r="F157" s="2189">
        <v>32</v>
      </c>
      <c r="G157" s="2189">
        <v>65.201329216414237</v>
      </c>
      <c r="H157" s="2191">
        <v>59.632173913043466</v>
      </c>
      <c r="I157" s="2195"/>
    </row>
    <row r="158" spans="1:9" s="2196" customFormat="1" ht="33" hidden="1" customHeight="1" x14ac:dyDescent="0.55000000000000004">
      <c r="A158" s="2176">
        <v>43770</v>
      </c>
      <c r="B158" s="2189">
        <v>1896.9047619047619</v>
      </c>
      <c r="C158" s="2189">
        <v>2589.5500000000002</v>
      </c>
      <c r="D158" s="2189">
        <v>1471.1457142857146</v>
      </c>
      <c r="E158" s="2189" t="s">
        <v>152</v>
      </c>
      <c r="F158" s="2189">
        <v>32</v>
      </c>
      <c r="G158" s="2189">
        <v>64.645858274120741</v>
      </c>
      <c r="H158" s="2191">
        <v>62.711904761904755</v>
      </c>
      <c r="I158" s="2195"/>
    </row>
    <row r="159" spans="1:9" s="2196" customFormat="1" ht="33" hidden="1" customHeight="1" thickBot="1" x14ac:dyDescent="0.6">
      <c r="A159" s="2176">
        <v>43800</v>
      </c>
      <c r="B159" s="2189">
        <v>1805.6</v>
      </c>
      <c r="C159" s="2189">
        <v>2518.3809523809523</v>
      </c>
      <c r="D159" s="2189">
        <v>1481.3276190476188</v>
      </c>
      <c r="E159" s="2189" t="s">
        <v>152</v>
      </c>
      <c r="F159" s="2189">
        <v>32</v>
      </c>
      <c r="G159" s="2189">
        <v>74.36</v>
      </c>
      <c r="H159" s="2191">
        <v>65.173333333333346</v>
      </c>
      <c r="I159" s="2195"/>
    </row>
    <row r="160" spans="1:9" s="2196" customFormat="1" ht="33" hidden="1" customHeight="1" thickTop="1" x14ac:dyDescent="0.55000000000000004">
      <c r="A160" s="2172">
        <v>43831</v>
      </c>
      <c r="B160" s="2188">
        <v>1922.5</v>
      </c>
      <c r="C160" s="2188">
        <v>2673.090909090909</v>
      </c>
      <c r="D160" s="2188">
        <v>1560.7365909090906</v>
      </c>
      <c r="E160" s="2188">
        <v>884.375</v>
      </c>
      <c r="F160" s="2188">
        <v>32</v>
      </c>
      <c r="G160" s="2188" t="s">
        <v>152</v>
      </c>
      <c r="H160" s="2197">
        <v>63.672727272727279</v>
      </c>
      <c r="I160" s="2195"/>
    </row>
    <row r="161" spans="1:9" s="2196" customFormat="1" ht="33" hidden="1" customHeight="1" x14ac:dyDescent="0.55000000000000004">
      <c r="A161" s="2176">
        <v>43862</v>
      </c>
      <c r="B161" s="2189">
        <v>2003.6</v>
      </c>
      <c r="C161" s="2189">
        <v>2825.9</v>
      </c>
      <c r="D161" s="2189">
        <v>1596.808</v>
      </c>
      <c r="E161" s="2189">
        <v>29.166106870229008</v>
      </c>
      <c r="F161" s="2189">
        <v>32</v>
      </c>
      <c r="G161" s="2189" t="s">
        <v>152</v>
      </c>
      <c r="H161" s="2191">
        <v>55.532499999999992</v>
      </c>
      <c r="I161" s="2195"/>
    </row>
    <row r="162" spans="1:9" s="2196" customFormat="1" ht="33" hidden="1" customHeight="1" x14ac:dyDescent="0.55000000000000004">
      <c r="A162" s="2176">
        <v>43891</v>
      </c>
      <c r="B162" s="2189">
        <v>1855.7272727272727</v>
      </c>
      <c r="C162" s="2189">
        <v>2407.0454545454545</v>
      </c>
      <c r="D162" s="2189">
        <v>1590.5859090909091</v>
      </c>
      <c r="E162" s="2189">
        <v>29.736365778276713</v>
      </c>
      <c r="F162" s="2189">
        <v>32</v>
      </c>
      <c r="G162" s="2189" t="s">
        <v>152</v>
      </c>
      <c r="H162" s="2191">
        <v>33.729999999999997</v>
      </c>
      <c r="I162" s="2195"/>
    </row>
    <row r="163" spans="1:9" s="2196" customFormat="1" ht="33" hidden="1" customHeight="1" x14ac:dyDescent="0.55000000000000004">
      <c r="A163" s="2176">
        <v>43922</v>
      </c>
      <c r="B163" s="2189">
        <v>1836.05</v>
      </c>
      <c r="C163" s="2189">
        <v>2324.2857142857142</v>
      </c>
      <c r="D163" s="2189">
        <v>1681.0116666666668</v>
      </c>
      <c r="E163" s="2189" t="s">
        <v>152</v>
      </c>
      <c r="F163" s="2189">
        <v>32</v>
      </c>
      <c r="G163" s="2189" t="s">
        <v>152</v>
      </c>
      <c r="H163" s="2191">
        <v>26.625714285714281</v>
      </c>
      <c r="I163" s="2195"/>
    </row>
    <row r="164" spans="1:9" s="2196" customFormat="1" ht="33" hidden="1" customHeight="1" x14ac:dyDescent="0.55000000000000004">
      <c r="A164" s="2176">
        <v>43952</v>
      </c>
      <c r="B164" s="2189">
        <v>1944.3157894736842</v>
      </c>
      <c r="C164" s="2189">
        <v>2402.9</v>
      </c>
      <c r="D164" s="2189">
        <v>1716.8209523809526</v>
      </c>
      <c r="E164" s="2189" t="s">
        <v>152</v>
      </c>
      <c r="F164" s="2189">
        <v>29</v>
      </c>
      <c r="G164" s="2189">
        <v>65.346927411577028</v>
      </c>
      <c r="H164" s="2191">
        <v>32.110952380952376</v>
      </c>
      <c r="I164" s="2195"/>
    </row>
    <row r="165" spans="1:9" s="2196" customFormat="1" ht="33" hidden="1" customHeight="1" x14ac:dyDescent="0.55000000000000004">
      <c r="A165" s="2176">
        <v>43983</v>
      </c>
      <c r="B165" s="2189">
        <v>1759.090909090909</v>
      </c>
      <c r="C165" s="2189">
        <v>2324.818181818182</v>
      </c>
      <c r="D165" s="2189">
        <v>1734.6915909090908</v>
      </c>
      <c r="E165" s="2189">
        <v>18.050236607142899</v>
      </c>
      <c r="F165" s="2189">
        <v>29.000000000000004</v>
      </c>
      <c r="G165" s="2189">
        <v>57.980000031440795</v>
      </c>
      <c r="H165" s="2191">
        <v>40.773181818181811</v>
      </c>
      <c r="I165" s="2195"/>
    </row>
    <row r="166" spans="1:9" s="2196" customFormat="1" ht="33" hidden="1" customHeight="1" x14ac:dyDescent="0.55000000000000004">
      <c r="A166" s="2176">
        <v>44013</v>
      </c>
      <c r="B166" s="2189">
        <v>1574.4347826086957</v>
      </c>
      <c r="C166" s="2189">
        <v>2206.7727272727275</v>
      </c>
      <c r="D166" s="2189">
        <v>1843.1732608695652</v>
      </c>
      <c r="E166" s="2189" t="s">
        <v>152</v>
      </c>
      <c r="F166" s="2189">
        <v>28.999999999999996</v>
      </c>
      <c r="G166" s="2189">
        <v>69.454154855851442</v>
      </c>
      <c r="H166" s="2191">
        <v>43.241818181818189</v>
      </c>
      <c r="I166" s="2195"/>
    </row>
    <row r="167" spans="1:9" s="2196" customFormat="1" ht="33" hidden="1" customHeight="1" x14ac:dyDescent="0.55000000000000004">
      <c r="A167" s="2176">
        <v>44044</v>
      </c>
      <c r="B167" s="2189">
        <v>1691.3</v>
      </c>
      <c r="C167" s="2189">
        <v>2482.1428571428573</v>
      </c>
      <c r="D167" s="2189">
        <v>1971.0695238095234</v>
      </c>
      <c r="E167" s="2189" t="s">
        <v>152</v>
      </c>
      <c r="F167" s="2189">
        <v>29</v>
      </c>
      <c r="G167" s="2189">
        <v>62.801160032137346</v>
      </c>
      <c r="H167" s="2191">
        <v>45.043809523809522</v>
      </c>
      <c r="I167" s="2195"/>
    </row>
    <row r="168" spans="1:9" s="2196" customFormat="1" ht="33" hidden="1" customHeight="1" x14ac:dyDescent="0.55000000000000004">
      <c r="A168" s="2176">
        <v>44075</v>
      </c>
      <c r="B168" s="2189">
        <v>1828.8181818181818</v>
      </c>
      <c r="C168" s="2189">
        <v>2596.3809523809523</v>
      </c>
      <c r="D168" s="2189">
        <v>1924.4654545454543</v>
      </c>
      <c r="E168" s="2189">
        <v>22.163022769516729</v>
      </c>
      <c r="F168" s="2189">
        <v>29</v>
      </c>
      <c r="G168" s="2189">
        <v>59.201293342359605</v>
      </c>
      <c r="H168" s="2191">
        <v>41.874545454545455</v>
      </c>
      <c r="I168" s="2195"/>
    </row>
    <row r="169" spans="1:9" s="2196" customFormat="1" ht="33" hidden="1" customHeight="1" x14ac:dyDescent="0.55000000000000004">
      <c r="A169" s="2176">
        <v>44105</v>
      </c>
      <c r="B169" s="2189">
        <v>1678.8181818181818</v>
      </c>
      <c r="C169" s="2189">
        <v>2423.5454545454545</v>
      </c>
      <c r="D169" s="2189">
        <v>1901.6759090909093</v>
      </c>
      <c r="E169" s="2189" t="s">
        <v>152</v>
      </c>
      <c r="F169" s="2189">
        <v>29.000000000000004</v>
      </c>
      <c r="G169" s="2189">
        <v>58.385094355240447</v>
      </c>
      <c r="H169" s="2191">
        <v>41.359545454545461</v>
      </c>
      <c r="I169" s="2195"/>
    </row>
    <row r="170" spans="1:9" s="2196" customFormat="1" ht="33" hidden="1" customHeight="1" x14ac:dyDescent="0.55000000000000004">
      <c r="A170" s="2176">
        <v>44136</v>
      </c>
      <c r="B170" s="2189">
        <v>1707.6666666666667</v>
      </c>
      <c r="C170" s="2189">
        <v>2509.3809523809523</v>
      </c>
      <c r="D170" s="2189">
        <v>1867.8714285714286</v>
      </c>
      <c r="E170" s="2189" t="s">
        <v>152</v>
      </c>
      <c r="F170" s="2189">
        <v>29</v>
      </c>
      <c r="G170" s="2189">
        <v>58.498536220581386</v>
      </c>
      <c r="H170" s="2191">
        <v>43.983333333333334</v>
      </c>
      <c r="I170" s="2195"/>
    </row>
    <row r="171" spans="1:9" s="2196" customFormat="1" ht="33" hidden="1" customHeight="1" thickBot="1" x14ac:dyDescent="0.6">
      <c r="A171" s="2179">
        <v>44166</v>
      </c>
      <c r="B171" s="2193">
        <v>1734.3333333333333</v>
      </c>
      <c r="C171" s="2193">
        <v>2581.318181818182</v>
      </c>
      <c r="D171" s="2193">
        <v>1857.1872727272726</v>
      </c>
      <c r="E171" s="2193" t="s">
        <v>152</v>
      </c>
      <c r="F171" s="2193">
        <v>29</v>
      </c>
      <c r="G171" s="2193">
        <v>53.355538282493733</v>
      </c>
      <c r="H171" s="2194">
        <v>50.234090909090916</v>
      </c>
      <c r="I171" s="2195"/>
    </row>
    <row r="172" spans="1:9" s="2196" customFormat="1" ht="33" hidden="1" customHeight="1" thickTop="1" x14ac:dyDescent="0.55000000000000004">
      <c r="A172" s="2176">
        <v>44197</v>
      </c>
      <c r="B172" s="2189">
        <v>1717.9</v>
      </c>
      <c r="C172" s="2189">
        <v>2523.9473684210525</v>
      </c>
      <c r="D172" s="2189">
        <v>1867.0419999999999</v>
      </c>
      <c r="E172" s="2189">
        <v>28.398282857142856</v>
      </c>
      <c r="F172" s="2189">
        <v>29</v>
      </c>
      <c r="G172" s="2189">
        <v>49.283000000000001</v>
      </c>
      <c r="H172" s="2191">
        <v>55.327500000000001</v>
      </c>
      <c r="I172" s="2195"/>
    </row>
    <row r="173" spans="1:9" s="2196" customFormat="1" ht="33" hidden="1" customHeight="1" x14ac:dyDescent="0.55000000000000004">
      <c r="A173" s="2176">
        <v>44228</v>
      </c>
      <c r="B173" s="2189">
        <v>1708.7</v>
      </c>
      <c r="C173" s="2189">
        <v>2508.8421052631579</v>
      </c>
      <c r="D173" s="2189">
        <v>1810.3422499999997</v>
      </c>
      <c r="E173" s="2189">
        <v>31.707058081532022</v>
      </c>
      <c r="F173" s="2189">
        <v>29</v>
      </c>
      <c r="G173" s="2189" t="s">
        <v>152</v>
      </c>
      <c r="H173" s="2191">
        <v>62.271500000000017</v>
      </c>
      <c r="I173" s="2195"/>
    </row>
    <row r="174" spans="1:9" s="2196" customFormat="1" ht="33" hidden="1" customHeight="1" x14ac:dyDescent="0.55000000000000004">
      <c r="A174" s="2176">
        <v>44256</v>
      </c>
      <c r="B174" s="2189">
        <v>1751.9565217391305</v>
      </c>
      <c r="C174" s="2189">
        <v>2520.782608695652</v>
      </c>
      <c r="D174" s="2189">
        <v>1722.485434782609</v>
      </c>
      <c r="E174" s="2189">
        <v>27.897926693630776</v>
      </c>
      <c r="F174" s="2189">
        <v>29</v>
      </c>
      <c r="G174" s="2189">
        <v>55.382343153010197</v>
      </c>
      <c r="H174" s="2191">
        <v>65.839130434782618</v>
      </c>
      <c r="I174" s="2195"/>
    </row>
    <row r="175" spans="1:9" s="2196" customFormat="1" ht="33" hidden="1" customHeight="1" x14ac:dyDescent="0.55000000000000004">
      <c r="A175" s="2176">
        <v>44287</v>
      </c>
      <c r="B175" s="2189">
        <v>1637.25</v>
      </c>
      <c r="C175" s="2189">
        <v>2419.4761904761904</v>
      </c>
      <c r="D175" s="2189">
        <v>1759.2121428571429</v>
      </c>
      <c r="E175" s="2189" t="s">
        <v>152</v>
      </c>
      <c r="F175" s="2189">
        <v>29</v>
      </c>
      <c r="G175" s="2189">
        <v>53.393033909718326</v>
      </c>
      <c r="H175" s="2191">
        <v>65.328571428571422</v>
      </c>
      <c r="I175" s="2195"/>
    </row>
    <row r="176" spans="1:9" s="2196" customFormat="1" ht="33" hidden="1" customHeight="1" x14ac:dyDescent="0.55000000000000004">
      <c r="A176" s="2176">
        <v>44317</v>
      </c>
      <c r="B176" s="2189">
        <v>1648.421052631579</v>
      </c>
      <c r="C176" s="2189">
        <v>2450.4499999999998</v>
      </c>
      <c r="D176" s="2189">
        <v>1849.2761904761899</v>
      </c>
      <c r="E176" s="2189">
        <v>27.741560865885187</v>
      </c>
      <c r="F176" s="2189">
        <v>29</v>
      </c>
      <c r="G176" s="2189">
        <v>55.022081017554058</v>
      </c>
      <c r="H176" s="2191">
        <v>68.339523809523826</v>
      </c>
      <c r="I176" s="2195"/>
    </row>
    <row r="177" spans="1:9" s="2196" customFormat="1" ht="33" hidden="1" customHeight="1" x14ac:dyDescent="0.55000000000000004">
      <c r="A177" s="2176">
        <v>44348</v>
      </c>
      <c r="B177" s="2189">
        <v>1622.1818181818182</v>
      </c>
      <c r="C177" s="2189">
        <v>2407.5</v>
      </c>
      <c r="D177" s="2189">
        <v>1835.146363636364</v>
      </c>
      <c r="E177" s="2189" t="s">
        <v>152</v>
      </c>
      <c r="F177" s="2189">
        <v>29</v>
      </c>
      <c r="G177" s="2189">
        <v>54.960422392512221</v>
      </c>
      <c r="H177" s="2191">
        <v>73.347619047619062</v>
      </c>
      <c r="I177" s="2195"/>
    </row>
    <row r="178" spans="1:9" s="2196" customFormat="1" ht="33" hidden="1" customHeight="1" x14ac:dyDescent="0.55000000000000004">
      <c r="A178" s="2176">
        <v>44378</v>
      </c>
      <c r="B178" s="2189">
        <v>1619</v>
      </c>
      <c r="C178" s="2189">
        <v>2354.4285714285716</v>
      </c>
      <c r="D178" s="2189">
        <v>1805.1513636363636</v>
      </c>
      <c r="E178" s="2189">
        <v>32.295676082936232</v>
      </c>
      <c r="F178" s="2189">
        <v>29</v>
      </c>
      <c r="G178" s="2189">
        <v>52.794609627946755</v>
      </c>
      <c r="H178" s="2191">
        <v>74.286363636363618</v>
      </c>
      <c r="I178" s="2195"/>
    </row>
    <row r="179" spans="1:9" s="2196" customFormat="1" ht="33" hidden="1" customHeight="1" x14ac:dyDescent="0.55000000000000004">
      <c r="A179" s="2176">
        <v>44409</v>
      </c>
      <c r="B179" s="2189">
        <v>1758.1428571428571</v>
      </c>
      <c r="C179" s="2189">
        <v>2555.8571428571427</v>
      </c>
      <c r="D179" s="2189">
        <v>1785.6702272727273</v>
      </c>
      <c r="E179" s="2189">
        <v>24.862921977264897</v>
      </c>
      <c r="F179" s="2189">
        <v>29</v>
      </c>
      <c r="G179" s="2189">
        <v>49.622024050799482</v>
      </c>
      <c r="H179" s="2191">
        <v>70.513636363636365</v>
      </c>
      <c r="I179" s="2195"/>
    </row>
    <row r="180" spans="1:9" s="2196" customFormat="1" ht="33" hidden="1" customHeight="1" x14ac:dyDescent="0.55000000000000004">
      <c r="A180" s="2176">
        <v>44440</v>
      </c>
      <c r="B180" s="2189">
        <v>1807.9545454545455</v>
      </c>
      <c r="C180" s="2189">
        <v>2627.181818181818</v>
      </c>
      <c r="D180" s="2189">
        <v>1778.2893181818183</v>
      </c>
      <c r="E180" s="2189">
        <v>11.847836683828273</v>
      </c>
      <c r="F180" s="2189">
        <v>29</v>
      </c>
      <c r="G180" s="2189">
        <v>63.316499959511468</v>
      </c>
      <c r="H180" s="2191">
        <v>74.876363636363635</v>
      </c>
      <c r="I180" s="2195"/>
    </row>
    <row r="181" spans="1:9" s="2196" customFormat="1" ht="33" hidden="1" customHeight="1" x14ac:dyDescent="0.55000000000000004">
      <c r="A181" s="2176">
        <v>44470</v>
      </c>
      <c r="B181" s="2189">
        <v>1815.3809523809523</v>
      </c>
      <c r="C181" s="2189">
        <v>2632.6190476190477</v>
      </c>
      <c r="D181" s="2189">
        <v>1775.5795238095238</v>
      </c>
      <c r="E181" s="2189">
        <v>42.43571003089199</v>
      </c>
      <c r="F181" s="2189">
        <v>29.000000000000004</v>
      </c>
      <c r="G181" s="2189">
        <v>53.672735528476387</v>
      </c>
      <c r="H181" s="2191">
        <v>83.752857142857138</v>
      </c>
      <c r="I181" s="2195"/>
    </row>
    <row r="182" spans="1:9" s="2196" customFormat="1" ht="33" hidden="1" customHeight="1" x14ac:dyDescent="0.55000000000000004">
      <c r="A182" s="2176">
        <v>44501</v>
      </c>
      <c r="B182" s="2189">
        <v>1698.5454545454545</v>
      </c>
      <c r="C182" s="2189">
        <v>2504.590909090909</v>
      </c>
      <c r="D182" s="2189">
        <v>1818.4422727272731</v>
      </c>
      <c r="E182" s="2189">
        <v>44.489896912205985</v>
      </c>
      <c r="F182" s="2189">
        <v>29</v>
      </c>
      <c r="G182" s="2189">
        <v>51.902157747611277</v>
      </c>
      <c r="H182" s="2191">
        <v>80.749523809523808</v>
      </c>
      <c r="I182" s="2195"/>
    </row>
    <row r="183" spans="1:9" s="2196" customFormat="1" ht="33" hidden="1" customHeight="1" thickBot="1" x14ac:dyDescent="0.6">
      <c r="A183" s="2176">
        <v>44531</v>
      </c>
      <c r="B183" s="2189">
        <v>1690.640909090909</v>
      </c>
      <c r="C183" s="2189">
        <v>2481.9545454545455</v>
      </c>
      <c r="D183" s="2189">
        <v>1790.8988636363633</v>
      </c>
      <c r="E183" s="2189">
        <v>48.933622309321585</v>
      </c>
      <c r="F183" s="2189">
        <v>29</v>
      </c>
      <c r="G183" s="2189">
        <v>56.335288928412631</v>
      </c>
      <c r="H183" s="2191">
        <v>74.803913043478261</v>
      </c>
      <c r="I183" s="2195"/>
    </row>
    <row r="184" spans="1:9" s="2196" customFormat="1" ht="33" hidden="1" customHeight="1" thickTop="1" x14ac:dyDescent="0.55000000000000004">
      <c r="A184" s="2172">
        <v>44562</v>
      </c>
      <c r="B184" s="2188">
        <v>1715.45</v>
      </c>
      <c r="C184" s="2188">
        <v>2545.8571430000002</v>
      </c>
      <c r="D184" s="2188">
        <v>1816.433571</v>
      </c>
      <c r="E184" s="2188">
        <v>38.975737312048238</v>
      </c>
      <c r="F184" s="2188">
        <v>29</v>
      </c>
      <c r="G184" s="2188">
        <v>55.977761493210025</v>
      </c>
      <c r="H184" s="2197">
        <v>85.479523810000003</v>
      </c>
      <c r="I184" s="2195"/>
    </row>
    <row r="185" spans="1:9" s="2196" customFormat="1" ht="33" hidden="1" customHeight="1" x14ac:dyDescent="0.55000000000000004">
      <c r="A185" s="2176">
        <v>44593</v>
      </c>
      <c r="B185" s="2189">
        <v>1765.85</v>
      </c>
      <c r="C185" s="2189">
        <v>2681.1052629999999</v>
      </c>
      <c r="D185" s="2189">
        <v>1857.1095</v>
      </c>
      <c r="E185" s="2189">
        <v>45.738159035605406</v>
      </c>
      <c r="F185" s="2189">
        <v>29</v>
      </c>
      <c r="G185" s="2189">
        <v>51.833359437411154</v>
      </c>
      <c r="H185" s="2191">
        <v>94.278999999999996</v>
      </c>
      <c r="I185" s="2195"/>
    </row>
    <row r="186" spans="1:9" s="2196" customFormat="1" ht="33" hidden="1" customHeight="1" x14ac:dyDescent="0.55000000000000004">
      <c r="A186" s="2176">
        <v>44621</v>
      </c>
      <c r="B186" s="2189">
        <v>1740.6521739130435</v>
      </c>
      <c r="C186" s="2189">
        <v>2591.2608700000001</v>
      </c>
      <c r="D186" s="2189">
        <v>1949.434565</v>
      </c>
      <c r="E186" s="2189">
        <v>50.813753014395381</v>
      </c>
      <c r="F186" s="2189">
        <v>29</v>
      </c>
      <c r="G186" s="2189">
        <v>54.365999995470858</v>
      </c>
      <c r="H186" s="2191">
        <v>112.5069565</v>
      </c>
      <c r="I186" s="2195"/>
    </row>
    <row r="187" spans="1:9" s="2196" customFormat="1" ht="33" hidden="1" customHeight="1" x14ac:dyDescent="0.55000000000000004">
      <c r="A187" s="2176">
        <v>44652</v>
      </c>
      <c r="B187" s="2189">
        <v>1781.2631578947369</v>
      </c>
      <c r="C187" s="2189">
        <v>2588.1</v>
      </c>
      <c r="D187" s="2189">
        <v>1935.2355</v>
      </c>
      <c r="E187" s="2189">
        <v>37.306386206961541</v>
      </c>
      <c r="F187" s="2189">
        <v>29</v>
      </c>
      <c r="G187" s="2189">
        <v>54.808000170958621</v>
      </c>
      <c r="H187" s="2191">
        <v>105.807</v>
      </c>
      <c r="I187" s="2195"/>
    </row>
    <row r="188" spans="1:9" s="2196" customFormat="1" ht="33" hidden="1" customHeight="1" x14ac:dyDescent="0.55000000000000004">
      <c r="A188" s="2176">
        <v>44682</v>
      </c>
      <c r="B188" s="2189">
        <v>1768.6666666666667</v>
      </c>
      <c r="C188" s="2189">
        <v>2484.4761899999999</v>
      </c>
      <c r="D188" s="2189">
        <v>1849.49875</v>
      </c>
      <c r="E188" s="2189">
        <v>37.306386206961541</v>
      </c>
      <c r="F188" s="2189">
        <v>29</v>
      </c>
      <c r="G188" s="2189">
        <v>56.355000000000004</v>
      </c>
      <c r="H188" s="2191">
        <v>111.55409090000001</v>
      </c>
      <c r="I188" s="2195"/>
    </row>
    <row r="189" spans="1:9" s="2196" customFormat="1" ht="33" hidden="1" customHeight="1" x14ac:dyDescent="0.55000000000000004">
      <c r="A189" s="2176">
        <v>44713</v>
      </c>
      <c r="B189" s="2189">
        <v>1749.7</v>
      </c>
      <c r="C189" s="2189">
        <v>2428.380952</v>
      </c>
      <c r="D189" s="2189">
        <v>1837.068182</v>
      </c>
      <c r="E189" s="2189">
        <v>27.599159571264742</v>
      </c>
      <c r="F189" s="2189">
        <v>29</v>
      </c>
      <c r="G189" s="2189">
        <v>60.656376678035151</v>
      </c>
      <c r="H189" s="2191">
        <v>117.2222727</v>
      </c>
      <c r="I189" s="2195"/>
    </row>
    <row r="190" spans="1:9" s="2196" customFormat="1" ht="33" hidden="1" customHeight="1" x14ac:dyDescent="0.55000000000000004">
      <c r="A190" s="2176">
        <v>44743</v>
      </c>
      <c r="B190" s="2189">
        <v>1727.6190476190477</v>
      </c>
      <c r="C190" s="2189">
        <v>2333.5500000000002</v>
      </c>
      <c r="D190" s="2189">
        <v>1737.132619</v>
      </c>
      <c r="E190" s="2189">
        <v>58.181670011718907</v>
      </c>
      <c r="F190" s="2189">
        <v>35</v>
      </c>
      <c r="G190" s="2189">
        <v>66.450328347641673</v>
      </c>
      <c r="H190" s="2191">
        <v>105.142381</v>
      </c>
      <c r="I190" s="2195"/>
    </row>
    <row r="191" spans="1:9" s="2196" customFormat="1" ht="33" hidden="1" customHeight="1" x14ac:dyDescent="0.55000000000000004">
      <c r="A191" s="2176">
        <v>44774</v>
      </c>
      <c r="B191" s="2189">
        <v>1802.909090909091</v>
      </c>
      <c r="C191" s="2189">
        <v>2385.9565219999999</v>
      </c>
      <c r="D191" s="2189">
        <v>1763.7052169999999</v>
      </c>
      <c r="E191" s="2189">
        <v>56.048647239337342</v>
      </c>
      <c r="F191" s="2189">
        <v>35.000000000000007</v>
      </c>
      <c r="G191" s="2189">
        <v>60.1800000251068</v>
      </c>
      <c r="H191" s="2191">
        <v>97.740869570000001</v>
      </c>
      <c r="I191" s="2195"/>
    </row>
    <row r="192" spans="1:9" s="2196" customFormat="1" ht="33" hidden="1" customHeight="1" x14ac:dyDescent="0.55000000000000004">
      <c r="A192" s="2176">
        <v>44805</v>
      </c>
      <c r="B192" s="2189">
        <v>1876.4285714285713</v>
      </c>
      <c r="C192" s="2189">
        <v>2338.666667</v>
      </c>
      <c r="D192" s="2189">
        <v>1682.1243179999999</v>
      </c>
      <c r="E192" s="2189">
        <v>49.935999551629017</v>
      </c>
      <c r="F192" s="2189">
        <v>35.000000000000007</v>
      </c>
      <c r="G192" s="2189">
        <v>64.057257311732826</v>
      </c>
      <c r="H192" s="2191">
        <v>90.570909090000001</v>
      </c>
      <c r="I192" s="2195"/>
    </row>
    <row r="193" spans="1:9" s="2196" customFormat="1" ht="33" hidden="1" customHeight="1" x14ac:dyDescent="0.55000000000000004">
      <c r="A193" s="2176">
        <v>44835</v>
      </c>
      <c r="B193" s="2189">
        <v>1901.1428571428571</v>
      </c>
      <c r="C193" s="2189">
        <v>2337.7142859999999</v>
      </c>
      <c r="D193" s="2189">
        <v>1666.675238</v>
      </c>
      <c r="E193" s="2189">
        <v>0</v>
      </c>
      <c r="F193" s="2189">
        <v>35</v>
      </c>
      <c r="G193" s="2189">
        <v>0</v>
      </c>
      <c r="H193" s="2191">
        <v>93.597142860000005</v>
      </c>
      <c r="I193" s="2195"/>
    </row>
    <row r="194" spans="1:9" s="2196" customFormat="1" ht="33" hidden="1" customHeight="1" x14ac:dyDescent="0.55000000000000004">
      <c r="A194" s="2176">
        <v>44866</v>
      </c>
      <c r="B194" s="2189">
        <v>1974.590909090909</v>
      </c>
      <c r="C194" s="2189">
        <v>2469.0952379999999</v>
      </c>
      <c r="D194" s="2189">
        <v>1726.39</v>
      </c>
      <c r="E194" s="2189">
        <v>59.601580939191528</v>
      </c>
      <c r="F194" s="2189">
        <v>35.000000000000007</v>
      </c>
      <c r="G194" s="2189">
        <v>65.941785953455664</v>
      </c>
      <c r="H194" s="2191">
        <v>90.383636359999997</v>
      </c>
      <c r="I194" s="2195"/>
    </row>
    <row r="195" spans="1:9" s="2196" customFormat="1" ht="33" hidden="1" customHeight="1" thickBot="1" x14ac:dyDescent="0.6">
      <c r="A195" s="2179">
        <v>44896</v>
      </c>
      <c r="B195" s="2193">
        <v>1992.0952380952381</v>
      </c>
      <c r="C195" s="2193">
        <v>2538.5714290000001</v>
      </c>
      <c r="D195" s="2193">
        <v>1796.205238</v>
      </c>
      <c r="E195" s="2193">
        <v>57.937698757676884</v>
      </c>
      <c r="F195" s="2193">
        <v>35.000000000000007</v>
      </c>
      <c r="G195" s="2193">
        <v>66.65102865692279</v>
      </c>
      <c r="H195" s="2194">
        <v>81.341428570000005</v>
      </c>
      <c r="I195" s="2195"/>
    </row>
    <row r="196" spans="1:9" s="2196" customFormat="1" ht="33" hidden="1" customHeight="1" thickTop="1" x14ac:dyDescent="0.55000000000000004">
      <c r="A196" s="2172">
        <v>44927</v>
      </c>
      <c r="B196" s="2188">
        <v>2033.8571428571429</v>
      </c>
      <c r="C196" s="2188">
        <v>2612.8000000000002</v>
      </c>
      <c r="D196" s="2188">
        <v>1899.9845238095236</v>
      </c>
      <c r="E196" s="2188">
        <v>50.968535955154593</v>
      </c>
      <c r="F196" s="2188">
        <v>38</v>
      </c>
      <c r="G196" s="2188" t="s">
        <v>152</v>
      </c>
      <c r="H196" s="2197">
        <v>83.940476190476218</v>
      </c>
      <c r="I196" s="2195"/>
    </row>
    <row r="197" spans="1:9" s="2196" customFormat="1" ht="33" hidden="1" customHeight="1" x14ac:dyDescent="0.55000000000000004">
      <c r="A197" s="2176">
        <v>44958</v>
      </c>
      <c r="B197" s="2189">
        <v>2070.3000000000002</v>
      </c>
      <c r="C197" s="2189">
        <v>2677.7894736842104</v>
      </c>
      <c r="D197" s="2189">
        <v>1858.93975</v>
      </c>
      <c r="E197" s="2189">
        <v>49.357964784530893</v>
      </c>
      <c r="F197" s="2189">
        <v>38</v>
      </c>
      <c r="G197" s="2189">
        <v>66.932469746601498</v>
      </c>
      <c r="H197" s="2191">
        <v>83.91500000000002</v>
      </c>
      <c r="I197" s="2195"/>
    </row>
    <row r="198" spans="1:9" s="2196" customFormat="1" ht="33" hidden="1" customHeight="1" x14ac:dyDescent="0.55000000000000004">
      <c r="A198" s="2176">
        <v>44986</v>
      </c>
      <c r="B198" s="2189">
        <v>2119.086956521739</v>
      </c>
      <c r="C198" s="2189">
        <v>2791.0434782608695</v>
      </c>
      <c r="D198" s="2189">
        <v>1912.511956521739</v>
      </c>
      <c r="E198" s="2189">
        <v>59.743606897254914</v>
      </c>
      <c r="F198" s="2189">
        <v>37.999999999999993</v>
      </c>
      <c r="G198" s="2189">
        <v>68.914623627402605</v>
      </c>
      <c r="H198" s="2191">
        <v>79.647391304347835</v>
      </c>
      <c r="I198" s="2195"/>
    </row>
    <row r="199" spans="1:9" s="2196" customFormat="1" ht="33" hidden="1" customHeight="1" x14ac:dyDescent="0.55000000000000004">
      <c r="A199" s="2176">
        <v>45017</v>
      </c>
      <c r="B199" s="2189">
        <v>2214.6666666666665</v>
      </c>
      <c r="C199" s="2189">
        <v>2924.3684210526317</v>
      </c>
      <c r="D199" s="2189">
        <v>2000.6936842105267</v>
      </c>
      <c r="E199" s="2189">
        <v>39.734330638903842</v>
      </c>
      <c r="F199" s="2189">
        <v>38</v>
      </c>
      <c r="G199" s="2189">
        <v>67.583489319375545</v>
      </c>
      <c r="H199" s="2191">
        <v>82.741578947368424</v>
      </c>
      <c r="I199" s="2195"/>
    </row>
    <row r="200" spans="1:9" s="2196" customFormat="1" ht="33" hidden="1" customHeight="1" x14ac:dyDescent="0.55000000000000004">
      <c r="A200" s="2176">
        <v>45047</v>
      </c>
      <c r="B200" s="2189">
        <v>2295.3636363636365</v>
      </c>
      <c r="C200" s="2189">
        <v>2984.6521739130435</v>
      </c>
      <c r="D200" s="2189">
        <v>1991.1167391304348</v>
      </c>
      <c r="E200" s="2189">
        <v>51.671346850031327</v>
      </c>
      <c r="F200" s="2189">
        <v>37.999999999999993</v>
      </c>
      <c r="G200" s="2189">
        <v>69.401999983933578</v>
      </c>
      <c r="H200" s="2191">
        <v>75.682608695652149</v>
      </c>
      <c r="I200" s="2195"/>
    </row>
    <row r="201" spans="1:9" s="2196" customFormat="1" ht="33" hidden="1" customHeight="1" x14ac:dyDescent="0.55000000000000004">
      <c r="A201" s="2176">
        <v>45078</v>
      </c>
      <c r="B201" s="2189">
        <v>2455.2272727272725</v>
      </c>
      <c r="C201" s="2189">
        <v>3185.2857142857142</v>
      </c>
      <c r="D201" s="2189">
        <v>1942.0677272727276</v>
      </c>
      <c r="E201" s="2189">
        <v>56.611784873235401</v>
      </c>
      <c r="F201" s="2189">
        <v>38</v>
      </c>
      <c r="G201" s="2189">
        <v>69.144000000000005</v>
      </c>
      <c r="H201" s="2191">
        <v>74.980454545454549</v>
      </c>
      <c r="I201" s="2195"/>
    </row>
    <row r="202" spans="1:9" s="2196" customFormat="1" ht="33" hidden="1" customHeight="1" x14ac:dyDescent="0.55000000000000004">
      <c r="A202" s="2176">
        <v>45108</v>
      </c>
      <c r="B202" s="2189">
        <v>2596.0500000000002</v>
      </c>
      <c r="C202" s="2189">
        <v>3405.05</v>
      </c>
      <c r="D202" s="2189">
        <v>1949.6597619047618</v>
      </c>
      <c r="E202" s="2189">
        <v>54.030158267820482</v>
      </c>
      <c r="F202" s="2189">
        <v>38</v>
      </c>
      <c r="G202" s="2189">
        <v>63.438903286129865</v>
      </c>
      <c r="H202" s="2191">
        <v>80.159047619047627</v>
      </c>
      <c r="I202" s="2195"/>
    </row>
    <row r="203" spans="1:9" s="2196" customFormat="1" ht="33" hidden="1" customHeight="1" x14ac:dyDescent="0.55000000000000004">
      <c r="A203" s="2176">
        <v>45139</v>
      </c>
      <c r="B203" s="2189">
        <v>2730.1739130434785</v>
      </c>
      <c r="C203" s="2189">
        <v>3480.2608695652175</v>
      </c>
      <c r="D203" s="2189">
        <v>1918.774782608695</v>
      </c>
      <c r="E203" s="2189">
        <v>58.938888677755401</v>
      </c>
      <c r="F203" s="2189">
        <v>40</v>
      </c>
      <c r="G203" s="2189">
        <v>50.874999993910457</v>
      </c>
      <c r="H203" s="2191">
        <v>84.627826086956517</v>
      </c>
      <c r="I203" s="2195"/>
    </row>
    <row r="204" spans="1:9" s="2196" customFormat="1" ht="33" hidden="1" customHeight="1" x14ac:dyDescent="0.55000000000000004">
      <c r="A204" s="2176">
        <v>45170</v>
      </c>
      <c r="B204" s="2189">
        <v>2987.4761904761904</v>
      </c>
      <c r="C204" s="2189">
        <v>3599.45</v>
      </c>
      <c r="D204" s="2189">
        <v>1916.3407142857143</v>
      </c>
      <c r="E204" s="2189">
        <v>50.207857762201115</v>
      </c>
      <c r="F204" s="2189">
        <v>38</v>
      </c>
      <c r="G204" s="2189">
        <v>51.245000018217567</v>
      </c>
      <c r="H204" s="2191">
        <v>92.584285714285713</v>
      </c>
      <c r="I204" s="2195"/>
    </row>
    <row r="205" spans="1:9" s="2196" customFormat="1" ht="33" hidden="1" customHeight="1" x14ac:dyDescent="0.55000000000000004">
      <c r="A205" s="2176">
        <v>45200</v>
      </c>
      <c r="B205" s="2189">
        <v>3125.181818181818</v>
      </c>
      <c r="C205" s="2189">
        <v>3603.2727272727275</v>
      </c>
      <c r="D205" s="2189">
        <v>1913.7856818181813</v>
      </c>
      <c r="E205" s="2189">
        <v>45.878652041036744</v>
      </c>
      <c r="F205" s="2189">
        <v>40</v>
      </c>
      <c r="G205" s="2189">
        <v>50.875</v>
      </c>
      <c r="H205" s="2191">
        <v>88.704090909090937</v>
      </c>
      <c r="I205" s="2195"/>
    </row>
    <row r="206" spans="1:9" s="2196" customFormat="1" ht="33" hidden="1" customHeight="1" x14ac:dyDescent="0.55000000000000004">
      <c r="A206" s="2176">
        <v>45231</v>
      </c>
      <c r="B206" s="2189">
        <v>3441.8636363636365</v>
      </c>
      <c r="C206" s="2189">
        <v>4037</v>
      </c>
      <c r="D206" s="2189">
        <v>1984.6986363636361</v>
      </c>
      <c r="E206" s="2189">
        <v>38.197677303029323</v>
      </c>
      <c r="F206" s="2189">
        <v>40</v>
      </c>
      <c r="G206" s="2189">
        <v>49.940700716302509</v>
      </c>
      <c r="H206" s="2191">
        <v>82.023636363636356</v>
      </c>
      <c r="I206" s="2195"/>
    </row>
    <row r="207" spans="1:9" s="2196" customFormat="1" ht="33" customHeight="1" thickTop="1" thickBot="1" x14ac:dyDescent="0.6">
      <c r="A207" s="2179">
        <v>45261</v>
      </c>
      <c r="B207" s="2193">
        <v>3520.2631578947367</v>
      </c>
      <c r="C207" s="2193">
        <v>4235.6000000000004</v>
      </c>
      <c r="D207" s="2193">
        <v>2035.4285000000004</v>
      </c>
      <c r="E207" s="2193">
        <v>36.460262583798176</v>
      </c>
      <c r="F207" s="2193">
        <v>40</v>
      </c>
      <c r="G207" s="2193">
        <v>49.403999999999996</v>
      </c>
      <c r="H207" s="2194">
        <v>77.262000000000015</v>
      </c>
      <c r="I207" s="2195"/>
    </row>
    <row r="208" spans="1:9" s="2196" customFormat="1" ht="33" customHeight="1" thickTop="1" x14ac:dyDescent="0.55000000000000004">
      <c r="A208" s="2172">
        <v>45292</v>
      </c>
      <c r="B208" s="2188">
        <v>3659.5454545454545</v>
      </c>
      <c r="C208" s="2188">
        <v>4456.8571428571431</v>
      </c>
      <c r="D208" s="2188">
        <v>2032.4113636363638</v>
      </c>
      <c r="E208" s="2188">
        <v>51.941801061849318</v>
      </c>
      <c r="F208" s="2188">
        <v>40</v>
      </c>
      <c r="G208" s="2188">
        <v>48.967950436783823</v>
      </c>
      <c r="H208" s="2197">
        <v>79.149545454545446</v>
      </c>
      <c r="I208" s="2195"/>
    </row>
    <row r="209" spans="1:9" s="2196" customFormat="1" ht="33" customHeight="1" x14ac:dyDescent="0.55000000000000004">
      <c r="A209" s="2176">
        <v>45323</v>
      </c>
      <c r="B209" s="2189">
        <v>4735.7619047619046</v>
      </c>
      <c r="C209" s="2189">
        <v>5712.95</v>
      </c>
      <c r="D209" s="2189">
        <v>2025.7319047619053</v>
      </c>
      <c r="E209" s="2189">
        <v>37.824201106966875</v>
      </c>
      <c r="F209" s="2189">
        <v>40</v>
      </c>
      <c r="G209" s="2189">
        <v>49.61993167382068</v>
      </c>
      <c r="H209" s="2191">
        <v>81.712380952380954</v>
      </c>
      <c r="I209" s="2195"/>
    </row>
    <row r="210" spans="1:9" s="2196" customFormat="1" ht="33" customHeight="1" x14ac:dyDescent="0.55000000000000004">
      <c r="A210" s="2176">
        <v>45352</v>
      </c>
      <c r="B210" s="2189">
        <v>6155.05</v>
      </c>
      <c r="C210" s="2189">
        <v>7485.4</v>
      </c>
      <c r="D210" s="2189">
        <v>2158.2175000000002</v>
      </c>
      <c r="E210" s="2189">
        <v>47.526359474963598</v>
      </c>
      <c r="F210" s="2189">
        <v>40</v>
      </c>
      <c r="G210" s="2189">
        <v>48.636841589308524</v>
      </c>
      <c r="H210" s="2191">
        <v>84.742999999999981</v>
      </c>
      <c r="I210" s="2195"/>
    </row>
    <row r="211" spans="1:9" s="2196" customFormat="1" ht="33" customHeight="1" x14ac:dyDescent="0.55000000000000004">
      <c r="A211" s="2176">
        <v>45383</v>
      </c>
      <c r="B211" s="2189">
        <v>8544.9500000000007</v>
      </c>
      <c r="C211" s="2189">
        <v>10116.857142857143</v>
      </c>
      <c r="D211" s="2189">
        <v>2334.1572727272724</v>
      </c>
      <c r="E211" s="2189">
        <v>43.583364813254477</v>
      </c>
      <c r="F211" s="2189">
        <v>40</v>
      </c>
      <c r="G211" s="2189">
        <v>48.640151650630898</v>
      </c>
      <c r="H211" s="2191">
        <v>89</v>
      </c>
      <c r="I211" s="2195"/>
    </row>
    <row r="212" spans="1:9" s="2196" customFormat="1" ht="33" customHeight="1" x14ac:dyDescent="0.55000000000000004">
      <c r="A212" s="2176">
        <v>45413</v>
      </c>
      <c r="B212" s="2189">
        <v>6803.9047619047615</v>
      </c>
      <c r="C212" s="2189">
        <v>8121.772727272727</v>
      </c>
      <c r="D212" s="2189">
        <v>2350.8121739130434</v>
      </c>
      <c r="E212" s="2189">
        <v>47.62787456381475</v>
      </c>
      <c r="F212" s="2189">
        <v>40</v>
      </c>
      <c r="G212" s="2189">
        <v>48.684100237703028</v>
      </c>
      <c r="H212" s="2191">
        <v>82.997391304347815</v>
      </c>
      <c r="I212" s="2195"/>
    </row>
    <row r="213" spans="1:9" s="2196" customFormat="1" ht="33" customHeight="1" x14ac:dyDescent="0.55000000000000004">
      <c r="A213" s="2176">
        <v>45444</v>
      </c>
      <c r="B213" s="2189">
        <v>7231.3</v>
      </c>
      <c r="C213" s="2189">
        <v>9022.5789473684217</v>
      </c>
      <c r="D213" s="2189">
        <v>2325.3422500000001</v>
      </c>
      <c r="E213" s="2189">
        <v>49.606787677406118</v>
      </c>
      <c r="F213" s="2189">
        <v>41.881814243502667</v>
      </c>
      <c r="G213" s="2189">
        <v>48.502531693583805</v>
      </c>
      <c r="H213" s="2191">
        <v>83.008500000000012</v>
      </c>
      <c r="I213" s="2195"/>
    </row>
    <row r="214" spans="1:9" s="2196" customFormat="1" ht="33" customHeight="1" x14ac:dyDescent="0.55000000000000004">
      <c r="A214" s="2176">
        <v>45474</v>
      </c>
      <c r="B214" s="2189">
        <v>6555</v>
      </c>
      <c r="C214" s="2189">
        <v>7994.681818181818</v>
      </c>
      <c r="D214" s="2189">
        <v>2391.6276086956518</v>
      </c>
      <c r="E214" s="2189">
        <v>48.444561824676079</v>
      </c>
      <c r="F214" s="2189">
        <v>40</v>
      </c>
      <c r="G214" s="2189">
        <v>48.230000015149663</v>
      </c>
      <c r="H214" s="2191">
        <v>83.884347826086952</v>
      </c>
      <c r="I214" s="2195"/>
    </row>
    <row r="215" spans="1:9" s="2196" customFormat="1" ht="33" customHeight="1" x14ac:dyDescent="0.55000000000000004">
      <c r="A215" s="2176">
        <v>45505</v>
      </c>
      <c r="B215" s="2189">
        <v>5506</v>
      </c>
      <c r="C215" s="2189">
        <v>7409.5</v>
      </c>
      <c r="D215" s="2189">
        <v>2469.3897727272729</v>
      </c>
      <c r="E215" s="2189">
        <v>40.773390892828814</v>
      </c>
      <c r="F215" s="2189">
        <v>40</v>
      </c>
      <c r="G215" s="2189">
        <v>48.409098396449295</v>
      </c>
      <c r="H215" s="2191">
        <v>78.918636363636381</v>
      </c>
      <c r="I215" s="2195"/>
    </row>
    <row r="216" spans="1:9" s="2196" customFormat="1" ht="33" customHeight="1" x14ac:dyDescent="0.55000000000000004">
      <c r="A216" s="2176">
        <v>45536</v>
      </c>
      <c r="B216" s="2189">
        <v>4958.8571428571431</v>
      </c>
      <c r="C216" s="2189">
        <v>7646.7</v>
      </c>
      <c r="D216" s="2189">
        <v>2568.8126190476196</v>
      </c>
      <c r="E216" s="2189">
        <v>47.049515074708538</v>
      </c>
      <c r="F216" s="2189">
        <v>40</v>
      </c>
      <c r="G216" s="2189">
        <v>48.23</v>
      </c>
      <c r="H216" s="2191">
        <v>72.700952380952387</v>
      </c>
      <c r="I216" s="2195"/>
    </row>
    <row r="217" spans="1:9" s="2196" customFormat="1" ht="33" customHeight="1" x14ac:dyDescent="0.55000000000000004">
      <c r="A217" s="2176">
        <v>45566</v>
      </c>
      <c r="B217" s="2189">
        <v>4905.826086956522</v>
      </c>
      <c r="C217" s="2189">
        <v>7273.565217391304</v>
      </c>
      <c r="D217" s="2189">
        <v>2689.3845652173918</v>
      </c>
      <c r="E217" s="2189">
        <v>46.468563867404882</v>
      </c>
      <c r="F217" s="2189">
        <v>40</v>
      </c>
      <c r="G217" s="2189">
        <v>48.731342288954757</v>
      </c>
      <c r="H217" s="2191">
        <v>75.369130434782619</v>
      </c>
      <c r="I217" s="2195"/>
    </row>
    <row r="218" spans="1:9" s="2196" customFormat="1" ht="33" customHeight="1" x14ac:dyDescent="0.55000000000000004">
      <c r="A218" s="2176">
        <v>45597</v>
      </c>
      <c r="B218" s="2189">
        <v>6558.4285714285716</v>
      </c>
      <c r="C218" s="2189">
        <v>8105</v>
      </c>
      <c r="D218" s="2189">
        <v>2651.6985714285715</v>
      </c>
      <c r="E218" s="2189">
        <v>45.77130763203855</v>
      </c>
      <c r="F218" s="2189">
        <v>40</v>
      </c>
      <c r="G218" s="2189">
        <v>48.448331135939853</v>
      </c>
      <c r="H218" s="2191">
        <v>73.360476190476192</v>
      </c>
      <c r="I218" s="2195"/>
    </row>
    <row r="219" spans="1:9" s="2196" customFormat="1" ht="33" customHeight="1" thickBot="1" x14ac:dyDescent="0.6">
      <c r="A219" s="2179">
        <v>45627</v>
      </c>
      <c r="B219" s="2193">
        <v>8730.5714285714294</v>
      </c>
      <c r="C219" s="2193">
        <v>10869.142857142857</v>
      </c>
      <c r="D219" s="2193">
        <v>2641.4516666666668</v>
      </c>
      <c r="E219" s="2193">
        <v>45.145762048781961</v>
      </c>
      <c r="F219" s="2193">
        <v>40</v>
      </c>
      <c r="G219" s="2193">
        <v>48.618768944267266</v>
      </c>
      <c r="H219" s="2194">
        <v>73.184285714285721</v>
      </c>
      <c r="I219" s="2195"/>
    </row>
    <row r="220" spans="1:9" s="2196" customFormat="1" ht="33" customHeight="1" thickTop="1" x14ac:dyDescent="0.55000000000000004">
      <c r="A220" s="2176">
        <v>45658</v>
      </c>
      <c r="B220" s="2189">
        <v>8989.045454545454</v>
      </c>
      <c r="C220" s="2189">
        <v>11141.136363636364</v>
      </c>
      <c r="D220" s="2189">
        <v>2708.3695454545455</v>
      </c>
      <c r="E220" s="2189">
        <v>39.804487904825791</v>
      </c>
      <c r="F220" s="2189">
        <v>47.500000000000007</v>
      </c>
      <c r="G220" s="2189">
        <v>48.776084041775981</v>
      </c>
      <c r="H220" s="2191">
        <v>78.342272727272714</v>
      </c>
      <c r="I220" s="2195"/>
    </row>
    <row r="221" spans="1:9" s="2196" customFormat="1" ht="33" customHeight="1" x14ac:dyDescent="0.55000000000000004">
      <c r="A221" s="2176">
        <v>45689</v>
      </c>
      <c r="B221" s="2189">
        <v>7933</v>
      </c>
      <c r="C221" s="2189">
        <v>9946.78947368421</v>
      </c>
      <c r="D221" s="2189">
        <v>2897.2622499999998</v>
      </c>
      <c r="E221" s="2189">
        <v>40.528225824944393</v>
      </c>
      <c r="F221" s="2189">
        <v>62.416238079052938</v>
      </c>
      <c r="G221" s="2189">
        <v>49.175495173171285</v>
      </c>
      <c r="H221" s="2191">
        <v>74.954499999999996</v>
      </c>
      <c r="I221" s="2195"/>
    </row>
    <row r="222" spans="1:9" s="2196" customFormat="1" ht="33" customHeight="1" x14ac:dyDescent="0.55000000000000004">
      <c r="A222" s="2176">
        <v>45717</v>
      </c>
      <c r="B222" s="2189">
        <v>6302.7619047619046</v>
      </c>
      <c r="C222" s="2189">
        <v>8073.9047619047615</v>
      </c>
      <c r="D222" s="2189">
        <v>2981.2445238095233</v>
      </c>
      <c r="E222" s="2189">
        <v>34.957722217274686</v>
      </c>
      <c r="F222" s="2189">
        <v>54.350181685930906</v>
      </c>
      <c r="G222" s="2189">
        <v>49.168691311924562</v>
      </c>
      <c r="H222" s="2191">
        <v>71.469523809523807</v>
      </c>
      <c r="I222" s="2195"/>
    </row>
    <row r="223" spans="1:9" s="2196" customFormat="1" ht="33" customHeight="1" x14ac:dyDescent="0.55000000000000004">
      <c r="A223" s="2176">
        <v>45748</v>
      </c>
      <c r="B223" s="2189">
        <v>6205.6</v>
      </c>
      <c r="C223" s="2189">
        <v>8533.8571428571431</v>
      </c>
      <c r="D223" s="2189">
        <v>3218.1642857142861</v>
      </c>
      <c r="E223" s="2189">
        <v>30.471855028757101</v>
      </c>
      <c r="F223" s="2189">
        <v>53.767782335736605</v>
      </c>
      <c r="G223" s="2189">
        <v>48.981111772851449</v>
      </c>
      <c r="H223" s="2191">
        <v>66.301428571428559</v>
      </c>
      <c r="I223" s="2195"/>
    </row>
    <row r="224" spans="1:9" s="2196" customFormat="1" ht="33" customHeight="1" x14ac:dyDescent="0.55000000000000004">
      <c r="A224" s="2176">
        <v>45778</v>
      </c>
      <c r="B224" s="2189">
        <v>6837.55</v>
      </c>
      <c r="C224" s="2189">
        <v>9676.0476190476184</v>
      </c>
      <c r="D224" s="2189">
        <v>3289.3404545454546</v>
      </c>
      <c r="E224" s="2189">
        <v>35.353018415011768</v>
      </c>
      <c r="F224" s="2189">
        <v>61.28939110437792</v>
      </c>
      <c r="G224" s="2189">
        <v>49.963029919592906</v>
      </c>
      <c r="H224" s="2191">
        <v>63.691818181818171</v>
      </c>
      <c r="I224" s="2195"/>
    </row>
    <row r="225" spans="1:9" s="2196" customFormat="1" ht="33" customHeight="1" x14ac:dyDescent="0.55000000000000004">
      <c r="A225" s="2176">
        <v>45809</v>
      </c>
      <c r="B225" s="2189">
        <v>6195.35</v>
      </c>
      <c r="C225" s="2189">
        <v>9155.1</v>
      </c>
      <c r="D225" s="2189">
        <v>3351.5940000000001</v>
      </c>
      <c r="E225" s="2189">
        <v>34.475416065546995</v>
      </c>
      <c r="F225" s="2189">
        <v>49.999999999999993</v>
      </c>
      <c r="G225" s="2189">
        <v>46.492153263299237</v>
      </c>
      <c r="H225" s="2191">
        <v>69.837000000000018</v>
      </c>
      <c r="I225" s="2195"/>
    </row>
    <row r="226" spans="1:9" s="2196" customFormat="1" ht="33" customHeight="1" x14ac:dyDescent="0.55000000000000004">
      <c r="A226" s="2176">
        <v>45839</v>
      </c>
      <c r="B226" s="2189">
        <v>5289.17</v>
      </c>
      <c r="C226" s="2189">
        <v>8091.95</v>
      </c>
      <c r="D226" s="2189">
        <v>3341.18</v>
      </c>
      <c r="E226" s="2189">
        <v>34.63487227622722</v>
      </c>
      <c r="F226" s="2189">
        <v>43.150272955103475</v>
      </c>
      <c r="G226" s="2189">
        <v>40.305260425012087</v>
      </c>
      <c r="H226" s="2191">
        <v>69.59</v>
      </c>
      <c r="I226" s="2195"/>
    </row>
    <row r="227" spans="1:9" s="2196" customFormat="1" ht="33" customHeight="1" x14ac:dyDescent="0.55000000000000004">
      <c r="A227" s="2176">
        <v>45870</v>
      </c>
      <c r="B227" s="2189">
        <v>5467.25</v>
      </c>
      <c r="C227" s="2189">
        <v>8074.29</v>
      </c>
      <c r="D227" s="2189">
        <v>3362.33</v>
      </c>
      <c r="E227" s="2189">
        <v>34.63487227622722</v>
      </c>
      <c r="F227" s="2189">
        <v>54.035337703945295</v>
      </c>
      <c r="G227" s="2189">
        <v>42.130373086592613</v>
      </c>
      <c r="H227" s="2191">
        <v>67.260000000000005</v>
      </c>
      <c r="I227" s="2195"/>
    </row>
    <row r="228" spans="1:9" s="2196" customFormat="1" ht="33" customHeight="1" x14ac:dyDescent="0.55000000000000004">
      <c r="A228" s="2176">
        <v>45901</v>
      </c>
      <c r="B228" s="2189">
        <v>5061.32</v>
      </c>
      <c r="C228" s="2189">
        <v>7267</v>
      </c>
      <c r="D228" s="2189">
        <v>3663.52</v>
      </c>
      <c r="E228" s="2189">
        <v>34.63487227622722</v>
      </c>
      <c r="F228" s="2189">
        <v>46.532584947190124</v>
      </c>
      <c r="G228" s="2189">
        <v>42.624982780943348</v>
      </c>
      <c r="H228" s="2191">
        <v>67.59</v>
      </c>
      <c r="I228" s="2195"/>
    </row>
    <row r="229" spans="1:9" s="2196" customFormat="1" ht="33" customHeight="1" x14ac:dyDescent="0.55000000000000004">
      <c r="A229" s="2176">
        <v>45931</v>
      </c>
      <c r="B229" s="2189">
        <v>4345.913043478261</v>
      </c>
      <c r="C229" s="2189">
        <v>6110.695652173913</v>
      </c>
      <c r="D229" s="2189">
        <v>4054.45304347826</v>
      </c>
      <c r="E229" s="2189">
        <v>25.046308864155343</v>
      </c>
      <c r="F229" s="2189">
        <v>46.000000000000007</v>
      </c>
      <c r="G229" s="2189">
        <v>42.042000000000002</v>
      </c>
      <c r="H229" s="2191">
        <v>64.025217391304352</v>
      </c>
      <c r="I229" s="2195"/>
    </row>
    <row r="230" spans="1:9" s="2196" customFormat="1" ht="33" customHeight="1" x14ac:dyDescent="0.55000000000000004">
      <c r="A230" s="2176">
        <v>45962</v>
      </c>
      <c r="B230" s="2189">
        <v>4185.3500000000004</v>
      </c>
      <c r="C230" s="2189">
        <v>5700.4210526315792</v>
      </c>
      <c r="D230" s="2189">
        <v>4082.1702500000001</v>
      </c>
      <c r="E230" s="2189">
        <v>25.046308864155343</v>
      </c>
      <c r="F230" s="2189">
        <v>45.309074955699984</v>
      </c>
      <c r="G230" s="2189">
        <v>40.949999999999996</v>
      </c>
      <c r="H230" s="2191">
        <v>63.568000000000005</v>
      </c>
      <c r="I230" s="2195"/>
    </row>
    <row r="231" spans="1:9" s="2196" customFormat="1" ht="33" customHeight="1" thickBot="1" x14ac:dyDescent="0.6">
      <c r="A231" s="2179">
        <v>45992</v>
      </c>
      <c r="B231" s="2193">
        <v>4268.5238095238092</v>
      </c>
      <c r="C231" s="2193">
        <v>5899.0476190476193</v>
      </c>
      <c r="D231" s="2193">
        <v>4316.2911904761904</v>
      </c>
      <c r="E231" s="2193">
        <v>25.514593939393936</v>
      </c>
      <c r="F231" s="2193">
        <v>44.453527646999248</v>
      </c>
      <c r="G231" s="2193">
        <v>45.441936756472174</v>
      </c>
      <c r="H231" s="2194">
        <v>61.628636363636382</v>
      </c>
      <c r="I231" s="2195"/>
    </row>
    <row r="232" spans="1:9" ht="24" customHeight="1" thickTop="1" x14ac:dyDescent="0.55000000000000004">
      <c r="A232" s="2199" t="s">
        <v>1259</v>
      </c>
      <c r="B232" s="2073"/>
      <c r="C232" s="2073"/>
      <c r="D232" s="1895"/>
      <c r="E232" s="1931"/>
      <c r="F232" s="1895"/>
      <c r="G232" s="1895"/>
      <c r="H232" s="1895"/>
      <c r="I232" s="2175"/>
    </row>
    <row r="233" spans="1:9" ht="24.65" customHeight="1" x14ac:dyDescent="0.55000000000000004">
      <c r="A233" s="2200" t="s">
        <v>1260</v>
      </c>
      <c r="B233" s="2073"/>
      <c r="C233" s="2073"/>
      <c r="D233" s="1895"/>
      <c r="E233" s="1931"/>
      <c r="F233" s="1895"/>
      <c r="G233" s="1895"/>
      <c r="H233" s="1895"/>
      <c r="I233" s="2175"/>
    </row>
    <row r="234" spans="1:9" ht="25" customHeight="1" x14ac:dyDescent="0.55000000000000004">
      <c r="A234" s="2200" t="s">
        <v>1261</v>
      </c>
      <c r="B234" s="2073"/>
      <c r="C234" s="2073"/>
      <c r="D234" s="1895"/>
      <c r="E234" s="1931"/>
      <c r="F234" s="1895"/>
      <c r="G234" s="1895"/>
      <c r="H234" s="1895"/>
      <c r="I234" s="2175"/>
    </row>
    <row r="235" spans="1:9" ht="39.65" customHeight="1" x14ac:dyDescent="0.55000000000000004">
      <c r="A235" s="2200" t="s">
        <v>1262</v>
      </c>
      <c r="B235" s="2201"/>
      <c r="C235" s="2201"/>
      <c r="D235" s="2201"/>
    </row>
    <row r="236" spans="1:9" ht="27.75" customHeight="1" x14ac:dyDescent="0.55000000000000004">
      <c r="B236" s="2203"/>
      <c r="C236" s="2203"/>
      <c r="D236" s="2203"/>
      <c r="E236" s="2202"/>
      <c r="F236" s="2202"/>
      <c r="G236" s="2202"/>
    </row>
  </sheetData>
  <printOptions horizontalCentered="1"/>
  <pageMargins left="0" right="0" top="0.51181102362204722" bottom="7.874015748031496E-2" header="0.19685039370078741" footer="3.937007874015748E-2"/>
  <pageSetup paperSize="9" scale="50" orientation="portrait" r:id="rId1"/>
  <headerFooter alignWithMargins="0">
    <oddHeader>&amp;C&amp;"Aptos"&amp;10&amp;K000000 PUBLIC&amp;1#_x000D_&amp;"Arialri"&amp;10&amp;K000000&amp;G</oddHeader>
    <oddFooter>&amp;C&amp;12 
31&amp;10_x000D_&amp;1#&amp;"Aptos"&amp;10&amp;K000000 PUBLIC</oddFoot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5053E-D6BF-47C3-B58B-1B5C2C21E93B}">
  <dimension ref="A1:EU40"/>
  <sheetViews>
    <sheetView showGridLines="0" view="pageBreakPreview" zoomScale="80" zoomScaleNormal="100" zoomScaleSheetLayoutView="80" workbookViewId="0">
      <pane xSplit="55" ySplit="4" topLeftCell="BS5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5.453125" defaultRowHeight="18.75" customHeight="1" x14ac:dyDescent="0.45"/>
  <cols>
    <col min="1" max="1" width="43.453125" style="289" customWidth="1"/>
    <col min="2" max="4" width="6.1796875" style="289" hidden="1" customWidth="1"/>
    <col min="5" max="5" width="8.81640625" style="289" hidden="1" customWidth="1"/>
    <col min="6" max="6" width="7" style="289" hidden="1" customWidth="1"/>
    <col min="7" max="7" width="7.1796875" style="289" hidden="1" customWidth="1"/>
    <col min="8" max="8" width="6.54296875" style="289" hidden="1" customWidth="1"/>
    <col min="9" max="9" width="7.453125" style="289" hidden="1" customWidth="1"/>
    <col min="10" max="10" width="8.453125" style="289" hidden="1" customWidth="1"/>
    <col min="11" max="11" width="7.1796875" style="289" hidden="1" customWidth="1"/>
    <col min="12" max="14" width="7.453125" style="289" hidden="1" customWidth="1"/>
    <col min="15" max="15" width="9.1796875" style="289" hidden="1" customWidth="1"/>
    <col min="16" max="16" width="6.81640625" style="289" hidden="1" customWidth="1"/>
    <col min="17" max="17" width="8.1796875" style="289" hidden="1" customWidth="1"/>
    <col min="18" max="18" width="8.81640625" style="289" hidden="1" customWidth="1"/>
    <col min="19" max="19" width="8" style="289" hidden="1" customWidth="1"/>
    <col min="20" max="20" width="9.54296875" style="289" hidden="1" customWidth="1"/>
    <col min="21" max="21" width="7.1796875" style="289" hidden="1" customWidth="1"/>
    <col min="22" max="24" width="8.54296875" style="289" hidden="1" customWidth="1"/>
    <col min="25" max="25" width="10.54296875" style="289" hidden="1" customWidth="1"/>
    <col min="26" max="26" width="9" style="289" hidden="1" customWidth="1"/>
    <col min="27" max="29" width="9.81640625" style="289" hidden="1" customWidth="1"/>
    <col min="30" max="30" width="11.1796875" style="289" hidden="1" customWidth="1"/>
    <col min="31" max="32" width="9.1796875" style="289" hidden="1" customWidth="1"/>
    <col min="33" max="55" width="10.54296875" style="289" hidden="1" customWidth="1"/>
    <col min="56" max="57" width="10.453125" style="289" hidden="1" customWidth="1"/>
    <col min="58" max="70" width="10.54296875" style="289" hidden="1" customWidth="1"/>
    <col min="71" max="83" width="10.54296875" style="289" customWidth="1"/>
    <col min="84" max="84" width="7.1796875" style="289" hidden="1" customWidth="1"/>
    <col min="85" max="85" width="8.81640625" style="289" hidden="1" customWidth="1"/>
    <col min="86" max="86" width="9.1796875" style="289" hidden="1" customWidth="1"/>
    <col min="87" max="87" width="10" style="289" hidden="1" customWidth="1"/>
    <col min="88" max="88" width="10.1796875" style="289" hidden="1" customWidth="1"/>
    <col min="89" max="89" width="6.1796875" style="289" hidden="1" customWidth="1"/>
    <col min="90" max="90" width="10.1796875" style="289" hidden="1" customWidth="1"/>
    <col min="91" max="91" width="9.1796875" style="289" hidden="1" customWidth="1"/>
    <col min="92" max="92" width="8.453125" style="289" hidden="1" customWidth="1"/>
    <col min="93" max="93" width="9.81640625" style="289" hidden="1" customWidth="1"/>
    <col min="94" max="94" width="7.54296875" style="289" hidden="1" customWidth="1"/>
    <col min="95" max="98" width="10.54296875" style="289" hidden="1" customWidth="1"/>
    <col min="99" max="99" width="10.54296875" style="2204" hidden="1" customWidth="1"/>
    <col min="100" max="123" width="10.54296875" style="289" hidden="1" customWidth="1"/>
    <col min="124" max="125" width="10.453125" style="289" hidden="1" customWidth="1"/>
    <col min="126" max="143" width="10.54296875" style="289" hidden="1" customWidth="1"/>
    <col min="144" max="151" width="10.54296875" style="289" customWidth="1"/>
    <col min="152" max="16384" width="5.453125" style="289"/>
  </cols>
  <sheetData>
    <row r="1" spans="1:151" ht="34.5" customHeight="1" thickBot="1" x14ac:dyDescent="0.5">
      <c r="A1" s="1959" t="s">
        <v>1263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W1" s="389"/>
      <c r="X1" s="389"/>
      <c r="Y1" s="389"/>
      <c r="Z1" s="389"/>
    </row>
    <row r="2" spans="1:151" ht="32.25" customHeight="1" thickTop="1" thickBot="1" x14ac:dyDescent="0.55000000000000004">
      <c r="A2" s="3044" t="s">
        <v>1264</v>
      </c>
      <c r="B2" s="3020" t="s">
        <v>760</v>
      </c>
      <c r="C2" s="3021"/>
      <c r="D2" s="3021"/>
      <c r="E2" s="3021"/>
      <c r="F2" s="3021"/>
      <c r="G2" s="3021"/>
      <c r="H2" s="3021"/>
      <c r="I2" s="3021"/>
      <c r="J2" s="3021"/>
      <c r="K2" s="3021"/>
      <c r="L2" s="3021"/>
      <c r="M2" s="3021"/>
      <c r="N2" s="3021"/>
      <c r="O2" s="3021"/>
      <c r="P2" s="3021"/>
      <c r="Q2" s="3021"/>
      <c r="R2" s="3021"/>
      <c r="S2" s="3021"/>
      <c r="T2" s="3021"/>
      <c r="U2" s="3021"/>
      <c r="V2" s="3021"/>
      <c r="W2" s="3021"/>
      <c r="X2" s="3021"/>
      <c r="Y2" s="3021"/>
      <c r="Z2" s="3021"/>
      <c r="AA2" s="3021"/>
      <c r="AB2" s="3021"/>
      <c r="AC2" s="3021"/>
      <c r="AD2" s="3021"/>
      <c r="AE2" s="3021"/>
      <c r="AF2" s="3021"/>
      <c r="AG2" s="3021"/>
      <c r="AH2" s="3021"/>
      <c r="AI2" s="3021"/>
      <c r="AJ2" s="3021"/>
      <c r="AK2" s="3021"/>
      <c r="AL2" s="3021"/>
      <c r="AM2" s="3021"/>
      <c r="AN2" s="3021"/>
      <c r="AO2" s="3021"/>
      <c r="AP2" s="3021"/>
      <c r="AQ2" s="3021"/>
      <c r="AR2" s="3021"/>
      <c r="AS2" s="3021"/>
      <c r="AT2" s="3021"/>
      <c r="AU2" s="3021"/>
      <c r="AV2" s="3021"/>
      <c r="AW2" s="3021"/>
      <c r="AX2" s="3021"/>
      <c r="AY2" s="3021"/>
      <c r="AZ2" s="3021"/>
      <c r="BA2" s="3021"/>
      <c r="BB2" s="3021"/>
      <c r="BC2" s="3021"/>
      <c r="BD2" s="3021"/>
      <c r="BE2" s="3021"/>
      <c r="BF2" s="3021"/>
      <c r="BG2" s="3021"/>
      <c r="BH2" s="3021"/>
      <c r="BI2" s="3021"/>
      <c r="BJ2" s="3021"/>
      <c r="BK2" s="3021"/>
      <c r="BL2" s="3021"/>
      <c r="BM2" s="3021"/>
      <c r="BN2" s="3021"/>
      <c r="BO2" s="3021"/>
      <c r="BP2" s="3021"/>
      <c r="BQ2" s="3021"/>
      <c r="BR2" s="3021"/>
      <c r="BS2" s="3021"/>
      <c r="BT2" s="3021"/>
      <c r="BU2" s="3021"/>
      <c r="BV2" s="3021"/>
      <c r="BW2" s="3021"/>
      <c r="BX2" s="3021"/>
      <c r="BY2" s="3021"/>
      <c r="BZ2" s="3021"/>
      <c r="CA2" s="3021"/>
      <c r="CB2" s="3021"/>
      <c r="CC2" s="3021"/>
      <c r="CD2" s="3021"/>
      <c r="CE2" s="3022"/>
      <c r="CF2" s="3021" t="s">
        <v>759</v>
      </c>
      <c r="CG2" s="3021"/>
      <c r="CH2" s="3021"/>
      <c r="CI2" s="3021"/>
      <c r="CJ2" s="3021"/>
      <c r="CK2" s="3021"/>
      <c r="CL2" s="3021"/>
      <c r="CM2" s="3021"/>
      <c r="CN2" s="3021"/>
      <c r="CO2" s="3021"/>
      <c r="CP2" s="3021"/>
      <c r="CQ2" s="3021"/>
      <c r="CR2" s="3021"/>
      <c r="CS2" s="3021"/>
      <c r="CT2" s="3021"/>
      <c r="CU2" s="3021"/>
      <c r="CV2" s="3021"/>
      <c r="CW2" s="3021"/>
      <c r="CX2" s="3021"/>
      <c r="CY2" s="3021"/>
      <c r="CZ2" s="3021"/>
      <c r="DA2" s="3021"/>
      <c r="DB2" s="3021"/>
      <c r="DC2" s="3021"/>
      <c r="DD2" s="3021"/>
      <c r="DE2" s="3021"/>
      <c r="DF2" s="3021"/>
      <c r="DG2" s="3021"/>
      <c r="DH2" s="3021"/>
      <c r="DI2" s="3021"/>
      <c r="DJ2" s="3021"/>
      <c r="DK2" s="3021"/>
      <c r="DL2" s="3021"/>
      <c r="DM2" s="3021"/>
      <c r="DN2" s="3021"/>
      <c r="DO2" s="3021"/>
      <c r="DP2" s="3021"/>
      <c r="DQ2" s="3021"/>
      <c r="DR2" s="3021"/>
      <c r="DS2" s="3021"/>
      <c r="DT2" s="3021"/>
      <c r="DU2" s="3021"/>
      <c r="DV2" s="3021"/>
      <c r="DW2" s="3021"/>
      <c r="DX2" s="3021"/>
      <c r="DY2" s="3021"/>
      <c r="DZ2" s="3021"/>
      <c r="EA2" s="3021"/>
      <c r="EB2" s="3021"/>
      <c r="EC2" s="3021"/>
      <c r="ED2" s="3021"/>
      <c r="EE2" s="3021"/>
      <c r="EF2" s="3021"/>
      <c r="EG2" s="3021"/>
      <c r="EH2" s="3021"/>
      <c r="EI2" s="3021"/>
      <c r="EJ2" s="3021"/>
      <c r="EK2" s="3021"/>
      <c r="EL2" s="3021"/>
      <c r="EM2" s="3021"/>
      <c r="EN2" s="3021"/>
      <c r="EO2" s="3021"/>
      <c r="EP2" s="3021"/>
      <c r="EQ2" s="3021"/>
      <c r="ER2" s="3021"/>
      <c r="ES2" s="3021"/>
      <c r="ET2" s="3021"/>
      <c r="EU2" s="3022"/>
    </row>
    <row r="3" spans="1:151" ht="32.25" customHeight="1" thickTop="1" thickBot="1" x14ac:dyDescent="0.55000000000000004">
      <c r="A3" s="3045"/>
      <c r="B3" s="3047">
        <v>2005</v>
      </c>
      <c r="C3" s="3049">
        <v>2006</v>
      </c>
      <c r="D3" s="3049">
        <v>2007</v>
      </c>
      <c r="E3" s="3049">
        <v>2008</v>
      </c>
      <c r="F3" s="3039">
        <v>2009</v>
      </c>
      <c r="G3" s="3021"/>
      <c r="H3" s="3021"/>
      <c r="I3" s="3021"/>
      <c r="J3" s="3040"/>
      <c r="K3" s="3021">
        <v>2010</v>
      </c>
      <c r="L3" s="3021"/>
      <c r="M3" s="3021"/>
      <c r="N3" s="3021"/>
      <c r="O3" s="3021"/>
      <c r="P3" s="3039">
        <v>2011</v>
      </c>
      <c r="Q3" s="3021"/>
      <c r="R3" s="3021"/>
      <c r="S3" s="3021"/>
      <c r="T3" s="3040"/>
      <c r="U3" s="3021">
        <v>2012</v>
      </c>
      <c r="V3" s="3021"/>
      <c r="W3" s="3021"/>
      <c r="X3" s="3021"/>
      <c r="Y3" s="3021"/>
      <c r="Z3" s="3039">
        <v>2014</v>
      </c>
      <c r="AA3" s="3021"/>
      <c r="AB3" s="3021"/>
      <c r="AC3" s="3021"/>
      <c r="AD3" s="3040"/>
      <c r="AE3" s="3021">
        <v>2015</v>
      </c>
      <c r="AF3" s="3021"/>
      <c r="AG3" s="3021"/>
      <c r="AH3" s="3021"/>
      <c r="AI3" s="3021"/>
      <c r="AJ3" s="3039">
        <v>2016</v>
      </c>
      <c r="AK3" s="3021"/>
      <c r="AL3" s="3021"/>
      <c r="AM3" s="3021"/>
      <c r="AN3" s="3040"/>
      <c r="AO3" s="3041">
        <v>2017</v>
      </c>
      <c r="AP3" s="3041"/>
      <c r="AQ3" s="3041"/>
      <c r="AR3" s="3041"/>
      <c r="AS3" s="3041"/>
      <c r="AT3" s="3039">
        <v>2018</v>
      </c>
      <c r="AU3" s="3021"/>
      <c r="AV3" s="3021"/>
      <c r="AW3" s="3021"/>
      <c r="AX3" s="3040"/>
      <c r="AY3" s="3041">
        <v>2019</v>
      </c>
      <c r="AZ3" s="3041"/>
      <c r="BA3" s="3041"/>
      <c r="BB3" s="3041"/>
      <c r="BC3" s="3041"/>
      <c r="BD3" s="3042">
        <v>2020</v>
      </c>
      <c r="BE3" s="3041"/>
      <c r="BF3" s="3041"/>
      <c r="BG3" s="3041"/>
      <c r="BH3" s="3043"/>
      <c r="BI3" s="3042">
        <v>2021</v>
      </c>
      <c r="BJ3" s="3041"/>
      <c r="BK3" s="3041"/>
      <c r="BL3" s="3041"/>
      <c r="BM3" s="3041"/>
      <c r="BN3" s="3039">
        <v>2022</v>
      </c>
      <c r="BO3" s="3021"/>
      <c r="BP3" s="3021"/>
      <c r="BQ3" s="3021"/>
      <c r="BR3" s="3021"/>
      <c r="BS3" s="3039">
        <v>2023</v>
      </c>
      <c r="BT3" s="3021"/>
      <c r="BU3" s="3021"/>
      <c r="BV3" s="3021"/>
      <c r="BW3" s="3021"/>
      <c r="BX3" s="3039">
        <v>2024</v>
      </c>
      <c r="BY3" s="3021"/>
      <c r="BZ3" s="3021"/>
      <c r="CA3" s="3040"/>
      <c r="CB3" s="3039">
        <v>2025</v>
      </c>
      <c r="CC3" s="3021"/>
      <c r="CD3" s="3021"/>
      <c r="CE3" s="3022"/>
      <c r="CF3" s="3021">
        <v>2011</v>
      </c>
      <c r="CG3" s="3021"/>
      <c r="CH3" s="3021"/>
      <c r="CI3" s="3021"/>
      <c r="CJ3" s="3021"/>
      <c r="CK3" s="3039">
        <v>2012</v>
      </c>
      <c r="CL3" s="3021"/>
      <c r="CM3" s="3021"/>
      <c r="CN3" s="3021"/>
      <c r="CO3" s="3040"/>
      <c r="CP3" s="3039">
        <v>2014</v>
      </c>
      <c r="CQ3" s="3021"/>
      <c r="CR3" s="3021"/>
      <c r="CS3" s="3021"/>
      <c r="CT3" s="3040"/>
      <c r="CU3" s="3021">
        <v>2015</v>
      </c>
      <c r="CV3" s="3021"/>
      <c r="CW3" s="3021"/>
      <c r="CX3" s="3021"/>
      <c r="CY3" s="3021"/>
      <c r="CZ3" s="3039">
        <v>2016</v>
      </c>
      <c r="DA3" s="3021"/>
      <c r="DB3" s="3021"/>
      <c r="DC3" s="3021"/>
      <c r="DD3" s="3040"/>
      <c r="DE3" s="3027">
        <v>2017</v>
      </c>
      <c r="DF3" s="3027"/>
      <c r="DG3" s="3027"/>
      <c r="DH3" s="3027"/>
      <c r="DI3" s="3027"/>
      <c r="DJ3" s="3039">
        <v>2018</v>
      </c>
      <c r="DK3" s="3021"/>
      <c r="DL3" s="3021"/>
      <c r="DM3" s="3021"/>
      <c r="DN3" s="3040"/>
      <c r="DO3" s="3021">
        <v>2019</v>
      </c>
      <c r="DP3" s="3021"/>
      <c r="DQ3" s="3021"/>
      <c r="DR3" s="3021"/>
      <c r="DS3" s="3040"/>
      <c r="DT3" s="3039">
        <v>2020</v>
      </c>
      <c r="DU3" s="3021"/>
      <c r="DV3" s="3021"/>
      <c r="DW3" s="3021"/>
      <c r="DX3" s="3040"/>
      <c r="DY3" s="3039">
        <v>2021</v>
      </c>
      <c r="DZ3" s="3021"/>
      <c r="EA3" s="3021"/>
      <c r="EB3" s="3021"/>
      <c r="EC3" s="3021"/>
      <c r="ED3" s="3039">
        <v>2022</v>
      </c>
      <c r="EE3" s="3021"/>
      <c r="EF3" s="3021"/>
      <c r="EG3" s="3021"/>
      <c r="EH3" s="3021"/>
      <c r="EI3" s="3039">
        <v>2023</v>
      </c>
      <c r="EJ3" s="3021"/>
      <c r="EK3" s="3021"/>
      <c r="EL3" s="3021"/>
      <c r="EM3" s="3040"/>
      <c r="EN3" s="3039">
        <v>2024</v>
      </c>
      <c r="EO3" s="3021"/>
      <c r="EP3" s="3021"/>
      <c r="EQ3" s="3040"/>
      <c r="ER3" s="3039">
        <v>2025</v>
      </c>
      <c r="ES3" s="3021"/>
      <c r="ET3" s="3021"/>
      <c r="EU3" s="3022"/>
    </row>
    <row r="4" spans="1:151" ht="32.25" customHeight="1" thickTop="1" thickBot="1" x14ac:dyDescent="0.55000000000000004">
      <c r="A4" s="3046"/>
      <c r="B4" s="3048"/>
      <c r="C4" s="3041"/>
      <c r="D4" s="3041"/>
      <c r="E4" s="3041"/>
      <c r="F4" s="2205" t="s">
        <v>1265</v>
      </c>
      <c r="G4" s="1962" t="s">
        <v>1266</v>
      </c>
      <c r="H4" s="1962" t="s">
        <v>1267</v>
      </c>
      <c r="I4" s="1962" t="s">
        <v>1268</v>
      </c>
      <c r="J4" s="2206" t="s">
        <v>182</v>
      </c>
      <c r="K4" s="1962" t="s">
        <v>1265</v>
      </c>
      <c r="L4" s="1962" t="s">
        <v>1266</v>
      </c>
      <c r="M4" s="1962" t="s">
        <v>1267</v>
      </c>
      <c r="N4" s="1962" t="s">
        <v>1268</v>
      </c>
      <c r="O4" s="1898" t="s">
        <v>182</v>
      </c>
      <c r="P4" s="2207" t="s">
        <v>1265</v>
      </c>
      <c r="Q4" s="1898" t="s">
        <v>1266</v>
      </c>
      <c r="R4" s="1898" t="s">
        <v>1267</v>
      </c>
      <c r="S4" s="1898" t="s">
        <v>1268</v>
      </c>
      <c r="T4" s="2206" t="s">
        <v>182</v>
      </c>
      <c r="U4" s="1898" t="s">
        <v>1265</v>
      </c>
      <c r="V4" s="1898" t="s">
        <v>179</v>
      </c>
      <c r="W4" s="1898" t="s">
        <v>180</v>
      </c>
      <c r="X4" s="1898" t="s">
        <v>1268</v>
      </c>
      <c r="Y4" s="1898" t="s">
        <v>182</v>
      </c>
      <c r="Z4" s="2208" t="s">
        <v>1265</v>
      </c>
      <c r="AA4" s="1899" t="s">
        <v>1266</v>
      </c>
      <c r="AB4" s="1899" t="s">
        <v>1267</v>
      </c>
      <c r="AC4" s="1899" t="s">
        <v>1268</v>
      </c>
      <c r="AD4" s="2209" t="s">
        <v>182</v>
      </c>
      <c r="AE4" s="1899" t="s">
        <v>1265</v>
      </c>
      <c r="AF4" s="1899" t="s">
        <v>1266</v>
      </c>
      <c r="AG4" s="1899" t="s">
        <v>1267</v>
      </c>
      <c r="AH4" s="1899" t="s">
        <v>181</v>
      </c>
      <c r="AI4" s="1899" t="s">
        <v>182</v>
      </c>
      <c r="AJ4" s="2208" t="s">
        <v>178</v>
      </c>
      <c r="AK4" s="1899" t="s">
        <v>179</v>
      </c>
      <c r="AL4" s="1899" t="s">
        <v>180</v>
      </c>
      <c r="AM4" s="1899" t="s">
        <v>181</v>
      </c>
      <c r="AN4" s="2209" t="s">
        <v>182</v>
      </c>
      <c r="AO4" s="1899" t="s">
        <v>178</v>
      </c>
      <c r="AP4" s="1899" t="s">
        <v>179</v>
      </c>
      <c r="AQ4" s="1899" t="s">
        <v>180</v>
      </c>
      <c r="AR4" s="1899" t="s">
        <v>181</v>
      </c>
      <c r="AS4" s="1899" t="s">
        <v>182</v>
      </c>
      <c r="AT4" s="2208" t="s">
        <v>178</v>
      </c>
      <c r="AU4" s="1899" t="s">
        <v>179</v>
      </c>
      <c r="AV4" s="1899" t="s">
        <v>180</v>
      </c>
      <c r="AW4" s="1899" t="s">
        <v>181</v>
      </c>
      <c r="AX4" s="2209" t="s">
        <v>182</v>
      </c>
      <c r="AY4" s="1899" t="s">
        <v>178</v>
      </c>
      <c r="AZ4" s="1899" t="s">
        <v>179</v>
      </c>
      <c r="BA4" s="1899" t="s">
        <v>180</v>
      </c>
      <c r="BB4" s="1899" t="s">
        <v>181</v>
      </c>
      <c r="BC4" s="1899" t="s">
        <v>182</v>
      </c>
      <c r="BD4" s="2208" t="s">
        <v>178</v>
      </c>
      <c r="BE4" s="1899" t="s">
        <v>179</v>
      </c>
      <c r="BF4" s="1899" t="s">
        <v>180</v>
      </c>
      <c r="BG4" s="1899" t="s">
        <v>181</v>
      </c>
      <c r="BH4" s="2209" t="s">
        <v>182</v>
      </c>
      <c r="BI4" s="1899" t="s">
        <v>178</v>
      </c>
      <c r="BJ4" s="1899" t="s">
        <v>179</v>
      </c>
      <c r="BK4" s="1899" t="s">
        <v>180</v>
      </c>
      <c r="BL4" s="1899" t="s">
        <v>181</v>
      </c>
      <c r="BM4" s="1899" t="s">
        <v>182</v>
      </c>
      <c r="BN4" s="2208" t="s">
        <v>178</v>
      </c>
      <c r="BO4" s="1898" t="s">
        <v>179</v>
      </c>
      <c r="BP4" s="1898" t="s">
        <v>180</v>
      </c>
      <c r="BQ4" s="1898" t="s">
        <v>181</v>
      </c>
      <c r="BR4" s="1898" t="s">
        <v>182</v>
      </c>
      <c r="BS4" s="2207" t="s">
        <v>178</v>
      </c>
      <c r="BT4" s="1898" t="s">
        <v>179</v>
      </c>
      <c r="BU4" s="1898" t="s">
        <v>180</v>
      </c>
      <c r="BV4" s="1898" t="s">
        <v>181</v>
      </c>
      <c r="BW4" s="1898" t="s">
        <v>182</v>
      </c>
      <c r="BX4" s="2207" t="s">
        <v>178</v>
      </c>
      <c r="BY4" s="1898" t="s">
        <v>179</v>
      </c>
      <c r="BZ4" s="1898" t="s">
        <v>180</v>
      </c>
      <c r="CA4" s="2206" t="s">
        <v>181</v>
      </c>
      <c r="CB4" s="1898" t="s">
        <v>178</v>
      </c>
      <c r="CC4" s="1899" t="s">
        <v>179</v>
      </c>
      <c r="CD4" s="1899" t="s">
        <v>180</v>
      </c>
      <c r="CE4" s="2206" t="s">
        <v>181</v>
      </c>
      <c r="CF4" s="1898" t="s">
        <v>1265</v>
      </c>
      <c r="CG4" s="1898" t="s">
        <v>1266</v>
      </c>
      <c r="CH4" s="1898" t="s">
        <v>1267</v>
      </c>
      <c r="CI4" s="1898" t="s">
        <v>1268</v>
      </c>
      <c r="CJ4" s="1898" t="s">
        <v>182</v>
      </c>
      <c r="CK4" s="2207" t="s">
        <v>1265</v>
      </c>
      <c r="CL4" s="1898" t="s">
        <v>179</v>
      </c>
      <c r="CM4" s="1898" t="s">
        <v>180</v>
      </c>
      <c r="CN4" s="1898" t="s">
        <v>181</v>
      </c>
      <c r="CO4" s="2206" t="s">
        <v>182</v>
      </c>
      <c r="CP4" s="2207" t="s">
        <v>1265</v>
      </c>
      <c r="CQ4" s="1898" t="s">
        <v>1266</v>
      </c>
      <c r="CR4" s="1898" t="s">
        <v>1267</v>
      </c>
      <c r="CS4" s="1899" t="s">
        <v>1268</v>
      </c>
      <c r="CT4" s="2209" t="s">
        <v>182</v>
      </c>
      <c r="CU4" s="1899" t="s">
        <v>1265</v>
      </c>
      <c r="CV4" s="1899" t="s">
        <v>1266</v>
      </c>
      <c r="CW4" s="1899" t="s">
        <v>180</v>
      </c>
      <c r="CX4" s="1899" t="s">
        <v>181</v>
      </c>
      <c r="CY4" s="1899" t="s">
        <v>182</v>
      </c>
      <c r="CZ4" s="2208" t="s">
        <v>178</v>
      </c>
      <c r="DA4" s="1899" t="s">
        <v>179</v>
      </c>
      <c r="DB4" s="1899" t="s">
        <v>180</v>
      </c>
      <c r="DC4" s="1899" t="s">
        <v>181</v>
      </c>
      <c r="DD4" s="2209" t="s">
        <v>182</v>
      </c>
      <c r="DE4" s="1899" t="s">
        <v>178</v>
      </c>
      <c r="DF4" s="1899" t="s">
        <v>179</v>
      </c>
      <c r="DG4" s="1899" t="s">
        <v>180</v>
      </c>
      <c r="DH4" s="1899" t="s">
        <v>181</v>
      </c>
      <c r="DI4" s="1899" t="s">
        <v>182</v>
      </c>
      <c r="DJ4" s="2207" t="s">
        <v>178</v>
      </c>
      <c r="DK4" s="1899" t="s">
        <v>179</v>
      </c>
      <c r="DL4" s="1899" t="s">
        <v>180</v>
      </c>
      <c r="DM4" s="1899" t="s">
        <v>181</v>
      </c>
      <c r="DN4" s="2209" t="s">
        <v>182</v>
      </c>
      <c r="DO4" s="1898" t="s">
        <v>178</v>
      </c>
      <c r="DP4" s="1899" t="s">
        <v>179</v>
      </c>
      <c r="DQ4" s="1899" t="s">
        <v>180</v>
      </c>
      <c r="DR4" s="1899" t="s">
        <v>181</v>
      </c>
      <c r="DS4" s="2209" t="s">
        <v>182</v>
      </c>
      <c r="DT4" s="2208" t="s">
        <v>178</v>
      </c>
      <c r="DU4" s="1899" t="s">
        <v>179</v>
      </c>
      <c r="DV4" s="1899" t="s">
        <v>180</v>
      </c>
      <c r="DW4" s="1899" t="s">
        <v>181</v>
      </c>
      <c r="DX4" s="2209" t="s">
        <v>182</v>
      </c>
      <c r="DY4" s="1899" t="s">
        <v>178</v>
      </c>
      <c r="DZ4" s="1899" t="s">
        <v>179</v>
      </c>
      <c r="EA4" s="1899" t="s">
        <v>180</v>
      </c>
      <c r="EB4" s="1899" t="s">
        <v>181</v>
      </c>
      <c r="EC4" s="1899" t="s">
        <v>182</v>
      </c>
      <c r="ED4" s="2208" t="s">
        <v>178</v>
      </c>
      <c r="EE4" s="1899" t="s">
        <v>179</v>
      </c>
      <c r="EF4" s="1899" t="s">
        <v>180</v>
      </c>
      <c r="EG4" s="1899" t="s">
        <v>181</v>
      </c>
      <c r="EH4" s="1899" t="s">
        <v>182</v>
      </c>
      <c r="EI4" s="2208" t="s">
        <v>178</v>
      </c>
      <c r="EJ4" s="1899" t="s">
        <v>179</v>
      </c>
      <c r="EK4" s="1899" t="s">
        <v>180</v>
      </c>
      <c r="EL4" s="1899" t="s">
        <v>181</v>
      </c>
      <c r="EM4" s="1899" t="s">
        <v>182</v>
      </c>
      <c r="EN4" s="2208" t="s">
        <v>178</v>
      </c>
      <c r="EO4" s="1899" t="s">
        <v>179</v>
      </c>
      <c r="EP4" s="1899" t="s">
        <v>180</v>
      </c>
      <c r="EQ4" s="2209" t="s">
        <v>181</v>
      </c>
      <c r="ER4" s="1899" t="s">
        <v>178</v>
      </c>
      <c r="ES4" s="1899" t="s">
        <v>179</v>
      </c>
      <c r="ET4" s="1899" t="s">
        <v>180</v>
      </c>
      <c r="EU4" s="1901" t="s">
        <v>181</v>
      </c>
    </row>
    <row r="5" spans="1:151" s="288" customFormat="1" ht="42" customHeight="1" thickTop="1" x14ac:dyDescent="0.5">
      <c r="A5" s="2210" t="s">
        <v>1269</v>
      </c>
      <c r="B5" s="2211">
        <v>43.5</v>
      </c>
      <c r="C5" s="2212">
        <v>43.4</v>
      </c>
      <c r="D5" s="2212">
        <v>34.1</v>
      </c>
      <c r="E5" s="2212">
        <v>29.535</v>
      </c>
      <c r="F5" s="2213">
        <v>37.03711291141515</v>
      </c>
      <c r="G5" s="2212">
        <v>28.277436104398102</v>
      </c>
      <c r="H5" s="2212">
        <v>13.920226173284082</v>
      </c>
      <c r="I5" s="2212">
        <v>22.72</v>
      </c>
      <c r="J5" s="2214">
        <v>25.66</v>
      </c>
      <c r="K5" s="2215">
        <v>35.549999999999997</v>
      </c>
      <c r="L5" s="2215">
        <v>33.519999999999996</v>
      </c>
      <c r="M5" s="2215">
        <v>21.440000000000005</v>
      </c>
      <c r="N5" s="2215">
        <v>20.170000000000002</v>
      </c>
      <c r="O5" s="2215">
        <v>28.000000000000004</v>
      </c>
      <c r="P5" s="2216">
        <v>34.569999999999993</v>
      </c>
      <c r="Q5" s="2215">
        <v>48.4</v>
      </c>
      <c r="R5" s="2215">
        <v>40.189999999999991</v>
      </c>
      <c r="S5" s="2217">
        <v>50.7</v>
      </c>
      <c r="T5" s="2214">
        <v>43.465000000000003</v>
      </c>
      <c r="U5" s="2215">
        <v>44.590952316072972</v>
      </c>
      <c r="V5" s="2215">
        <v>30.800000000000004</v>
      </c>
      <c r="W5" s="2215">
        <v>26.951890376112832</v>
      </c>
      <c r="X5" s="2215">
        <v>23.150000000000002</v>
      </c>
      <c r="Y5" s="2215">
        <v>31.373210673046451</v>
      </c>
      <c r="Z5" s="2216">
        <v>34.034801699750659</v>
      </c>
      <c r="AA5" s="2218">
        <v>29.518146134351177</v>
      </c>
      <c r="AB5" s="2218">
        <v>26.256398119417128</v>
      </c>
      <c r="AC5" s="2218">
        <v>35.690940763482701</v>
      </c>
      <c r="AD5" s="2219">
        <v>31.375071679250414</v>
      </c>
      <c r="AE5" s="2215">
        <v>42.359311985144984</v>
      </c>
      <c r="AF5" s="2215">
        <v>46.00596285220616</v>
      </c>
      <c r="AG5" s="2218">
        <v>44.730807170581329</v>
      </c>
      <c r="AH5" s="2218">
        <v>57.24718342674138</v>
      </c>
      <c r="AI5" s="2218">
        <v>47.58581635866846</v>
      </c>
      <c r="AJ5" s="2216">
        <v>36.806404380066112</v>
      </c>
      <c r="AK5" s="2215">
        <v>26.038188168878293</v>
      </c>
      <c r="AL5" s="2215">
        <v>23.037446043499006</v>
      </c>
      <c r="AM5" s="2215">
        <v>48.644261086138606</v>
      </c>
      <c r="AN5" s="2214">
        <v>33.403228109393858</v>
      </c>
      <c r="AO5" s="2215">
        <v>50.606831226959351</v>
      </c>
      <c r="AP5" s="2215">
        <v>42.744486152444082</v>
      </c>
      <c r="AQ5" s="2215">
        <v>35.596108806810719</v>
      </c>
      <c r="AR5" s="2215">
        <v>46.492865334829915</v>
      </c>
      <c r="AS5" s="2215">
        <v>44.428749953494936</v>
      </c>
      <c r="AT5" s="2216">
        <v>53.573181089244812</v>
      </c>
      <c r="AU5" s="2215">
        <v>43.713812570385798</v>
      </c>
      <c r="AV5" s="2215">
        <v>44.005522619945552</v>
      </c>
      <c r="AW5" s="2215">
        <v>44.122391097598381</v>
      </c>
      <c r="AX5" s="2214">
        <v>46.310805001020739</v>
      </c>
      <c r="AY5" s="2215">
        <v>49.522015524318981</v>
      </c>
      <c r="AZ5" s="2215">
        <v>44.830574330552771</v>
      </c>
      <c r="BA5" s="2215">
        <v>22.471373770241698</v>
      </c>
      <c r="BB5" s="2215">
        <v>32.388473370477712</v>
      </c>
      <c r="BC5" s="2215">
        <v>37.695508004354224</v>
      </c>
      <c r="BD5" s="2216">
        <v>39.008653489034103</v>
      </c>
      <c r="BE5" s="2215">
        <v>17.1804113541966</v>
      </c>
      <c r="BF5" s="2215">
        <v>27.798276794851212</v>
      </c>
      <c r="BG5" s="2215">
        <v>39.102579065648968</v>
      </c>
      <c r="BH5" s="2214">
        <v>30.057188629080215</v>
      </c>
      <c r="BI5" s="2215">
        <v>47.498768513165906</v>
      </c>
      <c r="BJ5" s="2215">
        <v>28.649144711232793</v>
      </c>
      <c r="BK5" s="2215">
        <v>41.08465530047178</v>
      </c>
      <c r="BL5" s="2215">
        <v>34.496122342830809</v>
      </c>
      <c r="BM5" s="2215">
        <v>37.932172716925322</v>
      </c>
      <c r="BN5" s="2216">
        <v>36.713808654563934</v>
      </c>
      <c r="BO5" s="2218">
        <v>36.65566085870536</v>
      </c>
      <c r="BP5" s="2218">
        <v>34.401627973507871</v>
      </c>
      <c r="BQ5" s="2218">
        <v>34.503933258491926</v>
      </c>
      <c r="BR5" s="2218">
        <v>35.649912494118389</v>
      </c>
      <c r="BS5" s="2220">
        <v>31.49293935085721</v>
      </c>
      <c r="BT5" s="2218">
        <v>25.880672426632621</v>
      </c>
      <c r="BU5" s="2218">
        <v>24.728586820207049</v>
      </c>
      <c r="BV5" s="2218">
        <v>20.813311681800919</v>
      </c>
      <c r="BW5" s="2218">
        <v>25.654322044050215</v>
      </c>
      <c r="BX5" s="2220">
        <v>26.437947522530528</v>
      </c>
      <c r="BY5" s="2218">
        <v>17.096102338403739</v>
      </c>
      <c r="BZ5" s="2218">
        <v>17.238678105100533</v>
      </c>
      <c r="CA5" s="2219">
        <v>22.485724919768092</v>
      </c>
      <c r="CB5" s="2218">
        <v>27.110499860454638</v>
      </c>
      <c r="CC5" s="2218">
        <v>19.107433583652899</v>
      </c>
      <c r="CD5" s="2218">
        <v>34.785782272966074</v>
      </c>
      <c r="CE5" s="2219">
        <v>42.444381852883822</v>
      </c>
      <c r="CF5" s="2218">
        <v>47.84</v>
      </c>
      <c r="CG5" s="2218">
        <v>49.57</v>
      </c>
      <c r="CH5" s="2218">
        <v>48.86</v>
      </c>
      <c r="CI5" s="2218">
        <v>44.603041774395578</v>
      </c>
      <c r="CJ5" s="2218">
        <v>47.718260443598901</v>
      </c>
      <c r="CK5" s="2220">
        <v>39.160002393647005</v>
      </c>
      <c r="CL5" s="2218">
        <v>44.519789915236203</v>
      </c>
      <c r="CM5" s="2218">
        <v>47.482202428206023</v>
      </c>
      <c r="CN5" s="2215">
        <v>52.379999999999995</v>
      </c>
      <c r="CO5" s="2214">
        <v>45.885498684272306</v>
      </c>
      <c r="CP5" s="2216">
        <v>44.5</v>
      </c>
      <c r="CQ5" s="2215">
        <v>47.209774318904245</v>
      </c>
      <c r="CR5" s="2215">
        <v>47.918127242203553</v>
      </c>
      <c r="CS5" s="2215">
        <v>45.57267648241492</v>
      </c>
      <c r="CT5" s="2214">
        <v>46.300144510880678</v>
      </c>
      <c r="CU5" s="2215">
        <v>39.550833212457135</v>
      </c>
      <c r="CV5" s="2215">
        <v>41.459670899700996</v>
      </c>
      <c r="CW5" s="2215">
        <v>43.120624204654739</v>
      </c>
      <c r="CX5" s="2218">
        <v>39.001114204106891</v>
      </c>
      <c r="CY5" s="2215">
        <v>40.78306063022994</v>
      </c>
      <c r="CZ5" s="2220">
        <v>42.650948612914817</v>
      </c>
      <c r="DA5" s="2218">
        <v>39.257343029089697</v>
      </c>
      <c r="DB5" s="2218">
        <v>41.275350908220673</v>
      </c>
      <c r="DC5" s="2218">
        <v>39.88477713653149</v>
      </c>
      <c r="DD5" s="2214">
        <v>40.77040912217295</v>
      </c>
      <c r="DE5" s="2218">
        <v>41.084099266147689</v>
      </c>
      <c r="DF5" s="2218">
        <v>41.122232160369244</v>
      </c>
      <c r="DG5" s="2218">
        <v>44.606628452421418</v>
      </c>
      <c r="DH5" s="2218">
        <v>43.291347179496036</v>
      </c>
      <c r="DI5" s="2218">
        <v>42.607264264279806</v>
      </c>
      <c r="DJ5" s="2220">
        <v>37.840731780735041</v>
      </c>
      <c r="DK5" s="2218">
        <v>38.325936023043134</v>
      </c>
      <c r="DL5" s="2218">
        <v>36.053933214940571</v>
      </c>
      <c r="DM5" s="2218">
        <v>36.764420484867557</v>
      </c>
      <c r="DN5" s="2219">
        <v>37.244525638906403</v>
      </c>
      <c r="DO5" s="2218">
        <v>36.46274709020576</v>
      </c>
      <c r="DP5" s="2218">
        <v>32.334090313281351</v>
      </c>
      <c r="DQ5" s="2218">
        <v>31.641761071645664</v>
      </c>
      <c r="DR5" s="2218">
        <v>23.86711043819875</v>
      </c>
      <c r="DS5" s="2219">
        <v>32.004742312756015</v>
      </c>
      <c r="DT5" s="2220">
        <v>38.380020509686943</v>
      </c>
      <c r="DU5" s="2218">
        <v>34.431124449479398</v>
      </c>
      <c r="DV5" s="2218">
        <v>43.573236029400896</v>
      </c>
      <c r="DW5" s="2218">
        <v>42.660237938366535</v>
      </c>
      <c r="DX5" s="2219">
        <v>39.60990221186286</v>
      </c>
      <c r="DY5" s="2218">
        <v>44.055015141876751</v>
      </c>
      <c r="DZ5" s="2218">
        <v>44.28592385056227</v>
      </c>
      <c r="EA5" s="2218">
        <v>43.30384560468778</v>
      </c>
      <c r="EB5" s="2218">
        <v>42.130004040434429</v>
      </c>
      <c r="EC5" s="2218">
        <v>43.443697159390311</v>
      </c>
      <c r="ED5" s="2220">
        <v>38.270975923489182</v>
      </c>
      <c r="EE5" s="2218">
        <v>44.255794063003712</v>
      </c>
      <c r="EF5" s="2218">
        <v>39.143561236231434</v>
      </c>
      <c r="EG5" s="2218">
        <v>40.19389409762055</v>
      </c>
      <c r="EH5" s="2218">
        <v>40.468725325252819</v>
      </c>
      <c r="EI5" s="2220">
        <v>40.596096790409945</v>
      </c>
      <c r="EJ5" s="2218">
        <v>38.854199488781433</v>
      </c>
      <c r="EK5" s="2218">
        <v>44.115880671265373</v>
      </c>
      <c r="EL5" s="2218">
        <v>44.360902525966949</v>
      </c>
      <c r="EM5" s="2218">
        <v>42.041782502594998</v>
      </c>
      <c r="EN5" s="2220">
        <v>43.788304819615128</v>
      </c>
      <c r="EO5" s="2218">
        <v>39.608701013496685</v>
      </c>
      <c r="EP5" s="2218">
        <v>41.376918842747941</v>
      </c>
      <c r="EQ5" s="2219">
        <v>42.6071916537433</v>
      </c>
      <c r="ER5" s="2218">
        <v>40.959746440151349</v>
      </c>
      <c r="ES5" s="2218">
        <v>41.538875104245633</v>
      </c>
      <c r="ET5" s="2218">
        <v>38.254629410054612</v>
      </c>
      <c r="EU5" s="2221">
        <v>39.198151923195667</v>
      </c>
    </row>
    <row r="6" spans="1:151" ht="39" customHeight="1" x14ac:dyDescent="0.5">
      <c r="A6" s="1920" t="s">
        <v>1270</v>
      </c>
      <c r="B6" s="2222">
        <v>3.36</v>
      </c>
      <c r="C6" s="2223">
        <v>4.4000000000000004</v>
      </c>
      <c r="D6" s="2223">
        <v>4.3</v>
      </c>
      <c r="E6" s="2223">
        <v>3.6274999999999999</v>
      </c>
      <c r="F6" s="2224">
        <v>4.963125233257907</v>
      </c>
      <c r="G6" s="2223">
        <v>3.2312005731976048</v>
      </c>
      <c r="H6" s="2223">
        <v>2.234887484108862</v>
      </c>
      <c r="I6" s="2223">
        <v>2.7</v>
      </c>
      <c r="J6" s="2225">
        <v>3.29</v>
      </c>
      <c r="K6" s="2226">
        <v>4.5</v>
      </c>
      <c r="L6" s="2226">
        <v>3.72</v>
      </c>
      <c r="M6" s="2226">
        <v>1.65</v>
      </c>
      <c r="N6" s="2226">
        <v>3.44</v>
      </c>
      <c r="O6" s="2226">
        <v>3.35</v>
      </c>
      <c r="P6" s="2227">
        <v>3.45</v>
      </c>
      <c r="Q6" s="2226">
        <v>14.05</v>
      </c>
      <c r="R6" s="1922">
        <v>13.26</v>
      </c>
      <c r="S6" s="1903">
        <v>24.5</v>
      </c>
      <c r="T6" s="2225">
        <v>13.815</v>
      </c>
      <c r="U6" s="2226">
        <v>13.390423311498271</v>
      </c>
      <c r="V6" s="2228">
        <v>7.9</v>
      </c>
      <c r="W6" s="2228">
        <v>8.7041693748884423</v>
      </c>
      <c r="X6" s="2228">
        <v>5.4</v>
      </c>
      <c r="Y6" s="2228">
        <v>8.8486481715966789</v>
      </c>
      <c r="Z6" s="2229">
        <v>5.1022307709694035</v>
      </c>
      <c r="AA6" s="2226">
        <v>5.023177871657043</v>
      </c>
      <c r="AB6" s="2226">
        <v>7.2790854738450426</v>
      </c>
      <c r="AC6" s="2226">
        <v>7.4076626709999651</v>
      </c>
      <c r="AD6" s="2219">
        <v>6.2030391968678638</v>
      </c>
      <c r="AE6" s="2226">
        <v>2.3702578771879748</v>
      </c>
      <c r="AF6" s="2226">
        <v>5.6361912144119248</v>
      </c>
      <c r="AG6" s="2226">
        <v>1.9945478557268761</v>
      </c>
      <c r="AH6" s="2226">
        <v>10.714692223214808</v>
      </c>
      <c r="AI6" s="2218">
        <v>5.1789222926353959</v>
      </c>
      <c r="AJ6" s="2227">
        <v>3.4938092156445157</v>
      </c>
      <c r="AK6" s="2226">
        <v>1.799104165550437</v>
      </c>
      <c r="AL6" s="2226">
        <v>0.89962210985463797</v>
      </c>
      <c r="AM6" s="2226">
        <v>2.9582548492236116</v>
      </c>
      <c r="AN6" s="2225">
        <v>2.3226914792221729</v>
      </c>
      <c r="AO6" s="2226">
        <v>1.2485216888223361</v>
      </c>
      <c r="AP6" s="2226">
        <v>1.0724789114927629</v>
      </c>
      <c r="AQ6" s="2226">
        <v>4.098205992453801</v>
      </c>
      <c r="AR6" s="2226">
        <v>1.9886604039249318</v>
      </c>
      <c r="AS6" s="2226">
        <v>2.010423586430782</v>
      </c>
      <c r="AT6" s="2227">
        <v>1.7934655436853237</v>
      </c>
      <c r="AU6" s="2226">
        <v>1.9381802621037183</v>
      </c>
      <c r="AV6" s="2226">
        <v>1.1439374650249095</v>
      </c>
      <c r="AW6" s="2226">
        <v>3.6251737643103543</v>
      </c>
      <c r="AX6" s="2225">
        <v>2.1874862346644068</v>
      </c>
      <c r="AY6" s="2226">
        <v>3.0804568180761911</v>
      </c>
      <c r="AZ6" s="2226">
        <v>2.4248815256374479</v>
      </c>
      <c r="BA6" s="2226">
        <v>1.0161699391706058</v>
      </c>
      <c r="BB6" s="2226">
        <v>2.723490366118146</v>
      </c>
      <c r="BC6" s="2226">
        <v>2.3367147974058771</v>
      </c>
      <c r="BD6" s="2227">
        <v>3.9140614935858409</v>
      </c>
      <c r="BE6" s="2226">
        <v>1.1078759871679338</v>
      </c>
      <c r="BF6" s="2226">
        <v>0.92988249606007023</v>
      </c>
      <c r="BG6" s="2226">
        <v>3.1022472768850662</v>
      </c>
      <c r="BH6" s="2225">
        <v>2.3239386371521169</v>
      </c>
      <c r="BI6" s="2226">
        <v>1.3139657765301225</v>
      </c>
      <c r="BJ6" s="2226">
        <v>1.5278809452376354</v>
      </c>
      <c r="BK6" s="2226">
        <v>1.446936723299916</v>
      </c>
      <c r="BL6" s="2226">
        <v>1.3114161464341378</v>
      </c>
      <c r="BM6" s="2226">
        <v>1.400049897875453</v>
      </c>
      <c r="BN6" s="2227">
        <v>2.1610172668581398</v>
      </c>
      <c r="BO6" s="2226">
        <v>0.83542664190919702</v>
      </c>
      <c r="BP6" s="2226">
        <v>1.3379480561893875</v>
      </c>
      <c r="BQ6" s="2226">
        <v>3.4526749315457157</v>
      </c>
      <c r="BR6" s="2226">
        <v>1.9544726913808472</v>
      </c>
      <c r="BS6" s="2227">
        <v>2.1589253981774825</v>
      </c>
      <c r="BT6" s="2226">
        <v>0.91298994021923574</v>
      </c>
      <c r="BU6" s="2226">
        <v>1.0061399285310384</v>
      </c>
      <c r="BV6" s="2226">
        <v>1.5503271527996065</v>
      </c>
      <c r="BW6" s="2226">
        <v>1.4623613514075382</v>
      </c>
      <c r="BX6" s="2227">
        <v>1.1351467893293319</v>
      </c>
      <c r="BY6" s="2226">
        <v>0.88647138470567355</v>
      </c>
      <c r="BZ6" s="2226">
        <v>0.55482963063553603</v>
      </c>
      <c r="CA6" s="2225">
        <v>0.63640381867121198</v>
      </c>
      <c r="CB6" s="2226">
        <v>1.710024213286385</v>
      </c>
      <c r="CC6" s="2226">
        <v>0.80892146793417397</v>
      </c>
      <c r="CD6" s="2226">
        <v>0.80498217363834978</v>
      </c>
      <c r="CE6" s="2225">
        <v>1.2227024287584287</v>
      </c>
      <c r="CF6" s="2226">
        <v>3.18</v>
      </c>
      <c r="CG6" s="2226">
        <v>3</v>
      </c>
      <c r="CH6" s="2226">
        <v>2.73</v>
      </c>
      <c r="CI6" s="2226">
        <v>2.2187849420674435</v>
      </c>
      <c r="CJ6" s="2226">
        <v>2.782196235516861</v>
      </c>
      <c r="CK6" s="2227">
        <v>2.3377035848020382</v>
      </c>
      <c r="CL6" s="2226">
        <v>1.7</v>
      </c>
      <c r="CM6" s="2226">
        <v>2.2278260524614022</v>
      </c>
      <c r="CN6" s="2226">
        <v>3.41</v>
      </c>
      <c r="CO6" s="2225">
        <v>2.4188824093158603</v>
      </c>
      <c r="CP6" s="2227">
        <v>2.2999999999999998</v>
      </c>
      <c r="CQ6" s="2226">
        <v>1.5768283948832329</v>
      </c>
      <c r="CR6" s="2226">
        <v>1.9895832334970251</v>
      </c>
      <c r="CS6" s="2226">
        <v>1.5752914500952724</v>
      </c>
      <c r="CT6" s="2219">
        <v>1.8604257696188824</v>
      </c>
      <c r="CU6" s="2226">
        <v>1.3042663611408827</v>
      </c>
      <c r="CV6" s="2226">
        <v>1.8147917080555469</v>
      </c>
      <c r="CW6" s="2226">
        <v>1.5564062320861343</v>
      </c>
      <c r="CX6" s="2226">
        <v>3.4264417624781287</v>
      </c>
      <c r="CY6" s="2218">
        <v>2.0254765159401731</v>
      </c>
      <c r="CZ6" s="2230">
        <v>4.7981581134635665</v>
      </c>
      <c r="DA6" s="1922">
        <v>2.2052103624301034</v>
      </c>
      <c r="DB6" s="1922">
        <v>4.0565051246915846</v>
      </c>
      <c r="DC6" s="2226">
        <v>1.3677816346315652</v>
      </c>
      <c r="DD6" s="2225">
        <v>3.1136681026202635</v>
      </c>
      <c r="DE6" s="2226">
        <v>1.4829641022429512</v>
      </c>
      <c r="DF6" s="2226">
        <v>1.8635506850322983</v>
      </c>
      <c r="DG6" s="2226">
        <v>1.5436414247493255</v>
      </c>
      <c r="DH6" s="2226">
        <v>1.9408795157364409</v>
      </c>
      <c r="DI6" s="2226">
        <v>1.716369201925418</v>
      </c>
      <c r="DJ6" s="2227">
        <v>2.2969589624812947</v>
      </c>
      <c r="DK6" s="2226">
        <v>1.9288198163187682</v>
      </c>
      <c r="DL6" s="2226">
        <v>1.6047727829344813</v>
      </c>
      <c r="DM6" s="2226">
        <v>1.1249966039194572</v>
      </c>
      <c r="DN6" s="2225">
        <v>1.7268710049040334</v>
      </c>
      <c r="DO6" s="2226">
        <v>1.3787404482961163</v>
      </c>
      <c r="DP6" s="2226">
        <v>1.7085145283974459</v>
      </c>
      <c r="DQ6" s="2226">
        <v>1.2809359373624529</v>
      </c>
      <c r="DR6" s="2226">
        <v>0.69414686167199247</v>
      </c>
      <c r="DS6" s="2225">
        <v>1.3236717667339934</v>
      </c>
      <c r="DT6" s="2227">
        <v>2.0133705269975888</v>
      </c>
      <c r="DU6" s="2226">
        <v>2.2629485211225422</v>
      </c>
      <c r="DV6" s="2226">
        <v>2.8480779079181864</v>
      </c>
      <c r="DW6" s="2226">
        <v>1.6175480935611646</v>
      </c>
      <c r="DX6" s="2225">
        <v>2.1813464493750079</v>
      </c>
      <c r="DY6" s="2226">
        <v>1.9227087514992296</v>
      </c>
      <c r="DZ6" s="2226">
        <v>1.5911491485862395</v>
      </c>
      <c r="EA6" s="2226">
        <v>1.652309215450622</v>
      </c>
      <c r="EB6" s="2226">
        <v>1.621072578959069</v>
      </c>
      <c r="EC6" s="2226">
        <v>1.6968099236237899</v>
      </c>
      <c r="ED6" s="2227">
        <v>1.4158075385034696</v>
      </c>
      <c r="EE6" s="2226">
        <v>1.3745142657230398</v>
      </c>
      <c r="EF6" s="2226">
        <v>1.981302862835278</v>
      </c>
      <c r="EG6" s="2226">
        <v>1.7352035082304584</v>
      </c>
      <c r="EH6" s="2226">
        <v>1.6235790372722738</v>
      </c>
      <c r="EI6" s="2227">
        <v>2.283564887509939</v>
      </c>
      <c r="EJ6" s="2226">
        <v>1.7761863902828869</v>
      </c>
      <c r="EK6" s="2226">
        <v>1.2736222402200776</v>
      </c>
      <c r="EL6" s="2226">
        <v>0.88764732260937174</v>
      </c>
      <c r="EM6" s="2226">
        <v>1.5293575795746761</v>
      </c>
      <c r="EN6" s="2227">
        <v>1.1674677796422273</v>
      </c>
      <c r="EO6" s="2226">
        <v>1.0635189707845998</v>
      </c>
      <c r="EP6" s="2226">
        <v>1.042230268471533</v>
      </c>
      <c r="EQ6" s="2225">
        <v>1.0961122712586318</v>
      </c>
      <c r="ER6" s="2226">
        <v>1.1180286792605039</v>
      </c>
      <c r="ES6" s="2226">
        <v>0.84034306329056807</v>
      </c>
      <c r="ET6" s="2226">
        <v>0.84137834450808813</v>
      </c>
      <c r="EU6" s="2231">
        <v>0.79452656465465121</v>
      </c>
    </row>
    <row r="7" spans="1:151" ht="39" customHeight="1" x14ac:dyDescent="0.5">
      <c r="A7" s="1920" t="s">
        <v>1271</v>
      </c>
      <c r="B7" s="2222">
        <v>5.28</v>
      </c>
      <c r="C7" s="2223">
        <v>2.6</v>
      </c>
      <c r="D7" s="2223">
        <v>2.2000000000000002</v>
      </c>
      <c r="E7" s="2223">
        <v>1.55</v>
      </c>
      <c r="F7" s="2224">
        <v>2.6368749576786885</v>
      </c>
      <c r="G7" s="2223">
        <v>1.1958462317636525</v>
      </c>
      <c r="H7" s="2223">
        <v>0.81076699270095265</v>
      </c>
      <c r="I7" s="2223">
        <v>1.45</v>
      </c>
      <c r="J7" s="2225">
        <v>1.53</v>
      </c>
      <c r="K7" s="2226">
        <v>2.4500000000000002</v>
      </c>
      <c r="L7" s="2226">
        <v>1.99</v>
      </c>
      <c r="M7" s="2226">
        <v>1.41</v>
      </c>
      <c r="N7" s="2226">
        <v>1.41</v>
      </c>
      <c r="O7" s="2226">
        <v>1.83</v>
      </c>
      <c r="P7" s="2227">
        <v>2.0699999999999998</v>
      </c>
      <c r="Q7" s="2226">
        <v>1.06</v>
      </c>
      <c r="R7" s="1922">
        <v>1.93</v>
      </c>
      <c r="S7" s="1903">
        <v>0.8</v>
      </c>
      <c r="T7" s="2225">
        <v>1.4649999999999999</v>
      </c>
      <c r="U7" s="2226">
        <v>0.92670977309423774</v>
      </c>
      <c r="V7" s="2226">
        <v>2.7</v>
      </c>
      <c r="W7" s="2226">
        <v>0.96141838123782986</v>
      </c>
      <c r="X7" s="2226">
        <v>0.93</v>
      </c>
      <c r="Y7" s="2226">
        <v>1.379532038583017</v>
      </c>
      <c r="Z7" s="2229">
        <v>1.787548418116728</v>
      </c>
      <c r="AA7" s="2226">
        <v>0.60467661969300079</v>
      </c>
      <c r="AB7" s="2226">
        <v>0.69978601535948814</v>
      </c>
      <c r="AC7" s="2226">
        <v>2.3453624454513022</v>
      </c>
      <c r="AD7" s="2219">
        <v>1.3593433746551298</v>
      </c>
      <c r="AE7" s="2226">
        <v>1.7580470421648806</v>
      </c>
      <c r="AF7" s="2226">
        <v>1.0394217022638745</v>
      </c>
      <c r="AG7" s="2226">
        <v>1.0238899142816271</v>
      </c>
      <c r="AH7" s="2226">
        <v>1.2013375734820286</v>
      </c>
      <c r="AI7" s="2218">
        <v>1.2556740580481027</v>
      </c>
      <c r="AJ7" s="2227">
        <v>2.5771350359832681</v>
      </c>
      <c r="AK7" s="2226">
        <v>1.1422183366620788</v>
      </c>
      <c r="AL7" s="2226">
        <v>1.1126049030554221</v>
      </c>
      <c r="AM7" s="2226">
        <v>3.3715699605792038</v>
      </c>
      <c r="AN7" s="2225">
        <v>2.0373127904200858</v>
      </c>
      <c r="AO7" s="2226">
        <v>1.8388285914553593</v>
      </c>
      <c r="AP7" s="2226">
        <v>1.2488719547509457</v>
      </c>
      <c r="AQ7" s="2226">
        <v>1.7503328202865067</v>
      </c>
      <c r="AR7" s="2226">
        <v>2.2288133658524121</v>
      </c>
      <c r="AS7" s="2226">
        <v>1.7858056732424816</v>
      </c>
      <c r="AT7" s="2227">
        <v>1.9651808133279443</v>
      </c>
      <c r="AU7" s="2226">
        <v>0.88008186300750535</v>
      </c>
      <c r="AV7" s="2226">
        <v>1.1023525969339203</v>
      </c>
      <c r="AW7" s="2226">
        <v>1.4140491453237349</v>
      </c>
      <c r="AX7" s="2225">
        <v>1.3279298929191523</v>
      </c>
      <c r="AY7" s="2226">
        <v>1.5003446848989224</v>
      </c>
      <c r="AZ7" s="2226">
        <v>1.0868605122060286</v>
      </c>
      <c r="BA7" s="2226">
        <v>0.93344998594044548</v>
      </c>
      <c r="BB7" s="2226">
        <v>1.1971026298826097</v>
      </c>
      <c r="BC7" s="2226">
        <v>1.1912401842673606</v>
      </c>
      <c r="BD7" s="2227">
        <v>1.7643939679270328</v>
      </c>
      <c r="BE7" s="2226">
        <v>1.1280493214844358</v>
      </c>
      <c r="BF7" s="2226">
        <v>1.6644325593096521</v>
      </c>
      <c r="BG7" s="2226">
        <v>1.5292767900727469</v>
      </c>
      <c r="BH7" s="2225">
        <v>1.4889350207565464</v>
      </c>
      <c r="BI7" s="2226">
        <v>1.7651933160579618</v>
      </c>
      <c r="BJ7" s="2226">
        <v>2.0201237903953926</v>
      </c>
      <c r="BK7" s="2226">
        <v>1.8890694461481168</v>
      </c>
      <c r="BL7" s="2226">
        <v>2.856456045493116</v>
      </c>
      <c r="BM7" s="2226">
        <v>2.1327106495236468</v>
      </c>
      <c r="BN7" s="2227">
        <v>1.455382268242343</v>
      </c>
      <c r="BO7" s="2226">
        <v>1.3419728249317975</v>
      </c>
      <c r="BP7" s="2226">
        <v>1.0253053120685744</v>
      </c>
      <c r="BQ7" s="2226">
        <v>1.7201822522719905</v>
      </c>
      <c r="BR7" s="2226">
        <v>1.4072893535964206</v>
      </c>
      <c r="BS7" s="2227">
        <v>2.1316248177128299</v>
      </c>
      <c r="BT7" s="2226">
        <v>0.86986382365488191</v>
      </c>
      <c r="BU7" s="2226">
        <v>0.87325839796778182</v>
      </c>
      <c r="BV7" s="2226">
        <v>0.86750362233748401</v>
      </c>
      <c r="BW7" s="2226">
        <v>1.2136254578068948</v>
      </c>
      <c r="BX7" s="2227">
        <v>1.1044160512283629</v>
      </c>
      <c r="BY7" s="2226">
        <v>0.80916791724216763</v>
      </c>
      <c r="BZ7" s="2226">
        <v>0.45629441154966405</v>
      </c>
      <c r="CA7" s="2225">
        <v>0.96764287725929765</v>
      </c>
      <c r="CB7" s="2226">
        <v>1.0822858933798936</v>
      </c>
      <c r="CC7" s="2226">
        <v>1.0728362828541993</v>
      </c>
      <c r="CD7" s="2226">
        <v>0.59656846593668345</v>
      </c>
      <c r="CE7" s="2225">
        <v>0.72761384142301855</v>
      </c>
      <c r="CF7" s="2226">
        <v>3.1</v>
      </c>
      <c r="CG7" s="2226">
        <v>3.18</v>
      </c>
      <c r="CH7" s="2226">
        <v>3.05</v>
      </c>
      <c r="CI7" s="2226">
        <v>2.9862668336160114</v>
      </c>
      <c r="CJ7" s="2226">
        <v>3.0790667084040031</v>
      </c>
      <c r="CK7" s="2227">
        <v>2.6893078318365387</v>
      </c>
      <c r="CL7" s="2226">
        <v>2.6</v>
      </c>
      <c r="CM7" s="2226">
        <v>2.6967940207284902</v>
      </c>
      <c r="CN7" s="2226">
        <v>2.87</v>
      </c>
      <c r="CO7" s="2225">
        <v>2.7140254631412573</v>
      </c>
      <c r="CP7" s="2227">
        <v>2.4</v>
      </c>
      <c r="CQ7" s="2226">
        <v>2.8661000028284422</v>
      </c>
      <c r="CR7" s="2226">
        <v>3.1317885406775763</v>
      </c>
      <c r="CS7" s="2226">
        <v>2.9675441900171444</v>
      </c>
      <c r="CT7" s="2219">
        <v>2.841358183380791</v>
      </c>
      <c r="CU7" s="2226">
        <v>2.3091492228130237</v>
      </c>
      <c r="CV7" s="2226">
        <v>2.3958058980854022</v>
      </c>
      <c r="CW7" s="2226">
        <v>1.9330570668458706</v>
      </c>
      <c r="CX7" s="2226">
        <v>2.110269101315005</v>
      </c>
      <c r="CY7" s="2218">
        <v>2.1870703222648253</v>
      </c>
      <c r="CZ7" s="2230">
        <v>2.7567718254457736</v>
      </c>
      <c r="DA7" s="1922">
        <v>3.0414681144552524</v>
      </c>
      <c r="DB7" s="1922">
        <v>3.2366752590598096</v>
      </c>
      <c r="DC7" s="2226">
        <v>2.4009148563958695</v>
      </c>
      <c r="DD7" s="2225">
        <v>2.8604446026745691</v>
      </c>
      <c r="DE7" s="2226">
        <v>2.8334940982302381</v>
      </c>
      <c r="DF7" s="2226">
        <v>2.6406355960764558</v>
      </c>
      <c r="DG7" s="2226">
        <v>3.273243532222113</v>
      </c>
      <c r="DH7" s="2226">
        <v>2.6261164532087555</v>
      </c>
      <c r="DI7" s="2226">
        <v>2.8453444632397691</v>
      </c>
      <c r="DJ7" s="2227">
        <v>2.5460862638109596</v>
      </c>
      <c r="DK7" s="2226">
        <v>2.1529431753339372</v>
      </c>
      <c r="DL7" s="2226">
        <v>2.5541134119794524</v>
      </c>
      <c r="DM7" s="2226">
        <v>1.6455215065138811</v>
      </c>
      <c r="DN7" s="2225">
        <v>2.2112339102861349</v>
      </c>
      <c r="DO7" s="2226">
        <v>1.5437082983306707</v>
      </c>
      <c r="DP7" s="2226">
        <v>2.2798485785148257</v>
      </c>
      <c r="DQ7" s="2226">
        <v>1.8180889238271318</v>
      </c>
      <c r="DR7" s="2226">
        <v>0.81925952657056267</v>
      </c>
      <c r="DS7" s="2225">
        <v>1.6823150756766947</v>
      </c>
      <c r="DT7" s="2227">
        <v>2.4272543278507377</v>
      </c>
      <c r="DU7" s="2226">
        <v>2.4489928938047059</v>
      </c>
      <c r="DV7" s="2226">
        <v>2.942136342391461</v>
      </c>
      <c r="DW7" s="2226">
        <v>2.8458199311669761</v>
      </c>
      <c r="DX7" s="2225">
        <v>2.6685557097542354</v>
      </c>
      <c r="DY7" s="2226">
        <v>3.2442271686231252</v>
      </c>
      <c r="DZ7" s="2226">
        <v>3.486189738302889</v>
      </c>
      <c r="EA7" s="2226">
        <v>3.136126586015977</v>
      </c>
      <c r="EB7" s="2226">
        <v>3.0370629993967606</v>
      </c>
      <c r="EC7" s="2226">
        <v>3.2259016230846882</v>
      </c>
      <c r="ED7" s="2227">
        <v>2.0078427655542499</v>
      </c>
      <c r="EE7" s="2226">
        <v>2.3951856651299392</v>
      </c>
      <c r="EF7" s="2226">
        <v>2.1521140620561821</v>
      </c>
      <c r="EG7" s="2226">
        <v>2.1524457950051685</v>
      </c>
      <c r="EH7" s="2226">
        <v>2.1776268955011062</v>
      </c>
      <c r="EI7" s="2227">
        <v>1.6965661531644873</v>
      </c>
      <c r="EJ7" s="2226">
        <v>1.6823087731067925</v>
      </c>
      <c r="EK7" s="2226">
        <v>1.5239151580665717</v>
      </c>
      <c r="EL7" s="2226">
        <v>1.8176145733943514</v>
      </c>
      <c r="EM7" s="2226">
        <v>1.6822028750402502</v>
      </c>
      <c r="EN7" s="2227">
        <v>1.7787900392511351</v>
      </c>
      <c r="EO7" s="2226">
        <v>1.7920225984108478</v>
      </c>
      <c r="EP7" s="2226">
        <v>1.6774680794592427</v>
      </c>
      <c r="EQ7" s="2225">
        <v>1.6041863068110631</v>
      </c>
      <c r="ER7" s="2226">
        <v>1.9705059671828045</v>
      </c>
      <c r="ES7" s="2226">
        <v>1.6025429858846969</v>
      </c>
      <c r="ET7" s="2226">
        <v>2.0860609689352372</v>
      </c>
      <c r="EU7" s="2231">
        <v>1.9762162719644705</v>
      </c>
    </row>
    <row r="8" spans="1:151" ht="39" customHeight="1" x14ac:dyDescent="0.5">
      <c r="A8" s="1920" t="s">
        <v>1272</v>
      </c>
      <c r="B8" s="2222">
        <v>3.16</v>
      </c>
      <c r="C8" s="2223">
        <v>2.1</v>
      </c>
      <c r="D8" s="2223">
        <v>1.8</v>
      </c>
      <c r="E8" s="2223">
        <v>1.4550000000000001</v>
      </c>
      <c r="F8" s="2224">
        <v>1.3631359437756543</v>
      </c>
      <c r="G8" s="2223">
        <v>0.79478698563509564</v>
      </c>
      <c r="H8" s="2223">
        <v>0.53782763841875914</v>
      </c>
      <c r="I8" s="2223">
        <v>2.36</v>
      </c>
      <c r="J8" s="2225">
        <v>1.3</v>
      </c>
      <c r="K8" s="2226">
        <v>1.1499999999999999</v>
      </c>
      <c r="L8" s="2226">
        <v>0.46</v>
      </c>
      <c r="M8" s="2226">
        <v>0.88</v>
      </c>
      <c r="N8" s="2226">
        <v>0.71</v>
      </c>
      <c r="O8" s="2226">
        <v>0.78</v>
      </c>
      <c r="P8" s="2227">
        <v>2.4300000000000002</v>
      </c>
      <c r="Q8" s="2226">
        <v>9.9700000000000006</v>
      </c>
      <c r="R8" s="1922">
        <v>7.8</v>
      </c>
      <c r="S8" s="1903">
        <v>6.3</v>
      </c>
      <c r="T8" s="2225">
        <v>6.625</v>
      </c>
      <c r="U8" s="2226">
        <v>12.822566617611351</v>
      </c>
      <c r="V8" s="2226">
        <v>3.6</v>
      </c>
      <c r="W8" s="2226">
        <v>6.3337826505065351</v>
      </c>
      <c r="X8" s="2226">
        <v>5.74</v>
      </c>
      <c r="Y8" s="2226">
        <v>7.1240873170294723</v>
      </c>
      <c r="Z8" s="2229">
        <v>7.3461972598310599</v>
      </c>
      <c r="AA8" s="2226">
        <v>3.9771880492164633</v>
      </c>
      <c r="AB8" s="2226">
        <v>3.2289724287491341</v>
      </c>
      <c r="AC8" s="2226">
        <v>6.4320205931693604</v>
      </c>
      <c r="AD8" s="2219">
        <v>5.2460945827415042</v>
      </c>
      <c r="AE8" s="2226">
        <v>6.5823280622726941</v>
      </c>
      <c r="AF8" s="2226">
        <v>0.91656790859042914</v>
      </c>
      <c r="AG8" s="2226">
        <v>2.3932785138431378</v>
      </c>
      <c r="AH8" s="2226">
        <v>10.201575253749512</v>
      </c>
      <c r="AI8" s="2218">
        <v>5.0234374346139434</v>
      </c>
      <c r="AJ8" s="2227">
        <v>2.1847147735615771</v>
      </c>
      <c r="AK8" s="2226">
        <v>2.3775708754068696</v>
      </c>
      <c r="AL8" s="2226">
        <v>0.49325927810586462</v>
      </c>
      <c r="AM8" s="2226">
        <v>4.3086022463406728</v>
      </c>
      <c r="AN8" s="2225">
        <v>2.3051284518201856</v>
      </c>
      <c r="AO8" s="2226">
        <v>1.4119646595958537</v>
      </c>
      <c r="AP8" s="2226">
        <v>2.491583770216049</v>
      </c>
      <c r="AQ8" s="2226">
        <v>0.71536904128644685</v>
      </c>
      <c r="AR8" s="2226">
        <v>0.93747296640229916</v>
      </c>
      <c r="AS8" s="2226">
        <v>1.3939917166185216</v>
      </c>
      <c r="AT8" s="2227">
        <v>0.82489054380427718</v>
      </c>
      <c r="AU8" s="2226">
        <v>3.1721364761830393</v>
      </c>
      <c r="AV8" s="2226">
        <v>2.8662682366110559</v>
      </c>
      <c r="AW8" s="2226">
        <v>0.7868469289601181</v>
      </c>
      <c r="AX8" s="2225">
        <v>1.9191320313431954</v>
      </c>
      <c r="AY8" s="2226">
        <v>1.2540687678521965</v>
      </c>
      <c r="AZ8" s="2226">
        <v>0.46361257264441441</v>
      </c>
      <c r="BA8" s="2226">
        <v>3.7950273750823897</v>
      </c>
      <c r="BB8" s="2226">
        <v>0.82769404663463642</v>
      </c>
      <c r="BC8" s="2226">
        <v>1.5823242283978189</v>
      </c>
      <c r="BD8" s="2227">
        <v>1.144982404781727</v>
      </c>
      <c r="BE8" s="2226">
        <v>0.33866488915370252</v>
      </c>
      <c r="BF8" s="2226">
        <v>0.69522608017460086</v>
      </c>
      <c r="BG8" s="2226">
        <v>3.3790517576999983</v>
      </c>
      <c r="BH8" s="2225">
        <v>1.2998301687150844</v>
      </c>
      <c r="BI8" s="2226">
        <v>1.3217458777363271</v>
      </c>
      <c r="BJ8" s="2226">
        <v>1.2712665428699315</v>
      </c>
      <c r="BK8" s="2226">
        <v>1.2351513591056984</v>
      </c>
      <c r="BL8" s="2226">
        <v>2.1348005788073032</v>
      </c>
      <c r="BM8" s="2226">
        <v>1.490741089629815</v>
      </c>
      <c r="BN8" s="2227">
        <v>4.9168576278674179</v>
      </c>
      <c r="BO8" s="2226">
        <v>0.59605498723661632</v>
      </c>
      <c r="BP8" s="2226">
        <v>1.7786459997851742</v>
      </c>
      <c r="BQ8" s="2226">
        <v>6.9613211852401253</v>
      </c>
      <c r="BR8" s="2226">
        <v>3.5772791744650609</v>
      </c>
      <c r="BS8" s="2227">
        <v>1.7441510635419815</v>
      </c>
      <c r="BT8" s="2226">
        <v>1.7385651148937347</v>
      </c>
      <c r="BU8" s="2226">
        <v>1.0672296946273565</v>
      </c>
      <c r="BV8" s="2226">
        <v>0.87157848088465073</v>
      </c>
      <c r="BW8" s="2226">
        <v>1.3403423159853525</v>
      </c>
      <c r="BX8" s="2227">
        <v>0.74131866895531351</v>
      </c>
      <c r="BY8" s="2226">
        <v>1.0872903004899284</v>
      </c>
      <c r="BZ8" s="2226">
        <v>1.0061730170033372</v>
      </c>
      <c r="CA8" s="2225">
        <v>1.1455127537208227</v>
      </c>
      <c r="CB8" s="2226">
        <v>1.339771828106822</v>
      </c>
      <c r="CC8" s="2226">
        <v>0.91491262931027895</v>
      </c>
      <c r="CD8" s="2226">
        <v>0.68620330032668508</v>
      </c>
      <c r="CE8" s="2225">
        <v>1.3980572740679198</v>
      </c>
      <c r="CF8" s="2226">
        <v>2.1</v>
      </c>
      <c r="CG8" s="2226">
        <v>2.08</v>
      </c>
      <c r="CH8" s="2226">
        <v>1.91</v>
      </c>
      <c r="CI8" s="2226">
        <v>1.6221174332443866</v>
      </c>
      <c r="CJ8" s="2226">
        <v>1.9280293583110966</v>
      </c>
      <c r="CK8" s="2227">
        <v>1.599467737171776</v>
      </c>
      <c r="CL8" s="2226">
        <v>2.4</v>
      </c>
      <c r="CM8" s="2226">
        <v>2.9505590453282045</v>
      </c>
      <c r="CN8" s="2226">
        <v>1.72</v>
      </c>
      <c r="CO8" s="2225">
        <v>2.1675066956249953</v>
      </c>
      <c r="CP8" s="2227">
        <v>2.8</v>
      </c>
      <c r="CQ8" s="2226">
        <v>2.9140727985810928</v>
      </c>
      <c r="CR8" s="2226">
        <v>1.2472721053254359</v>
      </c>
      <c r="CS8" s="2226">
        <v>1.3125709085599084</v>
      </c>
      <c r="CT8" s="2219">
        <v>2.0684789531166095</v>
      </c>
      <c r="CU8" s="2226">
        <v>1.2408418196513997</v>
      </c>
      <c r="CV8" s="2226">
        <v>1.8763441389163014</v>
      </c>
      <c r="CW8" s="2226">
        <v>3.191062505268496</v>
      </c>
      <c r="CX8" s="2226">
        <v>1.5735667088356349</v>
      </c>
      <c r="CY8" s="2218">
        <v>1.970453793167958</v>
      </c>
      <c r="CZ8" s="2230">
        <v>1.519791104727231</v>
      </c>
      <c r="DA8" s="1922">
        <v>1.9892813363178556</v>
      </c>
      <c r="DB8" s="1922">
        <v>1.7645174610427039</v>
      </c>
      <c r="DC8" s="2226">
        <v>1.7423767314205405</v>
      </c>
      <c r="DD8" s="2225">
        <v>1.754039579806925</v>
      </c>
      <c r="DE8" s="2226">
        <v>2.0430112034008672</v>
      </c>
      <c r="DF8" s="2226">
        <v>2.0135381442510969</v>
      </c>
      <c r="DG8" s="2226">
        <v>2.4220915024216971</v>
      </c>
      <c r="DH8" s="2226">
        <v>3.0380979566669639</v>
      </c>
      <c r="DI8" s="2226">
        <v>2.4083955695253154</v>
      </c>
      <c r="DJ8" s="2227">
        <v>2.4505794313757199</v>
      </c>
      <c r="DK8" s="2226">
        <v>2.3652735106226888</v>
      </c>
      <c r="DL8" s="2226">
        <v>1.7705578664131356</v>
      </c>
      <c r="DM8" s="2226">
        <v>1.7956830597111098</v>
      </c>
      <c r="DN8" s="2225">
        <v>2.0911228374810209</v>
      </c>
      <c r="DO8" s="2226">
        <v>1.9701023300674187</v>
      </c>
      <c r="DP8" s="2226">
        <v>1.5497042815445279</v>
      </c>
      <c r="DQ8" s="2226">
        <v>1.2826173939370002</v>
      </c>
      <c r="DR8" s="2226">
        <v>3.2946704631965487</v>
      </c>
      <c r="DS8" s="2225">
        <v>1.9138529331538423</v>
      </c>
      <c r="DT8" s="2227">
        <v>1.4218733117313369</v>
      </c>
      <c r="DU8" s="2226">
        <v>0.79600222521729469</v>
      </c>
      <c r="DV8" s="2226">
        <v>1.3406862460386264</v>
      </c>
      <c r="DW8" s="2226">
        <v>1.1626253033885636</v>
      </c>
      <c r="DX8" s="2225">
        <v>1.1502848070324876</v>
      </c>
      <c r="DY8" s="2226">
        <v>1.7048334750222365</v>
      </c>
      <c r="DZ8" s="2226">
        <v>1.4403780623982065</v>
      </c>
      <c r="EA8" s="2226">
        <v>1.4658241925613433</v>
      </c>
      <c r="EB8" s="2226">
        <v>1.390712615407234</v>
      </c>
      <c r="EC8" s="2226">
        <v>1.5004370863472551</v>
      </c>
      <c r="ED8" s="2227">
        <v>1.3899281871700779</v>
      </c>
      <c r="EE8" s="2226">
        <v>1.2811551789586388</v>
      </c>
      <c r="EF8" s="2226">
        <v>1.0835801043903943</v>
      </c>
      <c r="EG8" s="2226">
        <v>1.2509909640400105</v>
      </c>
      <c r="EH8" s="2226">
        <v>1.2507694687940425</v>
      </c>
      <c r="EI8" s="2227">
        <v>1.3066519323776664</v>
      </c>
      <c r="EJ8" s="2226">
        <v>1.0287311956479397</v>
      </c>
      <c r="EK8" s="2226">
        <v>1.3152499658586825</v>
      </c>
      <c r="EL8" s="2226">
        <v>1.1122060821304949</v>
      </c>
      <c r="EM8" s="2226">
        <v>1.186433082295931</v>
      </c>
      <c r="EN8" s="2227">
        <v>1.9356270869264596</v>
      </c>
      <c r="EO8" s="2226">
        <v>0.78723774358802845</v>
      </c>
      <c r="EP8" s="2226">
        <v>0.99825030034848306</v>
      </c>
      <c r="EQ8" s="2225">
        <v>0.78227357002827635</v>
      </c>
      <c r="ER8" s="2226">
        <v>0.86119038016682081</v>
      </c>
      <c r="ES8" s="2226">
        <v>0.85706370470844295</v>
      </c>
      <c r="ET8" s="2226">
        <v>0.76469803775326539</v>
      </c>
      <c r="EU8" s="2231">
        <v>0.82585990134370846</v>
      </c>
    </row>
    <row r="9" spans="1:151" ht="39" customHeight="1" x14ac:dyDescent="0.5">
      <c r="A9" s="1920" t="s">
        <v>1273</v>
      </c>
      <c r="B9" s="2222">
        <v>2.5099999999999998</v>
      </c>
      <c r="C9" s="2223">
        <v>1.8</v>
      </c>
      <c r="D9" s="2223">
        <v>1.9</v>
      </c>
      <c r="E9" s="2223">
        <v>0.69499999999999995</v>
      </c>
      <c r="F9" s="2224">
        <v>3.5803910822186111</v>
      </c>
      <c r="G9" s="2223">
        <v>2.4159426780452553</v>
      </c>
      <c r="H9" s="2223">
        <v>1.0229186991153982</v>
      </c>
      <c r="I9" s="2223">
        <v>0.25</v>
      </c>
      <c r="J9" s="2225">
        <v>1.8</v>
      </c>
      <c r="K9" s="2226">
        <v>1.46</v>
      </c>
      <c r="L9" s="2226">
        <v>1.38</v>
      </c>
      <c r="M9" s="2226">
        <v>0.66</v>
      </c>
      <c r="N9" s="2226">
        <v>0.21</v>
      </c>
      <c r="O9" s="2226">
        <v>0.95</v>
      </c>
      <c r="P9" s="2227">
        <v>0.2</v>
      </c>
      <c r="Q9" s="2226">
        <v>0.55000000000000004</v>
      </c>
      <c r="R9" s="1922">
        <v>0.34</v>
      </c>
      <c r="S9" s="1903">
        <v>0.9</v>
      </c>
      <c r="T9" s="2225">
        <v>0.49750000000000005</v>
      </c>
      <c r="U9" s="2226">
        <v>0.21735577646029436</v>
      </c>
      <c r="V9" s="2226">
        <v>0.6</v>
      </c>
      <c r="W9" s="2226">
        <v>0.94251320168287045</v>
      </c>
      <c r="X9" s="2226">
        <v>0.62</v>
      </c>
      <c r="Y9" s="2226">
        <v>0.5949672445357912</v>
      </c>
      <c r="Z9" s="2229">
        <v>0.29898216973384384</v>
      </c>
      <c r="AA9" s="2226">
        <v>0.81848898502455947</v>
      </c>
      <c r="AB9" s="2226">
        <v>0.50618797878971888</v>
      </c>
      <c r="AC9" s="2226">
        <v>0.90014449492812565</v>
      </c>
      <c r="AD9" s="2219">
        <v>0.63095090711906199</v>
      </c>
      <c r="AE9" s="2226">
        <v>1.0323808072377265</v>
      </c>
      <c r="AF9" s="2226">
        <v>0.69271673563531133</v>
      </c>
      <c r="AG9" s="2226">
        <v>0.32250266250581766</v>
      </c>
      <c r="AH9" s="2226">
        <v>1.5501752802285533</v>
      </c>
      <c r="AI9" s="2218">
        <v>0.89944387140185222</v>
      </c>
      <c r="AJ9" s="2227">
        <v>3.6979278405606144</v>
      </c>
      <c r="AK9" s="2226">
        <v>0.45110607335351932</v>
      </c>
      <c r="AL9" s="2226">
        <v>0.25997414073005581</v>
      </c>
      <c r="AM9" s="2226">
        <v>1.3189698764911284</v>
      </c>
      <c r="AN9" s="2225">
        <v>1.5171436368366653</v>
      </c>
      <c r="AO9" s="2226">
        <v>1.0121241427683119</v>
      </c>
      <c r="AP9" s="2226">
        <v>1.5213782463075018</v>
      </c>
      <c r="AQ9" s="2226">
        <v>0.70223154852929737</v>
      </c>
      <c r="AR9" s="2226">
        <v>0.56832502852366051</v>
      </c>
      <c r="AS9" s="2226">
        <v>0.94719800395449261</v>
      </c>
      <c r="AT9" s="2227">
        <v>2.3537839134267124</v>
      </c>
      <c r="AU9" s="2226">
        <v>0.99591782399589701</v>
      </c>
      <c r="AV9" s="2226">
        <v>0.48574430180069877</v>
      </c>
      <c r="AW9" s="2226">
        <v>0.25399665887684741</v>
      </c>
      <c r="AX9" s="2225">
        <v>1.0437880953222107</v>
      </c>
      <c r="AY9" s="2226">
        <v>1.1248344248031625</v>
      </c>
      <c r="AZ9" s="2226">
        <v>1.3796942346238277</v>
      </c>
      <c r="BA9" s="2226">
        <v>0.5129205968664069</v>
      </c>
      <c r="BB9" s="2226">
        <v>4.2418805145353629</v>
      </c>
      <c r="BC9" s="2226">
        <v>1.790403598931702</v>
      </c>
      <c r="BD9" s="2227">
        <v>1.8312471655055922</v>
      </c>
      <c r="BE9" s="2226">
        <v>0.46782638841595114</v>
      </c>
      <c r="BF9" s="2226">
        <v>0.33006434644843724</v>
      </c>
      <c r="BG9" s="2226">
        <v>0.69586956170820569</v>
      </c>
      <c r="BH9" s="2225">
        <v>0.88684532224800849</v>
      </c>
      <c r="BI9" s="2226">
        <v>2.4619623173512029</v>
      </c>
      <c r="BJ9" s="2226">
        <v>1.1867254914812673</v>
      </c>
      <c r="BK9" s="2226">
        <v>4.1092273740310796</v>
      </c>
      <c r="BL9" s="2226">
        <v>1.0776135566908334</v>
      </c>
      <c r="BM9" s="2226">
        <v>2.208882184888596</v>
      </c>
      <c r="BN9" s="2227">
        <v>1.8418487052370938</v>
      </c>
      <c r="BO9" s="2226">
        <v>0.97914506263350409</v>
      </c>
      <c r="BP9" s="2226">
        <v>0.46528669682263413</v>
      </c>
      <c r="BQ9" s="2226">
        <v>0.55594098285662008</v>
      </c>
      <c r="BR9" s="2226">
        <v>0.97492833546255864</v>
      </c>
      <c r="BS9" s="2227">
        <v>1.5538094183402467</v>
      </c>
      <c r="BT9" s="2226">
        <v>1.3310100490666383</v>
      </c>
      <c r="BU9" s="2226">
        <v>0.23022143464066247</v>
      </c>
      <c r="BV9" s="2226">
        <v>0.66028252125987263</v>
      </c>
      <c r="BW9" s="2226">
        <v>0.96056553739207962</v>
      </c>
      <c r="BX9" s="2227">
        <v>0.96134728951658388</v>
      </c>
      <c r="BY9" s="2226">
        <v>0.5549739576888203</v>
      </c>
      <c r="BZ9" s="2226">
        <v>0.33338655328122213</v>
      </c>
      <c r="CA9" s="2225">
        <v>0.90619822900598668</v>
      </c>
      <c r="CB9" s="2226">
        <v>1.6633329021636576</v>
      </c>
      <c r="CC9" s="2226">
        <v>0.3089110854998135</v>
      </c>
      <c r="CD9" s="2226">
        <v>0.13936682239210219</v>
      </c>
      <c r="CE9" s="2225">
        <v>0.44534062552226822</v>
      </c>
      <c r="CF9" s="2226">
        <v>1.6</v>
      </c>
      <c r="CG9" s="2226">
        <v>1.65</v>
      </c>
      <c r="CH9" s="2226">
        <v>1.39</v>
      </c>
      <c r="CI9" s="2226">
        <v>1.7119997518322556</v>
      </c>
      <c r="CJ9" s="2226">
        <v>1.5879999379580638</v>
      </c>
      <c r="CK9" s="2227">
        <v>1.257157972904575</v>
      </c>
      <c r="CL9" s="2226">
        <v>1.3</v>
      </c>
      <c r="CM9" s="2226">
        <v>1.1841553405870202</v>
      </c>
      <c r="CN9" s="2226">
        <v>2.1800000000000002</v>
      </c>
      <c r="CO9" s="2225">
        <v>1.4803283283728987</v>
      </c>
      <c r="CP9" s="2227">
        <v>0.9</v>
      </c>
      <c r="CQ9" s="2226">
        <v>1.1894755162131199</v>
      </c>
      <c r="CR9" s="2226">
        <v>0.93611856503467705</v>
      </c>
      <c r="CS9" s="2226">
        <v>1.0884823829360624</v>
      </c>
      <c r="CT9" s="2219">
        <v>1.0285191160459648</v>
      </c>
      <c r="CU9" s="2226">
        <v>0.78985323534870888</v>
      </c>
      <c r="CV9" s="2226">
        <v>1.2892634565766321</v>
      </c>
      <c r="CW9" s="2226">
        <v>1.2003554192373942</v>
      </c>
      <c r="CX9" s="2226">
        <v>0.95148944705877292</v>
      </c>
      <c r="CY9" s="2218">
        <v>1.057740389555377</v>
      </c>
      <c r="CZ9" s="2230">
        <v>1.3493154021970084</v>
      </c>
      <c r="DA9" s="1922">
        <v>1.4368130919013198</v>
      </c>
      <c r="DB9" s="1922">
        <v>1.1916404305027766</v>
      </c>
      <c r="DC9" s="2226">
        <v>1.0787162189570405</v>
      </c>
      <c r="DD9" s="2225">
        <v>1.2652842920332636</v>
      </c>
      <c r="DE9" s="2226">
        <v>1.4439874767976886</v>
      </c>
      <c r="DF9" s="2226">
        <v>1.8049381713395443</v>
      </c>
      <c r="DG9" s="2226">
        <v>1.0155144916438044</v>
      </c>
      <c r="DH9" s="2226">
        <v>0.91296082787499411</v>
      </c>
      <c r="DI9" s="2226">
        <v>1.2743773993047149</v>
      </c>
      <c r="DJ9" s="2227">
        <v>1.2517445856225309</v>
      </c>
      <c r="DK9" s="2226">
        <v>1.6267373782370074</v>
      </c>
      <c r="DL9" s="2226">
        <v>1.0443052735975602</v>
      </c>
      <c r="DM9" s="2226">
        <v>1.1329235581054444</v>
      </c>
      <c r="DN9" s="2225">
        <v>1.2640278802670699</v>
      </c>
      <c r="DO9" s="2226">
        <v>1.1402510780965147</v>
      </c>
      <c r="DP9" s="2226">
        <v>1.075276212637301</v>
      </c>
      <c r="DQ9" s="2226">
        <v>0.9407717402832052</v>
      </c>
      <c r="DR9" s="2226">
        <v>0.8290248695144572</v>
      </c>
      <c r="DS9" s="2225">
        <v>1.019678970988791</v>
      </c>
      <c r="DT9" s="2227">
        <v>1.2283683299504016</v>
      </c>
      <c r="DU9" s="2226">
        <v>1.8043667070767064</v>
      </c>
      <c r="DV9" s="2226">
        <v>2.6220531597242696</v>
      </c>
      <c r="DW9" s="2226">
        <v>1.7547938646526782</v>
      </c>
      <c r="DX9" s="2225">
        <v>1.8714121594487023</v>
      </c>
      <c r="DY9" s="2226">
        <v>1.5623366560285938</v>
      </c>
      <c r="DZ9" s="2226">
        <v>2.0680206227094931</v>
      </c>
      <c r="EA9" s="2226">
        <v>2.0606085756378549</v>
      </c>
      <c r="EB9" s="2226">
        <v>1.7332057339831519</v>
      </c>
      <c r="EC9" s="2226">
        <v>1.8560428970897735</v>
      </c>
      <c r="ED9" s="2227">
        <v>1.3513668476518876</v>
      </c>
      <c r="EE9" s="2226">
        <v>1.9793884216046025</v>
      </c>
      <c r="EF9" s="2226">
        <v>1.050469976553829</v>
      </c>
      <c r="EG9" s="2226">
        <v>0.98337812056268747</v>
      </c>
      <c r="EH9" s="2226">
        <v>1.3549768231706494</v>
      </c>
      <c r="EI9" s="2227">
        <v>1.0295208478710873</v>
      </c>
      <c r="EJ9" s="2226">
        <v>0.98045991933951704</v>
      </c>
      <c r="EK9" s="2226">
        <v>0.83291009753584322</v>
      </c>
      <c r="EL9" s="2226">
        <v>1.0670676258455061</v>
      </c>
      <c r="EM9" s="2226">
        <v>0.97802294486484687</v>
      </c>
      <c r="EN9" s="2227">
        <v>1.1133519507326799</v>
      </c>
      <c r="EO9" s="2226">
        <v>0.81345602531288574</v>
      </c>
      <c r="EP9" s="2226">
        <v>0.71696289947260683</v>
      </c>
      <c r="EQ9" s="2225">
        <v>1.0309437113152515</v>
      </c>
      <c r="ER9" s="2226">
        <v>1.1343407088965121</v>
      </c>
      <c r="ES9" s="2226">
        <v>1.3975625757310222</v>
      </c>
      <c r="ET9" s="2226">
        <v>1.6706961659551083</v>
      </c>
      <c r="EU9" s="2231">
        <v>1.429323771397238</v>
      </c>
    </row>
    <row r="10" spans="1:151" ht="39" customHeight="1" x14ac:dyDescent="0.5">
      <c r="A10" s="1920" t="s">
        <v>1274</v>
      </c>
      <c r="B10" s="2222">
        <v>3.48</v>
      </c>
      <c r="C10" s="2223">
        <v>10.3</v>
      </c>
      <c r="D10" s="2223">
        <v>9.5</v>
      </c>
      <c r="E10" s="2223">
        <v>10.237500000000001</v>
      </c>
      <c r="F10" s="2224">
        <v>14.400431211955722</v>
      </c>
      <c r="G10" s="2223">
        <v>12.067764866506222</v>
      </c>
      <c r="H10" s="2223">
        <v>4.128668015655963</v>
      </c>
      <c r="I10" s="2223">
        <v>10.39</v>
      </c>
      <c r="J10" s="2225">
        <v>10.39</v>
      </c>
      <c r="K10" s="2226">
        <v>10.45</v>
      </c>
      <c r="L10" s="2226">
        <v>11.7</v>
      </c>
      <c r="M10" s="2226">
        <v>8.2100000000000009</v>
      </c>
      <c r="N10" s="2226">
        <v>6.62</v>
      </c>
      <c r="O10" s="2226">
        <v>9.3699999999999992</v>
      </c>
      <c r="P10" s="2227">
        <v>15.37</v>
      </c>
      <c r="Q10" s="2226">
        <v>6.9</v>
      </c>
      <c r="R10" s="1922">
        <v>8.4</v>
      </c>
      <c r="S10" s="1903">
        <v>2.4</v>
      </c>
      <c r="T10" s="2225">
        <v>8.2675000000000001</v>
      </c>
      <c r="U10" s="2226">
        <v>6.1929482792863411</v>
      </c>
      <c r="V10" s="2226">
        <v>7.3</v>
      </c>
      <c r="W10" s="2226">
        <v>3.4631486395960103</v>
      </c>
      <c r="X10" s="2226">
        <v>5.73</v>
      </c>
      <c r="Y10" s="2226">
        <v>5.6715242297205881</v>
      </c>
      <c r="Z10" s="2229">
        <v>7.520102264820121</v>
      </c>
      <c r="AA10" s="2226">
        <v>4.9224171161230439</v>
      </c>
      <c r="AB10" s="2226">
        <v>4.8575719031147591</v>
      </c>
      <c r="AC10" s="2226">
        <v>6.4657972474461634</v>
      </c>
      <c r="AD10" s="2219">
        <v>5.9414721328760223</v>
      </c>
      <c r="AE10" s="2226">
        <v>8.6684326615278966</v>
      </c>
      <c r="AF10" s="2226">
        <v>5.8607237001664805</v>
      </c>
      <c r="AG10" s="2226">
        <v>5.9533197590513369</v>
      </c>
      <c r="AH10" s="2226">
        <v>10.101683424309918</v>
      </c>
      <c r="AI10" s="2218">
        <v>7.6460398862639076</v>
      </c>
      <c r="AJ10" s="2227">
        <v>5.791353395334748</v>
      </c>
      <c r="AK10" s="2226">
        <v>7.4401756539597619</v>
      </c>
      <c r="AL10" s="2226">
        <v>3.6486675322020519</v>
      </c>
      <c r="AM10" s="2226">
        <v>7.5925759131119177</v>
      </c>
      <c r="AN10" s="2225">
        <v>6.1067506858883256</v>
      </c>
      <c r="AO10" s="2226">
        <v>6.9572893047939566</v>
      </c>
      <c r="AP10" s="2226">
        <v>6.3845088704522768</v>
      </c>
      <c r="AQ10" s="2226">
        <v>6.3557921161084758</v>
      </c>
      <c r="AR10" s="2226">
        <v>8.8494099582811856</v>
      </c>
      <c r="AS10" s="2226">
        <v>7.2130945730745948</v>
      </c>
      <c r="AT10" s="2227">
        <v>12.12855277581057</v>
      </c>
      <c r="AU10" s="2226">
        <v>5.8060809066591137</v>
      </c>
      <c r="AV10" s="2226">
        <v>3.1470451867381053</v>
      </c>
      <c r="AW10" s="2226">
        <v>5.7795984073934932</v>
      </c>
      <c r="AX10" s="2225">
        <v>6.8595060986831848</v>
      </c>
      <c r="AY10" s="2226">
        <v>6.3623161109979067</v>
      </c>
      <c r="AZ10" s="2226">
        <v>5.8735561362844848</v>
      </c>
      <c r="BA10" s="2226">
        <v>4.7931703734752142</v>
      </c>
      <c r="BB10" s="2226">
        <v>3.6860694349756895</v>
      </c>
      <c r="BC10" s="2226">
        <v>5.2173325113630344</v>
      </c>
      <c r="BD10" s="2227">
        <v>9.1653727723509135</v>
      </c>
      <c r="BE10" s="2226">
        <v>5.1333677511125497</v>
      </c>
      <c r="BF10" s="2226">
        <v>4.5137467429818745</v>
      </c>
      <c r="BG10" s="2226">
        <v>6.3748912523860835</v>
      </c>
      <c r="BH10" s="2225">
        <v>6.4620173236985368</v>
      </c>
      <c r="BI10" s="2226">
        <v>16.782339684440544</v>
      </c>
      <c r="BJ10" s="2226">
        <v>5.6095914975247956</v>
      </c>
      <c r="BK10" s="2226">
        <v>10.343934959381127</v>
      </c>
      <c r="BL10" s="2226">
        <v>7.63640046410978</v>
      </c>
      <c r="BM10" s="2226">
        <v>10.093066651364062</v>
      </c>
      <c r="BN10" s="2227">
        <v>9.3518636532812298</v>
      </c>
      <c r="BO10" s="2226">
        <v>4.5389287108221819</v>
      </c>
      <c r="BP10" s="2226">
        <v>2.7635080793542022</v>
      </c>
      <c r="BQ10" s="2226">
        <v>4.5632508701608359</v>
      </c>
      <c r="BR10" s="2226">
        <v>5.3664726706087142</v>
      </c>
      <c r="BS10" s="2227">
        <v>7.0354594842677196</v>
      </c>
      <c r="BT10" s="2226">
        <v>3.4505844454772836</v>
      </c>
      <c r="BU10" s="2226">
        <v>4.1496900497571927</v>
      </c>
      <c r="BV10" s="2226">
        <v>5.5300826809754353</v>
      </c>
      <c r="BW10" s="2226">
        <v>5.1950458985518635</v>
      </c>
      <c r="BX10" s="2227">
        <v>5.0349192417742312</v>
      </c>
      <c r="BY10" s="2226">
        <v>2.8366216780538833</v>
      </c>
      <c r="BZ10" s="2226">
        <v>1.7169940200770228</v>
      </c>
      <c r="CA10" s="2225">
        <v>7.1648929797036995</v>
      </c>
      <c r="CB10" s="2226">
        <v>7.287248105016797</v>
      </c>
      <c r="CC10" s="2226">
        <v>3.1445787601756154</v>
      </c>
      <c r="CD10" s="2226">
        <v>2.2394230684854102</v>
      </c>
      <c r="CE10" s="2225">
        <v>6.4742409847232789</v>
      </c>
      <c r="CF10" s="2226">
        <v>2.99</v>
      </c>
      <c r="CG10" s="2226">
        <v>3.54</v>
      </c>
      <c r="CH10" s="2226">
        <v>3.85</v>
      </c>
      <c r="CI10" s="2226">
        <v>2.956570200405193</v>
      </c>
      <c r="CJ10" s="2226">
        <v>3.3341425501012987</v>
      </c>
      <c r="CK10" s="2227">
        <v>6.0996821061534456</v>
      </c>
      <c r="CL10" s="2226">
        <v>8.1</v>
      </c>
      <c r="CM10" s="2226">
        <v>7.3601078998531442</v>
      </c>
      <c r="CN10" s="2226">
        <v>11.42</v>
      </c>
      <c r="CO10" s="2225">
        <v>8.2449475015016471</v>
      </c>
      <c r="CP10" s="2227">
        <v>11.6</v>
      </c>
      <c r="CQ10" s="2226">
        <v>11.955521328016385</v>
      </c>
      <c r="CR10" s="2226">
        <v>11.800910776043882</v>
      </c>
      <c r="CS10" s="2226">
        <v>12.393918642231053</v>
      </c>
      <c r="CT10" s="2219">
        <v>11.937587686572829</v>
      </c>
      <c r="CU10" s="2226">
        <v>6.5215173250225371</v>
      </c>
      <c r="CV10" s="2226">
        <v>6.8593265031280897</v>
      </c>
      <c r="CW10" s="2226">
        <v>6.0866330644057056</v>
      </c>
      <c r="CX10" s="2226">
        <v>3.3611400768029118</v>
      </c>
      <c r="CY10" s="2218">
        <v>5.7071542423398114</v>
      </c>
      <c r="CZ10" s="2230">
        <v>3.4567316598150208</v>
      </c>
      <c r="DA10" s="1922">
        <v>2.8152091921404421</v>
      </c>
      <c r="DB10" s="1922">
        <v>2.2331822466463924</v>
      </c>
      <c r="DC10" s="2226">
        <v>4.3183265628061127</v>
      </c>
      <c r="DD10" s="2225">
        <v>3.202389901815101</v>
      </c>
      <c r="DE10" s="2226">
        <v>2.2076433494238832</v>
      </c>
      <c r="DF10" s="2226">
        <v>1.9725218412463275</v>
      </c>
      <c r="DG10" s="2226">
        <v>3.4868082924513639</v>
      </c>
      <c r="DH10" s="2226">
        <v>2.5998757973241062</v>
      </c>
      <c r="DI10" s="2226">
        <v>2.5903595226286833</v>
      </c>
      <c r="DJ10" s="2227">
        <v>3.0416795473731444</v>
      </c>
      <c r="DK10" s="2226">
        <v>3.1178824219890666</v>
      </c>
      <c r="DL10" s="2226">
        <v>1.9000914628735635</v>
      </c>
      <c r="DM10" s="2226">
        <v>4.6636751291694587</v>
      </c>
      <c r="DN10" s="2225">
        <v>3.2132996230169368</v>
      </c>
      <c r="DO10" s="2226">
        <v>4.1070479169336309</v>
      </c>
      <c r="DP10" s="2226">
        <v>2.596590666642653</v>
      </c>
      <c r="DQ10" s="2226">
        <v>2.1861994000677902</v>
      </c>
      <c r="DR10" s="2226">
        <v>1.9263536642766941</v>
      </c>
      <c r="DS10" s="2225">
        <v>2.8528803489165409</v>
      </c>
      <c r="DT10" s="2227">
        <v>3.8242727773598149</v>
      </c>
      <c r="DU10" s="2226">
        <v>2.296513030648621</v>
      </c>
      <c r="DV10" s="2226">
        <v>2.1252273338075738</v>
      </c>
      <c r="DW10" s="2226">
        <v>3.1692450359832813</v>
      </c>
      <c r="DX10" s="2225">
        <v>2.795269194227211</v>
      </c>
      <c r="DY10" s="2226">
        <v>1.9167714392188475</v>
      </c>
      <c r="DZ10" s="2226">
        <v>3.1140428539754841</v>
      </c>
      <c r="EA10" s="2226">
        <v>2.4017668743634903</v>
      </c>
      <c r="EB10" s="2226">
        <v>1.8048936289034034</v>
      </c>
      <c r="EC10" s="2226">
        <v>2.3093686991153062</v>
      </c>
      <c r="ED10" s="2227">
        <v>2.3596877490895865</v>
      </c>
      <c r="EE10" s="2226">
        <v>6.7364587086234513</v>
      </c>
      <c r="EF10" s="2226">
        <v>4.2485604662348315</v>
      </c>
      <c r="EG10" s="2226">
        <v>4.4664495633793271</v>
      </c>
      <c r="EH10" s="2226">
        <v>4.4488555185890224</v>
      </c>
      <c r="EI10" s="2227">
        <v>8.2555191935240018</v>
      </c>
      <c r="EJ10" s="2226">
        <v>6.601807451153487</v>
      </c>
      <c r="EK10" s="2226">
        <v>6.9622736778891374</v>
      </c>
      <c r="EL10" s="2226">
        <v>7.2443729435016344</v>
      </c>
      <c r="EM10" s="2226">
        <v>7.2432976950774375</v>
      </c>
      <c r="EN10" s="2227">
        <v>6.5346825567808118</v>
      </c>
      <c r="EO10" s="2226">
        <v>6.3252254818668741</v>
      </c>
      <c r="EP10" s="2226">
        <v>8.2732064233680411</v>
      </c>
      <c r="EQ10" s="2225">
        <v>5.6565518268488688</v>
      </c>
      <c r="ER10" s="2226">
        <v>6.1606153567933317</v>
      </c>
      <c r="ES10" s="2226">
        <v>3.2591679536339111</v>
      </c>
      <c r="ET10" s="2226">
        <v>3.0694682937858637</v>
      </c>
      <c r="EU10" s="2231">
        <v>5.9926159100951448</v>
      </c>
    </row>
    <row r="11" spans="1:151" ht="45.75" customHeight="1" x14ac:dyDescent="0.5">
      <c r="A11" s="1920" t="s">
        <v>1275</v>
      </c>
      <c r="B11" s="2222">
        <v>4.13</v>
      </c>
      <c r="C11" s="2223">
        <v>4.5</v>
      </c>
      <c r="D11" s="2223">
        <v>6.4</v>
      </c>
      <c r="E11" s="2223">
        <v>4.7675000000000001</v>
      </c>
      <c r="F11" s="2224">
        <v>8.1149397478300429</v>
      </c>
      <c r="G11" s="2223">
        <v>6.077419220014832</v>
      </c>
      <c r="H11" s="2223">
        <v>4.2051573432841467</v>
      </c>
      <c r="I11" s="2223">
        <v>2.58</v>
      </c>
      <c r="J11" s="2225">
        <v>5.2</v>
      </c>
      <c r="K11" s="2226">
        <v>4.42</v>
      </c>
      <c r="L11" s="2226">
        <v>6.57</v>
      </c>
      <c r="M11" s="2226">
        <v>2.56</v>
      </c>
      <c r="N11" s="2226">
        <v>1.75</v>
      </c>
      <c r="O11" s="2226">
        <v>3.98</v>
      </c>
      <c r="P11" s="2227">
        <v>3.69</v>
      </c>
      <c r="Q11" s="2226">
        <v>5.93</v>
      </c>
      <c r="R11" s="1922">
        <v>1.55</v>
      </c>
      <c r="S11" s="1903">
        <v>2.7</v>
      </c>
      <c r="T11" s="2225">
        <v>3.4675000000000002</v>
      </c>
      <c r="U11" s="2226">
        <v>3.3947399232462763</v>
      </c>
      <c r="V11" s="2226">
        <v>2.6</v>
      </c>
      <c r="W11" s="2226">
        <v>1.4937077153984315</v>
      </c>
      <c r="X11" s="2226">
        <v>1.23</v>
      </c>
      <c r="Y11" s="2226">
        <v>2.179611909661177</v>
      </c>
      <c r="Z11" s="2229">
        <v>2.2344076320414179</v>
      </c>
      <c r="AA11" s="2226">
        <v>3.2477420578102127</v>
      </c>
      <c r="AB11" s="2226">
        <v>1.874880663699001</v>
      </c>
      <c r="AC11" s="2226">
        <v>3.1781314925517563</v>
      </c>
      <c r="AD11" s="2219">
        <v>2.6337904615255967</v>
      </c>
      <c r="AE11" s="2226">
        <v>1.9121295204757602</v>
      </c>
      <c r="AF11" s="2226">
        <v>1.4522113940819961</v>
      </c>
      <c r="AG11" s="2226">
        <v>3.9004476493729228</v>
      </c>
      <c r="AH11" s="2226">
        <v>2.4572493241982918</v>
      </c>
      <c r="AI11" s="2218">
        <v>2.4305094720322429</v>
      </c>
      <c r="AJ11" s="2227">
        <v>2.8947101727875122</v>
      </c>
      <c r="AK11" s="2226">
        <v>2.7225749784961626</v>
      </c>
      <c r="AL11" s="2226">
        <v>2.2561293870562382</v>
      </c>
      <c r="AM11" s="2226">
        <v>3.3566522215217263</v>
      </c>
      <c r="AN11" s="2225">
        <v>2.8015711790739846</v>
      </c>
      <c r="AO11" s="2226">
        <v>1.3880542579494219</v>
      </c>
      <c r="AP11" s="2226">
        <v>2.2352051430598237</v>
      </c>
      <c r="AQ11" s="2226">
        <v>1.459268043680783</v>
      </c>
      <c r="AR11" s="2226">
        <v>5.0534165031967362</v>
      </c>
      <c r="AS11" s="2226">
        <v>2.6130648638036642</v>
      </c>
      <c r="AT11" s="2227">
        <v>2.3028191889035812</v>
      </c>
      <c r="AU11" s="2226">
        <v>3.5710182098995991</v>
      </c>
      <c r="AV11" s="2226">
        <v>1.2232827858362714</v>
      </c>
      <c r="AW11" s="2226">
        <v>4.7183948590619762</v>
      </c>
      <c r="AX11" s="2225">
        <v>3.1101089246271147</v>
      </c>
      <c r="AY11" s="2226">
        <v>4.1648289331051735</v>
      </c>
      <c r="AZ11" s="2226">
        <v>2.7227532114600193</v>
      </c>
      <c r="BA11" s="2226">
        <v>1.106555844155835</v>
      </c>
      <c r="BB11" s="2226">
        <v>0.59127770065227314</v>
      </c>
      <c r="BC11" s="2226">
        <v>2.2149193296491387</v>
      </c>
      <c r="BD11" s="2227">
        <v>1.4835476840663264</v>
      </c>
      <c r="BE11" s="2226">
        <v>0.72913732975022338</v>
      </c>
      <c r="BF11" s="2226">
        <v>1.2082340656627442</v>
      </c>
      <c r="BG11" s="2226">
        <v>0.9296347355882546</v>
      </c>
      <c r="BH11" s="2225">
        <v>1.0701519133008357</v>
      </c>
      <c r="BI11" s="2226">
        <v>1.4571697523006066</v>
      </c>
      <c r="BJ11" s="2226">
        <v>1.5356414137912699</v>
      </c>
      <c r="BK11" s="2226">
        <v>1.4915587350687272</v>
      </c>
      <c r="BL11" s="2226">
        <v>1.9379492252288684</v>
      </c>
      <c r="BM11" s="2226">
        <v>1.605579781597368</v>
      </c>
      <c r="BN11" s="2227">
        <v>0.93020663291141104</v>
      </c>
      <c r="BO11" s="2226">
        <v>1.1214348291975489</v>
      </c>
      <c r="BP11" s="2226">
        <v>1.3665248440057318</v>
      </c>
      <c r="BQ11" s="2226">
        <v>0.66070270482072802</v>
      </c>
      <c r="BR11" s="2226">
        <v>1.0009775176261519</v>
      </c>
      <c r="BS11" s="2227">
        <v>1.4116460220487652</v>
      </c>
      <c r="BT11" s="2226">
        <v>1.1203477529563817</v>
      </c>
      <c r="BU11" s="2226">
        <v>1.3085114834224587</v>
      </c>
      <c r="BV11" s="2226">
        <v>0.9272793523380819</v>
      </c>
      <c r="BW11" s="2226">
        <v>1.1814780843030763</v>
      </c>
      <c r="BX11" s="2227">
        <v>1.1290178943305413</v>
      </c>
      <c r="BY11" s="2226">
        <v>1.0196286241222083</v>
      </c>
      <c r="BZ11" s="2226">
        <v>0.80306282817003782</v>
      </c>
      <c r="CA11" s="2225">
        <v>0.69619291552065943</v>
      </c>
      <c r="CB11" s="2226">
        <v>0.74919058001524641</v>
      </c>
      <c r="CC11" s="2226">
        <v>0.95064377829465196</v>
      </c>
      <c r="CD11" s="2226">
        <v>1.0190986105772719</v>
      </c>
      <c r="CE11" s="2225">
        <v>0.47222802556033106</v>
      </c>
      <c r="CF11" s="2226">
        <v>4.8</v>
      </c>
      <c r="CG11" s="2226">
        <v>5</v>
      </c>
      <c r="CH11" s="2226">
        <v>4.84</v>
      </c>
      <c r="CI11" s="2226">
        <v>4.9544094934459899</v>
      </c>
      <c r="CJ11" s="2226">
        <v>4.8986023733614976</v>
      </c>
      <c r="CK11" s="2227">
        <v>3.1553022210856638</v>
      </c>
      <c r="CL11" s="2226">
        <v>4.0999999999999996</v>
      </c>
      <c r="CM11" s="2226">
        <v>4.2107797389722403</v>
      </c>
      <c r="CN11" s="2226">
        <v>5.0199999999999996</v>
      </c>
      <c r="CO11" s="2225">
        <v>4.1215204900144755</v>
      </c>
      <c r="CP11" s="2227">
        <v>3.7</v>
      </c>
      <c r="CQ11" s="2226">
        <v>3.7756624221621586</v>
      </c>
      <c r="CR11" s="2226">
        <v>3.3243644949967068</v>
      </c>
      <c r="CS11" s="2226">
        <v>3.3264916635677717</v>
      </c>
      <c r="CT11" s="2219">
        <v>3.5316296451816598</v>
      </c>
      <c r="CU11" s="2226">
        <v>2.7145039103161697</v>
      </c>
      <c r="CV11" s="2226">
        <v>3.9786449518733877</v>
      </c>
      <c r="CW11" s="2226">
        <v>4.8975088020221342</v>
      </c>
      <c r="CX11" s="2226">
        <v>4.8320523832824742</v>
      </c>
      <c r="CY11" s="2218">
        <v>4.1056775118735418</v>
      </c>
      <c r="CZ11" s="2230">
        <v>5.7664832315617209</v>
      </c>
      <c r="DA11" s="1922">
        <v>3.1513192413450506</v>
      </c>
      <c r="DB11" s="1922">
        <v>3.4397580290286003</v>
      </c>
      <c r="DC11" s="2226">
        <v>5.4779542828190424</v>
      </c>
      <c r="DD11" s="2225">
        <v>4.4559618677448878</v>
      </c>
      <c r="DE11" s="2226">
        <v>3.5642665296548817</v>
      </c>
      <c r="DF11" s="2226">
        <v>3.9040371190820475</v>
      </c>
      <c r="DG11" s="2226">
        <v>2.9829252238790684</v>
      </c>
      <c r="DH11" s="2226">
        <v>2.9847556558467216</v>
      </c>
      <c r="DI11" s="2226">
        <v>3.3379040831770097</v>
      </c>
      <c r="DJ11" s="2227">
        <v>2.5139943528295223</v>
      </c>
      <c r="DK11" s="2226">
        <v>2.92597044117452</v>
      </c>
      <c r="DL11" s="2226">
        <v>3.3368827217118895</v>
      </c>
      <c r="DM11" s="2226">
        <v>3.3203134772112128</v>
      </c>
      <c r="DN11" s="2225">
        <v>3.0299899858207016</v>
      </c>
      <c r="DO11" s="2226">
        <v>3.107202712004757</v>
      </c>
      <c r="DP11" s="2226">
        <v>2.519550480979897</v>
      </c>
      <c r="DQ11" s="2226">
        <v>1.9640557019844769</v>
      </c>
      <c r="DR11" s="2226">
        <v>2.8720102423889169</v>
      </c>
      <c r="DS11" s="2225">
        <v>2.6250212021799251</v>
      </c>
      <c r="DT11" s="2227">
        <v>4.3661568191733124</v>
      </c>
      <c r="DU11" s="2226">
        <v>1.9109211051463415</v>
      </c>
      <c r="DV11" s="2226">
        <v>2.9427191185664627</v>
      </c>
      <c r="DW11" s="2226">
        <v>2.5950003393327834</v>
      </c>
      <c r="DX11" s="2225">
        <v>2.8348997079792881</v>
      </c>
      <c r="DY11" s="2226">
        <v>2.8289209432800511</v>
      </c>
      <c r="DZ11" s="2226">
        <v>2.9752225752254096</v>
      </c>
      <c r="EA11" s="2226">
        <v>3.1042471340941566</v>
      </c>
      <c r="EB11" s="2226">
        <v>3.0683549426751227</v>
      </c>
      <c r="EC11" s="2226">
        <v>2.9941863988186852</v>
      </c>
      <c r="ED11" s="2227">
        <v>2.9015978949517871</v>
      </c>
      <c r="EE11" s="2226">
        <v>2.862481962453463</v>
      </c>
      <c r="EF11" s="2226">
        <v>2.748238053643798</v>
      </c>
      <c r="EG11" s="2226">
        <v>3.1802058822109265</v>
      </c>
      <c r="EH11" s="2226">
        <v>2.9113098285663197</v>
      </c>
      <c r="EI11" s="2227">
        <v>2.6367530866057072</v>
      </c>
      <c r="EJ11" s="2226">
        <v>2.5839404054718478</v>
      </c>
      <c r="EK11" s="2226">
        <v>2.9761605575238099</v>
      </c>
      <c r="EL11" s="2226">
        <v>2.3208859732348417</v>
      </c>
      <c r="EM11" s="2226">
        <v>2.6236857236766271</v>
      </c>
      <c r="EN11" s="2227">
        <v>1.8565438910661918</v>
      </c>
      <c r="EO11" s="2226">
        <v>1.9266979766915799</v>
      </c>
      <c r="EP11" s="2226">
        <v>1.8504243678061694</v>
      </c>
      <c r="EQ11" s="2225">
        <v>2.6115961236460232</v>
      </c>
      <c r="ER11" s="2226">
        <v>3.6769910618349417</v>
      </c>
      <c r="ES11" s="2226">
        <v>3.2696961268386162</v>
      </c>
      <c r="ET11" s="2226">
        <v>2.7312859222222192</v>
      </c>
      <c r="EU11" s="2231">
        <v>1.7858821155742981</v>
      </c>
    </row>
    <row r="12" spans="1:151" ht="39" customHeight="1" x14ac:dyDescent="0.5">
      <c r="A12" s="1920" t="s">
        <v>1276</v>
      </c>
      <c r="B12" s="2222">
        <v>7.42</v>
      </c>
      <c r="C12" s="2223">
        <v>2.8</v>
      </c>
      <c r="D12" s="2223">
        <v>2.2000000000000002</v>
      </c>
      <c r="E12" s="2223">
        <v>2.5449999999999999</v>
      </c>
      <c r="F12" s="2224">
        <v>1.9782147346985264</v>
      </c>
      <c r="G12" s="2223">
        <v>2.4944755492354425</v>
      </c>
      <c r="H12" s="2223">
        <v>0.98</v>
      </c>
      <c r="I12" s="2223">
        <v>2.99</v>
      </c>
      <c r="J12" s="2225">
        <v>2.15</v>
      </c>
      <c r="K12" s="2226">
        <v>4.16</v>
      </c>
      <c r="L12" s="2226">
        <v>3.22</v>
      </c>
      <c r="M12" s="2226">
        <v>2.83</v>
      </c>
      <c r="N12" s="2226">
        <v>1.83</v>
      </c>
      <c r="O12" s="2226">
        <v>3.03</v>
      </c>
      <c r="P12" s="2227">
        <v>1.99</v>
      </c>
      <c r="Q12" s="2226">
        <v>5.26</v>
      </c>
      <c r="R12" s="1922">
        <v>2.86</v>
      </c>
      <c r="S12" s="2226">
        <v>6</v>
      </c>
      <c r="T12" s="2225">
        <v>4.0274999999999999</v>
      </c>
      <c r="U12" s="2226">
        <v>3.1892694591488455</v>
      </c>
      <c r="V12" s="2226">
        <v>2.1</v>
      </c>
      <c r="W12" s="2226">
        <v>2.1635336785007886</v>
      </c>
      <c r="X12" s="2226">
        <v>0.96</v>
      </c>
      <c r="Y12" s="2226">
        <v>2.103200784412409</v>
      </c>
      <c r="Z12" s="2229">
        <v>1.4294928246186664</v>
      </c>
      <c r="AA12" s="2226">
        <v>1.5505054471560871</v>
      </c>
      <c r="AB12" s="2226">
        <v>2.6950973694970148</v>
      </c>
      <c r="AC12" s="2226">
        <v>1.4102108819474677</v>
      </c>
      <c r="AD12" s="2219">
        <v>1.771326630804809</v>
      </c>
      <c r="AE12" s="2226">
        <v>2.7565084644240851</v>
      </c>
      <c r="AF12" s="2226">
        <v>3.2280739864299064</v>
      </c>
      <c r="AG12" s="2226">
        <v>1.3825433882744698</v>
      </c>
      <c r="AH12" s="2226">
        <v>2.5838011643113674</v>
      </c>
      <c r="AI12" s="2218">
        <v>2.4877317508599575</v>
      </c>
      <c r="AJ12" s="2227">
        <v>3.0136008450989751</v>
      </c>
      <c r="AK12" s="2226">
        <v>2.1242514269306083</v>
      </c>
      <c r="AL12" s="2226">
        <v>1.2069492086973821</v>
      </c>
      <c r="AM12" s="2226">
        <v>7.2629805246918515</v>
      </c>
      <c r="AN12" s="2225">
        <v>3.3018040044703394</v>
      </c>
      <c r="AO12" s="2226">
        <v>5.6495599809465062</v>
      </c>
      <c r="AP12" s="2226">
        <v>1.8485124835602373</v>
      </c>
      <c r="AQ12" s="2226">
        <v>1.2238905424312181</v>
      </c>
      <c r="AR12" s="2226">
        <v>3.4119184104840765</v>
      </c>
      <c r="AS12" s="2226">
        <v>3.1901183244263387</v>
      </c>
      <c r="AT12" s="2227">
        <v>4.5236042861938062</v>
      </c>
      <c r="AU12" s="2226">
        <v>2.6749563219298378</v>
      </c>
      <c r="AV12" s="2226">
        <v>1.1337124458754939</v>
      </c>
      <c r="AW12" s="2226">
        <v>6.3926353555008353</v>
      </c>
      <c r="AX12" s="2225">
        <v>3.7995075144457839</v>
      </c>
      <c r="AY12" s="2226">
        <v>5.7349577584335893</v>
      </c>
      <c r="AZ12" s="2226">
        <v>2.2661369518558607</v>
      </c>
      <c r="BA12" s="2226">
        <v>2.8093058702506788</v>
      </c>
      <c r="BB12" s="2226">
        <v>6.450669259786018</v>
      </c>
      <c r="BC12" s="2226">
        <v>4.375900055352969</v>
      </c>
      <c r="BD12" s="2227">
        <v>5.952696467752622</v>
      </c>
      <c r="BE12" s="2226">
        <v>2.7752398981815509</v>
      </c>
      <c r="BF12" s="2226">
        <v>1.1546221486551969</v>
      </c>
      <c r="BG12" s="2226">
        <v>2.3556313157946684</v>
      </c>
      <c r="BH12" s="2225">
        <v>3.3250759025137633</v>
      </c>
      <c r="BI12" s="2226">
        <v>4.1510040916803037</v>
      </c>
      <c r="BJ12" s="2226">
        <v>2.3725828284870971</v>
      </c>
      <c r="BK12" s="2226">
        <v>3.636148100019712</v>
      </c>
      <c r="BL12" s="2226">
        <v>3.2207489812461949</v>
      </c>
      <c r="BM12" s="2226">
        <v>3.3451210003583274</v>
      </c>
      <c r="BN12" s="2227">
        <v>3.3758514269279596</v>
      </c>
      <c r="BO12" s="2226">
        <v>7.7575790524722414</v>
      </c>
      <c r="BP12" s="2226">
        <v>4.6428434183270433</v>
      </c>
      <c r="BQ12" s="2226">
        <v>2.5706309452805143</v>
      </c>
      <c r="BR12" s="2226">
        <v>4.6909785371965196</v>
      </c>
      <c r="BS12" s="2227">
        <v>4.7256138857771246</v>
      </c>
      <c r="BT12" s="2226">
        <v>2.9979306164366486</v>
      </c>
      <c r="BU12" s="2226">
        <v>2.2842920336582297</v>
      </c>
      <c r="BV12" s="2226">
        <v>2.5092758002022384</v>
      </c>
      <c r="BW12" s="2226">
        <v>3.1730327478067402</v>
      </c>
      <c r="BX12" s="2227">
        <v>2.7300914361015316</v>
      </c>
      <c r="BY12" s="2226">
        <v>1.0862750608927791</v>
      </c>
      <c r="BZ12" s="2226">
        <v>1.3744842031117679</v>
      </c>
      <c r="CA12" s="2225">
        <v>3.5240398300082494</v>
      </c>
      <c r="CB12" s="2226">
        <v>3.7133032012295701</v>
      </c>
      <c r="CC12" s="2226">
        <v>1.8682098819362329</v>
      </c>
      <c r="CD12" s="2226">
        <v>1.6764665127245326</v>
      </c>
      <c r="CE12" s="2225">
        <v>2.4749897266499343</v>
      </c>
      <c r="CF12" s="2226">
        <v>9.56</v>
      </c>
      <c r="CG12" s="2226">
        <v>11.15</v>
      </c>
      <c r="CH12" s="2226">
        <v>9.9600000000000009</v>
      </c>
      <c r="CI12" s="2226">
        <v>9.6959164031718696</v>
      </c>
      <c r="CJ12" s="2226">
        <v>10.091479100792968</v>
      </c>
      <c r="CK12" s="2227">
        <v>8.3792994162891876</v>
      </c>
      <c r="CL12" s="2226">
        <v>9.5197899152362027</v>
      </c>
      <c r="CM12" s="2226">
        <v>9.6068292132794753</v>
      </c>
      <c r="CN12" s="2226">
        <v>9.02</v>
      </c>
      <c r="CO12" s="2225">
        <v>9.1314796362012167</v>
      </c>
      <c r="CP12" s="2227">
        <v>5.7</v>
      </c>
      <c r="CQ12" s="2226">
        <v>8.0049000478856573</v>
      </c>
      <c r="CR12" s="2226">
        <v>6.2985236130170517</v>
      </c>
      <c r="CS12" s="2226">
        <v>7.1413593501903776</v>
      </c>
      <c r="CT12" s="2219">
        <v>6.7861957527732724</v>
      </c>
      <c r="CU12" s="2226">
        <v>9.678574155747679</v>
      </c>
      <c r="CV12" s="2226">
        <v>7.8983048724834344</v>
      </c>
      <c r="CW12" s="2226">
        <v>7.5177486880386279</v>
      </c>
      <c r="CX12" s="2226">
        <v>9.2189752191524263</v>
      </c>
      <c r="CY12" s="2218">
        <v>8.5784007338555419</v>
      </c>
      <c r="CZ12" s="2230">
        <v>6.5695494989356051</v>
      </c>
      <c r="DA12" s="1922">
        <v>7.3850121376859033</v>
      </c>
      <c r="DB12" s="1922">
        <v>7.4589819322794018</v>
      </c>
      <c r="DC12" s="2226">
        <v>7.1007510377535121</v>
      </c>
      <c r="DD12" s="2225">
        <v>7.12791922949034</v>
      </c>
      <c r="DE12" s="2226">
        <v>10.099409514161508</v>
      </c>
      <c r="DF12" s="2226">
        <v>8.9481358813216172</v>
      </c>
      <c r="DG12" s="2226">
        <v>11.027562746569089</v>
      </c>
      <c r="DH12" s="2226">
        <v>9.2704569714181897</v>
      </c>
      <c r="DI12" s="2226">
        <v>9.839493494182916</v>
      </c>
      <c r="DJ12" s="2227">
        <v>6.3965442331554438</v>
      </c>
      <c r="DK12" s="2226">
        <v>7.4415439896248357</v>
      </c>
      <c r="DL12" s="2226">
        <v>6.6315584065814459</v>
      </c>
      <c r="DM12" s="2226">
        <v>7.9145249290927921</v>
      </c>
      <c r="DN12" s="2225">
        <v>7.1169923575203446</v>
      </c>
      <c r="DO12" s="2226">
        <v>7.6656848461162177</v>
      </c>
      <c r="DP12" s="2226">
        <v>6.5167399025357886</v>
      </c>
      <c r="DQ12" s="2226">
        <v>6.947853780928086</v>
      </c>
      <c r="DR12" s="2226">
        <v>2.8840131362725483</v>
      </c>
      <c r="DS12" s="2225">
        <v>6.3628316711173509</v>
      </c>
      <c r="DT12" s="2227">
        <v>7.2033190265081135</v>
      </c>
      <c r="DU12" s="2226">
        <v>7.0520688617124208</v>
      </c>
      <c r="DV12" s="2226">
        <v>9.2919516911656501</v>
      </c>
      <c r="DW12" s="2226">
        <v>9.6816717957149265</v>
      </c>
      <c r="DX12" s="2225">
        <v>8.3198053961583245</v>
      </c>
      <c r="DY12" s="2226">
        <v>9.1306801916360918</v>
      </c>
      <c r="DZ12" s="2226">
        <v>8.8915158715318654</v>
      </c>
      <c r="EA12" s="2226">
        <v>8.763557339127388</v>
      </c>
      <c r="EB12" s="2226">
        <v>8.9420219496406226</v>
      </c>
      <c r="EC12" s="2226">
        <v>8.9319438379839919</v>
      </c>
      <c r="ED12" s="2227">
        <v>7.7399512481343624</v>
      </c>
      <c r="EE12" s="2226">
        <v>8.5109622824839111</v>
      </c>
      <c r="EF12" s="2226">
        <v>8.484199181785625</v>
      </c>
      <c r="EG12" s="2226">
        <v>7.42272940029489</v>
      </c>
      <c r="EH12" s="2226">
        <v>8.0675470734615988</v>
      </c>
      <c r="EI12" s="2227">
        <v>5.4988625868432344</v>
      </c>
      <c r="EJ12" s="2226">
        <v>5.4259990350385889</v>
      </c>
      <c r="EK12" s="2226">
        <v>5.2601113856646435</v>
      </c>
      <c r="EL12" s="2226">
        <v>6.8973021679284683</v>
      </c>
      <c r="EM12" s="2226">
        <v>5.7948800102812008</v>
      </c>
      <c r="EN12" s="2227">
        <v>5.1586269972649585</v>
      </c>
      <c r="EO12" s="2226">
        <v>5.122311808013821</v>
      </c>
      <c r="EP12" s="2226">
        <v>5.5515586741134371</v>
      </c>
      <c r="EQ12" s="2225">
        <v>6.9884563599766762</v>
      </c>
      <c r="ER12" s="2226">
        <v>5.8757592853276899</v>
      </c>
      <c r="ES12" s="2226">
        <v>7.7870744910688545</v>
      </c>
      <c r="ET12" s="2226">
        <v>8.1051246571340396</v>
      </c>
      <c r="EU12" s="2231">
        <v>9.2547934410196966</v>
      </c>
    </row>
    <row r="13" spans="1:151" ht="39" customHeight="1" x14ac:dyDescent="0.5">
      <c r="A13" s="1920" t="s">
        <v>216</v>
      </c>
      <c r="B13" s="2222">
        <v>14.16</v>
      </c>
      <c r="C13" s="2223">
        <v>14.9</v>
      </c>
      <c r="D13" s="2223">
        <v>5.8</v>
      </c>
      <c r="E13" s="2223">
        <v>4.6574999999999998</v>
      </c>
      <c r="F13" s="2224">
        <v>5.0200000000000005</v>
      </c>
      <c r="G13" s="2223">
        <v>3.85</v>
      </c>
      <c r="H13" s="2223">
        <v>2.78</v>
      </c>
      <c r="I13" s="2223">
        <v>6.8800000000000008</v>
      </c>
      <c r="J13" s="2225">
        <v>4.71</v>
      </c>
      <c r="K13" s="2226">
        <v>6.96</v>
      </c>
      <c r="L13" s="2226">
        <v>4.4800000000000004</v>
      </c>
      <c r="M13" s="2226">
        <v>3.24</v>
      </c>
      <c r="N13" s="2226">
        <v>4.2</v>
      </c>
      <c r="O13" s="2226">
        <v>4.71</v>
      </c>
      <c r="P13" s="2227">
        <v>5.37</v>
      </c>
      <c r="Q13" s="2226">
        <v>4.68</v>
      </c>
      <c r="R13" s="1922">
        <v>4.05</v>
      </c>
      <c r="S13" s="1903">
        <v>7.1</v>
      </c>
      <c r="T13" s="2225">
        <v>5.3000000000000007</v>
      </c>
      <c r="U13" s="2226">
        <v>4.4569391757273564</v>
      </c>
      <c r="V13" s="2226">
        <v>4</v>
      </c>
      <c r="W13" s="2226">
        <v>2.8896167343019239</v>
      </c>
      <c r="X13" s="2226">
        <v>2.54</v>
      </c>
      <c r="Y13" s="2226">
        <v>3.47163897750732</v>
      </c>
      <c r="Z13" s="2229">
        <v>8.3158403596194219</v>
      </c>
      <c r="AA13" s="2226">
        <v>9.3739499876707679</v>
      </c>
      <c r="AB13" s="2226">
        <v>5.1148162863629683</v>
      </c>
      <c r="AC13" s="2226">
        <v>7.5516109369885616</v>
      </c>
      <c r="AD13" s="2219">
        <v>7.5890543926604295</v>
      </c>
      <c r="AE13" s="2226">
        <v>17.279227549853964</v>
      </c>
      <c r="AF13" s="2226">
        <v>27.18005621062624</v>
      </c>
      <c r="AG13" s="2226">
        <v>27.760277427525143</v>
      </c>
      <c r="AH13" s="2226">
        <v>18.436669183246892</v>
      </c>
      <c r="AI13" s="2218">
        <v>22.664057592813059</v>
      </c>
      <c r="AJ13" s="2227">
        <v>13.153153101094899</v>
      </c>
      <c r="AK13" s="2226">
        <v>7.9811866585188529</v>
      </c>
      <c r="AL13" s="2226">
        <v>13.160239483797353</v>
      </c>
      <c r="AM13" s="2226">
        <v>18.474655494178492</v>
      </c>
      <c r="AN13" s="2225">
        <v>13.0108258816621</v>
      </c>
      <c r="AO13" s="2226">
        <v>31.100488600627607</v>
      </c>
      <c r="AP13" s="2226">
        <v>25.941946772604485</v>
      </c>
      <c r="AQ13" s="2226">
        <v>19.291018702034194</v>
      </c>
      <c r="AR13" s="2226">
        <v>23.454848698164611</v>
      </c>
      <c r="AS13" s="2226">
        <v>25.275053211944059</v>
      </c>
      <c r="AT13" s="2227">
        <v>27.680884024092599</v>
      </c>
      <c r="AU13" s="2226">
        <v>24.675440706607091</v>
      </c>
      <c r="AV13" s="2226">
        <v>32.903179601125096</v>
      </c>
      <c r="AW13" s="2226">
        <v>21.151695978171023</v>
      </c>
      <c r="AX13" s="2225">
        <v>26.063346209015691</v>
      </c>
      <c r="AY13" s="2226">
        <v>26.300208026151843</v>
      </c>
      <c r="AZ13" s="2226">
        <v>28.613079185840689</v>
      </c>
      <c r="BA13" s="2226">
        <v>7.5047737853001202</v>
      </c>
      <c r="BB13" s="2226">
        <v>12.670289417892972</v>
      </c>
      <c r="BC13" s="2226">
        <v>18.986673298986325</v>
      </c>
      <c r="BD13" s="2227">
        <v>13.752351533064052</v>
      </c>
      <c r="BE13" s="2226">
        <v>5.5002497889302511</v>
      </c>
      <c r="BF13" s="2226">
        <v>17.302068355558635</v>
      </c>
      <c r="BG13" s="2226">
        <v>20.735976375513943</v>
      </c>
      <c r="BH13" s="2225">
        <v>13.200394340695325</v>
      </c>
      <c r="BI13" s="2226">
        <v>18.245387697068839</v>
      </c>
      <c r="BJ13" s="2226">
        <v>13.125332201445403</v>
      </c>
      <c r="BK13" s="2226">
        <v>16.932628603417406</v>
      </c>
      <c r="BL13" s="2226">
        <v>14.320737344820575</v>
      </c>
      <c r="BM13" s="2226">
        <v>15.656021461688056</v>
      </c>
      <c r="BN13" s="2227">
        <v>12.680781073238339</v>
      </c>
      <c r="BO13" s="2226">
        <v>19.485118749502274</v>
      </c>
      <c r="BP13" s="2226">
        <v>21.021565566955122</v>
      </c>
      <c r="BQ13" s="2226">
        <v>14.019229386315397</v>
      </c>
      <c r="BR13" s="2226">
        <v>16.677514213782118</v>
      </c>
      <c r="BS13" s="2227">
        <v>10.73170926099106</v>
      </c>
      <c r="BT13" s="2226">
        <v>13.459380683927815</v>
      </c>
      <c r="BU13" s="2226">
        <v>13.809243797602328</v>
      </c>
      <c r="BV13" s="2226">
        <v>7.8969820710035474</v>
      </c>
      <c r="BW13" s="2226">
        <v>11.12787065079667</v>
      </c>
      <c r="BX13" s="2227">
        <v>13.601690151294632</v>
      </c>
      <c r="BY13" s="2226">
        <v>8.8156734152082805</v>
      </c>
      <c r="BZ13" s="2226">
        <v>10.993453441271942</v>
      </c>
      <c r="CA13" s="2225">
        <v>7.4448415158781662</v>
      </c>
      <c r="CB13" s="2226">
        <v>9.5653431372562636</v>
      </c>
      <c r="CC13" s="2226">
        <v>10.038419697647932</v>
      </c>
      <c r="CD13" s="2226">
        <v>27.623673318885039</v>
      </c>
      <c r="CE13" s="2225">
        <v>29.229208946178641</v>
      </c>
      <c r="CF13" s="2226">
        <v>20.51</v>
      </c>
      <c r="CG13" s="2226">
        <v>19.97</v>
      </c>
      <c r="CH13" s="2226">
        <v>21.13</v>
      </c>
      <c r="CI13" s="2226">
        <v>18.456976716612434</v>
      </c>
      <c r="CJ13" s="2226">
        <v>20.016744179153108</v>
      </c>
      <c r="CK13" s="2227">
        <v>13.642081523403778</v>
      </c>
      <c r="CL13" s="2226">
        <v>14.8</v>
      </c>
      <c r="CM13" s="2226">
        <v>17.245151116996045</v>
      </c>
      <c r="CN13" s="2226">
        <v>16.739999999999998</v>
      </c>
      <c r="CO13" s="2225">
        <v>15.606808160099956</v>
      </c>
      <c r="CP13" s="2227">
        <v>15.1</v>
      </c>
      <c r="CQ13" s="2226">
        <v>14.92721380833415</v>
      </c>
      <c r="CR13" s="2226">
        <v>19.189565913611194</v>
      </c>
      <c r="CS13" s="2226">
        <v>15.767017894817325</v>
      </c>
      <c r="CT13" s="2219">
        <v>16.245949404190668</v>
      </c>
      <c r="CU13" s="2226">
        <v>14.992127182416738</v>
      </c>
      <c r="CV13" s="2226">
        <v>15.347189370582196</v>
      </c>
      <c r="CW13" s="2226">
        <v>16.737852426750372</v>
      </c>
      <c r="CX13" s="2226">
        <v>13.527179505181536</v>
      </c>
      <c r="CY13" s="2218">
        <v>15.15108712123271</v>
      </c>
      <c r="CZ13" s="2230">
        <v>16.434147776768892</v>
      </c>
      <c r="DA13" s="1922">
        <v>17.233029552813765</v>
      </c>
      <c r="DB13" s="1922">
        <v>17.894090424969406</v>
      </c>
      <c r="DC13" s="2226">
        <v>16.39795581174781</v>
      </c>
      <c r="DD13" s="2225">
        <v>16.990701545987598</v>
      </c>
      <c r="DE13" s="2226">
        <v>17.409322992235676</v>
      </c>
      <c r="DF13" s="2226">
        <v>17.974874722019855</v>
      </c>
      <c r="DG13" s="2226">
        <v>18.854841238484962</v>
      </c>
      <c r="DH13" s="2226">
        <v>19.918204001419866</v>
      </c>
      <c r="DI13" s="2226">
        <v>18.595020530295979</v>
      </c>
      <c r="DJ13" s="2227">
        <v>17.343144404086424</v>
      </c>
      <c r="DK13" s="2226">
        <v>16.76676528974231</v>
      </c>
      <c r="DL13" s="2226">
        <v>17.21165128884904</v>
      </c>
      <c r="DM13" s="2226">
        <v>15.166782221144206</v>
      </c>
      <c r="DN13" s="2225">
        <v>16.59098803961016</v>
      </c>
      <c r="DO13" s="2226">
        <v>15.550009460360437</v>
      </c>
      <c r="DP13" s="2226">
        <v>14.087865662028918</v>
      </c>
      <c r="DQ13" s="2226">
        <v>15.221238193255523</v>
      </c>
      <c r="DR13" s="2226">
        <v>10.547631674307031</v>
      </c>
      <c r="DS13" s="2225">
        <v>14.224490343988874</v>
      </c>
      <c r="DT13" s="2227">
        <v>15.895405390115632</v>
      </c>
      <c r="DU13" s="2226">
        <v>15.85931110475077</v>
      </c>
      <c r="DV13" s="2226">
        <v>19.460384229788666</v>
      </c>
      <c r="DW13" s="2226">
        <v>19.833533574566157</v>
      </c>
      <c r="DX13" s="2225">
        <v>17.7883287878876</v>
      </c>
      <c r="DY13" s="2226">
        <v>21.744536516568573</v>
      </c>
      <c r="DZ13" s="2226">
        <v>20.719404977832678</v>
      </c>
      <c r="EA13" s="2226">
        <v>20.71940568743695</v>
      </c>
      <c r="EB13" s="2226">
        <v>20.532679591469059</v>
      </c>
      <c r="EC13" s="2226">
        <v>20.929006693326816</v>
      </c>
      <c r="ED13" s="2227">
        <v>19.104793692433759</v>
      </c>
      <c r="EE13" s="2226">
        <v>19.115647578026667</v>
      </c>
      <c r="EF13" s="2226">
        <v>17.3950965287315</v>
      </c>
      <c r="EG13" s="2226">
        <v>19.00249086389708</v>
      </c>
      <c r="EH13" s="2226">
        <v>18.634060679897804</v>
      </c>
      <c r="EI13" s="2227">
        <v>17.888658102513819</v>
      </c>
      <c r="EJ13" s="2226">
        <v>18.774766318740369</v>
      </c>
      <c r="EK13" s="2226">
        <v>23.97163758850661</v>
      </c>
      <c r="EL13" s="2226">
        <v>23.01380583732228</v>
      </c>
      <c r="EM13" s="2226">
        <v>21.003902591784033</v>
      </c>
      <c r="EN13" s="2227">
        <v>24.243214517950662</v>
      </c>
      <c r="EO13" s="2226">
        <v>21.778230408828051</v>
      </c>
      <c r="EP13" s="2226">
        <v>21.266817829708422</v>
      </c>
      <c r="EQ13" s="2225">
        <v>22.837071483858505</v>
      </c>
      <c r="ER13" s="2226">
        <v>20.162315000688746</v>
      </c>
      <c r="ES13" s="2226">
        <v>22.525424203089518</v>
      </c>
      <c r="ET13" s="2226">
        <v>18.985917019760791</v>
      </c>
      <c r="EU13" s="2231">
        <v>17.138933947146466</v>
      </c>
    </row>
    <row r="14" spans="1:151" s="288" customFormat="1" ht="39" customHeight="1" x14ac:dyDescent="0.5">
      <c r="A14" s="1855" t="s">
        <v>1277</v>
      </c>
      <c r="B14" s="2232">
        <v>7.64</v>
      </c>
      <c r="C14" s="2233">
        <v>6.5</v>
      </c>
      <c r="D14" s="2233">
        <v>7.5</v>
      </c>
      <c r="E14" s="2233">
        <v>13.555</v>
      </c>
      <c r="F14" s="2234">
        <v>12.15</v>
      </c>
      <c r="G14" s="2233">
        <v>18.760000000000002</v>
      </c>
      <c r="H14" s="2233">
        <v>24.85</v>
      </c>
      <c r="I14" s="2233">
        <v>19.36</v>
      </c>
      <c r="J14" s="2219">
        <v>18.670000000000002</v>
      </c>
      <c r="K14" s="2218">
        <v>11.5</v>
      </c>
      <c r="L14" s="2218">
        <v>12.61</v>
      </c>
      <c r="M14" s="2218">
        <v>11.35</v>
      </c>
      <c r="N14" s="2218">
        <v>17.809999999999999</v>
      </c>
      <c r="O14" s="2218">
        <v>13.25</v>
      </c>
      <c r="P14" s="2220">
        <v>20.46</v>
      </c>
      <c r="Q14" s="2218">
        <v>13.19</v>
      </c>
      <c r="R14" s="1907">
        <v>15.71</v>
      </c>
      <c r="S14" s="2023">
        <v>8.6999999999999993</v>
      </c>
      <c r="T14" s="2219">
        <v>14.515000000000001</v>
      </c>
      <c r="U14" s="2218">
        <v>12.929923550989628</v>
      </c>
      <c r="V14" s="2218">
        <v>15</v>
      </c>
      <c r="W14" s="2218">
        <v>15.645483994650105</v>
      </c>
      <c r="X14" s="2218">
        <v>15.9</v>
      </c>
      <c r="Y14" s="2218">
        <v>14.868851886409933</v>
      </c>
      <c r="Z14" s="2235">
        <v>15.21821914866274</v>
      </c>
      <c r="AA14" s="2218">
        <v>10.976145092260642</v>
      </c>
      <c r="AB14" s="2218">
        <v>11.418036664796388</v>
      </c>
      <c r="AC14" s="2218">
        <v>16.224448059236785</v>
      </c>
      <c r="AD14" s="2219">
        <v>13.45921224123914</v>
      </c>
      <c r="AE14" s="2218">
        <v>18.285224237876182</v>
      </c>
      <c r="AF14" s="2218">
        <v>15.949406270720429</v>
      </c>
      <c r="AG14" s="2218">
        <v>11.784489232945921</v>
      </c>
      <c r="AH14" s="2218">
        <v>13.91097690561168</v>
      </c>
      <c r="AI14" s="2218">
        <v>14.982524161788554</v>
      </c>
      <c r="AJ14" s="2220">
        <v>19.161049884058876</v>
      </c>
      <c r="AK14" s="2218">
        <v>24.049302623558198</v>
      </c>
      <c r="AL14" s="2218">
        <v>23.836236735305707</v>
      </c>
      <c r="AM14" s="2218">
        <v>13.651692516260816</v>
      </c>
      <c r="AN14" s="2219">
        <v>20.301397225222356</v>
      </c>
      <c r="AO14" s="2218">
        <v>18.259337213178366</v>
      </c>
      <c r="AP14" s="2218">
        <v>15.062074016479324</v>
      </c>
      <c r="AQ14" s="2218">
        <v>22.569086437949991</v>
      </c>
      <c r="AR14" s="2218">
        <v>14.136634253087196</v>
      </c>
      <c r="AS14" s="2218">
        <v>17.269686762489194</v>
      </c>
      <c r="AT14" s="2220">
        <v>18.198032033196938</v>
      </c>
      <c r="AU14" s="2218">
        <v>13.59048794134827</v>
      </c>
      <c r="AV14" s="2218">
        <v>21.87176560442801</v>
      </c>
      <c r="AW14" s="2218">
        <v>12.055350663198865</v>
      </c>
      <c r="AX14" s="2219">
        <v>15.897290669493239</v>
      </c>
      <c r="AY14" s="2218">
        <v>13.200743793914818</v>
      </c>
      <c r="AZ14" s="2218">
        <v>18.999929634527152</v>
      </c>
      <c r="BA14" s="2218">
        <v>27.712761483416514</v>
      </c>
      <c r="BB14" s="2218">
        <v>8.5476510224428139</v>
      </c>
      <c r="BC14" s="2218">
        <v>16.970805682396854</v>
      </c>
      <c r="BD14" s="2220">
        <v>21.664101000900711</v>
      </c>
      <c r="BE14" s="2218">
        <v>18.802423042041205</v>
      </c>
      <c r="BF14" s="2218">
        <v>32.935905793017426</v>
      </c>
      <c r="BG14" s="2218">
        <v>27.054169320508898</v>
      </c>
      <c r="BH14" s="2219">
        <v>23.804397981668078</v>
      </c>
      <c r="BI14" s="2218">
        <v>23.735943505355696</v>
      </c>
      <c r="BJ14" s="2218">
        <v>37.37937561384522</v>
      </c>
      <c r="BK14" s="2218">
        <v>26.489475008879122</v>
      </c>
      <c r="BL14" s="2218">
        <v>31.042650321393321</v>
      </c>
      <c r="BM14" s="2218">
        <v>29.661861112368342</v>
      </c>
      <c r="BN14" s="2220">
        <v>30.752030371892307</v>
      </c>
      <c r="BO14" s="2218">
        <v>21.48539064808962</v>
      </c>
      <c r="BP14" s="2218">
        <v>28.879116546735894</v>
      </c>
      <c r="BQ14" s="2218">
        <v>33.858822199477913</v>
      </c>
      <c r="BR14" s="2218">
        <v>28.504276693256507</v>
      </c>
      <c r="BS14" s="2220">
        <v>30.711511814372066</v>
      </c>
      <c r="BT14" s="2218">
        <v>30.779559552141905</v>
      </c>
      <c r="BU14" s="2218">
        <v>30.645657567775096</v>
      </c>
      <c r="BV14" s="2218">
        <v>34.823981971716947</v>
      </c>
      <c r="BW14" s="2218">
        <v>31.941191420314158</v>
      </c>
      <c r="BX14" s="2220">
        <v>29.944183255696977</v>
      </c>
      <c r="BY14" s="2218">
        <v>27.663934632406249</v>
      </c>
      <c r="BZ14" s="2218">
        <v>26.833693936933408</v>
      </c>
      <c r="CA14" s="2219">
        <v>26.169868268785169</v>
      </c>
      <c r="CB14" s="2218">
        <v>23.265084388227482</v>
      </c>
      <c r="CC14" s="2218">
        <v>16.70601231132153</v>
      </c>
      <c r="CD14" s="2218">
        <v>17.622155270466568</v>
      </c>
      <c r="CE14" s="2219">
        <v>14.449179359892961</v>
      </c>
      <c r="CF14" s="2218">
        <v>9.5299999999999994</v>
      </c>
      <c r="CG14" s="2218">
        <v>9.8000000000000007</v>
      </c>
      <c r="CH14" s="2218">
        <v>7.89</v>
      </c>
      <c r="CI14" s="2218">
        <v>8.8553263792990791</v>
      </c>
      <c r="CJ14" s="2218">
        <v>9.0188315948247695</v>
      </c>
      <c r="CK14" s="2220">
        <v>8.0987589926367463</v>
      </c>
      <c r="CL14" s="2218">
        <v>8.6999999999999993</v>
      </c>
      <c r="CM14" s="2218">
        <v>9.8472601453308162</v>
      </c>
      <c r="CN14" s="2218">
        <v>8.07</v>
      </c>
      <c r="CO14" s="2219">
        <v>8.6790047844918909</v>
      </c>
      <c r="CP14" s="2220">
        <v>10.9</v>
      </c>
      <c r="CQ14" s="2218">
        <v>9.8269839326440653</v>
      </c>
      <c r="CR14" s="2218">
        <v>9.6854875784413039</v>
      </c>
      <c r="CS14" s="2218">
        <v>8.8435719921033904</v>
      </c>
      <c r="CT14" s="2219">
        <v>9.8140108757971909</v>
      </c>
      <c r="CU14" s="2218">
        <v>12.273139632280367</v>
      </c>
      <c r="CV14" s="2218">
        <v>9.0994781238667386</v>
      </c>
      <c r="CW14" s="2218">
        <v>8.5889948630891855</v>
      </c>
      <c r="CX14" s="2218">
        <v>8.1156786792768312</v>
      </c>
      <c r="CY14" s="2218">
        <v>9.5193228246282811</v>
      </c>
      <c r="CZ14" s="2236">
        <v>7.8062456113611232</v>
      </c>
      <c r="DA14" s="1907">
        <v>9.4731507005760864</v>
      </c>
      <c r="DB14" s="1907">
        <v>7.0476880208867536</v>
      </c>
      <c r="DC14" s="2218">
        <v>6.2451764075641103</v>
      </c>
      <c r="DD14" s="2219">
        <v>7.6519831284342006</v>
      </c>
      <c r="DE14" s="2218">
        <v>8.7636139988031676</v>
      </c>
      <c r="DF14" s="2218">
        <v>10.72234270794895</v>
      </c>
      <c r="DG14" s="2218">
        <v>8.0273586442460569</v>
      </c>
      <c r="DH14" s="2218">
        <v>7.7222123875738919</v>
      </c>
      <c r="DI14" s="2218">
        <v>8.7475466142563185</v>
      </c>
      <c r="DJ14" s="2220">
        <v>7.7845524295153137</v>
      </c>
      <c r="DK14" s="2218">
        <v>8.9976962995357272</v>
      </c>
      <c r="DL14" s="2218">
        <v>9.5011648618822697</v>
      </c>
      <c r="DM14" s="2218">
        <v>8.2429658383321538</v>
      </c>
      <c r="DN14" s="2219">
        <v>8.6258197555924667</v>
      </c>
      <c r="DO14" s="2218">
        <v>10.487494415772005</v>
      </c>
      <c r="DP14" s="2218">
        <v>10.068354891783384</v>
      </c>
      <c r="DQ14" s="2218">
        <v>8.1868372394192814</v>
      </c>
      <c r="DR14" s="2218">
        <v>14.684793727805232</v>
      </c>
      <c r="DS14" s="2219">
        <v>10.519112612353524</v>
      </c>
      <c r="DT14" s="2220">
        <v>11.088489734124096</v>
      </c>
      <c r="DU14" s="2218">
        <v>12.220460778502442</v>
      </c>
      <c r="DV14" s="2218">
        <v>11.751235136579661</v>
      </c>
      <c r="DW14" s="2218">
        <v>10.480548417180509</v>
      </c>
      <c r="DX14" s="2219">
        <v>11.416917895894645</v>
      </c>
      <c r="DY14" s="2218">
        <v>10.544133710154521</v>
      </c>
      <c r="DZ14" s="2218">
        <v>9.4707217694284047</v>
      </c>
      <c r="EA14" s="2218">
        <v>9.6661708105242923</v>
      </c>
      <c r="EB14" s="2218">
        <v>9.9433707437885452</v>
      </c>
      <c r="EC14" s="2218">
        <v>9.9060992584739402</v>
      </c>
      <c r="ED14" s="2220">
        <v>8.5916470843751522</v>
      </c>
      <c r="EE14" s="2218">
        <v>9.3536587286320749</v>
      </c>
      <c r="EF14" s="2218">
        <v>9.9944338889417939</v>
      </c>
      <c r="EG14" s="2218">
        <v>12.564811626992819</v>
      </c>
      <c r="EH14" s="2218">
        <v>10.019947200623012</v>
      </c>
      <c r="EI14" s="2220">
        <v>13.001391508782497</v>
      </c>
      <c r="EJ14" s="2218">
        <v>9.087056628707959</v>
      </c>
      <c r="EK14" s="2218">
        <v>10.155526598030388</v>
      </c>
      <c r="EL14" s="2218">
        <v>10.787219396842856</v>
      </c>
      <c r="EM14" s="2218">
        <v>10.707186796267512</v>
      </c>
      <c r="EN14" s="2220">
        <v>8.3655723676285412</v>
      </c>
      <c r="EO14" s="2218">
        <v>12.052268176257613</v>
      </c>
      <c r="EP14" s="2218">
        <v>9.2397803641071619</v>
      </c>
      <c r="EQ14" s="2219">
        <v>9.9195445169186272</v>
      </c>
      <c r="ER14" s="2218">
        <v>9.3848325497677241</v>
      </c>
      <c r="ES14" s="2218">
        <v>6.8712874697485358</v>
      </c>
      <c r="ET14" s="2218">
        <v>7.9294963234192313</v>
      </c>
      <c r="EU14" s="2221">
        <v>7.7118813194000202</v>
      </c>
    </row>
    <row r="15" spans="1:151" s="288" customFormat="1" ht="39" customHeight="1" x14ac:dyDescent="0.5">
      <c r="A15" s="1855" t="s">
        <v>1278</v>
      </c>
      <c r="B15" s="2232">
        <v>48.9</v>
      </c>
      <c r="C15" s="2233">
        <v>50.1</v>
      </c>
      <c r="D15" s="2233">
        <v>58.5</v>
      </c>
      <c r="E15" s="2233">
        <v>56.902500000000003</v>
      </c>
      <c r="F15" s="2234">
        <v>45.79</v>
      </c>
      <c r="G15" s="2233">
        <v>49.11</v>
      </c>
      <c r="H15" s="2233">
        <v>58.43</v>
      </c>
      <c r="I15" s="2233">
        <v>51.03</v>
      </c>
      <c r="J15" s="2219">
        <v>50.93</v>
      </c>
      <c r="K15" s="2218">
        <v>52.94</v>
      </c>
      <c r="L15" s="2218">
        <v>53.87</v>
      </c>
      <c r="M15" s="2218">
        <v>67.19</v>
      </c>
      <c r="N15" s="2218">
        <v>62.01</v>
      </c>
      <c r="O15" s="2218">
        <v>58.73</v>
      </c>
      <c r="P15" s="2220">
        <v>44.97</v>
      </c>
      <c r="Q15" s="2218">
        <v>38.409999999999997</v>
      </c>
      <c r="R15" s="1907">
        <v>44.1</v>
      </c>
      <c r="S15" s="2023">
        <v>40.6</v>
      </c>
      <c r="T15" s="2219">
        <v>42.019999999999996</v>
      </c>
      <c r="U15" s="2218">
        <v>42.479124132937393</v>
      </c>
      <c r="V15" s="2218">
        <v>54.2</v>
      </c>
      <c r="W15" s="2218">
        <v>57.402625629237058</v>
      </c>
      <c r="X15" s="2218">
        <v>60.94</v>
      </c>
      <c r="Y15" s="2218">
        <v>53.755437440543616</v>
      </c>
      <c r="Z15" s="2235">
        <v>50.746979151586601</v>
      </c>
      <c r="AA15" s="2218">
        <v>59.505708773388179</v>
      </c>
      <c r="AB15" s="2218">
        <v>62.325565215786497</v>
      </c>
      <c r="AC15" s="2218">
        <v>48.084611177280507</v>
      </c>
      <c r="AD15" s="2219">
        <v>55.165716079510446</v>
      </c>
      <c r="AE15" s="2218">
        <v>39.355463776978837</v>
      </c>
      <c r="AF15" s="2218">
        <v>38.044630877073416</v>
      </c>
      <c r="AG15" s="2218">
        <v>43.484703596472741</v>
      </c>
      <c r="AH15" s="2218">
        <v>28.841839539723878</v>
      </c>
      <c r="AI15" s="2218">
        <v>37.431659447562218</v>
      </c>
      <c r="AJ15" s="2220">
        <v>44.032545704583484</v>
      </c>
      <c r="AK15" s="2218">
        <v>49.912509138670011</v>
      </c>
      <c r="AL15" s="2218">
        <v>53.126317109479004</v>
      </c>
      <c r="AM15" s="2218">
        <v>37.70404623859649</v>
      </c>
      <c r="AN15" s="2219">
        <v>46.295374665383797</v>
      </c>
      <c r="AO15" s="2218">
        <v>31.133831559862273</v>
      </c>
      <c r="AP15" s="2218">
        <v>42.193439831076603</v>
      </c>
      <c r="AQ15" s="2218">
        <v>41.834804755239276</v>
      </c>
      <c r="AR15" s="2218">
        <v>39.37050041208289</v>
      </c>
      <c r="AS15" s="2218">
        <v>38.30156328401587</v>
      </c>
      <c r="AT15" s="2220">
        <v>28.228786877558253</v>
      </c>
      <c r="AU15" s="2218">
        <v>42.695699488265937</v>
      </c>
      <c r="AV15" s="2218">
        <v>34.122711775626449</v>
      </c>
      <c r="AW15" s="2218">
        <v>43.822258239202753</v>
      </c>
      <c r="AX15" s="2219">
        <v>37.791904329486023</v>
      </c>
      <c r="AY15" s="2218">
        <v>37.233524009825352</v>
      </c>
      <c r="AZ15" s="2218">
        <v>36.169496034920087</v>
      </c>
      <c r="BA15" s="2218">
        <v>49.815864746341802</v>
      </c>
      <c r="BB15" s="2218">
        <v>59.063875607079474</v>
      </c>
      <c r="BC15" s="2218">
        <v>45.333686313248919</v>
      </c>
      <c r="BD15" s="2220">
        <v>39.327245510065175</v>
      </c>
      <c r="BE15" s="2218">
        <v>64.017165603762209</v>
      </c>
      <c r="BF15" s="2218">
        <v>39.265817412131362</v>
      </c>
      <c r="BG15" s="2218">
        <v>33.840667155445509</v>
      </c>
      <c r="BH15" s="2219">
        <v>46.13582893085507</v>
      </c>
      <c r="BI15" s="2218">
        <v>28.765287981478394</v>
      </c>
      <c r="BJ15" s="2218">
        <v>33.971479674921973</v>
      </c>
      <c r="BK15" s="2218">
        <v>32.425869690649108</v>
      </c>
      <c r="BL15" s="2218">
        <v>34.44445085583164</v>
      </c>
      <c r="BM15" s="2218">
        <v>32.401772050720275</v>
      </c>
      <c r="BN15" s="2220">
        <v>32.534160973543749</v>
      </c>
      <c r="BO15" s="2218">
        <v>41.85894849320502</v>
      </c>
      <c r="BP15" s="2218">
        <v>36.719255479756228</v>
      </c>
      <c r="BQ15" s="2218">
        <v>31.637244542030164</v>
      </c>
      <c r="BR15" s="2218">
        <v>35.845810812625103</v>
      </c>
      <c r="BS15" s="2220">
        <v>37.787957639685878</v>
      </c>
      <c r="BT15" s="2218">
        <v>43.32063874779746</v>
      </c>
      <c r="BU15" s="2218">
        <v>44.598840782882483</v>
      </c>
      <c r="BV15" s="2218">
        <v>44.3453285234784</v>
      </c>
      <c r="BW15" s="2218">
        <v>42.387391775435859</v>
      </c>
      <c r="BX15" s="2220">
        <v>43.608189536374375</v>
      </c>
      <c r="BY15" s="2218">
        <v>55.221052680939387</v>
      </c>
      <c r="BZ15" s="2218">
        <v>55.915968713768024</v>
      </c>
      <c r="CA15" s="2219">
        <v>51.321946512116625</v>
      </c>
      <c r="CB15" s="2218">
        <v>49.624415751317876</v>
      </c>
      <c r="CC15" s="2218">
        <v>64.186554105025579</v>
      </c>
      <c r="CD15" s="2218">
        <v>47.5751078158019</v>
      </c>
      <c r="CE15" s="2219">
        <v>43.106438787223233</v>
      </c>
      <c r="CF15" s="2218">
        <v>42.63</v>
      </c>
      <c r="CG15" s="2218">
        <v>40.630000000000003</v>
      </c>
      <c r="CH15" s="2218">
        <v>43.25</v>
      </c>
      <c r="CI15" s="2218">
        <v>46.54163184630535</v>
      </c>
      <c r="CJ15" s="2218">
        <v>43.262907961576339</v>
      </c>
      <c r="CK15" s="2220">
        <v>52.741238613716256</v>
      </c>
      <c r="CL15" s="2218">
        <v>46.8</v>
      </c>
      <c r="CM15" s="2218">
        <v>42.670537426463156</v>
      </c>
      <c r="CN15" s="2218">
        <v>39.54</v>
      </c>
      <c r="CO15" s="2219">
        <v>45.437944010044852</v>
      </c>
      <c r="CP15" s="2220">
        <v>44.649522637145033</v>
      </c>
      <c r="CQ15" s="2218">
        <v>42.963241748451694</v>
      </c>
      <c r="CR15" s="2218">
        <v>42.396385179355136</v>
      </c>
      <c r="CS15" s="2218">
        <v>45.578124369395411</v>
      </c>
      <c r="CT15" s="2219">
        <v>43.896818483586827</v>
      </c>
      <c r="CU15" s="2218">
        <v>48.176027155262489</v>
      </c>
      <c r="CV15" s="2218">
        <v>49.440850976432266</v>
      </c>
      <c r="CW15" s="2218">
        <v>48.290380932256078</v>
      </c>
      <c r="CX15" s="2218">
        <v>52.883207116616283</v>
      </c>
      <c r="CY15" s="2218">
        <v>49.697616545141784</v>
      </c>
      <c r="CZ15" s="2236">
        <v>49.542805744868019</v>
      </c>
      <c r="DA15" s="1907">
        <v>51.269506208635477</v>
      </c>
      <c r="DB15" s="1907">
        <v>51.676960977409493</v>
      </c>
      <c r="DC15" s="2218">
        <v>53.870046329849131</v>
      </c>
      <c r="DD15" s="2219">
        <v>51.577607749392854</v>
      </c>
      <c r="DE15" s="2218">
        <v>50.152286735049145</v>
      </c>
      <c r="DF15" s="2218">
        <v>48.155425131681795</v>
      </c>
      <c r="DG15" s="2218">
        <v>47.366012903332518</v>
      </c>
      <c r="DH15" s="2218">
        <v>48.986440432930074</v>
      </c>
      <c r="DI15" s="2218">
        <v>48.645189121463879</v>
      </c>
      <c r="DJ15" s="2220">
        <v>54.374715789749651</v>
      </c>
      <c r="DK15" s="2218">
        <v>52.676367677421155</v>
      </c>
      <c r="DL15" s="2218">
        <v>54.444901923177156</v>
      </c>
      <c r="DM15" s="2218">
        <v>54.992613676800282</v>
      </c>
      <c r="DN15" s="2219">
        <v>54.129654605501131</v>
      </c>
      <c r="DO15" s="2218">
        <v>53.049758494022235</v>
      </c>
      <c r="DP15" s="2218">
        <v>57.597554794935256</v>
      </c>
      <c r="DQ15" s="2218">
        <v>60.171401688935056</v>
      </c>
      <c r="DR15" s="2218">
        <v>61.448095833996007</v>
      </c>
      <c r="DS15" s="2219">
        <v>57.476145074890475</v>
      </c>
      <c r="DT15" s="2220">
        <v>50.531489756188954</v>
      </c>
      <c r="DU15" s="2218">
        <v>53.34841477201816</v>
      </c>
      <c r="DV15" s="2218">
        <v>44.675528834019431</v>
      </c>
      <c r="DW15" s="2218">
        <v>46.842048120372233</v>
      </c>
      <c r="DX15" s="2219">
        <v>48.959327828929979</v>
      </c>
      <c r="DY15" s="2218">
        <v>45.400851147968773</v>
      </c>
      <c r="DZ15" s="2218">
        <v>46.243354380009329</v>
      </c>
      <c r="EA15" s="2218">
        <v>47.029983584787907</v>
      </c>
      <c r="EB15" s="2218">
        <v>47.921848491499581</v>
      </c>
      <c r="EC15" s="2218">
        <v>46.649009401066401</v>
      </c>
      <c r="ED15" s="2220">
        <v>53.137376992135664</v>
      </c>
      <c r="EE15" s="2218">
        <v>46.390547208364211</v>
      </c>
      <c r="EF15" s="2218">
        <v>50.862004874826773</v>
      </c>
      <c r="EG15" s="2218">
        <v>47.241294275386629</v>
      </c>
      <c r="EH15" s="2218">
        <v>49.51132747412418</v>
      </c>
      <c r="EI15" s="2220">
        <v>46.385876554798699</v>
      </c>
      <c r="EJ15" s="2218">
        <v>52.050097347749528</v>
      </c>
      <c r="EK15" s="2218">
        <v>45.718298552154018</v>
      </c>
      <c r="EL15" s="2218">
        <v>44.802168389170774</v>
      </c>
      <c r="EM15" s="2218">
        <v>47.229153802095972</v>
      </c>
      <c r="EN15" s="2220">
        <v>47.838707456847679</v>
      </c>
      <c r="EO15" s="2218">
        <v>48.331325017411721</v>
      </c>
      <c r="EP15" s="2218">
        <v>49.380566656634279</v>
      </c>
      <c r="EQ15" s="2219">
        <v>47.466955008905998</v>
      </c>
      <c r="ER15" s="2218">
        <v>49.655421010080929</v>
      </c>
      <c r="ES15" s="2218">
        <v>51.589837426005815</v>
      </c>
      <c r="ET15" s="2218">
        <v>53.792033785131778</v>
      </c>
      <c r="EU15" s="2221">
        <v>53.076084600434939</v>
      </c>
    </row>
    <row r="16" spans="1:151" s="630" customFormat="1" ht="32.25" customHeight="1" thickBot="1" x14ac:dyDescent="0.55000000000000004">
      <c r="A16" s="2237" t="s">
        <v>1279</v>
      </c>
      <c r="B16" s="2238"/>
      <c r="C16" s="2239"/>
      <c r="D16" s="2239"/>
      <c r="E16" s="2240">
        <v>1.5769122488083005</v>
      </c>
      <c r="F16" s="2241">
        <v>0.23104108462074566</v>
      </c>
      <c r="G16" s="2240">
        <v>0.96987556532218999</v>
      </c>
      <c r="H16" s="2240">
        <v>2.0474664040251485</v>
      </c>
      <c r="I16" s="2240">
        <v>1.1619591390830437</v>
      </c>
      <c r="J16" s="2242">
        <f>AVERAGE(F16:I16)</f>
        <v>1.1025855482627818</v>
      </c>
      <c r="K16" s="2240">
        <v>0.93888808182518058</v>
      </c>
      <c r="L16" s="2240">
        <v>0.52906551687396819</v>
      </c>
      <c r="M16" s="2240">
        <v>1.2648361952877851</v>
      </c>
      <c r="N16" s="2240">
        <v>2.0551221774663948</v>
      </c>
      <c r="O16" s="2243">
        <v>1.1969779928633322</v>
      </c>
      <c r="P16" s="2244">
        <v>1.0063439334067479</v>
      </c>
      <c r="Q16" s="2243">
        <v>0.61927979216077977</v>
      </c>
      <c r="R16" s="2245">
        <v>1.0632450400537683</v>
      </c>
      <c r="S16" s="2246">
        <v>3.0929637588878509</v>
      </c>
      <c r="T16" s="2247">
        <v>1.4454581311272867</v>
      </c>
      <c r="U16" s="2243">
        <v>5.6393554778611481</v>
      </c>
      <c r="V16" s="2243">
        <v>6.7827772766249055</v>
      </c>
      <c r="W16" s="2243">
        <v>1.4400937897861521</v>
      </c>
      <c r="X16" s="2243">
        <v>1.1078720266506807</v>
      </c>
      <c r="Y16" s="2243">
        <v>3.7425246427307215</v>
      </c>
      <c r="Z16" s="2248">
        <v>1.4</v>
      </c>
      <c r="AA16" s="2243">
        <v>5.2065555424424215</v>
      </c>
      <c r="AB16" s="2243">
        <v>10.620506620952439</v>
      </c>
      <c r="AC16" s="2243">
        <v>9.1</v>
      </c>
      <c r="AD16" s="2242">
        <v>6.5817655408487159</v>
      </c>
      <c r="AE16" s="2243">
        <v>6.9886491307569409</v>
      </c>
      <c r="AF16" s="2243">
        <v>8.6734218321556664</v>
      </c>
      <c r="AG16" s="2243">
        <v>14.556306982700223</v>
      </c>
      <c r="AH16" s="2243">
        <v>7.666347370090179</v>
      </c>
      <c r="AI16" s="2240">
        <v>9.471181328925752</v>
      </c>
      <c r="AJ16" s="2244">
        <v>10.622973791755484</v>
      </c>
      <c r="AK16" s="2243">
        <v>5.0735666825938175</v>
      </c>
      <c r="AL16" s="2243">
        <v>9.1079639875902139</v>
      </c>
      <c r="AM16" s="2243">
        <v>9.8994465072324882</v>
      </c>
      <c r="AN16" s="2247">
        <v>8.6761617385677354</v>
      </c>
      <c r="AO16" s="2243">
        <v>7.3525120406768467</v>
      </c>
      <c r="AP16" s="2243">
        <v>17.317025037303814</v>
      </c>
      <c r="AQ16" s="2243">
        <v>9.8455163879861232</v>
      </c>
      <c r="AR16" s="2243">
        <v>12.712429173604539</v>
      </c>
      <c r="AS16" s="2243">
        <v>11.740347327143224</v>
      </c>
      <c r="AT16" s="2244">
        <v>7.7558688424696198</v>
      </c>
      <c r="AU16" s="2243">
        <v>16.428848095158219</v>
      </c>
      <c r="AV16" s="2243">
        <v>8.1674116404295596</v>
      </c>
      <c r="AW16" s="2243">
        <v>16.927268636321884</v>
      </c>
      <c r="AX16" s="2247">
        <v>12.853740904903777</v>
      </c>
      <c r="AY16" s="2243">
        <v>16.527998607817338</v>
      </c>
      <c r="AZ16" s="2243">
        <v>10.570032513252309</v>
      </c>
      <c r="BA16" s="2243">
        <v>17.219945898554599</v>
      </c>
      <c r="BB16" s="2243">
        <v>15.991228417554723</v>
      </c>
      <c r="BC16" s="2243">
        <v>15.157618322619651</v>
      </c>
      <c r="BD16" s="2244">
        <v>8.2134390966722126</v>
      </c>
      <c r="BE16" s="2243">
        <v>4.9467775994584366</v>
      </c>
      <c r="BF16" s="2243">
        <v>4.9452041137918537</v>
      </c>
      <c r="BG16" s="2243">
        <v>2.6951375562893434</v>
      </c>
      <c r="BH16" s="2247">
        <v>5.3891227068050291</v>
      </c>
      <c r="BI16" s="2243">
        <v>0.52988005556748186</v>
      </c>
      <c r="BJ16" s="2243">
        <v>1.2325808042646738</v>
      </c>
      <c r="BK16" s="2243">
        <v>3.1651574671165577</v>
      </c>
      <c r="BL16" s="2243">
        <v>2.4046564640710724</v>
      </c>
      <c r="BM16" s="2243">
        <v>1.8330686977549464</v>
      </c>
      <c r="BN16" s="2244">
        <v>1.3910955765364896</v>
      </c>
      <c r="BO16" s="2243">
        <v>8.35374167803697</v>
      </c>
      <c r="BP16" s="2243">
        <v>0.76548383775578943</v>
      </c>
      <c r="BQ16" s="2243">
        <v>0.58221154444766943</v>
      </c>
      <c r="BR16" s="2243">
        <v>3.0817627561018002</v>
      </c>
      <c r="BS16" s="2244">
        <v>0.52886882011730341</v>
      </c>
      <c r="BT16" s="2243">
        <v>1.1077794579757241</v>
      </c>
      <c r="BU16" s="2243">
        <v>4.1737007014190244</v>
      </c>
      <c r="BV16" s="2243">
        <v>1.4040819131571607</v>
      </c>
      <c r="BW16" s="2243">
        <v>1.6813180082613657</v>
      </c>
      <c r="BX16" s="2244">
        <v>2.2036818809771508</v>
      </c>
      <c r="BY16" s="2243">
        <v>0.56273765788525854</v>
      </c>
      <c r="BZ16" s="2243">
        <v>3.0649589252336353</v>
      </c>
      <c r="CA16" s="2247">
        <v>2.2943821453715962</v>
      </c>
      <c r="CB16" s="2243">
        <v>1.851544750723507</v>
      </c>
      <c r="CC16" s="2243">
        <v>1.1441112526082762</v>
      </c>
      <c r="CD16" s="2243">
        <v>1.6281334022550362</v>
      </c>
      <c r="CE16" s="2247">
        <v>0.8</v>
      </c>
      <c r="CF16" s="2243">
        <v>13.327088172895529</v>
      </c>
      <c r="CG16" s="2243">
        <v>13.953794552862281</v>
      </c>
      <c r="CH16" s="2243">
        <v>15.558107791452999</v>
      </c>
      <c r="CI16" s="2243">
        <v>20.357650291096135</v>
      </c>
      <c r="CJ16" s="2243">
        <v>15.799160202076736</v>
      </c>
      <c r="CK16" s="2244">
        <v>10.521556893657003</v>
      </c>
      <c r="CL16" s="2243">
        <v>12.054296393605158</v>
      </c>
      <c r="CM16" s="2243">
        <v>17.007951684642421</v>
      </c>
      <c r="CN16" s="2243">
        <v>12.988790302782661</v>
      </c>
      <c r="CO16" s="2247">
        <v>13.143148818671811</v>
      </c>
      <c r="CP16" s="2244">
        <v>14.1</v>
      </c>
      <c r="CQ16" s="2243">
        <v>13.517829021873826</v>
      </c>
      <c r="CR16" s="2243">
        <v>15.186342477391884</v>
      </c>
      <c r="CS16" s="2243">
        <v>15.179978838084091</v>
      </c>
      <c r="CT16" s="2247">
        <v>14.496037584337449</v>
      </c>
      <c r="CU16" s="2243">
        <v>15.242793384206777</v>
      </c>
      <c r="CV16" s="2243">
        <v>14.080255262534189</v>
      </c>
      <c r="CW16" s="2243">
        <v>16.712929022867833</v>
      </c>
      <c r="CX16" s="2243">
        <v>22.368011329609875</v>
      </c>
      <c r="CY16" s="2240">
        <v>17.100997249804667</v>
      </c>
      <c r="CZ16" s="2249">
        <v>17.249757938248127</v>
      </c>
      <c r="DA16" s="2245">
        <v>14.88982866472276</v>
      </c>
      <c r="DB16" s="2245">
        <v>17.652188387935816</v>
      </c>
      <c r="DC16" s="2243">
        <v>15.310370928138028</v>
      </c>
      <c r="DD16" s="2247">
        <v>16.277141793354968</v>
      </c>
      <c r="DE16" s="2243">
        <v>17.896713774732987</v>
      </c>
      <c r="DF16" s="2243">
        <v>16.252328365456755</v>
      </c>
      <c r="DG16" s="2243">
        <v>17.946273061795264</v>
      </c>
      <c r="DH16" s="2243">
        <v>16.02308360629069</v>
      </c>
      <c r="DI16" s="2243">
        <v>17.010330524223431</v>
      </c>
      <c r="DJ16" s="2244">
        <v>17.803034006158263</v>
      </c>
      <c r="DK16" s="2243">
        <v>14.249539764592505</v>
      </c>
      <c r="DL16" s="2243">
        <v>18.138207563065173</v>
      </c>
      <c r="DM16" s="2243">
        <v>16.477816485318268</v>
      </c>
      <c r="DN16" s="2247">
        <v>16.643220282466384</v>
      </c>
      <c r="DO16" s="2243">
        <v>15.652856866408804</v>
      </c>
      <c r="DP16" s="2243">
        <v>12.865122182685537</v>
      </c>
      <c r="DQ16" s="2243">
        <v>12.534472419328926</v>
      </c>
      <c r="DR16" s="2243">
        <v>6.1872225551721689</v>
      </c>
      <c r="DS16" s="2247">
        <v>12.51233552125028</v>
      </c>
      <c r="DT16" s="2244">
        <v>18.92513102534614</v>
      </c>
      <c r="DU16" s="2243">
        <v>19.402372460441658</v>
      </c>
      <c r="DV16" s="2243">
        <v>21.414622159469616</v>
      </c>
      <c r="DW16" s="2243">
        <v>22.306379552445435</v>
      </c>
      <c r="DX16" s="2247">
        <v>20.561971838178213</v>
      </c>
      <c r="DY16" s="2243">
        <v>23.568564708698041</v>
      </c>
      <c r="DZ16" s="2243">
        <v>20.921407431037995</v>
      </c>
      <c r="EA16" s="2243">
        <v>22.397065329205176</v>
      </c>
      <c r="EB16" s="2243">
        <v>22.961801048225041</v>
      </c>
      <c r="EC16" s="2243">
        <v>22.462209629291564</v>
      </c>
      <c r="ED16" s="2244">
        <v>21.579629698677724</v>
      </c>
      <c r="EE16" s="2243">
        <v>19.724033620963777</v>
      </c>
      <c r="EF16" s="2243">
        <v>22.567699294263161</v>
      </c>
      <c r="EG16" s="2243">
        <v>18.975546967259195</v>
      </c>
      <c r="EH16" s="2243">
        <v>20.795665183974695</v>
      </c>
      <c r="EI16" s="2244">
        <v>12.838822716885593</v>
      </c>
      <c r="EJ16" s="2243">
        <v>17.758854564409692</v>
      </c>
      <c r="EK16" s="2243">
        <v>20.29898842167167</v>
      </c>
      <c r="EL16" s="2243">
        <v>20.309634879192064</v>
      </c>
      <c r="EM16" s="2243">
        <v>17.946764529121001</v>
      </c>
      <c r="EN16" s="2244">
        <v>21.423237424550784</v>
      </c>
      <c r="EO16" s="2243">
        <v>21.720726750146415</v>
      </c>
      <c r="EP16" s="2243">
        <v>25.26919679099537</v>
      </c>
      <c r="EQ16" s="2247">
        <v>23.169824485123215</v>
      </c>
      <c r="ER16" s="2243">
        <v>21.203403924823117</v>
      </c>
      <c r="ES16" s="2243">
        <v>22.097453414789999</v>
      </c>
      <c r="ET16" s="2243">
        <v>22.077964463515489</v>
      </c>
      <c r="EU16" s="2250">
        <v>22.243134897789922</v>
      </c>
    </row>
    <row r="17" spans="1:151" ht="44.5" customHeight="1" thickTop="1" x14ac:dyDescent="0.45">
      <c r="A17" s="1739"/>
      <c r="B17" s="2251"/>
      <c r="C17" s="2251"/>
      <c r="D17" s="2251"/>
      <c r="E17" s="2251"/>
      <c r="F17" s="2251"/>
      <c r="G17" s="2251"/>
      <c r="H17" s="2251"/>
      <c r="I17" s="2251"/>
      <c r="J17" s="2252"/>
      <c r="K17" s="2252"/>
      <c r="L17" s="2252"/>
      <c r="M17" s="2252"/>
      <c r="N17" s="2252"/>
      <c r="O17" s="2252"/>
      <c r="P17" s="2252"/>
      <c r="Q17" s="2252"/>
      <c r="R17" s="2252"/>
      <c r="S17" s="2252"/>
      <c r="T17" s="2252"/>
      <c r="U17" s="2252"/>
      <c r="V17" s="2252"/>
      <c r="W17" s="2252"/>
      <c r="X17" s="2252"/>
      <c r="Y17" s="2252"/>
      <c r="Z17" s="2252"/>
      <c r="AA17" s="2252"/>
      <c r="AB17" s="2252"/>
      <c r="AC17" s="2252"/>
      <c r="AD17" s="2252"/>
      <c r="AE17" s="2252"/>
      <c r="AF17" s="2252"/>
      <c r="AG17" s="2252"/>
      <c r="AH17" s="2252"/>
      <c r="AI17" s="2252"/>
      <c r="AJ17" s="2252"/>
      <c r="AK17" s="2252"/>
      <c r="AL17" s="2252"/>
      <c r="AM17" s="2252"/>
      <c r="AN17" s="2252"/>
      <c r="AO17" s="2252"/>
      <c r="AP17" s="2252"/>
      <c r="AQ17" s="2252"/>
      <c r="AR17" s="2252"/>
      <c r="AS17" s="2252"/>
      <c r="AT17" s="2252"/>
      <c r="AU17" s="2252"/>
      <c r="AV17" s="2252"/>
      <c r="AW17" s="2252"/>
      <c r="AX17" s="2252"/>
      <c r="AY17" s="2252"/>
      <c r="AZ17" s="2252"/>
      <c r="BA17" s="2252"/>
      <c r="BB17" s="2252"/>
      <c r="BC17" s="2252"/>
      <c r="BD17" s="2252"/>
      <c r="BE17" s="2252"/>
      <c r="BF17" s="2252"/>
      <c r="BG17" s="2252"/>
      <c r="BH17" s="2252"/>
      <c r="BI17" s="2252"/>
      <c r="BJ17" s="2252"/>
      <c r="BK17" s="2252"/>
      <c r="BL17" s="2252"/>
      <c r="BM17" s="2252"/>
      <c r="BN17" s="2252"/>
      <c r="BO17" s="2252"/>
      <c r="BP17" s="2252"/>
      <c r="BQ17" s="2252"/>
      <c r="BR17" s="2252"/>
      <c r="BS17" s="2252"/>
      <c r="BT17" s="2252"/>
      <c r="BU17" s="2252"/>
      <c r="BV17" s="2252"/>
      <c r="BW17" s="2252"/>
      <c r="BX17" s="2252"/>
      <c r="BY17" s="2252"/>
      <c r="BZ17" s="2252"/>
      <c r="CA17" s="2252"/>
      <c r="CB17" s="2252"/>
      <c r="CC17" s="2252"/>
      <c r="CD17" s="2252"/>
      <c r="CE17" s="2252"/>
      <c r="CF17" s="2252"/>
      <c r="CG17" s="2252"/>
      <c r="CH17" s="2252"/>
      <c r="CI17" s="2252"/>
      <c r="CJ17" s="2252"/>
      <c r="CK17" s="2252"/>
      <c r="CL17" s="2252"/>
      <c r="CM17" s="2252"/>
      <c r="CN17" s="2252"/>
      <c r="CO17" s="2252"/>
      <c r="CP17" s="2251"/>
      <c r="CQ17" s="2251"/>
      <c r="CR17" s="2251"/>
      <c r="CS17" s="2251"/>
      <c r="CT17" s="2251"/>
      <c r="CU17" s="2253"/>
      <c r="CV17" s="2251"/>
      <c r="CW17" s="2251"/>
      <c r="CX17" s="2251"/>
      <c r="CY17" s="2251"/>
      <c r="CZ17" s="2251"/>
      <c r="DA17" s="2251"/>
      <c r="DB17" s="2251"/>
      <c r="DC17" s="2251"/>
      <c r="DD17" s="2251"/>
      <c r="DE17" s="2251"/>
      <c r="DF17" s="2251"/>
      <c r="DG17" s="2251"/>
      <c r="DH17" s="2251"/>
      <c r="DI17" s="2251"/>
      <c r="DJ17" s="2251"/>
      <c r="DK17" s="2251"/>
      <c r="DL17" s="2251"/>
      <c r="DM17" s="2251"/>
      <c r="DN17" s="2251"/>
      <c r="DO17" s="2251"/>
      <c r="DP17" s="2251"/>
      <c r="DQ17" s="2251"/>
      <c r="DR17" s="2251"/>
      <c r="DS17" s="2251"/>
      <c r="DT17" s="2251"/>
      <c r="DU17" s="2251"/>
      <c r="DV17" s="2251"/>
      <c r="DW17" s="2251"/>
      <c r="DX17" s="2251"/>
      <c r="DY17" s="2251"/>
      <c r="DZ17" s="2251"/>
      <c r="EA17" s="2251"/>
      <c r="EB17" s="2251"/>
      <c r="EC17" s="2251"/>
      <c r="ED17" s="2251"/>
      <c r="EE17" s="2251"/>
      <c r="EF17" s="2251"/>
      <c r="EG17" s="2251"/>
      <c r="EH17" s="2251"/>
      <c r="EI17" s="2251"/>
      <c r="EJ17" s="2251"/>
      <c r="EK17" s="2251"/>
      <c r="EL17" s="2251"/>
      <c r="EM17" s="2251"/>
      <c r="EN17" s="2251"/>
      <c r="EO17" s="2251"/>
      <c r="EP17" s="2251"/>
      <c r="EQ17" s="2251"/>
      <c r="ER17" s="2251"/>
      <c r="ES17" s="2251"/>
      <c r="ET17" s="2251"/>
      <c r="EU17" s="2251"/>
    </row>
    <row r="18" spans="1:151" ht="18.75" customHeight="1" x14ac:dyDescent="0.45">
      <c r="H18" s="2254"/>
      <c r="R18" s="2254"/>
      <c r="S18" s="2254"/>
      <c r="T18" s="2254"/>
      <c r="Z18" s="2255"/>
      <c r="CH18" s="605"/>
      <c r="CI18" s="2254"/>
      <c r="CJ18" s="2254"/>
    </row>
    <row r="19" spans="1:151" ht="18.75" customHeight="1" x14ac:dyDescent="0.45">
      <c r="S19" s="2254"/>
      <c r="T19" s="2254"/>
      <c r="Z19" s="2255"/>
    </row>
    <row r="20" spans="1:151" ht="18.75" customHeight="1" x14ac:dyDescent="0.45">
      <c r="S20" s="2254"/>
      <c r="T20" s="2254"/>
      <c r="Z20" s="2256"/>
    </row>
    <row r="21" spans="1:151" ht="18.75" customHeight="1" x14ac:dyDescent="0.45">
      <c r="S21" s="2254"/>
      <c r="T21" s="2254"/>
      <c r="Z21" s="2255"/>
    </row>
    <row r="22" spans="1:151" ht="18.75" customHeight="1" x14ac:dyDescent="0.45">
      <c r="S22" s="2254"/>
      <c r="T22" s="2254"/>
      <c r="Z22" s="2256"/>
    </row>
    <row r="23" spans="1:151" ht="18.75" customHeight="1" x14ac:dyDescent="0.45">
      <c r="S23" s="2254"/>
      <c r="T23" s="2254"/>
      <c r="Z23" s="2256"/>
    </row>
    <row r="24" spans="1:151" ht="18.75" customHeight="1" x14ac:dyDescent="0.45">
      <c r="S24" s="2254"/>
      <c r="T24" s="2254"/>
      <c r="Z24" s="2256"/>
    </row>
    <row r="25" spans="1:151" ht="18.75" customHeight="1" x14ac:dyDescent="0.45">
      <c r="S25" s="2254"/>
      <c r="T25" s="2254"/>
      <c r="Z25" s="2256"/>
    </row>
    <row r="26" spans="1:151" ht="18.75" customHeight="1" x14ac:dyDescent="0.45">
      <c r="Z26" s="2256"/>
    </row>
    <row r="27" spans="1:151" ht="18.75" customHeight="1" x14ac:dyDescent="0.45">
      <c r="Z27" s="2256"/>
    </row>
    <row r="28" spans="1:151" ht="18.75" customHeight="1" x14ac:dyDescent="0.45">
      <c r="Z28" s="2255"/>
    </row>
    <row r="29" spans="1:151" ht="18.75" customHeight="1" x14ac:dyDescent="0.45">
      <c r="Z29" s="2256"/>
    </row>
    <row r="30" spans="1:151" ht="18.75" customHeight="1" x14ac:dyDescent="0.45">
      <c r="Z30" s="2256"/>
      <c r="CU30" s="289"/>
    </row>
    <row r="31" spans="1:151" ht="18.75" customHeight="1" x14ac:dyDescent="0.45">
      <c r="Z31" s="2256"/>
      <c r="CU31" s="289"/>
    </row>
    <row r="32" spans="1:151" ht="18.75" customHeight="1" x14ac:dyDescent="0.45">
      <c r="Z32" s="2256"/>
      <c r="CU32" s="289"/>
    </row>
    <row r="33" spans="1:99" ht="18.75" customHeight="1" x14ac:dyDescent="0.45">
      <c r="Z33" s="2256"/>
      <c r="CU33" s="289"/>
    </row>
    <row r="34" spans="1:99" ht="18.75" customHeight="1" x14ac:dyDescent="0.45">
      <c r="Z34" s="2255"/>
      <c r="CU34" s="289"/>
    </row>
    <row r="35" spans="1:99" ht="18.75" customHeight="1" x14ac:dyDescent="0.45">
      <c r="Z35" s="2255"/>
      <c r="CU35" s="289"/>
    </row>
    <row r="36" spans="1:99" ht="18.75" customHeight="1" x14ac:dyDescent="0.45">
      <c r="Z36" s="2255"/>
      <c r="CU36" s="289"/>
    </row>
    <row r="37" spans="1:99" ht="18.75" customHeight="1" x14ac:dyDescent="0.45">
      <c r="Z37" s="2255"/>
      <c r="CU37" s="289"/>
    </row>
    <row r="39" spans="1:99" ht="18.75" customHeight="1" x14ac:dyDescent="0.45">
      <c r="A39" s="289" t="s">
        <v>1535</v>
      </c>
    </row>
    <row r="40" spans="1:99" ht="18.75" customHeight="1" x14ac:dyDescent="0.45">
      <c r="A40" s="289" t="s">
        <v>1536</v>
      </c>
    </row>
  </sheetData>
  <mergeCells count="37">
    <mergeCell ref="AT3:AX3"/>
    <mergeCell ref="A2:A4"/>
    <mergeCell ref="B2:CE2"/>
    <mergeCell ref="CF2:EU2"/>
    <mergeCell ref="B3:B4"/>
    <mergeCell ref="C3:C4"/>
    <mergeCell ref="D3:D4"/>
    <mergeCell ref="E3:E4"/>
    <mergeCell ref="F3:J3"/>
    <mergeCell ref="K3:O3"/>
    <mergeCell ref="P3:T3"/>
    <mergeCell ref="U3:Y3"/>
    <mergeCell ref="Z3:AD3"/>
    <mergeCell ref="AE3:AI3"/>
    <mergeCell ref="AJ3:AN3"/>
    <mergeCell ref="AO3:AS3"/>
    <mergeCell ref="CZ3:DD3"/>
    <mergeCell ref="AY3:BC3"/>
    <mergeCell ref="BD3:BH3"/>
    <mergeCell ref="BI3:BM3"/>
    <mergeCell ref="BN3:BR3"/>
    <mergeCell ref="BS3:BW3"/>
    <mergeCell ref="BX3:CA3"/>
    <mergeCell ref="CB3:CE3"/>
    <mergeCell ref="CF3:CJ3"/>
    <mergeCell ref="CK3:CO3"/>
    <mergeCell ref="CP3:CT3"/>
    <mergeCell ref="CU3:CY3"/>
    <mergeCell ref="EI3:EM3"/>
    <mergeCell ref="EN3:EQ3"/>
    <mergeCell ref="ER3:EU3"/>
    <mergeCell ref="DE3:DI3"/>
    <mergeCell ref="DJ3:DN3"/>
    <mergeCell ref="DO3:DS3"/>
    <mergeCell ref="DT3:DX3"/>
    <mergeCell ref="DY3:EC3"/>
    <mergeCell ref="ED3:EH3"/>
  </mergeCells>
  <printOptions horizontalCentered="1"/>
  <pageMargins left="0" right="0" top="0.55118110236220497" bottom="0.35433070866141703" header="0.511811023622047" footer="0.511811023622047"/>
  <pageSetup paperSize="9" scale="50" fitToHeight="0" orientation="landscape" r:id="rId1"/>
  <headerFooter>
    <oddHeader>&amp;C&amp;"Aptos"&amp;10&amp;K000000 PUBLIC&amp;1#_x000D_&amp;"Arialri"&amp;10&amp;K000000&amp;G</oddHeader>
    <oddFooter>&amp;C&amp;12 32&amp;10_x000D_&amp;1#&amp;"Aptos"&amp;10&amp;K000000 PUBLIC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9ED41-1FE5-4E93-9235-C922FD26E127}">
  <dimension ref="A4:EB269"/>
  <sheetViews>
    <sheetView showGridLines="0" view="pageBreakPreview" topLeftCell="A4" zoomScale="70" zoomScaleNormal="75" zoomScaleSheetLayoutView="70" workbookViewId="0">
      <pane xSplit="1" ySplit="5" topLeftCell="H245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23.5" x14ac:dyDescent="0.55000000000000004"/>
  <cols>
    <col min="1" max="1" width="26.26953125" style="2202" customWidth="1"/>
    <col min="2" max="17" width="19" style="2165" customWidth="1"/>
    <col min="18" max="18" width="9" style="2165" customWidth="1"/>
    <col min="19" max="19" width="11.453125" style="2165" bestFit="1" customWidth="1"/>
    <col min="20" max="16384" width="9.1796875" style="2165"/>
  </cols>
  <sheetData>
    <row r="4" spans="1:92" ht="27" customHeight="1" thickBot="1" x14ac:dyDescent="0.6">
      <c r="A4" s="2257" t="s">
        <v>1280</v>
      </c>
    </row>
    <row r="5" spans="1:92" ht="36" customHeight="1" thickTop="1" thickBot="1" x14ac:dyDescent="0.65">
      <c r="A5" s="2258"/>
      <c r="B5" s="3050" t="s">
        <v>1281</v>
      </c>
      <c r="C5" s="3050"/>
      <c r="D5" s="3050"/>
      <c r="E5" s="3050"/>
      <c r="F5" s="3050"/>
      <c r="G5" s="3050"/>
      <c r="H5" s="3050"/>
      <c r="I5" s="3050"/>
      <c r="J5" s="3050"/>
      <c r="K5" s="3051"/>
      <c r="L5" s="3052" t="s">
        <v>1282</v>
      </c>
      <c r="M5" s="3050"/>
      <c r="N5" s="3050"/>
      <c r="O5" s="3050"/>
      <c r="P5" s="3050"/>
      <c r="Q5" s="3051"/>
      <c r="R5" s="2259"/>
    </row>
    <row r="6" spans="1:92" ht="36" customHeight="1" thickTop="1" thickBot="1" x14ac:dyDescent="0.65">
      <c r="A6" s="2260"/>
      <c r="B6" s="3053" t="s">
        <v>1283</v>
      </c>
      <c r="C6" s="3053"/>
      <c r="D6" s="3054" t="s">
        <v>1284</v>
      </c>
      <c r="E6" s="3054"/>
      <c r="F6" s="3053" t="s">
        <v>1285</v>
      </c>
      <c r="G6" s="3053"/>
      <c r="H6" s="3053" t="s">
        <v>1286</v>
      </c>
      <c r="I6" s="3053"/>
      <c r="J6" s="3054" t="s">
        <v>1287</v>
      </c>
      <c r="K6" s="3055"/>
      <c r="L6" s="3056" t="s">
        <v>1283</v>
      </c>
      <c r="M6" s="3053"/>
      <c r="N6" s="3054" t="s">
        <v>1284</v>
      </c>
      <c r="O6" s="3054"/>
      <c r="P6" s="3053" t="s">
        <v>1285</v>
      </c>
      <c r="Q6" s="3057"/>
      <c r="R6" s="2261"/>
      <c r="CN6" s="2171"/>
    </row>
    <row r="7" spans="1:92" ht="33.65" customHeight="1" thickTop="1" x14ac:dyDescent="0.6">
      <c r="A7" s="2260" t="s">
        <v>1290</v>
      </c>
      <c r="B7" s="2262" t="s">
        <v>1288</v>
      </c>
      <c r="C7" s="2262" t="s">
        <v>1289</v>
      </c>
      <c r="D7" s="2263" t="s">
        <v>1288</v>
      </c>
      <c r="E7" s="2263" t="s">
        <v>1289</v>
      </c>
      <c r="F7" s="2262" t="s">
        <v>1288</v>
      </c>
      <c r="G7" s="2262" t="s">
        <v>1289</v>
      </c>
      <c r="H7" s="2262" t="s">
        <v>1288</v>
      </c>
      <c r="I7" s="2262" t="s">
        <v>1289</v>
      </c>
      <c r="J7" s="2262" t="s">
        <v>1288</v>
      </c>
      <c r="K7" s="2264" t="s">
        <v>1289</v>
      </c>
      <c r="L7" s="2265" t="s">
        <v>1288</v>
      </c>
      <c r="M7" s="2266" t="s">
        <v>1289</v>
      </c>
      <c r="N7" s="2267" t="s">
        <v>1288</v>
      </c>
      <c r="O7" s="2267" t="s">
        <v>1289</v>
      </c>
      <c r="P7" s="2266" t="s">
        <v>1288</v>
      </c>
      <c r="Q7" s="2268" t="s">
        <v>1289</v>
      </c>
      <c r="R7" s="2269"/>
      <c r="CN7" s="2171"/>
    </row>
    <row r="8" spans="1:92" s="2166" customFormat="1" ht="33.65" customHeight="1" thickBot="1" x14ac:dyDescent="0.3">
      <c r="A8" s="2270" t="s">
        <v>1491</v>
      </c>
      <c r="B8" s="2271" t="s">
        <v>1289</v>
      </c>
      <c r="C8" s="2271" t="s">
        <v>1291</v>
      </c>
      <c r="D8" s="2272" t="s">
        <v>1289</v>
      </c>
      <c r="E8" s="2272" t="s">
        <v>1291</v>
      </c>
      <c r="F8" s="2271" t="s">
        <v>1289</v>
      </c>
      <c r="G8" s="2271" t="s">
        <v>1291</v>
      </c>
      <c r="H8" s="2271" t="s">
        <v>1289</v>
      </c>
      <c r="I8" s="2271" t="s">
        <v>1291</v>
      </c>
      <c r="J8" s="2271" t="s">
        <v>1289</v>
      </c>
      <c r="K8" s="2273" t="s">
        <v>1291</v>
      </c>
      <c r="L8" s="2274" t="s">
        <v>1289</v>
      </c>
      <c r="M8" s="2271" t="s">
        <v>1291</v>
      </c>
      <c r="N8" s="2272" t="s">
        <v>1289</v>
      </c>
      <c r="O8" s="2272" t="s">
        <v>1291</v>
      </c>
      <c r="P8" s="2271" t="s">
        <v>1289</v>
      </c>
      <c r="Q8" s="2273" t="s">
        <v>1291</v>
      </c>
      <c r="R8" s="2275"/>
      <c r="CN8" s="2276"/>
    </row>
    <row r="9" spans="1:92" ht="36" hidden="1" customHeight="1" thickTop="1" x14ac:dyDescent="0.6">
      <c r="A9" s="2277">
        <v>38353</v>
      </c>
      <c r="B9" s="2278">
        <v>0.90495900000000007</v>
      </c>
      <c r="C9" s="2278"/>
      <c r="D9" s="2278">
        <v>1.704178</v>
      </c>
      <c r="E9" s="2278"/>
      <c r="F9" s="2278">
        <v>1.1834209999999998</v>
      </c>
      <c r="G9" s="2278"/>
      <c r="H9" s="2278">
        <v>0.75884399999999996</v>
      </c>
      <c r="I9" s="2278"/>
      <c r="J9" s="2278">
        <v>8.7189999999999993E-3</v>
      </c>
      <c r="K9" s="2279"/>
      <c r="L9" s="2280"/>
      <c r="M9" s="2281"/>
      <c r="N9" s="2281"/>
      <c r="O9" s="2281"/>
      <c r="P9" s="2281"/>
      <c r="Q9" s="2282"/>
      <c r="CN9" s="2171"/>
    </row>
    <row r="10" spans="1:92" ht="36" hidden="1" customHeight="1" x14ac:dyDescent="0.6">
      <c r="A10" s="2283">
        <v>38384</v>
      </c>
      <c r="B10" s="2284">
        <v>0.90579500000000013</v>
      </c>
      <c r="C10" s="2284"/>
      <c r="D10" s="2284">
        <v>1.7300630000000001</v>
      </c>
      <c r="E10" s="2284"/>
      <c r="F10" s="2284">
        <v>1.198591</v>
      </c>
      <c r="G10" s="2284"/>
      <c r="H10" s="2284">
        <v>0.77877200000000002</v>
      </c>
      <c r="I10" s="2284"/>
      <c r="J10" s="2284">
        <v>8.6430000000000014E-3</v>
      </c>
      <c r="K10" s="2285"/>
      <c r="L10" s="2286"/>
      <c r="M10" s="2026"/>
      <c r="N10" s="2026"/>
      <c r="O10" s="2026"/>
      <c r="P10" s="2026"/>
      <c r="Q10" s="2287"/>
      <c r="CN10" s="2171"/>
    </row>
    <row r="11" spans="1:92" ht="36" hidden="1" customHeight="1" x14ac:dyDescent="0.6">
      <c r="A11" s="2283">
        <v>38412</v>
      </c>
      <c r="B11" s="2284">
        <v>0.90754999999999997</v>
      </c>
      <c r="C11" s="2284"/>
      <c r="D11" s="2284">
        <v>1.7135359999999999</v>
      </c>
      <c r="E11" s="2284"/>
      <c r="F11" s="2284">
        <v>1.1817219999999999</v>
      </c>
      <c r="G11" s="2284"/>
      <c r="H11" s="2284">
        <v>0.75710200000000005</v>
      </c>
      <c r="I11" s="2284"/>
      <c r="J11" s="2284">
        <v>8.4679999999999998E-3</v>
      </c>
      <c r="K11" s="2285"/>
      <c r="L11" s="2286"/>
      <c r="M11" s="2026"/>
      <c r="N11" s="2026"/>
      <c r="O11" s="2026"/>
      <c r="P11" s="2026"/>
      <c r="Q11" s="2287"/>
      <c r="CN11" s="2171"/>
    </row>
    <row r="12" spans="1:92" ht="36" hidden="1" customHeight="1" x14ac:dyDescent="0.6">
      <c r="A12" s="2283">
        <v>38443</v>
      </c>
      <c r="B12" s="2284">
        <v>0.90809400000000007</v>
      </c>
      <c r="C12" s="2284"/>
      <c r="D12" s="2284">
        <v>1.7297169999999997</v>
      </c>
      <c r="E12" s="2284"/>
      <c r="F12" s="2284">
        <v>1.182348</v>
      </c>
      <c r="G12" s="2284"/>
      <c r="H12" s="2284">
        <v>0.76309499999999997</v>
      </c>
      <c r="I12" s="2284"/>
      <c r="J12" s="2284">
        <v>8.6040000000000005E-3</v>
      </c>
      <c r="K12" s="2285"/>
      <c r="L12" s="2286"/>
      <c r="M12" s="2026"/>
      <c r="N12" s="2026"/>
      <c r="O12" s="2026"/>
      <c r="P12" s="2026"/>
      <c r="Q12" s="2287"/>
      <c r="CN12" s="2171"/>
    </row>
    <row r="13" spans="1:92" ht="36" hidden="1" customHeight="1" x14ac:dyDescent="0.6">
      <c r="A13" s="2283">
        <v>38473</v>
      </c>
      <c r="B13" s="2284">
        <v>0.90660599999999991</v>
      </c>
      <c r="C13" s="2284"/>
      <c r="D13" s="2284">
        <v>1.6586189999999998</v>
      </c>
      <c r="E13" s="2284"/>
      <c r="F13" s="2284">
        <v>1.127297</v>
      </c>
      <c r="G13" s="2284"/>
      <c r="H13" s="2284">
        <v>0.72661200000000004</v>
      </c>
      <c r="I13" s="2284"/>
      <c r="J13" s="2284">
        <v>8.3759999999999998E-3</v>
      </c>
      <c r="K13" s="2285"/>
      <c r="L13" s="2286"/>
      <c r="M13" s="2026"/>
      <c r="N13" s="2026"/>
      <c r="O13" s="2026"/>
      <c r="P13" s="2026"/>
      <c r="Q13" s="2287"/>
      <c r="CN13" s="2171"/>
    </row>
    <row r="14" spans="1:92" ht="36" hidden="1" customHeight="1" x14ac:dyDescent="0.6">
      <c r="A14" s="2283">
        <v>38504</v>
      </c>
      <c r="B14" s="2284">
        <v>0.90749099999999994</v>
      </c>
      <c r="C14" s="2284"/>
      <c r="D14" s="2284">
        <v>1.64578</v>
      </c>
      <c r="E14" s="2284"/>
      <c r="F14" s="2284">
        <v>1.0952729999999999</v>
      </c>
      <c r="G14" s="2284"/>
      <c r="H14" s="2284">
        <v>0.70579499999999995</v>
      </c>
      <c r="I14" s="2284"/>
      <c r="J14" s="2284">
        <v>8.2019999999999992E-3</v>
      </c>
      <c r="K14" s="2285"/>
      <c r="L14" s="2286"/>
      <c r="M14" s="2026"/>
      <c r="N14" s="2026"/>
      <c r="O14" s="2026"/>
      <c r="P14" s="2026"/>
      <c r="Q14" s="2287"/>
      <c r="CN14" s="2171"/>
    </row>
    <row r="15" spans="1:92" ht="36" hidden="1" customHeight="1" x14ac:dyDescent="0.6">
      <c r="A15" s="2283">
        <v>38534</v>
      </c>
      <c r="B15" s="2284">
        <v>0.90772800000000009</v>
      </c>
      <c r="C15" s="2284"/>
      <c r="D15" s="2284">
        <v>1.6007389999999999</v>
      </c>
      <c r="E15" s="2284"/>
      <c r="F15" s="2284">
        <v>1.0998569999999999</v>
      </c>
      <c r="G15" s="2284"/>
      <c r="H15" s="2284">
        <v>0.70272200000000007</v>
      </c>
      <c r="I15" s="2284"/>
      <c r="J15" s="2284">
        <v>8.0700000000000008E-3</v>
      </c>
      <c r="K15" s="2285"/>
      <c r="L15" s="2286"/>
      <c r="M15" s="2026"/>
      <c r="N15" s="2026"/>
      <c r="O15" s="2026"/>
      <c r="P15" s="2026"/>
      <c r="Q15" s="2287"/>
      <c r="CN15" s="2171"/>
    </row>
    <row r="16" spans="1:92" ht="36" hidden="1" customHeight="1" x14ac:dyDescent="0.6">
      <c r="A16" s="2283">
        <v>38565</v>
      </c>
      <c r="B16" s="2284">
        <v>0.90864200000000006</v>
      </c>
      <c r="C16" s="2284"/>
      <c r="D16" s="2284">
        <v>1.6268149999999999</v>
      </c>
      <c r="E16" s="2284"/>
      <c r="F16" s="2284">
        <v>1.1115079999999999</v>
      </c>
      <c r="G16" s="2284"/>
      <c r="H16" s="2284">
        <v>0.71411000000000002</v>
      </c>
      <c r="I16" s="2284"/>
      <c r="J16" s="2284">
        <v>8.1300000000000001E-3</v>
      </c>
      <c r="K16" s="2285"/>
      <c r="L16" s="2286"/>
      <c r="M16" s="2026"/>
      <c r="N16" s="2026"/>
      <c r="O16" s="2026"/>
      <c r="P16" s="2026"/>
      <c r="Q16" s="2287"/>
      <c r="CN16" s="2171"/>
    </row>
    <row r="17" spans="1:132" ht="36" hidden="1" customHeight="1" x14ac:dyDescent="0.6">
      <c r="A17" s="2283">
        <v>38596</v>
      </c>
      <c r="B17" s="2284">
        <v>0.90864699999999998</v>
      </c>
      <c r="C17" s="2284"/>
      <c r="D17" s="2284">
        <v>1.6036999999999999</v>
      </c>
      <c r="E17" s="2284"/>
      <c r="F17" s="2284">
        <v>1.0957139999999999</v>
      </c>
      <c r="G17" s="2284"/>
      <c r="H17" s="2284">
        <v>0.70023999999999997</v>
      </c>
      <c r="I17" s="2284"/>
      <c r="J17" s="2284">
        <v>8.0000000000000002E-3</v>
      </c>
      <c r="K17" s="2285"/>
      <c r="L17" s="2286"/>
      <c r="M17" s="2026"/>
      <c r="N17" s="2026"/>
      <c r="O17" s="2026"/>
      <c r="P17" s="2026"/>
      <c r="Q17" s="2287"/>
      <c r="CN17" s="2171"/>
    </row>
    <row r="18" spans="1:132" ht="36" hidden="1" customHeight="1" x14ac:dyDescent="0.6">
      <c r="A18" s="2283">
        <v>38626</v>
      </c>
      <c r="B18" s="2284">
        <v>0.90836200000000011</v>
      </c>
      <c r="C18" s="2284"/>
      <c r="D18" s="2284">
        <v>1.6149440000000002</v>
      </c>
      <c r="E18" s="2284"/>
      <c r="F18" s="2284">
        <v>1.0957139999999999</v>
      </c>
      <c r="G18" s="2284"/>
      <c r="H18" s="2284">
        <v>0.70705399999999996</v>
      </c>
      <c r="I18" s="2284"/>
      <c r="J18" s="2284">
        <v>7.8309999999999994E-3</v>
      </c>
      <c r="K18" s="2285"/>
      <c r="L18" s="2286"/>
      <c r="M18" s="2026"/>
      <c r="N18" s="2026"/>
      <c r="O18" s="2026"/>
      <c r="P18" s="2026"/>
      <c r="Q18" s="2287"/>
      <c r="CN18" s="2171"/>
      <c r="EB18" s="2182"/>
    </row>
    <row r="19" spans="1:132" ht="36" hidden="1" customHeight="1" x14ac:dyDescent="0.6">
      <c r="A19" s="2283">
        <v>38657</v>
      </c>
      <c r="B19" s="2284">
        <v>0.90993999999999997</v>
      </c>
      <c r="C19" s="2284"/>
      <c r="D19" s="2284">
        <v>1.5671299999999999</v>
      </c>
      <c r="E19" s="2284"/>
      <c r="F19" s="2284">
        <v>1.06447</v>
      </c>
      <c r="G19" s="2284"/>
      <c r="H19" s="2284">
        <v>0.69022600000000001</v>
      </c>
      <c r="I19" s="2284"/>
      <c r="J19" s="2284">
        <v>7.5879999999999993E-3</v>
      </c>
      <c r="K19" s="2285"/>
      <c r="L19" s="2286"/>
      <c r="M19" s="2026"/>
      <c r="N19" s="2026"/>
      <c r="O19" s="2026"/>
      <c r="P19" s="2026"/>
      <c r="Q19" s="2287"/>
      <c r="CN19" s="2171"/>
    </row>
    <row r="20" spans="1:132" ht="36" hidden="1" customHeight="1" thickBot="1" x14ac:dyDescent="0.65">
      <c r="A20" s="2288">
        <v>38687</v>
      </c>
      <c r="B20" s="2289">
        <v>0.91308199999999995</v>
      </c>
      <c r="C20" s="2289"/>
      <c r="D20" s="2289">
        <v>1.5673299999999999</v>
      </c>
      <c r="E20" s="2289"/>
      <c r="F20" s="2289">
        <v>1.0814969999999999</v>
      </c>
      <c r="G20" s="2289"/>
      <c r="H20" s="2289">
        <v>0.69240000000000002</v>
      </c>
      <c r="I20" s="2289"/>
      <c r="J20" s="2289">
        <v>7.7379999999999992E-3</v>
      </c>
      <c r="K20" s="2290"/>
      <c r="L20" s="2291"/>
      <c r="M20" s="2292"/>
      <c r="N20" s="2292"/>
      <c r="O20" s="2292"/>
      <c r="P20" s="2292"/>
      <c r="Q20" s="2293"/>
      <c r="CN20" s="2171"/>
    </row>
    <row r="21" spans="1:132" ht="36" hidden="1" customHeight="1" thickTop="1" x14ac:dyDescent="0.6">
      <c r="A21" s="2283">
        <v>38718</v>
      </c>
      <c r="B21" s="2284">
        <v>0.91285699999999992</v>
      </c>
      <c r="C21" s="2284"/>
      <c r="D21" s="2284">
        <v>1.6136030000000001</v>
      </c>
      <c r="E21" s="2284"/>
      <c r="F21" s="2284">
        <v>1.1045590000000001</v>
      </c>
      <c r="G21" s="2284"/>
      <c r="H21" s="2284">
        <v>0.70725300000000002</v>
      </c>
      <c r="I21" s="2284"/>
      <c r="J21" s="2284">
        <v>7.7530000000000003E-3</v>
      </c>
      <c r="K21" s="2285"/>
      <c r="L21" s="2286"/>
      <c r="M21" s="2026"/>
      <c r="N21" s="2026"/>
      <c r="O21" s="2026"/>
      <c r="P21" s="2026"/>
      <c r="Q21" s="2287"/>
      <c r="CN21" s="2171"/>
    </row>
    <row r="22" spans="1:132" ht="36" hidden="1" customHeight="1" x14ac:dyDescent="0.6">
      <c r="A22" s="2283">
        <v>38749</v>
      </c>
      <c r="B22" s="2284">
        <v>0.91191299999999997</v>
      </c>
      <c r="C22" s="2284"/>
      <c r="D22" s="2284">
        <v>1.58619</v>
      </c>
      <c r="E22" s="2284"/>
      <c r="F22" s="2284">
        <v>1.084992</v>
      </c>
      <c r="G22" s="2284"/>
      <c r="H22" s="2284">
        <v>0.68928400000000001</v>
      </c>
      <c r="I22" s="2284"/>
      <c r="J22" s="2284">
        <v>7.7239999999999991E-3</v>
      </c>
      <c r="K22" s="2285"/>
      <c r="L22" s="2286"/>
      <c r="M22" s="2026"/>
      <c r="N22" s="2026"/>
      <c r="O22" s="2026"/>
      <c r="P22" s="2026"/>
      <c r="Q22" s="2287"/>
      <c r="CN22" s="2171"/>
    </row>
    <row r="23" spans="1:132" ht="36" hidden="1" customHeight="1" x14ac:dyDescent="0.6">
      <c r="A23" s="2283">
        <v>38777</v>
      </c>
      <c r="B23" s="2284">
        <v>0.91388099999999994</v>
      </c>
      <c r="C23" s="2284"/>
      <c r="D23" s="2284">
        <v>1.6036950000000001</v>
      </c>
      <c r="E23" s="2284"/>
      <c r="F23" s="2284">
        <v>1.1008799999999999</v>
      </c>
      <c r="G23" s="2284"/>
      <c r="H23" s="2284">
        <v>0.69934600000000002</v>
      </c>
      <c r="I23" s="2284"/>
      <c r="J23" s="2284">
        <v>7.7530000000000003E-3</v>
      </c>
      <c r="K23" s="2285"/>
      <c r="L23" s="2286"/>
      <c r="M23" s="2026"/>
      <c r="N23" s="2026"/>
      <c r="O23" s="2026"/>
      <c r="P23" s="2026"/>
      <c r="Q23" s="2287"/>
      <c r="CN23" s="2171"/>
    </row>
    <row r="24" spans="1:132" ht="36" hidden="1" customHeight="1" x14ac:dyDescent="0.6">
      <c r="A24" s="2283">
        <v>38808</v>
      </c>
      <c r="B24" s="2284">
        <v>0.91410200000000008</v>
      </c>
      <c r="C24" s="2284"/>
      <c r="D24" s="2284">
        <v>1.639923</v>
      </c>
      <c r="E24" s="2284"/>
      <c r="F24" s="2284">
        <v>1.144169</v>
      </c>
      <c r="G24" s="2284"/>
      <c r="H24" s="2284">
        <v>0.72292400000000001</v>
      </c>
      <c r="I24" s="2284"/>
      <c r="J24" s="2284">
        <v>7.9719999999999999E-3</v>
      </c>
      <c r="K24" s="2285"/>
      <c r="L24" s="2286"/>
      <c r="M24" s="2026"/>
      <c r="N24" s="2026"/>
      <c r="O24" s="2026"/>
      <c r="P24" s="2026"/>
      <c r="Q24" s="2287"/>
      <c r="CN24" s="2171"/>
    </row>
    <row r="25" spans="1:132" ht="36" hidden="1" customHeight="1" x14ac:dyDescent="0.6">
      <c r="A25" s="2283">
        <v>38838</v>
      </c>
      <c r="B25" s="2284">
        <v>0.91450100000000001</v>
      </c>
      <c r="C25" s="2284"/>
      <c r="D25" s="2284">
        <v>1.715625</v>
      </c>
      <c r="E25" s="2284"/>
      <c r="F25" s="2284">
        <v>1.17391</v>
      </c>
      <c r="G25" s="2284"/>
      <c r="H25" s="2284">
        <v>0.753826</v>
      </c>
      <c r="I25" s="2284"/>
      <c r="J25" s="2284">
        <v>8.1630000000000001E-3</v>
      </c>
      <c r="K25" s="2285"/>
      <c r="L25" s="2286"/>
      <c r="M25" s="2026"/>
      <c r="N25" s="2026"/>
      <c r="O25" s="2026"/>
      <c r="P25" s="2026"/>
      <c r="Q25" s="2287"/>
      <c r="CN25" s="2171"/>
    </row>
    <row r="26" spans="1:132" ht="36" hidden="1" customHeight="1" x14ac:dyDescent="0.6">
      <c r="A26" s="2283">
        <v>38869</v>
      </c>
      <c r="B26" s="2284">
        <v>0.91910200000000009</v>
      </c>
      <c r="C26" s="2284"/>
      <c r="D26" s="2284">
        <v>1.676007</v>
      </c>
      <c r="E26" s="2284"/>
      <c r="F26" s="2284">
        <v>1.1621680000000001</v>
      </c>
      <c r="G26" s="2284"/>
      <c r="H26" s="2284">
        <v>0.74270600000000009</v>
      </c>
      <c r="I26" s="2284"/>
      <c r="J26" s="2284">
        <v>7.9880000000000003E-3</v>
      </c>
      <c r="K26" s="2285"/>
      <c r="L26" s="2286"/>
      <c r="M26" s="2026"/>
      <c r="N26" s="2026"/>
      <c r="O26" s="2026"/>
      <c r="P26" s="2026"/>
      <c r="Q26" s="2287"/>
      <c r="CN26" s="2171"/>
    </row>
    <row r="27" spans="1:132" ht="36" hidden="1" customHeight="1" x14ac:dyDescent="0.6">
      <c r="A27" s="2283">
        <v>38899</v>
      </c>
      <c r="B27" s="2284">
        <v>0.91981900000000005</v>
      </c>
      <c r="C27" s="2284"/>
      <c r="D27" s="2284">
        <v>1.7062360000000001</v>
      </c>
      <c r="E27" s="2284"/>
      <c r="F27" s="2284">
        <v>1.165637</v>
      </c>
      <c r="G27" s="2284"/>
      <c r="H27" s="2284">
        <v>0.7432439999999999</v>
      </c>
      <c r="I27" s="2284"/>
      <c r="J27" s="2284">
        <v>8.0079999999999995E-3</v>
      </c>
      <c r="K27" s="2285"/>
      <c r="L27" s="2286"/>
      <c r="M27" s="2026"/>
      <c r="N27" s="2026"/>
      <c r="O27" s="2026"/>
      <c r="P27" s="2026"/>
      <c r="Q27" s="2287"/>
      <c r="CN27" s="2171"/>
    </row>
    <row r="28" spans="1:132" ht="36" hidden="1" customHeight="1" x14ac:dyDescent="0.6">
      <c r="A28" s="2283">
        <v>38930</v>
      </c>
      <c r="B28" s="2284">
        <v>0.91976200000000008</v>
      </c>
      <c r="C28" s="2284"/>
      <c r="D28" s="2284">
        <v>1.7540819999999999</v>
      </c>
      <c r="E28" s="2284"/>
      <c r="F28" s="2284">
        <v>1.1797070000000001</v>
      </c>
      <c r="G28" s="2284"/>
      <c r="H28" s="2284">
        <v>0.74925399999999998</v>
      </c>
      <c r="I28" s="2284"/>
      <c r="J28" s="2284">
        <v>7.842E-3</v>
      </c>
      <c r="K28" s="2285"/>
      <c r="L28" s="2286"/>
      <c r="M28" s="2026"/>
      <c r="N28" s="2026"/>
      <c r="O28" s="2026"/>
      <c r="P28" s="2026"/>
      <c r="Q28" s="2287"/>
      <c r="CN28" s="2171"/>
    </row>
    <row r="29" spans="1:132" ht="36" hidden="1" customHeight="1" x14ac:dyDescent="0.6">
      <c r="A29" s="2283">
        <v>38961</v>
      </c>
      <c r="B29" s="2284">
        <v>0.92095100000000008</v>
      </c>
      <c r="C29" s="2284"/>
      <c r="D29" s="2284">
        <v>1.7326700000000002</v>
      </c>
      <c r="E29" s="2284"/>
      <c r="F29" s="2284">
        <v>1.1740379999999999</v>
      </c>
      <c r="G29" s="2284"/>
      <c r="H29" s="2284">
        <v>0.7350810000000001</v>
      </c>
      <c r="I29" s="2284"/>
      <c r="J29" s="2284">
        <v>44013</v>
      </c>
      <c r="K29" s="2285"/>
      <c r="L29" s="2286"/>
      <c r="M29" s="2026"/>
      <c r="N29" s="2026"/>
      <c r="O29" s="2026"/>
      <c r="P29" s="2026"/>
      <c r="Q29" s="2287"/>
      <c r="CN29" s="2171"/>
    </row>
    <row r="30" spans="1:132" ht="36" hidden="1" customHeight="1" x14ac:dyDescent="0.6">
      <c r="A30" s="2283">
        <v>38991</v>
      </c>
      <c r="B30" s="2284">
        <v>0.92244400000000004</v>
      </c>
      <c r="C30" s="2284"/>
      <c r="D30" s="2284">
        <v>1.751155</v>
      </c>
      <c r="E30" s="2284"/>
      <c r="F30" s="2284">
        <v>1.17008</v>
      </c>
      <c r="G30" s="2284"/>
      <c r="H30" s="2284">
        <v>0.735375</v>
      </c>
      <c r="I30" s="2284"/>
      <c r="J30" s="2284">
        <v>7.8219999999999991E-3</v>
      </c>
      <c r="K30" s="2285"/>
      <c r="L30" s="2286"/>
      <c r="M30" s="2026"/>
      <c r="N30" s="2026"/>
      <c r="O30" s="2026"/>
      <c r="P30" s="2026"/>
      <c r="Q30" s="2287"/>
      <c r="CN30" s="2171"/>
    </row>
    <row r="31" spans="1:132" ht="36" hidden="1" customHeight="1" x14ac:dyDescent="0.6">
      <c r="A31" s="2283">
        <v>39022</v>
      </c>
      <c r="B31" s="2284">
        <v>0.92294500000000013</v>
      </c>
      <c r="C31" s="2284"/>
      <c r="D31" s="2284">
        <v>1.8013279999999998</v>
      </c>
      <c r="E31" s="2284"/>
      <c r="F31" s="2284">
        <v>1.2142569999999999</v>
      </c>
      <c r="G31" s="2284"/>
      <c r="H31" s="2284">
        <v>0.76337600000000005</v>
      </c>
      <c r="I31" s="2284"/>
      <c r="J31" s="2284">
        <v>7.9349999999999993E-3</v>
      </c>
      <c r="K31" s="2285"/>
      <c r="L31" s="2286"/>
      <c r="M31" s="2026"/>
      <c r="N31" s="2026"/>
      <c r="O31" s="2026"/>
      <c r="P31" s="2026"/>
      <c r="Q31" s="2287"/>
      <c r="CN31" s="2171"/>
    </row>
    <row r="32" spans="1:132" ht="36" hidden="1" customHeight="1" thickBot="1" x14ac:dyDescent="0.65">
      <c r="A32" s="2283">
        <v>39052</v>
      </c>
      <c r="B32" s="2284">
        <v>0.92354999999999998</v>
      </c>
      <c r="C32" s="2284"/>
      <c r="D32" s="2284">
        <v>1.8102659999999999</v>
      </c>
      <c r="E32" s="2284"/>
      <c r="F32" s="2284">
        <v>1.21445</v>
      </c>
      <c r="G32" s="2284"/>
      <c r="H32" s="2284">
        <v>0.75424599999999997</v>
      </c>
      <c r="I32" s="2284"/>
      <c r="J32" s="2284">
        <v>7.744E-3</v>
      </c>
      <c r="K32" s="2285"/>
      <c r="L32" s="2286"/>
      <c r="M32" s="2026"/>
      <c r="N32" s="2026"/>
      <c r="O32" s="2026"/>
      <c r="P32" s="2026"/>
      <c r="Q32" s="2287"/>
      <c r="CN32" s="2171"/>
    </row>
    <row r="33" spans="1:92" ht="36" hidden="1" customHeight="1" thickTop="1" x14ac:dyDescent="0.6">
      <c r="A33" s="2277">
        <v>39083</v>
      </c>
      <c r="B33" s="2278">
        <v>0.91285700000000003</v>
      </c>
      <c r="C33" s="2278"/>
      <c r="D33" s="2278">
        <v>1.8194349999999999</v>
      </c>
      <c r="E33" s="2278"/>
      <c r="F33" s="2278">
        <v>1.2026319999999999</v>
      </c>
      <c r="G33" s="2278"/>
      <c r="H33" s="2278">
        <v>0.73499999999999999</v>
      </c>
      <c r="I33" s="2278"/>
      <c r="J33" s="2278">
        <v>7.6E-3</v>
      </c>
      <c r="K33" s="2279"/>
      <c r="L33" s="2280"/>
      <c r="M33" s="2281"/>
      <c r="N33" s="2281"/>
      <c r="O33" s="2281"/>
      <c r="P33" s="2281"/>
      <c r="Q33" s="2282"/>
      <c r="CN33" s="2171"/>
    </row>
    <row r="34" spans="1:92" ht="36" hidden="1" customHeight="1" x14ac:dyDescent="0.6">
      <c r="A34" s="2283">
        <v>39114</v>
      </c>
      <c r="B34" s="2284">
        <v>0.92564199999999996</v>
      </c>
      <c r="C34" s="2284"/>
      <c r="D34" s="2284">
        <v>1.8190919999999999</v>
      </c>
      <c r="E34" s="2284"/>
      <c r="F34" s="2284">
        <v>1.219279</v>
      </c>
      <c r="G34" s="2284"/>
      <c r="H34" s="2284">
        <v>0.75580000000000003</v>
      </c>
      <c r="I34" s="2284"/>
      <c r="J34" s="2284">
        <v>7.7999999999999996E-3</v>
      </c>
      <c r="K34" s="2285"/>
      <c r="L34" s="2286"/>
      <c r="M34" s="2026"/>
      <c r="N34" s="2026"/>
      <c r="O34" s="2026"/>
      <c r="P34" s="2026"/>
      <c r="Q34" s="2287"/>
      <c r="S34" s="2294"/>
      <c r="CN34" s="2171"/>
    </row>
    <row r="35" spans="1:92" ht="36" hidden="1" customHeight="1" x14ac:dyDescent="0.6">
      <c r="A35" s="2283">
        <v>39142</v>
      </c>
      <c r="B35" s="2284">
        <v>0.92693799999999993</v>
      </c>
      <c r="C35" s="2284"/>
      <c r="D35" s="2284">
        <v>1.8225759999999998</v>
      </c>
      <c r="E35" s="2284"/>
      <c r="F35" s="2284">
        <v>1.236559</v>
      </c>
      <c r="G35" s="2284"/>
      <c r="H35" s="2284">
        <v>0.75890000000000002</v>
      </c>
      <c r="I35" s="2284"/>
      <c r="J35" s="2284">
        <v>7.7999999999999996E-3</v>
      </c>
      <c r="K35" s="2285"/>
      <c r="L35" s="2286"/>
      <c r="M35" s="2026"/>
      <c r="N35" s="2026"/>
      <c r="O35" s="2026"/>
      <c r="P35" s="2026"/>
      <c r="Q35" s="2287"/>
      <c r="CN35" s="2171"/>
    </row>
    <row r="36" spans="1:92" ht="36" hidden="1" customHeight="1" x14ac:dyDescent="0.6">
      <c r="A36" s="2283">
        <v>39173</v>
      </c>
      <c r="B36" s="2284">
        <v>0.92744699999999991</v>
      </c>
      <c r="C36" s="2284"/>
      <c r="D36" s="2284">
        <v>1.867391</v>
      </c>
      <c r="E36" s="2284"/>
      <c r="F36" s="2284">
        <v>1.260635</v>
      </c>
      <c r="G36" s="2284"/>
      <c r="H36" s="2284">
        <v>0.76600000000000001</v>
      </c>
      <c r="I36" s="2284"/>
      <c r="J36" s="2284">
        <v>7.7000000000000002E-3</v>
      </c>
      <c r="K36" s="2285"/>
      <c r="L36" s="2286"/>
      <c r="M36" s="2026"/>
      <c r="N36" s="2026"/>
      <c r="O36" s="2026"/>
      <c r="P36" s="2026"/>
      <c r="Q36" s="2287"/>
      <c r="CN36" s="2171"/>
    </row>
    <row r="37" spans="1:92" ht="36" hidden="1" customHeight="1" x14ac:dyDescent="0.6">
      <c r="A37" s="2283">
        <v>39203</v>
      </c>
      <c r="B37" s="2284">
        <v>0.92739300000000002</v>
      </c>
      <c r="C37" s="2284"/>
      <c r="D37" s="2284">
        <v>1.841423</v>
      </c>
      <c r="E37" s="2284"/>
      <c r="F37" s="2284">
        <v>1.2463010000000001</v>
      </c>
      <c r="G37" s="2284"/>
      <c r="H37" s="2284">
        <v>0.75580000000000003</v>
      </c>
      <c r="I37" s="2284"/>
      <c r="J37" s="2284">
        <v>7.6E-3</v>
      </c>
      <c r="K37" s="2285"/>
      <c r="L37" s="2286"/>
      <c r="M37" s="2026"/>
      <c r="N37" s="2026"/>
      <c r="O37" s="2026"/>
      <c r="P37" s="2026"/>
      <c r="Q37" s="2287"/>
      <c r="CN37" s="2171"/>
    </row>
    <row r="38" spans="1:92" ht="36" hidden="1" customHeight="1" x14ac:dyDescent="0.6">
      <c r="A38" s="2283">
        <v>39234</v>
      </c>
      <c r="B38" s="2284">
        <v>0.92852500000000004</v>
      </c>
      <c r="C38" s="2284"/>
      <c r="D38" s="2284">
        <v>1.859148</v>
      </c>
      <c r="E38" s="2284"/>
      <c r="F38" s="2284">
        <v>1.24776</v>
      </c>
      <c r="G38" s="2284"/>
      <c r="H38" s="2284">
        <v>0.75229999999999997</v>
      </c>
      <c r="I38" s="2284"/>
      <c r="J38" s="2284">
        <v>7.4999999999999997E-3</v>
      </c>
      <c r="K38" s="2285"/>
      <c r="L38" s="2286"/>
      <c r="M38" s="2026"/>
      <c r="N38" s="2026"/>
      <c r="O38" s="2026"/>
      <c r="P38" s="2026"/>
      <c r="Q38" s="2287"/>
      <c r="CN38" s="2171"/>
    </row>
    <row r="39" spans="1:92" ht="36" hidden="1" customHeight="1" x14ac:dyDescent="0.6">
      <c r="A39" s="2283" t="s">
        <v>1535</v>
      </c>
      <c r="B39" s="2284">
        <v>0.93</v>
      </c>
      <c r="C39" s="2284"/>
      <c r="D39" s="2284">
        <v>1.8931</v>
      </c>
      <c r="E39" s="2284"/>
      <c r="F39" s="2284">
        <v>1.276</v>
      </c>
      <c r="G39" s="2284"/>
      <c r="H39" s="2284">
        <v>0.77149999999999996</v>
      </c>
      <c r="I39" s="2284"/>
      <c r="J39" s="2284">
        <v>7.7999999999999996E-3</v>
      </c>
      <c r="K39" s="2285"/>
      <c r="L39" s="2286"/>
      <c r="M39" s="2026"/>
      <c r="N39" s="2026"/>
      <c r="O39" s="2026"/>
      <c r="P39" s="2026"/>
      <c r="Q39" s="2287"/>
      <c r="CN39" s="2171"/>
    </row>
    <row r="40" spans="1:92" ht="36" hidden="1" customHeight="1" x14ac:dyDescent="0.6">
      <c r="A40" s="2283" t="s">
        <v>1536</v>
      </c>
      <c r="B40" s="2284">
        <v>0.94279999999999997</v>
      </c>
      <c r="C40" s="2284"/>
      <c r="D40" s="2284">
        <v>1.9189000000000001</v>
      </c>
      <c r="E40" s="2284"/>
      <c r="F40" s="2284">
        <v>1.3351</v>
      </c>
      <c r="G40" s="2284"/>
      <c r="H40" s="2284">
        <v>0.80110000000000003</v>
      </c>
      <c r="I40" s="2284"/>
      <c r="J40" s="2284">
        <v>8.2000000000000007E-3</v>
      </c>
      <c r="K40" s="2285"/>
      <c r="L40" s="2286"/>
      <c r="M40" s="2026"/>
      <c r="N40" s="2026"/>
      <c r="O40" s="2026"/>
      <c r="P40" s="2026"/>
      <c r="Q40" s="2287"/>
      <c r="CN40" s="2171"/>
    </row>
    <row r="41" spans="1:92" ht="36" hidden="1" customHeight="1" x14ac:dyDescent="0.6">
      <c r="A41" s="2283">
        <v>39356</v>
      </c>
      <c r="B41" s="2284">
        <v>0.94550000000000001</v>
      </c>
      <c r="C41" s="2284"/>
      <c r="D41" s="2284">
        <v>1.9334</v>
      </c>
      <c r="E41" s="2284"/>
      <c r="F41" s="2284">
        <v>1.3475999999999999</v>
      </c>
      <c r="G41" s="2284"/>
      <c r="H41" s="2284">
        <v>0.81710000000000005</v>
      </c>
      <c r="I41" s="2284"/>
      <c r="J41" s="2284">
        <v>8.3000000000000001E-3</v>
      </c>
      <c r="K41" s="2285"/>
      <c r="L41" s="2286"/>
      <c r="M41" s="2026"/>
      <c r="N41" s="2026"/>
      <c r="O41" s="2026"/>
      <c r="P41" s="2026"/>
      <c r="Q41" s="2287"/>
      <c r="CN41" s="2171"/>
    </row>
    <row r="42" spans="1:92" ht="36" hidden="1" customHeight="1" x14ac:dyDescent="0.6">
      <c r="A42" s="2283">
        <v>39387</v>
      </c>
      <c r="B42" s="2284">
        <v>0.96799999999999997</v>
      </c>
      <c r="C42" s="2284"/>
      <c r="D42" s="2284">
        <v>2.0224000000000002</v>
      </c>
      <c r="E42" s="2284"/>
      <c r="F42" s="2284">
        <v>1.4428000000000001</v>
      </c>
      <c r="G42" s="2284"/>
      <c r="H42" s="2284">
        <v>0.85419999999999996</v>
      </c>
      <c r="I42" s="2284"/>
      <c r="J42" s="2284">
        <v>8.6999999999999994E-3</v>
      </c>
      <c r="K42" s="2285"/>
      <c r="L42" s="2286"/>
      <c r="M42" s="2026"/>
      <c r="N42" s="2026"/>
      <c r="O42" s="2026"/>
      <c r="P42" s="2026"/>
      <c r="Q42" s="2287"/>
      <c r="CN42" s="2171"/>
    </row>
    <row r="43" spans="1:92" ht="36" hidden="1" customHeight="1" thickBot="1" x14ac:dyDescent="0.65">
      <c r="A43" s="2288">
        <v>39417</v>
      </c>
      <c r="B43" s="2289">
        <v>0.97040000000000004</v>
      </c>
      <c r="C43" s="2289"/>
      <c r="D43" s="2289">
        <v>1.9511000000000001</v>
      </c>
      <c r="E43" s="2289"/>
      <c r="F43" s="2289">
        <v>1.4398</v>
      </c>
      <c r="G43" s="2289"/>
      <c r="H43" s="2289">
        <v>0.85370000000000001</v>
      </c>
      <c r="I43" s="2289"/>
      <c r="J43" s="2289">
        <v>8.6E-3</v>
      </c>
      <c r="K43" s="2290"/>
      <c r="L43" s="2291"/>
      <c r="M43" s="2292"/>
      <c r="N43" s="2292"/>
      <c r="O43" s="2292"/>
      <c r="P43" s="2292"/>
      <c r="Q43" s="2293"/>
      <c r="CN43" s="2171"/>
    </row>
    <row r="44" spans="1:92" ht="36" hidden="1" customHeight="1" thickTop="1" x14ac:dyDescent="0.6">
      <c r="A44" s="2283">
        <v>39448</v>
      </c>
      <c r="B44" s="2284">
        <v>0.97589999999999999</v>
      </c>
      <c r="C44" s="2284"/>
      <c r="D44" s="2284">
        <v>1.9426000000000001</v>
      </c>
      <c r="E44" s="2284"/>
      <c r="F44" s="2284">
        <v>1.446</v>
      </c>
      <c r="G44" s="2284"/>
      <c r="H44" s="2284">
        <v>0.89410000000000001</v>
      </c>
      <c r="I44" s="2284"/>
      <c r="J44" s="2284">
        <v>9.1000000000000004E-3</v>
      </c>
      <c r="K44" s="2285"/>
      <c r="L44" s="2295">
        <v>0.98880000000000001</v>
      </c>
      <c r="M44" s="2296"/>
      <c r="N44" s="2296">
        <v>1.9298</v>
      </c>
      <c r="O44" s="2296"/>
      <c r="P44" s="2296">
        <v>1.4164000000000001</v>
      </c>
      <c r="Q44" s="2297"/>
      <c r="R44" s="2298"/>
      <c r="U44" s="2299"/>
      <c r="V44" s="2300"/>
      <c r="W44" s="2300"/>
      <c r="X44" s="2300"/>
      <c r="CN44" s="2171"/>
    </row>
    <row r="45" spans="1:92" ht="36" hidden="1" customHeight="1" x14ac:dyDescent="0.6">
      <c r="A45" s="2283">
        <v>39479</v>
      </c>
      <c r="B45" s="2284">
        <v>0.97509999999999997</v>
      </c>
      <c r="C45" s="2284"/>
      <c r="D45" s="2284">
        <v>1.954</v>
      </c>
      <c r="E45" s="2284"/>
      <c r="F45" s="2284">
        <v>1.4863999999999999</v>
      </c>
      <c r="G45" s="2284"/>
      <c r="H45" s="2284">
        <v>0.92769999999999997</v>
      </c>
      <c r="I45" s="2284"/>
      <c r="J45" s="2284">
        <v>9.2999999999999992E-3</v>
      </c>
      <c r="K45" s="2285"/>
      <c r="L45" s="2295">
        <v>0.98819999999999997</v>
      </c>
      <c r="M45" s="2296"/>
      <c r="N45" s="2296">
        <v>1.9317</v>
      </c>
      <c r="O45" s="2296"/>
      <c r="P45" s="2296">
        <v>1.4550000000000001</v>
      </c>
      <c r="Q45" s="2297"/>
      <c r="R45" s="2298"/>
      <c r="U45" s="2299"/>
      <c r="V45" s="2300"/>
      <c r="W45" s="2300"/>
      <c r="X45" s="2300"/>
      <c r="CN45" s="2171"/>
    </row>
    <row r="46" spans="1:92" ht="36" hidden="1" customHeight="1" x14ac:dyDescent="0.6">
      <c r="A46" s="2283">
        <v>39508</v>
      </c>
      <c r="B46" s="2284">
        <v>0.97799999999999998</v>
      </c>
      <c r="C46" s="2284"/>
      <c r="D46" s="2284">
        <v>1.9618</v>
      </c>
      <c r="E46" s="2284"/>
      <c r="F46" s="2284">
        <v>1.546</v>
      </c>
      <c r="G46" s="2284"/>
      <c r="H46" s="2284">
        <v>0.98109999999999997</v>
      </c>
      <c r="I46" s="2284"/>
      <c r="J46" s="2284">
        <v>9.7999999999999997E-3</v>
      </c>
      <c r="K46" s="2285"/>
      <c r="L46" s="2295">
        <v>0.98980000000000001</v>
      </c>
      <c r="M46" s="2296"/>
      <c r="N46" s="2296">
        <v>1.9578</v>
      </c>
      <c r="O46" s="2296"/>
      <c r="P46" s="2296">
        <v>1.55</v>
      </c>
      <c r="Q46" s="2297"/>
      <c r="R46" s="2298"/>
      <c r="CN46" s="2171"/>
    </row>
    <row r="47" spans="1:92" ht="36" hidden="1" customHeight="1" x14ac:dyDescent="0.6">
      <c r="A47" s="2283">
        <v>39539</v>
      </c>
      <c r="B47" s="2284">
        <v>0.98719999999999997</v>
      </c>
      <c r="C47" s="2284"/>
      <c r="D47" s="2284">
        <v>1.9552</v>
      </c>
      <c r="E47" s="2284"/>
      <c r="F47" s="2284">
        <v>1.5548</v>
      </c>
      <c r="G47" s="2284"/>
      <c r="H47" s="2284">
        <v>0.95020000000000004</v>
      </c>
      <c r="I47" s="2284"/>
      <c r="J47" s="2284">
        <v>9.4999999999999998E-3</v>
      </c>
      <c r="K47" s="2285"/>
      <c r="L47" s="2295">
        <v>1.0041</v>
      </c>
      <c r="M47" s="2296"/>
      <c r="N47" s="2296">
        <v>1.9724999999999999</v>
      </c>
      <c r="O47" s="2296"/>
      <c r="P47" s="2296">
        <v>1.5718000000000001</v>
      </c>
      <c r="Q47" s="2297"/>
      <c r="R47" s="2298"/>
      <c r="U47" s="2299"/>
      <c r="V47" s="2300"/>
      <c r="W47" s="2300"/>
      <c r="X47" s="2300"/>
      <c r="CN47" s="2171"/>
    </row>
    <row r="48" spans="1:92" ht="36" hidden="1" customHeight="1" x14ac:dyDescent="0.6">
      <c r="A48" s="2283">
        <v>39569</v>
      </c>
      <c r="B48" s="2284">
        <v>1.0024</v>
      </c>
      <c r="C48" s="2284"/>
      <c r="D48" s="2284">
        <v>1.982</v>
      </c>
      <c r="E48" s="2284"/>
      <c r="F48" s="2284">
        <v>1.5833999999999999</v>
      </c>
      <c r="G48" s="2284"/>
      <c r="H48" s="2284">
        <v>0.94789999999999996</v>
      </c>
      <c r="I48" s="2284"/>
      <c r="J48" s="2284">
        <v>9.4999999999999998E-3</v>
      </c>
      <c r="K48" s="2285"/>
      <c r="L48" s="2295">
        <v>1.0141</v>
      </c>
      <c r="M48" s="2296"/>
      <c r="N48" s="2296">
        <v>1.9850000000000001</v>
      </c>
      <c r="O48" s="2296"/>
      <c r="P48" s="2296">
        <v>1.5823</v>
      </c>
      <c r="Q48" s="2297"/>
      <c r="R48" s="2298"/>
      <c r="U48" s="2298"/>
      <c r="V48" s="2298"/>
      <c r="W48" s="2298"/>
      <c r="X48" s="2298"/>
      <c r="CN48" s="2171"/>
    </row>
    <row r="49" spans="1:92" ht="36" hidden="1" customHeight="1" x14ac:dyDescent="0.6">
      <c r="A49" s="2283">
        <v>39600</v>
      </c>
      <c r="B49" s="2284">
        <v>1.0325</v>
      </c>
      <c r="C49" s="2284"/>
      <c r="D49" s="2284">
        <v>2.0453999999999999</v>
      </c>
      <c r="E49" s="2284"/>
      <c r="F49" s="2284">
        <v>1.6315</v>
      </c>
      <c r="G49" s="2284"/>
      <c r="H49" s="2284">
        <v>1.0039</v>
      </c>
      <c r="I49" s="2284"/>
      <c r="J49" s="2284">
        <v>9.7000000000000003E-3</v>
      </c>
      <c r="K49" s="2285"/>
      <c r="L49" s="2295">
        <v>1.0525</v>
      </c>
      <c r="M49" s="2296"/>
      <c r="N49" s="2296">
        <v>2.0491000000000001</v>
      </c>
      <c r="O49" s="2296"/>
      <c r="P49" s="2296">
        <v>1.6312</v>
      </c>
      <c r="Q49" s="2297"/>
      <c r="R49" s="2298"/>
      <c r="U49" s="2298"/>
      <c r="V49" s="2298"/>
      <c r="W49" s="2298"/>
      <c r="X49" s="2298"/>
      <c r="CN49" s="2171"/>
    </row>
    <row r="50" spans="1:92" ht="36" hidden="1" customHeight="1" x14ac:dyDescent="0.6">
      <c r="A50" s="2283">
        <v>39630</v>
      </c>
      <c r="B50" s="2284">
        <v>1.0691999999999999</v>
      </c>
      <c r="C50" s="2284"/>
      <c r="D50" s="2284">
        <v>2.1549999999999998</v>
      </c>
      <c r="E50" s="2284"/>
      <c r="F50" s="2284">
        <v>1.6944999999999999</v>
      </c>
      <c r="G50" s="2284"/>
      <c r="H50" s="2284">
        <v>1.0168999999999999</v>
      </c>
      <c r="I50" s="2284"/>
      <c r="J50" s="2284">
        <v>9.9000000000000008E-3</v>
      </c>
      <c r="K50" s="2285"/>
      <c r="L50" s="2295">
        <v>1.0809</v>
      </c>
      <c r="M50" s="2296"/>
      <c r="N50" s="2296">
        <v>2.1379999999999999</v>
      </c>
      <c r="O50" s="2296"/>
      <c r="P50" s="2296">
        <v>1.6904999999999999</v>
      </c>
      <c r="Q50" s="2297"/>
      <c r="R50" s="2298"/>
      <c r="U50" s="2298"/>
      <c r="V50" s="2298"/>
      <c r="W50" s="2298"/>
      <c r="X50" s="2298"/>
      <c r="CN50" s="2171"/>
    </row>
    <row r="51" spans="1:92" ht="36" hidden="1" customHeight="1" x14ac:dyDescent="0.6">
      <c r="A51" s="2283">
        <v>39661</v>
      </c>
      <c r="B51" s="2284">
        <v>1.1161000000000001</v>
      </c>
      <c r="C51" s="2284"/>
      <c r="D51" s="2284">
        <v>2.0453000000000001</v>
      </c>
      <c r="E51" s="2284"/>
      <c r="F51" s="2284">
        <v>1.6466000000000001</v>
      </c>
      <c r="G51" s="2284"/>
      <c r="H51" s="2284">
        <v>1.0024</v>
      </c>
      <c r="I51" s="2284"/>
      <c r="J51" s="2284">
        <v>1.01E-2</v>
      </c>
      <c r="K51" s="2285"/>
      <c r="L51" s="2295">
        <v>1.1294</v>
      </c>
      <c r="M51" s="2296"/>
      <c r="N51" s="2296">
        <v>2.1063000000000001</v>
      </c>
      <c r="O51" s="2296"/>
      <c r="P51" s="2296">
        <v>1.6732</v>
      </c>
      <c r="Q51" s="2297"/>
      <c r="R51" s="2298"/>
      <c r="U51" s="2298"/>
      <c r="V51" s="2298"/>
      <c r="W51" s="2298"/>
      <c r="X51" s="2298"/>
      <c r="CN51" s="2171"/>
    </row>
    <row r="52" spans="1:92" ht="36" hidden="1" customHeight="1" x14ac:dyDescent="0.6">
      <c r="A52" s="2283">
        <v>39692</v>
      </c>
      <c r="B52" s="2284">
        <v>1.1345000000000001</v>
      </c>
      <c r="C52" s="2284"/>
      <c r="D52" s="2284">
        <v>2.0594000000000001</v>
      </c>
      <c r="E52" s="2284"/>
      <c r="F52" s="2284">
        <v>1.6532</v>
      </c>
      <c r="G52" s="2284"/>
      <c r="H52" s="2284">
        <v>1.0321</v>
      </c>
      <c r="I52" s="2284"/>
      <c r="J52" s="2284">
        <v>1.06E-2</v>
      </c>
      <c r="K52" s="2285"/>
      <c r="L52" s="2295">
        <v>1.1561999999999999</v>
      </c>
      <c r="M52" s="2296"/>
      <c r="N52" s="2296">
        <v>2.0207000000000002</v>
      </c>
      <c r="O52" s="2296"/>
      <c r="P52" s="2296">
        <v>1.6796</v>
      </c>
      <c r="Q52" s="2297"/>
      <c r="R52" s="2298"/>
      <c r="U52" s="2298"/>
      <c r="V52" s="2298"/>
      <c r="W52" s="2298"/>
      <c r="X52" s="2298"/>
      <c r="CN52" s="2171"/>
    </row>
    <row r="53" spans="1:92" ht="36" hidden="1" customHeight="1" x14ac:dyDescent="0.6">
      <c r="A53" s="2283">
        <v>39722</v>
      </c>
      <c r="B53" s="2284">
        <v>1.1565000000000001</v>
      </c>
      <c r="C53" s="2284"/>
      <c r="D53" s="2284">
        <v>1.8781000000000001</v>
      </c>
      <c r="E53" s="2284"/>
      <c r="F53" s="2284">
        <v>1.5084</v>
      </c>
      <c r="G53" s="2284"/>
      <c r="H53" s="2284">
        <v>1.006</v>
      </c>
      <c r="I53" s="2284"/>
      <c r="J53" s="2284">
        <v>1.18E-2</v>
      </c>
      <c r="K53" s="2285"/>
      <c r="L53" s="2295">
        <v>1.1932</v>
      </c>
      <c r="M53" s="2296"/>
      <c r="N53" s="2296">
        <v>1.9673</v>
      </c>
      <c r="O53" s="2296"/>
      <c r="P53" s="2296">
        <v>1.5631999999999999</v>
      </c>
      <c r="Q53" s="2297"/>
      <c r="R53" s="2298"/>
      <c r="U53" s="2298"/>
      <c r="V53" s="2298"/>
      <c r="W53" s="2298"/>
      <c r="X53" s="2298"/>
      <c r="CN53" s="2171"/>
    </row>
    <row r="54" spans="1:92" ht="36" hidden="1" customHeight="1" x14ac:dyDescent="0.6">
      <c r="A54" s="2283">
        <v>39753</v>
      </c>
      <c r="B54" s="2284">
        <v>1.1777</v>
      </c>
      <c r="C54" s="2284"/>
      <c r="D54" s="2284">
        <v>1.8025</v>
      </c>
      <c r="E54" s="2284"/>
      <c r="F54" s="2284">
        <v>1.5410999999999999</v>
      </c>
      <c r="G54" s="2284"/>
      <c r="H54" s="2284">
        <v>0.98519999999999996</v>
      </c>
      <c r="I54" s="2284"/>
      <c r="J54" s="2284">
        <v>1.24E-2</v>
      </c>
      <c r="K54" s="2285"/>
      <c r="L54" s="2295">
        <v>1.196</v>
      </c>
      <c r="M54" s="2296"/>
      <c r="N54" s="2296">
        <v>1.8295999999999999</v>
      </c>
      <c r="O54" s="2296"/>
      <c r="P54" s="2296">
        <v>1.5382</v>
      </c>
      <c r="Q54" s="2297"/>
      <c r="R54" s="2298"/>
      <c r="U54" s="2298"/>
      <c r="V54" s="2298"/>
      <c r="W54" s="2298"/>
      <c r="X54" s="2298"/>
      <c r="CN54" s="2171"/>
    </row>
    <row r="55" spans="1:92" ht="36" hidden="1" customHeight="1" thickBot="1" x14ac:dyDescent="0.65">
      <c r="A55" s="2283">
        <v>39783</v>
      </c>
      <c r="B55" s="2284">
        <v>1.2141</v>
      </c>
      <c r="C55" s="2284"/>
      <c r="D55" s="2284">
        <v>1.8048999999999999</v>
      </c>
      <c r="E55" s="2284"/>
      <c r="F55" s="2284">
        <v>1.7211000000000001</v>
      </c>
      <c r="G55" s="2284"/>
      <c r="H55" s="2284">
        <v>1.1479999999999999</v>
      </c>
      <c r="I55" s="2284"/>
      <c r="J55" s="2284">
        <v>1.35E-2</v>
      </c>
      <c r="K55" s="2285"/>
      <c r="L55" s="2295">
        <v>1.2457</v>
      </c>
      <c r="M55" s="2296"/>
      <c r="N55" s="2296">
        <v>1.8654999999999999</v>
      </c>
      <c r="O55" s="2296"/>
      <c r="P55" s="2296">
        <v>1.6887000000000001</v>
      </c>
      <c r="Q55" s="2297"/>
      <c r="R55" s="2298"/>
      <c r="U55" s="2298"/>
      <c r="V55" s="2298"/>
      <c r="W55" s="2298"/>
      <c r="X55" s="2298"/>
      <c r="CN55" s="2171"/>
    </row>
    <row r="56" spans="1:92" ht="36" hidden="1" customHeight="1" thickTop="1" x14ac:dyDescent="0.6">
      <c r="A56" s="2277">
        <v>39814</v>
      </c>
      <c r="B56" s="2278">
        <v>1.2827999999999999</v>
      </c>
      <c r="C56" s="2278"/>
      <c r="D56" s="2278">
        <v>1.8382000000000001</v>
      </c>
      <c r="E56" s="2278"/>
      <c r="F56" s="2278">
        <v>1.7067000000000001</v>
      </c>
      <c r="G56" s="2278"/>
      <c r="H56" s="2278">
        <v>1.0949</v>
      </c>
      <c r="I56" s="2278"/>
      <c r="J56" s="2278">
        <v>1.4200000000000001E-2</v>
      </c>
      <c r="K56" s="2279"/>
      <c r="L56" s="2301">
        <v>1.3368</v>
      </c>
      <c r="M56" s="2302"/>
      <c r="N56" s="2302">
        <v>1.8573</v>
      </c>
      <c r="O56" s="2302"/>
      <c r="P56" s="2302">
        <v>1.7314000000000001</v>
      </c>
      <c r="Q56" s="2303"/>
      <c r="R56" s="2304"/>
      <c r="U56" s="2298"/>
      <c r="V56" s="2298"/>
      <c r="W56" s="2298"/>
      <c r="X56" s="2298"/>
    </row>
    <row r="57" spans="1:92" ht="36" hidden="1" customHeight="1" x14ac:dyDescent="0.6">
      <c r="A57" s="2283">
        <v>39845</v>
      </c>
      <c r="B57" s="2284">
        <v>1.3402000000000001</v>
      </c>
      <c r="C57" s="2284"/>
      <c r="D57" s="2284">
        <v>1.9411</v>
      </c>
      <c r="E57" s="2284"/>
      <c r="F57" s="2284">
        <v>1.7468999999999999</v>
      </c>
      <c r="G57" s="2284"/>
      <c r="H57" s="2284">
        <v>1.1349</v>
      </c>
      <c r="I57" s="2284"/>
      <c r="J57" s="2284">
        <v>1.3599999999999999E-2</v>
      </c>
      <c r="K57" s="2285"/>
      <c r="L57" s="2295">
        <v>1.3936999999999999</v>
      </c>
      <c r="M57" s="2296"/>
      <c r="N57" s="2296">
        <v>1.9246000000000001</v>
      </c>
      <c r="O57" s="2296"/>
      <c r="P57" s="2296">
        <v>1.7612000000000001</v>
      </c>
      <c r="Q57" s="2305"/>
      <c r="R57" s="2304"/>
      <c r="U57" s="2298"/>
      <c r="V57" s="2298"/>
      <c r="W57" s="2298"/>
      <c r="X57" s="2298"/>
    </row>
    <row r="58" spans="1:92" ht="36" hidden="1" customHeight="1" x14ac:dyDescent="0.6">
      <c r="A58" s="2283">
        <v>39873</v>
      </c>
      <c r="B58" s="2284">
        <v>1.3832</v>
      </c>
      <c r="C58" s="2284"/>
      <c r="D58" s="2284">
        <v>1.9908999999999999</v>
      </c>
      <c r="E58" s="2284"/>
      <c r="F58" s="2284">
        <v>1.8357000000000001</v>
      </c>
      <c r="G58" s="2284"/>
      <c r="H58" s="2284">
        <v>1.2039</v>
      </c>
      <c r="I58" s="2284"/>
      <c r="J58" s="2284">
        <v>1.4E-2</v>
      </c>
      <c r="K58" s="2285"/>
      <c r="L58" s="2295">
        <v>1.4109</v>
      </c>
      <c r="M58" s="2296"/>
      <c r="N58" s="2296">
        <v>1.9990000000000001</v>
      </c>
      <c r="O58" s="2296"/>
      <c r="P58" s="2296">
        <v>1.8613999999999999</v>
      </c>
      <c r="Q58" s="2305"/>
      <c r="R58" s="2304"/>
      <c r="U58" s="2298"/>
      <c r="V58" s="2298"/>
      <c r="W58" s="2298"/>
      <c r="X58" s="2298"/>
    </row>
    <row r="59" spans="1:92" ht="36" hidden="1" customHeight="1" x14ac:dyDescent="0.6">
      <c r="A59" s="2283">
        <v>39904</v>
      </c>
      <c r="B59" s="2284">
        <v>1.4041999999999999</v>
      </c>
      <c r="C59" s="2284"/>
      <c r="D59" s="2284">
        <v>2.0491999999999999</v>
      </c>
      <c r="E59" s="2284"/>
      <c r="F59" s="2284">
        <v>1.8453999999999999</v>
      </c>
      <c r="G59" s="2284"/>
      <c r="H59" s="2284">
        <v>1.2343999999999999</v>
      </c>
      <c r="I59" s="2284"/>
      <c r="J59" s="2284">
        <v>1.43E-2</v>
      </c>
      <c r="K59" s="2285"/>
      <c r="L59" s="2295">
        <v>1.4368000000000001</v>
      </c>
      <c r="M59" s="2296"/>
      <c r="N59" s="2296">
        <v>2.0909</v>
      </c>
      <c r="O59" s="2296"/>
      <c r="P59" s="2296">
        <v>1.8635999999999999</v>
      </c>
      <c r="Q59" s="2305"/>
      <c r="R59" s="2304"/>
      <c r="U59" s="2298"/>
      <c r="V59" s="2298"/>
      <c r="W59" s="2298"/>
      <c r="X59" s="2298"/>
    </row>
    <row r="60" spans="1:92" ht="36" hidden="1" customHeight="1" x14ac:dyDescent="0.6">
      <c r="A60" s="2283">
        <v>39934</v>
      </c>
      <c r="B60" s="2284">
        <v>1.4396</v>
      </c>
      <c r="C60" s="2284"/>
      <c r="D60" s="2284">
        <v>2.2063999999999999</v>
      </c>
      <c r="E60" s="2284"/>
      <c r="F60" s="2284">
        <v>1.9973000000000001</v>
      </c>
      <c r="G60" s="2284"/>
      <c r="H60" s="2284">
        <v>1.3126</v>
      </c>
      <c r="I60" s="2284"/>
      <c r="J60" s="2284">
        <v>1.47E-2</v>
      </c>
      <c r="K60" s="2285"/>
      <c r="L60" s="2295">
        <v>1.4507000000000001</v>
      </c>
      <c r="M60" s="2296"/>
      <c r="N60" s="2296">
        <v>2.2496</v>
      </c>
      <c r="O60" s="2296"/>
      <c r="P60" s="2296">
        <v>1.9642999999999999</v>
      </c>
      <c r="Q60" s="2305"/>
      <c r="R60" s="2304"/>
      <c r="U60" s="2299"/>
      <c r="V60" s="2298"/>
      <c r="W60" s="2298"/>
      <c r="X60" s="2298"/>
    </row>
    <row r="61" spans="1:92" ht="36" hidden="1" customHeight="1" x14ac:dyDescent="0.6">
      <c r="A61" s="2283">
        <v>39965</v>
      </c>
      <c r="B61" s="2284">
        <v>1.4724999999999999</v>
      </c>
      <c r="C61" s="2284"/>
      <c r="D61" s="2284">
        <v>2.4140999999999999</v>
      </c>
      <c r="E61" s="2284"/>
      <c r="F61" s="2284">
        <v>2.0657999999999999</v>
      </c>
      <c r="G61" s="2284"/>
      <c r="H61" s="2284">
        <v>1.3446</v>
      </c>
      <c r="I61" s="2284"/>
      <c r="J61" s="2284">
        <v>1.52E-2</v>
      </c>
      <c r="K61" s="2285"/>
      <c r="L61" s="2295">
        <v>1.4806999999999999</v>
      </c>
      <c r="M61" s="2296"/>
      <c r="N61" s="2296">
        <v>2.3904000000000001</v>
      </c>
      <c r="O61" s="2296"/>
      <c r="P61" s="2296">
        <v>2.0402</v>
      </c>
      <c r="Q61" s="2305"/>
      <c r="R61" s="2304"/>
      <c r="U61" s="2298"/>
      <c r="V61" s="2298"/>
      <c r="W61" s="2298"/>
      <c r="X61" s="2298"/>
    </row>
    <row r="62" spans="1:92" ht="36" hidden="1" customHeight="1" x14ac:dyDescent="0.6">
      <c r="A62" s="2283">
        <v>39995</v>
      </c>
      <c r="B62" s="2284">
        <v>1.4858</v>
      </c>
      <c r="C62" s="2284"/>
      <c r="D62" s="2284">
        <v>2.3952</v>
      </c>
      <c r="E62" s="2284"/>
      <c r="F62" s="2284">
        <v>2.0857000000000001</v>
      </c>
      <c r="G62" s="2284"/>
      <c r="H62" s="2284">
        <v>1.351</v>
      </c>
      <c r="I62" s="2284"/>
      <c r="J62" s="2284">
        <v>1.54E-2</v>
      </c>
      <c r="K62" s="2285"/>
      <c r="L62" s="2295">
        <v>1.4841</v>
      </c>
      <c r="M62" s="2296"/>
      <c r="N62" s="2296">
        <v>2.4117999999999999</v>
      </c>
      <c r="O62" s="2296"/>
      <c r="P62" s="2296">
        <v>2.0762</v>
      </c>
      <c r="Q62" s="2305"/>
      <c r="R62" s="2304"/>
      <c r="U62" s="2298"/>
      <c r="V62" s="2298"/>
      <c r="W62" s="2298"/>
      <c r="X62" s="2298"/>
    </row>
    <row r="63" spans="1:92" ht="36" hidden="1" customHeight="1" x14ac:dyDescent="0.6">
      <c r="A63" s="2283">
        <v>40026</v>
      </c>
      <c r="B63" s="2284">
        <v>1.4613</v>
      </c>
      <c r="C63" s="2284"/>
      <c r="D63" s="2284">
        <v>2.3473000000000002</v>
      </c>
      <c r="E63" s="2284"/>
      <c r="F63" s="2284">
        <v>2.0775000000000001</v>
      </c>
      <c r="G63" s="2284"/>
      <c r="H63" s="2284">
        <v>1.3805000000000001</v>
      </c>
      <c r="I63" s="2284"/>
      <c r="J63" s="2284">
        <v>1.5800000000000002E-2</v>
      </c>
      <c r="K63" s="2285"/>
      <c r="L63" s="2295">
        <v>1.4757</v>
      </c>
      <c r="M63" s="2296"/>
      <c r="N63" s="2296">
        <v>2.3858999999999999</v>
      </c>
      <c r="O63" s="2296"/>
      <c r="P63" s="2296">
        <v>2.0804999999999998</v>
      </c>
      <c r="Q63" s="2305"/>
      <c r="R63" s="2304"/>
      <c r="U63" s="2298"/>
      <c r="V63" s="2298"/>
      <c r="W63" s="2298"/>
      <c r="X63" s="2298"/>
    </row>
    <row r="64" spans="1:92" ht="36" hidden="1" customHeight="1" x14ac:dyDescent="0.6">
      <c r="A64" s="2283">
        <v>40057</v>
      </c>
      <c r="B64" s="2284">
        <v>1.4514</v>
      </c>
      <c r="C64" s="2284"/>
      <c r="D64" s="2284">
        <v>2.3298000000000001</v>
      </c>
      <c r="E64" s="2284"/>
      <c r="F64" s="2284">
        <v>2.1175999999999999</v>
      </c>
      <c r="G64" s="2284"/>
      <c r="H64" s="2284">
        <v>1.4081999999999999</v>
      </c>
      <c r="I64" s="2284"/>
      <c r="J64" s="2284">
        <v>1.6199999999999999E-2</v>
      </c>
      <c r="K64" s="2285"/>
      <c r="L64" s="2295">
        <v>1.4757</v>
      </c>
      <c r="M64" s="2296"/>
      <c r="N64" s="2296">
        <v>2.3946000000000001</v>
      </c>
      <c r="O64" s="2296"/>
      <c r="P64" s="2296">
        <v>2.1230000000000002</v>
      </c>
      <c r="Q64" s="2305"/>
      <c r="R64" s="2304"/>
      <c r="U64" s="2298"/>
      <c r="V64" s="2298"/>
      <c r="W64" s="2298"/>
      <c r="X64" s="2298"/>
    </row>
    <row r="65" spans="1:24" ht="36" hidden="1" customHeight="1" x14ac:dyDescent="0.6">
      <c r="A65" s="2283">
        <v>40087</v>
      </c>
      <c r="B65" s="2284">
        <v>1.4416</v>
      </c>
      <c r="C65" s="2284"/>
      <c r="D65" s="2284">
        <v>2.3774999999999999</v>
      </c>
      <c r="E65" s="2284"/>
      <c r="F65" s="2284">
        <v>2.1387999999999998</v>
      </c>
      <c r="G65" s="2284"/>
      <c r="H65" s="2284">
        <v>1.4254</v>
      </c>
      <c r="I65" s="2284"/>
      <c r="J65" s="2284">
        <v>1.6E-2</v>
      </c>
      <c r="K65" s="2285"/>
      <c r="L65" s="2295">
        <v>1.4614</v>
      </c>
      <c r="M65" s="2296"/>
      <c r="N65" s="2296">
        <v>2.3633999999999999</v>
      </c>
      <c r="O65" s="2296"/>
      <c r="P65" s="2296">
        <v>2.1381999999999999</v>
      </c>
      <c r="Q65" s="2305"/>
      <c r="R65" s="2304"/>
      <c r="U65" s="2298"/>
      <c r="V65" s="2298"/>
      <c r="W65" s="2298"/>
      <c r="X65" s="2298"/>
    </row>
    <row r="66" spans="1:24" ht="36" hidden="1" customHeight="1" x14ac:dyDescent="0.6">
      <c r="A66" s="2283">
        <v>40118</v>
      </c>
      <c r="B66" s="2284">
        <v>1.4321999999999999</v>
      </c>
      <c r="C66" s="2284"/>
      <c r="D66" s="2284">
        <v>2.38</v>
      </c>
      <c r="E66" s="2284"/>
      <c r="F66" s="2284">
        <v>2.1528999999999998</v>
      </c>
      <c r="G66" s="2284"/>
      <c r="H66" s="2284">
        <v>1.4348000000000001</v>
      </c>
      <c r="I66" s="2284"/>
      <c r="J66" s="2284">
        <v>1.67E-2</v>
      </c>
      <c r="K66" s="2285"/>
      <c r="L66" s="2295">
        <v>1.4624999999999999</v>
      </c>
      <c r="M66" s="2296"/>
      <c r="N66" s="2296">
        <v>2.3805000000000001</v>
      </c>
      <c r="O66" s="2296"/>
      <c r="P66" s="2296">
        <v>2.1532</v>
      </c>
      <c r="Q66" s="2305"/>
      <c r="R66" s="2304"/>
      <c r="U66" s="2298"/>
      <c r="V66" s="2298"/>
      <c r="W66" s="2298"/>
      <c r="X66" s="2298"/>
    </row>
    <row r="67" spans="1:24" ht="36" hidden="1" customHeight="1" thickBot="1" x14ac:dyDescent="0.65">
      <c r="A67" s="2288">
        <v>40148</v>
      </c>
      <c r="B67" s="2289">
        <v>1.4283999999999999</v>
      </c>
      <c r="C67" s="2289"/>
      <c r="D67" s="2289">
        <v>2.2991000000000001</v>
      </c>
      <c r="E67" s="2289"/>
      <c r="F67" s="2289">
        <v>2.0484</v>
      </c>
      <c r="G67" s="2289"/>
      <c r="H67" s="2289">
        <v>1.3917999999999999</v>
      </c>
      <c r="I67" s="2289"/>
      <c r="J67" s="2289">
        <v>1.5599999999999999E-2</v>
      </c>
      <c r="K67" s="2290"/>
      <c r="L67" s="2306">
        <v>1.4623999999999999</v>
      </c>
      <c r="M67" s="2307"/>
      <c r="N67" s="2307">
        <v>2.3304999999999998</v>
      </c>
      <c r="O67" s="2307"/>
      <c r="P67" s="2307">
        <v>2.081</v>
      </c>
      <c r="Q67" s="2308"/>
      <c r="R67" s="2304"/>
      <c r="U67" s="2298"/>
      <c r="V67" s="2298"/>
      <c r="W67" s="2298"/>
      <c r="X67" s="2298"/>
    </row>
    <row r="68" spans="1:24" ht="36" hidden="1" customHeight="1" thickTop="1" x14ac:dyDescent="0.6">
      <c r="A68" s="2283">
        <v>40179</v>
      </c>
      <c r="B68" s="2309">
        <v>1.4257</v>
      </c>
      <c r="C68" s="2309"/>
      <c r="D68" s="2309">
        <v>2.31</v>
      </c>
      <c r="E68" s="2309"/>
      <c r="F68" s="2309">
        <v>2.0057999999999998</v>
      </c>
      <c r="G68" s="2309"/>
      <c r="H68" s="2309">
        <v>1.3573999999999999</v>
      </c>
      <c r="I68" s="2309"/>
      <c r="J68" s="2309">
        <v>1.5800000000000002E-2</v>
      </c>
      <c r="K68" s="2310"/>
      <c r="L68" s="2295">
        <v>1.4545999999999999</v>
      </c>
      <c r="M68" s="2296"/>
      <c r="N68" s="2296">
        <v>2.3285</v>
      </c>
      <c r="O68" s="2296"/>
      <c r="P68" s="2296">
        <v>2.0358999999999998</v>
      </c>
      <c r="Q68" s="2305"/>
      <c r="R68" s="2304"/>
      <c r="U68" s="2298"/>
      <c r="V68" s="2298"/>
      <c r="W68" s="2298"/>
      <c r="X68" s="2298"/>
    </row>
    <row r="69" spans="1:24" ht="36" hidden="1" customHeight="1" x14ac:dyDescent="0.6">
      <c r="A69" s="2283">
        <v>40210</v>
      </c>
      <c r="B69" s="2309">
        <v>1.4266000000000001</v>
      </c>
      <c r="C69" s="2309"/>
      <c r="D69" s="2309">
        <v>2.9135</v>
      </c>
      <c r="E69" s="2309"/>
      <c r="F69" s="2309">
        <v>1.9338</v>
      </c>
      <c r="G69" s="2309"/>
      <c r="H69" s="2309">
        <v>1.3259000000000001</v>
      </c>
      <c r="I69" s="2309"/>
      <c r="J69" s="2309">
        <v>1.6E-2</v>
      </c>
      <c r="K69" s="2310"/>
      <c r="L69" s="2295">
        <v>1.4523999999999999</v>
      </c>
      <c r="M69" s="2296"/>
      <c r="N69" s="2296">
        <v>2.2677999999999998</v>
      </c>
      <c r="O69" s="2296"/>
      <c r="P69" s="2296">
        <v>1.9767999999999999</v>
      </c>
      <c r="Q69" s="2305"/>
      <c r="R69" s="2304"/>
      <c r="U69" s="2298"/>
      <c r="V69" s="2298"/>
      <c r="W69" s="2298"/>
      <c r="X69" s="2298"/>
    </row>
    <row r="70" spans="1:24" ht="36" hidden="1" customHeight="1" x14ac:dyDescent="0.6">
      <c r="A70" s="2283">
        <v>40238</v>
      </c>
      <c r="B70" s="2309">
        <v>1.4168000000000001</v>
      </c>
      <c r="C70" s="2309"/>
      <c r="D70" s="2309">
        <v>2.1356999999999999</v>
      </c>
      <c r="E70" s="2309"/>
      <c r="F70" s="2309">
        <v>1.9108000000000001</v>
      </c>
      <c r="G70" s="2309"/>
      <c r="H70" s="2309">
        <v>1.3347</v>
      </c>
      <c r="I70" s="2309"/>
      <c r="J70" s="2309">
        <v>1.52E-2</v>
      </c>
      <c r="K70" s="2310"/>
      <c r="L70" s="2295">
        <v>1.4489000000000001</v>
      </c>
      <c r="M70" s="2296"/>
      <c r="N70" s="2296">
        <v>2.1755</v>
      </c>
      <c r="O70" s="2296"/>
      <c r="P70" s="2296">
        <v>1.9691000000000001</v>
      </c>
      <c r="Q70" s="2305"/>
      <c r="R70" s="2304"/>
      <c r="U70" s="2298"/>
      <c r="V70" s="2298"/>
      <c r="W70" s="2298"/>
      <c r="X70" s="2298"/>
    </row>
    <row r="71" spans="1:24" ht="36" hidden="1" customHeight="1" x14ac:dyDescent="0.6">
      <c r="A71" s="2283">
        <v>40269</v>
      </c>
      <c r="B71" s="2309">
        <v>1.417</v>
      </c>
      <c r="C71" s="2309"/>
      <c r="D71" s="2309">
        <v>2.1705999999999999</v>
      </c>
      <c r="E71" s="2309"/>
      <c r="F71" s="2309">
        <v>1.8747</v>
      </c>
      <c r="G71" s="2309"/>
      <c r="H71" s="2309">
        <v>1.3159000000000001</v>
      </c>
      <c r="I71" s="2309"/>
      <c r="J71" s="2309">
        <v>1.5100000000000001E-2</v>
      </c>
      <c r="K71" s="2310"/>
      <c r="L71" s="2295">
        <v>1.4437</v>
      </c>
      <c r="M71" s="2296"/>
      <c r="N71" s="2296">
        <v>2.2343999999999999</v>
      </c>
      <c r="O71" s="2296"/>
      <c r="P71" s="2296">
        <v>1.9281999999999999</v>
      </c>
      <c r="Q71" s="2305"/>
      <c r="R71" s="2304"/>
      <c r="U71" s="2298"/>
      <c r="V71" s="2298"/>
      <c r="W71" s="2298"/>
      <c r="X71" s="2298"/>
    </row>
    <row r="72" spans="1:24" ht="36" hidden="1" customHeight="1" x14ac:dyDescent="0.6">
      <c r="A72" s="2283">
        <v>40299</v>
      </c>
      <c r="B72" s="2309">
        <v>1.4206000000000001</v>
      </c>
      <c r="C72" s="2309"/>
      <c r="D72" s="2309">
        <v>2.0592999999999999</v>
      </c>
      <c r="E72" s="2309"/>
      <c r="F72" s="2309">
        <v>1.7470000000000001</v>
      </c>
      <c r="G72" s="2309"/>
      <c r="H72" s="2309">
        <v>1.2274</v>
      </c>
      <c r="I72" s="2309"/>
      <c r="J72" s="2309">
        <v>1.55E-2</v>
      </c>
      <c r="K72" s="2310"/>
      <c r="L72" s="2295">
        <v>1.4337</v>
      </c>
      <c r="M72" s="2296"/>
      <c r="N72" s="2296">
        <v>2.0691000000000002</v>
      </c>
      <c r="O72" s="2296"/>
      <c r="P72" s="2296">
        <v>1.7732000000000001</v>
      </c>
      <c r="Q72" s="2305"/>
      <c r="R72" s="2304"/>
      <c r="U72" s="2299"/>
      <c r="V72" s="2298"/>
      <c r="W72" s="2298"/>
      <c r="X72" s="2298"/>
    </row>
    <row r="73" spans="1:24" ht="36" hidden="1" customHeight="1" x14ac:dyDescent="0.6">
      <c r="A73" s="2283">
        <v>40330</v>
      </c>
      <c r="B73" s="2309">
        <v>1.4267000000000001</v>
      </c>
      <c r="C73" s="2309"/>
      <c r="D73" s="2309">
        <v>2.1191</v>
      </c>
      <c r="E73" s="2309"/>
      <c r="F73" s="2309">
        <v>1.7277</v>
      </c>
      <c r="G73" s="2309"/>
      <c r="H73" s="2309">
        <v>1.3160000000000001</v>
      </c>
      <c r="I73" s="2309"/>
      <c r="J73" s="2309">
        <v>1.61E-2</v>
      </c>
      <c r="K73" s="2310"/>
      <c r="L73" s="2295">
        <v>1.44</v>
      </c>
      <c r="M73" s="2296"/>
      <c r="N73" s="2296">
        <v>2.1012</v>
      </c>
      <c r="O73" s="2296"/>
      <c r="P73" s="2296">
        <v>1.7629999999999999</v>
      </c>
      <c r="Q73" s="2305"/>
      <c r="R73" s="2304"/>
      <c r="U73" s="2298"/>
      <c r="V73" s="2298"/>
      <c r="W73" s="2298"/>
      <c r="X73" s="2298"/>
    </row>
    <row r="74" spans="1:24" ht="36" hidden="1" customHeight="1" x14ac:dyDescent="0.6">
      <c r="A74" s="2283">
        <v>40360</v>
      </c>
      <c r="B74" s="2309">
        <v>1.4353</v>
      </c>
      <c r="C74" s="2309"/>
      <c r="D74" s="2309">
        <v>2.2395999999999998</v>
      </c>
      <c r="E74" s="2309"/>
      <c r="F74" s="2309">
        <v>1.8526</v>
      </c>
      <c r="G74" s="2309"/>
      <c r="H74" s="2309">
        <v>1.3835</v>
      </c>
      <c r="I74" s="2309"/>
      <c r="J74" s="2309">
        <v>1.67E-2</v>
      </c>
      <c r="K74" s="2310"/>
      <c r="L74" s="2295">
        <v>1.4504999999999999</v>
      </c>
      <c r="M74" s="2296"/>
      <c r="N74" s="2296">
        <v>2.2191000000000001</v>
      </c>
      <c r="O74" s="2296"/>
      <c r="P74" s="2296">
        <v>1.8541000000000001</v>
      </c>
      <c r="Q74" s="2305"/>
      <c r="R74" s="2304"/>
      <c r="U74" s="2298"/>
      <c r="V74" s="2298"/>
      <c r="W74" s="2298"/>
      <c r="X74" s="2298"/>
    </row>
    <row r="75" spans="1:24" ht="36" hidden="1" customHeight="1" x14ac:dyDescent="0.6">
      <c r="A75" s="2283">
        <v>40391</v>
      </c>
      <c r="B75" s="2309">
        <v>1.4307000000000001</v>
      </c>
      <c r="C75" s="2309"/>
      <c r="D75" s="2309">
        <v>2.1949999999999998</v>
      </c>
      <c r="E75" s="2309"/>
      <c r="F75" s="2309">
        <v>1.8082</v>
      </c>
      <c r="G75" s="2309"/>
      <c r="H75" s="2309">
        <v>1.4024000000000001</v>
      </c>
      <c r="I75" s="2309"/>
      <c r="J75" s="2309">
        <v>1.7000000000000001E-2</v>
      </c>
      <c r="K75" s="2310"/>
      <c r="L75" s="2295">
        <v>1.4497</v>
      </c>
      <c r="M75" s="2296"/>
      <c r="N75" s="2296">
        <v>2.2313999999999998</v>
      </c>
      <c r="O75" s="2296"/>
      <c r="P75" s="2296">
        <v>1.825</v>
      </c>
      <c r="Q75" s="2305"/>
      <c r="R75" s="2304"/>
      <c r="U75" s="2298"/>
      <c r="V75" s="2298"/>
      <c r="W75" s="2298"/>
      <c r="X75" s="2298"/>
    </row>
    <row r="76" spans="1:24" ht="36" hidden="1" customHeight="1" x14ac:dyDescent="0.6">
      <c r="A76" s="2283">
        <v>40422</v>
      </c>
      <c r="B76" s="2309">
        <v>1.4269000000000001</v>
      </c>
      <c r="C76" s="2309"/>
      <c r="D76" s="2309">
        <v>2.2503000000000002</v>
      </c>
      <c r="E76" s="2309"/>
      <c r="F76" s="2309">
        <v>1.944</v>
      </c>
      <c r="G76" s="2309"/>
      <c r="H76" s="2309">
        <v>1.4648000000000001</v>
      </c>
      <c r="I76" s="2309"/>
      <c r="J76" s="2309">
        <v>1.72E-2</v>
      </c>
      <c r="K76" s="2310"/>
      <c r="L76" s="2295">
        <v>1.4498</v>
      </c>
      <c r="M76" s="2296"/>
      <c r="N76" s="2296">
        <v>2.2311999999999999</v>
      </c>
      <c r="O76" s="2296"/>
      <c r="P76" s="2296">
        <v>1.8791</v>
      </c>
      <c r="Q76" s="2305"/>
      <c r="R76" s="2304"/>
      <c r="U76" s="2298"/>
      <c r="V76" s="2298"/>
      <c r="W76" s="2298"/>
      <c r="X76" s="2298"/>
    </row>
    <row r="77" spans="1:24" ht="36" hidden="1" customHeight="1" x14ac:dyDescent="0.6">
      <c r="A77" s="2283">
        <v>40452</v>
      </c>
      <c r="B77" s="2309">
        <v>1.4293</v>
      </c>
      <c r="C77" s="2309"/>
      <c r="D77" s="2309">
        <v>2.2492999999999999</v>
      </c>
      <c r="E77" s="2309"/>
      <c r="F77" s="2309">
        <v>1.9752000000000001</v>
      </c>
      <c r="G77" s="2309"/>
      <c r="H77" s="2309">
        <v>1.4463999999999999</v>
      </c>
      <c r="I77" s="2309"/>
      <c r="J77" s="2309">
        <v>1.78E-2</v>
      </c>
      <c r="K77" s="2310"/>
      <c r="L77" s="2295">
        <v>1.4459</v>
      </c>
      <c r="M77" s="2296"/>
      <c r="N77" s="2296">
        <v>2.2521</v>
      </c>
      <c r="O77" s="2296"/>
      <c r="P77" s="2296">
        <v>1.9528000000000001</v>
      </c>
      <c r="Q77" s="2305"/>
      <c r="R77" s="2304"/>
      <c r="U77" s="2298"/>
      <c r="V77" s="2298"/>
      <c r="W77" s="2298"/>
      <c r="X77" s="2298"/>
    </row>
    <row r="78" spans="1:24" ht="36" hidden="1" customHeight="1" x14ac:dyDescent="0.6">
      <c r="A78" s="2283">
        <v>40483</v>
      </c>
      <c r="B78" s="2309">
        <v>1.4367000000000001</v>
      </c>
      <c r="C78" s="2309"/>
      <c r="D78" s="2309">
        <v>2.1806000000000001</v>
      </c>
      <c r="E78" s="2309"/>
      <c r="F78" s="2309">
        <v>1.8895999999999999</v>
      </c>
      <c r="G78" s="2309"/>
      <c r="H78" s="2309">
        <v>1.444</v>
      </c>
      <c r="I78" s="2309"/>
      <c r="J78" s="2309">
        <v>1.7100000000000001E-2</v>
      </c>
      <c r="K78" s="2310"/>
      <c r="L78" s="2295">
        <v>1.4530000000000001</v>
      </c>
      <c r="M78" s="2296"/>
      <c r="N78" s="2296">
        <v>2.2848000000000002</v>
      </c>
      <c r="O78" s="2296"/>
      <c r="P78" s="2296">
        <v>1.9665999999999999</v>
      </c>
      <c r="Q78" s="2305"/>
      <c r="R78" s="2304"/>
      <c r="U78" s="2298"/>
      <c r="V78" s="2298"/>
      <c r="W78" s="2298"/>
      <c r="X78" s="2298"/>
    </row>
    <row r="79" spans="1:24" ht="36" hidden="1" customHeight="1" thickBot="1" x14ac:dyDescent="0.65">
      <c r="A79" s="2283">
        <v>40513</v>
      </c>
      <c r="B79" s="2309">
        <v>1.4738</v>
      </c>
      <c r="C79" s="2309"/>
      <c r="D79" s="2309">
        <v>2.2709000000000001</v>
      </c>
      <c r="E79" s="2309"/>
      <c r="F79" s="2309">
        <v>1.9407000000000001</v>
      </c>
      <c r="G79" s="2309"/>
      <c r="H79" s="2309">
        <v>1.5492999999999999</v>
      </c>
      <c r="I79" s="2309"/>
      <c r="J79" s="2309">
        <v>1.7899999999999999E-2</v>
      </c>
      <c r="K79" s="2310"/>
      <c r="L79" s="2295">
        <v>1.4775</v>
      </c>
      <c r="M79" s="2296"/>
      <c r="N79" s="2296">
        <v>2.2683</v>
      </c>
      <c r="O79" s="2296"/>
      <c r="P79" s="2296">
        <v>1.9550000000000001</v>
      </c>
      <c r="Q79" s="2305"/>
      <c r="R79" s="2304"/>
      <c r="U79" s="2298"/>
      <c r="V79" s="2298"/>
      <c r="W79" s="2298"/>
      <c r="X79" s="2298"/>
    </row>
    <row r="80" spans="1:24" ht="36" hidden="1" customHeight="1" thickTop="1" x14ac:dyDescent="0.6">
      <c r="A80" s="2277">
        <v>40544</v>
      </c>
      <c r="B80" s="2311">
        <v>1.5013000000000001</v>
      </c>
      <c r="C80" s="2311"/>
      <c r="D80" s="2311">
        <v>2.3571</v>
      </c>
      <c r="E80" s="2311"/>
      <c r="F80" s="2311">
        <v>2.0402</v>
      </c>
      <c r="G80" s="2311"/>
      <c r="H80" s="2311">
        <v>1.5694999999999999</v>
      </c>
      <c r="I80" s="2311"/>
      <c r="J80" s="2311">
        <v>1.7999999999999999E-2</v>
      </c>
      <c r="K80" s="2312"/>
      <c r="L80" s="2301">
        <v>1.5052000000000001</v>
      </c>
      <c r="M80" s="2302"/>
      <c r="N80" s="2302">
        <v>2.3491</v>
      </c>
      <c r="O80" s="2302"/>
      <c r="P80" s="2302">
        <v>2.0072999999999999</v>
      </c>
      <c r="Q80" s="2303"/>
      <c r="R80" s="2304"/>
      <c r="U80" s="2298"/>
      <c r="V80" s="2298"/>
      <c r="W80" s="2298"/>
      <c r="X80" s="2298"/>
    </row>
    <row r="81" spans="1:24" ht="36" hidden="1" customHeight="1" x14ac:dyDescent="0.6">
      <c r="A81" s="2283">
        <v>40575</v>
      </c>
      <c r="B81" s="2309">
        <v>1.4937</v>
      </c>
      <c r="C81" s="2309"/>
      <c r="D81" s="2309">
        <v>2.4197000000000002</v>
      </c>
      <c r="E81" s="2309"/>
      <c r="F81" s="2309">
        <v>2.0642999999999998</v>
      </c>
      <c r="G81" s="2309"/>
      <c r="H81" s="2309">
        <v>1.6263000000000001</v>
      </c>
      <c r="I81" s="2309"/>
      <c r="J81" s="2309">
        <v>1.8499999999999999E-2</v>
      </c>
      <c r="K81" s="2310"/>
      <c r="L81" s="2295">
        <v>1.5141</v>
      </c>
      <c r="M81" s="2296"/>
      <c r="N81" s="2296">
        <v>2.3481999999999998</v>
      </c>
      <c r="O81" s="2296"/>
      <c r="P81" s="2296">
        <v>2.0209000000000001</v>
      </c>
      <c r="Q81" s="2305"/>
      <c r="R81" s="2304"/>
      <c r="U81" s="2298"/>
      <c r="V81" s="2298"/>
      <c r="W81" s="2298"/>
      <c r="X81" s="2298"/>
    </row>
    <row r="82" spans="1:24" ht="36" hidden="1" customHeight="1" x14ac:dyDescent="0.6">
      <c r="A82" s="2283">
        <v>40603</v>
      </c>
      <c r="B82" s="2309">
        <v>1.5021</v>
      </c>
      <c r="C82" s="2309"/>
      <c r="D82" s="2309">
        <v>2.4338000000000002</v>
      </c>
      <c r="E82" s="2309"/>
      <c r="F82" s="2309">
        <v>2.1625000000000001</v>
      </c>
      <c r="G82" s="2309"/>
      <c r="H82" s="2309">
        <v>1.6584000000000001</v>
      </c>
      <c r="I82" s="2309"/>
      <c r="J82" s="2309">
        <v>1.83E-2</v>
      </c>
      <c r="K82" s="2310"/>
      <c r="L82" s="2295">
        <v>1.5277000000000001</v>
      </c>
      <c r="M82" s="2296"/>
      <c r="N82" s="2296">
        <v>2.4340999999999999</v>
      </c>
      <c r="O82" s="2296"/>
      <c r="P82" s="2296">
        <v>2.1128</v>
      </c>
      <c r="Q82" s="2305"/>
      <c r="R82" s="2304"/>
      <c r="U82" s="2298"/>
      <c r="V82" s="2298"/>
      <c r="W82" s="2298"/>
      <c r="X82" s="2298"/>
    </row>
    <row r="83" spans="1:24" ht="36" hidden="1" customHeight="1" x14ac:dyDescent="0.6">
      <c r="A83" s="2283">
        <v>40634</v>
      </c>
      <c r="B83" s="2309">
        <v>1.4972000000000001</v>
      </c>
      <c r="C83" s="2309"/>
      <c r="D83" s="2309">
        <v>2.4874000000000001</v>
      </c>
      <c r="E83" s="2309"/>
      <c r="F83" s="2309">
        <v>2.218</v>
      </c>
      <c r="G83" s="2309"/>
      <c r="H83" s="2309">
        <v>1.7438</v>
      </c>
      <c r="I83" s="2309"/>
      <c r="J83" s="2309">
        <v>1.8599999999999998E-2</v>
      </c>
      <c r="K83" s="2310"/>
      <c r="L83" s="2295">
        <v>1.5286</v>
      </c>
      <c r="M83" s="2296"/>
      <c r="N83" s="2296">
        <v>2.4386999999999999</v>
      </c>
      <c r="O83" s="2296"/>
      <c r="P83" s="2296">
        <v>2.1318999999999999</v>
      </c>
      <c r="Q83" s="2305"/>
      <c r="R83" s="2304"/>
      <c r="U83" s="2298"/>
      <c r="V83" s="2298"/>
      <c r="W83" s="2298"/>
      <c r="X83" s="2298"/>
    </row>
    <row r="84" spans="1:24" ht="36" hidden="1" customHeight="1" x14ac:dyDescent="0.6">
      <c r="A84" s="2283">
        <v>40664</v>
      </c>
      <c r="B84" s="2309">
        <v>1.5018</v>
      </c>
      <c r="C84" s="2309"/>
      <c r="D84" s="2309">
        <v>2.4401000000000002</v>
      </c>
      <c r="E84" s="2309"/>
      <c r="F84" s="2309">
        <v>2.1505999999999998</v>
      </c>
      <c r="G84" s="2309"/>
      <c r="H84" s="2309">
        <v>1.7703</v>
      </c>
      <c r="I84" s="2309"/>
      <c r="J84" s="2309">
        <v>1.8499999999999999E-2</v>
      </c>
      <c r="K84" s="2310"/>
      <c r="L84" s="2295">
        <v>1.5195000000000001</v>
      </c>
      <c r="M84" s="2296"/>
      <c r="N84" s="2296">
        <v>2.4396</v>
      </c>
      <c r="O84" s="2296"/>
      <c r="P84" s="2296">
        <v>2.1291000000000002</v>
      </c>
      <c r="Q84" s="2305"/>
      <c r="R84" s="2304"/>
      <c r="U84" s="2299"/>
      <c r="V84" s="2298"/>
      <c r="W84" s="2298"/>
      <c r="X84" s="2298"/>
    </row>
    <row r="85" spans="1:24" ht="36" hidden="1" customHeight="1" x14ac:dyDescent="0.6">
      <c r="A85" s="2283">
        <v>40695</v>
      </c>
      <c r="B85" s="2309">
        <v>1.5064</v>
      </c>
      <c r="C85" s="2309"/>
      <c r="D85" s="2309">
        <v>2.4165999999999999</v>
      </c>
      <c r="E85" s="2309"/>
      <c r="F85" s="2309">
        <v>2.1522999999999999</v>
      </c>
      <c r="G85" s="2309"/>
      <c r="H85" s="2309">
        <v>1.8082</v>
      </c>
      <c r="I85" s="2309"/>
      <c r="J85" s="2309">
        <v>1.8800000000000001E-2</v>
      </c>
      <c r="K85" s="2310"/>
      <c r="L85" s="2295">
        <v>1.5173000000000001</v>
      </c>
      <c r="M85" s="2296"/>
      <c r="N85" s="2296">
        <v>2.4340999999999999</v>
      </c>
      <c r="O85" s="2296"/>
      <c r="P85" s="2296">
        <v>2.14</v>
      </c>
      <c r="Q85" s="2305"/>
      <c r="R85" s="2304"/>
      <c r="U85" s="2298"/>
      <c r="V85" s="2298"/>
      <c r="W85" s="2298"/>
      <c r="X85" s="2298"/>
    </row>
    <row r="86" spans="1:24" ht="36" hidden="1" customHeight="1" x14ac:dyDescent="0.6">
      <c r="A86" s="2283">
        <v>40725</v>
      </c>
      <c r="B86" s="2309">
        <v>1.5055000000000001</v>
      </c>
      <c r="C86" s="2309"/>
      <c r="D86" s="2309">
        <v>2.4527999999999999</v>
      </c>
      <c r="E86" s="2309"/>
      <c r="F86" s="2309">
        <v>2.1547000000000001</v>
      </c>
      <c r="G86" s="2309"/>
      <c r="H86" s="2309">
        <v>1.8816999999999999</v>
      </c>
      <c r="I86" s="2309"/>
      <c r="J86" s="2309">
        <v>1.9400000000000001E-2</v>
      </c>
      <c r="K86" s="2310"/>
      <c r="L86" s="2295">
        <v>1.5145999999999999</v>
      </c>
      <c r="M86" s="2296"/>
      <c r="N86" s="2296">
        <v>2.4308999999999998</v>
      </c>
      <c r="O86" s="2296"/>
      <c r="P86" s="2296">
        <v>2.1240999999999999</v>
      </c>
      <c r="Q86" s="2305"/>
      <c r="R86" s="2304"/>
      <c r="U86" s="2298"/>
      <c r="V86" s="2298"/>
      <c r="W86" s="2298"/>
      <c r="X86" s="2298"/>
    </row>
    <row r="87" spans="1:24" ht="36" hidden="1" customHeight="1" x14ac:dyDescent="0.6">
      <c r="A87" s="2283">
        <v>40756</v>
      </c>
      <c r="B87" s="2309">
        <v>1.5104</v>
      </c>
      <c r="C87" s="2309"/>
      <c r="D87" s="2309">
        <v>2.4756999999999998</v>
      </c>
      <c r="E87" s="2309"/>
      <c r="F87" s="2309">
        <v>2.1829000000000001</v>
      </c>
      <c r="G87" s="2309"/>
      <c r="H87" s="2309">
        <v>1.8604000000000001</v>
      </c>
      <c r="I87" s="2309"/>
      <c r="J87" s="2309">
        <v>1.9699999999999999E-2</v>
      </c>
      <c r="K87" s="2310"/>
      <c r="L87" s="2313">
        <v>1.5235000000000001</v>
      </c>
      <c r="M87" s="2314"/>
      <c r="N87" s="2314">
        <v>2.4504999999999999</v>
      </c>
      <c r="O87" s="2314"/>
      <c r="P87" s="2314">
        <v>2.1387</v>
      </c>
      <c r="Q87" s="2315"/>
      <c r="R87" s="2316"/>
      <c r="U87" s="2298"/>
      <c r="V87" s="2298"/>
      <c r="W87" s="2298"/>
      <c r="X87" s="2298"/>
    </row>
    <row r="88" spans="1:24" ht="36" hidden="1" customHeight="1" x14ac:dyDescent="0.6">
      <c r="A88" s="2283">
        <v>40787</v>
      </c>
      <c r="B88" s="2309">
        <v>1.5224</v>
      </c>
      <c r="C88" s="2309"/>
      <c r="D88" s="2309">
        <v>2.4308000000000001</v>
      </c>
      <c r="E88" s="2309"/>
      <c r="F88" s="2309">
        <v>2.1265999999999998</v>
      </c>
      <c r="G88" s="2309"/>
      <c r="H88" s="2309">
        <v>1.7004999999999999</v>
      </c>
      <c r="I88" s="2309"/>
      <c r="J88" s="2309">
        <v>0.02</v>
      </c>
      <c r="K88" s="2310"/>
      <c r="L88" s="2313">
        <v>1.5789</v>
      </c>
      <c r="M88" s="2314"/>
      <c r="N88" s="2314">
        <v>2.4691000000000001</v>
      </c>
      <c r="O88" s="2314"/>
      <c r="P88" s="2314">
        <v>2.1469</v>
      </c>
      <c r="Q88" s="2315"/>
      <c r="R88" s="2316"/>
      <c r="U88" s="2298"/>
      <c r="V88" s="2298"/>
      <c r="W88" s="2298"/>
      <c r="X88" s="2298"/>
    </row>
    <row r="89" spans="1:24" ht="36" hidden="1" customHeight="1" x14ac:dyDescent="0.6">
      <c r="A89" s="2283">
        <v>40817</v>
      </c>
      <c r="B89" s="2309">
        <v>1.5326</v>
      </c>
      <c r="C89" s="2309"/>
      <c r="D89" s="2309">
        <v>2.5019999999999998</v>
      </c>
      <c r="E89" s="2309"/>
      <c r="F89" s="2309">
        <v>2.1949000000000001</v>
      </c>
      <c r="G89" s="2309"/>
      <c r="H89" s="2309">
        <v>1.7889999999999999</v>
      </c>
      <c r="I89" s="2309"/>
      <c r="J89" s="2309">
        <v>1.9800000000000002E-2</v>
      </c>
      <c r="K89" s="2310"/>
      <c r="L89" s="2313">
        <v>1.603</v>
      </c>
      <c r="M89" s="2314"/>
      <c r="N89" s="2314">
        <v>2.4222999999999999</v>
      </c>
      <c r="O89" s="2314"/>
      <c r="P89" s="2314">
        <v>2.2111999999999998</v>
      </c>
      <c r="Q89" s="2315"/>
      <c r="R89" s="2316"/>
      <c r="U89" s="2298"/>
      <c r="V89" s="2298"/>
      <c r="W89" s="2298"/>
      <c r="X89" s="2298"/>
    </row>
    <row r="90" spans="1:24" ht="36" hidden="1" customHeight="1" x14ac:dyDescent="0.6">
      <c r="A90" s="2283">
        <v>40848</v>
      </c>
      <c r="B90" s="2309">
        <v>1.5411999999999999</v>
      </c>
      <c r="C90" s="2309"/>
      <c r="D90" s="2309">
        <v>2.5078</v>
      </c>
      <c r="E90" s="2309"/>
      <c r="F90" s="2309">
        <v>2.1850999999999998</v>
      </c>
      <c r="G90" s="2309"/>
      <c r="H90" s="2309">
        <v>1.6987000000000001</v>
      </c>
      <c r="I90" s="2309"/>
      <c r="J90" s="2309">
        <v>0.20100000000000001</v>
      </c>
      <c r="K90" s="2310"/>
      <c r="L90" s="2313">
        <v>1.6355</v>
      </c>
      <c r="M90" s="2314"/>
      <c r="N90" s="2314">
        <v>2.5323000000000002</v>
      </c>
      <c r="O90" s="2314"/>
      <c r="P90" s="2314">
        <v>2.19</v>
      </c>
      <c r="Q90" s="2315"/>
      <c r="R90" s="2316"/>
      <c r="U90" s="2298"/>
      <c r="V90" s="2298"/>
      <c r="W90" s="2298"/>
      <c r="X90" s="2298"/>
    </row>
    <row r="91" spans="1:24" ht="36" hidden="1" customHeight="1" thickBot="1" x14ac:dyDescent="0.65">
      <c r="A91" s="2288">
        <v>40878</v>
      </c>
      <c r="B91" s="2317">
        <v>1.5505</v>
      </c>
      <c r="C91" s="2317"/>
      <c r="D91" s="2317">
        <v>2.4946000000000002</v>
      </c>
      <c r="E91" s="2317"/>
      <c r="F91" s="2317">
        <v>2.1076000000000001</v>
      </c>
      <c r="G91" s="2317"/>
      <c r="H91" s="2317">
        <v>1.6838</v>
      </c>
      <c r="I91" s="2317"/>
      <c r="J91" s="2317">
        <v>2.0500000000000001E-2</v>
      </c>
      <c r="K91" s="2318"/>
      <c r="L91" s="2319">
        <v>1.6596</v>
      </c>
      <c r="M91" s="2320"/>
      <c r="N91" s="2320">
        <v>2.5472999999999999</v>
      </c>
      <c r="O91" s="2320"/>
      <c r="P91" s="2320">
        <v>2.1591</v>
      </c>
      <c r="Q91" s="2321"/>
      <c r="R91" s="2316"/>
      <c r="U91" s="2298"/>
      <c r="V91" s="2298"/>
      <c r="W91" s="2298"/>
      <c r="X91" s="2298"/>
    </row>
    <row r="92" spans="1:24" ht="36" hidden="1" customHeight="1" thickTop="1" x14ac:dyDescent="0.6">
      <c r="A92" s="2283">
        <v>40909</v>
      </c>
      <c r="B92" s="2309">
        <v>1.6475</v>
      </c>
      <c r="C92" s="2309"/>
      <c r="D92" s="2284">
        <v>2.6233</v>
      </c>
      <c r="E92" s="2284"/>
      <c r="F92" s="2309">
        <v>2.1781000000000001</v>
      </c>
      <c r="G92" s="2309"/>
      <c r="H92" s="2309">
        <v>1.8196000000000001</v>
      </c>
      <c r="I92" s="2309"/>
      <c r="J92" s="2309">
        <v>2.18E-2</v>
      </c>
      <c r="K92" s="2310"/>
      <c r="L92" s="2322">
        <v>1.6957</v>
      </c>
      <c r="M92" s="2309"/>
      <c r="N92" s="2309">
        <v>2.6509</v>
      </c>
      <c r="O92" s="2309"/>
      <c r="P92" s="2309">
        <v>2.2077</v>
      </c>
      <c r="Q92" s="2310"/>
      <c r="R92" s="2323"/>
      <c r="U92" s="2298"/>
      <c r="V92" s="2298"/>
      <c r="W92" s="2298"/>
      <c r="X92" s="2298"/>
    </row>
    <row r="93" spans="1:24" ht="36" hidden="1" customHeight="1" x14ac:dyDescent="0.6">
      <c r="A93" s="2283">
        <v>40940</v>
      </c>
      <c r="B93" s="2309">
        <v>1.6735</v>
      </c>
      <c r="C93" s="2309"/>
      <c r="D93" s="2284">
        <v>2.6764000000000001</v>
      </c>
      <c r="E93" s="2284"/>
      <c r="F93" s="2309">
        <v>2.2736000000000001</v>
      </c>
      <c r="G93" s="2309"/>
      <c r="H93" s="2309">
        <v>1.8568</v>
      </c>
      <c r="I93" s="2309"/>
      <c r="J93" s="2309">
        <v>2.07E-2</v>
      </c>
      <c r="K93" s="2310"/>
      <c r="L93" s="2322">
        <v>1.70025</v>
      </c>
      <c r="M93" s="2309"/>
      <c r="N93" s="2309">
        <v>2.6777500000000001</v>
      </c>
      <c r="O93" s="2309"/>
      <c r="P93" s="2309">
        <v>2.2418499999999999</v>
      </c>
      <c r="Q93" s="2310"/>
      <c r="R93" s="2323"/>
      <c r="U93" s="2298"/>
      <c r="V93" s="2298"/>
      <c r="W93" s="2298"/>
      <c r="X93" s="2298"/>
    </row>
    <row r="94" spans="1:24" ht="36" hidden="1" customHeight="1" x14ac:dyDescent="0.6">
      <c r="A94" s="2283">
        <v>40969</v>
      </c>
      <c r="B94" s="2309">
        <v>1.6888000000000001</v>
      </c>
      <c r="C94" s="2309"/>
      <c r="D94" s="2284">
        <v>2.2599999999999998</v>
      </c>
      <c r="E94" s="2284"/>
      <c r="F94" s="2309">
        <v>2.3025000000000002</v>
      </c>
      <c r="G94" s="2309"/>
      <c r="H94" s="2309">
        <v>1.9192</v>
      </c>
      <c r="I94" s="2309"/>
      <c r="J94" s="2309">
        <v>2.1100000000000001E-2</v>
      </c>
      <c r="K94" s="2310"/>
      <c r="L94" s="2322">
        <v>1.7665999999999999</v>
      </c>
      <c r="M94" s="2309"/>
      <c r="N94" s="2309">
        <v>2.7881999999999998</v>
      </c>
      <c r="O94" s="2309"/>
      <c r="P94" s="2309">
        <v>2.3422499999999999</v>
      </c>
      <c r="Q94" s="2310"/>
      <c r="R94" s="2323"/>
      <c r="U94" s="2298"/>
      <c r="V94" s="2298"/>
      <c r="W94" s="2298"/>
      <c r="X94" s="2298"/>
    </row>
    <row r="95" spans="1:24" ht="36" hidden="1" customHeight="1" x14ac:dyDescent="0.6">
      <c r="A95" s="2283">
        <v>41000</v>
      </c>
      <c r="B95" s="2309">
        <v>1.7030000000000001</v>
      </c>
      <c r="C95" s="2309"/>
      <c r="D95" s="2284">
        <v>2.3372000000000002</v>
      </c>
      <c r="E95" s="2284"/>
      <c r="F95" s="2309">
        <v>2.3915999999999999</v>
      </c>
      <c r="G95" s="2309"/>
      <c r="H95" s="2309">
        <v>1.9804999999999999</v>
      </c>
      <c r="I95" s="2309"/>
      <c r="J95" s="2309">
        <v>2.24E-2</v>
      </c>
      <c r="K95" s="2310"/>
      <c r="L95" s="2322">
        <v>1.8599999999999999</v>
      </c>
      <c r="M95" s="2309"/>
      <c r="N95" s="2309">
        <v>2.9632000000000001</v>
      </c>
      <c r="O95" s="2309"/>
      <c r="P95" s="2309">
        <v>2.4472999999999998</v>
      </c>
      <c r="Q95" s="2310"/>
      <c r="R95" s="2323"/>
      <c r="U95" s="2298"/>
      <c r="V95" s="2298"/>
      <c r="W95" s="2298"/>
      <c r="X95" s="2298"/>
    </row>
    <row r="96" spans="1:24" ht="36" hidden="1" customHeight="1" x14ac:dyDescent="0.6">
      <c r="A96" s="2283">
        <v>41030</v>
      </c>
      <c r="B96" s="2309">
        <v>1.8103</v>
      </c>
      <c r="C96" s="2309"/>
      <c r="D96" s="2284">
        <v>2.3938000000000001</v>
      </c>
      <c r="E96" s="2284"/>
      <c r="F96" s="2309">
        <v>2.3814000000000002</v>
      </c>
      <c r="G96" s="2309"/>
      <c r="H96" s="2309">
        <v>1.9277</v>
      </c>
      <c r="I96" s="2309"/>
      <c r="J96" s="2309">
        <v>2.3800000000000002E-2</v>
      </c>
      <c r="K96" s="2310"/>
      <c r="L96" s="2322">
        <v>1.9322999999999999</v>
      </c>
      <c r="M96" s="2309"/>
      <c r="N96" s="2309">
        <v>3.0167999999999999</v>
      </c>
      <c r="O96" s="2309"/>
      <c r="P96" s="2309">
        <v>2.4468000000000001</v>
      </c>
      <c r="Q96" s="2310"/>
      <c r="R96" s="2323"/>
      <c r="V96" s="2298"/>
    </row>
    <row r="97" spans="1:22" ht="36" hidden="1" customHeight="1" x14ac:dyDescent="0.6">
      <c r="A97" s="2283">
        <v>41061</v>
      </c>
      <c r="B97" s="2309">
        <v>1.8734999999999999</v>
      </c>
      <c r="C97" s="2309"/>
      <c r="D97" s="2284">
        <v>2.3919000000000001</v>
      </c>
      <c r="E97" s="2284"/>
      <c r="F97" s="2309">
        <v>2.4121000000000001</v>
      </c>
      <c r="G97" s="2309"/>
      <c r="H97" s="2309">
        <v>1.9914000000000001</v>
      </c>
      <c r="I97" s="2309"/>
      <c r="J97" s="2309">
        <v>2.3900000000000001E-2</v>
      </c>
      <c r="K97" s="2310"/>
      <c r="L97" s="2322">
        <v>1.9491000000000001</v>
      </c>
      <c r="M97" s="2309"/>
      <c r="N97" s="2309">
        <v>3.0327000000000002</v>
      </c>
      <c r="O97" s="2309"/>
      <c r="P97" s="2309">
        <v>2.4472999999999998</v>
      </c>
      <c r="Q97" s="2310"/>
      <c r="R97" s="2323"/>
      <c r="V97" s="2298"/>
    </row>
    <row r="98" spans="1:22" ht="36" hidden="1" customHeight="1" x14ac:dyDescent="0.6">
      <c r="A98" s="2283">
        <v>41091</v>
      </c>
      <c r="B98" s="2309">
        <v>1.8843000000000001</v>
      </c>
      <c r="C98" s="2309"/>
      <c r="D98" s="2284">
        <v>2.3833000000000002</v>
      </c>
      <c r="E98" s="2284"/>
      <c r="F98" s="2309">
        <v>2.3755999999999999</v>
      </c>
      <c r="G98" s="2309"/>
      <c r="H98" s="2309">
        <v>1.9664999999999999</v>
      </c>
      <c r="I98" s="2309"/>
      <c r="J98" s="2309">
        <v>2.46E-2</v>
      </c>
      <c r="K98" s="2310"/>
      <c r="L98" s="2322">
        <v>2.0434999999999999</v>
      </c>
      <c r="M98" s="2309"/>
      <c r="N98" s="2309">
        <v>3.1446000000000001</v>
      </c>
      <c r="O98" s="2309"/>
      <c r="P98" s="2309">
        <v>2.4714</v>
      </c>
      <c r="Q98" s="2310"/>
      <c r="R98" s="2323"/>
      <c r="V98" s="2298"/>
    </row>
    <row r="99" spans="1:22" ht="36" hidden="1" customHeight="1" x14ac:dyDescent="0.6">
      <c r="A99" s="2283">
        <v>41122</v>
      </c>
      <c r="B99" s="2284">
        <v>1.8907</v>
      </c>
      <c r="C99" s="2284"/>
      <c r="D99" s="2284">
        <v>3.0449999999999999</v>
      </c>
      <c r="E99" s="2284"/>
      <c r="F99" s="2284">
        <v>2.4190999999999998</v>
      </c>
      <c r="G99" s="2284"/>
      <c r="H99" s="2284">
        <v>2.0051999999999999</v>
      </c>
      <c r="I99" s="2284"/>
      <c r="J99" s="2284">
        <v>2.4500000000000001E-2</v>
      </c>
      <c r="K99" s="2285"/>
      <c r="L99" s="2322">
        <v>2.0318000000000001</v>
      </c>
      <c r="M99" s="2309"/>
      <c r="N99" s="2309">
        <v>3.1705000000000001</v>
      </c>
      <c r="O99" s="2309"/>
      <c r="P99" s="2309">
        <v>2.4914000000000001</v>
      </c>
      <c r="Q99" s="2310"/>
      <c r="R99" s="2323"/>
      <c r="V99" s="2298"/>
    </row>
    <row r="100" spans="1:22" ht="36" hidden="1" customHeight="1" x14ac:dyDescent="0.6">
      <c r="A100" s="2283">
        <v>41153</v>
      </c>
      <c r="B100" s="2284">
        <v>1.8887</v>
      </c>
      <c r="C100" s="2284"/>
      <c r="D100" s="2284">
        <v>3.0411000000000001</v>
      </c>
      <c r="E100" s="2284"/>
      <c r="F100" s="2284">
        <v>2.4500999999999999</v>
      </c>
      <c r="G100" s="2284"/>
      <c r="H100" s="2284">
        <v>2.0312000000000001</v>
      </c>
      <c r="I100" s="2284"/>
      <c r="J100" s="2284">
        <v>2.46E-2</v>
      </c>
      <c r="K100" s="2285"/>
      <c r="L100" s="2324">
        <v>1.99</v>
      </c>
      <c r="M100" s="2284"/>
      <c r="N100" s="2284">
        <v>3.1772999999999998</v>
      </c>
      <c r="O100" s="2284"/>
      <c r="P100" s="2284">
        <v>2.5423</v>
      </c>
      <c r="Q100" s="2285"/>
      <c r="R100" s="2325"/>
      <c r="V100" s="2298"/>
    </row>
    <row r="101" spans="1:22" ht="36" hidden="1" customHeight="1" x14ac:dyDescent="0.6">
      <c r="A101" s="2283">
        <v>41183</v>
      </c>
      <c r="B101" s="2284">
        <v>1.8789</v>
      </c>
      <c r="C101" s="2284"/>
      <c r="D101" s="2284">
        <v>3.0312999999999999</v>
      </c>
      <c r="E101" s="2284"/>
      <c r="F101" s="2284">
        <v>2.4264999999999999</v>
      </c>
      <c r="G101" s="2284"/>
      <c r="H101" s="2284">
        <v>2.0158999999999998</v>
      </c>
      <c r="I101" s="2284"/>
      <c r="J101" s="2284">
        <v>2.3599999999999999E-2</v>
      </c>
      <c r="K101" s="2285"/>
      <c r="L101" s="2324">
        <v>1.9437</v>
      </c>
      <c r="M101" s="2284"/>
      <c r="N101" s="2284">
        <v>3.0546000000000002</v>
      </c>
      <c r="O101" s="2284"/>
      <c r="P101" s="2284">
        <v>2.5127000000000002</v>
      </c>
      <c r="Q101" s="2285"/>
      <c r="R101" s="2325"/>
      <c r="V101" s="2298"/>
    </row>
    <row r="102" spans="1:22" ht="36" hidden="1" customHeight="1" x14ac:dyDescent="0.6">
      <c r="A102" s="2283">
        <v>41214</v>
      </c>
      <c r="B102" s="2284">
        <v>1.8772</v>
      </c>
      <c r="C102" s="2284"/>
      <c r="D102" s="2284">
        <v>2.9988999999999999</v>
      </c>
      <c r="E102" s="2284"/>
      <c r="F102" s="2284">
        <v>2.4466999999999999</v>
      </c>
      <c r="G102" s="2284"/>
      <c r="H102" s="2284">
        <v>2.0387</v>
      </c>
      <c r="I102" s="2284"/>
      <c r="J102" s="2284">
        <v>2.29E-2</v>
      </c>
      <c r="K102" s="2285"/>
      <c r="L102" s="2324">
        <v>1.9309000000000001</v>
      </c>
      <c r="M102" s="2284"/>
      <c r="N102" s="2284">
        <v>3.0554999999999999</v>
      </c>
      <c r="O102" s="2284"/>
      <c r="P102" s="2284">
        <v>2.4691000000000001</v>
      </c>
      <c r="Q102" s="2285"/>
      <c r="R102" s="2325"/>
      <c r="V102" s="2298"/>
    </row>
    <row r="103" spans="1:22" ht="36" hidden="1" customHeight="1" thickBot="1" x14ac:dyDescent="0.65">
      <c r="A103" s="2283">
        <v>41244</v>
      </c>
      <c r="B103" s="2284">
        <v>1.88</v>
      </c>
      <c r="C103" s="2284"/>
      <c r="D103" s="2284">
        <v>3.0573999999999999</v>
      </c>
      <c r="E103" s="2284"/>
      <c r="F103" s="2284">
        <v>2.4769000000000001</v>
      </c>
      <c r="G103" s="2284"/>
      <c r="H103" s="2284">
        <v>2.0585</v>
      </c>
      <c r="I103" s="2284"/>
      <c r="J103" s="2284">
        <v>2.1899999999999999E-2</v>
      </c>
      <c r="K103" s="2285"/>
      <c r="L103" s="2324">
        <v>1.9628000000000001</v>
      </c>
      <c r="M103" s="2284"/>
      <c r="N103" s="2284">
        <v>3.1059999999999999</v>
      </c>
      <c r="O103" s="2284"/>
      <c r="P103" s="2284">
        <v>2.5550000000000002</v>
      </c>
      <c r="Q103" s="2285"/>
      <c r="R103" s="2325"/>
      <c r="V103" s="2298"/>
    </row>
    <row r="104" spans="1:22" ht="36" hidden="1" customHeight="1" thickTop="1" x14ac:dyDescent="0.6">
      <c r="A104" s="2277">
        <v>41275</v>
      </c>
      <c r="B104" s="2278">
        <v>1.9003000000000001</v>
      </c>
      <c r="C104" s="2278">
        <v>1.8962000000000001</v>
      </c>
      <c r="D104" s="2278">
        <v>3.0062000000000002</v>
      </c>
      <c r="E104" s="2278">
        <v>3.0066999999999999</v>
      </c>
      <c r="F104" s="2278">
        <v>2.5756000000000001</v>
      </c>
      <c r="G104" s="2278">
        <v>2.5207000000000002</v>
      </c>
      <c r="H104" s="2278">
        <v>2.0853000000000002</v>
      </c>
      <c r="I104" s="2278">
        <v>2.0508000000000002</v>
      </c>
      <c r="J104" s="2278">
        <v>2.0899999999999998E-2</v>
      </c>
      <c r="K104" s="2279">
        <v>2.1299999999999999E-2</v>
      </c>
      <c r="L104" s="2326">
        <v>1.9358</v>
      </c>
      <c r="M104" s="2278">
        <v>1.9538</v>
      </c>
      <c r="N104" s="2278">
        <v>3.0777000000000001</v>
      </c>
      <c r="O104" s="2278">
        <v>3.1029</v>
      </c>
      <c r="P104" s="2278">
        <v>2.5627</v>
      </c>
      <c r="Q104" s="2279">
        <v>2.5589</v>
      </c>
      <c r="R104" s="2325"/>
      <c r="V104" s="2298"/>
    </row>
    <row r="105" spans="1:22" ht="36" hidden="1" customHeight="1" x14ac:dyDescent="0.6">
      <c r="A105" s="2283">
        <v>41306</v>
      </c>
      <c r="B105" s="2284">
        <v>1.9111</v>
      </c>
      <c r="C105" s="2284">
        <v>1.9048</v>
      </c>
      <c r="D105" s="2284">
        <v>2.9001000000000001</v>
      </c>
      <c r="E105" s="2284">
        <v>2.9514999999999998</v>
      </c>
      <c r="F105" s="2284">
        <v>2.5124</v>
      </c>
      <c r="G105" s="2284">
        <v>2.5446</v>
      </c>
      <c r="H105" s="2284">
        <v>2.056</v>
      </c>
      <c r="I105" s="2284">
        <v>2.0687000000000002</v>
      </c>
      <c r="J105" s="2284">
        <v>2.07E-2</v>
      </c>
      <c r="K105" s="2285">
        <v>2.0500000000000001E-2</v>
      </c>
      <c r="L105" s="2324">
        <v>1.9389000000000001</v>
      </c>
      <c r="M105" s="2284">
        <v>1.9311</v>
      </c>
      <c r="N105" s="2284">
        <v>2.9727999999999999</v>
      </c>
      <c r="O105" s="2284">
        <v>3.0253000000000001</v>
      </c>
      <c r="P105" s="2284">
        <v>2.5754999999999999</v>
      </c>
      <c r="Q105" s="2285">
        <v>2.5787</v>
      </c>
      <c r="R105" s="2325"/>
      <c r="V105" s="2298"/>
    </row>
    <row r="106" spans="1:22" ht="36" hidden="1" customHeight="1" x14ac:dyDescent="0.6">
      <c r="A106" s="2283">
        <v>41334</v>
      </c>
      <c r="B106" s="2284">
        <v>1.9384999999999999</v>
      </c>
      <c r="C106" s="2284">
        <v>1.9240999999999999</v>
      </c>
      <c r="D106" s="2284">
        <v>2.9302999999999999</v>
      </c>
      <c r="E106" s="2284">
        <v>2.9020000000000001</v>
      </c>
      <c r="F106" s="2284">
        <v>2.4784000000000002</v>
      </c>
      <c r="G106" s="2284">
        <v>2.4965000000000002</v>
      </c>
      <c r="H106" s="2284">
        <v>2.0335999999999999</v>
      </c>
      <c r="I106" s="2284">
        <v>2.0350000000000001</v>
      </c>
      <c r="J106" s="2284">
        <v>2.0500000000000001E-2</v>
      </c>
      <c r="K106" s="2285">
        <v>2.0299999999999999E-2</v>
      </c>
      <c r="L106" s="2324">
        <v>1.9442999999999999</v>
      </c>
      <c r="M106" s="2284">
        <v>1.9379999999999999</v>
      </c>
      <c r="N106" s="2284">
        <v>2.9241000000000001</v>
      </c>
      <c r="O106" s="2284">
        <v>2.9241999999999999</v>
      </c>
      <c r="P106" s="2284">
        <v>2.5491000000000001</v>
      </c>
      <c r="Q106" s="2285">
        <v>2.552</v>
      </c>
      <c r="R106" s="2325"/>
      <c r="V106" s="2298"/>
    </row>
    <row r="107" spans="1:22" ht="36" hidden="1" customHeight="1" x14ac:dyDescent="0.6">
      <c r="A107" s="2283">
        <v>41365</v>
      </c>
      <c r="B107" s="2284">
        <v>1.9674</v>
      </c>
      <c r="C107" s="2284">
        <v>1.9459</v>
      </c>
      <c r="D107" s="2284">
        <v>3.0489000000000002</v>
      </c>
      <c r="E107" s="2284">
        <v>2.9565999999999999</v>
      </c>
      <c r="F107" s="2284">
        <v>2.5766</v>
      </c>
      <c r="G107" s="2284">
        <v>2.5326</v>
      </c>
      <c r="H107" s="2284">
        <v>2.1002000000000001</v>
      </c>
      <c r="I107" s="2284">
        <v>2.0762999999999998</v>
      </c>
      <c r="J107" s="2284">
        <v>2.01E-2</v>
      </c>
      <c r="K107" s="2285">
        <v>1.9900000000000001E-2</v>
      </c>
      <c r="L107" s="2324">
        <v>1.9689000000000001</v>
      </c>
      <c r="M107" s="2284">
        <v>1.978</v>
      </c>
      <c r="N107" s="2284">
        <v>3.0205000000000002</v>
      </c>
      <c r="O107" s="2284">
        <v>2.9704000000000002</v>
      </c>
      <c r="P107" s="2284">
        <v>2.58</v>
      </c>
      <c r="Q107" s="2285">
        <v>2.5547</v>
      </c>
      <c r="R107" s="2325"/>
      <c r="V107" s="2298"/>
    </row>
    <row r="108" spans="1:22" ht="36" hidden="1" customHeight="1" x14ac:dyDescent="0.6">
      <c r="A108" s="2283">
        <v>41395</v>
      </c>
      <c r="B108" s="2284">
        <v>1.9722999999999999</v>
      </c>
      <c r="C108" s="2284">
        <v>1.9621</v>
      </c>
      <c r="D108" s="2284">
        <v>2.9982000000000002</v>
      </c>
      <c r="E108" s="2284">
        <v>2.9977</v>
      </c>
      <c r="F108" s="2284">
        <v>2.5724999999999998</v>
      </c>
      <c r="G108" s="2284">
        <v>2.5459000000000001</v>
      </c>
      <c r="H108" s="2284">
        <v>2.0659999999999998</v>
      </c>
      <c r="I108" s="2284">
        <v>2.0527000000000002</v>
      </c>
      <c r="J108" s="2284">
        <v>1.95E-2</v>
      </c>
      <c r="K108" s="2285">
        <v>1.9400000000000001E-2</v>
      </c>
      <c r="L108" s="2324">
        <v>2.0013999999999998</v>
      </c>
      <c r="M108" s="2284">
        <v>1.9815</v>
      </c>
      <c r="N108" s="2284">
        <v>3.0350000000000001</v>
      </c>
      <c r="O108" s="2284">
        <v>3.0474000000000001</v>
      </c>
      <c r="P108" s="2284">
        <v>2.5996000000000001</v>
      </c>
      <c r="Q108" s="2285">
        <v>2.5840000000000001</v>
      </c>
      <c r="R108" s="2325"/>
      <c r="V108" s="2298"/>
    </row>
    <row r="109" spans="1:22" ht="36" hidden="1" customHeight="1" x14ac:dyDescent="0.6">
      <c r="A109" s="2283">
        <v>41426</v>
      </c>
      <c r="B109" s="2284">
        <v>1.9883</v>
      </c>
      <c r="C109" s="2284">
        <v>1.9858</v>
      </c>
      <c r="D109" s="2284">
        <v>3.0287999999999999</v>
      </c>
      <c r="E109" s="2284">
        <v>3.0783</v>
      </c>
      <c r="F109" s="2284">
        <v>2.5878999999999999</v>
      </c>
      <c r="G109" s="2284">
        <v>2.6240000000000001</v>
      </c>
      <c r="H109" s="2284">
        <v>2.1006999999999998</v>
      </c>
      <c r="I109" s="2284">
        <v>2.1274000000000002</v>
      </c>
      <c r="J109" s="2284">
        <v>2.0199999999999999E-2</v>
      </c>
      <c r="K109" s="2285">
        <v>2.0400000000000001E-2</v>
      </c>
      <c r="L109" s="2324">
        <v>2.0876999999999999</v>
      </c>
      <c r="M109" s="2284">
        <v>2.0400999999999998</v>
      </c>
      <c r="N109" s="2284">
        <v>3.1840999999999999</v>
      </c>
      <c r="O109" s="2284">
        <v>3.1221000000000001</v>
      </c>
      <c r="P109" s="2284">
        <v>2.7208999999999999</v>
      </c>
      <c r="Q109" s="2285">
        <v>2.6555</v>
      </c>
      <c r="R109" s="2325"/>
      <c r="V109" s="2298"/>
    </row>
    <row r="110" spans="1:22" ht="36" hidden="1" customHeight="1" x14ac:dyDescent="0.6">
      <c r="A110" s="2283">
        <v>41456</v>
      </c>
      <c r="B110" s="2284">
        <v>1.9924999999999999</v>
      </c>
      <c r="C110" s="2284">
        <v>1.9908999999999999</v>
      </c>
      <c r="D110" s="2284">
        <v>3.0379999999999998</v>
      </c>
      <c r="E110" s="2284">
        <v>3.036</v>
      </c>
      <c r="F110" s="2284">
        <v>2.6435</v>
      </c>
      <c r="G110" s="2284">
        <v>2.6067999999999998</v>
      </c>
      <c r="H110" s="2284">
        <v>2.1431</v>
      </c>
      <c r="I110" s="2284">
        <v>2.1061000000000001</v>
      </c>
      <c r="J110" s="2284">
        <v>2.0299999999999999E-2</v>
      </c>
      <c r="K110" s="2285">
        <v>0.02</v>
      </c>
      <c r="L110" s="2324">
        <v>2.1114000000000002</v>
      </c>
      <c r="M110" s="2284">
        <v>2.1</v>
      </c>
      <c r="N110" s="2284">
        <v>3.1932</v>
      </c>
      <c r="O110" s="2284">
        <v>3.1688999999999998</v>
      </c>
      <c r="P110" s="2284">
        <v>2.7414000000000001</v>
      </c>
      <c r="Q110" s="2285">
        <v>2.7141000000000002</v>
      </c>
      <c r="R110" s="2325"/>
      <c r="V110" s="2298"/>
    </row>
    <row r="111" spans="1:22" ht="36" hidden="1" customHeight="1" x14ac:dyDescent="0.6">
      <c r="A111" s="2283">
        <v>41487</v>
      </c>
      <c r="B111" s="2284">
        <v>1.9964999999999999</v>
      </c>
      <c r="C111" s="2284">
        <v>1.9943</v>
      </c>
      <c r="D111" s="2284">
        <v>3.0941000000000001</v>
      </c>
      <c r="E111" s="2284">
        <v>3.0920000000000001</v>
      </c>
      <c r="F111" s="2284">
        <v>2.64</v>
      </c>
      <c r="G111" s="2284">
        <v>2.657</v>
      </c>
      <c r="H111" s="2284">
        <v>2.1429999999999998</v>
      </c>
      <c r="I111" s="2284">
        <v>2.1549</v>
      </c>
      <c r="J111" s="2284">
        <v>2.0299999999999999E-2</v>
      </c>
      <c r="K111" s="2285">
        <v>2.0400000000000001E-2</v>
      </c>
      <c r="L111" s="2324">
        <v>2.1276999999999999</v>
      </c>
      <c r="M111" s="2284">
        <v>2.1160999999999999</v>
      </c>
      <c r="N111" s="2284">
        <v>3.2513999999999998</v>
      </c>
      <c r="O111" s="2284">
        <v>3.2197</v>
      </c>
      <c r="P111" s="2284">
        <v>2.7917999999999998</v>
      </c>
      <c r="Q111" s="2285">
        <v>2.7715999999999998</v>
      </c>
      <c r="R111" s="2325"/>
      <c r="V111" s="2298"/>
    </row>
    <row r="112" spans="1:22" ht="36" hidden="1" customHeight="1" x14ac:dyDescent="0.6">
      <c r="A112" s="2283">
        <v>41518</v>
      </c>
      <c r="B112" s="2284">
        <v>1.9987999999999999</v>
      </c>
      <c r="C112" s="2284">
        <v>1.9975000000000001</v>
      </c>
      <c r="D112" s="2284">
        <v>3.2244000000000002</v>
      </c>
      <c r="E112" s="2284">
        <v>3.1606000000000001</v>
      </c>
      <c r="F112" s="2284">
        <v>2.7061000000000002</v>
      </c>
      <c r="G112" s="2284">
        <v>2.6629999999999998</v>
      </c>
      <c r="H112" s="2284">
        <v>2.2090999999999998</v>
      </c>
      <c r="I112" s="2284">
        <v>2.1581999999999999</v>
      </c>
      <c r="J112" s="2284">
        <v>2.0299999999999999E-2</v>
      </c>
      <c r="K112" s="2285">
        <v>2.01E-2</v>
      </c>
      <c r="L112" s="2324">
        <v>2.1637</v>
      </c>
      <c r="M112" s="2284">
        <v>2.1419000000000001</v>
      </c>
      <c r="N112" s="2284">
        <v>3.4108999999999998</v>
      </c>
      <c r="O112" s="2284">
        <v>3.3214999999999999</v>
      </c>
      <c r="P112" s="2284">
        <v>2.8755000000000002</v>
      </c>
      <c r="Q112" s="2285">
        <v>2.8203999999999998</v>
      </c>
      <c r="R112" s="2325"/>
      <c r="V112" s="2298"/>
    </row>
    <row r="113" spans="1:22" ht="36" hidden="1" customHeight="1" x14ac:dyDescent="0.6">
      <c r="A113" s="2283">
        <v>41548</v>
      </c>
      <c r="B113" s="2284">
        <v>2.0255999999999998</v>
      </c>
      <c r="C113" s="2284">
        <v>2.0065</v>
      </c>
      <c r="D113" s="2284">
        <v>3.2564000000000002</v>
      </c>
      <c r="E113" s="2284">
        <v>3.2307999999999999</v>
      </c>
      <c r="F113" s="2284">
        <v>2.7896000000000001</v>
      </c>
      <c r="G113" s="2284">
        <v>2.7374999999999998</v>
      </c>
      <c r="H113" s="2284">
        <v>2.2595000000000001</v>
      </c>
      <c r="I113" s="2284">
        <v>2.2212000000000001</v>
      </c>
      <c r="J113" s="2284">
        <v>2.06E-2</v>
      </c>
      <c r="K113" s="2285">
        <v>2.0500000000000001E-2</v>
      </c>
      <c r="L113" s="2324">
        <v>2.2044000000000001</v>
      </c>
      <c r="M113" s="2284">
        <v>2.1855000000000002</v>
      </c>
      <c r="N113" s="2284">
        <v>3.4986000000000002</v>
      </c>
      <c r="O113" s="2284">
        <v>3.4723000000000002</v>
      </c>
      <c r="P113" s="2284">
        <v>2.9954999999999998</v>
      </c>
      <c r="Q113" s="2285">
        <v>2.9338000000000002</v>
      </c>
      <c r="R113" s="2325"/>
      <c r="V113" s="2298"/>
    </row>
    <row r="114" spans="1:22" ht="36" hidden="1" customHeight="1" x14ac:dyDescent="0.6">
      <c r="A114" s="2283">
        <v>41579</v>
      </c>
      <c r="B114" s="2284">
        <v>2.0817999999999999</v>
      </c>
      <c r="C114" s="2284">
        <v>2.0598000000000001</v>
      </c>
      <c r="D114" s="2284">
        <v>3.4024999999999999</v>
      </c>
      <c r="E114" s="2284">
        <v>3.3146</v>
      </c>
      <c r="F114" s="2284">
        <v>2.8306</v>
      </c>
      <c r="G114" s="2284">
        <v>2.778</v>
      </c>
      <c r="H114" s="2284">
        <v>2.2970999999999999</v>
      </c>
      <c r="I114" s="2284">
        <v>2.2568000000000001</v>
      </c>
      <c r="J114" s="2284">
        <v>2.0400000000000001E-2</v>
      </c>
      <c r="K114" s="2285">
        <v>2.06E-2</v>
      </c>
      <c r="L114" s="2324">
        <v>2.3136000000000001</v>
      </c>
      <c r="M114" s="2284">
        <v>2.282</v>
      </c>
      <c r="N114" s="2284">
        <v>3.6896</v>
      </c>
      <c r="O114" s="2284">
        <v>3.5969000000000002</v>
      </c>
      <c r="P114" s="2284">
        <v>3.0958999999999999</v>
      </c>
      <c r="Q114" s="2285">
        <v>3.0426000000000002</v>
      </c>
      <c r="R114" s="2325"/>
      <c r="V114" s="2298"/>
    </row>
    <row r="115" spans="1:22" ht="36" hidden="1" customHeight="1" thickBot="1" x14ac:dyDescent="0.65">
      <c r="A115" s="2288">
        <v>41609</v>
      </c>
      <c r="B115" s="2289">
        <v>2.1616</v>
      </c>
      <c r="C115" s="2289">
        <v>2.1105</v>
      </c>
      <c r="D115" s="2289">
        <v>3.5726</v>
      </c>
      <c r="E115" s="2289">
        <v>3.3843999999999999</v>
      </c>
      <c r="F115" s="2289">
        <v>2.9862000000000002</v>
      </c>
      <c r="G115" s="2289">
        <v>2.8889</v>
      </c>
      <c r="H115" s="2289">
        <v>2.4382999999999999</v>
      </c>
      <c r="I115" s="2289">
        <v>2.3593999999999999</v>
      </c>
      <c r="J115" s="2289">
        <v>2.06E-2</v>
      </c>
      <c r="K115" s="2290">
        <v>2.0400000000000001E-2</v>
      </c>
      <c r="L115" s="2327">
        <v>2.3456999999999999</v>
      </c>
      <c r="M115" s="2289">
        <v>2.3281000000000001</v>
      </c>
      <c r="N115" s="2289">
        <v>3.7641</v>
      </c>
      <c r="O115" s="2289">
        <v>3.661</v>
      </c>
      <c r="P115" s="2289">
        <v>3.1663999999999999</v>
      </c>
      <c r="Q115" s="2290">
        <v>3.1295999999999999</v>
      </c>
      <c r="R115" s="2325"/>
      <c r="V115" s="2298"/>
    </row>
    <row r="116" spans="1:22" ht="36" hidden="1" customHeight="1" thickTop="1" x14ac:dyDescent="0.6">
      <c r="A116" s="2283">
        <v>41640</v>
      </c>
      <c r="B116" s="2328">
        <v>2.3975</v>
      </c>
      <c r="C116" s="2328">
        <v>2.2913999999999999</v>
      </c>
      <c r="D116" s="2328">
        <v>3.9523000000000001</v>
      </c>
      <c r="E116" s="2328">
        <v>3.7707999999999999</v>
      </c>
      <c r="F116" s="2328">
        <v>3.2482000000000002</v>
      </c>
      <c r="G116" s="2328">
        <v>3.1194999999999999</v>
      </c>
      <c r="H116" s="2328">
        <v>2.6518000000000002</v>
      </c>
      <c r="I116" s="2328">
        <v>2.5337999999999998</v>
      </c>
      <c r="J116" s="2284">
        <v>2.3400000000000001E-2</v>
      </c>
      <c r="K116" s="2285">
        <v>2.1999999999999999E-2</v>
      </c>
      <c r="L116" s="2329">
        <v>2.4504999999999999</v>
      </c>
      <c r="M116" s="2328">
        <v>2.3895</v>
      </c>
      <c r="N116" s="2328">
        <v>4.0004999999999997</v>
      </c>
      <c r="O116" s="2328">
        <v>3.8628999999999998</v>
      </c>
      <c r="P116" s="2328">
        <v>3.2982</v>
      </c>
      <c r="Q116" s="2330">
        <v>3.2111000000000001</v>
      </c>
      <c r="R116" s="2331"/>
      <c r="V116" s="2298"/>
    </row>
    <row r="117" spans="1:22" ht="36" hidden="1" customHeight="1" x14ac:dyDescent="0.6">
      <c r="A117" s="2283">
        <v>41671</v>
      </c>
      <c r="B117" s="2328">
        <v>2.5232000000000001</v>
      </c>
      <c r="C117" s="2328">
        <v>2.4382000000000001</v>
      </c>
      <c r="D117" s="2328">
        <v>4.2087000000000003</v>
      </c>
      <c r="E117" s="2328">
        <v>3.9729000000000001</v>
      </c>
      <c r="F117" s="2328">
        <v>3.46</v>
      </c>
      <c r="G117" s="2328">
        <v>3.3372999999999999</v>
      </c>
      <c r="H117" s="2328">
        <v>2.8414999999999999</v>
      </c>
      <c r="I117" s="2328">
        <v>2.7315</v>
      </c>
      <c r="J117" s="2284">
        <v>2.47E-2</v>
      </c>
      <c r="K117" s="2285">
        <v>2.3900000000000001E-2</v>
      </c>
      <c r="L117" s="2329">
        <v>2.5727000000000002</v>
      </c>
      <c r="M117" s="2328">
        <v>2.5541</v>
      </c>
      <c r="N117" s="2328">
        <v>4.2458999999999998</v>
      </c>
      <c r="O117" s="2328">
        <v>4.1515000000000004</v>
      </c>
      <c r="P117" s="2328">
        <v>3.4931999999999999</v>
      </c>
      <c r="Q117" s="2330">
        <v>3.43</v>
      </c>
      <c r="R117" s="2331"/>
      <c r="V117" s="2298"/>
    </row>
    <row r="118" spans="1:22" ht="36" hidden="1" customHeight="1" x14ac:dyDescent="0.6">
      <c r="A118" s="2283">
        <v>41699</v>
      </c>
      <c r="B118" s="2328">
        <v>2.68</v>
      </c>
      <c r="C118" s="2328">
        <v>2.5828000000000002</v>
      </c>
      <c r="D118" s="2328">
        <v>4.4583000000000004</v>
      </c>
      <c r="E118" s="2328">
        <v>4.2930999999999999</v>
      </c>
      <c r="F118" s="2328">
        <v>3.6855000000000002</v>
      </c>
      <c r="G118" s="2328">
        <v>3.5716999999999999</v>
      </c>
      <c r="H118" s="2328">
        <v>3.0219</v>
      </c>
      <c r="I118" s="2328">
        <v>2.9339</v>
      </c>
      <c r="J118" s="2284">
        <v>2.6100000000000002E-2</v>
      </c>
      <c r="K118" s="2285">
        <v>2.53E-2</v>
      </c>
      <c r="L118" s="2329">
        <v>2.6796000000000002</v>
      </c>
      <c r="M118" s="2328">
        <v>2.6137999999999999</v>
      </c>
      <c r="N118" s="2328">
        <v>4.3945999999999996</v>
      </c>
      <c r="O118" s="2328">
        <v>4.3113000000000001</v>
      </c>
      <c r="P118" s="2328">
        <v>3.6585999999999999</v>
      </c>
      <c r="Q118" s="2330">
        <v>3.5743999999999998</v>
      </c>
      <c r="R118" s="2331"/>
      <c r="V118" s="2298"/>
    </row>
    <row r="119" spans="1:22" ht="36" hidden="1" customHeight="1" x14ac:dyDescent="0.6">
      <c r="A119" s="2283">
        <v>41730</v>
      </c>
      <c r="B119" s="2328">
        <v>2.7938999999999998</v>
      </c>
      <c r="C119" s="2328">
        <v>2.7399</v>
      </c>
      <c r="D119" s="2328">
        <v>4.7061999999999999</v>
      </c>
      <c r="E119" s="2328">
        <v>4.585</v>
      </c>
      <c r="F119" s="2328">
        <v>3.8603999999999998</v>
      </c>
      <c r="G119" s="2328">
        <v>3.7825000000000002</v>
      </c>
      <c r="H119" s="2328">
        <v>3.1621999999999999</v>
      </c>
      <c r="I119" s="2328">
        <v>3.1031</v>
      </c>
      <c r="J119" s="2284">
        <v>2.7199999999999998E-2</v>
      </c>
      <c r="K119" s="2285">
        <v>2.6700000000000002E-2</v>
      </c>
      <c r="L119" s="2329">
        <v>2.8666</v>
      </c>
      <c r="M119" s="2328">
        <v>2.7782</v>
      </c>
      <c r="N119" s="2328">
        <v>4.7628000000000004</v>
      </c>
      <c r="O119" s="2328">
        <v>4.5750000000000002</v>
      </c>
      <c r="P119" s="2328">
        <v>3.8932000000000002</v>
      </c>
      <c r="Q119" s="2330">
        <v>3.7839999999999998</v>
      </c>
      <c r="R119" s="2331"/>
      <c r="V119" s="2298"/>
    </row>
    <row r="120" spans="1:22" ht="36" hidden="1" customHeight="1" x14ac:dyDescent="0.6">
      <c r="A120" s="2283">
        <v>41760</v>
      </c>
      <c r="B120" s="2328">
        <v>2.8919999999999999</v>
      </c>
      <c r="C120" s="2328">
        <v>2.8631000000000002</v>
      </c>
      <c r="D120" s="2328">
        <v>4.8375000000000004</v>
      </c>
      <c r="E120" s="2328">
        <v>4.8190999999999997</v>
      </c>
      <c r="F120" s="2328">
        <v>3.9392999999999998</v>
      </c>
      <c r="G120" s="2328">
        <v>3.9302000000000001</v>
      </c>
      <c r="H120" s="2328">
        <v>3.2279</v>
      </c>
      <c r="I120" s="2328">
        <v>3.2208000000000001</v>
      </c>
      <c r="J120" s="2284">
        <v>2.8500000000000001E-2</v>
      </c>
      <c r="K120" s="2285">
        <v>2.81E-2</v>
      </c>
      <c r="L120" s="2329">
        <v>2.9756</v>
      </c>
      <c r="M120" s="2328">
        <v>2.9756</v>
      </c>
      <c r="N120" s="2328">
        <v>5.0454999999999997</v>
      </c>
      <c r="O120" s="2328">
        <v>4.9623999999999997</v>
      </c>
      <c r="P120" s="2328">
        <v>4.0972999999999997</v>
      </c>
      <c r="Q120" s="2330">
        <v>4.0475000000000003</v>
      </c>
      <c r="R120" s="2331"/>
      <c r="V120" s="2298"/>
    </row>
    <row r="121" spans="1:22" ht="36" hidden="1" customHeight="1" x14ac:dyDescent="0.6">
      <c r="A121" s="2283">
        <v>41791</v>
      </c>
      <c r="B121" s="2328">
        <v>3.0015999999999998</v>
      </c>
      <c r="C121" s="2328">
        <v>2.9820000000000002</v>
      </c>
      <c r="D121" s="2328">
        <v>5.1079999999999997</v>
      </c>
      <c r="E121" s="2328">
        <v>5.0369999999999999</v>
      </c>
      <c r="F121" s="2328">
        <v>4.0933999999999999</v>
      </c>
      <c r="G121" s="2328">
        <v>4.0532000000000004</v>
      </c>
      <c r="H121" s="2328">
        <v>3.3683999999999998</v>
      </c>
      <c r="I121" s="2328">
        <v>3.3287</v>
      </c>
      <c r="J121" s="2284">
        <v>2.9600000000000001E-2</v>
      </c>
      <c r="K121" s="2285">
        <v>2.9000000000000001E-2</v>
      </c>
      <c r="L121" s="2329">
        <v>3.1955</v>
      </c>
      <c r="M121" s="2328">
        <v>3.1246999999999998</v>
      </c>
      <c r="N121" s="2328">
        <v>5.3346</v>
      </c>
      <c r="O121" s="2328">
        <v>5.1825999999999999</v>
      </c>
      <c r="P121" s="2328">
        <v>4.2931999999999997</v>
      </c>
      <c r="Q121" s="2330">
        <v>4.1798999999999999</v>
      </c>
      <c r="R121" s="2331"/>
      <c r="V121" s="2298"/>
    </row>
    <row r="122" spans="1:22" ht="36" hidden="1" customHeight="1" x14ac:dyDescent="0.6">
      <c r="A122" s="2283">
        <v>41821</v>
      </c>
      <c r="B122" s="2328">
        <v>3.0337000000000001</v>
      </c>
      <c r="C122" s="2328">
        <v>3.0192000000000001</v>
      </c>
      <c r="D122" s="2328">
        <v>5.1296999999999997</v>
      </c>
      <c r="E122" s="2328">
        <v>5.1660000000000004</v>
      </c>
      <c r="F122" s="2328">
        <v>4.0583</v>
      </c>
      <c r="G122" s="2328">
        <v>4.0976999999999997</v>
      </c>
      <c r="H122" s="2328">
        <v>3.3353999999999999</v>
      </c>
      <c r="I122" s="2328">
        <v>3.3719000000000001</v>
      </c>
      <c r="J122" s="2284">
        <v>2.9499999999999998E-2</v>
      </c>
      <c r="K122" s="2285">
        <v>2.9700000000000001E-2</v>
      </c>
      <c r="L122" s="2329">
        <v>3.6867999999999999</v>
      </c>
      <c r="M122" s="2328">
        <v>3.4681999999999999</v>
      </c>
      <c r="N122" s="2328">
        <v>6.1540999999999997</v>
      </c>
      <c r="O122" s="2328">
        <v>5.7980999999999998</v>
      </c>
      <c r="P122" s="2328">
        <v>4.8731999999999998</v>
      </c>
      <c r="Q122" s="2330">
        <v>4.6280999999999999</v>
      </c>
      <c r="R122" s="2331"/>
      <c r="V122" s="2298"/>
    </row>
    <row r="123" spans="1:22" ht="36" hidden="1" customHeight="1" x14ac:dyDescent="0.6">
      <c r="A123" s="2283">
        <v>41852</v>
      </c>
      <c r="B123" s="2328">
        <v>3.1333000000000002</v>
      </c>
      <c r="C123" s="2328">
        <v>3.0649999999999999</v>
      </c>
      <c r="D123" s="2328">
        <v>5.1948999999999996</v>
      </c>
      <c r="E123" s="2328">
        <v>5.1146000000000003</v>
      </c>
      <c r="F123" s="2328">
        <v>4.1277999999999997</v>
      </c>
      <c r="G123" s="2328">
        <v>4.0780000000000003</v>
      </c>
      <c r="H123" s="2328">
        <v>3.4239000000000002</v>
      </c>
      <c r="I123" s="2328">
        <v>3.3645999999999998</v>
      </c>
      <c r="J123" s="2284">
        <v>3.0200000000000001E-2</v>
      </c>
      <c r="K123" s="2285">
        <v>4.4699999999999997E-2</v>
      </c>
      <c r="L123" s="2329">
        <v>3.7940999999999998</v>
      </c>
      <c r="M123" s="2328">
        <v>3.7576000000000001</v>
      </c>
      <c r="N123" s="2328">
        <v>6.2713999999999999</v>
      </c>
      <c r="O123" s="2328">
        <v>6.2249999999999996</v>
      </c>
      <c r="P123" s="2328">
        <v>4.9936999999999996</v>
      </c>
      <c r="Q123" s="2330">
        <v>4.9572000000000003</v>
      </c>
      <c r="R123" s="2331"/>
      <c r="V123" s="2298"/>
    </row>
    <row r="124" spans="1:22" ht="36" hidden="1" customHeight="1" x14ac:dyDescent="0.6">
      <c r="A124" s="2283">
        <v>41883</v>
      </c>
      <c r="B124" s="2328">
        <v>3.1972999999999998</v>
      </c>
      <c r="C124" s="2328">
        <v>3.1818</v>
      </c>
      <c r="D124" s="2328">
        <v>5.1942000000000004</v>
      </c>
      <c r="E124" s="2328">
        <v>5.2034000000000002</v>
      </c>
      <c r="F124" s="2328">
        <v>4.0566000000000004</v>
      </c>
      <c r="G124" s="2328">
        <v>4.1220999999999997</v>
      </c>
      <c r="H124" s="2328">
        <v>3.3624999999999998</v>
      </c>
      <c r="I124" s="2328">
        <v>3.4131</v>
      </c>
      <c r="J124" s="2284">
        <v>2.93E-2</v>
      </c>
      <c r="K124" s="2285">
        <v>2.9899999999999999E-2</v>
      </c>
      <c r="L124" s="2329">
        <v>3.1863999999999999</v>
      </c>
      <c r="M124" s="2328">
        <v>3.5146999999999999</v>
      </c>
      <c r="N124" s="2328">
        <v>5.1473000000000004</v>
      </c>
      <c r="O124" s="2328">
        <v>5.6966000000000001</v>
      </c>
      <c r="P124" s="2328">
        <v>4.05</v>
      </c>
      <c r="Q124" s="2330">
        <v>4.5541</v>
      </c>
      <c r="R124" s="2331"/>
      <c r="V124" s="2298"/>
    </row>
    <row r="125" spans="1:22" ht="36" hidden="1" customHeight="1" x14ac:dyDescent="0.6">
      <c r="A125" s="2283">
        <v>41913</v>
      </c>
      <c r="B125" s="2328">
        <v>3.1955</v>
      </c>
      <c r="C125" s="2328">
        <v>3.1964000000000001</v>
      </c>
      <c r="D125" s="2328">
        <v>5.1174999999999997</v>
      </c>
      <c r="E125" s="2328">
        <v>5.1397000000000004</v>
      </c>
      <c r="F125" s="2328">
        <v>4.0303000000000004</v>
      </c>
      <c r="G125" s="2328">
        <v>4.0541</v>
      </c>
      <c r="H125" s="2328">
        <v>3.343</v>
      </c>
      <c r="I125" s="2328">
        <v>3.3561999999999999</v>
      </c>
      <c r="J125" s="2328">
        <v>2.9600000000000001E-2</v>
      </c>
      <c r="K125" s="2330">
        <v>2.9600000000000001E-2</v>
      </c>
      <c r="L125" s="2329">
        <v>3.2027999999999999</v>
      </c>
      <c r="M125" s="2328">
        <v>3.2223999999999999</v>
      </c>
      <c r="N125" s="2328">
        <v>5.1028000000000002</v>
      </c>
      <c r="O125" s="2328">
        <v>5.1421999999999999</v>
      </c>
      <c r="P125" s="2328">
        <v>4.1449999999999996</v>
      </c>
      <c r="Q125" s="2330">
        <v>4.0769000000000002</v>
      </c>
      <c r="R125" s="2331"/>
      <c r="V125" s="2298"/>
    </row>
    <row r="126" spans="1:22" ht="36" hidden="1" customHeight="1" x14ac:dyDescent="0.6">
      <c r="A126" s="2283">
        <v>41944</v>
      </c>
      <c r="B126" s="2328">
        <v>3.1955</v>
      </c>
      <c r="C126" s="2328">
        <v>3.1972999999999998</v>
      </c>
      <c r="D126" s="2328">
        <v>5.0364000000000004</v>
      </c>
      <c r="E126" s="2328">
        <v>5.0490000000000004</v>
      </c>
      <c r="F126" s="2328">
        <v>3.9933000000000001</v>
      </c>
      <c r="G126" s="2328">
        <v>3.9876999999999998</v>
      </c>
      <c r="H126" s="2328">
        <v>3.3210999999999999</v>
      </c>
      <c r="I126" s="2328">
        <v>3.3151999999999999</v>
      </c>
      <c r="J126" s="2328">
        <v>4.7100000000000003E-2</v>
      </c>
      <c r="K126" s="2330">
        <v>4.02E-2</v>
      </c>
      <c r="L126" s="2329">
        <v>3.2378</v>
      </c>
      <c r="M126" s="2328">
        <v>3.2248000000000001</v>
      </c>
      <c r="N126" s="2328">
        <v>5.0381999999999998</v>
      </c>
      <c r="O126" s="2328">
        <v>5.0735000000000001</v>
      </c>
      <c r="P126" s="2328">
        <v>4.0381999999999998</v>
      </c>
      <c r="Q126" s="2330">
        <v>4.0399000000000003</v>
      </c>
      <c r="R126" s="2331"/>
      <c r="V126" s="2298"/>
    </row>
    <row r="127" spans="1:22" ht="36" hidden="1" customHeight="1" thickBot="1" x14ac:dyDescent="0.65">
      <c r="A127" s="2283">
        <v>41974</v>
      </c>
      <c r="B127" s="2328">
        <v>3.2000999999999999</v>
      </c>
      <c r="C127" s="2328">
        <v>3.1972999999999998</v>
      </c>
      <c r="D127" s="2328">
        <v>4.9790999999999999</v>
      </c>
      <c r="E127" s="2328">
        <v>5.0038</v>
      </c>
      <c r="F127" s="2328">
        <v>3.8959000000000001</v>
      </c>
      <c r="G127" s="2328">
        <v>3.9485999999999999</v>
      </c>
      <c r="H127" s="2328">
        <v>3.24</v>
      </c>
      <c r="I127" s="2328">
        <v>3.3172000000000001</v>
      </c>
      <c r="J127" s="2328">
        <v>2.69E-2</v>
      </c>
      <c r="K127" s="2330">
        <v>2.6800000000000001E-2</v>
      </c>
      <c r="L127" s="2329">
        <v>3.2418</v>
      </c>
      <c r="M127" s="2328">
        <v>3.2334999999999998</v>
      </c>
      <c r="N127" s="2328">
        <v>4.9850000000000003</v>
      </c>
      <c r="O127" s="2328">
        <v>5.0111999999999997</v>
      </c>
      <c r="P127" s="2328">
        <v>3.9681999999999999</v>
      </c>
      <c r="Q127" s="2330">
        <v>3.9899</v>
      </c>
      <c r="R127" s="2331"/>
      <c r="V127" s="2298"/>
    </row>
    <row r="128" spans="1:22" ht="36" hidden="1" customHeight="1" thickTop="1" x14ac:dyDescent="0.6">
      <c r="A128" s="2277">
        <v>42005</v>
      </c>
      <c r="B128" s="2332">
        <v>3.2401</v>
      </c>
      <c r="C128" s="2332">
        <v>3.2181999999999999</v>
      </c>
      <c r="D128" s="2332">
        <v>4.8986000000000001</v>
      </c>
      <c r="E128" s="2332">
        <v>4.8914</v>
      </c>
      <c r="F128" s="2332">
        <v>3.6705000000000001</v>
      </c>
      <c r="G128" s="2332">
        <v>3.7536999999999998</v>
      </c>
      <c r="H128" s="2332">
        <v>3.5209999999999999</v>
      </c>
      <c r="I128" s="2332">
        <v>3.4392</v>
      </c>
      <c r="J128" s="2332">
        <v>2.75E-2</v>
      </c>
      <c r="K128" s="2333">
        <v>2.7199999999999998E-2</v>
      </c>
      <c r="L128" s="2334">
        <v>3.3845999999999998</v>
      </c>
      <c r="M128" s="2332">
        <v>3.3170000000000002</v>
      </c>
      <c r="N128" s="2332">
        <v>5.0358999999999998</v>
      </c>
      <c r="O128" s="2332">
        <v>4.9760999999999997</v>
      </c>
      <c r="P128" s="2332">
        <v>3.8323</v>
      </c>
      <c r="Q128" s="2333">
        <v>3.9329000000000001</v>
      </c>
      <c r="R128" s="2331"/>
      <c r="V128" s="2298"/>
    </row>
    <row r="129" spans="1:22" ht="36" hidden="1" customHeight="1" x14ac:dyDescent="0.6">
      <c r="A129" s="2283">
        <v>42036</v>
      </c>
      <c r="B129" s="2328">
        <v>3.4744999999999999</v>
      </c>
      <c r="C129" s="2328">
        <v>3.3609</v>
      </c>
      <c r="D129" s="2328">
        <v>5.3559999999999999</v>
      </c>
      <c r="E129" s="2328">
        <v>5.1543999999999999</v>
      </c>
      <c r="F129" s="2328">
        <v>3.9001000000000001</v>
      </c>
      <c r="G129" s="2328">
        <v>3.8176000000000001</v>
      </c>
      <c r="H129" s="2328">
        <v>3.6429999999999998</v>
      </c>
      <c r="I129" s="2328">
        <v>3.5964999999999998</v>
      </c>
      <c r="J129" s="2328">
        <v>2.92E-2</v>
      </c>
      <c r="K129" s="2330">
        <v>2.8400000000000002E-2</v>
      </c>
      <c r="L129" s="2329">
        <v>3.4887000000000001</v>
      </c>
      <c r="M129" s="2328">
        <v>3.4283999999999999</v>
      </c>
      <c r="N129" s="2328">
        <v>5.3082000000000003</v>
      </c>
      <c r="O129" s="2328">
        <v>5.1542000000000003</v>
      </c>
      <c r="P129" s="2328">
        <v>3.9418000000000002</v>
      </c>
      <c r="Q129" s="2330">
        <v>3.9268999999999998</v>
      </c>
      <c r="R129" s="2331"/>
      <c r="V129" s="2298"/>
    </row>
    <row r="130" spans="1:22" ht="36" hidden="1" customHeight="1" x14ac:dyDescent="0.6">
      <c r="A130" s="2283">
        <v>42064</v>
      </c>
      <c r="B130" s="2328">
        <v>3.7471999999999999</v>
      </c>
      <c r="C130" s="2328">
        <v>3.5909</v>
      </c>
      <c r="D130" s="2328">
        <v>5.5483000000000002</v>
      </c>
      <c r="E130" s="2328">
        <v>5.3769999999999998</v>
      </c>
      <c r="F130" s="2328">
        <v>4.0582000000000003</v>
      </c>
      <c r="G130" s="2328">
        <v>3.8927</v>
      </c>
      <c r="H130" s="2328">
        <v>3.8696999999999999</v>
      </c>
      <c r="I130" s="2328">
        <v>3.6720999999999999</v>
      </c>
      <c r="J130" s="2328">
        <v>3.1199999999999999E-2</v>
      </c>
      <c r="K130" s="2330">
        <v>0.03</v>
      </c>
      <c r="L130" s="2329">
        <v>3.7682000000000002</v>
      </c>
      <c r="M130" s="2328">
        <v>3.5872000000000002</v>
      </c>
      <c r="N130" s="2328">
        <v>5.4973000000000001</v>
      </c>
      <c r="O130" s="2328">
        <v>5.3463000000000003</v>
      </c>
      <c r="P130" s="2328">
        <v>4.04</v>
      </c>
      <c r="Q130" s="2330">
        <v>3.9365999999999999</v>
      </c>
      <c r="R130" s="2331"/>
      <c r="V130" s="2298"/>
    </row>
    <row r="131" spans="1:22" ht="36" hidden="1" customHeight="1" x14ac:dyDescent="0.6">
      <c r="A131" s="2283">
        <v>42095</v>
      </c>
      <c r="B131" s="2328">
        <v>3.8492999999999999</v>
      </c>
      <c r="C131" s="2328">
        <v>3.8121999999999998</v>
      </c>
      <c r="D131" s="2328">
        <v>5.9482999999999997</v>
      </c>
      <c r="E131" s="2328">
        <v>5.6976000000000004</v>
      </c>
      <c r="F131" s="2328">
        <v>4.2916999999999996</v>
      </c>
      <c r="G131" s="2328">
        <v>4.1102999999999996</v>
      </c>
      <c r="H131" s="2328">
        <v>4.1039000000000003</v>
      </c>
      <c r="I131" s="2328">
        <v>3.964</v>
      </c>
      <c r="J131" s="2328">
        <v>3.2399999999999998E-2</v>
      </c>
      <c r="K131" s="2330">
        <v>3.1899999999999998E-2</v>
      </c>
      <c r="L131" s="2329">
        <v>3.8363999999999998</v>
      </c>
      <c r="M131" s="2328">
        <v>3.8062</v>
      </c>
      <c r="N131" s="2328">
        <v>5.7535999999999996</v>
      </c>
      <c r="O131" s="2328">
        <v>5.6075999999999997</v>
      </c>
      <c r="P131" s="2328">
        <v>4.1332000000000004</v>
      </c>
      <c r="Q131" s="2330">
        <v>4.0811000000000002</v>
      </c>
      <c r="R131" s="2331"/>
      <c r="V131" s="2298"/>
    </row>
    <row r="132" spans="1:22" ht="36" hidden="1" customHeight="1" x14ac:dyDescent="0.6">
      <c r="A132" s="2283">
        <v>42125</v>
      </c>
      <c r="B132" s="2328">
        <v>3.9975999999999998</v>
      </c>
      <c r="C132" s="2328">
        <v>3.8932000000000002</v>
      </c>
      <c r="D132" s="2328">
        <v>6.1048</v>
      </c>
      <c r="E132" s="2328">
        <v>6.0235000000000003</v>
      </c>
      <c r="F132" s="2328">
        <v>4.3609</v>
      </c>
      <c r="G132" s="2328">
        <v>4.3512000000000004</v>
      </c>
      <c r="H132" s="2328">
        <v>4.2255000000000003</v>
      </c>
      <c r="I132" s="2328">
        <v>4.1810999999999998</v>
      </c>
      <c r="J132" s="2328">
        <v>3.2199999999999999E-2</v>
      </c>
      <c r="K132" s="2330">
        <v>3.2300000000000002E-2</v>
      </c>
      <c r="L132" s="2329">
        <v>4.0414000000000003</v>
      </c>
      <c r="M132" s="2328">
        <v>3.9407000000000001</v>
      </c>
      <c r="N132" s="2328">
        <v>6.1623000000000001</v>
      </c>
      <c r="O132" s="2328">
        <v>5.9931999999999999</v>
      </c>
      <c r="P132" s="2328">
        <v>4.4141000000000004</v>
      </c>
      <c r="Q132" s="2330">
        <v>4.3334999999999999</v>
      </c>
      <c r="R132" s="2331"/>
      <c r="V132" s="2298"/>
    </row>
    <row r="133" spans="1:22" ht="36" hidden="1" customHeight="1" x14ac:dyDescent="0.6">
      <c r="A133" s="2283">
        <v>42156</v>
      </c>
      <c r="B133" s="2328">
        <v>4.3273999999999999</v>
      </c>
      <c r="C133" s="2328">
        <v>4.1841999999999997</v>
      </c>
      <c r="D133" s="2328">
        <v>6.8208000000000002</v>
      </c>
      <c r="E133" s="2328">
        <v>6.5086000000000004</v>
      </c>
      <c r="F133" s="2328">
        <v>4.8423999999999996</v>
      </c>
      <c r="G133" s="2328">
        <v>4.6933999999999996</v>
      </c>
      <c r="H133" s="2328">
        <v>4.6696999999999997</v>
      </c>
      <c r="I133" s="2328">
        <v>4.4874000000000001</v>
      </c>
      <c r="J133" s="2328">
        <v>3.5400000000000001E-2</v>
      </c>
      <c r="K133" s="2330">
        <v>3.3799999999999997E-2</v>
      </c>
      <c r="L133" s="2329">
        <v>4.3741000000000003</v>
      </c>
      <c r="M133" s="2328">
        <v>4.2283999999999997</v>
      </c>
      <c r="N133" s="2328">
        <v>6.5240999999999998</v>
      </c>
      <c r="O133" s="2328">
        <v>6.3711000000000002</v>
      </c>
      <c r="P133" s="2328">
        <v>4.6022999999999996</v>
      </c>
      <c r="Q133" s="2330">
        <v>4.6489000000000003</v>
      </c>
      <c r="R133" s="2331"/>
      <c r="V133" s="2298"/>
    </row>
    <row r="134" spans="1:22" ht="36" hidden="1" customHeight="1" x14ac:dyDescent="0.6">
      <c r="A134" s="2283">
        <v>42186</v>
      </c>
      <c r="B134" s="2328">
        <v>3.4546000000000001</v>
      </c>
      <c r="C134" s="2328">
        <v>3.5322</v>
      </c>
      <c r="D134" s="2328">
        <v>5.3818000000000001</v>
      </c>
      <c r="E134" s="2328">
        <v>5.5228000000000002</v>
      </c>
      <c r="F134" s="2328">
        <v>3.5733000000000001</v>
      </c>
      <c r="G134" s="2328">
        <v>3.6953999999999998</v>
      </c>
      <c r="H134" s="2328">
        <v>3.5634000000000001</v>
      </c>
      <c r="I134" s="2328">
        <v>3.7751999999999999</v>
      </c>
      <c r="J134" s="2328">
        <v>2.87E-2</v>
      </c>
      <c r="K134" s="2330">
        <v>2.8799999999999999E-2</v>
      </c>
      <c r="L134" s="2329">
        <v>3.718</v>
      </c>
      <c r="M134" s="2328">
        <v>3.7069000000000001</v>
      </c>
      <c r="N134" s="2328">
        <v>5.6275000000000004</v>
      </c>
      <c r="O134" s="2328">
        <v>5.5974000000000004</v>
      </c>
      <c r="P134" s="2328">
        <v>4.01</v>
      </c>
      <c r="Q134" s="2330">
        <v>4.0175999999999998</v>
      </c>
      <c r="R134" s="2331"/>
    </row>
    <row r="135" spans="1:22" ht="36" hidden="1" customHeight="1" x14ac:dyDescent="0.6">
      <c r="A135" s="2283">
        <v>42217</v>
      </c>
      <c r="B135" s="2328">
        <v>4.0456000000000003</v>
      </c>
      <c r="C135" s="2328">
        <v>3.8588</v>
      </c>
      <c r="D135" s="2328">
        <v>6.2172999999999998</v>
      </c>
      <c r="E135" s="2328">
        <v>6.0156000000000001</v>
      </c>
      <c r="F135" s="2328">
        <v>4.5446</v>
      </c>
      <c r="G135" s="2328">
        <v>4.2965999999999998</v>
      </c>
      <c r="H135" s="2328">
        <v>4.2112999999999996</v>
      </c>
      <c r="I135" s="2328">
        <v>3.9853999999999998</v>
      </c>
      <c r="J135" s="2328">
        <v>3.15E-2</v>
      </c>
      <c r="K135" s="2330">
        <v>3.1600000000000003E-2</v>
      </c>
      <c r="L135" s="2329">
        <v>3.83</v>
      </c>
      <c r="M135" s="2328">
        <v>3.9727999999999999</v>
      </c>
      <c r="N135" s="2328">
        <v>5.7774999999999999</v>
      </c>
      <c r="O135" s="2328">
        <v>6.0918000000000001</v>
      </c>
      <c r="P135" s="2328">
        <v>4.1100000000000003</v>
      </c>
      <c r="Q135" s="2330">
        <v>4.4111000000000002</v>
      </c>
      <c r="R135" s="2331"/>
    </row>
    <row r="136" spans="1:22" ht="36" hidden="1" customHeight="1" x14ac:dyDescent="0.6">
      <c r="A136" s="2283">
        <v>42248</v>
      </c>
      <c r="B136" s="2328">
        <v>3.7545000000000002</v>
      </c>
      <c r="C136" s="2328">
        <v>3.7749999999999999</v>
      </c>
      <c r="D136" s="2328">
        <v>5.6955999999999998</v>
      </c>
      <c r="E136" s="2328">
        <v>5.7949999999999999</v>
      </c>
      <c r="F136" s="2328">
        <v>4.2256999999999998</v>
      </c>
      <c r="G136" s="2328">
        <v>4.2401999999999997</v>
      </c>
      <c r="H136" s="2328">
        <v>3.8673000000000002</v>
      </c>
      <c r="I136" s="2328">
        <v>3.8845000000000001</v>
      </c>
      <c r="J136" s="2328">
        <v>3.1399999999999997E-2</v>
      </c>
      <c r="K136" s="2330">
        <v>3.1399999999999997E-2</v>
      </c>
      <c r="L136" s="2329">
        <v>3.8069999999999999</v>
      </c>
      <c r="M136" s="2328">
        <v>3.8580000000000001</v>
      </c>
      <c r="N136" s="2328">
        <v>5.7510000000000003</v>
      </c>
      <c r="O136" s="2328">
        <v>5.7733999999999996</v>
      </c>
      <c r="P136" s="2328">
        <v>4.24</v>
      </c>
      <c r="Q136" s="2330">
        <v>4.2549999999999999</v>
      </c>
      <c r="R136" s="2331"/>
    </row>
    <row r="137" spans="1:22" ht="36" hidden="1" customHeight="1" x14ac:dyDescent="0.6">
      <c r="A137" s="2283">
        <v>42278</v>
      </c>
      <c r="B137" s="2328">
        <v>3.7854000000000001</v>
      </c>
      <c r="C137" s="2328">
        <v>3.7639999999999998</v>
      </c>
      <c r="D137" s="2328">
        <v>5.7858000000000001</v>
      </c>
      <c r="E137" s="2328">
        <v>5.7686000000000002</v>
      </c>
      <c r="F137" s="2328">
        <v>4.1525999999999996</v>
      </c>
      <c r="G137" s="2328">
        <v>4.048</v>
      </c>
      <c r="H137" s="2328">
        <v>3.8224</v>
      </c>
      <c r="I137" s="2328">
        <v>3.8881999999999999</v>
      </c>
      <c r="J137" s="2328">
        <v>3.1300000000000001E-2</v>
      </c>
      <c r="K137" s="2330">
        <v>3.1399999999999997E-2</v>
      </c>
      <c r="L137" s="2329">
        <v>3.8454999999999999</v>
      </c>
      <c r="M137" s="2328">
        <v>3.8108</v>
      </c>
      <c r="N137" s="2328">
        <v>5.82</v>
      </c>
      <c r="O137" s="2328">
        <v>5.7628000000000004</v>
      </c>
      <c r="P137" s="2328">
        <v>4.2675000000000001</v>
      </c>
      <c r="Q137" s="2330">
        <v>4.2641</v>
      </c>
      <c r="R137" s="2331"/>
    </row>
    <row r="138" spans="1:22" ht="36" hidden="1" customHeight="1" x14ac:dyDescent="0.6">
      <c r="A138" s="2283">
        <v>42309</v>
      </c>
      <c r="B138" s="2328">
        <v>3.7860999999999998</v>
      </c>
      <c r="C138" s="2328">
        <v>3.7902</v>
      </c>
      <c r="D138" s="2328">
        <v>5.7008999999999999</v>
      </c>
      <c r="E138" s="2328">
        <v>5.7628000000000004</v>
      </c>
      <c r="F138" s="2328">
        <v>4.0073999999999996</v>
      </c>
      <c r="G138" s="2328">
        <v>4.0739000000000001</v>
      </c>
      <c r="H138" s="2328">
        <v>3.6738</v>
      </c>
      <c r="I138" s="2328">
        <v>3.7606000000000002</v>
      </c>
      <c r="J138" s="2328">
        <v>3.09E-2</v>
      </c>
      <c r="K138" s="2330">
        <v>3.09E-2</v>
      </c>
      <c r="L138" s="2329">
        <v>3.8690000000000002</v>
      </c>
      <c r="M138" s="2328">
        <v>3.8675999999999999</v>
      </c>
      <c r="N138" s="2328">
        <v>5.7290000000000001</v>
      </c>
      <c r="O138" s="2328">
        <v>5.8029999999999999</v>
      </c>
      <c r="P138" s="2328">
        <v>4.1360000000000001</v>
      </c>
      <c r="Q138" s="2330">
        <v>4.1932</v>
      </c>
      <c r="R138" s="2331"/>
    </row>
    <row r="139" spans="1:22" ht="36" hidden="1" customHeight="1" thickBot="1" x14ac:dyDescent="0.65">
      <c r="A139" s="2283">
        <v>42339</v>
      </c>
      <c r="B139" s="2335">
        <v>3.7944</v>
      </c>
      <c r="C139" s="2335">
        <v>3.7940999999999998</v>
      </c>
      <c r="D139" s="2335">
        <v>5.6265000000000001</v>
      </c>
      <c r="E139" s="2335">
        <v>5.6920999999999999</v>
      </c>
      <c r="F139" s="2335">
        <v>4.1513999999999998</v>
      </c>
      <c r="G139" s="2335">
        <v>4.1245000000000003</v>
      </c>
      <c r="H139" s="2335">
        <v>3.8344999999999998</v>
      </c>
      <c r="I139" s="2335">
        <v>3.8151999999999999</v>
      </c>
      <c r="J139" s="2335">
        <v>3.15E-2</v>
      </c>
      <c r="K139" s="2336">
        <v>3.1199999999999999E-2</v>
      </c>
      <c r="L139" s="2337">
        <v>3.8595999999999999</v>
      </c>
      <c r="M139" s="2335">
        <v>3.8660000000000001</v>
      </c>
      <c r="N139" s="2335">
        <v>5.7015000000000002</v>
      </c>
      <c r="O139" s="2335">
        <v>5.7249999999999996</v>
      </c>
      <c r="P139" s="2335">
        <v>4.1814999999999998</v>
      </c>
      <c r="Q139" s="2336">
        <v>4.1642000000000001</v>
      </c>
      <c r="R139" s="2331"/>
    </row>
    <row r="140" spans="1:22" ht="36" hidden="1" customHeight="1" thickTop="1" x14ac:dyDescent="0.6">
      <c r="A140" s="2277">
        <v>42370</v>
      </c>
      <c r="B140" s="2284">
        <v>3.8311000000000002</v>
      </c>
      <c r="C140" s="2284">
        <v>3.8062999999999998</v>
      </c>
      <c r="D140" s="2284">
        <v>5.4945000000000004</v>
      </c>
      <c r="E140" s="2284">
        <v>5.4896000000000003</v>
      </c>
      <c r="F140" s="2284">
        <v>4.1825000000000001</v>
      </c>
      <c r="G140" s="2284">
        <v>4.1349</v>
      </c>
      <c r="H140" s="2284">
        <v>3.7812999999999999</v>
      </c>
      <c r="I140" s="2284">
        <v>3.7837000000000001</v>
      </c>
      <c r="J140" s="2338">
        <v>3.2199999999999999E-2</v>
      </c>
      <c r="K140" s="2339">
        <v>3.2199999999999999E-2</v>
      </c>
      <c r="L140" s="2324">
        <v>3.9855</v>
      </c>
      <c r="M140" s="2284">
        <v>3.9457</v>
      </c>
      <c r="N140" s="2284">
        <v>5.6515000000000004</v>
      </c>
      <c r="O140" s="2284">
        <v>5.6632999999999996</v>
      </c>
      <c r="P140" s="2284">
        <v>4.2954999999999997</v>
      </c>
      <c r="Q140" s="2285">
        <v>4.2542999999999997</v>
      </c>
      <c r="R140" s="2325"/>
    </row>
    <row r="141" spans="1:22" ht="36" hidden="1" customHeight="1" x14ac:dyDescent="0.6">
      <c r="A141" s="2283">
        <v>42401</v>
      </c>
      <c r="B141" s="2284">
        <v>3.8786999999999998</v>
      </c>
      <c r="C141" s="2284">
        <v>3.8714</v>
      </c>
      <c r="D141" s="2284">
        <v>5.4067999999999996</v>
      </c>
      <c r="E141" s="2284">
        <v>5.5369000000000002</v>
      </c>
      <c r="F141" s="2284">
        <v>4.2525000000000004</v>
      </c>
      <c r="G141" s="2284">
        <v>4.2926000000000002</v>
      </c>
      <c r="H141" s="2284">
        <v>3.8889999999999998</v>
      </c>
      <c r="I141" s="2284">
        <v>3.8944000000000001</v>
      </c>
      <c r="J141" s="2338">
        <v>3.4200000000000001E-2</v>
      </c>
      <c r="K141" s="2339">
        <v>3.3500000000000002E-2</v>
      </c>
      <c r="L141" s="2324">
        <v>3.9649999999999999</v>
      </c>
      <c r="M141" s="2284">
        <v>3.9918999999999998</v>
      </c>
      <c r="N141" s="2284">
        <v>5.43</v>
      </c>
      <c r="O141" s="2284">
        <v>5.6372999999999998</v>
      </c>
      <c r="P141" s="2284">
        <v>4.274</v>
      </c>
      <c r="Q141" s="2285">
        <v>4.3498999999999999</v>
      </c>
      <c r="R141" s="2325"/>
    </row>
    <row r="142" spans="1:22" ht="36" hidden="1" customHeight="1" x14ac:dyDescent="0.6">
      <c r="A142" s="2283">
        <v>42430</v>
      </c>
      <c r="B142" s="2338">
        <v>3.8304</v>
      </c>
      <c r="C142" s="2338">
        <v>3.851</v>
      </c>
      <c r="D142" s="2338">
        <v>5.5251999999999999</v>
      </c>
      <c r="E142" s="2338">
        <v>5.4741999999999997</v>
      </c>
      <c r="F142" s="2338">
        <v>4.3456000000000001</v>
      </c>
      <c r="G142" s="2338">
        <v>4.2747000000000002</v>
      </c>
      <c r="H142" s="2338">
        <v>3.9767000000000001</v>
      </c>
      <c r="I142" s="2338">
        <v>3.9137</v>
      </c>
      <c r="J142" s="2338">
        <v>3.4099999999999998E-2</v>
      </c>
      <c r="K142" s="2339">
        <v>3.4200000000000001E-2</v>
      </c>
      <c r="L142" s="2324">
        <v>3.867</v>
      </c>
      <c r="M142" s="2284">
        <v>3.9270999999999998</v>
      </c>
      <c r="N142" s="2284">
        <v>5.3765000000000001</v>
      </c>
      <c r="O142" s="2284">
        <v>5.4086999999999996</v>
      </c>
      <c r="P142" s="2284">
        <v>4.2770000000000001</v>
      </c>
      <c r="Q142" s="2285">
        <v>4.2697000000000003</v>
      </c>
      <c r="R142" s="2325"/>
    </row>
    <row r="143" spans="1:22" ht="36" hidden="1" customHeight="1" x14ac:dyDescent="0.6">
      <c r="A143" s="2283">
        <v>42461</v>
      </c>
      <c r="B143" s="2338">
        <v>3.7951000000000001</v>
      </c>
      <c r="C143" s="2338">
        <v>3.8199000000000001</v>
      </c>
      <c r="D143" s="2338">
        <v>5.5361000000000002</v>
      </c>
      <c r="E143" s="2338">
        <v>5.4637000000000002</v>
      </c>
      <c r="F143" s="2338">
        <v>4.2986000000000004</v>
      </c>
      <c r="G143" s="2338">
        <v>4.3324999999999996</v>
      </c>
      <c r="H143" s="2338">
        <v>3.9192999999999998</v>
      </c>
      <c r="I143" s="2338">
        <v>3.9653</v>
      </c>
      <c r="J143" s="2284">
        <v>3.5000000000000003E-2</v>
      </c>
      <c r="K143" s="2285">
        <v>4.7E-2</v>
      </c>
      <c r="L143" s="2340">
        <v>3.8570000000000002</v>
      </c>
      <c r="M143" s="2338">
        <v>3.8702999999999999</v>
      </c>
      <c r="N143" s="2338">
        <v>5.4009999999999998</v>
      </c>
      <c r="O143" s="2338">
        <v>5.3956</v>
      </c>
      <c r="P143" s="2338">
        <v>4.2949999999999999</v>
      </c>
      <c r="Q143" s="2339">
        <v>4.3253000000000004</v>
      </c>
      <c r="R143" s="2341"/>
    </row>
    <row r="144" spans="1:22" ht="36" hidden="1" customHeight="1" x14ac:dyDescent="0.6">
      <c r="A144" s="2283">
        <v>42491</v>
      </c>
      <c r="B144" s="2338">
        <v>3.8336999999999999</v>
      </c>
      <c r="C144" s="2338">
        <v>3.8113000000000001</v>
      </c>
      <c r="D144" s="2338">
        <v>5.6097000000000001</v>
      </c>
      <c r="E144" s="2338">
        <v>5.5359999999999996</v>
      </c>
      <c r="F144" s="2338">
        <v>4.2699999999999996</v>
      </c>
      <c r="G144" s="2338">
        <v>4.3150000000000004</v>
      </c>
      <c r="H144" s="2338">
        <v>3.8612000000000002</v>
      </c>
      <c r="I144" s="2338">
        <v>3.9014000000000002</v>
      </c>
      <c r="J144" s="2338">
        <v>3.4500000000000003E-2</v>
      </c>
      <c r="K144" s="2339">
        <v>3.5099999999999999E-2</v>
      </c>
      <c r="L144" s="2340">
        <v>3.8864999999999998</v>
      </c>
      <c r="M144" s="2338">
        <v>3.8485999999999998</v>
      </c>
      <c r="N144" s="2338">
        <v>5.6159999999999997</v>
      </c>
      <c r="O144" s="2338">
        <v>5.4737</v>
      </c>
      <c r="P144" s="2338">
        <v>4.3185000000000002</v>
      </c>
      <c r="Q144" s="2339">
        <v>4.3211000000000004</v>
      </c>
      <c r="R144" s="2341"/>
    </row>
    <row r="145" spans="1:18" ht="36" hidden="1" customHeight="1" x14ac:dyDescent="0.6">
      <c r="A145" s="2283">
        <v>42522</v>
      </c>
      <c r="B145" s="2338">
        <v>3.923</v>
      </c>
      <c r="C145" s="2338">
        <v>3.8824000000000001</v>
      </c>
      <c r="D145" s="2338">
        <v>5.3052000000000001</v>
      </c>
      <c r="E145" s="2338">
        <v>5.5372000000000003</v>
      </c>
      <c r="F145" s="2338">
        <v>4.3623000000000003</v>
      </c>
      <c r="G145" s="2338">
        <v>4.3623000000000003</v>
      </c>
      <c r="H145" s="2338">
        <v>4.0053999999999998</v>
      </c>
      <c r="I145" s="2338">
        <v>4.0023999999999997</v>
      </c>
      <c r="J145" s="2338">
        <v>3.8100000000000002E-2</v>
      </c>
      <c r="K145" s="2339">
        <v>3.6600000000000001E-2</v>
      </c>
      <c r="L145" s="2340">
        <v>3.9350000000000001</v>
      </c>
      <c r="M145" s="2338">
        <v>3.9173</v>
      </c>
      <c r="N145" s="2338">
        <v>5.4109999999999996</v>
      </c>
      <c r="O145" s="2338">
        <v>5.5514000000000001</v>
      </c>
      <c r="P145" s="2338">
        <v>4.3339999999999996</v>
      </c>
      <c r="Q145" s="2339">
        <v>4.3574999999999999</v>
      </c>
      <c r="R145" s="2341"/>
    </row>
    <row r="146" spans="1:18" s="2269" customFormat="1" ht="36" hidden="1" customHeight="1" x14ac:dyDescent="0.6">
      <c r="A146" s="2283">
        <v>42552</v>
      </c>
      <c r="B146" s="2284">
        <v>3.9468999999999999</v>
      </c>
      <c r="C146" s="2284">
        <v>3.9388999999999998</v>
      </c>
      <c r="D146" s="2284">
        <v>5.1673</v>
      </c>
      <c r="E146" s="2284">
        <v>5.1760000000000002</v>
      </c>
      <c r="F146" s="2284">
        <v>4.3756000000000004</v>
      </c>
      <c r="G146" s="2284">
        <v>4.351</v>
      </c>
      <c r="H146" s="2284">
        <v>4.0228000000000002</v>
      </c>
      <c r="I146" s="2284">
        <v>4.0053000000000001</v>
      </c>
      <c r="J146" s="2342">
        <v>3.7699999999999997E-2</v>
      </c>
      <c r="K146" s="2343">
        <v>3.7699999999999997E-2</v>
      </c>
      <c r="L146" s="2324">
        <v>3.9449999999999998</v>
      </c>
      <c r="M146" s="2284">
        <v>3.9470999999999998</v>
      </c>
      <c r="N146" s="2284">
        <v>5.2614999999999998</v>
      </c>
      <c r="O146" s="2284">
        <v>5.2885</v>
      </c>
      <c r="P146" s="2284">
        <v>4.3304999999999998</v>
      </c>
      <c r="Q146" s="2285">
        <v>4.3426</v>
      </c>
      <c r="R146" s="2325"/>
    </row>
    <row r="147" spans="1:18" ht="36" hidden="1" customHeight="1" x14ac:dyDescent="0.6">
      <c r="A147" s="2283">
        <v>42583</v>
      </c>
      <c r="B147" s="2284">
        <v>3.9445000000000001</v>
      </c>
      <c r="C147" s="2284">
        <v>3.9449000000000001</v>
      </c>
      <c r="D147" s="2284">
        <v>5.1612</v>
      </c>
      <c r="E147" s="2284">
        <v>5.1708999999999996</v>
      </c>
      <c r="F147" s="2284">
        <v>4.3967999999999998</v>
      </c>
      <c r="G147" s="2284">
        <v>4.4222999999999999</v>
      </c>
      <c r="H147" s="2284">
        <v>4.0103</v>
      </c>
      <c r="I147" s="2284">
        <v>4.0663</v>
      </c>
      <c r="J147" s="2284">
        <v>3.8300000000000001E-2</v>
      </c>
      <c r="K147" s="2285">
        <v>3.8899999999999997E-2</v>
      </c>
      <c r="L147" s="2324">
        <v>3.964</v>
      </c>
      <c r="M147" s="2284">
        <v>3.9556</v>
      </c>
      <c r="N147" s="2284">
        <v>5.1864999999999997</v>
      </c>
      <c r="O147" s="2284">
        <v>5.1620999999999997</v>
      </c>
      <c r="P147" s="2284">
        <v>4.4089999999999998</v>
      </c>
      <c r="Q147" s="2285">
        <v>4.3716999999999997</v>
      </c>
      <c r="R147" s="2325"/>
    </row>
    <row r="148" spans="1:18" ht="36" hidden="1" customHeight="1" x14ac:dyDescent="0.6">
      <c r="A148" s="2283">
        <v>42614</v>
      </c>
      <c r="B148" s="2284">
        <v>3.9708999999999999</v>
      </c>
      <c r="C148" s="2284">
        <v>3.9563000000000001</v>
      </c>
      <c r="D148" s="2284">
        <v>5.1576000000000004</v>
      </c>
      <c r="E148" s="2284">
        <v>5.2031999999999998</v>
      </c>
      <c r="F148" s="2284">
        <v>4.4653</v>
      </c>
      <c r="G148" s="2284">
        <v>4.4351000000000003</v>
      </c>
      <c r="H148" s="2284">
        <v>4.1134000000000004</v>
      </c>
      <c r="I148" s="2284">
        <v>4.0594999999999999</v>
      </c>
      <c r="J148" s="2284">
        <v>3.9100000000000003E-2</v>
      </c>
      <c r="K148" s="2285">
        <v>3.8800000000000001E-2</v>
      </c>
      <c r="L148" s="2324">
        <v>3.9790000000000001</v>
      </c>
      <c r="M148" s="2284">
        <v>3.9710999999999999</v>
      </c>
      <c r="N148" s="2284">
        <v>5.173</v>
      </c>
      <c r="O148" s="2284">
        <v>5.19</v>
      </c>
      <c r="P148" s="2284">
        <v>4.4234999999999998</v>
      </c>
      <c r="Q148" s="2285">
        <v>4.3890000000000002</v>
      </c>
      <c r="R148" s="2325"/>
    </row>
    <row r="149" spans="1:18" ht="36" hidden="1" customHeight="1" x14ac:dyDescent="0.6">
      <c r="A149" s="2283">
        <v>42644</v>
      </c>
      <c r="B149" s="2284">
        <v>3.9643000000000002</v>
      </c>
      <c r="C149" s="2284">
        <v>3.9664999999999999</v>
      </c>
      <c r="D149" s="2284">
        <v>4.8183999999999996</v>
      </c>
      <c r="E149" s="2284">
        <v>4.9069000000000003</v>
      </c>
      <c r="F149" s="2284">
        <v>4.3345000000000002</v>
      </c>
      <c r="G149" s="2284">
        <v>4.3769999999999998</v>
      </c>
      <c r="H149" s="2284">
        <v>3.9906000000000001</v>
      </c>
      <c r="I149" s="2284">
        <v>4.0202999999999998</v>
      </c>
      <c r="J149" s="2284">
        <v>3.7600000000000001E-2</v>
      </c>
      <c r="K149" s="2285">
        <v>3.7100000000000001E-2</v>
      </c>
      <c r="L149" s="2324">
        <v>3.9984999999999999</v>
      </c>
      <c r="M149" s="2284">
        <v>3.9922</v>
      </c>
      <c r="N149" s="2284">
        <v>4.8935000000000004</v>
      </c>
      <c r="O149" s="2284">
        <v>4.9717000000000002</v>
      </c>
      <c r="P149" s="2284">
        <v>4.3605</v>
      </c>
      <c r="Q149" s="2285">
        <v>4.3952</v>
      </c>
      <c r="R149" s="2325"/>
    </row>
    <row r="150" spans="1:18" ht="36" hidden="1" customHeight="1" x14ac:dyDescent="0.6">
      <c r="A150" s="2283">
        <v>42675</v>
      </c>
      <c r="B150" s="2284">
        <v>3.9805000000000001</v>
      </c>
      <c r="C150" s="2284">
        <v>3.9718</v>
      </c>
      <c r="D150" s="2284">
        <v>4.9753999999999996</v>
      </c>
      <c r="E150" s="2284">
        <v>4.9316000000000004</v>
      </c>
      <c r="F150" s="2284">
        <v>4.2195999999999998</v>
      </c>
      <c r="G150" s="2284">
        <v>4.2884000000000002</v>
      </c>
      <c r="H150" s="2284">
        <v>3.9222999999999999</v>
      </c>
      <c r="I150" s="2284">
        <v>3.9897</v>
      </c>
      <c r="J150" s="2284">
        <v>3.5299999999999998E-2</v>
      </c>
      <c r="K150" s="2285">
        <v>3.6700000000000003E-2</v>
      </c>
      <c r="L150" s="2324">
        <v>4.1929999999999996</v>
      </c>
      <c r="M150" s="2284">
        <v>4.0913000000000004</v>
      </c>
      <c r="N150" s="2284">
        <v>5.1905000000000001</v>
      </c>
      <c r="O150" s="2284">
        <v>4.9873000000000003</v>
      </c>
      <c r="P150" s="2284">
        <v>4.4104999999999999</v>
      </c>
      <c r="Q150" s="2285">
        <v>4.4006999999999996</v>
      </c>
      <c r="R150" s="2325"/>
    </row>
    <row r="151" spans="1:18" s="2196" customFormat="1" ht="36" hidden="1" customHeight="1" thickBot="1" x14ac:dyDescent="0.65">
      <c r="A151" s="2288">
        <v>42705</v>
      </c>
      <c r="B151" s="2289">
        <v>4.2001999999999997</v>
      </c>
      <c r="C151" s="2289">
        <v>4.0968999999999998</v>
      </c>
      <c r="D151" s="2289">
        <v>5.1965000000000003</v>
      </c>
      <c r="E151" s="2289">
        <v>5.1172000000000004</v>
      </c>
      <c r="F151" s="2289">
        <v>4.4367000000000001</v>
      </c>
      <c r="G151" s="2289">
        <v>4.3216000000000001</v>
      </c>
      <c r="H151" s="2289">
        <v>4.1307999999999998</v>
      </c>
      <c r="I151" s="2289">
        <v>4.0137</v>
      </c>
      <c r="J151" s="2289">
        <v>3.5999999999999997E-2</v>
      </c>
      <c r="K151" s="2290">
        <v>3.5299999999999998E-2</v>
      </c>
      <c r="L151" s="2327">
        <v>4.2714999999999996</v>
      </c>
      <c r="M151" s="2289">
        <v>4.2458</v>
      </c>
      <c r="N151" s="2289">
        <v>5.1829999999999998</v>
      </c>
      <c r="O151" s="2289">
        <v>5.2218999999999998</v>
      </c>
      <c r="P151" s="2289">
        <v>4.4184999999999999</v>
      </c>
      <c r="Q151" s="2290">
        <v>4.43</v>
      </c>
      <c r="R151" s="2325"/>
    </row>
    <row r="152" spans="1:18" s="2196" customFormat="1" ht="36" hidden="1" customHeight="1" thickTop="1" x14ac:dyDescent="0.6">
      <c r="A152" s="2283">
        <v>42736</v>
      </c>
      <c r="B152" s="2284">
        <v>4.2710999999999997</v>
      </c>
      <c r="C152" s="2284">
        <v>4.2359</v>
      </c>
      <c r="D152" s="2284">
        <v>5.3489000000000004</v>
      </c>
      <c r="E152" s="2284">
        <v>5.2278000000000002</v>
      </c>
      <c r="F152" s="2284">
        <v>4.6073000000000004</v>
      </c>
      <c r="G152" s="2284">
        <v>4.5030000000000001</v>
      </c>
      <c r="H152" s="2284">
        <v>4.3216000000000001</v>
      </c>
      <c r="I152" s="2284">
        <v>4.1988000000000003</v>
      </c>
      <c r="J152" s="2284">
        <v>3.7999999999999999E-2</v>
      </c>
      <c r="K152" s="2285">
        <v>3.6799999999999999E-2</v>
      </c>
      <c r="L152" s="2324">
        <v>4.2885</v>
      </c>
      <c r="M152" s="2284">
        <v>4.2977999999999996</v>
      </c>
      <c r="N152" s="2284">
        <v>5.3150000000000004</v>
      </c>
      <c r="O152" s="2284">
        <v>5.2484000000000002</v>
      </c>
      <c r="P152" s="2284">
        <v>4.5605000000000002</v>
      </c>
      <c r="Q152" s="2285">
        <v>4.5031999999999996</v>
      </c>
      <c r="R152" s="2325"/>
    </row>
    <row r="153" spans="1:18" ht="36" hidden="1" customHeight="1" x14ac:dyDescent="0.6">
      <c r="A153" s="2283">
        <v>42767</v>
      </c>
      <c r="B153" s="2284">
        <v>4.4786000000000001</v>
      </c>
      <c r="C153" s="2284">
        <v>4.3727999999999998</v>
      </c>
      <c r="D153" s="2284">
        <v>5.5744999999999996</v>
      </c>
      <c r="E153" s="2284">
        <v>5.4580000000000002</v>
      </c>
      <c r="F153" s="2284">
        <v>4.7530000000000001</v>
      </c>
      <c r="G153" s="2284">
        <v>4.6535000000000002</v>
      </c>
      <c r="H153" s="2284">
        <v>4.4637000000000002</v>
      </c>
      <c r="I153" s="2284">
        <v>4.3632999999999997</v>
      </c>
      <c r="J153" s="2284">
        <v>0.04</v>
      </c>
      <c r="K153" s="2285">
        <v>3.8800000000000001E-2</v>
      </c>
      <c r="L153" s="2324">
        <v>4.5999999999999996</v>
      </c>
      <c r="M153" s="2284">
        <v>4.4218999999999999</v>
      </c>
      <c r="N153" s="2284">
        <v>5.6471999999999998</v>
      </c>
      <c r="O153" s="2284">
        <v>5.4123999999999999</v>
      </c>
      <c r="P153" s="2284">
        <v>4.7882999999999996</v>
      </c>
      <c r="Q153" s="2285">
        <v>4.6516999999999999</v>
      </c>
      <c r="R153" s="2325"/>
    </row>
    <row r="154" spans="1:18" ht="36" hidden="1" customHeight="1" x14ac:dyDescent="0.6">
      <c r="A154" s="2283">
        <v>42795</v>
      </c>
      <c r="B154" s="2284">
        <v>4.3173000000000004</v>
      </c>
      <c r="C154" s="2284">
        <v>4.4842000000000004</v>
      </c>
      <c r="D154" s="2284">
        <v>5.3963999999999999</v>
      </c>
      <c r="E154" s="2284">
        <v>5.5350999999999999</v>
      </c>
      <c r="F154" s="2284">
        <v>4.6163999999999996</v>
      </c>
      <c r="G154" s="2284">
        <v>4.7941000000000003</v>
      </c>
      <c r="H154" s="2284">
        <v>4.3125</v>
      </c>
      <c r="I154" s="2284">
        <v>4.4744000000000002</v>
      </c>
      <c r="J154" s="2284">
        <v>3.8800000000000001E-2</v>
      </c>
      <c r="K154" s="2285">
        <v>3.9600000000000003E-2</v>
      </c>
      <c r="L154" s="2324">
        <v>4.4215999999999998</v>
      </c>
      <c r="M154" s="2284">
        <v>4.5456000000000003</v>
      </c>
      <c r="N154" s="2284">
        <v>5.4177999999999997</v>
      </c>
      <c r="O154" s="2284">
        <v>5.5250000000000004</v>
      </c>
      <c r="P154" s="2284">
        <v>4.6394000000000002</v>
      </c>
      <c r="Q154" s="2285">
        <v>4.7839999999999998</v>
      </c>
      <c r="R154" s="2325"/>
    </row>
    <row r="155" spans="1:18" ht="36" hidden="1" customHeight="1" x14ac:dyDescent="0.6">
      <c r="A155" s="2283">
        <v>42826</v>
      </c>
      <c r="B155" s="2284">
        <v>4.1867000000000001</v>
      </c>
      <c r="C155" s="2284">
        <v>4.1982999999999997</v>
      </c>
      <c r="D155" s="2284">
        <v>5.4162999999999997</v>
      </c>
      <c r="E155" s="2284">
        <v>5.3078000000000003</v>
      </c>
      <c r="F155" s="2284">
        <v>4.5610999999999997</v>
      </c>
      <c r="G155" s="2284">
        <v>4.4996</v>
      </c>
      <c r="H155" s="2284">
        <v>4.2077999999999998</v>
      </c>
      <c r="I155" s="2284">
        <v>4.194</v>
      </c>
      <c r="J155" s="2284">
        <v>3.7600000000000001E-2</v>
      </c>
      <c r="K155" s="2285">
        <v>3.7999999999999999E-2</v>
      </c>
      <c r="L155" s="2324">
        <v>4.2988999999999997</v>
      </c>
      <c r="M155" s="2284">
        <v>4.3242000000000003</v>
      </c>
      <c r="N155" s="2284">
        <v>5.4367000000000001</v>
      </c>
      <c r="O155" s="2284">
        <v>5.3414999999999999</v>
      </c>
      <c r="P155" s="2284">
        <v>4.6010999999999997</v>
      </c>
      <c r="Q155" s="2285">
        <v>4.5622999999999996</v>
      </c>
      <c r="R155" s="2325"/>
    </row>
    <row r="156" spans="1:18" ht="36" hidden="1" customHeight="1" x14ac:dyDescent="0.6">
      <c r="A156" s="2283">
        <v>42856</v>
      </c>
      <c r="B156" s="2284">
        <v>4.2857000000000003</v>
      </c>
      <c r="C156" s="2284">
        <v>4.2375999999999996</v>
      </c>
      <c r="D156" s="2284">
        <v>5.5359999999999996</v>
      </c>
      <c r="E156" s="2284">
        <v>5.4775</v>
      </c>
      <c r="F156" s="2284">
        <v>4.8220999999999998</v>
      </c>
      <c r="G156" s="2284">
        <v>4.5023999999999997</v>
      </c>
      <c r="H156" s="2284">
        <v>4.4295</v>
      </c>
      <c r="I156" s="2284">
        <v>4.2965</v>
      </c>
      <c r="J156" s="2284">
        <v>3.8800000000000001E-2</v>
      </c>
      <c r="K156" s="2285">
        <v>3.78E-2</v>
      </c>
      <c r="L156" s="2324">
        <v>4.3939000000000004</v>
      </c>
      <c r="M156" s="2284">
        <v>4.3491999999999997</v>
      </c>
      <c r="N156" s="2284">
        <v>5.5666000000000002</v>
      </c>
      <c r="O156" s="2284">
        <v>5.5613000000000001</v>
      </c>
      <c r="P156" s="2284">
        <v>4.8455000000000004</v>
      </c>
      <c r="Q156" s="2285">
        <v>4.7237</v>
      </c>
      <c r="R156" s="2325"/>
    </row>
    <row r="157" spans="1:18" ht="36" hidden="1" customHeight="1" x14ac:dyDescent="0.6">
      <c r="A157" s="2283">
        <v>42887</v>
      </c>
      <c r="B157" s="2284">
        <v>4.3628999999999998</v>
      </c>
      <c r="C157" s="2284">
        <v>4.3322000000000003</v>
      </c>
      <c r="D157" s="2284">
        <v>5.6650999999999998</v>
      </c>
      <c r="E157" s="2284">
        <v>5.5514999999999999</v>
      </c>
      <c r="F157" s="2284">
        <v>4.9749999999999996</v>
      </c>
      <c r="G157" s="2284">
        <v>4.8691000000000004</v>
      </c>
      <c r="H157" s="2284">
        <v>4.5542999999999996</v>
      </c>
      <c r="I157" s="2284">
        <v>4.4775999999999998</v>
      </c>
      <c r="J157" s="2284">
        <v>3.8899999999999997E-2</v>
      </c>
      <c r="K157" s="2285">
        <v>3.9100000000000003E-2</v>
      </c>
      <c r="L157" s="2324">
        <v>4.4471999999999996</v>
      </c>
      <c r="M157" s="2284">
        <v>4.4001000000000001</v>
      </c>
      <c r="N157" s="2284">
        <v>5.6566999999999998</v>
      </c>
      <c r="O157" s="2284">
        <v>5.5750999999999999</v>
      </c>
      <c r="P157" s="2284">
        <v>4.9466000000000001</v>
      </c>
      <c r="Q157" s="2285">
        <v>4.8699000000000003</v>
      </c>
      <c r="R157" s="2325"/>
    </row>
    <row r="158" spans="1:18" ht="36" hidden="1" customHeight="1" x14ac:dyDescent="0.6">
      <c r="A158" s="2283">
        <v>42917</v>
      </c>
      <c r="B158" s="2284">
        <v>4.3742999999999999</v>
      </c>
      <c r="C158" s="2284">
        <v>4.367</v>
      </c>
      <c r="D158" s="2284">
        <v>5.7626999999999997</v>
      </c>
      <c r="E158" s="2284">
        <v>5.6740000000000004</v>
      </c>
      <c r="F158" s="2284">
        <v>5.1573000000000002</v>
      </c>
      <c r="G158" s="2284">
        <v>5.0342000000000002</v>
      </c>
      <c r="H158" s="2284">
        <v>4.524</v>
      </c>
      <c r="I158" s="2284">
        <v>4.5465</v>
      </c>
      <c r="J158" s="2284">
        <v>3.9600000000000003E-2</v>
      </c>
      <c r="K158" s="2285">
        <v>3.8800000000000001E-2</v>
      </c>
      <c r="L158" s="2324">
        <v>4.4143999999999997</v>
      </c>
      <c r="M158" s="2284">
        <v>4.4265999999999996</v>
      </c>
      <c r="N158" s="2284">
        <v>5.7316000000000003</v>
      </c>
      <c r="O158" s="2284">
        <v>5.6824000000000003</v>
      </c>
      <c r="P158" s="2284">
        <v>5.1322000000000001</v>
      </c>
      <c r="Q158" s="2285">
        <v>4.9968000000000004</v>
      </c>
      <c r="R158" s="2325"/>
    </row>
    <row r="159" spans="1:18" ht="36" hidden="1" customHeight="1" x14ac:dyDescent="0.6">
      <c r="A159" s="2283">
        <v>42948</v>
      </c>
      <c r="B159" s="2284">
        <v>4.3994</v>
      </c>
      <c r="C159" s="2284">
        <v>4.3879000000000001</v>
      </c>
      <c r="D159" s="2284">
        <v>5.6628999999999996</v>
      </c>
      <c r="E159" s="2284">
        <v>5.6787999999999998</v>
      </c>
      <c r="F159" s="2284">
        <v>5.2214999999999998</v>
      </c>
      <c r="G159" s="2284">
        <v>5.1780999999999997</v>
      </c>
      <c r="H159" s="2284">
        <v>4.5655999999999999</v>
      </c>
      <c r="I159" s="2284">
        <v>4.5420999999999996</v>
      </c>
      <c r="J159" s="2344">
        <v>3.9899999999999998E-2</v>
      </c>
      <c r="K159" s="2345">
        <v>3.9899999999999998E-2</v>
      </c>
      <c r="L159" s="2346">
        <v>4.4333</v>
      </c>
      <c r="M159" s="2344">
        <v>4.4368999999999996</v>
      </c>
      <c r="N159" s="2344">
        <v>5.6722000000000001</v>
      </c>
      <c r="O159" s="2344">
        <v>5.7150999999999996</v>
      </c>
      <c r="P159" s="2344">
        <v>5.2144000000000004</v>
      </c>
      <c r="Q159" s="2345">
        <v>4.1765999999999996</v>
      </c>
      <c r="R159" s="2269"/>
    </row>
    <row r="160" spans="1:18" ht="36" hidden="1" customHeight="1" x14ac:dyDescent="0.6">
      <c r="A160" s="2283">
        <v>42979</v>
      </c>
      <c r="B160" s="2284">
        <v>4.3944000000000001</v>
      </c>
      <c r="C160" s="2284">
        <v>4.4036</v>
      </c>
      <c r="D160" s="2284">
        <v>5.8962000000000003</v>
      </c>
      <c r="E160" s="2284">
        <v>5.8705999999999996</v>
      </c>
      <c r="F160" s="2284">
        <v>5.194</v>
      </c>
      <c r="G160" s="2284">
        <v>5.2472000000000003</v>
      </c>
      <c r="H160" s="2284">
        <v>4.5345000000000004</v>
      </c>
      <c r="I160" s="2284">
        <v>4.6029999999999998</v>
      </c>
      <c r="J160" s="2284">
        <v>3.9100000000000003E-2</v>
      </c>
      <c r="K160" s="2285">
        <v>3.9899999999999998E-2</v>
      </c>
      <c r="L160" s="2324">
        <v>4.4482999999999997</v>
      </c>
      <c r="M160" s="2284">
        <v>4.4625000000000004</v>
      </c>
      <c r="N160" s="2284">
        <v>5.8982999999999999</v>
      </c>
      <c r="O160" s="2284">
        <v>5.8456000000000001</v>
      </c>
      <c r="P160" s="2284">
        <v>5.2544000000000004</v>
      </c>
      <c r="Q160" s="2285">
        <v>5.2812999999999999</v>
      </c>
      <c r="R160" s="2325"/>
    </row>
    <row r="161" spans="1:18" ht="36" hidden="1" customHeight="1" x14ac:dyDescent="0.6">
      <c r="A161" s="2283">
        <v>43009</v>
      </c>
      <c r="B161" s="2284">
        <v>4.3765000000000001</v>
      </c>
      <c r="C161" s="2284">
        <v>4.3811</v>
      </c>
      <c r="D161" s="2284">
        <v>5.7984</v>
      </c>
      <c r="E161" s="2284">
        <v>5.7808999999999999</v>
      </c>
      <c r="F161" s="2284">
        <v>5.0940000000000003</v>
      </c>
      <c r="G161" s="2284">
        <v>5.1509</v>
      </c>
      <c r="H161" s="2284">
        <v>4.3856000000000002</v>
      </c>
      <c r="I161" s="2284">
        <v>4.4622999999999999</v>
      </c>
      <c r="J161" s="2284">
        <v>3.8600000000000002E-2</v>
      </c>
      <c r="K161" s="2285">
        <v>3.8800000000000001E-2</v>
      </c>
      <c r="L161" s="2324">
        <v>4.4443999999999999</v>
      </c>
      <c r="M161" s="2284">
        <v>4.4539</v>
      </c>
      <c r="N161" s="2284">
        <v>5.7976999999999999</v>
      </c>
      <c r="O161" s="2284">
        <v>5.8178999999999998</v>
      </c>
      <c r="P161" s="2284">
        <v>5.1855000000000002</v>
      </c>
      <c r="Q161" s="2285">
        <v>5.2122000000000002</v>
      </c>
      <c r="R161" s="2325"/>
    </row>
    <row r="162" spans="1:18" ht="36" hidden="1" customHeight="1" x14ac:dyDescent="0.6">
      <c r="A162" s="2283">
        <v>43040</v>
      </c>
      <c r="B162" s="2284">
        <v>4.4122000000000003</v>
      </c>
      <c r="C162" s="2284">
        <v>4.3945999999999996</v>
      </c>
      <c r="D162" s="2284">
        <v>5.9638</v>
      </c>
      <c r="E162" s="2284">
        <v>5.8103999999999996</v>
      </c>
      <c r="F162" s="2284">
        <v>5.2572000000000001</v>
      </c>
      <c r="G162" s="2284">
        <v>5.1627000000000001</v>
      </c>
      <c r="H162" s="2284">
        <v>4.4917999999999996</v>
      </c>
      <c r="I162" s="2284">
        <v>4.4345999999999997</v>
      </c>
      <c r="J162" s="2284">
        <v>3.95E-2</v>
      </c>
      <c r="K162" s="2285">
        <v>3.9E-2</v>
      </c>
      <c r="L162" s="2324">
        <v>4.5811000000000002</v>
      </c>
      <c r="M162" s="2284">
        <v>4.5274000000000001</v>
      </c>
      <c r="N162" s="2284">
        <v>6.0339</v>
      </c>
      <c r="O162" s="2284">
        <v>5.9371999999999998</v>
      </c>
      <c r="P162" s="2284">
        <v>5.4072500000000003</v>
      </c>
      <c r="Q162" s="2285">
        <v>5.3003</v>
      </c>
      <c r="R162" s="2325"/>
    </row>
    <row r="163" spans="1:18" ht="36" hidden="1" customHeight="1" thickBot="1" x14ac:dyDescent="0.65">
      <c r="A163" s="2283">
        <v>43070</v>
      </c>
      <c r="B163" s="2284">
        <v>4.4157000000000002</v>
      </c>
      <c r="C163" s="2284">
        <v>4.4123999999999999</v>
      </c>
      <c r="D163" s="2284">
        <v>5.9668999999999999</v>
      </c>
      <c r="E163" s="2284">
        <v>5.9126000000000003</v>
      </c>
      <c r="F163" s="2284">
        <v>5.2964000000000002</v>
      </c>
      <c r="G163" s="2284">
        <v>5.2203999999999997</v>
      </c>
      <c r="H163" s="2284">
        <v>4.5243000000000002</v>
      </c>
      <c r="I163" s="2284">
        <v>4.4667000000000003</v>
      </c>
      <c r="J163" s="2284">
        <v>3.9300000000000002E-2</v>
      </c>
      <c r="K163" s="2285">
        <v>3.9100000000000003E-2</v>
      </c>
      <c r="L163" s="2324">
        <v>4.5877999999999997</v>
      </c>
      <c r="M163" s="2284">
        <v>4.5879000000000003</v>
      </c>
      <c r="N163" s="2284">
        <v>6.1033999999999997</v>
      </c>
      <c r="O163" s="2284">
        <v>6.0271999999999997</v>
      </c>
      <c r="P163" s="2284">
        <v>5.4097</v>
      </c>
      <c r="Q163" s="2285">
        <v>5.3771000000000004</v>
      </c>
      <c r="R163" s="2325"/>
    </row>
    <row r="164" spans="1:18" ht="36" hidden="1" customHeight="1" thickTop="1" x14ac:dyDescent="0.6">
      <c r="A164" s="2277">
        <v>43101</v>
      </c>
      <c r="B164" s="2278">
        <v>4.4240000000000004</v>
      </c>
      <c r="C164" s="2278">
        <v>4.4208999999999996</v>
      </c>
      <c r="D164" s="2278">
        <v>6.2717000000000001</v>
      </c>
      <c r="E164" s="2278">
        <v>6.1093000000000002</v>
      </c>
      <c r="F164" s="2278">
        <v>5.5130999999999997</v>
      </c>
      <c r="G164" s="2278">
        <v>5.3958000000000004</v>
      </c>
      <c r="H164" s="2278">
        <v>4.7485999999999997</v>
      </c>
      <c r="I164" s="2278">
        <v>4.6047000000000002</v>
      </c>
      <c r="J164" s="2278">
        <v>4.0599999999999997E-2</v>
      </c>
      <c r="K164" s="2279">
        <v>3.9899999999999998E-2</v>
      </c>
      <c r="L164" s="2326">
        <v>4.5560999999999998</v>
      </c>
      <c r="M164" s="2278">
        <v>4.5902000000000003</v>
      </c>
      <c r="N164" s="2278">
        <v>6.3628</v>
      </c>
      <c r="O164" s="2278">
        <v>6.1536999999999997</v>
      </c>
      <c r="P164" s="2278">
        <v>5.5617000000000001</v>
      </c>
      <c r="Q164" s="2279">
        <v>5.5011000000000001</v>
      </c>
      <c r="R164" s="2325"/>
    </row>
    <row r="165" spans="1:18" ht="36" hidden="1" customHeight="1" x14ac:dyDescent="0.6">
      <c r="A165" s="2283">
        <v>43132</v>
      </c>
      <c r="B165" s="2284">
        <v>4.4187000000000003</v>
      </c>
      <c r="C165" s="2284">
        <v>4.4195000000000002</v>
      </c>
      <c r="D165" s="2284">
        <v>6.0925000000000002</v>
      </c>
      <c r="E165" s="2284">
        <v>6.1691000000000003</v>
      </c>
      <c r="F165" s="2284">
        <v>5.3872999999999998</v>
      </c>
      <c r="G165" s="2284">
        <v>5.3299000000000003</v>
      </c>
      <c r="H165" s="2284">
        <v>4.6817000000000002</v>
      </c>
      <c r="I165" s="2284">
        <v>4.7248999999999999</v>
      </c>
      <c r="J165" s="2284">
        <v>4.1300000000000003E-2</v>
      </c>
      <c r="K165" s="2285">
        <v>4.1000000000000002E-2</v>
      </c>
      <c r="L165" s="2324">
        <v>4.5072999999999999</v>
      </c>
      <c r="M165" s="2284">
        <v>4.5263</v>
      </c>
      <c r="N165" s="2284">
        <v>6.2222</v>
      </c>
      <c r="O165" s="2284">
        <v>6.2645999999999997</v>
      </c>
      <c r="P165" s="2284">
        <v>5.4927999999999999</v>
      </c>
      <c r="Q165" s="2285">
        <v>5.5210999999999997</v>
      </c>
      <c r="R165" s="2325"/>
    </row>
    <row r="166" spans="1:18" ht="36" hidden="1" customHeight="1" x14ac:dyDescent="0.6">
      <c r="A166" s="2283">
        <v>43160</v>
      </c>
      <c r="B166" s="2284">
        <v>4.4043999999999999</v>
      </c>
      <c r="C166" s="2284">
        <v>4.4135999999999997</v>
      </c>
      <c r="D166" s="2284">
        <v>6.1816000000000004</v>
      </c>
      <c r="E166" s="2284">
        <v>6.1685999999999996</v>
      </c>
      <c r="F166" s="2284">
        <v>5.4179000000000004</v>
      </c>
      <c r="G166" s="2284">
        <v>5.4420999999999999</v>
      </c>
      <c r="H166" s="2284">
        <v>4.6026999999999996</v>
      </c>
      <c r="I166" s="2284">
        <v>4.6578999999999997</v>
      </c>
      <c r="J166" s="2284">
        <v>4.1500000000000002E-2</v>
      </c>
      <c r="K166" s="2285">
        <v>4.1599999999999998E-2</v>
      </c>
      <c r="L166" s="2324">
        <v>4.4550000000000001</v>
      </c>
      <c r="M166" s="2284">
        <v>4.4861000000000004</v>
      </c>
      <c r="N166" s="2284">
        <v>6.1811999999999996</v>
      </c>
      <c r="O166" s="2284">
        <v>6.1714000000000002</v>
      </c>
      <c r="P166" s="2284">
        <v>5.4710999999999999</v>
      </c>
      <c r="Q166" s="2285">
        <v>5.4763999999999999</v>
      </c>
      <c r="R166" s="2325"/>
    </row>
    <row r="167" spans="1:18" ht="36" hidden="1" customHeight="1" x14ac:dyDescent="0.6">
      <c r="A167" s="2283">
        <v>43191</v>
      </c>
      <c r="B167" s="2284">
        <v>4.4077999999999999</v>
      </c>
      <c r="C167" s="2284">
        <v>4.4053000000000004</v>
      </c>
      <c r="D167" s="2284">
        <v>6.0678000000000001</v>
      </c>
      <c r="E167" s="2284">
        <v>6.2043999999999997</v>
      </c>
      <c r="F167" s="2284">
        <v>5.3308</v>
      </c>
      <c r="G167" s="2284">
        <v>5.4059999999999997</v>
      </c>
      <c r="H167" s="2284">
        <v>4.4538000000000002</v>
      </c>
      <c r="I167" s="2284">
        <v>4.5444000000000004</v>
      </c>
      <c r="J167" s="2284">
        <v>4.0399999999999998E-2</v>
      </c>
      <c r="K167" s="2285">
        <v>4.0899999999999999E-2</v>
      </c>
      <c r="L167" s="2324">
        <v>4.4828000000000001</v>
      </c>
      <c r="M167" s="2284">
        <v>4.4561000000000002</v>
      </c>
      <c r="N167" s="2284">
        <v>6.1778000000000004</v>
      </c>
      <c r="O167" s="2284">
        <v>6.2244999999999999</v>
      </c>
      <c r="P167" s="2284">
        <v>5.4505999999999997</v>
      </c>
      <c r="Q167" s="2285">
        <v>5.4676</v>
      </c>
      <c r="R167" s="2325"/>
    </row>
    <row r="168" spans="1:18" ht="36" hidden="1" customHeight="1" x14ac:dyDescent="0.6">
      <c r="A168" s="2283">
        <v>43221</v>
      </c>
      <c r="B168" s="2284">
        <v>4.4226000000000001</v>
      </c>
      <c r="C168" s="2284">
        <v>4.4196</v>
      </c>
      <c r="D168" s="2284">
        <v>5.8864999999999998</v>
      </c>
      <c r="E168" s="2284">
        <v>5.9410999999999996</v>
      </c>
      <c r="F168" s="2284">
        <v>5.1634000000000002</v>
      </c>
      <c r="G168" s="2284">
        <v>5.2119</v>
      </c>
      <c r="H168" s="2284">
        <v>4.4974999999999996</v>
      </c>
      <c r="I168" s="2284">
        <v>4.4242999999999997</v>
      </c>
      <c r="J168" s="2284">
        <v>4.07E-2</v>
      </c>
      <c r="K168" s="2285">
        <v>4.02E-2</v>
      </c>
      <c r="L168" s="2324">
        <v>4.6245000000000003</v>
      </c>
      <c r="M168" s="2284">
        <v>4.5679999999999996</v>
      </c>
      <c r="N168" s="2284">
        <v>6.1071999999999997</v>
      </c>
      <c r="O168" s="2284">
        <v>6.1365999999999996</v>
      </c>
      <c r="P168" s="2284">
        <v>5.3806000000000003</v>
      </c>
      <c r="Q168" s="2285">
        <v>5.4188000000000001</v>
      </c>
      <c r="R168" s="2325"/>
    </row>
    <row r="169" spans="1:18" ht="36" hidden="1" customHeight="1" x14ac:dyDescent="0.6">
      <c r="A169" s="2283">
        <v>43252</v>
      </c>
      <c r="B169" s="2284">
        <v>4.5229999999999997</v>
      </c>
      <c r="C169" s="2284">
        <v>4.4625000000000004</v>
      </c>
      <c r="D169" s="2284">
        <v>5.9680999999999997</v>
      </c>
      <c r="E169" s="2284">
        <v>5.9306000000000001</v>
      </c>
      <c r="F169" s="2284">
        <v>5.2808000000000002</v>
      </c>
      <c r="G169" s="2284">
        <v>5.2119</v>
      </c>
      <c r="H169" s="2284">
        <v>4.5590999999999999</v>
      </c>
      <c r="I169" s="2284">
        <v>4.5077999999999996</v>
      </c>
      <c r="J169" s="2284">
        <v>4.0899999999999999E-2</v>
      </c>
      <c r="K169" s="2285">
        <v>4.0599999999999997E-2</v>
      </c>
      <c r="L169" s="2324">
        <v>4.7561</v>
      </c>
      <c r="M169" s="2284">
        <v>4.6833999999999998</v>
      </c>
      <c r="N169" s="2284">
        <v>6.2188499999999998</v>
      </c>
      <c r="O169" s="2284">
        <v>6.1843000000000004</v>
      </c>
      <c r="P169" s="2284">
        <v>5.4644500000000003</v>
      </c>
      <c r="Q169" s="2285">
        <v>5.4413</v>
      </c>
      <c r="R169" s="2325"/>
    </row>
    <row r="170" spans="1:18" ht="36" hidden="1" customHeight="1" x14ac:dyDescent="0.6">
      <c r="A170" s="2283">
        <v>43282</v>
      </c>
      <c r="B170" s="2284">
        <v>4.6943000000000001</v>
      </c>
      <c r="C170" s="2284">
        <v>4.6475999999999997</v>
      </c>
      <c r="D170" s="2284">
        <v>6.1569000000000003</v>
      </c>
      <c r="E170" s="2284">
        <v>6.1204000000000001</v>
      </c>
      <c r="F170" s="2284">
        <v>5.4945000000000004</v>
      </c>
      <c r="G170" s="2284">
        <v>5.4375999999999998</v>
      </c>
      <c r="H170" s="2284">
        <v>4.7472000000000003</v>
      </c>
      <c r="I170" s="2284">
        <v>4.6755000000000004</v>
      </c>
      <c r="J170" s="2284">
        <v>4.2000000000000003E-2</v>
      </c>
      <c r="K170" s="2285">
        <v>4.1700000000000001E-2</v>
      </c>
      <c r="L170" s="2324">
        <v>4.7866999999999997</v>
      </c>
      <c r="M170" s="2284">
        <v>4.7716000000000003</v>
      </c>
      <c r="N170" s="2284">
        <v>6.2628000000000004</v>
      </c>
      <c r="O170" s="2284">
        <v>6.2416</v>
      </c>
      <c r="P170" s="2284">
        <v>5.5406000000000004</v>
      </c>
      <c r="Q170" s="2285">
        <v>5.5133000000000001</v>
      </c>
      <c r="R170" s="2325"/>
    </row>
    <row r="171" spans="1:18" ht="36" hidden="1" customHeight="1" x14ac:dyDescent="0.6">
      <c r="A171" s="2283">
        <v>43313</v>
      </c>
      <c r="B171" s="2284">
        <v>4.7241</v>
      </c>
      <c r="C171" s="2284">
        <v>4.7083000000000004</v>
      </c>
      <c r="D171" s="2284">
        <v>6.1344000000000003</v>
      </c>
      <c r="E171" s="2284">
        <v>6.0641999999999996</v>
      </c>
      <c r="F171" s="2284">
        <v>5.4950999999999999</v>
      </c>
      <c r="G171" s="2284">
        <v>5.4379999999999997</v>
      </c>
      <c r="H171" s="2284">
        <v>4.8802000000000003</v>
      </c>
      <c r="I171" s="2284">
        <v>4.7667999999999999</v>
      </c>
      <c r="J171" s="2284">
        <v>4.2599999999999999E-2</v>
      </c>
      <c r="K171" s="2285">
        <v>4.24E-2</v>
      </c>
      <c r="L171" s="2324">
        <v>4.8327999999999998</v>
      </c>
      <c r="M171" s="2284">
        <v>4.8103999999999996</v>
      </c>
      <c r="N171" s="2284">
        <v>6.1749999999999998</v>
      </c>
      <c r="O171" s="2284">
        <v>6.1513</v>
      </c>
      <c r="P171" s="2284">
        <v>5.5488999999999997</v>
      </c>
      <c r="Q171" s="2285">
        <v>5.5067000000000004</v>
      </c>
      <c r="R171" s="2325"/>
    </row>
    <row r="172" spans="1:18" ht="36" hidden="1" customHeight="1" x14ac:dyDescent="0.6">
      <c r="A172" s="2283">
        <v>43344</v>
      </c>
      <c r="B172" s="2284">
        <v>4.7775999999999996</v>
      </c>
      <c r="C172" s="2284">
        <v>4.7572000000000001</v>
      </c>
      <c r="D172" s="2284">
        <v>6.2145000000000001</v>
      </c>
      <c r="E172" s="2284">
        <v>6.1218000000000004</v>
      </c>
      <c r="F172" s="2284">
        <v>5.5392000000000001</v>
      </c>
      <c r="G172" s="2284">
        <v>5.4983000000000004</v>
      </c>
      <c r="H172" s="2284">
        <v>4.8893000000000004</v>
      </c>
      <c r="I172" s="2284">
        <v>4.8803000000000001</v>
      </c>
      <c r="J172" s="2284">
        <v>4.2099999999999999E-2</v>
      </c>
      <c r="K172" s="2285">
        <v>4.2599999999999999E-2</v>
      </c>
      <c r="L172" s="2324">
        <v>4.9311999999999996</v>
      </c>
      <c r="M172" s="2284">
        <v>4.9051</v>
      </c>
      <c r="N172" s="2284">
        <v>6.3693999999999997</v>
      </c>
      <c r="O172" s="2284">
        <v>6.2897999999999996</v>
      </c>
      <c r="P172" s="2284">
        <v>5.6878000000000002</v>
      </c>
      <c r="Q172" s="2285">
        <v>5.6289999999999996</v>
      </c>
      <c r="R172" s="2325"/>
    </row>
    <row r="173" spans="1:18" s="2259" customFormat="1" ht="36" hidden="1" customHeight="1" x14ac:dyDescent="0.6">
      <c r="A173" s="2283">
        <v>43374</v>
      </c>
      <c r="B173" s="2314">
        <v>4.7899000000000003</v>
      </c>
      <c r="C173" s="2314">
        <v>4.7922000000000002</v>
      </c>
      <c r="D173" s="2314">
        <v>6.1115000000000004</v>
      </c>
      <c r="E173" s="2314">
        <v>6.2365000000000004</v>
      </c>
      <c r="F173" s="2314">
        <v>5.4187000000000003</v>
      </c>
      <c r="G173" s="2314">
        <v>5.5042999999999997</v>
      </c>
      <c r="H173" s="2314">
        <v>4.7606000000000002</v>
      </c>
      <c r="I173" s="2314">
        <v>4.8207000000000004</v>
      </c>
      <c r="J173" s="2314">
        <v>4.2299999999999997E-2</v>
      </c>
      <c r="K173" s="2315">
        <v>4.2500000000000003E-2</v>
      </c>
      <c r="L173" s="2314">
        <v>4.8539000000000003</v>
      </c>
      <c r="M173" s="2314">
        <v>4.8914999999999997</v>
      </c>
      <c r="N173" s="2314">
        <v>6.1889000000000003</v>
      </c>
      <c r="O173" s="2314">
        <v>6.3164999999999996</v>
      </c>
      <c r="P173" s="2314">
        <v>5.4678000000000004</v>
      </c>
      <c r="Q173" s="2315">
        <v>5.5804</v>
      </c>
      <c r="R173" s="2316"/>
    </row>
    <row r="174" spans="1:18" s="2259" customFormat="1" ht="36" hidden="1" customHeight="1" x14ac:dyDescent="0.6">
      <c r="A174" s="2283">
        <v>43405</v>
      </c>
      <c r="B174" s="2314">
        <v>4.806</v>
      </c>
      <c r="C174" s="2314">
        <v>4.7911000000000001</v>
      </c>
      <c r="D174" s="2314">
        <v>6.1247999999999996</v>
      </c>
      <c r="E174" s="2314">
        <v>6.1818</v>
      </c>
      <c r="F174" s="2314">
        <v>5.4503000000000004</v>
      </c>
      <c r="G174" s="2314">
        <v>5.4470000000000001</v>
      </c>
      <c r="H174" s="2314">
        <v>4.8083999999999998</v>
      </c>
      <c r="I174" s="2314">
        <v>4.7870999999999997</v>
      </c>
      <c r="J174" s="2314">
        <v>4.2299999999999997E-2</v>
      </c>
      <c r="K174" s="2315">
        <v>4.2299999999999997E-2</v>
      </c>
      <c r="L174" s="2314">
        <v>4.9094499999999996</v>
      </c>
      <c r="M174" s="2314">
        <v>4.8825000000000003</v>
      </c>
      <c r="N174" s="2314">
        <v>6.23665</v>
      </c>
      <c r="O174" s="2314">
        <v>6.2409999999999997</v>
      </c>
      <c r="P174" s="2314">
        <v>5.5194000000000001</v>
      </c>
      <c r="Q174" s="2315">
        <v>5.5068000000000001</v>
      </c>
      <c r="R174" s="2316"/>
    </row>
    <row r="175" spans="1:18" ht="36" hidden="1" customHeight="1" thickBot="1" x14ac:dyDescent="0.65">
      <c r="A175" s="2288">
        <v>43435</v>
      </c>
      <c r="B175" s="2289">
        <v>4.82</v>
      </c>
      <c r="C175" s="2289">
        <v>4.8147000000000002</v>
      </c>
      <c r="D175" s="2289">
        <v>6.1710000000000003</v>
      </c>
      <c r="E175" s="2289">
        <v>6.1097999999999999</v>
      </c>
      <c r="F175" s="2289">
        <v>5.5130999999999997</v>
      </c>
      <c r="G175" s="2289">
        <v>5.4691000000000001</v>
      </c>
      <c r="H175" s="2289">
        <v>4.8887999999999998</v>
      </c>
      <c r="I175" s="2289">
        <v>4.8418999999999999</v>
      </c>
      <c r="J175" s="2289">
        <v>4.3799999999999999E-2</v>
      </c>
      <c r="K175" s="2290">
        <v>4.2599999999999999E-2</v>
      </c>
      <c r="L175" s="2289">
        <v>4.9728000000000003</v>
      </c>
      <c r="M175" s="2289">
        <v>4.9542999999999999</v>
      </c>
      <c r="N175" s="2289">
        <v>6.2282999999999999</v>
      </c>
      <c r="O175" s="2289">
        <v>6.2427000000000001</v>
      </c>
      <c r="P175" s="2289">
        <v>5.5617000000000001</v>
      </c>
      <c r="Q175" s="2290">
        <v>5.5551000000000004</v>
      </c>
      <c r="R175" s="2325"/>
    </row>
    <row r="176" spans="1:18" ht="36" hidden="1" customHeight="1" thickTop="1" x14ac:dyDescent="0.6">
      <c r="A176" s="2283">
        <v>43466</v>
      </c>
      <c r="B176" s="2347">
        <v>4.9505999999999997</v>
      </c>
      <c r="C176" s="2347">
        <v>4.8947000000000003</v>
      </c>
      <c r="D176" s="2347">
        <v>6.5121000000000002</v>
      </c>
      <c r="E176" s="2347">
        <v>6.3141999999999996</v>
      </c>
      <c r="F176" s="2347">
        <v>5.6824000000000003</v>
      </c>
      <c r="G176" s="2347">
        <v>5.5868000000000002</v>
      </c>
      <c r="H176" s="2284">
        <v>4.9898999999999996</v>
      </c>
      <c r="I176" s="2284">
        <v>4.9432999999999998</v>
      </c>
      <c r="J176" s="2284">
        <v>4.5499999999999999E-2</v>
      </c>
      <c r="K176" s="2285">
        <v>4.4900000000000002E-2</v>
      </c>
      <c r="L176" s="2284">
        <v>5.0083500000000001</v>
      </c>
      <c r="M176" s="2284">
        <v>4.9859</v>
      </c>
      <c r="N176" s="2284">
        <v>6.4306000000000001</v>
      </c>
      <c r="O176" s="2284">
        <v>6.3052999999999999</v>
      </c>
      <c r="P176" s="2284">
        <v>5.6577500000000001</v>
      </c>
      <c r="Q176" s="2285">
        <v>5.6094999999999997</v>
      </c>
      <c r="R176" s="2325"/>
    </row>
    <row r="177" spans="1:18" ht="35.25" hidden="1" customHeight="1" x14ac:dyDescent="0.6">
      <c r="A177" s="2283">
        <v>43497</v>
      </c>
      <c r="B177" s="2347">
        <v>5.1752000000000002</v>
      </c>
      <c r="C177" s="2347">
        <v>5.0162000000000004</v>
      </c>
      <c r="D177" s="2347">
        <v>6.8704000000000001</v>
      </c>
      <c r="E177" s="2347">
        <v>6.5236999999999998</v>
      </c>
      <c r="F177" s="2347">
        <v>5.8799000000000001</v>
      </c>
      <c r="G177" s="2347">
        <v>5.6913</v>
      </c>
      <c r="H177" s="2284">
        <v>5.1787000000000001</v>
      </c>
      <c r="I177" s="2284">
        <v>5.0067000000000004</v>
      </c>
      <c r="J177" s="2284">
        <v>4.65E-2</v>
      </c>
      <c r="K177" s="2285">
        <v>4.5400000000000003E-2</v>
      </c>
      <c r="L177" s="2284">
        <v>5.3460999999999999</v>
      </c>
      <c r="M177" s="2284">
        <v>5.1394000000000002</v>
      </c>
      <c r="N177" s="2284">
        <v>6.7477999999999998</v>
      </c>
      <c r="O177" s="2284">
        <v>6.5587</v>
      </c>
      <c r="P177" s="2284">
        <v>5.8227500000000001</v>
      </c>
      <c r="Q177" s="2285">
        <v>5.7207999999999997</v>
      </c>
      <c r="R177" s="2325"/>
    </row>
    <row r="178" spans="1:18" ht="35.25" hidden="1" customHeight="1" x14ac:dyDescent="0.6">
      <c r="A178" s="2283">
        <v>43525</v>
      </c>
      <c r="B178" s="2347">
        <v>5.0834000000000001</v>
      </c>
      <c r="C178" s="2347">
        <v>5.1797000000000004</v>
      </c>
      <c r="D178" s="2347">
        <v>6.6166</v>
      </c>
      <c r="E178" s="2347">
        <v>6.8236999999999997</v>
      </c>
      <c r="F178" s="2347">
        <v>5.7084000000000001</v>
      </c>
      <c r="G178" s="2347">
        <v>5.8536999999999999</v>
      </c>
      <c r="H178" s="2284">
        <v>5.1007999999999996</v>
      </c>
      <c r="I178" s="2284">
        <v>5.1788999999999996</v>
      </c>
      <c r="J178" s="2284">
        <v>4.5900000000000003E-2</v>
      </c>
      <c r="K178" s="2285">
        <v>4.6600000000000003E-2</v>
      </c>
      <c r="L178" s="2284">
        <v>5.2155500000000004</v>
      </c>
      <c r="M178" s="2284">
        <v>5.3612000000000002</v>
      </c>
      <c r="N178" s="2284">
        <v>6.835</v>
      </c>
      <c r="O178" s="2284">
        <v>6.9602000000000004</v>
      </c>
      <c r="P178" s="2284">
        <v>5.7555500000000004</v>
      </c>
      <c r="Q178" s="2285">
        <v>5.9211999999999998</v>
      </c>
      <c r="R178" s="2325"/>
    </row>
    <row r="179" spans="1:18" ht="35.25" hidden="1" customHeight="1" x14ac:dyDescent="0.6">
      <c r="A179" s="2283">
        <v>43556</v>
      </c>
      <c r="B179" s="2348">
        <v>5.0880999999999998</v>
      </c>
      <c r="C179" s="2348">
        <v>5.0864000000000003</v>
      </c>
      <c r="D179" s="2348">
        <v>6.6296999999999997</v>
      </c>
      <c r="E179" s="2347">
        <v>6.6289999999999996</v>
      </c>
      <c r="F179" s="2348">
        <v>5.7001999999999997</v>
      </c>
      <c r="G179" s="2348">
        <v>5.7145999999999999</v>
      </c>
      <c r="H179" s="2344">
        <v>4.9894999999999996</v>
      </c>
      <c r="I179" s="2344">
        <v>5.0484999999999998</v>
      </c>
      <c r="J179" s="2344">
        <v>4.5699999999999998E-2</v>
      </c>
      <c r="K179" s="2344">
        <v>4.5600000000000002E-2</v>
      </c>
      <c r="L179" s="2324">
        <v>5.2055499999999997</v>
      </c>
      <c r="M179" s="2284">
        <v>5.2214999999999998</v>
      </c>
      <c r="N179" s="2284">
        <v>6.7149999999999999</v>
      </c>
      <c r="O179" s="2284">
        <v>6.7953000000000001</v>
      </c>
      <c r="P179" s="2284">
        <v>5.7983500000000001</v>
      </c>
      <c r="Q179" s="2285">
        <v>5.7965</v>
      </c>
      <c r="R179" s="2325"/>
    </row>
    <row r="180" spans="1:18" ht="35.25" hidden="1" customHeight="1" x14ac:dyDescent="0.6">
      <c r="A180" s="2283">
        <v>43586</v>
      </c>
      <c r="B180" s="2348">
        <v>5.2011000000000003</v>
      </c>
      <c r="C180" s="2348">
        <v>5.1082999999999998</v>
      </c>
      <c r="D180" s="2348">
        <v>6.5640999999999998</v>
      </c>
      <c r="E180" s="2348">
        <v>6.5582000000000003</v>
      </c>
      <c r="F180" s="2348">
        <v>5.7973999999999997</v>
      </c>
      <c r="G180" s="2348">
        <v>5.7161999999999997</v>
      </c>
      <c r="H180" s="2344">
        <v>5.1753</v>
      </c>
      <c r="I180" s="2284">
        <v>5.0590000000000002</v>
      </c>
      <c r="J180" s="2344">
        <v>4.7899999999999998E-2</v>
      </c>
      <c r="K180" s="2344">
        <v>4.6399999999999997E-2</v>
      </c>
      <c r="L180" s="2324">
        <v>5.3454499999999996</v>
      </c>
      <c r="M180" s="2284">
        <v>5.2512999999999996</v>
      </c>
      <c r="N180" s="2284">
        <v>6.7513500000000004</v>
      </c>
      <c r="O180" s="2284">
        <v>6.7183000000000002</v>
      </c>
      <c r="P180" s="2284">
        <v>5.8859000000000004</v>
      </c>
      <c r="Q180" s="2285">
        <v>5.8170000000000002</v>
      </c>
      <c r="R180" s="2325"/>
    </row>
    <row r="181" spans="1:18" ht="35.25" hidden="1" customHeight="1" x14ac:dyDescent="0.6">
      <c r="A181" s="2283">
        <v>43617</v>
      </c>
      <c r="B181" s="2347">
        <v>5.2590000000000003</v>
      </c>
      <c r="C181" s="2348">
        <v>5.2401999999999997</v>
      </c>
      <c r="D181" s="2348">
        <v>6.6787000000000001</v>
      </c>
      <c r="E181" s="2348">
        <v>6.6422999999999996</v>
      </c>
      <c r="F181" s="2348">
        <v>5.9832000000000001</v>
      </c>
      <c r="G181" s="2348">
        <v>5.9207000000000001</v>
      </c>
      <c r="H181" s="2344">
        <v>5.3888999999999996</v>
      </c>
      <c r="I181" s="2344">
        <v>5.3059000000000003</v>
      </c>
      <c r="J181" s="2344">
        <v>4.8800000000000003E-2</v>
      </c>
      <c r="K181" s="2344">
        <v>4.8500000000000001E-2</v>
      </c>
      <c r="L181" s="2324">
        <v>5.4309000000000003</v>
      </c>
      <c r="M181" s="2284">
        <v>5.3849999999999998</v>
      </c>
      <c r="N181" s="2284">
        <v>6.8268000000000004</v>
      </c>
      <c r="O181" s="2284">
        <v>6.7724000000000002</v>
      </c>
      <c r="P181" s="2284">
        <v>6.0395500000000002</v>
      </c>
      <c r="Q181" s="2285">
        <v>5.9573</v>
      </c>
      <c r="R181" s="2325"/>
    </row>
    <row r="182" spans="1:18" ht="35.25" hidden="1" customHeight="1" x14ac:dyDescent="0.6">
      <c r="A182" s="2283">
        <v>43647</v>
      </c>
      <c r="B182" s="2347">
        <v>5.2569999999999997</v>
      </c>
      <c r="C182" s="2347">
        <v>5.2560000000000002</v>
      </c>
      <c r="D182" s="2348">
        <v>6.4267000000000003</v>
      </c>
      <c r="E182" s="2348">
        <v>6.5537000000000001</v>
      </c>
      <c r="F182" s="2348">
        <v>5.8529</v>
      </c>
      <c r="G182" s="2348">
        <v>5.8943000000000003</v>
      </c>
      <c r="H182" s="2344">
        <v>5.3071000000000002</v>
      </c>
      <c r="I182" s="2344">
        <v>5.3197999999999999</v>
      </c>
      <c r="J182" s="2344">
        <v>4.8500000000000001E-2</v>
      </c>
      <c r="K182" s="2344">
        <v>4.8599999999999997E-2</v>
      </c>
      <c r="L182" s="2324">
        <v>5.3754499999999998</v>
      </c>
      <c r="M182" s="2284">
        <v>5.3940000000000001</v>
      </c>
      <c r="N182" s="2284">
        <v>6.5445500000000001</v>
      </c>
      <c r="O182" s="2284">
        <v>6.7474999999999996</v>
      </c>
      <c r="P182" s="2284">
        <v>5.89635</v>
      </c>
      <c r="Q182" s="2285">
        <v>5.9823000000000004</v>
      </c>
      <c r="R182" s="2325"/>
    </row>
    <row r="183" spans="1:18" ht="35.25" hidden="1" customHeight="1" x14ac:dyDescent="0.6">
      <c r="A183" s="2283">
        <v>43678</v>
      </c>
      <c r="B183" s="2284">
        <v>5.2813999999999997</v>
      </c>
      <c r="C183" s="2284">
        <v>5.2701000000000002</v>
      </c>
      <c r="D183" s="2344">
        <v>6.4295999999999998</v>
      </c>
      <c r="E183" s="2344">
        <v>6.4070999999999998</v>
      </c>
      <c r="F183" s="2344">
        <v>5.8094999999999999</v>
      </c>
      <c r="G183" s="2344">
        <v>5.8586999999999998</v>
      </c>
      <c r="H183" s="2344">
        <v>5.3391000000000002</v>
      </c>
      <c r="I183" s="2344">
        <v>5.3783000000000003</v>
      </c>
      <c r="J183" s="2344">
        <v>4.9799999999999997E-2</v>
      </c>
      <c r="K183" s="2344">
        <v>4.9599999999999998E-2</v>
      </c>
      <c r="L183" s="2324">
        <v>5.46685</v>
      </c>
      <c r="M183" s="2284">
        <v>5.4222999999999999</v>
      </c>
      <c r="N183" s="2284">
        <v>6.6427500000000004</v>
      </c>
      <c r="O183" s="2284">
        <v>6.5551000000000004</v>
      </c>
      <c r="P183" s="2284">
        <v>6.0022500000000001</v>
      </c>
      <c r="Q183" s="2285">
        <v>5.9493</v>
      </c>
      <c r="R183" s="2325"/>
    </row>
    <row r="184" spans="1:18" ht="35.25" hidden="1" customHeight="1" x14ac:dyDescent="0.6">
      <c r="A184" s="2283">
        <v>43709</v>
      </c>
      <c r="B184" s="2344">
        <v>5.3160999999999996</v>
      </c>
      <c r="C184" s="2344">
        <v>5.3067000000000002</v>
      </c>
      <c r="D184" s="2344">
        <v>6.5411999999999999</v>
      </c>
      <c r="E184" s="2344">
        <v>6.5553999999999997</v>
      </c>
      <c r="F184" s="2344">
        <v>5.7956000000000003</v>
      </c>
      <c r="G184" s="2344">
        <v>5.8423999999999996</v>
      </c>
      <c r="H184" s="2284">
        <v>5.33</v>
      </c>
      <c r="I184" s="2344">
        <v>5.3578000000000001</v>
      </c>
      <c r="J184" s="2344">
        <v>4.9200000000000001E-2</v>
      </c>
      <c r="K184" s="2344">
        <v>4.9399999999999999E-2</v>
      </c>
      <c r="L184" s="2324">
        <v>5.5182000000000002</v>
      </c>
      <c r="M184" s="2284">
        <v>5.5126999999999997</v>
      </c>
      <c r="N184" s="2284">
        <v>6.7354500000000002</v>
      </c>
      <c r="O184" s="2284">
        <v>6.7226999999999997</v>
      </c>
      <c r="P184" s="2284">
        <v>5.99</v>
      </c>
      <c r="Q184" s="2285">
        <v>6.0294999999999996</v>
      </c>
      <c r="R184" s="2325"/>
    </row>
    <row r="185" spans="1:18" ht="35.25" hidden="1" customHeight="1" x14ac:dyDescent="0.6">
      <c r="A185" s="2283">
        <v>43739</v>
      </c>
      <c r="B185" s="2344">
        <v>5.3372000000000002</v>
      </c>
      <c r="C185" s="2344">
        <v>5.3235000000000001</v>
      </c>
      <c r="D185" s="2284">
        <v>6.9009999999999998</v>
      </c>
      <c r="E185" s="2344">
        <v>6.7344999999999997</v>
      </c>
      <c r="F185" s="2344">
        <v>5.9444999999999997</v>
      </c>
      <c r="G185" s="2344">
        <v>5.8846999999999996</v>
      </c>
      <c r="H185" s="2284">
        <v>5.4039000000000001</v>
      </c>
      <c r="I185" s="2344">
        <v>5.3598999999999997</v>
      </c>
      <c r="J185" s="2344">
        <v>4.9399999999999999E-2</v>
      </c>
      <c r="K185" s="2344">
        <v>4.9200000000000001E-2</v>
      </c>
      <c r="L185" s="2324">
        <v>5.5182000000000002</v>
      </c>
      <c r="M185" s="2284">
        <v>5.4904000000000002</v>
      </c>
      <c r="N185" s="2284">
        <v>7.0036500000000004</v>
      </c>
      <c r="O185" s="2284">
        <v>6.8021000000000003</v>
      </c>
      <c r="P185" s="2284">
        <v>6.0449999999999999</v>
      </c>
      <c r="Q185" s="2285">
        <v>5.9660000000000002</v>
      </c>
      <c r="R185" s="2325"/>
    </row>
    <row r="186" spans="1:18" ht="35.25" hidden="1" customHeight="1" x14ac:dyDescent="0.6">
      <c r="A186" s="2283">
        <v>43770</v>
      </c>
      <c r="B186" s="2344">
        <v>5.5254000000000003</v>
      </c>
      <c r="C186" s="2344">
        <v>5.3887999999999998</v>
      </c>
      <c r="D186" s="2344">
        <v>7.1322000000000001</v>
      </c>
      <c r="E186" s="2344">
        <v>6.9413999999999998</v>
      </c>
      <c r="F186" s="2344">
        <v>6.0785</v>
      </c>
      <c r="G186" s="2344">
        <v>5.9528999999999996</v>
      </c>
      <c r="H186" s="2284">
        <v>5.5194000000000001</v>
      </c>
      <c r="I186" s="2344">
        <v>5.4237000000000002</v>
      </c>
      <c r="J186" s="2344">
        <v>5.0500000000000003E-2</v>
      </c>
      <c r="K186" s="2344">
        <v>4.9500000000000002E-2</v>
      </c>
      <c r="L186" s="2324">
        <v>5.6264000000000003</v>
      </c>
      <c r="M186" s="2284">
        <v>5.5709</v>
      </c>
      <c r="N186" s="2284">
        <v>7.1886000000000001</v>
      </c>
      <c r="O186" s="2284">
        <v>7.0949</v>
      </c>
      <c r="P186" s="2284">
        <v>6.1573000000000002</v>
      </c>
      <c r="Q186" s="2285">
        <v>6.1022999999999996</v>
      </c>
      <c r="R186" s="2325"/>
    </row>
    <row r="187" spans="1:18" ht="35.25" hidden="1" customHeight="1" thickBot="1" x14ac:dyDescent="0.65">
      <c r="A187" s="2283">
        <v>43800</v>
      </c>
      <c r="B187" s="2349">
        <v>5.5336999999999996</v>
      </c>
      <c r="C187" s="2349">
        <v>5.5377000000000001</v>
      </c>
      <c r="D187" s="2349">
        <v>7.3163999999999998</v>
      </c>
      <c r="E187" s="2289">
        <v>7.2610000000000001</v>
      </c>
      <c r="F187" s="2349">
        <v>6.2114000000000003</v>
      </c>
      <c r="G187" s="2349">
        <v>6.1563999999999997</v>
      </c>
      <c r="H187" s="2289">
        <v>5.7236000000000002</v>
      </c>
      <c r="I187" s="2349">
        <v>5.6365999999999996</v>
      </c>
      <c r="J187" s="2289">
        <v>5.0999999999999997E-2</v>
      </c>
      <c r="K187" s="2349">
        <v>5.0799999999999998E-2</v>
      </c>
      <c r="L187" s="2327">
        <v>5.7582000000000004</v>
      </c>
      <c r="M187" s="2289">
        <v>5.7305999999999999</v>
      </c>
      <c r="N187" s="2289">
        <v>7.3872999999999998</v>
      </c>
      <c r="O187" s="2289">
        <v>7.3978000000000002</v>
      </c>
      <c r="P187" s="2289">
        <v>6.3358999999999996</v>
      </c>
      <c r="Q187" s="2290">
        <v>6.2916999999999996</v>
      </c>
      <c r="R187" s="2325"/>
    </row>
    <row r="188" spans="1:18" ht="35.25" hidden="1" customHeight="1" thickTop="1" x14ac:dyDescent="0.6">
      <c r="A188" s="2277">
        <v>43831</v>
      </c>
      <c r="B188" s="2284">
        <v>5.4649999999999999</v>
      </c>
      <c r="C188" s="2284">
        <v>5.5274000000000001</v>
      </c>
      <c r="D188" s="2284">
        <v>7.1924000000000001</v>
      </c>
      <c r="E188" s="2284">
        <v>7.2202999999999999</v>
      </c>
      <c r="F188" s="2284">
        <v>6.0476000000000001</v>
      </c>
      <c r="G188" s="2284">
        <v>6.1303000000000001</v>
      </c>
      <c r="H188" s="2284">
        <v>5.6584000000000003</v>
      </c>
      <c r="I188" s="2344">
        <v>5.6978</v>
      </c>
      <c r="J188" s="2284">
        <v>5.0299999999999997E-2</v>
      </c>
      <c r="K188" s="2345">
        <v>5.0599999999999999E-2</v>
      </c>
      <c r="L188" s="2284">
        <v>5.6150000000000002</v>
      </c>
      <c r="M188" s="2284">
        <v>5.7249999999999996</v>
      </c>
      <c r="N188" s="2284">
        <v>7.1978</v>
      </c>
      <c r="O188" s="2284">
        <v>7.3590999999999998</v>
      </c>
      <c r="P188" s="2284">
        <v>6.0650000000000004</v>
      </c>
      <c r="Q188" s="2285">
        <v>6.2705000000000002</v>
      </c>
      <c r="R188" s="2325"/>
    </row>
    <row r="189" spans="1:18" ht="35.25" hidden="1" customHeight="1" x14ac:dyDescent="0.6">
      <c r="A189" s="2283">
        <v>43862</v>
      </c>
      <c r="B189" s="2284">
        <v>5.2949000000000002</v>
      </c>
      <c r="C189" s="2284">
        <v>5.3193999999999999</v>
      </c>
      <c r="D189" s="2284">
        <v>6.7881</v>
      </c>
      <c r="E189" s="2284">
        <v>6.8954000000000004</v>
      </c>
      <c r="F189" s="2284">
        <v>5.8048000000000002</v>
      </c>
      <c r="G189" s="2284">
        <v>5.8017000000000003</v>
      </c>
      <c r="H189" s="2284">
        <v>5.4789000000000003</v>
      </c>
      <c r="I189" s="2344">
        <v>5.4467999999999996</v>
      </c>
      <c r="J189" s="2284">
        <v>4.9000000000000002E-2</v>
      </c>
      <c r="K189" s="2345">
        <v>4.8300000000000003E-2</v>
      </c>
      <c r="L189" s="2284">
        <v>5.4208999999999996</v>
      </c>
      <c r="M189" s="2284">
        <v>5.4405000000000001</v>
      </c>
      <c r="N189" s="2284">
        <v>6.9537000000000004</v>
      </c>
      <c r="O189" s="2284">
        <v>6.9978999999999996</v>
      </c>
      <c r="P189" s="2284">
        <v>5.8646000000000003</v>
      </c>
      <c r="Q189" s="2285">
        <v>5.9221000000000004</v>
      </c>
      <c r="R189" s="2325"/>
    </row>
    <row r="190" spans="1:18" ht="35.25" hidden="1" customHeight="1" x14ac:dyDescent="0.6">
      <c r="A190" s="2283">
        <v>43891</v>
      </c>
      <c r="B190" s="2284">
        <v>5.4423000000000004</v>
      </c>
      <c r="C190" s="2284">
        <v>5.3566000000000003</v>
      </c>
      <c r="D190" s="2284">
        <v>6.7583000000000002</v>
      </c>
      <c r="E190" s="2284">
        <v>6.6140999999999996</v>
      </c>
      <c r="F190" s="2284">
        <v>5.9752000000000001</v>
      </c>
      <c r="G190" s="2284">
        <v>5.9122000000000003</v>
      </c>
      <c r="H190" s="2284">
        <v>5.6345000000000001</v>
      </c>
      <c r="I190" s="2344">
        <v>5.5800999999999998</v>
      </c>
      <c r="J190" s="2284">
        <v>5.0500000000000003E-2</v>
      </c>
      <c r="K190" s="2345">
        <v>4.9700000000000001E-2</v>
      </c>
      <c r="L190" s="2284">
        <v>5.7709000000000001</v>
      </c>
      <c r="M190" s="2284">
        <v>5.5774999999999997</v>
      </c>
      <c r="N190" s="2284">
        <v>6.73</v>
      </c>
      <c r="O190" s="2284">
        <v>6.8872999999999998</v>
      </c>
      <c r="P190" s="2284">
        <v>6.1163999999999996</v>
      </c>
      <c r="Q190" s="2285">
        <v>6.0698999999999996</v>
      </c>
      <c r="R190" s="2325"/>
    </row>
    <row r="191" spans="1:18" ht="35.25" hidden="1" customHeight="1" thickTop="1" x14ac:dyDescent="0.6">
      <c r="A191" s="2283">
        <v>43922</v>
      </c>
      <c r="B191" s="2284">
        <v>5.601</v>
      </c>
      <c r="C191" s="2284">
        <v>5.5152999999999999</v>
      </c>
      <c r="D191" s="2284">
        <v>7.0583999999999998</v>
      </c>
      <c r="E191" s="2284">
        <v>6.8451000000000004</v>
      </c>
      <c r="F191" s="2284">
        <v>6.1276000000000002</v>
      </c>
      <c r="G191" s="2284">
        <v>5.9943999999999997</v>
      </c>
      <c r="H191" s="2284">
        <v>5.7949000000000002</v>
      </c>
      <c r="I191" s="2344">
        <v>5.6837999999999997</v>
      </c>
      <c r="J191" s="2284">
        <v>5.2299999999999999E-2</v>
      </c>
      <c r="K191" s="2345">
        <v>5.1200000000000002E-2</v>
      </c>
      <c r="L191" s="2284">
        <v>5.86</v>
      </c>
      <c r="M191" s="2284">
        <v>5.8240999999999996</v>
      </c>
      <c r="N191" s="2284">
        <v>6.8949999999999996</v>
      </c>
      <c r="O191" s="2284">
        <v>6.8498999999999999</v>
      </c>
      <c r="P191" s="2284">
        <v>6.1872999999999996</v>
      </c>
      <c r="Q191" s="2285">
        <v>6.1593</v>
      </c>
      <c r="R191" s="2325"/>
    </row>
    <row r="192" spans="1:18" ht="35.25" hidden="1" customHeight="1" x14ac:dyDescent="0.6">
      <c r="A192" s="2283">
        <v>43952</v>
      </c>
      <c r="B192" s="2284">
        <v>5.6203000000000003</v>
      </c>
      <c r="C192" s="2284">
        <v>5.6109</v>
      </c>
      <c r="D192" s="2284">
        <v>6.9185999999999996</v>
      </c>
      <c r="E192" s="2284">
        <v>6.9</v>
      </c>
      <c r="F192" s="2284">
        <v>6.2405999999999997</v>
      </c>
      <c r="G192" s="2284">
        <v>6.1155999999999997</v>
      </c>
      <c r="H192" s="2284">
        <v>5.8414999999999999</v>
      </c>
      <c r="I192" s="2344">
        <v>5.7847999999999997</v>
      </c>
      <c r="J192" s="2284">
        <v>5.2200000000000003E-2</v>
      </c>
      <c r="K192" s="2345">
        <v>5.2299999999999999E-2</v>
      </c>
      <c r="L192" s="2284">
        <v>5.9436</v>
      </c>
      <c r="M192" s="2284">
        <v>5.8906999999999998</v>
      </c>
      <c r="N192" s="2284">
        <v>7.1</v>
      </c>
      <c r="O192" s="2284">
        <v>6.9951999999999996</v>
      </c>
      <c r="P192" s="2284">
        <v>6.3150000000000004</v>
      </c>
      <c r="Q192" s="2285">
        <v>6.2572000000000001</v>
      </c>
      <c r="R192" s="2325"/>
    </row>
    <row r="193" spans="1:18" ht="33" hidden="1" customHeight="1" thickTop="1" x14ac:dyDescent="0.6">
      <c r="A193" s="2283">
        <v>43983</v>
      </c>
      <c r="B193" s="2284">
        <v>5.6673999999999998</v>
      </c>
      <c r="C193" s="2284">
        <v>5.6426999999999996</v>
      </c>
      <c r="D193" s="2284">
        <v>7.0038</v>
      </c>
      <c r="E193" s="2284">
        <v>7.0659999999999998</v>
      </c>
      <c r="F193" s="2284">
        <v>6.3613</v>
      </c>
      <c r="G193" s="2284">
        <v>6.3529</v>
      </c>
      <c r="H193" s="2284">
        <v>5.9794999999999998</v>
      </c>
      <c r="I193" s="2344">
        <v>5.9295999999999998</v>
      </c>
      <c r="J193" s="2284">
        <v>5.2600000000000001E-2</v>
      </c>
      <c r="K193" s="2345">
        <v>5.2400000000000002E-2</v>
      </c>
      <c r="L193" s="2284">
        <v>5.8663999999999996</v>
      </c>
      <c r="M193" s="2284">
        <v>5.9218999999999999</v>
      </c>
      <c r="N193" s="2284">
        <v>7.1837</v>
      </c>
      <c r="O193" s="2284">
        <v>7.1787000000000001</v>
      </c>
      <c r="P193" s="2284">
        <v>6.44</v>
      </c>
      <c r="Q193" s="2285">
        <v>6.3917000000000002</v>
      </c>
      <c r="R193" s="2325"/>
    </row>
    <row r="194" spans="1:18" ht="33" hidden="1" customHeight="1" x14ac:dyDescent="0.6">
      <c r="A194" s="2283">
        <v>44013</v>
      </c>
      <c r="B194" s="2284">
        <v>5.6782000000000004</v>
      </c>
      <c r="C194" s="2284">
        <v>5.6723999999999997</v>
      </c>
      <c r="D194" s="2284">
        <v>7.4050000000000002</v>
      </c>
      <c r="E194" s="2284">
        <v>7.1853999999999996</v>
      </c>
      <c r="F194" s="2284">
        <v>6.6943999999999999</v>
      </c>
      <c r="G194" s="2284">
        <v>6.4999000000000002</v>
      </c>
      <c r="H194" s="2284">
        <v>6.2255000000000003</v>
      </c>
      <c r="I194" s="2344">
        <v>6.0701999999999998</v>
      </c>
      <c r="J194" s="2284">
        <v>5.4100000000000002E-2</v>
      </c>
      <c r="K194" s="2345">
        <v>5.3100000000000001E-2</v>
      </c>
      <c r="L194" s="2284">
        <v>5.8295000000000003</v>
      </c>
      <c r="M194" s="2284">
        <v>5.843</v>
      </c>
      <c r="N194" s="2284">
        <v>7.2904999999999998</v>
      </c>
      <c r="O194" s="2284">
        <v>7.2183999999999999</v>
      </c>
      <c r="P194" s="2284">
        <v>6.5458999999999996</v>
      </c>
      <c r="Q194" s="2285">
        <v>6.4661999999999997</v>
      </c>
      <c r="R194" s="2325"/>
    </row>
    <row r="195" spans="1:18" ht="33" hidden="1" customHeight="1" x14ac:dyDescent="0.6">
      <c r="A195" s="2283">
        <v>44044</v>
      </c>
      <c r="B195" s="2284">
        <v>5.6848000000000001</v>
      </c>
      <c r="C195" s="2284">
        <v>5.6814999999999998</v>
      </c>
      <c r="D195" s="2284">
        <v>7.5997000000000003</v>
      </c>
      <c r="E195" s="2284">
        <v>7.4652000000000003</v>
      </c>
      <c r="F195" s="2284">
        <v>6.7915999999999999</v>
      </c>
      <c r="G195" s="2284">
        <v>6.7248000000000001</v>
      </c>
      <c r="H195" s="2284">
        <v>6.3029000000000002</v>
      </c>
      <c r="I195" s="2344">
        <v>6.2446000000000002</v>
      </c>
      <c r="J195" s="2284">
        <v>5.3699999999999998E-2</v>
      </c>
      <c r="K195" s="2345">
        <v>5.3600000000000002E-2</v>
      </c>
      <c r="L195" s="2284">
        <v>5.8268000000000004</v>
      </c>
      <c r="M195" s="2284">
        <v>5.8083</v>
      </c>
      <c r="N195" s="2284">
        <v>7.5350000000000001</v>
      </c>
      <c r="O195" s="2284">
        <v>7.4458000000000002</v>
      </c>
      <c r="P195" s="2284">
        <v>6.7504999999999997</v>
      </c>
      <c r="Q195" s="2285">
        <v>6.6973000000000003</v>
      </c>
      <c r="R195" s="2325"/>
    </row>
    <row r="196" spans="1:18" ht="33" hidden="1" customHeight="1" thickTop="1" x14ac:dyDescent="0.6">
      <c r="A196" s="2283">
        <v>44075</v>
      </c>
      <c r="B196" s="2284">
        <v>5.7027000000000001</v>
      </c>
      <c r="C196" s="2284">
        <v>5.6970999999999998</v>
      </c>
      <c r="D196" s="2284">
        <v>7.3585000000000003</v>
      </c>
      <c r="E196" s="2284">
        <v>7.3845999999999998</v>
      </c>
      <c r="F196" s="2284">
        <v>6.6786000000000003</v>
      </c>
      <c r="G196" s="2284">
        <v>6.7154999999999996</v>
      </c>
      <c r="H196" s="2284">
        <v>6.1839000000000004</v>
      </c>
      <c r="I196" s="2344">
        <v>6.2263999999999999</v>
      </c>
      <c r="J196" s="2284">
        <v>5.4100000000000002E-2</v>
      </c>
      <c r="K196" s="2345">
        <v>5.3900000000000003E-2</v>
      </c>
      <c r="L196" s="2284">
        <v>5.8263999999999996</v>
      </c>
      <c r="M196" s="2284">
        <v>5.8244999999999996</v>
      </c>
      <c r="N196" s="2284">
        <v>7.4204999999999997</v>
      </c>
      <c r="O196" s="2284">
        <v>7.5151000000000003</v>
      </c>
      <c r="P196" s="2284">
        <v>6.7332000000000001</v>
      </c>
      <c r="Q196" s="2285">
        <v>6.7747000000000002</v>
      </c>
      <c r="R196" s="2325"/>
    </row>
    <row r="197" spans="1:18" ht="33" hidden="1" customHeight="1" x14ac:dyDescent="0.6">
      <c r="A197" s="2283">
        <v>44105</v>
      </c>
      <c r="B197" s="2284">
        <v>5.71</v>
      </c>
      <c r="C197" s="2284">
        <v>5.7054</v>
      </c>
      <c r="D197" s="2284">
        <v>7.3913000000000002</v>
      </c>
      <c r="E197" s="2284">
        <v>7.4074999999999998</v>
      </c>
      <c r="F197" s="2284">
        <v>6.6703000000000001</v>
      </c>
      <c r="G197" s="2284">
        <v>6.7206999999999999</v>
      </c>
      <c r="H197" s="2284">
        <v>6.2355999999999998</v>
      </c>
      <c r="I197" s="2344">
        <v>6.2545999999999999</v>
      </c>
      <c r="J197" s="2284">
        <v>5.4600000000000003E-2</v>
      </c>
      <c r="K197" s="2345">
        <v>5.4199999999999998E-2</v>
      </c>
      <c r="L197" s="2284">
        <v>5.8673000000000002</v>
      </c>
      <c r="M197" s="2284">
        <v>5.8422999999999998</v>
      </c>
      <c r="N197" s="2284">
        <v>7.5640999999999998</v>
      </c>
      <c r="O197" s="2284">
        <v>7.4924999999999997</v>
      </c>
      <c r="P197" s="2284">
        <v>6.8540999999999999</v>
      </c>
      <c r="Q197" s="2285">
        <v>6.7878999999999996</v>
      </c>
      <c r="R197" s="2325"/>
    </row>
    <row r="198" spans="1:18" ht="33" hidden="1" customHeight="1" x14ac:dyDescent="0.6">
      <c r="A198" s="2283">
        <v>44136</v>
      </c>
      <c r="B198" s="2284">
        <v>5.7138999999999998</v>
      </c>
      <c r="C198" s="2284">
        <v>5.7119999999999997</v>
      </c>
      <c r="D198" s="2284">
        <v>7.6425999999999998</v>
      </c>
      <c r="E198" s="2284">
        <v>7.5457000000000001</v>
      </c>
      <c r="F198" s="2284">
        <v>6.8559000000000001</v>
      </c>
      <c r="G198" s="2284">
        <v>6.7605000000000004</v>
      </c>
      <c r="H198" s="2284">
        <v>6.3238000000000003</v>
      </c>
      <c r="I198" s="2284">
        <v>6.27</v>
      </c>
      <c r="J198" s="2284">
        <v>5.4899999999999997E-2</v>
      </c>
      <c r="K198" s="2345">
        <v>5.4699999999999999E-2</v>
      </c>
      <c r="L198" s="2284">
        <v>5.9073000000000002</v>
      </c>
      <c r="M198" s="2284">
        <v>5.8856000000000002</v>
      </c>
      <c r="N198" s="2284">
        <v>7.7682000000000002</v>
      </c>
      <c r="O198" s="2284">
        <v>7.657</v>
      </c>
      <c r="P198" s="2284">
        <v>6.9446000000000003</v>
      </c>
      <c r="Q198" s="2285">
        <v>6.8879000000000001</v>
      </c>
      <c r="R198" s="2325"/>
    </row>
    <row r="199" spans="1:18" ht="33" hidden="1" customHeight="1" thickBot="1" x14ac:dyDescent="0.65">
      <c r="A199" s="2288">
        <v>44166</v>
      </c>
      <c r="B199" s="2289">
        <v>5.7602000000000002</v>
      </c>
      <c r="C199" s="2289">
        <v>5.7209000000000003</v>
      </c>
      <c r="D199" s="2289">
        <v>7.8742000000000001</v>
      </c>
      <c r="E199" s="2289">
        <v>7.6875999999999998</v>
      </c>
      <c r="F199" s="2289">
        <v>7.0643000000000002</v>
      </c>
      <c r="G199" s="2289">
        <v>6.9654999999999996</v>
      </c>
      <c r="H199" s="2289">
        <v>6.5368000000000004</v>
      </c>
      <c r="I199" s="2349">
        <v>6.4413</v>
      </c>
      <c r="J199" s="2289">
        <v>5.5899999999999998E-2</v>
      </c>
      <c r="K199" s="2350">
        <v>5.5100000000000003E-2</v>
      </c>
      <c r="L199" s="2289">
        <v>5.9085999999999999</v>
      </c>
      <c r="M199" s="2289">
        <v>5.9283000000000001</v>
      </c>
      <c r="N199" s="2289">
        <v>7.8654999999999999</v>
      </c>
      <c r="O199" s="2289">
        <v>7.8322000000000003</v>
      </c>
      <c r="P199" s="2289">
        <v>7.0982000000000003</v>
      </c>
      <c r="Q199" s="2290">
        <v>7.0266000000000002</v>
      </c>
      <c r="R199" s="2325"/>
    </row>
    <row r="200" spans="1:18" ht="33" hidden="1" customHeight="1" thickTop="1" x14ac:dyDescent="0.6">
      <c r="A200" s="2283">
        <v>44197</v>
      </c>
      <c r="B200" s="2324">
        <v>5.7603999999999997</v>
      </c>
      <c r="C200" s="2284">
        <v>5.7607999999999997</v>
      </c>
      <c r="D200" s="2284">
        <v>7.8996000000000004</v>
      </c>
      <c r="E200" s="2284">
        <v>7.8541999999999996</v>
      </c>
      <c r="F200" s="2284">
        <v>6.9928999999999997</v>
      </c>
      <c r="G200" s="2284">
        <v>7.0048000000000004</v>
      </c>
      <c r="H200" s="2284">
        <v>6.4785000000000004</v>
      </c>
      <c r="I200" s="2284">
        <v>6.4935999999999998</v>
      </c>
      <c r="J200" s="2284">
        <v>5.5E-2</v>
      </c>
      <c r="K200" s="2285">
        <v>5.5500000000000001E-2</v>
      </c>
      <c r="L200" s="2324">
        <v>5.8623000000000003</v>
      </c>
      <c r="M200" s="2284">
        <v>5.8959000000000001</v>
      </c>
      <c r="N200" s="2284">
        <v>7.9058999999999999</v>
      </c>
      <c r="O200" s="2284">
        <v>7.8952999999999998</v>
      </c>
      <c r="P200" s="2284">
        <v>7.0677000000000003</v>
      </c>
      <c r="Q200" s="2285">
        <v>7.0972999999999997</v>
      </c>
      <c r="R200" s="2325"/>
    </row>
    <row r="201" spans="1:18" ht="33" hidden="1" customHeight="1" x14ac:dyDescent="0.6">
      <c r="A201" s="2283">
        <v>44228</v>
      </c>
      <c r="B201" s="2324">
        <v>5.7374000000000001</v>
      </c>
      <c r="C201" s="2284">
        <v>5.7575000000000003</v>
      </c>
      <c r="D201" s="2284">
        <v>7.9945000000000004</v>
      </c>
      <c r="E201" s="2284">
        <v>7.9828000000000001</v>
      </c>
      <c r="F201" s="2284">
        <v>6.9545000000000003</v>
      </c>
      <c r="G201" s="2284">
        <v>6.9630000000000001</v>
      </c>
      <c r="H201" s="2284">
        <v>6.33</v>
      </c>
      <c r="I201" s="2284">
        <v>6.4138999999999999</v>
      </c>
      <c r="J201" s="2284">
        <v>5.3900000000000003E-2</v>
      </c>
      <c r="K201" s="2285">
        <v>5.4600000000000003E-2</v>
      </c>
      <c r="L201" s="2324">
        <v>5.8059000000000003</v>
      </c>
      <c r="M201" s="2284">
        <v>5.8314000000000004</v>
      </c>
      <c r="N201" s="2284">
        <v>7.9695</v>
      </c>
      <c r="O201" s="2284">
        <v>7.923</v>
      </c>
      <c r="P201" s="2284">
        <v>6.9966999999999997</v>
      </c>
      <c r="Q201" s="2285">
        <v>7.0164</v>
      </c>
      <c r="R201" s="2325"/>
    </row>
    <row r="202" spans="1:18" ht="33" hidden="1" customHeight="1" thickTop="1" x14ac:dyDescent="0.6">
      <c r="A202" s="2283">
        <v>44256</v>
      </c>
      <c r="B202" s="2324">
        <v>5.7287999999999997</v>
      </c>
      <c r="C202" s="2284">
        <v>5.7275</v>
      </c>
      <c r="D202" s="2284">
        <v>7.8716999999999997</v>
      </c>
      <c r="E202" s="2284">
        <v>7.9364999999999997</v>
      </c>
      <c r="F202" s="2284">
        <v>6.7122000000000002</v>
      </c>
      <c r="G202" s="2284">
        <v>6.8143000000000002</v>
      </c>
      <c r="H202" s="2284">
        <v>6.0799000000000003</v>
      </c>
      <c r="I202" s="2284">
        <v>6.1603000000000003</v>
      </c>
      <c r="J202" s="2284">
        <v>5.1900000000000002E-2</v>
      </c>
      <c r="K202" s="2285">
        <v>5.2699999999999997E-2</v>
      </c>
      <c r="L202" s="2324">
        <v>5.77</v>
      </c>
      <c r="M202" s="2284">
        <v>5.7591999999999999</v>
      </c>
      <c r="N202" s="2284">
        <v>7.8882000000000003</v>
      </c>
      <c r="O202" s="2284">
        <v>7.8849999999999998</v>
      </c>
      <c r="P202" s="2284">
        <v>6.8163999999999998</v>
      </c>
      <c r="Q202" s="2285">
        <v>6.8532999999999999</v>
      </c>
      <c r="R202" s="2325"/>
    </row>
    <row r="203" spans="1:18" ht="33" hidden="1" customHeight="1" x14ac:dyDescent="0.6">
      <c r="A203" s="2283">
        <v>44287</v>
      </c>
      <c r="B203" s="2324">
        <v>5.7321999999999997</v>
      </c>
      <c r="C203" s="2284">
        <v>5.7308000000000003</v>
      </c>
      <c r="D203" s="2284">
        <v>7.9222000000000001</v>
      </c>
      <c r="E203" s="2284">
        <v>7.9329000000000001</v>
      </c>
      <c r="F203" s="2284">
        <v>6.8958000000000004</v>
      </c>
      <c r="G203" s="2284">
        <v>6.8674999999999997</v>
      </c>
      <c r="H203" s="2284">
        <v>6.2778</v>
      </c>
      <c r="I203" s="2284">
        <v>6.2285000000000004</v>
      </c>
      <c r="J203" s="2284">
        <v>5.2499999999999998E-2</v>
      </c>
      <c r="K203" s="2285">
        <v>5.2600000000000001E-2</v>
      </c>
      <c r="L203" s="2324">
        <v>5.7835999999999999</v>
      </c>
      <c r="M203" s="2284">
        <v>5.7774999999999999</v>
      </c>
      <c r="N203" s="2284">
        <v>7.9236000000000004</v>
      </c>
      <c r="O203" s="2284">
        <v>7.8952999999999998</v>
      </c>
      <c r="P203" s="2284">
        <v>6.87</v>
      </c>
      <c r="Q203" s="2285">
        <v>6.8411</v>
      </c>
      <c r="R203" s="2325"/>
    </row>
    <row r="204" spans="1:18" ht="33" hidden="1" customHeight="1" x14ac:dyDescent="0.6">
      <c r="A204" s="2283">
        <v>44317</v>
      </c>
      <c r="B204" s="2324">
        <v>5.7473000000000001</v>
      </c>
      <c r="C204" s="2284">
        <v>5.7332999999999998</v>
      </c>
      <c r="D204" s="2284">
        <v>8.1671999999999993</v>
      </c>
      <c r="E204" s="2284">
        <v>8.0838999999999999</v>
      </c>
      <c r="F204" s="2284">
        <v>7.0267999999999997</v>
      </c>
      <c r="G204" s="2284">
        <v>6.9706000000000001</v>
      </c>
      <c r="H204" s="2284">
        <v>6.3939000000000004</v>
      </c>
      <c r="I204" s="2284">
        <v>6.3567</v>
      </c>
      <c r="J204" s="2284">
        <v>5.2499999999999998E-2</v>
      </c>
      <c r="K204" s="2285">
        <v>5.2600000000000001E-2</v>
      </c>
      <c r="L204" s="2324">
        <v>5.8036000000000003</v>
      </c>
      <c r="M204" s="2284">
        <v>5.7876000000000003</v>
      </c>
      <c r="N204" s="2284">
        <v>8.1555</v>
      </c>
      <c r="O204" s="2284">
        <v>8.0322999999999993</v>
      </c>
      <c r="P204" s="2284">
        <v>7.0335999999999999</v>
      </c>
      <c r="Q204" s="2285">
        <v>6.9519000000000002</v>
      </c>
      <c r="R204" s="2325"/>
    </row>
    <row r="205" spans="1:18" ht="33" hidden="1" customHeight="1" thickTop="1" x14ac:dyDescent="0.6">
      <c r="A205" s="2283">
        <v>44348</v>
      </c>
      <c r="B205" s="2324">
        <v>5.7625999999999999</v>
      </c>
      <c r="C205" s="2284">
        <v>5.7523999999999997</v>
      </c>
      <c r="D205" s="2284">
        <v>7.9589999999999996</v>
      </c>
      <c r="E205" s="2284">
        <v>8.0672999999999995</v>
      </c>
      <c r="F205" s="2284">
        <v>6.8333000000000004</v>
      </c>
      <c r="G205" s="2284">
        <v>6.9309000000000003</v>
      </c>
      <c r="H205" s="2284">
        <v>6.2325999999999997</v>
      </c>
      <c r="I205" s="2284">
        <v>6.3372000000000002</v>
      </c>
      <c r="J205" s="2284">
        <v>5.1999999999999998E-2</v>
      </c>
      <c r="K205" s="2285">
        <v>5.2299999999999999E-2</v>
      </c>
      <c r="L205" s="2324">
        <v>5.8704999999999998</v>
      </c>
      <c r="M205" s="2284">
        <v>5.8273000000000001</v>
      </c>
      <c r="N205" s="2284">
        <v>8.1090999999999998</v>
      </c>
      <c r="O205" s="2284">
        <v>8.1348000000000003</v>
      </c>
      <c r="P205" s="2284">
        <v>6.98</v>
      </c>
      <c r="Q205" s="2285">
        <v>7.0076000000000001</v>
      </c>
      <c r="R205" s="2325"/>
    </row>
    <row r="206" spans="1:18" ht="33" hidden="1" customHeight="1" x14ac:dyDescent="0.6">
      <c r="A206" s="2283">
        <v>44378</v>
      </c>
      <c r="B206" s="2324">
        <v>5.8010999999999999</v>
      </c>
      <c r="C206" s="2284">
        <v>5.7847999999999997</v>
      </c>
      <c r="D206" s="2284">
        <v>8.0632999999999999</v>
      </c>
      <c r="E206" s="2284">
        <v>7.9946999999999999</v>
      </c>
      <c r="F206" s="2284">
        <v>6.8807999999999998</v>
      </c>
      <c r="G206" s="2284">
        <v>6.8414000000000001</v>
      </c>
      <c r="H206" s="2284">
        <v>6.4012000000000002</v>
      </c>
      <c r="I206" s="2284">
        <v>6.3052999999999999</v>
      </c>
      <c r="J206" s="2284">
        <v>5.2900000000000003E-2</v>
      </c>
      <c r="K206" s="2285">
        <v>5.2499999999999998E-2</v>
      </c>
      <c r="L206" s="2324">
        <v>5.9450000000000003</v>
      </c>
      <c r="M206" s="2284">
        <v>5.9249999999999998</v>
      </c>
      <c r="N206" s="2284">
        <v>8.1677</v>
      </c>
      <c r="O206" s="2284">
        <v>8.14</v>
      </c>
      <c r="P206" s="2284">
        <v>6.9950000000000001</v>
      </c>
      <c r="Q206" s="2285">
        <v>6.9630000000000001</v>
      </c>
      <c r="R206" s="2325"/>
    </row>
    <row r="207" spans="1:18" ht="33" hidden="1" customHeight="1" x14ac:dyDescent="0.6">
      <c r="A207" s="2283">
        <v>44409</v>
      </c>
      <c r="B207" s="2324">
        <v>5.8517000000000001</v>
      </c>
      <c r="C207" s="2284">
        <v>5.8263999999999996</v>
      </c>
      <c r="D207" s="2284">
        <v>8.0481999999999996</v>
      </c>
      <c r="E207" s="2284">
        <v>8.0351999999999997</v>
      </c>
      <c r="F207" s="2284">
        <v>6.9067999999999996</v>
      </c>
      <c r="G207" s="2284">
        <v>6.8540999999999999</v>
      </c>
      <c r="H207" s="2284">
        <v>6.3905000000000003</v>
      </c>
      <c r="I207" s="2284">
        <v>6.3689</v>
      </c>
      <c r="J207" s="2284">
        <v>5.3199999999999997E-2</v>
      </c>
      <c r="K207" s="2285">
        <v>5.2999999999999999E-2</v>
      </c>
      <c r="L207" s="2324">
        <v>6.0423</v>
      </c>
      <c r="M207" s="2284">
        <v>6.0095999999999998</v>
      </c>
      <c r="N207" s="2284">
        <v>8.2440999999999995</v>
      </c>
      <c r="O207" s="2284">
        <v>8.2263000000000002</v>
      </c>
      <c r="P207" s="2284">
        <v>7.0582000000000003</v>
      </c>
      <c r="Q207" s="2285">
        <v>7.0311000000000003</v>
      </c>
      <c r="R207" s="2325"/>
    </row>
    <row r="208" spans="1:18" ht="33" hidden="1" customHeight="1" thickTop="1" x14ac:dyDescent="0.6">
      <c r="A208" s="2283">
        <v>44440</v>
      </c>
      <c r="B208" s="2324">
        <v>5.8662999999999998</v>
      </c>
      <c r="C208" s="2284">
        <v>5.8592000000000004</v>
      </c>
      <c r="D208" s="2284">
        <v>7.9139999999999997</v>
      </c>
      <c r="E208" s="2284">
        <v>8.0493000000000006</v>
      </c>
      <c r="F208" s="2284">
        <v>6.7952000000000004</v>
      </c>
      <c r="G208" s="2284">
        <v>6.8973000000000004</v>
      </c>
      <c r="H208" s="2284">
        <v>6.2847</v>
      </c>
      <c r="I208" s="2284">
        <v>6.3521000000000001</v>
      </c>
      <c r="J208" s="2284">
        <v>5.2600000000000001E-2</v>
      </c>
      <c r="K208" s="2285">
        <v>5.3199999999999997E-2</v>
      </c>
      <c r="L208" s="2324">
        <v>6.0345000000000004</v>
      </c>
      <c r="M208" s="2284">
        <v>6.0655000000000001</v>
      </c>
      <c r="N208" s="2284">
        <v>8.1409000000000002</v>
      </c>
      <c r="O208" s="2284">
        <v>8.2690999999999999</v>
      </c>
      <c r="P208" s="2284">
        <v>7.0136000000000003</v>
      </c>
      <c r="Q208" s="2285">
        <v>7.0980999999999996</v>
      </c>
      <c r="R208" s="2325"/>
    </row>
    <row r="209" spans="1:18" ht="33" hidden="1" customHeight="1" x14ac:dyDescent="0.6">
      <c r="A209" s="2283">
        <v>44470</v>
      </c>
      <c r="B209" s="2324">
        <v>5.9009</v>
      </c>
      <c r="C209" s="2284">
        <v>5.8818000000000001</v>
      </c>
      <c r="D209" s="2284">
        <v>8.0815999999999999</v>
      </c>
      <c r="E209" s="2284">
        <v>8.0553000000000008</v>
      </c>
      <c r="F209" s="2284">
        <v>6.8231000000000002</v>
      </c>
      <c r="G209" s="2284">
        <v>6.8228</v>
      </c>
      <c r="H209" s="2284">
        <v>6.4454000000000002</v>
      </c>
      <c r="I209" s="2284">
        <v>6.3788</v>
      </c>
      <c r="J209" s="2284">
        <v>5.1799999999999999E-2</v>
      </c>
      <c r="K209" s="2285">
        <v>5.1999999999999998E-2</v>
      </c>
      <c r="L209" s="2324">
        <v>6.1795499999999999</v>
      </c>
      <c r="M209" s="2284">
        <v>6.0906000000000002</v>
      </c>
      <c r="N209" s="2284">
        <v>8.4499999999999993</v>
      </c>
      <c r="O209" s="2284">
        <v>8.2621000000000002</v>
      </c>
      <c r="P209" s="2284">
        <v>7.1459999999999999</v>
      </c>
      <c r="Q209" s="2285">
        <v>7.0537000000000001</v>
      </c>
      <c r="R209" s="2325"/>
    </row>
    <row r="210" spans="1:18" ht="33" hidden="1" customHeight="1" x14ac:dyDescent="0.6">
      <c r="A210" s="2283">
        <v>44501</v>
      </c>
      <c r="B210" s="2324">
        <v>5.9172000000000002</v>
      </c>
      <c r="C210" s="2284">
        <v>5.907</v>
      </c>
      <c r="D210" s="2284">
        <v>7.9054000000000002</v>
      </c>
      <c r="E210" s="2284">
        <v>7.9463999999999997</v>
      </c>
      <c r="F210" s="2284">
        <v>6.7346000000000004</v>
      </c>
      <c r="G210" s="2284">
        <v>6.7408999999999999</v>
      </c>
      <c r="H210" s="2284">
        <v>6.4611000000000001</v>
      </c>
      <c r="I210" s="2284">
        <v>6.4065000000000003</v>
      </c>
      <c r="J210" s="2284">
        <v>5.2600000000000001E-2</v>
      </c>
      <c r="K210" s="2285">
        <v>5.1799999999999999E-2</v>
      </c>
      <c r="L210" s="2324">
        <v>6.3263999999999996</v>
      </c>
      <c r="M210" s="2284">
        <v>6.2408999999999999</v>
      </c>
      <c r="N210" s="2284">
        <v>8.4641000000000002</v>
      </c>
      <c r="O210" s="2284">
        <v>8.4505999999999997</v>
      </c>
      <c r="P210" s="2284">
        <v>7.1764000000000001</v>
      </c>
      <c r="Q210" s="2285">
        <v>7.1683000000000003</v>
      </c>
      <c r="R210" s="2325"/>
    </row>
    <row r="211" spans="1:18" ht="33" hidden="1" customHeight="1" thickTop="1" thickBot="1" x14ac:dyDescent="0.65">
      <c r="A211" s="2283">
        <v>44531</v>
      </c>
      <c r="B211" s="2327">
        <v>6.0061</v>
      </c>
      <c r="C211" s="2289">
        <v>5.9469000000000003</v>
      </c>
      <c r="D211" s="2289">
        <v>8.1272000000000002</v>
      </c>
      <c r="E211" s="2289">
        <v>7.9145000000000003</v>
      </c>
      <c r="F211" s="2289">
        <v>6.8281000000000001</v>
      </c>
      <c r="G211" s="2289">
        <v>6.7230999999999996</v>
      </c>
      <c r="H211" s="2289">
        <v>6.585</v>
      </c>
      <c r="I211" s="2289">
        <v>6.4611999999999998</v>
      </c>
      <c r="J211" s="2289">
        <v>5.2200000000000003E-2</v>
      </c>
      <c r="K211" s="2290">
        <v>5.2200000000000003E-2</v>
      </c>
      <c r="L211" s="2327">
        <v>6.3752000000000004</v>
      </c>
      <c r="M211" s="2289">
        <v>6.3742000000000001</v>
      </c>
      <c r="N211" s="2289">
        <v>8.3439999999999994</v>
      </c>
      <c r="O211" s="2289">
        <v>8.4359999999999999</v>
      </c>
      <c r="P211" s="2289">
        <v>7.1405000000000003</v>
      </c>
      <c r="Q211" s="2290">
        <v>7.1862000000000004</v>
      </c>
      <c r="R211" s="2325"/>
    </row>
    <row r="212" spans="1:18" ht="33" hidden="1" customHeight="1" thickTop="1" x14ac:dyDescent="0.6">
      <c r="A212" s="2277">
        <v>44562</v>
      </c>
      <c r="B212" s="2324">
        <v>6.0236000000000001</v>
      </c>
      <c r="C212" s="2284">
        <v>6.0103999999999997</v>
      </c>
      <c r="D212" s="2284">
        <v>8.0882000000000005</v>
      </c>
      <c r="E212" s="2284">
        <v>8.1501000000000001</v>
      </c>
      <c r="F212" s="2284">
        <v>6.7506000000000004</v>
      </c>
      <c r="G212" s="2284">
        <v>6.8037999999999998</v>
      </c>
      <c r="H212" s="2284">
        <v>6.4741999999999997</v>
      </c>
      <c r="I212" s="2284">
        <v>6.5414000000000003</v>
      </c>
      <c r="J212" s="2284">
        <v>5.2299999999999999E-2</v>
      </c>
      <c r="K212" s="2285">
        <v>5.2400000000000002E-2</v>
      </c>
      <c r="L212" s="2324">
        <v>6.5205000000000002</v>
      </c>
      <c r="M212" s="2284">
        <v>6.4573999999999998</v>
      </c>
      <c r="N212" s="2284">
        <v>8.5634999999999994</v>
      </c>
      <c r="O212" s="2284">
        <v>8.5667000000000009</v>
      </c>
      <c r="P212" s="2284">
        <v>7.2430000000000003</v>
      </c>
      <c r="Q212" s="2285">
        <v>7.2050000000000001</v>
      </c>
      <c r="R212" s="2325"/>
    </row>
    <row r="213" spans="1:18" ht="33" hidden="1" customHeight="1" x14ac:dyDescent="0.6">
      <c r="A213" s="2283">
        <v>44593</v>
      </c>
      <c r="B213" s="2324">
        <v>6.6003999999999996</v>
      </c>
      <c r="C213" s="2284">
        <v>6.3075999999999999</v>
      </c>
      <c r="D213" s="2284">
        <v>8.8567999999999998</v>
      </c>
      <c r="E213" s="2284">
        <v>8.5368999999999993</v>
      </c>
      <c r="F213" s="2284">
        <v>7.41</v>
      </c>
      <c r="G213" s="2284">
        <v>7.1529999999999996</v>
      </c>
      <c r="H213" s="2284">
        <v>7.1881000000000004</v>
      </c>
      <c r="I213" s="2284">
        <v>6.8358999999999996</v>
      </c>
      <c r="J213" s="2284">
        <v>5.7299999999999997E-2</v>
      </c>
      <c r="K213" s="2285">
        <v>5.3999999999999999E-2</v>
      </c>
      <c r="L213" s="2324">
        <v>7.0815000000000001</v>
      </c>
      <c r="M213" s="2284">
        <v>6.8284000000000002</v>
      </c>
      <c r="N213" s="2284">
        <v>9.3264999999999993</v>
      </c>
      <c r="O213" s="2284">
        <v>9.0462000000000007</v>
      </c>
      <c r="P213" s="2284">
        <v>7.8070000000000004</v>
      </c>
      <c r="Q213" s="2285">
        <v>7.6059000000000001</v>
      </c>
      <c r="R213" s="2325"/>
    </row>
    <row r="214" spans="1:18" ht="33" hidden="1" customHeight="1" thickTop="1" x14ac:dyDescent="0.6">
      <c r="A214" s="2283">
        <v>44621</v>
      </c>
      <c r="B214" s="2324">
        <v>7.1121999999999996</v>
      </c>
      <c r="C214" s="2284">
        <v>7.0465</v>
      </c>
      <c r="D214" s="2284">
        <v>9.3514999999999997</v>
      </c>
      <c r="E214" s="2284">
        <v>9.2827999999999999</v>
      </c>
      <c r="F214" s="2284">
        <v>7.8986000000000001</v>
      </c>
      <c r="G214" s="2284">
        <v>7.7712000000000003</v>
      </c>
      <c r="H214" s="2284">
        <v>7.7195999999999998</v>
      </c>
      <c r="I214" s="2284">
        <v>7.5568</v>
      </c>
      <c r="J214" s="2284">
        <v>5.8599999999999999E-2</v>
      </c>
      <c r="K214" s="2285">
        <v>5.9400000000000001E-2</v>
      </c>
      <c r="L214" s="2324">
        <v>7.8174999999999999</v>
      </c>
      <c r="M214" s="2284">
        <v>7.8007</v>
      </c>
      <c r="N214" s="2284">
        <v>9.9990000000000006</v>
      </c>
      <c r="O214" s="2284">
        <v>9.9838000000000005</v>
      </c>
      <c r="P214" s="2284">
        <v>8.31</v>
      </c>
      <c r="Q214" s="2285">
        <v>8.2814999999999994</v>
      </c>
      <c r="R214" s="2325"/>
    </row>
    <row r="215" spans="1:18" ht="33" hidden="1" customHeight="1" x14ac:dyDescent="0.6">
      <c r="A215" s="2283">
        <v>44652</v>
      </c>
      <c r="B215" s="2324">
        <v>7.1128</v>
      </c>
      <c r="C215" s="2284">
        <v>7.1123000000000003</v>
      </c>
      <c r="D215" s="2284">
        <v>8.9332999999999991</v>
      </c>
      <c r="E215" s="2284">
        <v>9.1893999999999991</v>
      </c>
      <c r="F215" s="2284">
        <v>7.4962999999999997</v>
      </c>
      <c r="G215" s="2284">
        <v>7.6843000000000004</v>
      </c>
      <c r="H215" s="2284">
        <v>7.3108000000000004</v>
      </c>
      <c r="I215" s="2284">
        <v>7.5284000000000004</v>
      </c>
      <c r="J215" s="2284">
        <v>5.4800000000000001E-2</v>
      </c>
      <c r="K215" s="2285">
        <v>5.6300000000000003E-2</v>
      </c>
      <c r="L215" s="2324">
        <v>7.7320000000000002</v>
      </c>
      <c r="M215" s="2284">
        <v>7.7140000000000004</v>
      </c>
      <c r="N215" s="2284">
        <v>9.6545000000000005</v>
      </c>
      <c r="O215" s="2284">
        <v>9.7779000000000007</v>
      </c>
      <c r="P215" s="2284">
        <v>8.1304999999999996</v>
      </c>
      <c r="Q215" s="2285">
        <v>8.2134</v>
      </c>
      <c r="R215" s="2325"/>
    </row>
    <row r="216" spans="1:18" ht="33" hidden="1" customHeight="1" x14ac:dyDescent="0.6">
      <c r="A216" s="2283">
        <v>44682</v>
      </c>
      <c r="B216" s="2324">
        <v>7.1440999999999999</v>
      </c>
      <c r="C216" s="2284">
        <v>7.1260000000000003</v>
      </c>
      <c r="D216" s="2284">
        <v>9.0040999999999993</v>
      </c>
      <c r="E216" s="2284">
        <v>8.8663000000000007</v>
      </c>
      <c r="F216" s="2284">
        <v>7.665</v>
      </c>
      <c r="G216" s="2284">
        <v>7.5439999999999996</v>
      </c>
      <c r="H216" s="2284">
        <v>7.4607999999999999</v>
      </c>
      <c r="I216" s="2284">
        <v>7.2789000000000001</v>
      </c>
      <c r="J216" s="2284">
        <v>5.5599999999999997E-2</v>
      </c>
      <c r="K216" s="2285">
        <v>5.5399999999999998E-2</v>
      </c>
      <c r="L216" s="2324">
        <v>7.9524999999999997</v>
      </c>
      <c r="M216" s="2284">
        <v>7.8014999999999999</v>
      </c>
      <c r="N216" s="2284">
        <v>9.9154999999999998</v>
      </c>
      <c r="O216" s="2284">
        <v>9.6677</v>
      </c>
      <c r="P216" s="2284">
        <v>8.3870000000000005</v>
      </c>
      <c r="Q216" s="2285">
        <v>8.1881000000000004</v>
      </c>
      <c r="R216" s="2325"/>
    </row>
    <row r="217" spans="1:18" ht="33" hidden="1" customHeight="1" thickTop="1" x14ac:dyDescent="0.6">
      <c r="A217" s="2283">
        <v>44713</v>
      </c>
      <c r="B217" s="2324">
        <v>7.2305000000000001</v>
      </c>
      <c r="C217" s="2284">
        <v>7.1908000000000003</v>
      </c>
      <c r="D217" s="2284">
        <v>8.8042999999999996</v>
      </c>
      <c r="E217" s="2284">
        <v>8.8565000000000005</v>
      </c>
      <c r="F217" s="2284">
        <v>7.5796999999999999</v>
      </c>
      <c r="G217" s="2284">
        <v>7.5975999999999999</v>
      </c>
      <c r="H217" s="2284">
        <v>7.5814000000000004</v>
      </c>
      <c r="I217" s="2284">
        <v>7.4176000000000002</v>
      </c>
      <c r="J217" s="2284">
        <v>5.33E-2</v>
      </c>
      <c r="K217" s="2285">
        <v>5.3699999999999998E-2</v>
      </c>
      <c r="L217" s="2324">
        <v>8.09</v>
      </c>
      <c r="M217" s="2284">
        <v>8.0213000000000001</v>
      </c>
      <c r="N217" s="2284">
        <v>9.8849999999999998</v>
      </c>
      <c r="O217" s="2284">
        <v>9.9116999999999997</v>
      </c>
      <c r="P217" s="2284">
        <v>8.4250000000000007</v>
      </c>
      <c r="Q217" s="2285">
        <v>8.4189000000000007</v>
      </c>
      <c r="R217" s="2325"/>
    </row>
    <row r="218" spans="1:18" ht="33" hidden="1" customHeight="1" x14ac:dyDescent="0.6">
      <c r="A218" s="2283">
        <v>44743</v>
      </c>
      <c r="B218" s="2324">
        <v>7.6120000000000001</v>
      </c>
      <c r="C218" s="2284">
        <v>7.3907999999999996</v>
      </c>
      <c r="D218" s="2284">
        <v>9.2642000000000007</v>
      </c>
      <c r="E218" s="2284">
        <v>8.8681999999999999</v>
      </c>
      <c r="F218" s="2284">
        <v>7.7657999999999996</v>
      </c>
      <c r="G218" s="2284">
        <v>7.5282999999999998</v>
      </c>
      <c r="H218" s="2284">
        <v>7.9932999999999996</v>
      </c>
      <c r="I218" s="2284">
        <v>7.6273999999999997</v>
      </c>
      <c r="J218" s="2284">
        <v>5.7099999999999998E-2</v>
      </c>
      <c r="K218" s="2285">
        <v>5.4100000000000002E-2</v>
      </c>
      <c r="L218" s="2324">
        <v>8.6155000000000008</v>
      </c>
      <c r="M218" s="2284">
        <v>8.2654999999999994</v>
      </c>
      <c r="N218" s="2284">
        <v>10.236499999999999</v>
      </c>
      <c r="O218" s="2284">
        <v>9.8955000000000002</v>
      </c>
      <c r="P218" s="2284">
        <v>8.6519999999999992</v>
      </c>
      <c r="Q218" s="2285">
        <v>8.4199000000000002</v>
      </c>
      <c r="R218" s="2325"/>
    </row>
    <row r="219" spans="1:18" ht="33" hidden="1" customHeight="1" x14ac:dyDescent="0.6">
      <c r="A219" s="2283">
        <v>44774</v>
      </c>
      <c r="B219" s="2324">
        <v>8.2324999999999999</v>
      </c>
      <c r="C219" s="2284">
        <v>8.0587999999999997</v>
      </c>
      <c r="D219" s="2284">
        <v>9.5871999999999993</v>
      </c>
      <c r="E219" s="2284">
        <v>9.6843000000000004</v>
      </c>
      <c r="F219" s="2284">
        <v>8.2909000000000006</v>
      </c>
      <c r="G219" s="2284">
        <v>8.1579999999999995</v>
      </c>
      <c r="H219" s="2284">
        <v>8.4453999999999994</v>
      </c>
      <c r="I219" s="2284">
        <v>8.4184000000000001</v>
      </c>
      <c r="J219" s="2284">
        <v>5.9400000000000001E-2</v>
      </c>
      <c r="K219" s="2285">
        <v>5.9499999999999997E-2</v>
      </c>
      <c r="L219" s="2324">
        <v>9.8350000000000009</v>
      </c>
      <c r="M219" s="2284">
        <v>9.4972999999999992</v>
      </c>
      <c r="N219" s="2284">
        <v>11.445</v>
      </c>
      <c r="O219" s="2284">
        <v>11.1548</v>
      </c>
      <c r="P219" s="2284">
        <v>9.7189999999999994</v>
      </c>
      <c r="Q219" s="2285">
        <v>9.4795999999999996</v>
      </c>
      <c r="R219" s="2325"/>
    </row>
    <row r="220" spans="1:18" ht="33" hidden="1" customHeight="1" x14ac:dyDescent="0.6">
      <c r="A220" s="2283">
        <v>44805</v>
      </c>
      <c r="B220" s="2324">
        <v>9.6047999999999991</v>
      </c>
      <c r="C220" s="2284">
        <v>8.7471999999999994</v>
      </c>
      <c r="D220" s="2284">
        <v>10.701700000000001</v>
      </c>
      <c r="E220" s="2284">
        <v>9.8879999999999999</v>
      </c>
      <c r="F220" s="2284">
        <v>9.4146999999999998</v>
      </c>
      <c r="G220" s="2284">
        <v>8.6509999999999998</v>
      </c>
      <c r="H220" s="2284">
        <v>9.7883999999999993</v>
      </c>
      <c r="I220" s="2284">
        <v>8.9751999999999992</v>
      </c>
      <c r="J220" s="2284">
        <v>6.6400000000000001E-2</v>
      </c>
      <c r="K220" s="2285">
        <v>6.1100000000000002E-2</v>
      </c>
      <c r="L220" s="2324">
        <v>10.2525</v>
      </c>
      <c r="M220" s="2284">
        <v>10.0739</v>
      </c>
      <c r="N220" s="2284">
        <v>11.22</v>
      </c>
      <c r="O220" s="2284">
        <v>11.397</v>
      </c>
      <c r="P220" s="2284">
        <v>9.8844999999999992</v>
      </c>
      <c r="Q220" s="2285">
        <v>9.9682999999999993</v>
      </c>
      <c r="R220" s="2325"/>
    </row>
    <row r="221" spans="1:18" ht="33" hidden="1" customHeight="1" x14ac:dyDescent="0.6">
      <c r="A221" s="2283">
        <v>44835</v>
      </c>
      <c r="B221" s="2324">
        <v>13.008599999999999</v>
      </c>
      <c r="C221" s="2284">
        <v>11.1671</v>
      </c>
      <c r="D221" s="2284">
        <v>14.9541</v>
      </c>
      <c r="E221" s="2284">
        <v>12.6356</v>
      </c>
      <c r="F221" s="2284">
        <v>12.861000000000001</v>
      </c>
      <c r="G221" s="2284">
        <v>10.996</v>
      </c>
      <c r="H221" s="2284">
        <v>12.981</v>
      </c>
      <c r="I221" s="2284">
        <v>11.214700000000001</v>
      </c>
      <c r="J221" s="2284">
        <v>8.7499999999999994E-2</v>
      </c>
      <c r="K221" s="2285">
        <v>7.5899999999999995E-2</v>
      </c>
      <c r="L221" s="2324">
        <v>13.29</v>
      </c>
      <c r="M221" s="2284">
        <v>12.2811</v>
      </c>
      <c r="N221" s="2284">
        <v>14.744999999999999</v>
      </c>
      <c r="O221" s="2284">
        <v>13.2097</v>
      </c>
      <c r="P221" s="2284">
        <v>12.84</v>
      </c>
      <c r="Q221" s="2285">
        <v>11.6236</v>
      </c>
      <c r="R221" s="2325"/>
    </row>
    <row r="222" spans="1:18" ht="33" hidden="1" customHeight="1" x14ac:dyDescent="0.6">
      <c r="A222" s="2283">
        <v>44866</v>
      </c>
      <c r="B222" s="2324">
        <v>13.1044</v>
      </c>
      <c r="C222" s="2284">
        <v>13.073</v>
      </c>
      <c r="D222" s="2284">
        <v>15.6919</v>
      </c>
      <c r="E222" s="2284">
        <v>15.3598</v>
      </c>
      <c r="F222" s="2284">
        <v>13.581300000000001</v>
      </c>
      <c r="G222" s="2284">
        <v>13.3504</v>
      </c>
      <c r="H222" s="2284">
        <v>13.764799999999999</v>
      </c>
      <c r="I222" s="2284">
        <v>13.5672</v>
      </c>
      <c r="J222" s="2284">
        <v>9.3899999999999997E-2</v>
      </c>
      <c r="K222" s="2285">
        <v>9.1999999999999998E-2</v>
      </c>
      <c r="L222" s="2324">
        <v>14.557499999999999</v>
      </c>
      <c r="M222" s="2284">
        <v>14.1768</v>
      </c>
      <c r="N222" s="2284">
        <v>16.945</v>
      </c>
      <c r="O222" s="2284">
        <v>16.1309</v>
      </c>
      <c r="P222" s="2284">
        <v>14.82</v>
      </c>
      <c r="Q222" s="2285">
        <v>13.997</v>
      </c>
      <c r="R222" s="2325"/>
    </row>
    <row r="223" spans="1:18" ht="33" customHeight="1" thickTop="1" thickBot="1" x14ac:dyDescent="0.65">
      <c r="A223" s="2288">
        <v>44896</v>
      </c>
      <c r="B223" s="2327">
        <v>8.5760000000000005</v>
      </c>
      <c r="C223" s="2289">
        <v>10.034700000000001</v>
      </c>
      <c r="D223" s="2289">
        <v>10.3118</v>
      </c>
      <c r="E223" s="2289">
        <v>12.2393</v>
      </c>
      <c r="F223" s="2289">
        <v>9.1456999999999997</v>
      </c>
      <c r="G223" s="2289">
        <v>10.6175</v>
      </c>
      <c r="H223" s="2289">
        <v>9.2631999999999994</v>
      </c>
      <c r="I223" s="2289">
        <v>10.7659</v>
      </c>
      <c r="J223" s="2289">
        <v>6.4899999999999999E-2</v>
      </c>
      <c r="K223" s="2290">
        <v>7.4200000000000002E-2</v>
      </c>
      <c r="L223" s="2327">
        <v>11.28</v>
      </c>
      <c r="M223" s="2289">
        <v>11.628</v>
      </c>
      <c r="N223" s="2289">
        <v>13.324999999999999</v>
      </c>
      <c r="O223" s="2289">
        <v>14.016299999999999</v>
      </c>
      <c r="P223" s="2289">
        <v>11.775</v>
      </c>
      <c r="Q223" s="2290">
        <v>12.138999999999999</v>
      </c>
      <c r="R223" s="2325"/>
    </row>
    <row r="224" spans="1:18" ht="33" customHeight="1" thickTop="1" x14ac:dyDescent="0.6">
      <c r="A224" s="2277">
        <v>44927</v>
      </c>
      <c r="B224" s="2326">
        <v>10.7997</v>
      </c>
      <c r="C224" s="2278">
        <v>9.9092000000000002</v>
      </c>
      <c r="D224" s="2278">
        <v>13.286300000000001</v>
      </c>
      <c r="E224" s="2278">
        <v>12.1348</v>
      </c>
      <c r="F224" s="2278">
        <v>11.7262</v>
      </c>
      <c r="G224" s="2278">
        <v>10.6965</v>
      </c>
      <c r="H224" s="2278">
        <v>11.7485</v>
      </c>
      <c r="I224" s="2278">
        <v>10.7255</v>
      </c>
      <c r="J224" s="2278">
        <v>8.3000000000000004E-2</v>
      </c>
      <c r="K224" s="2279">
        <v>7.6100000000000001E-2</v>
      </c>
      <c r="L224" s="2326">
        <v>12.622199999999999</v>
      </c>
      <c r="M224" s="2278">
        <v>12.2324</v>
      </c>
      <c r="N224" s="2278">
        <v>15.433299999999999</v>
      </c>
      <c r="O224" s="2278">
        <v>14.6943</v>
      </c>
      <c r="P224" s="2278">
        <v>13.4278</v>
      </c>
      <c r="Q224" s="2279">
        <v>12.817</v>
      </c>
      <c r="R224" s="2325"/>
    </row>
    <row r="225" spans="1:18" ht="33" customHeight="1" x14ac:dyDescent="0.6">
      <c r="A225" s="2283">
        <v>44958</v>
      </c>
      <c r="B225" s="2324">
        <v>11.013500000000001</v>
      </c>
      <c r="C225" s="2284">
        <v>10.8636</v>
      </c>
      <c r="D225" s="2284">
        <v>13.369899999999999</v>
      </c>
      <c r="E225" s="2284">
        <v>13.133100000000001</v>
      </c>
      <c r="F225" s="2284">
        <v>11.7182</v>
      </c>
      <c r="G225" s="2284">
        <v>11.6347</v>
      </c>
      <c r="H225" s="2284">
        <v>11.775</v>
      </c>
      <c r="I225" s="2284">
        <v>11.742100000000001</v>
      </c>
      <c r="J225" s="2284">
        <v>8.0699999999999994E-2</v>
      </c>
      <c r="K225" s="2285">
        <v>8.1600000000000006E-2</v>
      </c>
      <c r="L225" s="2324">
        <v>12.916700000000001</v>
      </c>
      <c r="M225" s="2284">
        <v>12.5961</v>
      </c>
      <c r="N225" s="2284">
        <v>15.2278</v>
      </c>
      <c r="O225" s="2284">
        <v>15.0816</v>
      </c>
      <c r="P225" s="2284">
        <v>13.472200000000001</v>
      </c>
      <c r="Q225" s="2285">
        <v>13.224399999999999</v>
      </c>
      <c r="R225" s="2325"/>
    </row>
    <row r="226" spans="1:18" ht="33" customHeight="1" x14ac:dyDescent="0.6">
      <c r="A226" s="2283">
        <v>44986</v>
      </c>
      <c r="B226" s="2324">
        <v>11.0137</v>
      </c>
      <c r="C226" s="2284">
        <v>11.013999999999999</v>
      </c>
      <c r="D226" s="2284">
        <v>13.6218</v>
      </c>
      <c r="E226" s="2284">
        <v>13.379899999999999</v>
      </c>
      <c r="F226" s="2284">
        <v>11.9657</v>
      </c>
      <c r="G226" s="2284">
        <v>11.8011</v>
      </c>
      <c r="H226" s="2284">
        <v>12.0611</v>
      </c>
      <c r="I226" s="2284">
        <v>11.9125</v>
      </c>
      <c r="J226" s="2284">
        <v>8.2900000000000001E-2</v>
      </c>
      <c r="K226" s="2285">
        <v>8.2500000000000004E-2</v>
      </c>
      <c r="L226" s="2324">
        <v>11.936199999999999</v>
      </c>
      <c r="M226" s="2284">
        <v>12.4476</v>
      </c>
      <c r="N226" s="2284">
        <v>14.7334</v>
      </c>
      <c r="O226" s="2284">
        <v>14.9352</v>
      </c>
      <c r="P226" s="2284">
        <v>12.7111</v>
      </c>
      <c r="Q226" s="2285">
        <v>13.0091</v>
      </c>
      <c r="R226" s="2325"/>
    </row>
    <row r="227" spans="1:18" ht="33" customHeight="1" x14ac:dyDescent="0.6">
      <c r="A227" s="2283">
        <v>45017</v>
      </c>
      <c r="B227" s="2324">
        <v>10.951599999999999</v>
      </c>
      <c r="C227" s="2284">
        <v>10.9453</v>
      </c>
      <c r="D227" s="2284">
        <v>13.7624</v>
      </c>
      <c r="E227" s="2284">
        <v>13.6281</v>
      </c>
      <c r="F227" s="2284">
        <v>12.0876</v>
      </c>
      <c r="G227" s="2284">
        <v>12.007999999999999</v>
      </c>
      <c r="H227" s="2284">
        <v>12.3043</v>
      </c>
      <c r="I227" s="2284">
        <v>12.1929</v>
      </c>
      <c r="J227" s="2284">
        <v>8.0500000000000002E-2</v>
      </c>
      <c r="K227" s="2285">
        <v>8.2000000000000003E-2</v>
      </c>
      <c r="L227" s="2324">
        <v>11.95</v>
      </c>
      <c r="M227" s="2284">
        <v>11.531599999999999</v>
      </c>
      <c r="N227" s="2284">
        <v>14.886100000000001</v>
      </c>
      <c r="O227" s="2284">
        <v>14.3743</v>
      </c>
      <c r="P227" s="2284">
        <v>12.9833</v>
      </c>
      <c r="Q227" s="2285">
        <v>12.527100000000001</v>
      </c>
      <c r="R227" s="2325"/>
    </row>
    <row r="228" spans="1:18" ht="33" customHeight="1" x14ac:dyDescent="0.6">
      <c r="A228" s="2283">
        <v>45047</v>
      </c>
      <c r="B228" s="2324">
        <v>10.971500000000001</v>
      </c>
      <c r="C228" s="2284">
        <v>10.921799999999999</v>
      </c>
      <c r="D228" s="2284">
        <v>13.588800000000001</v>
      </c>
      <c r="E228" s="2284">
        <v>13.6296</v>
      </c>
      <c r="F228" s="2284">
        <v>11.697800000000001</v>
      </c>
      <c r="G228" s="2284">
        <v>11.861700000000001</v>
      </c>
      <c r="H228" s="2284">
        <v>12.009499999999999</v>
      </c>
      <c r="I228" s="2284">
        <v>12.164099999999999</v>
      </c>
      <c r="J228" s="2284">
        <v>7.85E-2</v>
      </c>
      <c r="K228" s="2285">
        <v>7.9699999999999993E-2</v>
      </c>
      <c r="L228" s="2324">
        <v>11.5268</v>
      </c>
      <c r="M228" s="2284">
        <v>11.557700000000001</v>
      </c>
      <c r="N228" s="2284">
        <v>14.262499999999999</v>
      </c>
      <c r="O228" s="2284">
        <v>14.4297</v>
      </c>
      <c r="P228" s="2284">
        <v>12.2964</v>
      </c>
      <c r="Q228" s="2285">
        <v>12.506500000000001</v>
      </c>
      <c r="R228" s="2325"/>
    </row>
    <row r="229" spans="1:18" ht="33" customHeight="1" x14ac:dyDescent="0.6">
      <c r="A229" s="2283">
        <v>45078</v>
      </c>
      <c r="B229" s="2324">
        <v>10.997199999999999</v>
      </c>
      <c r="C229" s="2284">
        <v>10.983599999999999</v>
      </c>
      <c r="D229" s="2284">
        <v>13.9879</v>
      </c>
      <c r="E229" s="2284">
        <v>13.8796</v>
      </c>
      <c r="F229" s="2284">
        <v>12.007300000000001</v>
      </c>
      <c r="G229" s="2284">
        <v>11.908200000000001</v>
      </c>
      <c r="H229" s="2284">
        <v>12.2933</v>
      </c>
      <c r="I229" s="2284">
        <v>12.2027</v>
      </c>
      <c r="J229" s="2284">
        <v>7.6100000000000001E-2</v>
      </c>
      <c r="K229" s="2285">
        <v>7.7799999999999994E-2</v>
      </c>
      <c r="L229" s="2324">
        <v>11.6517</v>
      </c>
      <c r="M229" s="2284">
        <v>11.6785</v>
      </c>
      <c r="N229" s="2284">
        <v>14.8239</v>
      </c>
      <c r="O229" s="2284">
        <v>14.666</v>
      </c>
      <c r="P229" s="2284">
        <v>12.5778</v>
      </c>
      <c r="Q229" s="2285">
        <v>12.5352</v>
      </c>
      <c r="R229" s="2325"/>
    </row>
    <row r="230" spans="1:18" ht="33" customHeight="1" x14ac:dyDescent="0.6">
      <c r="A230" s="2283">
        <v>45108</v>
      </c>
      <c r="B230" s="2324">
        <v>11.003399999999999</v>
      </c>
      <c r="C230" s="2284">
        <v>11.002000000000001</v>
      </c>
      <c r="D230" s="2284">
        <v>14.148199999999999</v>
      </c>
      <c r="E230" s="2284">
        <v>14.1732</v>
      </c>
      <c r="F230" s="2284">
        <v>12.1272</v>
      </c>
      <c r="G230" s="2284">
        <v>12.164099999999999</v>
      </c>
      <c r="H230" s="2284">
        <v>12.6538</v>
      </c>
      <c r="I230" s="2284">
        <v>12.594200000000001</v>
      </c>
      <c r="J230" s="2284">
        <v>7.9100000000000004E-2</v>
      </c>
      <c r="K230" s="2285">
        <v>7.8100000000000003E-2</v>
      </c>
      <c r="L230" s="2324">
        <v>11.5939</v>
      </c>
      <c r="M230" s="2284">
        <v>11.649699999999999</v>
      </c>
      <c r="N230" s="2284">
        <v>15.0945</v>
      </c>
      <c r="O230" s="2284">
        <v>14.9925</v>
      </c>
      <c r="P230" s="2284">
        <v>12.722200000000001</v>
      </c>
      <c r="Q230" s="2285">
        <v>12.678100000000001</v>
      </c>
      <c r="R230" s="2325"/>
    </row>
    <row r="231" spans="1:18" ht="33" customHeight="1" x14ac:dyDescent="0.6">
      <c r="A231" s="2283">
        <v>45139</v>
      </c>
      <c r="B231" s="2324">
        <v>11.0192</v>
      </c>
      <c r="C231" s="2284">
        <v>11.006600000000001</v>
      </c>
      <c r="D231" s="2284">
        <v>13.9514</v>
      </c>
      <c r="E231" s="2284">
        <v>13.980399999999999</v>
      </c>
      <c r="F231" s="2284">
        <v>11.9473</v>
      </c>
      <c r="G231" s="2284">
        <v>12.0017</v>
      </c>
      <c r="H231" s="2284">
        <v>12.484500000000001</v>
      </c>
      <c r="I231" s="2284">
        <v>12.526999999999999</v>
      </c>
      <c r="J231" s="2284">
        <v>7.5800000000000006E-2</v>
      </c>
      <c r="K231" s="2285">
        <v>7.5999999999999998E-2</v>
      </c>
      <c r="L231" s="2324">
        <v>11.4579</v>
      </c>
      <c r="M231" s="2284">
        <v>11.4206</v>
      </c>
      <c r="N231" s="2284">
        <v>14.7028</v>
      </c>
      <c r="O231" s="2284">
        <v>14.720700000000001</v>
      </c>
      <c r="P231" s="2284">
        <v>12.420400000000001</v>
      </c>
      <c r="Q231" s="2285">
        <v>12.437900000000001</v>
      </c>
      <c r="R231" s="2325"/>
    </row>
    <row r="232" spans="1:18" ht="33" customHeight="1" x14ac:dyDescent="0.6">
      <c r="A232" s="2283">
        <v>45170</v>
      </c>
      <c r="B232" s="2324">
        <v>11.128500000000001</v>
      </c>
      <c r="C232" s="2284">
        <v>11.062900000000001</v>
      </c>
      <c r="D232" s="2284">
        <v>13.593500000000001</v>
      </c>
      <c r="E232" s="2284">
        <v>13.712999999999999</v>
      </c>
      <c r="F232" s="2284">
        <v>11.7774</v>
      </c>
      <c r="G232" s="2284">
        <v>11.813000000000001</v>
      </c>
      <c r="H232" s="2284">
        <v>12.173500000000001</v>
      </c>
      <c r="I232" s="2284">
        <v>12.310499999999999</v>
      </c>
      <c r="J232" s="2284">
        <v>7.4499999999999997E-2</v>
      </c>
      <c r="K232" s="2285">
        <v>7.4800000000000005E-2</v>
      </c>
      <c r="L232" s="2324">
        <v>11.589399999999999</v>
      </c>
      <c r="M232" s="2284">
        <v>11.5189</v>
      </c>
      <c r="N232" s="2284">
        <v>14.5472</v>
      </c>
      <c r="O232" s="2284">
        <v>14.6189</v>
      </c>
      <c r="P232" s="2284">
        <v>12.3361</v>
      </c>
      <c r="Q232" s="2285">
        <v>12.385300000000001</v>
      </c>
      <c r="R232" s="2325"/>
    </row>
    <row r="233" spans="1:18" ht="33" customHeight="1" x14ac:dyDescent="0.6">
      <c r="A233" s="2283">
        <v>45200</v>
      </c>
      <c r="B233" s="2324">
        <v>11.4963</v>
      </c>
      <c r="C233" s="2284">
        <v>11.3354</v>
      </c>
      <c r="D233" s="2284">
        <v>13.9399</v>
      </c>
      <c r="E233" s="2284">
        <v>13.801299999999999</v>
      </c>
      <c r="F233" s="2284">
        <v>12.143800000000001</v>
      </c>
      <c r="G233" s="2284">
        <v>11.974</v>
      </c>
      <c r="H233" s="2284">
        <v>12.6341</v>
      </c>
      <c r="I233" s="2284">
        <v>12.544700000000001</v>
      </c>
      <c r="J233" s="2284">
        <v>7.5899999999999995E-2</v>
      </c>
      <c r="K233" s="2285">
        <v>7.5800000000000006E-2</v>
      </c>
      <c r="L233" s="2324">
        <v>12.025600000000001</v>
      </c>
      <c r="M233" s="2284">
        <v>11.885300000000001</v>
      </c>
      <c r="N233" s="2284">
        <v>14.5722</v>
      </c>
      <c r="O233" s="2284">
        <v>14.5289</v>
      </c>
      <c r="P233" s="2284">
        <v>12.6472</v>
      </c>
      <c r="Q233" s="2285">
        <v>12.4892</v>
      </c>
      <c r="R233" s="2325"/>
    </row>
    <row r="234" spans="1:18" ht="33" customHeight="1" x14ac:dyDescent="0.6">
      <c r="A234" s="2283">
        <v>45231</v>
      </c>
      <c r="B234" s="2324">
        <v>11.6206</v>
      </c>
      <c r="C234" s="2284">
        <v>11.5494</v>
      </c>
      <c r="D234" s="2284">
        <v>14.6821</v>
      </c>
      <c r="E234" s="2284">
        <v>14.3567</v>
      </c>
      <c r="F234" s="2284">
        <v>12.675599999999999</v>
      </c>
      <c r="G234" s="2284">
        <v>12.4937</v>
      </c>
      <c r="H234" s="2284">
        <v>13.308</v>
      </c>
      <c r="I234" s="2284">
        <v>12.972099999999999</v>
      </c>
      <c r="J234" s="2284">
        <v>7.85E-2</v>
      </c>
      <c r="K234" s="2285">
        <v>7.8100000000000003E-2</v>
      </c>
      <c r="L234" s="2324">
        <v>12.1861</v>
      </c>
      <c r="M234" s="2284">
        <v>12.0671</v>
      </c>
      <c r="N234" s="2284">
        <v>15.2361</v>
      </c>
      <c r="O234" s="2284">
        <v>14.815799999999999</v>
      </c>
      <c r="P234" s="2284">
        <v>13.2361</v>
      </c>
      <c r="Q234" s="2285">
        <v>13.1914</v>
      </c>
      <c r="R234" s="2325"/>
    </row>
    <row r="235" spans="1:18" ht="33" customHeight="1" thickBot="1" x14ac:dyDescent="0.65">
      <c r="A235" s="2288">
        <v>45261</v>
      </c>
      <c r="B235" s="2327">
        <v>11.88</v>
      </c>
      <c r="C235" s="2289">
        <v>11.6511</v>
      </c>
      <c r="D235" s="2289">
        <v>15.1334</v>
      </c>
      <c r="E235" s="2289">
        <v>14.7448</v>
      </c>
      <c r="F235" s="2289">
        <v>13.1264</v>
      </c>
      <c r="G235" s="2289">
        <v>12.7118</v>
      </c>
      <c r="H235" s="2289">
        <v>14.110300000000001</v>
      </c>
      <c r="I235" s="2289">
        <v>13.4778</v>
      </c>
      <c r="J235" s="2289">
        <v>8.43E-2</v>
      </c>
      <c r="K235" s="2290">
        <v>8.1100000000000005E-2</v>
      </c>
      <c r="L235" s="2327">
        <v>12.132199999999999</v>
      </c>
      <c r="M235" s="2289">
        <v>12.1492</v>
      </c>
      <c r="N235" s="2289">
        <v>15.213900000000001</v>
      </c>
      <c r="O235" s="2289">
        <v>15.223000000000001</v>
      </c>
      <c r="P235" s="2289">
        <v>13.183299999999999</v>
      </c>
      <c r="Q235" s="2290">
        <v>13.2669</v>
      </c>
      <c r="R235" s="2325"/>
    </row>
    <row r="236" spans="1:18" ht="33" customHeight="1" thickTop="1" x14ac:dyDescent="0.6">
      <c r="A236" s="2277">
        <v>45292</v>
      </c>
      <c r="B236" s="2326">
        <v>12.035600000000001</v>
      </c>
      <c r="C236" s="2278">
        <v>11.9344</v>
      </c>
      <c r="D236" s="2278">
        <v>15.3027</v>
      </c>
      <c r="E236" s="2278">
        <v>15.156499999999999</v>
      </c>
      <c r="F236" s="2278">
        <v>13.0547</v>
      </c>
      <c r="G236" s="2278">
        <v>13.004300000000001</v>
      </c>
      <c r="H236" s="2278">
        <v>13.998100000000001</v>
      </c>
      <c r="I236" s="2278">
        <v>13.8889</v>
      </c>
      <c r="J236" s="2278">
        <v>8.2299999999999998E-2</v>
      </c>
      <c r="K236" s="2279">
        <v>8.1600000000000006E-2</v>
      </c>
      <c r="L236" s="2326">
        <v>12.402799999999999</v>
      </c>
      <c r="M236" s="2278">
        <v>12.292</v>
      </c>
      <c r="N236" s="2278">
        <v>15.6028</v>
      </c>
      <c r="O236" s="2278">
        <v>15.3725</v>
      </c>
      <c r="P236" s="2278">
        <v>13.375</v>
      </c>
      <c r="Q236" s="2279">
        <v>13.3194</v>
      </c>
      <c r="R236" s="2325"/>
    </row>
    <row r="237" spans="1:18" ht="33" customHeight="1" x14ac:dyDescent="0.6">
      <c r="A237" s="2283">
        <v>45323</v>
      </c>
      <c r="B237" s="2324">
        <v>12.4642</v>
      </c>
      <c r="C237" s="2284">
        <v>12.2301</v>
      </c>
      <c r="D237" s="2284">
        <v>15.802199999999999</v>
      </c>
      <c r="E237" s="2284">
        <v>15.4398</v>
      </c>
      <c r="F237" s="2284">
        <v>13.523400000000001</v>
      </c>
      <c r="G237" s="2284">
        <v>13.195399999999999</v>
      </c>
      <c r="H237" s="2284">
        <v>14.1793</v>
      </c>
      <c r="I237" s="2284">
        <v>13.9389</v>
      </c>
      <c r="J237" s="2284">
        <v>8.3500000000000005E-2</v>
      </c>
      <c r="K237" s="2285">
        <v>8.1799999999999998E-2</v>
      </c>
      <c r="L237" s="2324">
        <v>12.9239</v>
      </c>
      <c r="M237" s="2284">
        <v>12.5938</v>
      </c>
      <c r="N237" s="2284">
        <v>16.1083</v>
      </c>
      <c r="O237" s="2284">
        <v>15.743499999999999</v>
      </c>
      <c r="P237" s="2284">
        <v>13.877800000000001</v>
      </c>
      <c r="Q237" s="2285">
        <v>13.4712</v>
      </c>
      <c r="R237" s="2325"/>
    </row>
    <row r="238" spans="1:18" ht="33" customHeight="1" x14ac:dyDescent="0.6">
      <c r="A238" s="2283">
        <v>45352</v>
      </c>
      <c r="B238" s="2324">
        <v>12.877000000000001</v>
      </c>
      <c r="C238" s="2284">
        <v>12.667400000000001</v>
      </c>
      <c r="D238" s="2284">
        <v>16.261700000000001</v>
      </c>
      <c r="E238" s="2284">
        <v>16.105599999999999</v>
      </c>
      <c r="F238" s="2284">
        <v>13.9031</v>
      </c>
      <c r="G238" s="2284">
        <v>13.777100000000001</v>
      </c>
      <c r="H238" s="2284">
        <v>14.2691</v>
      </c>
      <c r="I238" s="2284">
        <v>14.263999999999999</v>
      </c>
      <c r="J238" s="2284">
        <v>8.5199999999999998E-2</v>
      </c>
      <c r="K238" s="2285">
        <v>8.4599999999999995E-2</v>
      </c>
      <c r="L238" s="2324">
        <v>13.4389</v>
      </c>
      <c r="M238" s="2284">
        <v>13.2035</v>
      </c>
      <c r="N238" s="2284">
        <v>16.752800000000001</v>
      </c>
      <c r="O238" s="2284">
        <v>16.485199999999999</v>
      </c>
      <c r="P238" s="2284">
        <v>14.3972</v>
      </c>
      <c r="Q238" s="2285">
        <v>14.176500000000001</v>
      </c>
      <c r="R238" s="2325"/>
    </row>
    <row r="239" spans="1:18" ht="33" customHeight="1" x14ac:dyDescent="0.6">
      <c r="A239" s="2283">
        <v>45383</v>
      </c>
      <c r="B239" s="2324">
        <v>13.273899999999999</v>
      </c>
      <c r="C239" s="2284">
        <v>13.0381</v>
      </c>
      <c r="D239" s="2284">
        <v>16.624300000000002</v>
      </c>
      <c r="E239" s="2284">
        <v>16.311199999999999</v>
      </c>
      <c r="F239" s="2284">
        <v>14.19</v>
      </c>
      <c r="G239" s="2284">
        <v>13.9618</v>
      </c>
      <c r="H239" s="2284">
        <v>14.4817</v>
      </c>
      <c r="I239" s="2284">
        <v>14.3262</v>
      </c>
      <c r="J239" s="2284">
        <v>8.43E-2</v>
      </c>
      <c r="K239" s="2285">
        <v>8.4699999999999998E-2</v>
      </c>
      <c r="L239" s="2324">
        <v>14.0139</v>
      </c>
      <c r="M239" s="2284">
        <v>13.5886</v>
      </c>
      <c r="N239" s="2284">
        <v>17.1389</v>
      </c>
      <c r="O239" s="2284">
        <v>16.7605</v>
      </c>
      <c r="P239" s="2284">
        <v>14.713900000000001</v>
      </c>
      <c r="Q239" s="2285">
        <v>14.3588</v>
      </c>
      <c r="R239" s="2325"/>
    </row>
    <row r="240" spans="1:18" ht="33" customHeight="1" x14ac:dyDescent="0.6">
      <c r="A240" s="2283">
        <v>45413</v>
      </c>
      <c r="B240" s="2324">
        <v>14.130100000000001</v>
      </c>
      <c r="C240" s="2284">
        <v>13.782299999999999</v>
      </c>
      <c r="D240" s="2284">
        <v>17.999600000000001</v>
      </c>
      <c r="E240" s="2284">
        <v>17.4312</v>
      </c>
      <c r="F240" s="2284">
        <v>15.3345</v>
      </c>
      <c r="G240" s="2284">
        <v>14.911199999999999</v>
      </c>
      <c r="H240" s="2284">
        <v>15.644399999999999</v>
      </c>
      <c r="I240" s="2284">
        <v>15.1684</v>
      </c>
      <c r="J240" s="2284">
        <v>8.9899999999999994E-2</v>
      </c>
      <c r="K240" s="2285">
        <v>8.8400000000000006E-2</v>
      </c>
      <c r="L240" s="2324">
        <v>15.0472</v>
      </c>
      <c r="M240" s="2284">
        <v>14.6882</v>
      </c>
      <c r="N240" s="2284">
        <v>19.316700000000001</v>
      </c>
      <c r="O240" s="2284">
        <v>18.3231</v>
      </c>
      <c r="P240" s="2284">
        <v>16.336099999999998</v>
      </c>
      <c r="Q240" s="2285">
        <v>15.630100000000001</v>
      </c>
      <c r="R240" s="2325"/>
    </row>
    <row r="241" spans="1:18" ht="33" customHeight="1" x14ac:dyDescent="0.6">
      <c r="A241" s="2283">
        <v>45444</v>
      </c>
      <c r="B241" s="2324">
        <v>14.586</v>
      </c>
      <c r="C241" s="2284">
        <v>14.329800000000001</v>
      </c>
      <c r="D241" s="2284">
        <v>18.4375</v>
      </c>
      <c r="E241" s="2284">
        <v>18.218399999999999</v>
      </c>
      <c r="F241" s="2284">
        <v>15.627000000000001</v>
      </c>
      <c r="G241" s="2284">
        <v>15.4238</v>
      </c>
      <c r="H241" s="2284">
        <v>16.228000000000002</v>
      </c>
      <c r="I241" s="2284">
        <v>16.038799999999998</v>
      </c>
      <c r="J241" s="2284">
        <v>9.0700000000000003E-2</v>
      </c>
      <c r="K241" s="2285">
        <v>9.0800000000000006E-2</v>
      </c>
      <c r="L241" s="2324">
        <v>15.683299999999999</v>
      </c>
      <c r="M241" s="2284">
        <v>15.2667</v>
      </c>
      <c r="N241" s="2284">
        <v>19.691700000000001</v>
      </c>
      <c r="O241" s="2284">
        <v>19.266200000000001</v>
      </c>
      <c r="P241" s="2284">
        <v>16.6417</v>
      </c>
      <c r="Q241" s="2285">
        <v>16.301600000000001</v>
      </c>
      <c r="R241" s="2325"/>
    </row>
    <row r="242" spans="1:18" ht="33" customHeight="1" x14ac:dyDescent="0.6">
      <c r="A242" s="2283">
        <v>45474</v>
      </c>
      <c r="B242" s="2324">
        <v>14.9009</v>
      </c>
      <c r="C242" s="2284">
        <v>14.746700000000001</v>
      </c>
      <c r="D242" s="2284">
        <v>19.130500000000001</v>
      </c>
      <c r="E242" s="2284">
        <v>18.967099999999999</v>
      </c>
      <c r="F242" s="2284">
        <v>16.1065</v>
      </c>
      <c r="G242" s="2284">
        <v>15.9909</v>
      </c>
      <c r="H242" s="2284">
        <v>16.921500000000002</v>
      </c>
      <c r="I242" s="2284">
        <v>16.5305</v>
      </c>
      <c r="J242" s="2284">
        <v>9.9000000000000005E-2</v>
      </c>
      <c r="K242" s="2285">
        <v>9.3600000000000003E-2</v>
      </c>
      <c r="L242" s="2324">
        <v>15.841699999999999</v>
      </c>
      <c r="M242" s="2284">
        <v>15.682399999999999</v>
      </c>
      <c r="N242" s="2284">
        <v>20.177800000000001</v>
      </c>
      <c r="O242" s="2284">
        <v>19.872399999999999</v>
      </c>
      <c r="P242" s="2284">
        <v>17.022200000000002</v>
      </c>
      <c r="Q242" s="2285">
        <v>16.775300000000001</v>
      </c>
      <c r="R242" s="2325"/>
    </row>
    <row r="243" spans="1:18" ht="33" customHeight="1" x14ac:dyDescent="0.6">
      <c r="A243" s="2283">
        <v>45505</v>
      </c>
      <c r="B243" s="2324">
        <v>15.1899</v>
      </c>
      <c r="C243" s="2284">
        <v>15.1037</v>
      </c>
      <c r="D243" s="2284">
        <v>19.926100000000002</v>
      </c>
      <c r="E243" s="2284">
        <v>19.560500000000001</v>
      </c>
      <c r="F243" s="2284">
        <v>16.782800000000002</v>
      </c>
      <c r="G243" s="2284">
        <v>16.647500000000001</v>
      </c>
      <c r="H243" s="2284">
        <v>17.855699999999999</v>
      </c>
      <c r="I243" s="2284">
        <v>17.598800000000001</v>
      </c>
      <c r="J243" s="2284">
        <v>0.104</v>
      </c>
      <c r="K243" s="2285">
        <v>0.1032</v>
      </c>
      <c r="L243" s="2324">
        <v>16.2028</v>
      </c>
      <c r="M243" s="2284">
        <v>16.154599999999999</v>
      </c>
      <c r="N243" s="2284">
        <v>20.916699999999999</v>
      </c>
      <c r="O243" s="2284">
        <v>20.260999999999999</v>
      </c>
      <c r="P243" s="2284">
        <v>17.8917</v>
      </c>
      <c r="Q243" s="2285">
        <v>17.2288</v>
      </c>
      <c r="R243" s="2325"/>
    </row>
    <row r="244" spans="1:18" ht="33" customHeight="1" x14ac:dyDescent="0.6">
      <c r="A244" s="2283">
        <v>45536</v>
      </c>
      <c r="B244" s="2324">
        <v>15.8</v>
      </c>
      <c r="C244" s="2284">
        <v>15.557499999999999</v>
      </c>
      <c r="D244" s="2284">
        <v>21.182300000000001</v>
      </c>
      <c r="E244" s="2284">
        <v>20.556100000000001</v>
      </c>
      <c r="F244" s="2284">
        <v>17.610800000000001</v>
      </c>
      <c r="G244" s="2284">
        <v>17.274799999999999</v>
      </c>
      <c r="H244" s="2284">
        <v>18.7197</v>
      </c>
      <c r="I244" s="2284">
        <v>18.3582</v>
      </c>
      <c r="J244" s="2284">
        <v>0.1104</v>
      </c>
      <c r="K244" s="2285">
        <v>0.1087</v>
      </c>
      <c r="L244" s="2324">
        <v>16.1844</v>
      </c>
      <c r="M244" s="2284">
        <v>16.283100000000001</v>
      </c>
      <c r="N244" s="2284">
        <v>21.3111</v>
      </c>
      <c r="O244" s="2284">
        <v>21.133099999999999</v>
      </c>
      <c r="P244" s="2284">
        <v>17.9861</v>
      </c>
      <c r="Q244" s="2285">
        <v>17.959599999999998</v>
      </c>
      <c r="R244" s="2325"/>
    </row>
    <row r="245" spans="1:18" ht="33" customHeight="1" x14ac:dyDescent="0.6">
      <c r="A245" s="2283">
        <v>45566</v>
      </c>
      <c r="B245" s="2324">
        <v>16.3</v>
      </c>
      <c r="C245" s="2284">
        <v>15.988899999999999</v>
      </c>
      <c r="D245" s="2284">
        <v>20.97</v>
      </c>
      <c r="E245" s="2284">
        <v>20.857600000000001</v>
      </c>
      <c r="F245" s="2284">
        <v>17.699200000000001</v>
      </c>
      <c r="G245" s="2284">
        <v>17.420200000000001</v>
      </c>
      <c r="H245" s="2284">
        <v>18.8384</v>
      </c>
      <c r="I245" s="2284">
        <v>18.5639</v>
      </c>
      <c r="J245" s="2284">
        <v>0.1069</v>
      </c>
      <c r="K245" s="2285">
        <v>0.1067</v>
      </c>
      <c r="L245" s="2324">
        <v>16.716699999999999</v>
      </c>
      <c r="M245" s="2284">
        <v>16.9069</v>
      </c>
      <c r="N245" s="2284">
        <v>21.586099999999998</v>
      </c>
      <c r="O245" s="2284">
        <v>21.251100000000001</v>
      </c>
      <c r="P245" s="2284">
        <v>18.008299999999998</v>
      </c>
      <c r="Q245" s="2285">
        <v>17.918900000000001</v>
      </c>
      <c r="R245" s="2325"/>
    </row>
    <row r="246" spans="1:18" ht="33" customHeight="1" x14ac:dyDescent="0.6">
      <c r="A246" s="2283">
        <v>45597</v>
      </c>
      <c r="B246" s="2324">
        <v>15.27</v>
      </c>
      <c r="C246" s="2284">
        <v>15.9834</v>
      </c>
      <c r="D246" s="2284">
        <v>19.395199999999999</v>
      </c>
      <c r="E246" s="2284">
        <v>20.3689</v>
      </c>
      <c r="F246" s="2284">
        <v>16.129100000000001</v>
      </c>
      <c r="G246" s="2284">
        <v>16.978300000000001</v>
      </c>
      <c r="H246" s="2284">
        <v>17.313300000000002</v>
      </c>
      <c r="I246" s="2284">
        <v>18.148599999999998</v>
      </c>
      <c r="J246" s="2284">
        <v>0.1018</v>
      </c>
      <c r="K246" s="2285">
        <v>0.104</v>
      </c>
      <c r="L246" s="2324">
        <v>16.225000000000001</v>
      </c>
      <c r="M246" s="2284">
        <v>16.687100000000001</v>
      </c>
      <c r="N246" s="2284">
        <v>20.502800000000001</v>
      </c>
      <c r="O246" s="2284">
        <v>21.2333</v>
      </c>
      <c r="P246" s="2284">
        <v>17.0611</v>
      </c>
      <c r="Q246" s="2285">
        <v>17.8064</v>
      </c>
      <c r="R246" s="2325"/>
    </row>
    <row r="247" spans="1:18" ht="33" customHeight="1" thickBot="1" x14ac:dyDescent="0.65">
      <c r="A247" s="2288">
        <v>45627</v>
      </c>
      <c r="B247" s="2327">
        <v>14.7</v>
      </c>
      <c r="C247" s="2289">
        <v>14.7805</v>
      </c>
      <c r="D247" s="2289">
        <v>18.4008</v>
      </c>
      <c r="E247" s="2289">
        <v>18.6876</v>
      </c>
      <c r="F247" s="2289">
        <v>15.2141</v>
      </c>
      <c r="G247" s="2289">
        <v>15.4741</v>
      </c>
      <c r="H247" s="2289">
        <v>16.207799999999999</v>
      </c>
      <c r="I247" s="2289">
        <v>16.570900000000002</v>
      </c>
      <c r="J247" s="2289">
        <v>9.35E-2</v>
      </c>
      <c r="K247" s="2290">
        <v>9.6100000000000005E-2</v>
      </c>
      <c r="L247" s="2327">
        <v>15.6944</v>
      </c>
      <c r="M247" s="2289">
        <v>16.633500000000002</v>
      </c>
      <c r="N247" s="2289">
        <v>19.427800000000001</v>
      </c>
      <c r="O247" s="2289">
        <v>19.943100000000001</v>
      </c>
      <c r="P247" s="2289">
        <v>16.4222</v>
      </c>
      <c r="Q247" s="2290">
        <v>16.7241</v>
      </c>
      <c r="R247" s="2325"/>
    </row>
    <row r="248" spans="1:18" ht="33" customHeight="1" thickTop="1" x14ac:dyDescent="0.6">
      <c r="A248" s="2277">
        <v>45658</v>
      </c>
      <c r="B248" s="2326">
        <v>15.3001</v>
      </c>
      <c r="C248" s="2278">
        <v>14.972</v>
      </c>
      <c r="D248" s="2278">
        <v>19.000299999999999</v>
      </c>
      <c r="E248" s="2278">
        <v>18.471499999999999</v>
      </c>
      <c r="F248" s="2278">
        <v>15.901199999999999</v>
      </c>
      <c r="G248" s="2278">
        <v>15.5061</v>
      </c>
      <c r="H248" s="2278">
        <v>16.836099999999998</v>
      </c>
      <c r="I248" s="2278">
        <v>16.460100000000001</v>
      </c>
      <c r="J248" s="2278">
        <v>9.8900000000000002E-2</v>
      </c>
      <c r="K248" s="2279">
        <v>9.5799999999999996E-2</v>
      </c>
      <c r="L248" s="2326">
        <v>15.761100000000001</v>
      </c>
      <c r="M248" s="2278">
        <v>15.7864</v>
      </c>
      <c r="N248" s="2278">
        <v>19.261099999999999</v>
      </c>
      <c r="O248" s="2278">
        <v>19.303999999999998</v>
      </c>
      <c r="P248" s="2278">
        <v>16.261099999999999</v>
      </c>
      <c r="Q248" s="2279">
        <v>16.224699999999999</v>
      </c>
      <c r="R248" s="2325"/>
    </row>
    <row r="249" spans="1:18" ht="33" customHeight="1" x14ac:dyDescent="0.6">
      <c r="A249" s="2283">
        <v>45689</v>
      </c>
      <c r="B249" s="2324">
        <v>15.53</v>
      </c>
      <c r="C249" s="2284">
        <v>15.486000000000001</v>
      </c>
      <c r="D249" s="2284">
        <v>19.548400000000001</v>
      </c>
      <c r="E249" s="2284">
        <v>19.427700000000002</v>
      </c>
      <c r="F249" s="2284">
        <v>16.1524</v>
      </c>
      <c r="G249" s="2284">
        <v>16.133299999999998</v>
      </c>
      <c r="H249" s="2284">
        <v>17.218</v>
      </c>
      <c r="I249" s="2284">
        <v>17.1447</v>
      </c>
      <c r="J249" s="2284">
        <v>0.1031</v>
      </c>
      <c r="K249" s="2285">
        <v>0.1022</v>
      </c>
      <c r="L249" s="2324">
        <v>15.6656</v>
      </c>
      <c r="M249" s="2284">
        <v>15.8721</v>
      </c>
      <c r="N249" s="2284">
        <v>19.5806</v>
      </c>
      <c r="O249" s="2284">
        <v>19.158000000000001</v>
      </c>
      <c r="P249" s="2284">
        <v>16.377800000000001</v>
      </c>
      <c r="Q249" s="2285">
        <v>16.2547</v>
      </c>
      <c r="R249" s="2325"/>
    </row>
    <row r="250" spans="1:18" ht="33" customHeight="1" x14ac:dyDescent="0.6">
      <c r="A250" s="2283">
        <v>45717</v>
      </c>
      <c r="B250" s="2324">
        <v>15.53</v>
      </c>
      <c r="C250" s="2284">
        <v>15.531599999999999</v>
      </c>
      <c r="D250" s="2284">
        <v>20.095099999999999</v>
      </c>
      <c r="E250" s="2284">
        <v>20.056100000000001</v>
      </c>
      <c r="F250" s="2284">
        <v>16.806799999999999</v>
      </c>
      <c r="G250" s="2284">
        <v>16.7911</v>
      </c>
      <c r="H250" s="2284">
        <v>17.6327</v>
      </c>
      <c r="I250" s="2284">
        <v>17.583100000000002</v>
      </c>
      <c r="J250" s="2284">
        <v>0.10340000000000001</v>
      </c>
      <c r="K250" s="2285">
        <v>0.1042</v>
      </c>
      <c r="L250" s="2324">
        <v>15.775</v>
      </c>
      <c r="M250" s="2284">
        <v>15.8026</v>
      </c>
      <c r="N250" s="2284">
        <v>20.055599999999998</v>
      </c>
      <c r="O250" s="2284">
        <v>20.081900000000001</v>
      </c>
      <c r="P250" s="2284">
        <v>16.911100000000001</v>
      </c>
      <c r="Q250" s="2285">
        <v>16.876899999999999</v>
      </c>
      <c r="R250" s="2325"/>
    </row>
    <row r="251" spans="1:18" ht="33" customHeight="1" x14ac:dyDescent="0.6">
      <c r="A251" s="2283">
        <v>45748</v>
      </c>
      <c r="B251" s="2324">
        <v>14.15</v>
      </c>
      <c r="C251" s="2284">
        <v>15.2216</v>
      </c>
      <c r="D251" s="2284">
        <v>18.876899999999999</v>
      </c>
      <c r="E251" s="2284">
        <v>19.9847</v>
      </c>
      <c r="F251" s="2284">
        <v>16.064</v>
      </c>
      <c r="G251" s="2284">
        <v>17.0884</v>
      </c>
      <c r="H251" s="2284">
        <v>17.210799999999999</v>
      </c>
      <c r="I251" s="2284">
        <v>18.263500000000001</v>
      </c>
      <c r="J251" s="2284">
        <v>9.2999999999999992E-3</v>
      </c>
      <c r="K251" s="2285">
        <v>0.1056</v>
      </c>
      <c r="L251" s="2324">
        <v>14.855600000000001</v>
      </c>
      <c r="M251" s="2284">
        <v>15.666700000000001</v>
      </c>
      <c r="N251" s="2284">
        <v>19.711099999999998</v>
      </c>
      <c r="O251" s="2284">
        <v>20.342300000000002</v>
      </c>
      <c r="P251" s="2284">
        <v>16.772200000000002</v>
      </c>
      <c r="Q251" s="2285">
        <v>17.313300000000002</v>
      </c>
      <c r="R251" s="2325"/>
    </row>
    <row r="252" spans="1:18" ht="33" customHeight="1" x14ac:dyDescent="0.6">
      <c r="A252" s="2283">
        <v>45778</v>
      </c>
      <c r="B252" s="2324">
        <v>10.28</v>
      </c>
      <c r="C252" s="2284">
        <v>12.075133333333332</v>
      </c>
      <c r="D252" s="2284">
        <v>13.8529</v>
      </c>
      <c r="E252" s="2284">
        <v>16.130816666666668</v>
      </c>
      <c r="F252" s="2284">
        <v>11.6675</v>
      </c>
      <c r="G252" s="2284">
        <v>13.607726190476191</v>
      </c>
      <c r="H252" s="2284">
        <v>12.4964</v>
      </c>
      <c r="I252" s="2284">
        <v>14.547064285714285</v>
      </c>
      <c r="J252" s="2284">
        <v>7.1300000000000002E-2</v>
      </c>
      <c r="K252" s="2285">
        <v>8.3352380952380942E-2</v>
      </c>
      <c r="L252" s="2324">
        <v>10.833299999999999</v>
      </c>
      <c r="M252" s="2284">
        <v>12.8841</v>
      </c>
      <c r="N252" s="2284">
        <v>14.5778</v>
      </c>
      <c r="O252" s="2284">
        <v>16.8093</v>
      </c>
      <c r="P252" s="2284">
        <v>12.4833</v>
      </c>
      <c r="Q252" s="2285">
        <v>14.584300000000001</v>
      </c>
      <c r="R252" s="2325"/>
    </row>
    <row r="253" spans="1:18" ht="33" customHeight="1" x14ac:dyDescent="0.6">
      <c r="A253" s="2283">
        <v>45809</v>
      </c>
      <c r="B253" s="2324">
        <v>10.31</v>
      </c>
      <c r="C253" s="2284">
        <v>10.284000000000001</v>
      </c>
      <c r="D253" s="2284">
        <v>14.1252</v>
      </c>
      <c r="E253" s="2284">
        <v>13.955299999999999</v>
      </c>
      <c r="F253" s="2284">
        <v>12.113799999999999</v>
      </c>
      <c r="G253" s="2284">
        <v>11.863799999999999</v>
      </c>
      <c r="H253" s="2284">
        <v>12.9643</v>
      </c>
      <c r="I253" s="2284">
        <v>12.6485</v>
      </c>
      <c r="J253" s="2284">
        <v>7.1400000000000005E-2</v>
      </c>
      <c r="K253" s="2285">
        <v>7.1199999999999999E-2</v>
      </c>
      <c r="L253" s="2324">
        <v>12.5167</v>
      </c>
      <c r="M253" s="2284">
        <v>12.0512</v>
      </c>
      <c r="N253" s="2284">
        <v>16.5944</v>
      </c>
      <c r="O253" s="2284">
        <v>15.904400000000001</v>
      </c>
      <c r="P253" s="2284">
        <v>14.45</v>
      </c>
      <c r="Q253" s="2285">
        <v>13.7981</v>
      </c>
      <c r="R253" s="2325"/>
    </row>
    <row r="254" spans="1:18" ht="33" customHeight="1" x14ac:dyDescent="0.6">
      <c r="A254" s="2283">
        <v>45839</v>
      </c>
      <c r="B254" s="2324">
        <v>10.5</v>
      </c>
      <c r="C254" s="2284">
        <v>10.417</v>
      </c>
      <c r="D254" s="2284">
        <v>13.8942</v>
      </c>
      <c r="E254" s="2284">
        <v>14.052199999999999</v>
      </c>
      <c r="F254" s="2284">
        <v>12.015000000000001</v>
      </c>
      <c r="G254" s="2284">
        <v>12.158300000000001</v>
      </c>
      <c r="H254" s="2284">
        <v>12.9338</v>
      </c>
      <c r="I254" s="2284">
        <v>13.0419</v>
      </c>
      <c r="J254" s="2284">
        <v>6.9800000000000001E-2</v>
      </c>
      <c r="K254" s="2285">
        <v>7.0800000000000002E-2</v>
      </c>
      <c r="L254" s="2324">
        <v>11.894399999999999</v>
      </c>
      <c r="M254" s="2284">
        <v>11.9802</v>
      </c>
      <c r="N254" s="2284">
        <v>15.7889</v>
      </c>
      <c r="O254" s="2284">
        <v>16.035799999999998</v>
      </c>
      <c r="P254" s="2284">
        <v>13.716699999999999</v>
      </c>
      <c r="Q254" s="2285">
        <v>13.9056</v>
      </c>
      <c r="R254" s="2325"/>
    </row>
    <row r="255" spans="1:18" ht="33" customHeight="1" x14ac:dyDescent="0.6">
      <c r="A255" s="2283">
        <v>45870</v>
      </c>
      <c r="B255" s="2324">
        <v>11.4</v>
      </c>
      <c r="C255" s="2284">
        <v>10.7875</v>
      </c>
      <c r="D255" s="2284">
        <v>15.399699999999999</v>
      </c>
      <c r="E255" s="2284">
        <v>14.517099999999999</v>
      </c>
      <c r="F255" s="2284">
        <v>13.336</v>
      </c>
      <c r="G255" s="2284">
        <v>12.5671</v>
      </c>
      <c r="H255" s="2284">
        <v>14.253</v>
      </c>
      <c r="I255" s="2284">
        <v>13.3902</v>
      </c>
      <c r="J255" s="2284">
        <v>7.7600000000000002E-2</v>
      </c>
      <c r="K255" s="2285">
        <v>7.3200000000000001E-2</v>
      </c>
      <c r="L255" s="2324">
        <v>12.355600000000001</v>
      </c>
      <c r="M255" s="2284">
        <v>11.847200000000001</v>
      </c>
      <c r="N255" s="2284">
        <v>16.272200000000002</v>
      </c>
      <c r="O255" s="2284">
        <v>15.661799999999999</v>
      </c>
      <c r="P255" s="2284">
        <v>14.372199999999999</v>
      </c>
      <c r="Q255" s="2285">
        <v>13.6624</v>
      </c>
      <c r="R255" s="2325"/>
    </row>
    <row r="256" spans="1:18" ht="33" customHeight="1" x14ac:dyDescent="0.6">
      <c r="A256" s="2283">
        <v>45901</v>
      </c>
      <c r="B256" s="2324">
        <v>12.42</v>
      </c>
      <c r="C256" s="2284">
        <v>12.144299999999999</v>
      </c>
      <c r="D256" s="2284">
        <v>16.703099999999999</v>
      </c>
      <c r="E256" s="2284">
        <v>16.402200000000001</v>
      </c>
      <c r="F256" s="2284">
        <v>14.585900000000001</v>
      </c>
      <c r="G256" s="2284">
        <v>14.2515</v>
      </c>
      <c r="H256" s="2284">
        <v>15.6067</v>
      </c>
      <c r="I256" s="2284">
        <v>15.2484</v>
      </c>
      <c r="J256" s="2284">
        <v>8.4000000000000005E-2</v>
      </c>
      <c r="K256" s="2285">
        <v>8.2100000000000006E-2</v>
      </c>
      <c r="L256" s="2324">
        <v>13.3833</v>
      </c>
      <c r="M256" s="2284">
        <v>13.116099999999999</v>
      </c>
      <c r="N256" s="2284">
        <v>17.805599999999998</v>
      </c>
      <c r="O256" s="2284">
        <v>17.3918</v>
      </c>
      <c r="P256" s="2284">
        <v>15.622199999999999</v>
      </c>
      <c r="Q256" s="2285">
        <v>15.228400000000001</v>
      </c>
      <c r="R256" s="2325"/>
    </row>
    <row r="257" spans="1:18" ht="33" customHeight="1" x14ac:dyDescent="0.6">
      <c r="A257" s="2283">
        <v>45931</v>
      </c>
      <c r="B257" s="2324">
        <v>10.9</v>
      </c>
      <c r="C257" s="2284">
        <v>11.460699999999999</v>
      </c>
      <c r="D257" s="2284">
        <v>14.3003</v>
      </c>
      <c r="E257" s="2284">
        <v>15.307600000000001</v>
      </c>
      <c r="F257" s="2284">
        <v>12.566700000000001</v>
      </c>
      <c r="G257" s="2284">
        <v>13.339600000000001</v>
      </c>
      <c r="H257" s="2284">
        <v>13.5593</v>
      </c>
      <c r="I257" s="2284">
        <v>14.362299999999999</v>
      </c>
      <c r="J257" s="2284">
        <v>7.0800000000000002E-2</v>
      </c>
      <c r="K257" s="2285">
        <v>7.5999999999999998E-2</v>
      </c>
      <c r="L257" s="2324">
        <v>11.911099999999999</v>
      </c>
      <c r="M257" s="2284">
        <v>12.446099999999999</v>
      </c>
      <c r="N257" s="2284">
        <v>15.722200000000001</v>
      </c>
      <c r="O257" s="2284">
        <v>16.388000000000002</v>
      </c>
      <c r="P257" s="2284">
        <v>13.7056</v>
      </c>
      <c r="Q257" s="2285">
        <v>14.4384</v>
      </c>
      <c r="R257" s="2325"/>
    </row>
    <row r="258" spans="1:18" ht="33" customHeight="1" x14ac:dyDescent="0.6">
      <c r="A258" s="2283">
        <v>45962</v>
      </c>
      <c r="B258" s="2324">
        <v>11.27</v>
      </c>
      <c r="C258" s="2284">
        <v>11.0237</v>
      </c>
      <c r="D258" s="2284">
        <v>14.8995</v>
      </c>
      <c r="E258" s="2284">
        <v>14.486000000000001</v>
      </c>
      <c r="F258" s="2284">
        <v>13.053100000000001</v>
      </c>
      <c r="G258" s="2284">
        <v>12.745699999999999</v>
      </c>
      <c r="H258" s="2284">
        <v>13.9915</v>
      </c>
      <c r="I258" s="2284">
        <v>13.7197</v>
      </c>
      <c r="J258" s="2284">
        <v>7.2099999999999997E-2</v>
      </c>
      <c r="K258" s="2285">
        <v>7.0999999999999994E-2</v>
      </c>
      <c r="L258" s="2324">
        <v>11.966699999999999</v>
      </c>
      <c r="M258" s="2284">
        <v>11.974299999999999</v>
      </c>
      <c r="N258" s="2284">
        <v>15.722200000000001</v>
      </c>
      <c r="O258" s="2284">
        <v>15.662599999999999</v>
      </c>
      <c r="P258" s="2284">
        <v>13.783300000000001</v>
      </c>
      <c r="Q258" s="2285">
        <v>14.566599999999999</v>
      </c>
      <c r="R258" s="2325"/>
    </row>
    <row r="259" spans="1:18" ht="33" customHeight="1" thickBot="1" x14ac:dyDescent="0.65">
      <c r="A259" s="2288">
        <v>45992</v>
      </c>
      <c r="B259" s="2327">
        <v>10.45</v>
      </c>
      <c r="C259" s="2349">
        <v>11.2784</v>
      </c>
      <c r="D259" s="2349">
        <v>14.0579</v>
      </c>
      <c r="E259" s="2349">
        <v>15.0952</v>
      </c>
      <c r="F259" s="2349">
        <v>12.2728</v>
      </c>
      <c r="G259" s="2289">
        <v>13.212</v>
      </c>
      <c r="H259" s="2349">
        <v>13.186299999999999</v>
      </c>
      <c r="I259" s="2349">
        <v>14.157500000000001</v>
      </c>
      <c r="J259" s="2349">
        <v>6.6699999999999995E-2</v>
      </c>
      <c r="K259" s="2290">
        <v>7.2400000000000006E-2</v>
      </c>
      <c r="L259" s="2327">
        <v>12.0444</v>
      </c>
      <c r="M259" s="2289">
        <v>12.403</v>
      </c>
      <c r="N259" s="2289">
        <v>15.838900000000001</v>
      </c>
      <c r="O259" s="2349">
        <v>15.958500000000001</v>
      </c>
      <c r="P259" s="2289">
        <v>13.9</v>
      </c>
      <c r="Q259" s="2290">
        <v>14.016</v>
      </c>
      <c r="R259" s="2325"/>
    </row>
    <row r="260" spans="1:18" ht="24" thickTop="1" x14ac:dyDescent="0.55000000000000004"/>
    <row r="265" spans="1:18" x14ac:dyDescent="0.55000000000000004">
      <c r="H265" s="2351"/>
      <c r="I265" s="2351"/>
    </row>
    <row r="266" spans="1:18" x14ac:dyDescent="0.55000000000000004">
      <c r="H266" s="2351"/>
      <c r="I266" s="2351"/>
    </row>
    <row r="267" spans="1:18" x14ac:dyDescent="0.55000000000000004">
      <c r="H267" s="2351"/>
      <c r="I267" s="2351"/>
    </row>
    <row r="268" spans="1:18" x14ac:dyDescent="0.55000000000000004">
      <c r="H268" s="2351"/>
      <c r="I268" s="2351"/>
    </row>
    <row r="269" spans="1:18" x14ac:dyDescent="0.55000000000000004">
      <c r="H269" s="2175"/>
      <c r="I269" s="2175"/>
      <c r="K269" s="2175"/>
    </row>
  </sheetData>
  <mergeCells count="10">
    <mergeCell ref="B5:K5"/>
    <mergeCell ref="L5:Q5"/>
    <mergeCell ref="B6:C6"/>
    <mergeCell ref="D6:E6"/>
    <mergeCell ref="F6:G6"/>
    <mergeCell ref="H6:I6"/>
    <mergeCell ref="J6:K6"/>
    <mergeCell ref="L6:M6"/>
    <mergeCell ref="N6:O6"/>
    <mergeCell ref="P6:Q6"/>
  </mergeCells>
  <printOptions horizontalCentered="1"/>
  <pageMargins left="0" right="0" top="3.937007874015748E-2" bottom="0.62992125984251968" header="0" footer="0"/>
  <pageSetup paperSize="9" scale="36" orientation="landscape" r:id="rId1"/>
  <headerFooter>
    <oddHeader>&amp;C&amp;"Aptos"&amp;10&amp;K000000 PUBLIC&amp;1#_x000D_&amp;"Arialri"&amp;10&amp;K000000&amp;G</oddHeader>
    <oddFooter>&amp;C&amp;14 33&amp;10_x000D_&amp;1#&amp;"Aptos"&amp;10&amp;K000000 PUBLIC</oddFoot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28431-2702-41F9-B8A2-DE71CC92378F}">
  <dimension ref="A1:BW41"/>
  <sheetViews>
    <sheetView showGridLines="0" view="pageBreakPreview" zoomScale="70" zoomScaleNormal="110" zoomScaleSheetLayoutView="70" workbookViewId="0">
      <pane xSplit="1" ySplit="3" topLeftCell="BH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20" x14ac:dyDescent="0.4"/>
  <cols>
    <col min="1" max="1" width="49" style="1757" customWidth="1"/>
    <col min="2" max="3" width="19.1796875" style="1757" hidden="1" customWidth="1"/>
    <col min="4" max="4" width="19" style="1757" hidden="1" customWidth="1"/>
    <col min="5" max="5" width="21.1796875" style="1757" hidden="1" customWidth="1"/>
    <col min="6" max="26" width="19.1796875" style="1757" hidden="1" customWidth="1"/>
    <col min="27" max="27" width="16.81640625" style="1757" hidden="1" customWidth="1"/>
    <col min="28" max="28" width="20" style="1757" hidden="1" customWidth="1"/>
    <col min="29" max="29" width="18.1796875" style="1757" hidden="1" customWidth="1"/>
    <col min="30" max="30" width="19.1796875" style="1757" hidden="1" customWidth="1"/>
    <col min="31" max="31" width="20" style="1757" hidden="1" customWidth="1"/>
    <col min="32" max="32" width="20.453125" style="1757" hidden="1" customWidth="1"/>
    <col min="33" max="33" width="18.54296875" style="1757" hidden="1" customWidth="1"/>
    <col min="34" max="34" width="16.54296875" style="1757" hidden="1" customWidth="1"/>
    <col min="35" max="35" width="17.1796875" style="1757" hidden="1" customWidth="1"/>
    <col min="36" max="36" width="15.1796875" style="1757" hidden="1" customWidth="1"/>
    <col min="37" max="37" width="17.54296875" style="1757" hidden="1" customWidth="1"/>
    <col min="38" max="38" width="19.453125" style="1757" hidden="1" customWidth="1"/>
    <col min="39" max="39" width="22.453125" style="1757" hidden="1" customWidth="1"/>
    <col min="40" max="40" width="19.54296875" style="1757" hidden="1" customWidth="1"/>
    <col min="41" max="41" width="18.81640625" style="1757" hidden="1" customWidth="1"/>
    <col min="42" max="42" width="19.1796875" style="1757" hidden="1" customWidth="1"/>
    <col min="43" max="43" width="19.81640625" style="1757" hidden="1" customWidth="1"/>
    <col min="44" max="47" width="18.81640625" style="1757" hidden="1" customWidth="1"/>
    <col min="48" max="54" width="13.1796875" style="1757" hidden="1" customWidth="1"/>
    <col min="55" max="55" width="14.453125" style="1757" hidden="1" customWidth="1"/>
    <col min="56" max="59" width="14.1796875" style="1757" hidden="1" customWidth="1"/>
    <col min="60" max="75" width="14.1796875" style="1757" customWidth="1"/>
    <col min="76" max="76" width="5.81640625" style="1757" customWidth="1"/>
    <col min="77" max="16384" width="9.1796875" style="1757"/>
  </cols>
  <sheetData>
    <row r="1" spans="1:75" ht="40" customHeight="1" thickBot="1" x14ac:dyDescent="0.55000000000000004">
      <c r="A1" s="2352" t="s">
        <v>1292</v>
      </c>
      <c r="B1" s="2353"/>
      <c r="C1" s="2353"/>
      <c r="D1" s="2353"/>
      <c r="E1" s="2353"/>
      <c r="F1" s="2353"/>
      <c r="G1" s="2353"/>
      <c r="H1" s="2353"/>
      <c r="I1" s="2353"/>
      <c r="J1" s="2353"/>
      <c r="K1" s="2353"/>
      <c r="L1" s="2354"/>
      <c r="M1" s="2354"/>
      <c r="N1" s="2354"/>
      <c r="O1" s="2355"/>
      <c r="P1" s="2355"/>
      <c r="Q1" s="2355"/>
      <c r="R1" s="2355"/>
      <c r="S1" s="2355"/>
    </row>
    <row r="2" spans="1:75" ht="36.75" customHeight="1" thickTop="1" thickBot="1" x14ac:dyDescent="0.55000000000000004">
      <c r="A2" s="3067" t="s">
        <v>1293</v>
      </c>
      <c r="B2" s="3061">
        <v>2000</v>
      </c>
      <c r="C2" s="3063">
        <v>2001</v>
      </c>
      <c r="D2" s="3063">
        <v>2002</v>
      </c>
      <c r="E2" s="3063">
        <v>2003</v>
      </c>
      <c r="F2" s="3065">
        <v>2004</v>
      </c>
      <c r="G2" s="3061">
        <v>2005</v>
      </c>
      <c r="H2" s="3063">
        <v>2006</v>
      </c>
      <c r="I2" s="3063">
        <v>2007</v>
      </c>
      <c r="J2" s="3063">
        <v>2008</v>
      </c>
      <c r="K2" s="3063">
        <v>2009</v>
      </c>
      <c r="L2" s="3058">
        <v>2010</v>
      </c>
      <c r="M2" s="3059"/>
      <c r="N2" s="3059"/>
      <c r="O2" s="3060"/>
      <c r="P2" s="3059">
        <v>2011</v>
      </c>
      <c r="Q2" s="3059"/>
      <c r="R2" s="3059"/>
      <c r="S2" s="3060"/>
      <c r="T2" s="3058">
        <v>2012</v>
      </c>
      <c r="U2" s="3059"/>
      <c r="V2" s="3059"/>
      <c r="W2" s="3060"/>
      <c r="X2" s="3058">
        <v>2013</v>
      </c>
      <c r="Y2" s="3059"/>
      <c r="Z2" s="3059"/>
      <c r="AA2" s="3060"/>
      <c r="AB2" s="3058">
        <v>2014</v>
      </c>
      <c r="AC2" s="3059"/>
      <c r="AD2" s="3059"/>
      <c r="AE2" s="3060"/>
      <c r="AF2" s="3059">
        <v>2015</v>
      </c>
      <c r="AG2" s="3059"/>
      <c r="AH2" s="3059"/>
      <c r="AI2" s="3059"/>
      <c r="AJ2" s="3058">
        <v>2016</v>
      </c>
      <c r="AK2" s="3059"/>
      <c r="AL2" s="3059"/>
      <c r="AM2" s="3060"/>
      <c r="AN2" s="3058">
        <v>2017</v>
      </c>
      <c r="AO2" s="3059"/>
      <c r="AP2" s="3059"/>
      <c r="AQ2" s="3059"/>
      <c r="AR2" s="3058">
        <v>2018</v>
      </c>
      <c r="AS2" s="3059"/>
      <c r="AT2" s="3059"/>
      <c r="AU2" s="3060"/>
      <c r="AV2" s="3059">
        <v>2019</v>
      </c>
      <c r="AW2" s="3059"/>
      <c r="AX2" s="3059"/>
      <c r="AY2" s="3060"/>
      <c r="AZ2" s="3058">
        <v>2020</v>
      </c>
      <c r="BA2" s="3059"/>
      <c r="BB2" s="3059"/>
      <c r="BC2" s="3060"/>
      <c r="BD2" s="3058">
        <v>2021</v>
      </c>
      <c r="BE2" s="3059"/>
      <c r="BF2" s="3059"/>
      <c r="BG2" s="3060"/>
      <c r="BH2" s="3058">
        <v>2022</v>
      </c>
      <c r="BI2" s="3059"/>
      <c r="BJ2" s="3059"/>
      <c r="BK2" s="3060"/>
      <c r="BL2" s="3058">
        <v>2023</v>
      </c>
      <c r="BM2" s="3059"/>
      <c r="BN2" s="3059"/>
      <c r="BO2" s="3060"/>
      <c r="BP2" s="3058">
        <v>2024</v>
      </c>
      <c r="BQ2" s="3059"/>
      <c r="BR2" s="3059"/>
      <c r="BS2" s="3060"/>
      <c r="BT2" s="3058">
        <v>2025</v>
      </c>
      <c r="BU2" s="3059">
        <v>2025</v>
      </c>
      <c r="BV2" s="3059"/>
      <c r="BW2" s="3060"/>
    </row>
    <row r="3" spans="1:75" ht="36.75" customHeight="1" thickTop="1" thickBot="1" x14ac:dyDescent="0.55000000000000004">
      <c r="A3" s="3068"/>
      <c r="B3" s="3062"/>
      <c r="C3" s="3064"/>
      <c r="D3" s="3064"/>
      <c r="E3" s="3064"/>
      <c r="F3" s="3066"/>
      <c r="G3" s="3062"/>
      <c r="H3" s="3064"/>
      <c r="I3" s="3064"/>
      <c r="J3" s="3064"/>
      <c r="K3" s="3064"/>
      <c r="L3" s="2356" t="s">
        <v>178</v>
      </c>
      <c r="M3" s="2357" t="s">
        <v>179</v>
      </c>
      <c r="N3" s="2357" t="s">
        <v>180</v>
      </c>
      <c r="O3" s="2358" t="s">
        <v>181</v>
      </c>
      <c r="P3" s="2357" t="s">
        <v>178</v>
      </c>
      <c r="Q3" s="2357" t="s">
        <v>179</v>
      </c>
      <c r="R3" s="2357" t="s">
        <v>180</v>
      </c>
      <c r="S3" s="2357" t="s">
        <v>181</v>
      </c>
      <c r="T3" s="2359" t="s">
        <v>178</v>
      </c>
      <c r="U3" s="2360" t="s">
        <v>179</v>
      </c>
      <c r="V3" s="2357" t="s">
        <v>180</v>
      </c>
      <c r="W3" s="2361" t="s">
        <v>181</v>
      </c>
      <c r="X3" s="2356" t="s">
        <v>178</v>
      </c>
      <c r="Y3" s="2357" t="s">
        <v>179</v>
      </c>
      <c r="Z3" s="2357" t="s">
        <v>180</v>
      </c>
      <c r="AA3" s="2358" t="s">
        <v>181</v>
      </c>
      <c r="AB3" s="2357" t="s">
        <v>178</v>
      </c>
      <c r="AC3" s="2357" t="s">
        <v>179</v>
      </c>
      <c r="AD3" s="2360" t="s">
        <v>180</v>
      </c>
      <c r="AE3" s="2358" t="s">
        <v>181</v>
      </c>
      <c r="AF3" s="2360" t="s">
        <v>178</v>
      </c>
      <c r="AG3" s="2360" t="s">
        <v>179</v>
      </c>
      <c r="AH3" s="2360" t="s">
        <v>180</v>
      </c>
      <c r="AI3" s="2358" t="s">
        <v>181</v>
      </c>
      <c r="AJ3" s="2359" t="s">
        <v>178</v>
      </c>
      <c r="AK3" s="2360" t="s">
        <v>179</v>
      </c>
      <c r="AL3" s="2360" t="s">
        <v>180</v>
      </c>
      <c r="AM3" s="2358" t="s">
        <v>181</v>
      </c>
      <c r="AN3" s="2362" t="s">
        <v>1294</v>
      </c>
      <c r="AO3" s="2360" t="s">
        <v>179</v>
      </c>
      <c r="AP3" s="2360" t="s">
        <v>180</v>
      </c>
      <c r="AQ3" s="2358" t="s">
        <v>181</v>
      </c>
      <c r="AR3" s="2356" t="s">
        <v>178</v>
      </c>
      <c r="AS3" s="2363" t="s">
        <v>179</v>
      </c>
      <c r="AT3" s="2363" t="s">
        <v>180</v>
      </c>
      <c r="AU3" s="2364" t="s">
        <v>181</v>
      </c>
      <c r="AV3" s="2363" t="s">
        <v>178</v>
      </c>
      <c r="AW3" s="2363" t="s">
        <v>179</v>
      </c>
      <c r="AX3" s="2363" t="s">
        <v>180</v>
      </c>
      <c r="AY3" s="2364" t="s">
        <v>181</v>
      </c>
      <c r="AZ3" s="2365" t="s">
        <v>178</v>
      </c>
      <c r="BA3" s="2363" t="s">
        <v>179</v>
      </c>
      <c r="BB3" s="2363" t="s">
        <v>180</v>
      </c>
      <c r="BC3" s="2364" t="s">
        <v>181</v>
      </c>
      <c r="BD3" s="2363" t="s">
        <v>178</v>
      </c>
      <c r="BE3" s="2363" t="s">
        <v>179</v>
      </c>
      <c r="BF3" s="2363" t="s">
        <v>180</v>
      </c>
      <c r="BG3" s="2364" t="s">
        <v>181</v>
      </c>
      <c r="BH3" s="2363" t="s">
        <v>178</v>
      </c>
      <c r="BI3" s="2363" t="s">
        <v>179</v>
      </c>
      <c r="BJ3" s="2363" t="s">
        <v>180</v>
      </c>
      <c r="BK3" s="2363" t="s">
        <v>181</v>
      </c>
      <c r="BL3" s="2365" t="s">
        <v>178</v>
      </c>
      <c r="BM3" s="2363" t="s">
        <v>179</v>
      </c>
      <c r="BN3" s="2363" t="s">
        <v>180</v>
      </c>
      <c r="BO3" s="2364" t="s">
        <v>181</v>
      </c>
      <c r="BP3" s="2365" t="s">
        <v>178</v>
      </c>
      <c r="BQ3" s="2363" t="s">
        <v>179</v>
      </c>
      <c r="BR3" s="2363" t="s">
        <v>180</v>
      </c>
      <c r="BS3" s="2364" t="s">
        <v>181</v>
      </c>
      <c r="BT3" s="2365" t="s">
        <v>178</v>
      </c>
      <c r="BU3" s="2363" t="s">
        <v>179</v>
      </c>
      <c r="BV3" s="2363" t="s">
        <v>180</v>
      </c>
      <c r="BW3" s="2366" t="s">
        <v>181</v>
      </c>
    </row>
    <row r="4" spans="1:75" ht="50.25" customHeight="1" thickTop="1" x14ac:dyDescent="0.5">
      <c r="A4" s="2367" t="s">
        <v>1295</v>
      </c>
      <c r="B4" s="2368">
        <f t="shared" ref="B4:G4" si="0">B5+B8+B15</f>
        <v>6020.9949999999999</v>
      </c>
      <c r="C4" s="2368">
        <f t="shared" si="0"/>
        <v>6025.6052542603893</v>
      </c>
      <c r="D4" s="2796">
        <f t="shared" si="0"/>
        <v>6131.3093196779846</v>
      </c>
      <c r="E4" s="2796">
        <f t="shared" si="0"/>
        <v>7548.9000000000015</v>
      </c>
      <c r="F4" s="2796">
        <f t="shared" si="0"/>
        <v>6447.8840346672296</v>
      </c>
      <c r="G4" s="2369">
        <f t="shared" si="0"/>
        <v>6347.8</v>
      </c>
      <c r="H4" s="2369">
        <v>2177.2399999999998</v>
      </c>
      <c r="I4" s="2369">
        <f t="shared" ref="I4:O4" si="1">I5+I8+I15+I16</f>
        <v>3585.93</v>
      </c>
      <c r="J4" s="2369">
        <f t="shared" si="1"/>
        <v>4035.0699999999997</v>
      </c>
      <c r="K4" s="2370">
        <f t="shared" si="1"/>
        <v>5007.88</v>
      </c>
      <c r="L4" s="2371">
        <f t="shared" si="1"/>
        <v>5362.2100000000009</v>
      </c>
      <c r="M4" s="2371">
        <f t="shared" si="1"/>
        <v>5619.9000000000005</v>
      </c>
      <c r="N4" s="2371">
        <f t="shared" si="1"/>
        <v>5998.33</v>
      </c>
      <c r="O4" s="2370">
        <f t="shared" si="1"/>
        <v>6254.55</v>
      </c>
      <c r="P4" s="2371">
        <v>6828.82</v>
      </c>
      <c r="Q4" s="2371">
        <f>Q5+Q8+Q15+Q16</f>
        <v>7357.72</v>
      </c>
      <c r="R4" s="2371">
        <v>7345.38</v>
      </c>
      <c r="S4" s="2371">
        <f>S5+S8+S15+S16</f>
        <v>7652.94</v>
      </c>
      <c r="T4" s="2372">
        <f t="shared" ref="T4:AB4" si="2">T5+T8+T12+T13+T14+T16</f>
        <v>7821.26</v>
      </c>
      <c r="U4" s="2371">
        <f t="shared" si="2"/>
        <v>7704.34</v>
      </c>
      <c r="V4" s="2371">
        <f t="shared" si="2"/>
        <v>7843.16</v>
      </c>
      <c r="W4" s="2373">
        <f t="shared" si="2"/>
        <v>9153.5825374899996</v>
      </c>
      <c r="X4" s="2371">
        <f t="shared" si="2"/>
        <v>9223.61</v>
      </c>
      <c r="Y4" s="2371">
        <f t="shared" si="2"/>
        <v>9342.9888900000005</v>
      </c>
      <c r="Z4" s="2371">
        <f t="shared" si="2"/>
        <v>10774.339334000002</v>
      </c>
      <c r="AA4" s="2370">
        <f t="shared" si="2"/>
        <v>11901.967529058145</v>
      </c>
      <c r="AB4" s="2371">
        <f t="shared" si="2"/>
        <v>11488.88</v>
      </c>
      <c r="AC4" s="2371">
        <f>AC5+AC8+AC12+AC13+AC14+AC16</f>
        <v>11876.429999999998</v>
      </c>
      <c r="AD4" s="2371">
        <f>AD5+AD8+AD12+AD13+AD14+AD16</f>
        <v>12678.624810000001</v>
      </c>
      <c r="AE4" s="2370">
        <f>AE5+AE8+AE12+AE13+AE14+AE16</f>
        <v>13871.839999999998</v>
      </c>
      <c r="AF4" s="2371">
        <v>13772.95</v>
      </c>
      <c r="AG4" s="2371">
        <v>13965.97</v>
      </c>
      <c r="AH4" s="2371">
        <v>14357.91</v>
      </c>
      <c r="AI4" s="2370">
        <v>15781.89</v>
      </c>
      <c r="AJ4" s="2371">
        <v>16002.640000000001</v>
      </c>
      <c r="AK4" s="2013">
        <v>15396.67</v>
      </c>
      <c r="AL4" s="2013">
        <v>16351.23</v>
      </c>
      <c r="AM4" s="2374">
        <v>16460.989999999998</v>
      </c>
      <c r="AN4" s="2375">
        <v>16812.28</v>
      </c>
      <c r="AO4" s="2375">
        <v>17099.419999999998</v>
      </c>
      <c r="AP4" s="2375">
        <v>17255.101581064482</v>
      </c>
      <c r="AQ4" s="2376">
        <v>17174.05</v>
      </c>
      <c r="AR4" s="2377">
        <v>17261.099999999999</v>
      </c>
      <c r="AS4" s="929">
        <v>18265.96</v>
      </c>
      <c r="AT4" s="2378">
        <v>18146.09</v>
      </c>
      <c r="AU4" s="2379">
        <v>17868.48</v>
      </c>
      <c r="AV4" s="2380">
        <v>20678.688858883401</v>
      </c>
      <c r="AW4" s="2380">
        <v>20452.609086807282</v>
      </c>
      <c r="AX4" s="2380">
        <v>20148.675483773568</v>
      </c>
      <c r="AY4" s="2381">
        <v>20349.36932242784</v>
      </c>
      <c r="AZ4" s="2382">
        <v>23061.92602237083</v>
      </c>
      <c r="BA4" s="2383">
        <v>24109.066450450966</v>
      </c>
      <c r="BB4" s="2380">
        <v>24330.977947637519</v>
      </c>
      <c r="BC4" s="2381">
        <v>24715.767644048745</v>
      </c>
      <c r="BD4" s="584">
        <v>24598.810856469659</v>
      </c>
      <c r="BE4" s="584">
        <v>28072.148189581148</v>
      </c>
      <c r="BF4" s="584">
        <v>27937.977434177541</v>
      </c>
      <c r="BG4" s="2384">
        <v>28339.215499433278</v>
      </c>
      <c r="BH4" s="584">
        <v>28379.066160678263</v>
      </c>
      <c r="BI4" s="584">
        <v>28135.881763122921</v>
      </c>
      <c r="BJ4" s="584">
        <v>28412.128996799383</v>
      </c>
      <c r="BK4" s="584">
        <f>BK5+BK8+BK12+BK13+BK14+BK16</f>
        <v>29067.232252301175</v>
      </c>
      <c r="BL4" s="2385">
        <f t="shared" ref="BL4:BU4" si="3">BL5+BL8+BL12+BL13+BL14+BL16</f>
        <v>29380.202735348648</v>
      </c>
      <c r="BM4" s="584">
        <f t="shared" si="3"/>
        <v>29870.545969471576</v>
      </c>
      <c r="BN4" s="584">
        <f t="shared" si="3"/>
        <v>29729.191638475844</v>
      </c>
      <c r="BO4" s="2384">
        <f t="shared" si="3"/>
        <v>30278.759113392705</v>
      </c>
      <c r="BP4" s="2385">
        <f t="shared" si="3"/>
        <v>31080.48627524107</v>
      </c>
      <c r="BQ4" s="584">
        <f t="shared" si="3"/>
        <v>31221.967487331789</v>
      </c>
      <c r="BR4" s="584">
        <f t="shared" si="3"/>
        <v>32110.438900662546</v>
      </c>
      <c r="BS4" s="2384">
        <f t="shared" si="3"/>
        <v>28322.608130627043</v>
      </c>
      <c r="BT4" s="2385">
        <f t="shared" si="3"/>
        <v>28479.816504951603</v>
      </c>
      <c r="BU4" s="584">
        <f t="shared" si="3"/>
        <v>29110.254129814748</v>
      </c>
      <c r="BV4" s="584">
        <v>29534.316597987563</v>
      </c>
      <c r="BW4" s="2384">
        <v>29382.25871696879</v>
      </c>
    </row>
    <row r="5" spans="1:75" ht="50.25" customHeight="1" x14ac:dyDescent="0.5">
      <c r="A5" s="2386" t="s">
        <v>1296</v>
      </c>
      <c r="B5" s="2387">
        <v>3951.6400000000003</v>
      </c>
      <c r="C5" s="2387">
        <v>3916.6676691574739</v>
      </c>
      <c r="D5" s="2387">
        <v>4045.9993196779851</v>
      </c>
      <c r="E5" s="2387">
        <v>5057.7600000000011</v>
      </c>
      <c r="F5" s="2387">
        <v>5287.2649999999994</v>
      </c>
      <c r="G5" s="2369">
        <v>5565.12</v>
      </c>
      <c r="H5" s="2369">
        <v>1326.86</v>
      </c>
      <c r="I5" s="2369">
        <v>1710.25</v>
      </c>
      <c r="J5" s="2369">
        <v>2028.31</v>
      </c>
      <c r="K5" s="2388">
        <v>2461.77</v>
      </c>
      <c r="L5" s="2371">
        <v>2690.4</v>
      </c>
      <c r="M5" s="2371">
        <v>2786.61</v>
      </c>
      <c r="N5" s="2371">
        <v>2916.19</v>
      </c>
      <c r="O5" s="2388">
        <v>3057.69</v>
      </c>
      <c r="P5" s="2371">
        <v>3434.13</v>
      </c>
      <c r="Q5" s="2371">
        <v>3854.9</v>
      </c>
      <c r="R5" s="2371">
        <v>3853.46</v>
      </c>
      <c r="S5" s="2371">
        <v>3696.08</v>
      </c>
      <c r="T5" s="2389">
        <v>3802.7200000000003</v>
      </c>
      <c r="U5" s="2371">
        <v>3638.37</v>
      </c>
      <c r="V5" s="2371">
        <v>3659</v>
      </c>
      <c r="W5" s="2390">
        <v>4336.8078135899996</v>
      </c>
      <c r="X5" s="2371">
        <v>4140.5</v>
      </c>
      <c r="Y5" s="2371">
        <v>4263.6088900000004</v>
      </c>
      <c r="Z5" s="2371">
        <v>4339.0046000000002</v>
      </c>
      <c r="AA5" s="2391">
        <v>4557.9241018797102</v>
      </c>
      <c r="AB5" s="2371">
        <v>4513.63</v>
      </c>
      <c r="AC5" s="2371">
        <v>4566.08</v>
      </c>
      <c r="AD5" s="2371">
        <v>4543.7700000000004</v>
      </c>
      <c r="AE5" s="2388">
        <v>4900.7299999999996</v>
      </c>
      <c r="AF5" s="2371">
        <v>4787.1400000000003</v>
      </c>
      <c r="AG5" s="2371">
        <v>4935.7700000000004</v>
      </c>
      <c r="AH5" s="2371">
        <v>5140.67</v>
      </c>
      <c r="AI5" s="2388">
        <v>5379.45</v>
      </c>
      <c r="AJ5" s="2371">
        <v>5396.05</v>
      </c>
      <c r="AK5" s="2371">
        <v>5162.34</v>
      </c>
      <c r="AL5" s="2371">
        <v>5233.1899999999996</v>
      </c>
      <c r="AM5" s="2374">
        <v>5547.96</v>
      </c>
      <c r="AN5" s="2371">
        <v>5645.47</v>
      </c>
      <c r="AO5" s="2371">
        <v>5940.71</v>
      </c>
      <c r="AP5" s="2392">
        <v>6196.2567591379175</v>
      </c>
      <c r="AQ5" s="2393">
        <v>6436.8408106611332</v>
      </c>
      <c r="AR5" s="2394">
        <v>6581.39</v>
      </c>
      <c r="AS5" s="2395">
        <v>6553.77</v>
      </c>
      <c r="AT5" s="2395">
        <v>6533.9</v>
      </c>
      <c r="AU5" s="2379">
        <v>6390.46</v>
      </c>
      <c r="AV5" s="2396">
        <v>6580.1310968420757</v>
      </c>
      <c r="AW5" s="2396">
        <v>6488.4412989015846</v>
      </c>
      <c r="AX5" s="2396">
        <v>6422.2354267274613</v>
      </c>
      <c r="AY5" s="2397">
        <v>6555.465285167732</v>
      </c>
      <c r="AZ5" s="2398">
        <v>6670.0569362156039</v>
      </c>
      <c r="BA5" s="712">
        <v>7810.7638205794883</v>
      </c>
      <c r="BB5" s="2396">
        <v>7932.8279981635924</v>
      </c>
      <c r="BC5" s="2397">
        <v>8280.166176030727</v>
      </c>
      <c r="BD5" s="571">
        <v>8122.8770470140689</v>
      </c>
      <c r="BE5" s="571">
        <v>8302.3604554194371</v>
      </c>
      <c r="BF5" s="571">
        <v>8232.6750310322423</v>
      </c>
      <c r="BG5" s="2399">
        <v>8192.4467606197395</v>
      </c>
      <c r="BH5" s="571">
        <v>8150.0090927482934</v>
      </c>
      <c r="BI5" s="571">
        <v>8073.6281128595092</v>
      </c>
      <c r="BJ5" s="571">
        <v>7757.4395641990495</v>
      </c>
      <c r="BK5" s="571">
        <v>8087.566994340089</v>
      </c>
      <c r="BL5" s="2400">
        <v>8251.4328082131615</v>
      </c>
      <c r="BM5" s="571">
        <v>9000.8258841786192</v>
      </c>
      <c r="BN5" s="571">
        <v>8861.104300943407</v>
      </c>
      <c r="BO5" s="2399">
        <v>9210.1530539830455</v>
      </c>
      <c r="BP5" s="2400">
        <v>10077.043534261829</v>
      </c>
      <c r="BQ5" s="571">
        <v>10202.013912332848</v>
      </c>
      <c r="BR5" s="571">
        <v>10877.765789772737</v>
      </c>
      <c r="BS5" s="2399">
        <v>11235.704756065819</v>
      </c>
      <c r="BT5" s="2400">
        <v>11390.635679393225</v>
      </c>
      <c r="BU5" s="571">
        <v>11637.155413060595</v>
      </c>
      <c r="BV5" s="571">
        <v>12176.589772924477</v>
      </c>
      <c r="BW5" s="2399">
        <v>12427.655541716638</v>
      </c>
    </row>
    <row r="6" spans="1:75" ht="35.25" hidden="1" customHeight="1" x14ac:dyDescent="0.5">
      <c r="A6" s="2401" t="s">
        <v>1297</v>
      </c>
      <c r="B6" s="2402"/>
      <c r="C6" s="2402"/>
      <c r="D6" s="2402"/>
      <c r="E6" s="2402"/>
      <c r="F6" s="2402"/>
      <c r="G6" s="2369"/>
      <c r="H6" s="2369"/>
      <c r="I6" s="2369"/>
      <c r="J6" s="2369"/>
      <c r="K6" s="2403"/>
      <c r="L6" s="2404"/>
      <c r="M6" s="2404"/>
      <c r="N6" s="2404"/>
      <c r="O6" s="2403"/>
      <c r="P6" s="2404"/>
      <c r="Q6" s="2404"/>
      <c r="R6" s="2404"/>
      <c r="S6" s="2404"/>
      <c r="T6" s="2405"/>
      <c r="U6" s="2404"/>
      <c r="V6" s="2404"/>
      <c r="W6" s="2406"/>
      <c r="X6" s="2404"/>
      <c r="Y6" s="2404"/>
      <c r="Z6" s="2404"/>
      <c r="AA6" s="2407"/>
      <c r="AE6" s="2407"/>
      <c r="AI6" s="2388"/>
      <c r="AJ6" s="2371"/>
      <c r="AM6" s="2374"/>
      <c r="AP6" s="1818"/>
      <c r="AQ6" s="2408"/>
      <c r="AR6" s="2394"/>
      <c r="AS6" s="2351"/>
      <c r="AT6" s="2351"/>
      <c r="AU6" s="2409"/>
      <c r="AV6" s="2396"/>
      <c r="AW6" s="2396"/>
      <c r="AX6" s="2396"/>
      <c r="AY6" s="2397"/>
      <c r="AZ6" s="2398"/>
      <c r="BA6" s="712"/>
      <c r="BB6" s="2396"/>
      <c r="BC6" s="2397"/>
      <c r="BD6" s="571"/>
      <c r="BE6" s="571"/>
      <c r="BF6" s="571"/>
      <c r="BG6" s="2399"/>
      <c r="BH6" s="571"/>
      <c r="BI6" s="571"/>
      <c r="BJ6" s="571"/>
      <c r="BK6" s="571"/>
      <c r="BL6" s="2400"/>
      <c r="BM6" s="571"/>
      <c r="BN6" s="571"/>
      <c r="BO6" s="2399"/>
      <c r="BP6" s="2400"/>
      <c r="BQ6" s="571"/>
      <c r="BR6" s="571"/>
      <c r="BS6" s="2399"/>
      <c r="BT6" s="2400">
        <v>11390.635679393225</v>
      </c>
      <c r="BU6" s="571">
        <v>11637.155413060595</v>
      </c>
      <c r="BV6" s="571">
        <v>12176.589772924477</v>
      </c>
      <c r="BW6" s="2399">
        <v>5868.778430682547</v>
      </c>
    </row>
    <row r="7" spans="1:75" ht="39" hidden="1" customHeight="1" x14ac:dyDescent="0.5">
      <c r="A7" s="2401" t="s">
        <v>1298</v>
      </c>
      <c r="B7" s="2410" t="s">
        <v>174</v>
      </c>
      <c r="C7" s="2410" t="s">
        <v>174</v>
      </c>
      <c r="D7" s="2410" t="s">
        <v>174</v>
      </c>
      <c r="E7" s="2410" t="s">
        <v>1299</v>
      </c>
      <c r="F7" s="2410" t="s">
        <v>174</v>
      </c>
      <c r="G7" s="2411">
        <v>423.97</v>
      </c>
      <c r="H7" s="2411">
        <v>158.16999999999999</v>
      </c>
      <c r="I7" s="2411">
        <v>166.64</v>
      </c>
      <c r="J7" s="2411">
        <v>163.07</v>
      </c>
      <c r="K7" s="2403">
        <v>269.98</v>
      </c>
      <c r="L7" s="2404">
        <v>262.58999999999997</v>
      </c>
      <c r="M7" s="2404">
        <v>375.6</v>
      </c>
      <c r="N7" s="2404">
        <v>394.59</v>
      </c>
      <c r="O7" s="2403">
        <v>388.02</v>
      </c>
      <c r="P7" s="2404">
        <v>400.82</v>
      </c>
      <c r="Q7" s="2404">
        <v>495.81</v>
      </c>
      <c r="R7" s="2404">
        <v>485.84</v>
      </c>
      <c r="S7" s="2404">
        <v>481.71</v>
      </c>
      <c r="T7" s="2405">
        <v>480.21</v>
      </c>
      <c r="U7" s="2404">
        <v>452.73</v>
      </c>
      <c r="V7" s="2404">
        <v>473.75</v>
      </c>
      <c r="W7" s="2406">
        <v>704.79</v>
      </c>
      <c r="X7" s="2404">
        <v>687.8</v>
      </c>
      <c r="Y7" s="2404">
        <v>686.18444</v>
      </c>
      <c r="Z7" s="2404">
        <v>686.56</v>
      </c>
      <c r="AA7" s="2412">
        <v>678.08</v>
      </c>
      <c r="AB7" s="2404">
        <v>674.23</v>
      </c>
      <c r="AC7" s="2404">
        <v>611.09</v>
      </c>
      <c r="AD7" s="2413">
        <v>611.09</v>
      </c>
      <c r="AE7" s="2403">
        <v>605.12</v>
      </c>
      <c r="AF7" s="2404">
        <v>567.65</v>
      </c>
      <c r="AG7" s="2404">
        <v>576.01</v>
      </c>
      <c r="AH7" s="2404" t="s">
        <v>174</v>
      </c>
      <c r="AI7" s="2403" t="s">
        <v>174</v>
      </c>
      <c r="AJ7" s="2404" t="s">
        <v>174</v>
      </c>
      <c r="AK7" s="2404" t="s">
        <v>174</v>
      </c>
      <c r="AL7" s="2404" t="s">
        <v>153</v>
      </c>
      <c r="AM7" s="2414" t="s">
        <v>1300</v>
      </c>
      <c r="AN7" s="2404" t="s">
        <v>174</v>
      </c>
      <c r="AO7" s="2404" t="s">
        <v>174</v>
      </c>
      <c r="AP7" s="2415" t="s">
        <v>174</v>
      </c>
      <c r="AQ7" s="2416" t="s">
        <v>174</v>
      </c>
      <c r="AR7" s="2417" t="s">
        <v>174</v>
      </c>
      <c r="AS7" s="2418" t="s">
        <v>153</v>
      </c>
      <c r="AT7" s="2418" t="s">
        <v>153</v>
      </c>
      <c r="AU7" s="2419" t="s">
        <v>1301</v>
      </c>
      <c r="AV7" s="2115" t="s">
        <v>174</v>
      </c>
      <c r="AW7" s="2396" t="s">
        <v>1302</v>
      </c>
      <c r="AX7" s="2396" t="s">
        <v>1303</v>
      </c>
      <c r="AY7" s="2397" t="s">
        <v>1304</v>
      </c>
      <c r="AZ7" s="2398" t="s">
        <v>1305</v>
      </c>
      <c r="BA7" s="712" t="s">
        <v>1306</v>
      </c>
      <c r="BB7" s="2396"/>
      <c r="BC7" s="2397"/>
      <c r="BD7" s="571"/>
      <c r="BE7" s="571"/>
      <c r="BF7" s="571"/>
      <c r="BG7" s="2399"/>
      <c r="BH7" s="571"/>
      <c r="BI7" s="571"/>
      <c r="BJ7" s="571"/>
      <c r="BK7" s="571"/>
      <c r="BL7" s="2400"/>
      <c r="BM7" s="571"/>
      <c r="BN7" s="571"/>
      <c r="BO7" s="2399"/>
      <c r="BP7" s="2400"/>
      <c r="BQ7" s="571"/>
      <c r="BR7" s="571"/>
      <c r="BS7" s="2399"/>
      <c r="BT7" s="2400"/>
      <c r="BU7" s="571"/>
      <c r="BV7" s="571">
        <v>3650.6792581802965</v>
      </c>
      <c r="BW7" s="2399"/>
    </row>
    <row r="8" spans="1:75" ht="46.5" customHeight="1" x14ac:dyDescent="0.5">
      <c r="A8" s="2386" t="s">
        <v>1307</v>
      </c>
      <c r="B8" s="2387">
        <v>1722.4549999999999</v>
      </c>
      <c r="C8" s="2387">
        <v>1805.5620449589151</v>
      </c>
      <c r="D8" s="2387">
        <v>1907.9099999999999</v>
      </c>
      <c r="E8" s="2387">
        <v>2265.54</v>
      </c>
      <c r="F8" s="2387">
        <v>959.82659646723005</v>
      </c>
      <c r="G8" s="2369">
        <v>635.62</v>
      </c>
      <c r="H8" s="2369">
        <v>759.59</v>
      </c>
      <c r="I8" s="2369">
        <v>978</v>
      </c>
      <c r="J8" s="2369">
        <v>1168.22</v>
      </c>
      <c r="K8" s="2388">
        <v>1687.24</v>
      </c>
      <c r="L8" s="2371">
        <v>1816.46</v>
      </c>
      <c r="M8" s="2371">
        <v>1846.42</v>
      </c>
      <c r="N8" s="2371">
        <v>2031.78</v>
      </c>
      <c r="O8" s="2388">
        <v>2169.19</v>
      </c>
      <c r="P8" s="2371">
        <v>2372.66</v>
      </c>
      <c r="Q8" s="2371">
        <v>2501.2199999999998</v>
      </c>
      <c r="R8" s="2371">
        <v>2498.5500000000002</v>
      </c>
      <c r="S8" s="2371">
        <v>2955.33</v>
      </c>
      <c r="T8" s="2389">
        <v>918.17</v>
      </c>
      <c r="U8" s="2371">
        <v>874.52</v>
      </c>
      <c r="V8" s="2371">
        <v>865.47</v>
      </c>
      <c r="W8" s="2390">
        <v>948.71605843999987</v>
      </c>
      <c r="X8" s="2371">
        <v>878.7299999999999</v>
      </c>
      <c r="Y8" s="2371">
        <v>874.82999999999993</v>
      </c>
      <c r="Z8" s="2371">
        <v>909.13597000000004</v>
      </c>
      <c r="AA8" s="2391">
        <v>1114.9125316214058</v>
      </c>
      <c r="AB8" s="2371">
        <v>1110.99</v>
      </c>
      <c r="AC8" s="2371">
        <f>AC11+AC10</f>
        <v>1157.8899999999999</v>
      </c>
      <c r="AD8" s="2371">
        <f>AD11+AD10</f>
        <v>1126.60481</v>
      </c>
      <c r="AE8" s="2388">
        <v>1127.81</v>
      </c>
      <c r="AF8" s="2371">
        <v>1059.07</v>
      </c>
      <c r="AG8" s="2371">
        <v>1072.21</v>
      </c>
      <c r="AH8" s="2371">
        <v>1075.55</v>
      </c>
      <c r="AI8" s="2388">
        <v>1096.32</v>
      </c>
      <c r="AJ8" s="2371">
        <v>1102.8</v>
      </c>
      <c r="AK8" s="2371">
        <v>1094.1099999999999</v>
      </c>
      <c r="AL8" s="2371">
        <v>1199.95</v>
      </c>
      <c r="AM8" s="2374">
        <v>1136.47</v>
      </c>
      <c r="AN8" s="2371">
        <v>1183.32</v>
      </c>
      <c r="AO8" s="2371">
        <v>1212.43</v>
      </c>
      <c r="AP8" s="2392">
        <v>1213.0180901128078</v>
      </c>
      <c r="AQ8" s="2393">
        <v>1210.666242637654</v>
      </c>
      <c r="AR8" s="2394">
        <v>1211.58</v>
      </c>
      <c r="AS8" s="2395">
        <v>1197.33</v>
      </c>
      <c r="AT8" s="2395">
        <v>1212.5899999999999</v>
      </c>
      <c r="AU8" s="2379">
        <v>1204.79</v>
      </c>
      <c r="AV8" s="2396">
        <v>1188.7486062343016</v>
      </c>
      <c r="AW8" s="2396">
        <v>1190.4710855793387</v>
      </c>
      <c r="AX8" s="2396">
        <v>1209.8056788217002</v>
      </c>
      <c r="AY8" s="2397">
        <v>1227.8997564403885</v>
      </c>
      <c r="AZ8" s="2398">
        <v>1203.4675815375267</v>
      </c>
      <c r="BA8" s="712">
        <v>1204.3243081825365</v>
      </c>
      <c r="BB8" s="2396">
        <v>1263.3482198513229</v>
      </c>
      <c r="BC8" s="2397">
        <v>1297.3554573277472</v>
      </c>
      <c r="BD8" s="571">
        <v>1245.697948773307</v>
      </c>
      <c r="BE8" s="571">
        <v>1248.2290222560594</v>
      </c>
      <c r="BF8" s="571">
        <v>1255.2836372675756</v>
      </c>
      <c r="BG8" s="2399">
        <v>1336.0210881096277</v>
      </c>
      <c r="BH8" s="571">
        <v>1378.5607530005443</v>
      </c>
      <c r="BI8" s="571">
        <v>1276.6024321917384</v>
      </c>
      <c r="BJ8" s="571">
        <v>1190.1162064228338</v>
      </c>
      <c r="BK8" s="571">
        <v>5173.8822633188074</v>
      </c>
      <c r="BL8" s="2400">
        <v>5305.5773055659929</v>
      </c>
      <c r="BM8" s="571">
        <v>5096.1204875629701</v>
      </c>
      <c r="BN8" s="571">
        <v>5144.7770552048269</v>
      </c>
      <c r="BO8" s="2399">
        <v>5324.7697744849038</v>
      </c>
      <c r="BP8" s="2400">
        <v>5284.5865229670799</v>
      </c>
      <c r="BQ8" s="571">
        <v>5311.4848057079253</v>
      </c>
      <c r="BR8" s="571">
        <v>5482.5895025302798</v>
      </c>
      <c r="BS8" s="2399">
        <v>5273.970090325528</v>
      </c>
      <c r="BT8" s="2400">
        <v>5403.529900786597</v>
      </c>
      <c r="BU8" s="571">
        <v>5664.2030934833529</v>
      </c>
      <c r="BV8" s="571">
        <v>5739.1908437793572</v>
      </c>
      <c r="BW8" s="2399">
        <v>5868.778430682547</v>
      </c>
    </row>
    <row r="9" spans="1:75" ht="50.25" hidden="1" customHeight="1" x14ac:dyDescent="0.5">
      <c r="A9" s="2401" t="s">
        <v>1308</v>
      </c>
      <c r="B9" s="2402"/>
      <c r="C9" s="2402"/>
      <c r="D9" s="2402"/>
      <c r="E9" s="2402"/>
      <c r="F9" s="2402"/>
      <c r="G9" s="2369"/>
      <c r="H9" s="2369"/>
      <c r="I9" s="2369"/>
      <c r="J9" s="2369"/>
      <c r="K9" s="2403"/>
      <c r="L9" s="2404"/>
      <c r="M9" s="2404"/>
      <c r="N9" s="2404"/>
      <c r="O9" s="2403"/>
      <c r="P9" s="2404"/>
      <c r="Q9" s="2404"/>
      <c r="R9" s="2404"/>
      <c r="S9" s="2404"/>
      <c r="T9" s="2405"/>
      <c r="U9" s="2404"/>
      <c r="V9" s="2404"/>
      <c r="W9" s="2406"/>
      <c r="X9" s="2404"/>
      <c r="Y9" s="2404"/>
      <c r="Z9" s="2404"/>
      <c r="AA9" s="2420"/>
      <c r="AB9" s="2355"/>
      <c r="AC9" s="2355"/>
      <c r="AE9" s="2407"/>
      <c r="AI9" s="2388"/>
      <c r="AJ9" s="2371"/>
      <c r="AM9" s="2374"/>
      <c r="AP9" s="1818"/>
      <c r="AQ9" s="2408"/>
      <c r="AR9" s="2394"/>
      <c r="AS9" s="2351"/>
      <c r="AT9" s="2351"/>
      <c r="AU9" s="2409"/>
      <c r="AV9" s="2396"/>
      <c r="AW9" s="2396"/>
      <c r="AX9" s="2396"/>
      <c r="AY9" s="2397"/>
      <c r="AZ9" s="2398"/>
      <c r="BA9" s="712"/>
      <c r="BB9" s="2396"/>
      <c r="BC9" s="2397"/>
      <c r="BD9" s="571"/>
      <c r="BE9" s="571"/>
      <c r="BF9" s="571"/>
      <c r="BG9" s="2399"/>
      <c r="BH9" s="571"/>
      <c r="BI9" s="571"/>
      <c r="BJ9" s="571"/>
      <c r="BK9" s="571"/>
      <c r="BL9" s="2400"/>
      <c r="BM9" s="571"/>
      <c r="BN9" s="571"/>
      <c r="BO9" s="2399"/>
      <c r="BP9" s="2400"/>
      <c r="BQ9" s="571"/>
      <c r="BR9" s="571"/>
      <c r="BS9" s="2399"/>
      <c r="BT9" s="2400"/>
      <c r="BU9" s="571"/>
      <c r="BV9" s="571"/>
      <c r="BW9" s="2399"/>
    </row>
    <row r="10" spans="1:75" ht="50.25" hidden="1" customHeight="1" x14ac:dyDescent="0.5">
      <c r="A10" s="2401" t="s">
        <v>1309</v>
      </c>
      <c r="B10" s="2410" t="s">
        <v>174</v>
      </c>
      <c r="C10" s="2410" t="s">
        <v>174</v>
      </c>
      <c r="D10" s="2410" t="s">
        <v>174</v>
      </c>
      <c r="E10" s="2410" t="s">
        <v>174</v>
      </c>
      <c r="F10" s="2410" t="s">
        <v>174</v>
      </c>
      <c r="G10" s="2411">
        <v>481.08</v>
      </c>
      <c r="H10" s="2411">
        <v>480.99</v>
      </c>
      <c r="I10" s="2411">
        <f>680.59-14.65</f>
        <v>665.94</v>
      </c>
      <c r="J10" s="2411">
        <v>774.95</v>
      </c>
      <c r="K10" s="2403">
        <v>1138.83</v>
      </c>
      <c r="L10" s="2404">
        <v>1177.21</v>
      </c>
      <c r="M10" s="2404">
        <v>1111.28</v>
      </c>
      <c r="N10" s="2404">
        <v>1243.51</v>
      </c>
      <c r="O10" s="2403">
        <v>1363.03</v>
      </c>
      <c r="P10" s="2404">
        <v>1556.86</v>
      </c>
      <c r="Q10" s="2404">
        <v>1646.45</v>
      </c>
      <c r="R10" s="2404">
        <v>1654.9</v>
      </c>
      <c r="S10" s="2404">
        <f>1830.49+200.01</f>
        <v>2030.5</v>
      </c>
      <c r="T10" s="2405">
        <v>559.38</v>
      </c>
      <c r="U10" s="2404">
        <v>537.19999999999993</v>
      </c>
      <c r="V10" s="2404">
        <v>547.65</v>
      </c>
      <c r="W10" s="2406">
        <v>608.55999999999995</v>
      </c>
      <c r="X10" s="2404">
        <v>548.84999999999991</v>
      </c>
      <c r="Y10" s="2404">
        <v>545.66</v>
      </c>
      <c r="Z10" s="2404">
        <v>611.34442999999999</v>
      </c>
      <c r="AA10" s="2403">
        <v>643.01</v>
      </c>
      <c r="AB10" s="2404">
        <v>647.38</v>
      </c>
      <c r="AC10" s="2404">
        <v>708.55</v>
      </c>
      <c r="AD10" s="2404">
        <v>668.98559</v>
      </c>
      <c r="AE10" s="2403">
        <v>682</v>
      </c>
      <c r="AF10" s="2404">
        <v>609.16</v>
      </c>
      <c r="AG10" s="2404">
        <v>645.62000000000012</v>
      </c>
      <c r="AH10" s="2404" t="s">
        <v>174</v>
      </c>
      <c r="AI10" s="2403" t="s">
        <v>174</v>
      </c>
      <c r="AJ10" s="2404" t="s">
        <v>174</v>
      </c>
      <c r="AK10" s="2404" t="s">
        <v>174</v>
      </c>
      <c r="AL10" s="2404" t="s">
        <v>153</v>
      </c>
      <c r="AM10" s="2403" t="s">
        <v>1300</v>
      </c>
      <c r="AN10" s="2404" t="s">
        <v>174</v>
      </c>
      <c r="AO10" s="2404" t="s">
        <v>174</v>
      </c>
      <c r="AP10" s="2415" t="s">
        <v>174</v>
      </c>
      <c r="AQ10" s="2416" t="s">
        <v>174</v>
      </c>
      <c r="AR10" s="2421" t="s">
        <v>1310</v>
      </c>
      <c r="AS10" s="2418" t="s">
        <v>174</v>
      </c>
      <c r="AT10" s="2418" t="s">
        <v>174</v>
      </c>
      <c r="AU10" s="2419" t="s">
        <v>1311</v>
      </c>
      <c r="AV10" s="2115" t="s">
        <v>174</v>
      </c>
      <c r="AW10" s="2396" t="s">
        <v>1312</v>
      </c>
      <c r="AX10" s="2396" t="s">
        <v>1313</v>
      </c>
      <c r="AY10" s="2397" t="s">
        <v>1302</v>
      </c>
      <c r="AZ10" s="2398" t="s">
        <v>1314</v>
      </c>
      <c r="BA10" s="712" t="s">
        <v>1304</v>
      </c>
      <c r="BB10" s="2396"/>
      <c r="BC10" s="2397"/>
      <c r="BD10" s="571"/>
      <c r="BE10" s="571"/>
      <c r="BF10" s="571"/>
      <c r="BG10" s="2399"/>
      <c r="BH10" s="571"/>
      <c r="BI10" s="571"/>
      <c r="BJ10" s="571"/>
      <c r="BK10" s="571"/>
      <c r="BL10" s="2400"/>
      <c r="BM10" s="571"/>
      <c r="BN10" s="571"/>
      <c r="BO10" s="2399"/>
      <c r="BP10" s="2400"/>
      <c r="BQ10" s="571"/>
      <c r="BR10" s="571"/>
      <c r="BS10" s="2399"/>
      <c r="BT10" s="2400"/>
      <c r="BU10" s="571"/>
      <c r="BV10" s="571">
        <v>3855.8776001493766</v>
      </c>
      <c r="BW10" s="2399"/>
    </row>
    <row r="11" spans="1:75" ht="50.25" hidden="1" customHeight="1" x14ac:dyDescent="0.5">
      <c r="A11" s="2401" t="s">
        <v>1315</v>
      </c>
      <c r="B11" s="2410" t="s">
        <v>174</v>
      </c>
      <c r="C11" s="2410" t="s">
        <v>174</v>
      </c>
      <c r="D11" s="2410" t="s">
        <v>174</v>
      </c>
      <c r="E11" s="2410" t="s">
        <v>174</v>
      </c>
      <c r="F11" s="2410" t="s">
        <v>174</v>
      </c>
      <c r="G11" s="2411">
        <v>154.54</v>
      </c>
      <c r="H11" s="2411">
        <f>27.56+251.04</f>
        <v>278.59999999999997</v>
      </c>
      <c r="I11" s="2411">
        <v>312.06</v>
      </c>
      <c r="J11" s="2411">
        <v>393.27</v>
      </c>
      <c r="K11" s="2403">
        <v>548.41</v>
      </c>
      <c r="L11" s="2404">
        <v>639.25</v>
      </c>
      <c r="M11" s="2404">
        <v>735.14</v>
      </c>
      <c r="N11" s="2404">
        <v>788.27</v>
      </c>
      <c r="O11" s="2403">
        <v>806.16</v>
      </c>
      <c r="P11" s="2404">
        <v>815.8</v>
      </c>
      <c r="Q11" s="2404">
        <v>854.77</v>
      </c>
      <c r="R11" s="2404">
        <v>843.65</v>
      </c>
      <c r="S11" s="2404">
        <f>881.83+43</f>
        <v>924.83</v>
      </c>
      <c r="T11" s="2405">
        <v>358.78999999999996</v>
      </c>
      <c r="U11" s="2404">
        <v>337.32</v>
      </c>
      <c r="V11" s="2404">
        <v>317.82</v>
      </c>
      <c r="W11" s="2406">
        <v>340.16</v>
      </c>
      <c r="X11" s="2404">
        <v>329.88</v>
      </c>
      <c r="Y11" s="2404">
        <v>329.17</v>
      </c>
      <c r="Z11" s="2404">
        <v>297.79154</v>
      </c>
      <c r="AA11" s="2403">
        <f>487.08-15.18</f>
        <v>471.9</v>
      </c>
      <c r="AB11" s="2404">
        <v>463.61</v>
      </c>
      <c r="AC11" s="2404">
        <v>449.34</v>
      </c>
      <c r="AD11" s="2404">
        <v>457.61921999999998</v>
      </c>
      <c r="AE11" s="2403">
        <v>458.43</v>
      </c>
      <c r="AF11" s="2404">
        <v>449.91</v>
      </c>
      <c r="AG11" s="2404">
        <v>426.59</v>
      </c>
      <c r="AH11" s="2404" t="s">
        <v>174</v>
      </c>
      <c r="AI11" s="2403" t="s">
        <v>174</v>
      </c>
      <c r="AJ11" s="2404" t="s">
        <v>174</v>
      </c>
      <c r="AK11" s="2404" t="s">
        <v>174</v>
      </c>
      <c r="AL11" s="2404" t="s">
        <v>153</v>
      </c>
      <c r="AM11" s="2403" t="s">
        <v>1316</v>
      </c>
      <c r="AN11" s="2404" t="s">
        <v>174</v>
      </c>
      <c r="AO11" s="2404" t="s">
        <v>174</v>
      </c>
      <c r="AP11" s="2415" t="s">
        <v>174</v>
      </c>
      <c r="AQ11" s="2416" t="s">
        <v>174</v>
      </c>
      <c r="AR11" s="2421" t="s">
        <v>1317</v>
      </c>
      <c r="AS11" s="2418" t="s">
        <v>174</v>
      </c>
      <c r="AT11" s="2418" t="s">
        <v>174</v>
      </c>
      <c r="AU11" s="2419" t="s">
        <v>1301</v>
      </c>
      <c r="AV11" s="2115" t="s">
        <v>174</v>
      </c>
      <c r="AW11" s="2396" t="s">
        <v>1305</v>
      </c>
      <c r="AX11" s="2396" t="s">
        <v>1306</v>
      </c>
      <c r="AY11" s="2397" t="s">
        <v>1304</v>
      </c>
      <c r="AZ11" s="2398" t="s">
        <v>1318</v>
      </c>
      <c r="BA11" s="712" t="s">
        <v>1302</v>
      </c>
      <c r="BB11" s="2396"/>
      <c r="BC11" s="2397"/>
      <c r="BD11" s="571"/>
      <c r="BE11" s="571"/>
      <c r="BF11" s="571"/>
      <c r="BG11" s="2399"/>
      <c r="BH11" s="571"/>
      <c r="BI11" s="571"/>
      <c r="BJ11" s="571"/>
      <c r="BK11" s="571"/>
      <c r="BL11" s="2400"/>
      <c r="BM11" s="571"/>
      <c r="BN11" s="571"/>
      <c r="BO11" s="2399"/>
      <c r="BP11" s="2400"/>
      <c r="BQ11" s="571"/>
      <c r="BR11" s="571"/>
      <c r="BS11" s="2399"/>
      <c r="BT11" s="2400"/>
      <c r="BU11" s="571"/>
      <c r="BV11" s="571">
        <v>1883.3132436299802</v>
      </c>
      <c r="BW11" s="2399"/>
    </row>
    <row r="12" spans="1:75" ht="50.25" customHeight="1" x14ac:dyDescent="0.5">
      <c r="A12" s="2386" t="s">
        <v>1319</v>
      </c>
      <c r="B12" s="2422" t="s">
        <v>174</v>
      </c>
      <c r="C12" s="2422" t="s">
        <v>174</v>
      </c>
      <c r="D12" s="2422" t="s">
        <v>174</v>
      </c>
      <c r="E12" s="2422" t="s">
        <v>174</v>
      </c>
      <c r="F12" s="2422" t="s">
        <v>174</v>
      </c>
      <c r="G12" s="2371" t="s">
        <v>174</v>
      </c>
      <c r="H12" s="2371" t="s">
        <v>174</v>
      </c>
      <c r="I12" s="2371" t="s">
        <v>174</v>
      </c>
      <c r="J12" s="2371" t="s">
        <v>174</v>
      </c>
      <c r="K12" s="2388" t="s">
        <v>174</v>
      </c>
      <c r="L12" s="2371" t="s">
        <v>174</v>
      </c>
      <c r="M12" s="2371" t="s">
        <v>174</v>
      </c>
      <c r="N12" s="2371" t="s">
        <v>174</v>
      </c>
      <c r="O12" s="2388" t="s">
        <v>174</v>
      </c>
      <c r="P12" s="2371" t="s">
        <v>174</v>
      </c>
      <c r="Q12" s="2371" t="s">
        <v>174</v>
      </c>
      <c r="R12" s="2371" t="s">
        <v>174</v>
      </c>
      <c r="S12" s="2371">
        <f>S10+S11</f>
        <v>2955.33</v>
      </c>
      <c r="T12" s="2389">
        <v>870.91</v>
      </c>
      <c r="U12" s="2371">
        <v>885.55</v>
      </c>
      <c r="V12" s="2371">
        <v>893.46</v>
      </c>
      <c r="W12" s="2390">
        <v>1036.3848414700001</v>
      </c>
      <c r="X12" s="2371">
        <v>985.92</v>
      </c>
      <c r="Y12" s="2371">
        <v>1008.8100000000001</v>
      </c>
      <c r="Z12" s="2371">
        <v>1072.333343</v>
      </c>
      <c r="AA12" s="2391">
        <v>1119.3840799198172</v>
      </c>
      <c r="AB12" s="2371">
        <v>1135.8499999999999</v>
      </c>
      <c r="AC12" s="2371">
        <v>1209.3599999999999</v>
      </c>
      <c r="AD12" s="2371">
        <v>1144.02</v>
      </c>
      <c r="AE12" s="2388">
        <v>1158.43</v>
      </c>
      <c r="AF12" s="2371">
        <v>1110.28</v>
      </c>
      <c r="AG12" s="2371">
        <v>1127.01</v>
      </c>
      <c r="AH12" s="2371">
        <v>1134.1099999999999</v>
      </c>
      <c r="AI12" s="2388">
        <v>1176.29</v>
      </c>
      <c r="AJ12" s="2371">
        <v>1328.9</v>
      </c>
      <c r="AK12" s="2371">
        <v>1223.33</v>
      </c>
      <c r="AL12" s="2371">
        <v>1388.35</v>
      </c>
      <c r="AM12" s="2374">
        <v>1315.22</v>
      </c>
      <c r="AN12" s="2371">
        <v>1518.13</v>
      </c>
      <c r="AO12" s="2371">
        <v>1515.77</v>
      </c>
      <c r="AP12" s="2392">
        <v>1507.5988862921661</v>
      </c>
      <c r="AQ12" s="2393">
        <v>1461.2324682518069</v>
      </c>
      <c r="AR12" s="2394">
        <v>1448.75</v>
      </c>
      <c r="AS12" s="2395">
        <v>1354.61</v>
      </c>
      <c r="AT12" s="2395">
        <v>1293.07</v>
      </c>
      <c r="AU12" s="2379">
        <v>1235.56</v>
      </c>
      <c r="AV12" s="2396">
        <v>1180.2516439081558</v>
      </c>
      <c r="AW12" s="2396">
        <v>1142.4102068596835</v>
      </c>
      <c r="AX12" s="2396">
        <v>1089.073880998805</v>
      </c>
      <c r="AY12" s="2397">
        <v>1048.9906514794691</v>
      </c>
      <c r="AZ12" s="2398">
        <v>1009.8888149712657</v>
      </c>
      <c r="BA12" s="712">
        <v>978.55141882868872</v>
      </c>
      <c r="BB12" s="2396">
        <v>1001.9960530153761</v>
      </c>
      <c r="BC12" s="2397">
        <v>966.12165678701285</v>
      </c>
      <c r="BD12" s="571">
        <v>914.04502540723183</v>
      </c>
      <c r="BE12" s="571">
        <v>1013.0310135360639</v>
      </c>
      <c r="BF12" s="571">
        <v>990.45414164741055</v>
      </c>
      <c r="BG12" s="2399">
        <v>981.11346630269838</v>
      </c>
      <c r="BH12" s="571">
        <v>946.65975841246961</v>
      </c>
      <c r="BI12" s="571">
        <v>911.13198988639249</v>
      </c>
      <c r="BJ12" s="571">
        <v>877.3738450188639</v>
      </c>
      <c r="BK12" s="571">
        <v>0</v>
      </c>
      <c r="BL12" s="2400">
        <v>0</v>
      </c>
      <c r="BM12" s="571">
        <v>0</v>
      </c>
      <c r="BN12" s="571">
        <v>0</v>
      </c>
      <c r="BO12" s="2399">
        <v>0</v>
      </c>
      <c r="BP12" s="2400">
        <v>0</v>
      </c>
      <c r="BQ12" s="571">
        <v>0</v>
      </c>
      <c r="BR12" s="571">
        <v>0</v>
      </c>
      <c r="BS12" s="2399">
        <v>0</v>
      </c>
      <c r="BT12" s="2400">
        <v>0</v>
      </c>
      <c r="BU12" s="571">
        <v>0</v>
      </c>
      <c r="BV12" s="571">
        <v>0</v>
      </c>
      <c r="BW12" s="2399">
        <v>0</v>
      </c>
    </row>
    <row r="13" spans="1:75" ht="50.25" customHeight="1" x14ac:dyDescent="0.5">
      <c r="A13" s="2386" t="s">
        <v>1320</v>
      </c>
      <c r="B13" s="2422" t="s">
        <v>174</v>
      </c>
      <c r="C13" s="2422" t="s">
        <v>174</v>
      </c>
      <c r="D13" s="2422" t="s">
        <v>174</v>
      </c>
      <c r="E13" s="2422" t="s">
        <v>174</v>
      </c>
      <c r="F13" s="2422" t="s">
        <v>174</v>
      </c>
      <c r="G13" s="2371" t="s">
        <v>174</v>
      </c>
      <c r="H13" s="2371" t="s">
        <v>174</v>
      </c>
      <c r="I13" s="2371" t="s">
        <v>174</v>
      </c>
      <c r="J13" s="2371" t="s">
        <v>174</v>
      </c>
      <c r="K13" s="2388" t="s">
        <v>174</v>
      </c>
      <c r="L13" s="2371" t="s">
        <v>174</v>
      </c>
      <c r="M13" s="2371" t="s">
        <v>174</v>
      </c>
      <c r="N13" s="2371" t="s">
        <v>174</v>
      </c>
      <c r="O13" s="2388" t="s">
        <v>174</v>
      </c>
      <c r="P13" s="2371" t="s">
        <v>174</v>
      </c>
      <c r="Q13" s="2371" t="s">
        <v>174</v>
      </c>
      <c r="R13" s="2371" t="s">
        <v>174</v>
      </c>
      <c r="S13" s="2371" t="s">
        <v>174</v>
      </c>
      <c r="T13" s="2389">
        <v>864.53000000000009</v>
      </c>
      <c r="U13" s="2371">
        <v>917.97</v>
      </c>
      <c r="V13" s="2371">
        <v>1030.3800000000001</v>
      </c>
      <c r="W13" s="2391">
        <v>1123.2780570300001</v>
      </c>
      <c r="X13" s="2371">
        <v>1475.17</v>
      </c>
      <c r="Y13" s="2371">
        <v>1427.66</v>
      </c>
      <c r="Z13" s="2371">
        <v>1271.02332</v>
      </c>
      <c r="AA13" s="2391">
        <v>1750.4786974974977</v>
      </c>
      <c r="AB13" s="2371">
        <v>1310.4000000000001</v>
      </c>
      <c r="AC13" s="2371">
        <v>1376.68</v>
      </c>
      <c r="AD13" s="2371">
        <v>1389.46</v>
      </c>
      <c r="AE13" s="2388">
        <v>1883.56</v>
      </c>
      <c r="AF13" s="2371">
        <v>1871.51</v>
      </c>
      <c r="AG13" s="2371">
        <v>1830.1</v>
      </c>
      <c r="AH13" s="2371">
        <v>1846.07</v>
      </c>
      <c r="AI13" s="2388">
        <v>1811.32</v>
      </c>
      <c r="AJ13" s="2371">
        <v>1826.02</v>
      </c>
      <c r="AK13" s="2371">
        <v>1733.47</v>
      </c>
      <c r="AL13" s="2371">
        <v>1769.55</v>
      </c>
      <c r="AM13" s="2374">
        <v>1730.13</v>
      </c>
      <c r="AN13" s="2371">
        <v>1793.06</v>
      </c>
      <c r="AO13" s="2371">
        <v>1756.07</v>
      </c>
      <c r="AP13" s="2375">
        <v>1758.6232225146307</v>
      </c>
      <c r="AQ13" s="2393">
        <v>1769.3458045633329</v>
      </c>
      <c r="AR13" s="2394">
        <v>1729.86</v>
      </c>
      <c r="AS13" s="2395">
        <v>1695.99</v>
      </c>
      <c r="AT13" s="2395">
        <v>1673.14</v>
      </c>
      <c r="AU13" s="2379">
        <v>1694.21</v>
      </c>
      <c r="AV13" s="2396">
        <v>1688.446901517297</v>
      </c>
      <c r="AW13" s="2396">
        <v>1680.7085875570294</v>
      </c>
      <c r="AX13" s="2396">
        <v>1656.0045826113937</v>
      </c>
      <c r="AY13" s="2397">
        <v>1657.0308468209255</v>
      </c>
      <c r="AZ13" s="2398">
        <v>1673.9108898040131</v>
      </c>
      <c r="BA13" s="712">
        <v>1654.5840714808478</v>
      </c>
      <c r="BB13" s="2396">
        <v>1549.3286091660998</v>
      </c>
      <c r="BC13" s="2397">
        <v>1541.6646577149472</v>
      </c>
      <c r="BD13" s="571">
        <v>1512.170651175386</v>
      </c>
      <c r="BE13" s="571">
        <v>1650.5978353499015</v>
      </c>
      <c r="BF13" s="571">
        <v>1606.5079672152222</v>
      </c>
      <c r="BG13" s="2399">
        <v>1594.9058002263744</v>
      </c>
      <c r="BH13" s="571">
        <v>1574.7572049943576</v>
      </c>
      <c r="BI13" s="571">
        <v>1552.3970402790367</v>
      </c>
      <c r="BJ13" s="571">
        <v>1586.3342560364849</v>
      </c>
      <c r="BK13" s="571">
        <v>0</v>
      </c>
      <c r="BL13" s="2400">
        <v>0</v>
      </c>
      <c r="BM13" s="571">
        <v>0</v>
      </c>
      <c r="BN13" s="571">
        <v>0</v>
      </c>
      <c r="BO13" s="2399">
        <v>0</v>
      </c>
      <c r="BP13" s="2400">
        <v>0</v>
      </c>
      <c r="BQ13" s="571">
        <v>0</v>
      </c>
      <c r="BR13" s="571">
        <v>0</v>
      </c>
      <c r="BS13" s="2399">
        <v>0</v>
      </c>
      <c r="BT13" s="2400">
        <v>0</v>
      </c>
      <c r="BU13" s="571">
        <v>0</v>
      </c>
      <c r="BV13" s="571">
        <v>0</v>
      </c>
      <c r="BW13" s="2399">
        <v>0</v>
      </c>
    </row>
    <row r="14" spans="1:75" ht="50.25" customHeight="1" x14ac:dyDescent="0.5">
      <c r="A14" s="2386" t="s">
        <v>1321</v>
      </c>
      <c r="B14" s="2423" t="s">
        <v>1322</v>
      </c>
      <c r="C14" s="2423" t="s">
        <v>1322</v>
      </c>
      <c r="D14" s="2423" t="s">
        <v>1322</v>
      </c>
      <c r="E14" s="2423" t="s">
        <v>1322</v>
      </c>
      <c r="F14" s="2423" t="s">
        <v>1322</v>
      </c>
      <c r="G14" s="2369" t="s">
        <v>1323</v>
      </c>
      <c r="H14" s="2369" t="s">
        <v>1323</v>
      </c>
      <c r="I14" s="2369" t="s">
        <v>1323</v>
      </c>
      <c r="J14" s="2369" t="s">
        <v>1312</v>
      </c>
      <c r="K14" s="2388" t="s">
        <v>174</v>
      </c>
      <c r="L14" s="2371" t="s">
        <v>174</v>
      </c>
      <c r="M14" s="2371" t="s">
        <v>174</v>
      </c>
      <c r="N14" s="2371" t="s">
        <v>174</v>
      </c>
      <c r="O14" s="2388" t="s">
        <v>174</v>
      </c>
      <c r="P14" s="2371" t="s">
        <v>174</v>
      </c>
      <c r="Q14" s="2371" t="s">
        <v>174</v>
      </c>
      <c r="R14" s="2371" t="s">
        <v>174</v>
      </c>
      <c r="S14" s="2371" t="s">
        <v>174</v>
      </c>
      <c r="T14" s="2389">
        <f>1364.93-750</f>
        <v>614.93000000000006</v>
      </c>
      <c r="U14" s="2371">
        <f>1387.93-750</f>
        <v>637.93000000000006</v>
      </c>
      <c r="V14" s="2371">
        <f>1394.85-750</f>
        <v>644.84999999999991</v>
      </c>
      <c r="W14" s="2390">
        <v>958.39576695999972</v>
      </c>
      <c r="X14" s="2371">
        <f>1743.29-750</f>
        <v>993.29</v>
      </c>
      <c r="Y14" s="2371">
        <f>1768.08-750</f>
        <v>1018.0799999999999</v>
      </c>
      <c r="Z14" s="2371">
        <f>3182.842101-Z16</f>
        <v>1652.3321010000002</v>
      </c>
      <c r="AA14" s="2391">
        <v>1828.7581181397143</v>
      </c>
      <c r="AB14" s="2371">
        <f>3418.01-AB16</f>
        <v>1887.5000000000002</v>
      </c>
      <c r="AC14" s="2371">
        <v>2035.91</v>
      </c>
      <c r="AD14" s="2371">
        <v>1944.26</v>
      </c>
      <c r="AE14" s="2388">
        <v>2270.8000000000002</v>
      </c>
      <c r="AF14" s="2371">
        <v>2414.44</v>
      </c>
      <c r="AG14" s="2371">
        <v>2470.37</v>
      </c>
      <c r="AH14" s="2371">
        <v>2631</v>
      </c>
      <c r="AI14" s="2388">
        <v>2788</v>
      </c>
      <c r="AJ14" s="2371">
        <v>2818.36</v>
      </c>
      <c r="AK14" s="2371">
        <v>2782.82</v>
      </c>
      <c r="AL14" s="2371">
        <v>2811.18</v>
      </c>
      <c r="AM14" s="2374">
        <v>2782.2</v>
      </c>
      <c r="AN14" s="2371">
        <v>2793.18</v>
      </c>
      <c r="AO14" s="2371">
        <v>2795.32</v>
      </c>
      <c r="AP14" s="2375">
        <v>2700.4846230069597</v>
      </c>
      <c r="AQ14" s="2393">
        <v>2416.85</v>
      </c>
      <c r="AR14" s="2394">
        <v>2609.4</v>
      </c>
      <c r="AS14" s="2395">
        <v>2486.17</v>
      </c>
      <c r="AT14" s="2395">
        <v>2455.3000000000002</v>
      </c>
      <c r="AU14" s="2379">
        <v>2365.37</v>
      </c>
      <c r="AV14" s="2396">
        <v>2346.3776203816142</v>
      </c>
      <c r="AW14" s="2396">
        <v>2255.8449179096424</v>
      </c>
      <c r="AX14" s="2396">
        <v>2076.8229146142094</v>
      </c>
      <c r="AY14" s="2397">
        <v>2165.2497825193223</v>
      </c>
      <c r="AZ14" s="2398">
        <v>2273.5188098424187</v>
      </c>
      <c r="BA14" s="712">
        <v>2229.759841379404</v>
      </c>
      <c r="BB14" s="2396">
        <v>2368.3870774311272</v>
      </c>
      <c r="BC14" s="2397">
        <v>2415.3697061783132</v>
      </c>
      <c r="BD14" s="571">
        <v>2588.5743850896633</v>
      </c>
      <c r="BE14" s="571">
        <v>2722.0772580196881</v>
      </c>
      <c r="BF14" s="571">
        <v>2733.1972119150923</v>
      </c>
      <c r="BG14" s="2399">
        <v>3114.8689390748386</v>
      </c>
      <c r="BH14" s="571">
        <v>3209.2199064225952</v>
      </c>
      <c r="BI14" s="571">
        <v>3202.2627428062442</v>
      </c>
      <c r="BJ14" s="571">
        <v>3896.9985201221534</v>
      </c>
      <c r="BK14" s="571">
        <v>2701.9163896422797</v>
      </c>
      <c r="BL14" s="2400">
        <v>2719.3260165694974</v>
      </c>
      <c r="BM14" s="571">
        <v>2669.7329927299884</v>
      </c>
      <c r="BN14" s="571">
        <v>2619.4436773276088</v>
      </c>
      <c r="BO14" s="2399">
        <v>2639.969679924759</v>
      </c>
      <c r="BP14" s="2400">
        <v>2614.989613012162</v>
      </c>
      <c r="BQ14" s="571">
        <v>2604.6021642910177</v>
      </c>
      <c r="BR14" s="571">
        <v>2646.2170033595285</v>
      </c>
      <c r="BS14" s="2399">
        <v>2576.8475070050945</v>
      </c>
      <c r="BT14" s="2400">
        <v>2615.3007573105792</v>
      </c>
      <c r="BU14" s="571">
        <v>2738.5454558096039</v>
      </c>
      <c r="BV14" s="571">
        <v>2713.9214235925283</v>
      </c>
      <c r="BW14" s="2399">
        <v>2706.4473737784028</v>
      </c>
    </row>
    <row r="15" spans="1:75" ht="50.25" hidden="1" customHeight="1" x14ac:dyDescent="0.5">
      <c r="A15" s="2401" t="s">
        <v>1324</v>
      </c>
      <c r="B15" s="2387">
        <v>346.90000000000003</v>
      </c>
      <c r="C15" s="2387">
        <v>303.37554014400001</v>
      </c>
      <c r="D15" s="2387">
        <v>177.4</v>
      </c>
      <c r="E15" s="2387">
        <v>225.60000000000002</v>
      </c>
      <c r="F15" s="2387">
        <v>200.79243819999999</v>
      </c>
      <c r="G15" s="2369">
        <v>147.06</v>
      </c>
      <c r="H15" s="2369">
        <v>90.12</v>
      </c>
      <c r="I15" s="2369">
        <v>147.68</v>
      </c>
      <c r="J15" s="2369">
        <v>88.54</v>
      </c>
      <c r="K15" s="2388">
        <v>108.87</v>
      </c>
      <c r="L15" s="2371">
        <v>105.35</v>
      </c>
      <c r="M15" s="2371">
        <v>236.87</v>
      </c>
      <c r="N15" s="2371">
        <v>300.36</v>
      </c>
      <c r="O15" s="2388">
        <v>277.67</v>
      </c>
      <c r="P15" s="2371">
        <v>272.02999999999997</v>
      </c>
      <c r="Q15" s="2371">
        <v>251.6</v>
      </c>
      <c r="R15" s="2371">
        <v>243.37</v>
      </c>
      <c r="S15" s="2371">
        <v>251.53</v>
      </c>
      <c r="T15" s="2405" t="s">
        <v>174</v>
      </c>
      <c r="U15" s="2404" t="s">
        <v>174</v>
      </c>
      <c r="V15" s="2404" t="s">
        <v>174</v>
      </c>
      <c r="W15" s="2406" t="s">
        <v>174</v>
      </c>
      <c r="X15" s="2404" t="s">
        <v>174</v>
      </c>
      <c r="Y15" s="2404" t="s">
        <v>174</v>
      </c>
      <c r="Z15" s="2404" t="s">
        <v>174</v>
      </c>
      <c r="AA15" s="2407" t="s">
        <v>1318</v>
      </c>
      <c r="AB15" s="2404" t="s">
        <v>174</v>
      </c>
      <c r="AC15" s="2404" t="s">
        <v>174</v>
      </c>
      <c r="AD15" s="2404" t="s">
        <v>174</v>
      </c>
      <c r="AE15" s="2403" t="s">
        <v>174</v>
      </c>
      <c r="AF15" s="2404" t="s">
        <v>174</v>
      </c>
      <c r="AG15" s="2404" t="s">
        <v>174</v>
      </c>
      <c r="AH15" s="2404" t="s">
        <v>174</v>
      </c>
      <c r="AI15" s="2403" t="s">
        <v>174</v>
      </c>
      <c r="AJ15" s="2404" t="s">
        <v>174</v>
      </c>
      <c r="AK15" s="2404" t="s">
        <v>174</v>
      </c>
      <c r="AL15" s="2404" t="s">
        <v>174</v>
      </c>
      <c r="AM15" s="2403" t="s">
        <v>174</v>
      </c>
      <c r="AN15" s="2404" t="s">
        <v>174</v>
      </c>
      <c r="AO15" s="2404" t="s">
        <v>174</v>
      </c>
      <c r="AP15" s="2415" t="s">
        <v>174</v>
      </c>
      <c r="AQ15" s="2416" t="s">
        <v>174</v>
      </c>
      <c r="AR15" s="2421" t="s">
        <v>1313</v>
      </c>
      <c r="AS15" s="2418" t="s">
        <v>174</v>
      </c>
      <c r="AT15" s="2418" t="s">
        <v>174</v>
      </c>
      <c r="AU15" s="2419" t="s">
        <v>1311</v>
      </c>
      <c r="AV15" s="2115" t="s">
        <v>174</v>
      </c>
      <c r="AW15" s="2396" t="s">
        <v>1312</v>
      </c>
      <c r="AX15" s="2396" t="s">
        <v>1310</v>
      </c>
      <c r="AY15" s="2397" t="s">
        <v>1302</v>
      </c>
      <c r="AZ15" s="2424" t="s">
        <v>1314</v>
      </c>
      <c r="BA15" s="2396" t="s">
        <v>1306</v>
      </c>
      <c r="BB15" s="2396"/>
      <c r="BC15" s="2397"/>
      <c r="BD15" s="571"/>
      <c r="BE15" s="571"/>
      <c r="BF15" s="571"/>
      <c r="BG15" s="2399"/>
      <c r="BH15" s="571"/>
      <c r="BI15" s="571"/>
      <c r="BJ15" s="571"/>
      <c r="BK15" s="571"/>
      <c r="BL15" s="2400"/>
      <c r="BM15" s="571"/>
      <c r="BN15" s="571"/>
      <c r="BO15" s="2399"/>
      <c r="BP15" s="2400"/>
      <c r="BQ15" s="571"/>
      <c r="BR15" s="571"/>
      <c r="BS15" s="2399"/>
      <c r="BT15" s="2400"/>
      <c r="BU15" s="571"/>
      <c r="BV15" s="571"/>
      <c r="BW15" s="2399"/>
    </row>
    <row r="16" spans="1:75" ht="48" customHeight="1" thickBot="1" x14ac:dyDescent="0.55000000000000004">
      <c r="A16" s="2425" t="s">
        <v>1325</v>
      </c>
      <c r="B16" s="2426" t="s">
        <v>174</v>
      </c>
      <c r="C16" s="2426" t="s">
        <v>174</v>
      </c>
      <c r="D16" s="2426" t="s">
        <v>174</v>
      </c>
      <c r="E16" s="2426" t="s">
        <v>174</v>
      </c>
      <c r="F16" s="2426" t="s">
        <v>174</v>
      </c>
      <c r="G16" s="2427" t="s">
        <v>174</v>
      </c>
      <c r="H16" s="2427" t="s">
        <v>174</v>
      </c>
      <c r="I16" s="2427">
        <v>750</v>
      </c>
      <c r="J16" s="2427">
        <v>750</v>
      </c>
      <c r="K16" s="2428">
        <v>750</v>
      </c>
      <c r="L16" s="2429">
        <v>750</v>
      </c>
      <c r="M16" s="2429">
        <v>750</v>
      </c>
      <c r="N16" s="2429">
        <v>750</v>
      </c>
      <c r="O16" s="2428">
        <v>750</v>
      </c>
      <c r="P16" s="2429">
        <v>750</v>
      </c>
      <c r="Q16" s="2429">
        <v>750</v>
      </c>
      <c r="R16" s="2429">
        <v>750</v>
      </c>
      <c r="S16" s="2429">
        <v>750</v>
      </c>
      <c r="T16" s="2430">
        <v>750</v>
      </c>
      <c r="U16" s="2429">
        <v>750</v>
      </c>
      <c r="V16" s="2429">
        <v>750</v>
      </c>
      <c r="W16" s="2431">
        <v>750</v>
      </c>
      <c r="X16" s="2429">
        <v>750</v>
      </c>
      <c r="Y16" s="2429">
        <v>750</v>
      </c>
      <c r="Z16" s="2429">
        <v>1530.51</v>
      </c>
      <c r="AA16" s="2432">
        <v>1530.51</v>
      </c>
      <c r="AB16" s="2429">
        <v>1530.51</v>
      </c>
      <c r="AC16" s="2429">
        <v>1530.51</v>
      </c>
      <c r="AD16" s="2429">
        <v>2530.5100000000002</v>
      </c>
      <c r="AE16" s="2428">
        <v>2530.5100000000002</v>
      </c>
      <c r="AF16" s="2429">
        <v>2530.5100000000002</v>
      </c>
      <c r="AG16" s="2429">
        <v>2530.5100000000002</v>
      </c>
      <c r="AH16" s="2429">
        <v>2530.5100000000002</v>
      </c>
      <c r="AI16" s="2428">
        <v>3530.51</v>
      </c>
      <c r="AJ16" s="2429">
        <v>3530.51</v>
      </c>
      <c r="AK16" s="2433">
        <v>3400.6</v>
      </c>
      <c r="AL16" s="2433">
        <v>3949.01</v>
      </c>
      <c r="AM16" s="2434">
        <v>3949.01</v>
      </c>
      <c r="AN16" s="2435">
        <v>3879.12</v>
      </c>
      <c r="AO16" s="2435">
        <v>3879.12</v>
      </c>
      <c r="AP16" s="2436">
        <v>3879.12</v>
      </c>
      <c r="AQ16" s="2434">
        <v>3879.12</v>
      </c>
      <c r="AR16" s="2153">
        <v>3680.11</v>
      </c>
      <c r="AS16" s="2437">
        <v>4978.09</v>
      </c>
      <c r="AT16" s="2437">
        <v>4978.09</v>
      </c>
      <c r="AU16" s="2438">
        <v>4978.09</v>
      </c>
      <c r="AV16" s="2439">
        <v>7694.73</v>
      </c>
      <c r="AW16" s="2439">
        <v>7694.7329900000004</v>
      </c>
      <c r="AX16" s="2439">
        <v>7694.7330000000002</v>
      </c>
      <c r="AY16" s="2440">
        <v>7694.7330000000002</v>
      </c>
      <c r="AZ16" s="2441">
        <v>10231.082990000001</v>
      </c>
      <c r="BA16" s="2439">
        <v>10231.082990000001</v>
      </c>
      <c r="BB16" s="2439">
        <v>10215.089990009999</v>
      </c>
      <c r="BC16" s="2440">
        <v>10215.089990009999</v>
      </c>
      <c r="BD16" s="2442">
        <v>10215.44579901</v>
      </c>
      <c r="BE16" s="2442">
        <v>13135.852605</v>
      </c>
      <c r="BF16" s="2442">
        <v>13119.859445100001</v>
      </c>
      <c r="BG16" s="2443">
        <v>13119.859445100001</v>
      </c>
      <c r="BH16" s="2442">
        <v>13119.859445100001</v>
      </c>
      <c r="BI16" s="2442">
        <v>13119.859445100001</v>
      </c>
      <c r="BJ16" s="2442">
        <v>13103.866604999999</v>
      </c>
      <c r="BK16" s="2442">
        <v>13103.866604999999</v>
      </c>
      <c r="BL16" s="2444">
        <v>13103.866604999999</v>
      </c>
      <c r="BM16" s="2442">
        <v>13103.866604999999</v>
      </c>
      <c r="BN16" s="2442">
        <v>13103.866604999999</v>
      </c>
      <c r="BO16" s="2443">
        <v>13103.866604999999</v>
      </c>
      <c r="BP16" s="2444">
        <v>13103.866604999999</v>
      </c>
      <c r="BQ16" s="2442">
        <v>13103.866604999999</v>
      </c>
      <c r="BR16" s="2442">
        <v>13103.866604999999</v>
      </c>
      <c r="BS16" s="2443">
        <v>9236.0857772306008</v>
      </c>
      <c r="BT16" s="2444">
        <v>9070.3501674611998</v>
      </c>
      <c r="BU16" s="2442">
        <v>9070.3501674611998</v>
      </c>
      <c r="BV16" s="2442">
        <v>8904.6145576912004</v>
      </c>
      <c r="BW16" s="2443">
        <v>8379.3773707912005</v>
      </c>
    </row>
    <row r="17" spans="1:75" ht="43" hidden="1" customHeight="1" thickBot="1" x14ac:dyDescent="0.55000000000000004">
      <c r="A17" s="2445" t="s">
        <v>1326</v>
      </c>
      <c r="B17" s="2446"/>
      <c r="C17" s="2446"/>
      <c r="D17" s="2446"/>
      <c r="E17" s="2446"/>
      <c r="F17" s="2446"/>
      <c r="G17" s="2369"/>
      <c r="H17" s="2369"/>
      <c r="I17" s="2369"/>
      <c r="J17" s="2369"/>
      <c r="K17" s="2371"/>
      <c r="L17" s="2371"/>
      <c r="M17" s="2371"/>
      <c r="N17" s="2371"/>
      <c r="O17" s="2371"/>
      <c r="P17" s="2371"/>
      <c r="Q17" s="2371"/>
      <c r="R17" s="2371"/>
      <c r="S17" s="2371"/>
      <c r="T17" s="2371"/>
      <c r="U17" s="2371"/>
      <c r="V17" s="2371"/>
      <c r="W17" s="2447"/>
      <c r="X17" s="2371"/>
      <c r="Y17" s="2371"/>
      <c r="Z17" s="2371"/>
      <c r="AA17" s="2387"/>
      <c r="AB17" s="2371"/>
      <c r="AC17" s="2371"/>
      <c r="AD17" s="2371"/>
      <c r="AE17" s="2371"/>
      <c r="AF17" s="2371"/>
      <c r="AG17" s="2371"/>
      <c r="AH17" s="2371"/>
      <c r="AI17" s="2371"/>
      <c r="AJ17" s="2371"/>
      <c r="AK17" s="2448"/>
      <c r="AL17" s="2448"/>
      <c r="AM17" s="2013"/>
      <c r="AN17" s="2449"/>
      <c r="AO17" s="2449"/>
      <c r="AP17" s="2013"/>
      <c r="AQ17" s="2013"/>
      <c r="AR17" s="1149"/>
      <c r="AS17" s="2380"/>
      <c r="AT17" s="2380"/>
      <c r="AU17" s="2380"/>
      <c r="AV17" s="2396"/>
      <c r="AW17" s="2396"/>
      <c r="AX17" s="2396"/>
      <c r="AY17" s="2396"/>
      <c r="AZ17" s="2396"/>
      <c r="BA17" s="2396"/>
      <c r="BB17" s="2396"/>
      <c r="BC17" s="2396"/>
      <c r="BD17" s="2396"/>
      <c r="BE17" s="2396"/>
      <c r="BF17" s="2396"/>
      <c r="BG17" s="2396"/>
      <c r="BH17" s="2396"/>
      <c r="BI17" s="2396"/>
      <c r="BJ17" s="2396"/>
      <c r="BK17" s="2396"/>
      <c r="BL17" s="2396"/>
      <c r="BM17" s="2396"/>
      <c r="BN17" s="2396"/>
      <c r="BO17" s="2396"/>
      <c r="BP17" s="2396"/>
      <c r="BQ17" s="2396"/>
      <c r="BR17" s="2396"/>
      <c r="BS17" s="2396"/>
      <c r="BT17" s="2396"/>
      <c r="BU17" s="2396"/>
      <c r="BV17" s="2396"/>
      <c r="BW17" s="2396"/>
    </row>
    <row r="18" spans="1:75" ht="58" customHeight="1" thickTop="1" x14ac:dyDescent="0.5">
      <c r="A18" s="2450" t="s">
        <v>1327</v>
      </c>
      <c r="B18" s="2450"/>
      <c r="C18" s="2450"/>
      <c r="D18" s="2450"/>
      <c r="E18" s="2450"/>
      <c r="F18" s="2450"/>
      <c r="G18" s="2411"/>
      <c r="H18" s="2411"/>
      <c r="I18" s="2411"/>
      <c r="J18" s="2411"/>
      <c r="K18" s="2404"/>
      <c r="L18" s="2404"/>
      <c r="M18" s="2404"/>
      <c r="N18" s="2404"/>
      <c r="O18" s="2404"/>
      <c r="P18" s="2404"/>
      <c r="Q18" s="2404"/>
      <c r="R18" s="2404"/>
      <c r="S18" s="2404"/>
      <c r="T18" s="2404"/>
      <c r="U18" s="2404"/>
      <c r="V18" s="2404"/>
      <c r="W18" s="2404"/>
      <c r="X18" s="2404"/>
      <c r="Y18" s="2404"/>
      <c r="Z18" s="2404"/>
      <c r="AA18" s="2404"/>
      <c r="AB18" s="2404"/>
      <c r="AC18" s="2404"/>
      <c r="AD18" s="2404"/>
      <c r="AE18" s="2404"/>
      <c r="AF18" s="2404"/>
      <c r="AG18" s="2404"/>
      <c r="AH18" s="2404"/>
      <c r="AI18" s="2404"/>
      <c r="AJ18" s="2404"/>
    </row>
    <row r="19" spans="1:75" x14ac:dyDescent="0.4">
      <c r="O19" s="2355"/>
      <c r="P19" s="2355"/>
      <c r="Q19" s="2355"/>
      <c r="R19" s="2355"/>
      <c r="S19" s="2355"/>
      <c r="T19" s="2355"/>
      <c r="U19" s="2355"/>
      <c r="V19" s="2355"/>
      <c r="W19" s="2355"/>
      <c r="X19" s="2355"/>
      <c r="Y19" s="2355"/>
      <c r="Z19" s="2355"/>
      <c r="BF19" s="2355"/>
      <c r="BG19" s="2355"/>
      <c r="BH19" s="2355"/>
      <c r="BI19" s="2355"/>
      <c r="BJ19" s="2355"/>
      <c r="BK19" s="2355"/>
      <c r="BL19" s="2355"/>
      <c r="BM19" s="2355"/>
      <c r="BN19" s="2355"/>
      <c r="BO19" s="2355"/>
      <c r="BP19" s="2355"/>
      <c r="BQ19" s="2355"/>
      <c r="BR19" s="2355"/>
      <c r="BS19" s="2355"/>
      <c r="BT19" s="2355"/>
      <c r="BU19" s="2355"/>
      <c r="BV19" s="2355"/>
      <c r="BW19" s="2355"/>
    </row>
    <row r="20" spans="1:75" x14ac:dyDescent="0.4">
      <c r="K20" s="2355"/>
      <c r="L20" s="2355"/>
      <c r="M20" s="2355"/>
      <c r="N20" s="2355"/>
      <c r="O20" s="2355"/>
      <c r="P20" s="2355"/>
      <c r="Q20" s="2355"/>
      <c r="R20" s="2355"/>
      <c r="S20" s="2355"/>
      <c r="T20" s="2355"/>
      <c r="U20" s="2355"/>
      <c r="V20" s="2355"/>
      <c r="W20" s="2355"/>
      <c r="X20" s="2355"/>
      <c r="Y20" s="2355"/>
      <c r="Z20" s="2355"/>
    </row>
    <row r="21" spans="1:75" x14ac:dyDescent="0.4">
      <c r="BF21" s="2355"/>
      <c r="BG21" s="2355"/>
      <c r="BH21" s="2355"/>
      <c r="BI21" s="2355"/>
      <c r="BJ21" s="2355"/>
      <c r="BK21" s="2355"/>
      <c r="BL21" s="2355"/>
      <c r="BM21" s="2355"/>
      <c r="BN21" s="2355"/>
      <c r="BO21" s="2355"/>
      <c r="BP21" s="2355"/>
      <c r="BQ21" s="2355"/>
      <c r="BR21" s="2355"/>
      <c r="BS21" s="2355"/>
      <c r="BT21" s="2355"/>
      <c r="BU21" s="2355"/>
      <c r="BV21" s="2355"/>
      <c r="BW21" s="2355"/>
    </row>
    <row r="22" spans="1:75" x14ac:dyDescent="0.4">
      <c r="BF22" s="2355"/>
      <c r="BG22" s="2355"/>
      <c r="BH22" s="2355"/>
      <c r="BI22" s="2355"/>
      <c r="BJ22" s="2355"/>
      <c r="BK22" s="2355"/>
      <c r="BL22" s="2355"/>
      <c r="BM22" s="2355"/>
      <c r="BN22" s="2355"/>
      <c r="BO22" s="2355"/>
      <c r="BP22" s="2355"/>
      <c r="BQ22" s="2355"/>
      <c r="BR22" s="2355"/>
      <c r="BS22" s="2355"/>
      <c r="BT22" s="2355"/>
      <c r="BU22" s="2355"/>
      <c r="BV22" s="2355"/>
      <c r="BW22" s="2355"/>
    </row>
    <row r="23" spans="1:75" x14ac:dyDescent="0.4">
      <c r="BF23" s="2355"/>
      <c r="BG23" s="2355"/>
      <c r="BH23" s="2355"/>
      <c r="BI23" s="2355"/>
      <c r="BJ23" s="2355"/>
      <c r="BK23" s="2355"/>
      <c r="BL23" s="2355"/>
      <c r="BM23" s="2355"/>
      <c r="BN23" s="2355"/>
      <c r="BO23" s="2355"/>
      <c r="BP23" s="2355"/>
      <c r="BQ23" s="2355"/>
      <c r="BR23" s="2355"/>
      <c r="BS23" s="2355"/>
      <c r="BT23" s="2355"/>
      <c r="BU23" s="2355"/>
      <c r="BV23" s="2355"/>
      <c r="BW23" s="2355"/>
    </row>
    <row r="24" spans="1:75" x14ac:dyDescent="0.4">
      <c r="S24" s="2355"/>
      <c r="T24" s="2355"/>
      <c r="U24" s="2355"/>
      <c r="V24" s="2355"/>
      <c r="W24" s="2355"/>
      <c r="X24" s="2355"/>
      <c r="Y24" s="2355"/>
      <c r="Z24" s="2355"/>
      <c r="AB24" s="2355"/>
    </row>
    <row r="39" spans="1:28" x14ac:dyDescent="0.4">
      <c r="A39" s="1757" t="s">
        <v>1535</v>
      </c>
    </row>
    <row r="40" spans="1:28" x14ac:dyDescent="0.4">
      <c r="A40" s="1757" t="s">
        <v>1536</v>
      </c>
    </row>
    <row r="41" spans="1:28" x14ac:dyDescent="0.4">
      <c r="AB41" s="2355"/>
    </row>
  </sheetData>
  <mergeCells count="27">
    <mergeCell ref="F2:F3"/>
    <mergeCell ref="A2:A3"/>
    <mergeCell ref="B2:B3"/>
    <mergeCell ref="C2:C3"/>
    <mergeCell ref="D2:D3"/>
    <mergeCell ref="E2:E3"/>
    <mergeCell ref="AJ2:AM2"/>
    <mergeCell ref="G2:G3"/>
    <mergeCell ref="H2:H3"/>
    <mergeCell ref="I2:I3"/>
    <mergeCell ref="J2:J3"/>
    <mergeCell ref="K2:K3"/>
    <mergeCell ref="L2:O2"/>
    <mergeCell ref="P2:S2"/>
    <mergeCell ref="T2:W2"/>
    <mergeCell ref="X2:AA2"/>
    <mergeCell ref="AB2:AE2"/>
    <mergeCell ref="AF2:AI2"/>
    <mergeCell ref="BL2:BO2"/>
    <mergeCell ref="BP2:BS2"/>
    <mergeCell ref="BT2:BW2"/>
    <mergeCell ref="AN2:AQ2"/>
    <mergeCell ref="AR2:AU2"/>
    <mergeCell ref="AV2:AY2"/>
    <mergeCell ref="AZ2:BC2"/>
    <mergeCell ref="BD2:BG2"/>
    <mergeCell ref="BH2:BK2"/>
  </mergeCells>
  <printOptions horizontalCentered="1"/>
  <pageMargins left="0" right="0" top="0.43307086614173229" bottom="1.7322834645669292" header="0.51181102362204722" footer="0.51181102362204722"/>
  <pageSetup paperSize="9" scale="52" orientation="landscape" r:id="rId1"/>
  <headerFooter>
    <oddHeader>&amp;C&amp;"Aptos"&amp;10&amp;K000000 PUBLIC&amp;1#_x000D_&amp;"Arialri"&amp;10&amp;K000000&amp;G</oddHeader>
    <oddFooter>&amp;C&amp;12 34&amp;10_x000D_&amp;1#&amp;"Aptos"&amp;10&amp;K000000 PUBLIC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AEB23-00E9-445F-A48F-F483368743A2}">
  <dimension ref="A1:FB40"/>
  <sheetViews>
    <sheetView showGridLines="0" view="pageBreakPreview" zoomScale="85" zoomScaleNormal="100" zoomScaleSheetLayoutView="85" workbookViewId="0">
      <pane xSplit="1" ySplit="3" topLeftCell="ER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17" x14ac:dyDescent="0.4"/>
  <cols>
    <col min="1" max="1" width="54" style="43" customWidth="1"/>
    <col min="2" max="18" width="9.1796875" style="43" hidden="1" customWidth="1"/>
    <col min="19" max="19" width="10" style="43" hidden="1" customWidth="1"/>
    <col min="20" max="25" width="9.1796875" style="43" hidden="1" customWidth="1"/>
    <col min="26" max="26" width="8.1796875" style="43" hidden="1" customWidth="1"/>
    <col min="27" max="27" width="8.81640625" style="43" hidden="1" customWidth="1"/>
    <col min="28" max="37" width="9.1796875" style="43" hidden="1" customWidth="1"/>
    <col min="38" max="40" width="9.54296875" style="43" hidden="1" customWidth="1"/>
    <col min="41" max="44" width="9.1796875" style="43" hidden="1" customWidth="1"/>
    <col min="45" max="49" width="9.54296875" style="43" hidden="1" customWidth="1"/>
    <col min="50" max="78" width="10.81640625" style="43" hidden="1" customWidth="1"/>
    <col min="79" max="82" width="13.1796875" style="43" hidden="1" customWidth="1"/>
    <col min="83" max="83" width="12.54296875" style="43" hidden="1" customWidth="1"/>
    <col min="84" max="86" width="13.1796875" style="43" hidden="1" customWidth="1"/>
    <col min="87" max="87" width="10" style="43" hidden="1" customWidth="1"/>
    <col min="88" max="88" width="9.81640625" style="43" hidden="1" customWidth="1"/>
    <col min="89" max="113" width="13.1796875" style="43" hidden="1" customWidth="1"/>
    <col min="114" max="117" width="7.54296875" style="43" hidden="1" customWidth="1"/>
    <col min="118" max="122" width="13.1796875" style="43" hidden="1" customWidth="1"/>
    <col min="123" max="126" width="7" style="43" hidden="1" customWidth="1"/>
    <col min="127" max="144" width="13.1796875" style="43" hidden="1" customWidth="1"/>
    <col min="145" max="157" width="13.1796875" style="43" customWidth="1"/>
    <col min="158" max="158" width="2.81640625" style="43" customWidth="1"/>
    <col min="159" max="16384" width="9.1796875" style="43"/>
  </cols>
  <sheetData>
    <row r="1" spans="1:157" ht="37.5" customHeight="1" thickBot="1" x14ac:dyDescent="0.5">
      <c r="A1" s="1813" t="s">
        <v>1328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</row>
    <row r="2" spans="1:157" ht="24" customHeight="1" thickTop="1" thickBot="1" x14ac:dyDescent="0.5">
      <c r="A2" s="3069"/>
      <c r="B2" s="2889">
        <v>2013</v>
      </c>
      <c r="C2" s="2890"/>
      <c r="D2" s="2890"/>
      <c r="E2" s="2890"/>
      <c r="F2" s="2890"/>
      <c r="G2" s="2890"/>
      <c r="H2" s="2890"/>
      <c r="I2" s="2890"/>
      <c r="J2" s="2890"/>
      <c r="K2" s="2890"/>
      <c r="L2" s="2890"/>
      <c r="M2" s="2890"/>
      <c r="N2" s="2890">
        <v>2014</v>
      </c>
      <c r="O2" s="2890"/>
      <c r="P2" s="2890"/>
      <c r="Q2" s="2890"/>
      <c r="R2" s="2890"/>
      <c r="S2" s="2890"/>
      <c r="T2" s="2890"/>
      <c r="U2" s="2890"/>
      <c r="V2" s="2890"/>
      <c r="W2" s="2890"/>
      <c r="X2" s="2890"/>
      <c r="Y2" s="2895"/>
      <c r="Z2" s="2889">
        <v>2015</v>
      </c>
      <c r="AA2" s="2890"/>
      <c r="AB2" s="2890"/>
      <c r="AC2" s="2890"/>
      <c r="AD2" s="2890"/>
      <c r="AE2" s="2895"/>
      <c r="AF2" s="2890"/>
      <c r="AG2" s="2890"/>
      <c r="AH2" s="2890"/>
      <c r="AI2" s="2890"/>
      <c r="AJ2" s="2890"/>
      <c r="AK2" s="2895"/>
      <c r="AL2" s="2889">
        <v>2016</v>
      </c>
      <c r="AM2" s="2890"/>
      <c r="AN2" s="2890"/>
      <c r="AO2" s="2890"/>
      <c r="AP2" s="2890"/>
      <c r="AQ2" s="2890"/>
      <c r="AR2" s="2890"/>
      <c r="AS2" s="2890"/>
      <c r="AT2" s="2890"/>
      <c r="AU2" s="2890"/>
      <c r="AV2" s="2890"/>
      <c r="AW2" s="2890"/>
      <c r="AX2" s="2889">
        <v>2017</v>
      </c>
      <c r="AY2" s="2890"/>
      <c r="AZ2" s="2890"/>
      <c r="BA2" s="2890"/>
      <c r="BB2" s="2890"/>
      <c r="BC2" s="2890"/>
      <c r="BD2" s="2890"/>
      <c r="BE2" s="2890"/>
      <c r="BF2" s="2890"/>
      <c r="BG2" s="2890"/>
      <c r="BH2" s="2890"/>
      <c r="BI2" s="2890"/>
      <c r="BJ2" s="2889">
        <v>2018</v>
      </c>
      <c r="BK2" s="2890"/>
      <c r="BL2" s="2890"/>
      <c r="BM2" s="2890"/>
      <c r="BN2" s="2890"/>
      <c r="BO2" s="2890"/>
      <c r="BP2" s="2890"/>
      <c r="BQ2" s="2890"/>
      <c r="BR2" s="2890"/>
      <c r="BS2" s="2890"/>
      <c r="BT2" s="2890"/>
      <c r="BU2" s="2895"/>
      <c r="BV2" s="2889">
        <v>2019</v>
      </c>
      <c r="BW2" s="2890"/>
      <c r="BX2" s="2890"/>
      <c r="BY2" s="2890"/>
      <c r="BZ2" s="2890"/>
      <c r="CA2" s="2890"/>
      <c r="CB2" s="2890"/>
      <c r="CC2" s="2890"/>
      <c r="CD2" s="2890"/>
      <c r="CE2" s="2890"/>
      <c r="CF2" s="2890"/>
      <c r="CG2" s="2895"/>
      <c r="CH2" s="2889">
        <v>2020</v>
      </c>
      <c r="CI2" s="2890"/>
      <c r="CJ2" s="2890"/>
      <c r="CK2" s="2890"/>
      <c r="CL2" s="2890"/>
      <c r="CM2" s="2890"/>
      <c r="CN2" s="2890"/>
      <c r="CO2" s="2890"/>
      <c r="CP2" s="2890"/>
      <c r="CQ2" s="2890"/>
      <c r="CR2" s="2890"/>
      <c r="CS2" s="2895"/>
      <c r="CT2" s="2889">
        <v>2021</v>
      </c>
      <c r="CU2" s="2890"/>
      <c r="CV2" s="2890"/>
      <c r="CW2" s="2890"/>
      <c r="CX2" s="2890"/>
      <c r="CY2" s="2890"/>
      <c r="CZ2" s="2890"/>
      <c r="DA2" s="2890"/>
      <c r="DB2" s="2890"/>
      <c r="DC2" s="2890"/>
      <c r="DD2" s="2890"/>
      <c r="DE2" s="2895"/>
      <c r="DF2" s="2889">
        <v>2022</v>
      </c>
      <c r="DG2" s="2890"/>
      <c r="DH2" s="2890"/>
      <c r="DI2" s="2890"/>
      <c r="DJ2" s="2890"/>
      <c r="DK2" s="2890"/>
      <c r="DL2" s="2890"/>
      <c r="DM2" s="2890"/>
      <c r="DN2" s="2890"/>
      <c r="DO2" s="2890"/>
      <c r="DP2" s="2890"/>
      <c r="DQ2" s="2895"/>
      <c r="DR2" s="2889">
        <v>2023</v>
      </c>
      <c r="DS2" s="2890"/>
      <c r="DT2" s="2890"/>
      <c r="DU2" s="2890"/>
      <c r="DV2" s="2890"/>
      <c r="DW2" s="2890"/>
      <c r="DX2" s="2890"/>
      <c r="DY2" s="2890"/>
      <c r="DZ2" s="2890"/>
      <c r="EA2" s="2890"/>
      <c r="EB2" s="2890"/>
      <c r="EC2" s="2895"/>
      <c r="ED2" s="2889">
        <v>2024</v>
      </c>
      <c r="EE2" s="2890"/>
      <c r="EF2" s="2890"/>
      <c r="EG2" s="2890"/>
      <c r="EH2" s="2890"/>
      <c r="EI2" s="2890"/>
      <c r="EJ2" s="2890"/>
      <c r="EK2" s="2890"/>
      <c r="EL2" s="2890"/>
      <c r="EM2" s="2890"/>
      <c r="EN2" s="2890"/>
      <c r="EO2" s="2895"/>
      <c r="EP2" s="2889">
        <v>2025</v>
      </c>
      <c r="EQ2" s="2890"/>
      <c r="ER2" s="2890"/>
      <c r="ES2" s="2890"/>
      <c r="ET2" s="2890"/>
      <c r="EU2" s="2890"/>
      <c r="EV2" s="2890"/>
      <c r="EW2" s="2890"/>
      <c r="EX2" s="2890"/>
      <c r="EY2" s="2890"/>
      <c r="EZ2" s="2890"/>
      <c r="FA2" s="2895"/>
    </row>
    <row r="3" spans="1:157" ht="23.25" customHeight="1" thickTop="1" thickBot="1" x14ac:dyDescent="0.5">
      <c r="A3" s="3070"/>
      <c r="B3" s="2451" t="s">
        <v>126</v>
      </c>
      <c r="C3" s="50" t="s">
        <v>127</v>
      </c>
      <c r="D3" s="50" t="s">
        <v>128</v>
      </c>
      <c r="E3" s="50" t="s">
        <v>129</v>
      </c>
      <c r="F3" s="50" t="s">
        <v>130</v>
      </c>
      <c r="G3" s="50" t="s">
        <v>131</v>
      </c>
      <c r="H3" s="50" t="s">
        <v>132</v>
      </c>
      <c r="I3" s="50" t="s">
        <v>133</v>
      </c>
      <c r="J3" s="50" t="s">
        <v>134</v>
      </c>
      <c r="K3" s="50" t="s">
        <v>135</v>
      </c>
      <c r="L3" s="50" t="s">
        <v>136</v>
      </c>
      <c r="M3" s="50" t="s">
        <v>137</v>
      </c>
      <c r="N3" s="50" t="s">
        <v>126</v>
      </c>
      <c r="O3" s="50" t="s">
        <v>127</v>
      </c>
      <c r="P3" s="50" t="s">
        <v>128</v>
      </c>
      <c r="Q3" s="50" t="s">
        <v>129</v>
      </c>
      <c r="R3" s="50" t="s">
        <v>130</v>
      </c>
      <c r="S3" s="50" t="s">
        <v>131</v>
      </c>
      <c r="T3" s="50" t="s">
        <v>132</v>
      </c>
      <c r="U3" s="50" t="s">
        <v>133</v>
      </c>
      <c r="V3" s="50" t="s">
        <v>134</v>
      </c>
      <c r="W3" s="50" t="s">
        <v>135</v>
      </c>
      <c r="X3" s="50" t="s">
        <v>136</v>
      </c>
      <c r="Y3" s="51" t="s">
        <v>137</v>
      </c>
      <c r="Z3" s="52" t="s">
        <v>126</v>
      </c>
      <c r="AA3" s="50" t="s">
        <v>127</v>
      </c>
      <c r="AB3" s="50" t="s">
        <v>128</v>
      </c>
      <c r="AC3" s="50" t="s">
        <v>129</v>
      </c>
      <c r="AD3" s="50" t="s">
        <v>130</v>
      </c>
      <c r="AE3" s="50" t="s">
        <v>131</v>
      </c>
      <c r="AF3" s="50" t="s">
        <v>132</v>
      </c>
      <c r="AG3" s="50" t="s">
        <v>133</v>
      </c>
      <c r="AH3" s="50" t="s">
        <v>134</v>
      </c>
      <c r="AI3" s="50" t="s">
        <v>135</v>
      </c>
      <c r="AJ3" s="50" t="s">
        <v>136</v>
      </c>
      <c r="AK3" s="51" t="s">
        <v>137</v>
      </c>
      <c r="AL3" s="50" t="s">
        <v>126</v>
      </c>
      <c r="AM3" s="50" t="s">
        <v>127</v>
      </c>
      <c r="AN3" s="50" t="s">
        <v>128</v>
      </c>
      <c r="AO3" s="50" t="s">
        <v>129</v>
      </c>
      <c r="AP3" s="50" t="s">
        <v>130</v>
      </c>
      <c r="AQ3" s="50" t="s">
        <v>131</v>
      </c>
      <c r="AR3" s="50" t="s">
        <v>132</v>
      </c>
      <c r="AS3" s="50" t="s">
        <v>133</v>
      </c>
      <c r="AT3" s="50" t="s">
        <v>134</v>
      </c>
      <c r="AU3" s="50" t="s">
        <v>135</v>
      </c>
      <c r="AV3" s="50" t="s">
        <v>136</v>
      </c>
      <c r="AW3" s="50" t="s">
        <v>137</v>
      </c>
      <c r="AX3" s="52" t="s">
        <v>126</v>
      </c>
      <c r="AY3" s="50" t="s">
        <v>127</v>
      </c>
      <c r="AZ3" s="50" t="s">
        <v>128</v>
      </c>
      <c r="BA3" s="50" t="s">
        <v>129</v>
      </c>
      <c r="BB3" s="50" t="s">
        <v>130</v>
      </c>
      <c r="BC3" s="50" t="s">
        <v>131</v>
      </c>
      <c r="BD3" s="50" t="s">
        <v>132</v>
      </c>
      <c r="BE3" s="50" t="s">
        <v>133</v>
      </c>
      <c r="BF3" s="50" t="s">
        <v>134</v>
      </c>
      <c r="BG3" s="50" t="s">
        <v>135</v>
      </c>
      <c r="BH3" s="50" t="s">
        <v>136</v>
      </c>
      <c r="BI3" s="50" t="s">
        <v>137</v>
      </c>
      <c r="BJ3" s="52" t="s">
        <v>126</v>
      </c>
      <c r="BK3" s="50" t="s">
        <v>127</v>
      </c>
      <c r="BL3" s="50" t="s">
        <v>128</v>
      </c>
      <c r="BM3" s="50" t="s">
        <v>129</v>
      </c>
      <c r="BN3" s="50" t="s">
        <v>130</v>
      </c>
      <c r="BO3" s="50" t="s">
        <v>131</v>
      </c>
      <c r="BP3" s="50" t="s">
        <v>132</v>
      </c>
      <c r="BQ3" s="50" t="s">
        <v>133</v>
      </c>
      <c r="BR3" s="50" t="s">
        <v>134</v>
      </c>
      <c r="BS3" s="50" t="s">
        <v>135</v>
      </c>
      <c r="BT3" s="50" t="s">
        <v>136</v>
      </c>
      <c r="BU3" s="51" t="s">
        <v>137</v>
      </c>
      <c r="BV3" s="52" t="s">
        <v>126</v>
      </c>
      <c r="BW3" s="50" t="s">
        <v>127</v>
      </c>
      <c r="BX3" s="50" t="s">
        <v>128</v>
      </c>
      <c r="BY3" s="50" t="s">
        <v>129</v>
      </c>
      <c r="BZ3" s="50" t="s">
        <v>130</v>
      </c>
      <c r="CA3" s="50" t="s">
        <v>131</v>
      </c>
      <c r="CB3" s="50" t="s">
        <v>132</v>
      </c>
      <c r="CC3" s="50" t="s">
        <v>133</v>
      </c>
      <c r="CD3" s="50" t="s">
        <v>134</v>
      </c>
      <c r="CE3" s="50" t="s">
        <v>135</v>
      </c>
      <c r="CF3" s="50" t="s">
        <v>136</v>
      </c>
      <c r="CG3" s="51" t="s">
        <v>137</v>
      </c>
      <c r="CH3" s="52" t="s">
        <v>126</v>
      </c>
      <c r="CI3" s="50" t="s">
        <v>127</v>
      </c>
      <c r="CJ3" s="50" t="s">
        <v>128</v>
      </c>
      <c r="CK3" s="50" t="s">
        <v>129</v>
      </c>
      <c r="CL3" s="50" t="s">
        <v>130</v>
      </c>
      <c r="CM3" s="50" t="s">
        <v>131</v>
      </c>
      <c r="CN3" s="50" t="s">
        <v>132</v>
      </c>
      <c r="CO3" s="50" t="s">
        <v>133</v>
      </c>
      <c r="CP3" s="50" t="s">
        <v>134</v>
      </c>
      <c r="CQ3" s="50" t="s">
        <v>135</v>
      </c>
      <c r="CR3" s="50" t="s">
        <v>136</v>
      </c>
      <c r="CS3" s="51" t="s">
        <v>137</v>
      </c>
      <c r="CT3" s="52" t="s">
        <v>126</v>
      </c>
      <c r="CU3" s="50" t="s">
        <v>127</v>
      </c>
      <c r="CV3" s="50" t="s">
        <v>128</v>
      </c>
      <c r="CW3" s="50" t="s">
        <v>129</v>
      </c>
      <c r="CX3" s="50" t="s">
        <v>130</v>
      </c>
      <c r="CY3" s="50" t="s">
        <v>131</v>
      </c>
      <c r="CZ3" s="50" t="s">
        <v>132</v>
      </c>
      <c r="DA3" s="50" t="s">
        <v>133</v>
      </c>
      <c r="DB3" s="50" t="s">
        <v>134</v>
      </c>
      <c r="DC3" s="50" t="s">
        <v>135</v>
      </c>
      <c r="DD3" s="50" t="s">
        <v>136</v>
      </c>
      <c r="DE3" s="51" t="s">
        <v>137</v>
      </c>
      <c r="DF3" s="52" t="s">
        <v>126</v>
      </c>
      <c r="DG3" s="50" t="s">
        <v>127</v>
      </c>
      <c r="DH3" s="50" t="s">
        <v>128</v>
      </c>
      <c r="DI3" s="50" t="s">
        <v>129</v>
      </c>
      <c r="DJ3" s="50" t="s">
        <v>130</v>
      </c>
      <c r="DK3" s="50" t="s">
        <v>131</v>
      </c>
      <c r="DL3" s="50" t="s">
        <v>132</v>
      </c>
      <c r="DM3" s="50" t="s">
        <v>133</v>
      </c>
      <c r="DN3" s="50" t="s">
        <v>134</v>
      </c>
      <c r="DO3" s="50" t="s">
        <v>135</v>
      </c>
      <c r="DP3" s="50" t="s">
        <v>136</v>
      </c>
      <c r="DQ3" s="51" t="s">
        <v>137</v>
      </c>
      <c r="DR3" s="52" t="s">
        <v>126</v>
      </c>
      <c r="DS3" s="50" t="s">
        <v>127</v>
      </c>
      <c r="DT3" s="50" t="s">
        <v>128</v>
      </c>
      <c r="DU3" s="50" t="s">
        <v>129</v>
      </c>
      <c r="DV3" s="50" t="s">
        <v>130</v>
      </c>
      <c r="DW3" s="50" t="s">
        <v>131</v>
      </c>
      <c r="DX3" s="50" t="s">
        <v>132</v>
      </c>
      <c r="DY3" s="50" t="s">
        <v>133</v>
      </c>
      <c r="DZ3" s="50" t="s">
        <v>134</v>
      </c>
      <c r="EA3" s="50" t="s">
        <v>135</v>
      </c>
      <c r="EB3" s="50" t="s">
        <v>136</v>
      </c>
      <c r="EC3" s="51" t="s">
        <v>137</v>
      </c>
      <c r="ED3" s="52" t="s">
        <v>126</v>
      </c>
      <c r="EE3" s="50" t="s">
        <v>127</v>
      </c>
      <c r="EF3" s="50" t="s">
        <v>128</v>
      </c>
      <c r="EG3" s="50" t="s">
        <v>129</v>
      </c>
      <c r="EH3" s="50" t="s">
        <v>130</v>
      </c>
      <c r="EI3" s="50" t="s">
        <v>131</v>
      </c>
      <c r="EJ3" s="50" t="s">
        <v>132</v>
      </c>
      <c r="EK3" s="50" t="s">
        <v>133</v>
      </c>
      <c r="EL3" s="50" t="s">
        <v>134</v>
      </c>
      <c r="EM3" s="50" t="s">
        <v>135</v>
      </c>
      <c r="EN3" s="50" t="s">
        <v>136</v>
      </c>
      <c r="EO3" s="51" t="s">
        <v>137</v>
      </c>
      <c r="EP3" s="52" t="s">
        <v>126</v>
      </c>
      <c r="EQ3" s="50" t="s">
        <v>127</v>
      </c>
      <c r="ER3" s="50" t="s">
        <v>128</v>
      </c>
      <c r="ES3" s="50" t="s">
        <v>129</v>
      </c>
      <c r="ET3" s="50" t="s">
        <v>130</v>
      </c>
      <c r="EU3" s="50" t="s">
        <v>131</v>
      </c>
      <c r="EV3" s="50" t="s">
        <v>132</v>
      </c>
      <c r="EW3" s="50" t="s">
        <v>133</v>
      </c>
      <c r="EX3" s="50" t="s">
        <v>134</v>
      </c>
      <c r="EY3" s="50" t="s">
        <v>135</v>
      </c>
      <c r="EZ3" s="50" t="s">
        <v>136</v>
      </c>
      <c r="FA3" s="51" t="s">
        <v>137</v>
      </c>
    </row>
    <row r="4" spans="1:157" s="2460" customFormat="1" ht="26.25" customHeight="1" thickTop="1" x14ac:dyDescent="0.45">
      <c r="A4" s="2452" t="s">
        <v>1329</v>
      </c>
      <c r="B4" s="2453">
        <v>106.5204</v>
      </c>
      <c r="C4" s="2453">
        <v>107.4948</v>
      </c>
      <c r="D4" s="2453">
        <v>108.02809999999999</v>
      </c>
      <c r="E4" s="2453">
        <v>109.72750000000001</v>
      </c>
      <c r="F4" s="2453">
        <v>110.5166</v>
      </c>
      <c r="G4" s="2453">
        <v>112.17789999999999</v>
      </c>
      <c r="H4" s="2453">
        <v>113.5894</v>
      </c>
      <c r="I4" s="2453">
        <v>112.77549999999999</v>
      </c>
      <c r="J4" s="2454">
        <v>112.01130000000001</v>
      </c>
      <c r="K4" s="2453">
        <v>114.5437</v>
      </c>
      <c r="L4" s="2453">
        <v>115.43210000000001</v>
      </c>
      <c r="M4" s="2453">
        <v>116.6323</v>
      </c>
      <c r="N4" s="2453">
        <v>121.2158</v>
      </c>
      <c r="O4" s="2453">
        <v>122.5812</v>
      </c>
      <c r="P4" s="2453">
        <v>123.71550000000001</v>
      </c>
      <c r="Q4" s="2453">
        <v>125.8429</v>
      </c>
      <c r="R4" s="2453">
        <v>126.91970000000001</v>
      </c>
      <c r="S4" s="2453">
        <v>128.99459999999999</v>
      </c>
      <c r="T4" s="2453">
        <v>130.9967</v>
      </c>
      <c r="U4" s="2453">
        <v>130.69999999999999</v>
      </c>
      <c r="V4" s="2453">
        <v>130.4605</v>
      </c>
      <c r="W4" s="2453">
        <v>133.9</v>
      </c>
      <c r="X4" s="2453">
        <v>135.11099999999999</v>
      </c>
      <c r="Y4" s="2453">
        <v>136.44460000000001</v>
      </c>
      <c r="Z4" s="2453">
        <v>141.14850000000001</v>
      </c>
      <c r="AA4" s="2453">
        <v>142.81110000000001</v>
      </c>
      <c r="AB4" s="2453">
        <v>144.3039</v>
      </c>
      <c r="AC4" s="2453">
        <v>146.93119999999999</v>
      </c>
      <c r="AD4" s="2453">
        <v>148.38509999999999</v>
      </c>
      <c r="AE4" s="2453">
        <v>151.0247</v>
      </c>
      <c r="AF4" s="2453">
        <v>154.49539999999999</v>
      </c>
      <c r="AG4" s="2453">
        <v>153.33770000000001</v>
      </c>
      <c r="AH4" s="2453">
        <v>153.11410000000001</v>
      </c>
      <c r="AI4" s="2453">
        <v>157.2285</v>
      </c>
      <c r="AJ4" s="2453">
        <v>158.85830000000001</v>
      </c>
      <c r="AK4" s="2453">
        <v>160.5839</v>
      </c>
      <c r="AL4" s="2453">
        <v>167.9556</v>
      </c>
      <c r="AM4" s="2453">
        <v>169.18629999999999</v>
      </c>
      <c r="AN4" s="2453">
        <v>172.03659999999999</v>
      </c>
      <c r="AO4" s="2453">
        <v>174.41829999999999</v>
      </c>
      <c r="AP4" s="2453">
        <v>176.40989999999999</v>
      </c>
      <c r="AQ4" s="2453">
        <v>178.7662</v>
      </c>
      <c r="AR4" s="2453">
        <v>180.32259999999999</v>
      </c>
      <c r="AS4" s="2455">
        <v>179.19049999999999</v>
      </c>
      <c r="AT4" s="2453">
        <v>179.47130000000001</v>
      </c>
      <c r="AU4" s="2455">
        <v>182.01580000000001</v>
      </c>
      <c r="AV4" s="2455">
        <v>183.51339999999999</v>
      </c>
      <c r="AW4" s="2455">
        <v>185.2527</v>
      </c>
      <c r="AX4" s="2455">
        <v>190.37459999999999</v>
      </c>
      <c r="AY4" s="2453">
        <v>191.59039999999999</v>
      </c>
      <c r="AZ4" s="2456">
        <v>194.01570000000001</v>
      </c>
      <c r="BA4" s="2454">
        <v>197.1619</v>
      </c>
      <c r="BB4" s="2454">
        <v>198.5977</v>
      </c>
      <c r="BC4" s="2454">
        <v>200.4</v>
      </c>
      <c r="BD4" s="2454">
        <v>201.7</v>
      </c>
      <c r="BE4" s="2454">
        <v>201.3</v>
      </c>
      <c r="BF4" s="2454">
        <v>201.3175</v>
      </c>
      <c r="BG4" s="2454">
        <v>203.20820000000001</v>
      </c>
      <c r="BH4" s="2454">
        <v>205.0625</v>
      </c>
      <c r="BI4" s="2453">
        <v>207.15190000000001</v>
      </c>
      <c r="BJ4" s="2457">
        <v>210.1</v>
      </c>
      <c r="BK4" s="2453">
        <v>211.9</v>
      </c>
      <c r="BL4" s="2453">
        <v>214.1183</v>
      </c>
      <c r="BM4" s="2453">
        <v>216</v>
      </c>
      <c r="BN4" s="2453">
        <v>218.07069999999999</v>
      </c>
      <c r="BO4" s="2453">
        <v>220.3588</v>
      </c>
      <c r="BP4" s="2453">
        <v>221.13489999999999</v>
      </c>
      <c r="BQ4" s="2453">
        <v>221.13489999999999</v>
      </c>
      <c r="BR4" s="2453">
        <v>221</v>
      </c>
      <c r="BS4" s="2453">
        <v>222.55629999999999</v>
      </c>
      <c r="BT4" s="2453">
        <v>224.2</v>
      </c>
      <c r="BU4" s="2458">
        <v>226.7</v>
      </c>
      <c r="BV4" s="2457">
        <v>229.00810000000001</v>
      </c>
      <c r="BW4" s="2453">
        <v>231.2921</v>
      </c>
      <c r="BX4" s="2453">
        <v>233.9787</v>
      </c>
      <c r="BY4" s="2453">
        <v>236.4605</v>
      </c>
      <c r="BZ4" s="2453">
        <v>238.5881</v>
      </c>
      <c r="CA4" s="2453">
        <v>240.46549999999999</v>
      </c>
      <c r="CB4" s="2453">
        <v>242</v>
      </c>
      <c r="CC4" s="2453">
        <v>108.68</v>
      </c>
      <c r="CD4" s="2453">
        <v>108.63</v>
      </c>
      <c r="CE4" s="2453">
        <v>109</v>
      </c>
      <c r="CF4" s="2453">
        <v>109.7</v>
      </c>
      <c r="CG4" s="2458">
        <v>110</v>
      </c>
      <c r="CH4" s="2457">
        <v>111.60749053955078</v>
      </c>
      <c r="CI4" s="2453">
        <v>112.07228088378906</v>
      </c>
      <c r="CJ4" s="2453">
        <v>112.99321746826172</v>
      </c>
      <c r="CK4" s="2453">
        <v>116.64231502851391</v>
      </c>
      <c r="CL4" s="2453">
        <v>118.644704425551</v>
      </c>
      <c r="CM4" s="2453">
        <v>119.8286721852276</v>
      </c>
      <c r="CN4" s="2453">
        <v>120.5</v>
      </c>
      <c r="CO4" s="2453">
        <v>120.033248718786</v>
      </c>
      <c r="CP4" s="2453">
        <v>119.8232915780607</v>
      </c>
      <c r="CQ4" s="2453">
        <v>120.051886202242</v>
      </c>
      <c r="CR4" s="2455">
        <v>120.4</v>
      </c>
      <c r="CS4" s="2458">
        <v>121.5205078591554</v>
      </c>
      <c r="CT4" s="2459">
        <v>122.7</v>
      </c>
      <c r="CU4" s="2455">
        <v>123.6</v>
      </c>
      <c r="CV4" s="2455">
        <v>124.7</v>
      </c>
      <c r="CW4" s="2455">
        <v>126.5839297433165</v>
      </c>
      <c r="CX4" s="2455">
        <v>127.5716357871125</v>
      </c>
      <c r="CY4" s="2455">
        <v>129.18850150925661</v>
      </c>
      <c r="CZ4" s="2453">
        <v>131.29990475552489</v>
      </c>
      <c r="DA4" s="2453">
        <v>131.6529592</v>
      </c>
      <c r="DB4" s="2453">
        <v>132.49749422982759</v>
      </c>
      <c r="DC4" s="2453">
        <v>133.30408029235051</v>
      </c>
      <c r="DD4" s="2453">
        <v>135.19999999999999</v>
      </c>
      <c r="DE4" s="2458">
        <v>136.8566711109747</v>
      </c>
      <c r="DF4" s="2457">
        <v>139.7477480043265</v>
      </c>
      <c r="DG4" s="2453">
        <v>143.04515838115211</v>
      </c>
      <c r="DH4" s="2453">
        <v>148.80000000000001</v>
      </c>
      <c r="DI4" s="2453">
        <v>156.4965855081748</v>
      </c>
      <c r="DJ4" s="2453">
        <v>162.80000000000001</v>
      </c>
      <c r="DK4" s="2453">
        <v>167.7117890082483</v>
      </c>
      <c r="DL4" s="2453">
        <v>172.98538442935791</v>
      </c>
      <c r="DM4" s="2453">
        <v>176.3</v>
      </c>
      <c r="DN4" s="2453">
        <v>140.06</v>
      </c>
      <c r="DO4" s="2453">
        <v>144.4</v>
      </c>
      <c r="DP4" s="2453">
        <v>156.80000000000001</v>
      </c>
      <c r="DQ4" s="2458">
        <v>162.79</v>
      </c>
      <c r="DR4" s="2457">
        <v>165.6</v>
      </c>
      <c r="DS4" s="2453">
        <v>168.7</v>
      </c>
      <c r="DT4" s="2453">
        <v>166.6</v>
      </c>
      <c r="DU4" s="2453">
        <v>170.5</v>
      </c>
      <c r="DV4" s="2453">
        <v>178.66021728515625</v>
      </c>
      <c r="DW4" s="2453">
        <v>184.42167663574219</v>
      </c>
      <c r="DX4" s="2453">
        <v>191.00228881835938</v>
      </c>
      <c r="DY4" s="2453">
        <v>190.55674743652344</v>
      </c>
      <c r="DZ4" s="2453">
        <v>194.13015747070313</v>
      </c>
      <c r="EA4" s="2453">
        <v>195.24240112304688</v>
      </c>
      <c r="EB4" s="2453">
        <v>198.24198913574219</v>
      </c>
      <c r="EC4" s="2458">
        <v>200.53904724121094</v>
      </c>
      <c r="ED4" s="2457">
        <v>204.55</v>
      </c>
      <c r="EE4" s="2453">
        <v>207.78509521484375</v>
      </c>
      <c r="EF4" s="2453">
        <v>209.54296875</v>
      </c>
      <c r="EG4" s="2453">
        <v>213.26773071289063</v>
      </c>
      <c r="EH4" s="2453">
        <v>220.02224731445313</v>
      </c>
      <c r="EI4" s="2453">
        <v>226.38325500488301</v>
      </c>
      <c r="EJ4" s="2453">
        <v>231.02447509765625</v>
      </c>
      <c r="EK4" s="2453">
        <v>229.38255310058599</v>
      </c>
      <c r="EL4" s="2453">
        <v>235.81069946289063</v>
      </c>
      <c r="EM4" s="2453">
        <v>237.83433532714844</v>
      </c>
      <c r="EN4" s="2453">
        <v>243.915771484375</v>
      </c>
      <c r="EO4" s="2458">
        <v>248.33628845214844</v>
      </c>
      <c r="EP4" s="2457">
        <v>252.61541748046875</v>
      </c>
      <c r="EQ4" s="2453">
        <v>255.89225769042969</v>
      </c>
      <c r="ER4" s="2453">
        <v>256.5301513671875</v>
      </c>
      <c r="ES4" s="2453">
        <v>258.58828735351563</v>
      </c>
      <c r="ET4" s="2453">
        <v>260.45745849609375</v>
      </c>
      <c r="EU4" s="2453">
        <v>257.32295215052699</v>
      </c>
      <c r="EV4" s="2453">
        <v>259.06238608258002</v>
      </c>
      <c r="EW4" s="2453">
        <v>255.71210136137699</v>
      </c>
      <c r="EX4" s="2453">
        <v>258.02208852699999</v>
      </c>
      <c r="EY4" s="2453">
        <v>256.971249421849</v>
      </c>
      <c r="EZ4" s="2453">
        <v>259.35179591047199</v>
      </c>
      <c r="FA4" s="2458">
        <v>261.71670327269197</v>
      </c>
    </row>
    <row r="5" spans="1:157" s="2460" customFormat="1" ht="26.25" customHeight="1" x14ac:dyDescent="0.45">
      <c r="A5" s="2461" t="s">
        <v>1330</v>
      </c>
      <c r="B5" s="2453">
        <v>105.273</v>
      </c>
      <c r="C5" s="2453">
        <v>105.273</v>
      </c>
      <c r="D5" s="2453">
        <v>105.273</v>
      </c>
      <c r="E5" s="2453">
        <v>108.07380000000001</v>
      </c>
      <c r="F5" s="2453">
        <v>108.07380000000001</v>
      </c>
      <c r="G5" s="2453">
        <v>109.6575</v>
      </c>
      <c r="H5" s="2453">
        <v>111.53</v>
      </c>
      <c r="I5" s="2453">
        <v>110.0008</v>
      </c>
      <c r="J5" s="2454">
        <v>106.02419999999999</v>
      </c>
      <c r="K5" s="2453">
        <v>105.37390000000001</v>
      </c>
      <c r="L5" s="2453">
        <v>106.15819999999999</v>
      </c>
      <c r="M5" s="2453">
        <v>106.8374</v>
      </c>
      <c r="N5" s="2453">
        <v>112.7433</v>
      </c>
      <c r="O5" s="2453">
        <v>113.1858</v>
      </c>
      <c r="P5" s="2453">
        <v>113.92</v>
      </c>
      <c r="Q5" s="2453">
        <v>115.6005</v>
      </c>
      <c r="R5" s="2453">
        <v>116.7307</v>
      </c>
      <c r="S5" s="2453">
        <v>118.3548</v>
      </c>
      <c r="T5" s="2453">
        <v>117.1318</v>
      </c>
      <c r="U5" s="2453">
        <v>115.65</v>
      </c>
      <c r="V5" s="2453">
        <v>112.1683</v>
      </c>
      <c r="W5" s="2453">
        <v>112.2</v>
      </c>
      <c r="X5" s="2453">
        <v>113.2103</v>
      </c>
      <c r="Y5" s="2453">
        <v>114.0564</v>
      </c>
      <c r="Z5" s="2453">
        <v>120.5275</v>
      </c>
      <c r="AA5" s="2453">
        <v>121.1263</v>
      </c>
      <c r="AB5" s="2453">
        <v>122.07810000000001</v>
      </c>
      <c r="AC5" s="2453">
        <v>123.89579999999999</v>
      </c>
      <c r="AD5" s="2453">
        <v>125.2882</v>
      </c>
      <c r="AE5" s="2453">
        <v>127.111</v>
      </c>
      <c r="AF5" s="2453">
        <v>126.0348</v>
      </c>
      <c r="AG5" s="2453">
        <v>124.5137</v>
      </c>
      <c r="AH5" s="2453">
        <v>120.9395</v>
      </c>
      <c r="AI5" s="2453">
        <v>121.0138</v>
      </c>
      <c r="AJ5" s="2453">
        <v>122.1764</v>
      </c>
      <c r="AK5" s="2453">
        <v>123.18519999999999</v>
      </c>
      <c r="AL5" s="2453">
        <v>130.37010000000001</v>
      </c>
      <c r="AM5" s="2453">
        <v>131.1867</v>
      </c>
      <c r="AN5" s="2453">
        <v>132.23560000000001</v>
      </c>
      <c r="AO5" s="2453">
        <v>134.2526</v>
      </c>
      <c r="AP5" s="2453">
        <v>135.92920000000001</v>
      </c>
      <c r="AQ5" s="2453">
        <v>137.9933</v>
      </c>
      <c r="AR5" s="2453">
        <v>136.91999999999999</v>
      </c>
      <c r="AS5" s="2453">
        <v>135.06639999999999</v>
      </c>
      <c r="AT5" s="2453">
        <v>131.79050000000001</v>
      </c>
      <c r="AU5" s="2453">
        <v>131.48929999999999</v>
      </c>
      <c r="AV5" s="2453">
        <v>133.54230000000001</v>
      </c>
      <c r="AW5" s="2453">
        <v>135.12280000000001</v>
      </c>
      <c r="AX5" s="2453">
        <v>139.5017</v>
      </c>
      <c r="AY5" s="2453">
        <v>140.58439999999999</v>
      </c>
      <c r="AZ5" s="2453">
        <v>141.8227</v>
      </c>
      <c r="BA5" s="2453">
        <v>143.20189999999999</v>
      </c>
      <c r="BB5" s="2453">
        <v>144.5164</v>
      </c>
      <c r="BC5" s="2453">
        <v>146.5</v>
      </c>
      <c r="BD5" s="2453">
        <v>146.80000000000001</v>
      </c>
      <c r="BE5" s="2453">
        <v>145</v>
      </c>
      <c r="BF5" s="2453">
        <v>142.47030000000001</v>
      </c>
      <c r="BG5" s="2453">
        <v>142.2714</v>
      </c>
      <c r="BH5" s="2453">
        <v>144.0497</v>
      </c>
      <c r="BI5" s="2453">
        <v>145.90020000000001</v>
      </c>
      <c r="BJ5" s="2457">
        <v>149</v>
      </c>
      <c r="BK5" s="2453">
        <v>150.6</v>
      </c>
      <c r="BL5" s="2453">
        <v>152.19040000000001</v>
      </c>
      <c r="BM5" s="2453">
        <v>153.75</v>
      </c>
      <c r="BN5" s="2453">
        <v>155.46369999999999</v>
      </c>
      <c r="BO5" s="2453">
        <v>157.1885</v>
      </c>
      <c r="BP5" s="2453">
        <v>157.69450000000001</v>
      </c>
      <c r="BQ5" s="2453">
        <v>156.6</v>
      </c>
      <c r="BR5" s="2453">
        <v>154.80000000000001</v>
      </c>
      <c r="BS5" s="2453">
        <v>154.9931</v>
      </c>
      <c r="BT5" s="2453">
        <v>156.5</v>
      </c>
      <c r="BU5" s="2458">
        <v>158.6</v>
      </c>
      <c r="BV5" s="2457">
        <v>160.98699999999999</v>
      </c>
      <c r="BW5" s="2453">
        <v>162.84520000000001</v>
      </c>
      <c r="BX5" s="2453">
        <v>164.9178</v>
      </c>
      <c r="BY5" s="2453">
        <v>165.02690000000001</v>
      </c>
      <c r="BZ5" s="2453">
        <v>165.95179999999999</v>
      </c>
      <c r="CA5" s="2453">
        <v>167.3503</v>
      </c>
      <c r="CB5" s="2453">
        <v>168.1</v>
      </c>
      <c r="CC5" s="2453">
        <v>109.4</v>
      </c>
      <c r="CD5" s="2453">
        <v>109.06</v>
      </c>
      <c r="CE5" s="2453">
        <v>107.63623046875</v>
      </c>
      <c r="CF5" s="2453">
        <v>108.80276489257813</v>
      </c>
      <c r="CG5" s="2458">
        <v>108.15306091308594</v>
      </c>
      <c r="CH5" s="2457">
        <v>110.63280487060547</v>
      </c>
      <c r="CI5" s="2453">
        <v>111.17427825927734</v>
      </c>
      <c r="CJ5" s="2453">
        <v>112.90406799316406</v>
      </c>
      <c r="CK5" s="2453">
        <v>120.18181897192279</v>
      </c>
      <c r="CL5" s="2453">
        <v>122.89682006835938</v>
      </c>
      <c r="CM5" s="2453">
        <v>122.96978703909861</v>
      </c>
      <c r="CN5" s="2453">
        <v>123.01699322988399</v>
      </c>
      <c r="CO5" s="2453">
        <v>121.69484971595899</v>
      </c>
      <c r="CP5" s="2453">
        <v>121.04089676677999</v>
      </c>
      <c r="CQ5" s="2453">
        <v>121.1644807828266</v>
      </c>
      <c r="CR5" s="2453">
        <v>121.5415519142915</v>
      </c>
      <c r="CS5" s="2458">
        <v>123.3709894638403</v>
      </c>
      <c r="CT5" s="2457">
        <v>124.82266415275799</v>
      </c>
      <c r="CU5" s="2453">
        <v>124.8154121407334</v>
      </c>
      <c r="CV5" s="2453">
        <v>125.0705045590207</v>
      </c>
      <c r="CW5" s="2453">
        <v>127.9394489867995</v>
      </c>
      <c r="CX5" s="2453">
        <v>129.57830210562469</v>
      </c>
      <c r="CY5" s="2453">
        <v>131.94477178538801</v>
      </c>
      <c r="CZ5" s="2453">
        <v>134.64604743277141</v>
      </c>
      <c r="DA5" s="2453">
        <v>134.9101866</v>
      </c>
      <c r="DB5" s="2453">
        <v>134.91844449703689</v>
      </c>
      <c r="DC5" s="2453">
        <v>134.530719308458</v>
      </c>
      <c r="DD5" s="2453">
        <v>137.41</v>
      </c>
      <c r="DE5" s="2458">
        <v>139.11388374250001</v>
      </c>
      <c r="DF5" s="2457">
        <v>141.8827248746698</v>
      </c>
      <c r="DG5" s="2453">
        <v>146.47973294935349</v>
      </c>
      <c r="DH5" s="2453">
        <v>153.12303768650631</v>
      </c>
      <c r="DI5" s="2453">
        <v>162.02230042766899</v>
      </c>
      <c r="DJ5" s="2453">
        <v>168.56052781618419</v>
      </c>
      <c r="DK5" s="2453">
        <v>172.41194191452951</v>
      </c>
      <c r="DL5" s="2453">
        <v>178.07212757146311</v>
      </c>
      <c r="DM5" s="2453">
        <v>181.26161785931299</v>
      </c>
      <c r="DN5" s="2453">
        <v>142.29478454589844</v>
      </c>
      <c r="DO5" s="2453">
        <v>146.87936401367188</v>
      </c>
      <c r="DP5" s="2453">
        <v>162.145751953125</v>
      </c>
      <c r="DQ5" s="2458">
        <v>168.77981567382813</v>
      </c>
      <c r="DR5" s="2457">
        <v>173.55177307128906</v>
      </c>
      <c r="DS5" s="2453">
        <v>177.06462097167969</v>
      </c>
      <c r="DT5" s="2453">
        <v>175.36</v>
      </c>
      <c r="DU5" s="2453">
        <v>182.95964050292969</v>
      </c>
      <c r="DV5" s="2453">
        <v>194.36126708984375</v>
      </c>
      <c r="DW5" s="2453">
        <v>201.99026489257813</v>
      </c>
      <c r="DX5" s="2453">
        <v>209.68302917480469</v>
      </c>
      <c r="DY5" s="2453">
        <v>209.10507202148438</v>
      </c>
      <c r="DZ5" s="2453">
        <v>212.49818420410156</v>
      </c>
      <c r="EA5" s="2453">
        <v>212.64077758789063</v>
      </c>
      <c r="EB5" s="2453">
        <v>214.37901306152344</v>
      </c>
      <c r="EC5" s="2458">
        <v>217.1856689453125</v>
      </c>
      <c r="ED5" s="2457">
        <v>220.66</v>
      </c>
      <c r="EE5" s="2453">
        <v>224.96600341796875</v>
      </c>
      <c r="EF5" s="2453">
        <v>227.30755615234375</v>
      </c>
      <c r="EG5" s="2453">
        <v>232.13088989257813</v>
      </c>
      <c r="EH5" s="2453">
        <v>238.37606811523438</v>
      </c>
      <c r="EI5" s="2453">
        <v>250.50149536132813</v>
      </c>
      <c r="EJ5" s="2453">
        <v>254.65988159179688</v>
      </c>
      <c r="EK5" s="2453">
        <v>249.04103088378906</v>
      </c>
      <c r="EL5" s="2453">
        <v>259.46942138671875</v>
      </c>
      <c r="EM5" s="2453">
        <v>260.181640625</v>
      </c>
      <c r="EN5" s="2453">
        <v>270.03695678710938</v>
      </c>
      <c r="EO5" s="2458">
        <v>277.54147338867188</v>
      </c>
      <c r="EP5" s="2457">
        <v>283.19802856445313</v>
      </c>
      <c r="EQ5" s="2453">
        <v>288.15960693359375</v>
      </c>
      <c r="ER5" s="2453">
        <v>287.65234375</v>
      </c>
      <c r="ES5" s="2453">
        <v>290.24057006835938</v>
      </c>
      <c r="ET5" s="2453">
        <v>292.78857421875</v>
      </c>
      <c r="EU5" s="2453">
        <v>291.35809652495197</v>
      </c>
      <c r="EV5" s="2453">
        <v>293.22362305958097</v>
      </c>
      <c r="EW5" s="2453">
        <v>285.89797164838097</v>
      </c>
      <c r="EX5" s="2453">
        <v>287.480467134832</v>
      </c>
      <c r="EY5" s="2453">
        <v>284.87633890021499</v>
      </c>
      <c r="EZ5" s="2453">
        <v>287.88744441601898</v>
      </c>
      <c r="FA5" s="2458">
        <v>291.03934440310701</v>
      </c>
    </row>
    <row r="6" spans="1:157" s="2460" customFormat="1" ht="26.25" customHeight="1" x14ac:dyDescent="0.45">
      <c r="A6" s="2461" t="s">
        <v>1331</v>
      </c>
      <c r="B6" s="2453">
        <v>107.49651328860999</v>
      </c>
      <c r="C6" s="2453">
        <v>109.23339908981373</v>
      </c>
      <c r="D6" s="2453">
        <v>110.18401608261132</v>
      </c>
      <c r="E6" s="2453">
        <v>111.02155046125891</v>
      </c>
      <c r="F6" s="2453">
        <v>112.42813562723781</v>
      </c>
      <c r="G6" s="2453">
        <v>114.15015904490346</v>
      </c>
      <c r="H6" s="2453">
        <v>115.20091812294643</v>
      </c>
      <c r="I6" s="2453">
        <v>114.94675344068149</v>
      </c>
      <c r="J6" s="2454">
        <v>116.69631512765496</v>
      </c>
      <c r="K6" s="2453">
        <v>121.719236022042</v>
      </c>
      <c r="L6" s="2453">
        <v>122.68909617383362</v>
      </c>
      <c r="M6" s="2453">
        <v>124.29698819192387</v>
      </c>
      <c r="N6" s="2453">
        <v>127.84568603314736</v>
      </c>
      <c r="O6" s="2453">
        <v>129.93327214350339</v>
      </c>
      <c r="P6" s="2453">
        <v>131.3806577028852</v>
      </c>
      <c r="Q6" s="2453">
        <v>133.85776511725092</v>
      </c>
      <c r="R6" s="2453">
        <v>134.89277864169236</v>
      </c>
      <c r="S6" s="2453">
        <v>137.32043787730669</v>
      </c>
      <c r="T6" s="2453">
        <v>141.84623754629504</v>
      </c>
      <c r="U6" s="2453">
        <v>142.52000000000001</v>
      </c>
      <c r="V6" s="2453">
        <v>144.77448067813961</v>
      </c>
      <c r="W6" s="2453">
        <v>150.9</v>
      </c>
      <c r="X6" s="2453">
        <v>152.24869785141931</v>
      </c>
      <c r="Y6" s="2453">
        <v>153.96377550750191</v>
      </c>
      <c r="Z6" s="2453">
        <v>157.28480922272428</v>
      </c>
      <c r="AA6" s="2453">
        <v>159.77985215716657</v>
      </c>
      <c r="AB6" s="2453">
        <v>161.69599454063456</v>
      </c>
      <c r="AC6" s="2453">
        <v>164.9568213311257</v>
      </c>
      <c r="AD6" s="2453">
        <v>166.45884620466225</v>
      </c>
      <c r="AE6" s="2453">
        <v>169.73760712668937</v>
      </c>
      <c r="AF6" s="2453">
        <v>176.76633944349291</v>
      </c>
      <c r="AG6" s="2453">
        <v>175.89300658240654</v>
      </c>
      <c r="AH6" s="2453">
        <v>178.29131229414023</v>
      </c>
      <c r="AI6" s="2453">
        <v>185.56716435227162</v>
      </c>
      <c r="AJ6" s="2453">
        <v>187.56255688749582</v>
      </c>
      <c r="AK6" s="2453">
        <v>189.84906598263413</v>
      </c>
      <c r="AL6" s="2453">
        <v>197.3669403952623</v>
      </c>
      <c r="AM6" s="2453">
        <v>198.92168121040848</v>
      </c>
      <c r="AN6" s="2453">
        <v>203.181609619982</v>
      </c>
      <c r="AO6" s="2453">
        <v>205.84869403264523</v>
      </c>
      <c r="AP6" s="2453">
        <v>208.08678728734466</v>
      </c>
      <c r="AQ6" s="2453">
        <v>210.67173912551354</v>
      </c>
      <c r="AR6" s="2453">
        <v>214.28592741720638</v>
      </c>
      <c r="AS6" s="2453">
        <v>213.71841434820854</v>
      </c>
      <c r="AT6" s="2453">
        <v>216.78239707515988</v>
      </c>
      <c r="AU6" s="2453">
        <v>221.55370931293243</v>
      </c>
      <c r="AV6" s="2453">
        <v>222.61669866639235</v>
      </c>
      <c r="AW6" s="2453">
        <v>224.48026256749168</v>
      </c>
      <c r="AX6" s="2453">
        <v>230.18357364127496</v>
      </c>
      <c r="AY6" s="2453">
        <v>231.50352682286385</v>
      </c>
      <c r="AZ6" s="2453">
        <v>234.85767600803308</v>
      </c>
      <c r="BA6" s="2453">
        <v>239.38658578915681</v>
      </c>
      <c r="BB6" s="2453">
        <v>240.91730525517283</v>
      </c>
      <c r="BC6" s="2453">
        <v>242.5</v>
      </c>
      <c r="BD6" s="2453">
        <v>244.7</v>
      </c>
      <c r="BE6" s="2453">
        <v>245.2</v>
      </c>
      <c r="BF6" s="2453">
        <v>247.36650907286267</v>
      </c>
      <c r="BG6" s="2453">
        <v>250.89235924752953</v>
      </c>
      <c r="BH6" s="2453">
        <v>252.80613063596491</v>
      </c>
      <c r="BI6" s="2453">
        <v>255.08247425040207</v>
      </c>
      <c r="BJ6" s="2457">
        <v>257.89999999999998</v>
      </c>
      <c r="BK6" s="2453">
        <v>259.8</v>
      </c>
      <c r="BL6" s="2453">
        <v>262.57801310382359</v>
      </c>
      <c r="BM6" s="2453">
        <v>264.70999999999998</v>
      </c>
      <c r="BN6" s="2453">
        <v>267.06182126022497</v>
      </c>
      <c r="BO6" s="2453">
        <v>269.79071380108923</v>
      </c>
      <c r="BP6" s="2453">
        <v>270.7781719855156</v>
      </c>
      <c r="BQ6" s="2453">
        <v>271.60000000000002</v>
      </c>
      <c r="BR6" s="2453">
        <v>272.8</v>
      </c>
      <c r="BS6" s="2453">
        <v>275.42573830448407</v>
      </c>
      <c r="BT6" s="2453">
        <v>277.2</v>
      </c>
      <c r="BU6" s="2458">
        <v>279.95833843949515</v>
      </c>
      <c r="BV6" s="2457">
        <v>282.23585341980754</v>
      </c>
      <c r="BW6" s="2453">
        <v>284.85304969869969</v>
      </c>
      <c r="BX6" s="2453">
        <v>288.02011591579651</v>
      </c>
      <c r="BY6" s="2453">
        <v>292.3585970123853</v>
      </c>
      <c r="BZ6" s="2453">
        <v>295.42733173437603</v>
      </c>
      <c r="CA6" s="2453">
        <v>297.67947973334617</v>
      </c>
      <c r="CB6" s="2453">
        <v>299.8</v>
      </c>
      <c r="CC6" s="2453">
        <v>108.12</v>
      </c>
      <c r="CD6" s="2453">
        <v>108.3</v>
      </c>
      <c r="CE6" s="2453">
        <v>110.02690124511719</v>
      </c>
      <c r="CF6" s="2453">
        <v>110.42</v>
      </c>
      <c r="CG6" s="2458">
        <v>111.5037841796875</v>
      </c>
      <c r="CH6" s="2457">
        <v>112.35895538330078</v>
      </c>
      <c r="CI6" s="2453">
        <v>112.75283050537109</v>
      </c>
      <c r="CJ6" s="2453">
        <v>113.06195831298828</v>
      </c>
      <c r="CK6" s="2453">
        <v>113.91338434258449</v>
      </c>
      <c r="CL6" s="2453">
        <v>115.36531788274399</v>
      </c>
      <c r="CM6" s="2453">
        <v>117.4065409706192</v>
      </c>
      <c r="CN6" s="2453">
        <v>118.513359349872</v>
      </c>
      <c r="CO6" s="2453">
        <v>118.752000849415</v>
      </c>
      <c r="CP6" s="2453">
        <v>118.88440549383419</v>
      </c>
      <c r="CQ6" s="2453">
        <v>119.1939729978843</v>
      </c>
      <c r="CR6" s="2453">
        <v>119.5917446220549</v>
      </c>
      <c r="CS6" s="2458">
        <v>120.093615592391</v>
      </c>
      <c r="CT6" s="2457">
        <v>120.9873775414618</v>
      </c>
      <c r="CU6" s="2453">
        <v>122.6524578425265</v>
      </c>
      <c r="CV6" s="2453">
        <v>124.3552</v>
      </c>
      <c r="CW6" s="2453">
        <v>125.5387039437293</v>
      </c>
      <c r="CX6" s="2453">
        <v>126.024317726262</v>
      </c>
      <c r="CY6" s="2453">
        <v>127.06317218095781</v>
      </c>
      <c r="CZ6" s="2453">
        <v>128.71973138493439</v>
      </c>
      <c r="DA6" s="2453">
        <v>129.1413474</v>
      </c>
      <c r="DB6" s="2453">
        <v>130.63072642776919</v>
      </c>
      <c r="DC6" s="2453">
        <v>132.3582326014529</v>
      </c>
      <c r="DD6" s="2453">
        <v>133.47999999999999</v>
      </c>
      <c r="DE6" s="2458">
        <v>135.1161595771346</v>
      </c>
      <c r="DF6" s="2457">
        <v>138.10149110525751</v>
      </c>
      <c r="DG6" s="2453">
        <v>140.39679616383231</v>
      </c>
      <c r="DH6" s="2453">
        <v>145.52903898476319</v>
      </c>
      <c r="DI6" s="2453">
        <v>152.23576824365639</v>
      </c>
      <c r="DJ6" s="2453">
        <v>158.4353612656594</v>
      </c>
      <c r="DK6" s="2453">
        <v>164.087553706411</v>
      </c>
      <c r="DL6" s="2453">
        <v>169.06305372340159</v>
      </c>
      <c r="DM6" s="2453">
        <v>172.47594851089821</v>
      </c>
      <c r="DN6" s="2453">
        <v>139.28422546386719</v>
      </c>
      <c r="DO6" s="2453">
        <v>142.49337768554688</v>
      </c>
      <c r="DP6" s="2453">
        <v>152.75210571289063</v>
      </c>
      <c r="DQ6" s="2458">
        <v>158.20549011230469</v>
      </c>
      <c r="DR6" s="2457">
        <v>159.51129150390625</v>
      </c>
      <c r="DS6" s="2453">
        <v>162.26022338867188</v>
      </c>
      <c r="DT6" s="2453">
        <v>159.84</v>
      </c>
      <c r="DU6" s="2453">
        <v>161.03762817382813</v>
      </c>
      <c r="DV6" s="2453">
        <v>166.63006591796875</v>
      </c>
      <c r="DW6" s="2453">
        <v>170.96063232421875</v>
      </c>
      <c r="DX6" s="2453">
        <v>176.70680236816406</v>
      </c>
      <c r="DY6" s="2453">
        <v>176.36256408691406</v>
      </c>
      <c r="DZ6" s="2453">
        <v>180.07391357421875</v>
      </c>
      <c r="EA6" s="2453">
        <v>181.89653015136719</v>
      </c>
      <c r="EB6" s="2453">
        <v>185.89302062988281</v>
      </c>
      <c r="EC6" s="2458">
        <v>187.80014038085938</v>
      </c>
      <c r="ED6" s="2457">
        <v>192.22</v>
      </c>
      <c r="EE6" s="2453">
        <v>194.63729858398438</v>
      </c>
      <c r="EF6" s="2453">
        <v>195.94850158691406</v>
      </c>
      <c r="EG6" s="2453">
        <v>198.83258056640625</v>
      </c>
      <c r="EH6" s="2453">
        <v>205.96031188964844</v>
      </c>
      <c r="EI6" s="2453">
        <v>207.90481567382813</v>
      </c>
      <c r="EJ6" s="2453">
        <v>212.91603088378906</v>
      </c>
      <c r="EK6" s="2453">
        <v>214.321044921875</v>
      </c>
      <c r="EL6" s="2453">
        <v>217.68434143066406</v>
      </c>
      <c r="EM6" s="2453">
        <v>220.71273803710938</v>
      </c>
      <c r="EN6" s="2453">
        <v>240.1</v>
      </c>
      <c r="EO6" s="2458">
        <v>225.96043395996094</v>
      </c>
      <c r="EP6" s="2457">
        <v>229.18424987792969</v>
      </c>
      <c r="EQ6" s="2453">
        <v>231.17033386230469</v>
      </c>
      <c r="ER6" s="2453">
        <v>232.68557739257813</v>
      </c>
      <c r="ES6" s="2453">
        <v>234.33760070800781</v>
      </c>
      <c r="ET6" s="2453">
        <v>235.68669128417969</v>
      </c>
      <c r="EU6" s="2453">
        <v>231.562048014098</v>
      </c>
      <c r="EV6" s="2453">
        <v>233.20604355424899</v>
      </c>
      <c r="EW6" s="2453">
        <v>232.86468659193901</v>
      </c>
      <c r="EX6" s="2453">
        <v>235.54222849547901</v>
      </c>
      <c r="EY6" s="2453">
        <v>235.686001552596</v>
      </c>
      <c r="EZ6" s="2453">
        <v>237.65041922223199</v>
      </c>
      <c r="FA6" s="2458">
        <v>239.09994592613199</v>
      </c>
    </row>
    <row r="7" spans="1:157" ht="26.25" customHeight="1" x14ac:dyDescent="0.45">
      <c r="A7" s="2462" t="s">
        <v>1332</v>
      </c>
      <c r="B7" s="2463">
        <v>108.00490000000001</v>
      </c>
      <c r="C7" s="2463">
        <v>108.00490000000001</v>
      </c>
      <c r="D7" s="2463">
        <v>108.9794</v>
      </c>
      <c r="E7" s="2463">
        <v>109.4081</v>
      </c>
      <c r="F7" s="2463">
        <v>109.6566</v>
      </c>
      <c r="G7" s="2463">
        <v>110.6665</v>
      </c>
      <c r="H7" s="2463">
        <v>110.9525</v>
      </c>
      <c r="I7" s="2463">
        <v>111.34569999999999</v>
      </c>
      <c r="J7" s="97">
        <v>112.1153</v>
      </c>
      <c r="K7" s="2463">
        <v>114.72750000000001</v>
      </c>
      <c r="L7" s="2463">
        <v>116.61579999999999</v>
      </c>
      <c r="M7" s="2463">
        <v>118.1484</v>
      </c>
      <c r="N7" s="2463">
        <v>122.1228</v>
      </c>
      <c r="O7" s="2463">
        <v>122.5381</v>
      </c>
      <c r="P7" s="2463">
        <v>122.5381</v>
      </c>
      <c r="Q7" s="2463">
        <v>123.1311</v>
      </c>
      <c r="R7" s="2463">
        <v>125.1618</v>
      </c>
      <c r="S7" s="2463">
        <v>127.60720000000001</v>
      </c>
      <c r="T7" s="2463">
        <v>127.7084</v>
      </c>
      <c r="U7" s="2463">
        <v>127.9</v>
      </c>
      <c r="V7" s="2463">
        <v>129.26179999999999</v>
      </c>
      <c r="W7" s="2463">
        <v>134.23560000000001</v>
      </c>
      <c r="X7" s="2463">
        <v>136.215</v>
      </c>
      <c r="Y7" s="2463">
        <v>138.60990000000001</v>
      </c>
      <c r="Z7" s="2463">
        <v>142.20009999999999</v>
      </c>
      <c r="AA7" s="2463">
        <v>144.14529999999999</v>
      </c>
      <c r="AB7" s="2463">
        <v>147.13200000000001</v>
      </c>
      <c r="AC7" s="2463">
        <v>148.9271</v>
      </c>
      <c r="AD7" s="2463">
        <v>149.99969999999999</v>
      </c>
      <c r="AE7" s="2463">
        <v>153.22190000000001</v>
      </c>
      <c r="AF7" s="2463">
        <v>153.41390000000001</v>
      </c>
      <c r="AG7" s="2463">
        <v>155.41409999999999</v>
      </c>
      <c r="AH7" s="2463">
        <v>156.114</v>
      </c>
      <c r="AI7" s="2463">
        <v>161.90649999999999</v>
      </c>
      <c r="AJ7" s="2463">
        <v>162.7002</v>
      </c>
      <c r="AK7" s="2463">
        <v>165.18520000000001</v>
      </c>
      <c r="AL7" s="2463">
        <v>167.12710000000001</v>
      </c>
      <c r="AM7" s="2463">
        <v>168.0265</v>
      </c>
      <c r="AN7" s="2463">
        <v>169.6446</v>
      </c>
      <c r="AO7" s="2463">
        <v>171.97460000000001</v>
      </c>
      <c r="AP7" s="2463">
        <v>174.0487</v>
      </c>
      <c r="AQ7" s="2463">
        <v>176.32130000000001</v>
      </c>
      <c r="AR7" s="2463">
        <v>178.6353</v>
      </c>
      <c r="AS7" s="2463">
        <v>178.03460000000001</v>
      </c>
      <c r="AT7" s="2463">
        <v>180.57599999999999</v>
      </c>
      <c r="AU7" s="2463">
        <v>183.89660000000001</v>
      </c>
      <c r="AV7" s="2463">
        <v>185.1661</v>
      </c>
      <c r="AW7" s="2463">
        <v>187.4588</v>
      </c>
      <c r="AX7" s="2463">
        <v>190.07079999999999</v>
      </c>
      <c r="AY7" s="2463">
        <v>191.3998</v>
      </c>
      <c r="AZ7" s="2463">
        <v>193.19499999999999</v>
      </c>
      <c r="BA7" s="2463">
        <v>194.3415</v>
      </c>
      <c r="BB7" s="2463">
        <v>196.155</v>
      </c>
      <c r="BC7" s="2463">
        <v>196.93940000000001</v>
      </c>
      <c r="BD7" s="2463">
        <v>199.1</v>
      </c>
      <c r="BE7" s="2463">
        <v>199.5</v>
      </c>
      <c r="BF7" s="2463">
        <v>200.8801</v>
      </c>
      <c r="BG7" s="2463">
        <v>201.74469999999999</v>
      </c>
      <c r="BH7" s="2463">
        <v>202.90620000000001</v>
      </c>
      <c r="BI7" s="2463">
        <v>206.2388</v>
      </c>
      <c r="BJ7" s="2464">
        <v>206.9</v>
      </c>
      <c r="BK7" s="2463">
        <v>208.2</v>
      </c>
      <c r="BL7" s="2463">
        <v>213.09649999999999</v>
      </c>
      <c r="BM7" s="2463">
        <v>212.78360000000001</v>
      </c>
      <c r="BN7" s="2463">
        <v>214.38900000000001</v>
      </c>
      <c r="BO7" s="2463">
        <v>214.61969999999999</v>
      </c>
      <c r="BP7" s="2463">
        <v>214.84569999999999</v>
      </c>
      <c r="BQ7" s="2463">
        <v>215.2</v>
      </c>
      <c r="BR7" s="2463">
        <v>216.4</v>
      </c>
      <c r="BS7" s="2463">
        <v>218.91470000000001</v>
      </c>
      <c r="BT7" s="2463">
        <v>219.4</v>
      </c>
      <c r="BU7" s="2465">
        <v>221.9</v>
      </c>
      <c r="BV7" s="2464">
        <v>224.035</v>
      </c>
      <c r="BW7" s="2463">
        <v>226.42769999999999</v>
      </c>
      <c r="BX7" s="2463">
        <v>228.1001</v>
      </c>
      <c r="BY7" s="2463">
        <v>231.21109999999999</v>
      </c>
      <c r="BZ7" s="2463">
        <v>234.7833</v>
      </c>
      <c r="CA7" s="2463">
        <v>235.86449999999999</v>
      </c>
      <c r="CB7" s="2463">
        <v>242.4</v>
      </c>
      <c r="CC7" s="2463">
        <v>113.34</v>
      </c>
      <c r="CD7" s="2463">
        <v>113.38</v>
      </c>
      <c r="CE7" s="2463">
        <v>116.03739166259766</v>
      </c>
      <c r="CF7" s="2463">
        <v>117.33799743652344</v>
      </c>
      <c r="CG7" s="2465">
        <v>118.29552459716797</v>
      </c>
      <c r="CH7" s="2464">
        <v>118.31958770751953</v>
      </c>
      <c r="CI7" s="2463">
        <v>119.38271331787109</v>
      </c>
      <c r="CJ7" s="2463">
        <v>119.7229438250961</v>
      </c>
      <c r="CK7" s="2463">
        <v>125.4829080666178</v>
      </c>
      <c r="CL7" s="2463">
        <v>121.04100336789431</v>
      </c>
      <c r="CM7" s="2463">
        <v>122.16871727563419</v>
      </c>
      <c r="CN7" s="2463">
        <v>122.366120282152</v>
      </c>
      <c r="CO7" s="2463">
        <v>124.0328548843455</v>
      </c>
      <c r="CP7" s="2463">
        <v>123.59674735877179</v>
      </c>
      <c r="CQ7" s="2463">
        <v>123.7893251714399</v>
      </c>
      <c r="CR7" s="2463">
        <v>124.2285125106856</v>
      </c>
      <c r="CS7" s="2465">
        <v>125.4048134363191</v>
      </c>
      <c r="CT7" s="2464">
        <v>127.10240664173131</v>
      </c>
      <c r="CU7" s="2463">
        <v>127.92564435814489</v>
      </c>
      <c r="CV7" s="2463">
        <v>128.19998880463561</v>
      </c>
      <c r="CW7" s="2463">
        <v>129.3316024509806</v>
      </c>
      <c r="CX7" s="2463">
        <v>129.83323562640851</v>
      </c>
      <c r="CY7" s="2463">
        <v>130.0822175849232</v>
      </c>
      <c r="CZ7" s="2463">
        <v>132.0563804080108</v>
      </c>
      <c r="DA7" s="2463">
        <v>131.98010540000001</v>
      </c>
      <c r="DB7" s="2463">
        <v>133.62896704846011</v>
      </c>
      <c r="DC7" s="2463">
        <v>136.2105154986283</v>
      </c>
      <c r="DD7" s="2463">
        <v>135.68684797045199</v>
      </c>
      <c r="DE7" s="2465">
        <v>137.42560521500471</v>
      </c>
      <c r="DF7" s="2464">
        <v>137.2436458851742</v>
      </c>
      <c r="DG7" s="2463">
        <v>139.46540346275461</v>
      </c>
      <c r="DH7" s="2463">
        <v>142.77104796906929</v>
      </c>
      <c r="DI7" s="2463">
        <v>150.37069817640059</v>
      </c>
      <c r="DJ7" s="2463">
        <v>153.82489383982929</v>
      </c>
      <c r="DK7" s="2463">
        <v>157.87977818280669</v>
      </c>
      <c r="DL7" s="2463">
        <v>160.0915913821332</v>
      </c>
      <c r="DM7" s="2463">
        <v>163.2091714097424</v>
      </c>
      <c r="DN7" s="2463">
        <v>123.87957763671875</v>
      </c>
      <c r="DO7" s="2463">
        <v>128.63433837890625</v>
      </c>
      <c r="DP7" s="2463">
        <v>139.75799560546875</v>
      </c>
      <c r="DQ7" s="2465">
        <v>144.57012939453125</v>
      </c>
      <c r="DR7" s="2464">
        <v>149.38259887695313</v>
      </c>
      <c r="DS7" s="2463">
        <v>153.14866638183594</v>
      </c>
      <c r="DT7" s="2463">
        <v>153.1663818359375</v>
      </c>
      <c r="DU7" s="2463">
        <v>157.11177062988281</v>
      </c>
      <c r="DV7" s="2463">
        <v>166.01655578613281</v>
      </c>
      <c r="DW7" s="2463">
        <v>172.57806396484375</v>
      </c>
      <c r="DX7" s="2463">
        <v>180.9195556640625</v>
      </c>
      <c r="DY7" s="2463">
        <v>181.48744201660156</v>
      </c>
      <c r="DZ7" s="2463">
        <v>185.09684753417969</v>
      </c>
      <c r="EA7" s="2463">
        <v>187.43391418457031</v>
      </c>
      <c r="EB7" s="2463">
        <v>194.32414245605469</v>
      </c>
      <c r="EC7" s="2465">
        <v>199.74114990234375</v>
      </c>
      <c r="ED7" s="2464">
        <v>206.97</v>
      </c>
      <c r="EE7" s="2463">
        <v>212.152587890625</v>
      </c>
      <c r="EF7" s="2463">
        <v>215.94279479980469</v>
      </c>
      <c r="EG7" s="2463">
        <v>218.95843505859375</v>
      </c>
      <c r="EH7" s="2463">
        <v>222.89480590820313</v>
      </c>
      <c r="EI7" s="2463">
        <v>228.38887023925801</v>
      </c>
      <c r="EJ7" s="2463">
        <v>229.43212890625</v>
      </c>
      <c r="EK7" s="2463">
        <v>226.92633056640625</v>
      </c>
      <c r="EL7" s="2463">
        <v>236.10299682617188</v>
      </c>
      <c r="EM7" s="2463">
        <v>246.47314453125</v>
      </c>
      <c r="EN7" s="2463">
        <v>252.60594177246094</v>
      </c>
      <c r="EO7" s="2465">
        <v>256.46255493164102</v>
      </c>
      <c r="EP7" s="2464">
        <v>263.29696655273438</v>
      </c>
      <c r="EQ7" s="2463">
        <v>266.4932861328125</v>
      </c>
      <c r="ER7" s="2463">
        <v>267.41571044921875</v>
      </c>
      <c r="ES7" s="2463">
        <v>271.50094604492188</v>
      </c>
      <c r="ET7" s="2463">
        <v>272.780029296875</v>
      </c>
      <c r="EU7" s="2463">
        <v>265.04040340205199</v>
      </c>
      <c r="EV7" s="2463">
        <v>271.32255738294702</v>
      </c>
      <c r="EW7" s="2463">
        <v>270.85363336008402</v>
      </c>
      <c r="EX7" s="2463">
        <v>272.47536392460302</v>
      </c>
      <c r="EY7" s="2463">
        <v>272.020319012416</v>
      </c>
      <c r="EZ7" s="2463">
        <v>272.54545522257803</v>
      </c>
      <c r="FA7" s="2465">
        <v>278.65063742603502</v>
      </c>
    </row>
    <row r="8" spans="1:157" ht="26.25" customHeight="1" x14ac:dyDescent="0.45">
      <c r="A8" s="2462" t="s">
        <v>1333</v>
      </c>
      <c r="B8" s="2463">
        <v>109.53749999999999</v>
      </c>
      <c r="C8" s="2463">
        <v>110.91370000000001</v>
      </c>
      <c r="D8" s="2463">
        <v>112.7704</v>
      </c>
      <c r="E8" s="2463">
        <v>113.85899999999999</v>
      </c>
      <c r="F8" s="2463">
        <v>115.6801</v>
      </c>
      <c r="G8" s="2463">
        <v>116.17700000000001</v>
      </c>
      <c r="H8" s="2463">
        <v>119.0146</v>
      </c>
      <c r="I8" s="2463">
        <v>119.4319</v>
      </c>
      <c r="J8" s="97">
        <v>119.867</v>
      </c>
      <c r="K8" s="2463">
        <v>122.95740000000001</v>
      </c>
      <c r="L8" s="2463">
        <v>124.3522</v>
      </c>
      <c r="M8" s="2463">
        <v>124.4156</v>
      </c>
      <c r="N8" s="2463">
        <v>131.62880000000001</v>
      </c>
      <c r="O8" s="2463">
        <v>131.5729</v>
      </c>
      <c r="P8" s="2463">
        <v>131.5729</v>
      </c>
      <c r="Q8" s="2463">
        <v>130.80940000000001</v>
      </c>
      <c r="R8" s="2463">
        <v>132.0778</v>
      </c>
      <c r="S8" s="2463">
        <v>134.00139999999999</v>
      </c>
      <c r="T8" s="2463">
        <v>134.3261</v>
      </c>
      <c r="U8" s="2463">
        <v>135.4</v>
      </c>
      <c r="V8" s="2463">
        <v>137.7063</v>
      </c>
      <c r="W8" s="2463">
        <v>144.60120000000001</v>
      </c>
      <c r="X8" s="2463">
        <v>146.3425</v>
      </c>
      <c r="Y8" s="2463">
        <v>150.3082</v>
      </c>
      <c r="Z8" s="2463">
        <v>156.50970000000001</v>
      </c>
      <c r="AA8" s="2463">
        <v>160.9306</v>
      </c>
      <c r="AB8" s="2463">
        <v>161.09610000000001</v>
      </c>
      <c r="AC8" s="2463">
        <v>161.83590000000001</v>
      </c>
      <c r="AD8" s="2463">
        <v>164.24379999999999</v>
      </c>
      <c r="AE8" s="2463">
        <v>166.5333</v>
      </c>
      <c r="AF8" s="2463">
        <v>167.804</v>
      </c>
      <c r="AG8" s="2463">
        <v>169.3578</v>
      </c>
      <c r="AH8" s="2463">
        <v>172.02699999999999</v>
      </c>
      <c r="AI8" s="2463">
        <v>180.0865</v>
      </c>
      <c r="AJ8" s="2463">
        <v>183.7861</v>
      </c>
      <c r="AK8" s="2463">
        <v>186.5513</v>
      </c>
      <c r="AL8" s="2463">
        <v>189.93119999999999</v>
      </c>
      <c r="AM8" s="2463">
        <v>192.1412</v>
      </c>
      <c r="AN8" s="2463">
        <v>194.88069999999999</v>
      </c>
      <c r="AO8" s="2463">
        <v>199.0573</v>
      </c>
      <c r="AP8" s="2463">
        <v>201.70689999999999</v>
      </c>
      <c r="AQ8" s="2463">
        <v>204.21639999999999</v>
      </c>
      <c r="AR8" s="2463">
        <v>208.50899999999999</v>
      </c>
      <c r="AS8" s="2463">
        <v>208.03270000000001</v>
      </c>
      <c r="AT8" s="2463">
        <v>211.87090000000001</v>
      </c>
      <c r="AU8" s="2463">
        <v>214.6617</v>
      </c>
      <c r="AV8" s="2463">
        <v>215.46799999999999</v>
      </c>
      <c r="AW8" s="2463">
        <v>217.1036</v>
      </c>
      <c r="AX8" s="2463">
        <v>224.12559999999999</v>
      </c>
      <c r="AY8" s="2463">
        <v>226.4255</v>
      </c>
      <c r="AZ8" s="2463">
        <v>230.30840000000001</v>
      </c>
      <c r="BA8" s="2463">
        <v>232.34950000000001</v>
      </c>
      <c r="BB8" s="2463">
        <v>235.07419999999999</v>
      </c>
      <c r="BC8" s="2463">
        <v>238.0609</v>
      </c>
      <c r="BD8" s="2463">
        <v>241.2</v>
      </c>
      <c r="BE8" s="2463">
        <v>242.6</v>
      </c>
      <c r="BF8" s="2463">
        <v>246.09440000000001</v>
      </c>
      <c r="BG8" s="2463">
        <v>251.31469999999999</v>
      </c>
      <c r="BH8" s="2463">
        <v>254.82149999999999</v>
      </c>
      <c r="BI8" s="2463">
        <v>257.88709999999998</v>
      </c>
      <c r="BJ8" s="2464">
        <v>261.5</v>
      </c>
      <c r="BK8" s="2463">
        <v>264</v>
      </c>
      <c r="BL8" s="2463">
        <v>268.14850000000001</v>
      </c>
      <c r="BM8" s="2463">
        <v>272.19880000000001</v>
      </c>
      <c r="BN8" s="2463">
        <v>275.6123</v>
      </c>
      <c r="BO8" s="2463">
        <v>276.3399</v>
      </c>
      <c r="BP8" s="2463">
        <v>278.3793</v>
      </c>
      <c r="BQ8" s="2463">
        <v>279.39999999999998</v>
      </c>
      <c r="BR8" s="2463">
        <v>281.39999999999998</v>
      </c>
      <c r="BS8" s="2463">
        <v>285.07319999999999</v>
      </c>
      <c r="BT8" s="2463">
        <v>286.89999999999998</v>
      </c>
      <c r="BU8" s="2465">
        <v>291.39999999999998</v>
      </c>
      <c r="BV8" s="2464">
        <v>294.81810000000002</v>
      </c>
      <c r="BW8" s="2463">
        <v>299.00529999999998</v>
      </c>
      <c r="BX8" s="2463">
        <v>303.80180000000001</v>
      </c>
      <c r="BY8" s="2463">
        <v>311.08080000000001</v>
      </c>
      <c r="BZ8" s="2463">
        <v>316.9957</v>
      </c>
      <c r="CA8" s="2463">
        <v>318.24849999999998</v>
      </c>
      <c r="CB8" s="2463">
        <v>371.6</v>
      </c>
      <c r="CC8" s="2463">
        <v>107.29616546630859</v>
      </c>
      <c r="CD8" s="2463">
        <v>107.32</v>
      </c>
      <c r="CE8" s="2463">
        <v>108.71126556396484</v>
      </c>
      <c r="CF8" s="2463">
        <v>108.72574615478516</v>
      </c>
      <c r="CG8" s="2465">
        <v>108.86622619628906</v>
      </c>
      <c r="CH8" s="2464">
        <v>110.30287170410156</v>
      </c>
      <c r="CI8" s="2463">
        <v>112.01537322998047</v>
      </c>
      <c r="CJ8" s="2463">
        <v>113.2020476825905</v>
      </c>
      <c r="CK8" s="2463">
        <v>116.3906926835151</v>
      </c>
      <c r="CL8" s="2463">
        <v>113.9940973771506</v>
      </c>
      <c r="CM8" s="2463">
        <v>114.7283869908906</v>
      </c>
      <c r="CN8" s="2463">
        <v>115.13663195561701</v>
      </c>
      <c r="CO8" s="2463">
        <v>115.6370413850956</v>
      </c>
      <c r="CP8" s="2463">
        <v>116.0035370466745</v>
      </c>
      <c r="CQ8" s="2463">
        <v>116.31824665077001</v>
      </c>
      <c r="CR8" s="2463">
        <v>116.8143251113919</v>
      </c>
      <c r="CS8" s="2465">
        <v>117.50981458783021</v>
      </c>
      <c r="CT8" s="2464">
        <v>118.256769195969</v>
      </c>
      <c r="CU8" s="2463">
        <v>118.978285487587</v>
      </c>
      <c r="CV8" s="2463">
        <v>119.2635841603729</v>
      </c>
      <c r="CW8" s="2463">
        <v>121.2139265482998</v>
      </c>
      <c r="CX8" s="2463">
        <v>121.359772933492</v>
      </c>
      <c r="CY8" s="2463">
        <v>121.6382478142382</v>
      </c>
      <c r="CZ8" s="2463">
        <v>123.14107247578239</v>
      </c>
      <c r="DA8" s="2463">
        <v>123.2053999</v>
      </c>
      <c r="DB8" s="2463">
        <v>123.9479917127822</v>
      </c>
      <c r="DC8" s="2463">
        <v>125.2708690665789</v>
      </c>
      <c r="DD8" s="2463">
        <v>126.6142705972124</v>
      </c>
      <c r="DE8" s="2465">
        <v>127.646594365515</v>
      </c>
      <c r="DF8" s="2464">
        <v>128.09542070706379</v>
      </c>
      <c r="DG8" s="2463">
        <v>130.2912707441335</v>
      </c>
      <c r="DH8" s="2463">
        <v>133.85335195820281</v>
      </c>
      <c r="DI8" s="2463">
        <v>140.12818615785741</v>
      </c>
      <c r="DJ8" s="2463">
        <v>145.86072798931849</v>
      </c>
      <c r="DK8" s="2463">
        <v>150.63784043116939</v>
      </c>
      <c r="DL8" s="2463">
        <v>153.56739849219181</v>
      </c>
      <c r="DM8" s="2463">
        <v>155.45233403837119</v>
      </c>
      <c r="DN8" s="2463">
        <v>130.7490234375</v>
      </c>
      <c r="DO8" s="2463">
        <v>133.73490905761719</v>
      </c>
      <c r="DP8" s="2463">
        <v>142.87669372558594</v>
      </c>
      <c r="DQ8" s="2465">
        <v>147.76092529296875</v>
      </c>
      <c r="DR8" s="2464">
        <v>149.99562072753906</v>
      </c>
      <c r="DS8" s="2463">
        <v>152.83500671386719</v>
      </c>
      <c r="DT8" s="2463">
        <v>151.05570983886719</v>
      </c>
      <c r="DU8" s="2463">
        <v>153.29266357421875</v>
      </c>
      <c r="DV8" s="2463">
        <v>159.50447082519531</v>
      </c>
      <c r="DW8" s="2463">
        <v>164.58198547363281</v>
      </c>
      <c r="DX8" s="2463">
        <v>170.63368225097656</v>
      </c>
      <c r="DY8" s="2463">
        <v>171.77986145019531</v>
      </c>
      <c r="DZ8" s="2463">
        <v>173.30563354492188</v>
      </c>
      <c r="EA8" s="2463">
        <v>174.68913269042969</v>
      </c>
      <c r="EB8" s="2463">
        <v>178.24362182617188</v>
      </c>
      <c r="EC8" s="2465">
        <v>180.73419189453125</v>
      </c>
      <c r="ED8" s="2464">
        <v>184.15</v>
      </c>
      <c r="EE8" s="2463">
        <v>187.17745971679688</v>
      </c>
      <c r="EF8" s="2463">
        <v>188.00108337402344</v>
      </c>
      <c r="EG8" s="2463">
        <v>189.82945251464844</v>
      </c>
      <c r="EH8" s="2463">
        <v>192.2132568359375</v>
      </c>
      <c r="EI8" s="2463">
        <v>194.56228637695313</v>
      </c>
      <c r="EJ8" s="2463">
        <v>199.40065002441406</v>
      </c>
      <c r="EK8" s="2463">
        <v>202.55728149414063</v>
      </c>
      <c r="EL8" s="2463">
        <v>206.28419494628906</v>
      </c>
      <c r="EM8" s="2463">
        <v>209.9228515625</v>
      </c>
      <c r="EN8" s="2463">
        <v>214.11775207519531</v>
      </c>
      <c r="EO8" s="2465">
        <v>216.8800048828125</v>
      </c>
      <c r="EP8" s="2464">
        <v>220.68074035644531</v>
      </c>
      <c r="EQ8" s="2463">
        <v>223.18464660644531</v>
      </c>
      <c r="ER8" s="2463">
        <v>224.3621826171875</v>
      </c>
      <c r="ES8" s="2463">
        <v>227.14773559570313</v>
      </c>
      <c r="ET8" s="2463">
        <v>229.35635375976563</v>
      </c>
      <c r="EU8" s="2463">
        <v>228.00281116180199</v>
      </c>
      <c r="EV8" s="2463">
        <v>228.844549551645</v>
      </c>
      <c r="EW8" s="2463">
        <v>228.603101326613</v>
      </c>
      <c r="EX8" s="2463">
        <v>229.00926743173</v>
      </c>
      <c r="EY8" s="2463">
        <v>229.918743826411</v>
      </c>
      <c r="EZ8" s="2463">
        <v>235.239902039387</v>
      </c>
      <c r="FA8" s="2465">
        <v>238.335214114487</v>
      </c>
    </row>
    <row r="9" spans="1:157" ht="26.25" customHeight="1" x14ac:dyDescent="0.45">
      <c r="A9" s="2462" t="s">
        <v>1334</v>
      </c>
      <c r="B9" s="2463">
        <v>107.98260000000001</v>
      </c>
      <c r="C9" s="2463">
        <v>111.18940000000001</v>
      </c>
      <c r="D9" s="2463">
        <v>111.18940000000001</v>
      </c>
      <c r="E9" s="2463">
        <v>111.18940000000001</v>
      </c>
      <c r="F9" s="2463">
        <v>111.18940000000001</v>
      </c>
      <c r="G9" s="2463">
        <v>113.2559</v>
      </c>
      <c r="H9" s="2463">
        <v>113.2559</v>
      </c>
      <c r="I9" s="2463">
        <v>113.68510000000001</v>
      </c>
      <c r="J9" s="97">
        <v>113.8843</v>
      </c>
      <c r="K9" s="2463">
        <v>143.2636</v>
      </c>
      <c r="L9" s="2463">
        <v>143.63210000000001</v>
      </c>
      <c r="M9" s="2463">
        <v>144.88040000000001</v>
      </c>
      <c r="N9" s="2463">
        <v>148.93790000000001</v>
      </c>
      <c r="O9" s="2463">
        <v>154.40190000000001</v>
      </c>
      <c r="P9" s="2463">
        <v>159.87799999999999</v>
      </c>
      <c r="Q9" s="2463">
        <v>167.38229999999999</v>
      </c>
      <c r="R9" s="2463">
        <v>167.9222</v>
      </c>
      <c r="S9" s="2463">
        <v>173.96729999999999</v>
      </c>
      <c r="T9" s="2463">
        <v>183.45859999999999</v>
      </c>
      <c r="U9" s="2463">
        <v>183.9</v>
      </c>
      <c r="V9" s="2463">
        <v>186.2544</v>
      </c>
      <c r="W9" s="2463">
        <v>194.85230000000001</v>
      </c>
      <c r="X9" s="2463">
        <v>195.5625</v>
      </c>
      <c r="Y9" s="2463">
        <v>195.93119999999999</v>
      </c>
      <c r="Z9" s="2463">
        <v>196.97389999999999</v>
      </c>
      <c r="AA9" s="2463">
        <v>198.59</v>
      </c>
      <c r="AB9" s="2463">
        <v>201.70689999999999</v>
      </c>
      <c r="AC9" s="2463">
        <v>209.15790000000001</v>
      </c>
      <c r="AD9" s="2463">
        <v>210.5908</v>
      </c>
      <c r="AE9" s="2463">
        <v>217.10409999999999</v>
      </c>
      <c r="AF9" s="2463">
        <v>233.1096</v>
      </c>
      <c r="AG9" s="2463">
        <v>227.0873</v>
      </c>
      <c r="AH9" s="2463">
        <v>230.14429999999999</v>
      </c>
      <c r="AI9" s="2463">
        <v>239.83770000000001</v>
      </c>
      <c r="AJ9" s="2463">
        <v>242.7242</v>
      </c>
      <c r="AK9" s="2463">
        <v>243.4453</v>
      </c>
      <c r="AL9" s="2463">
        <v>286.55759999999998</v>
      </c>
      <c r="AM9" s="2463">
        <v>280.05739999999997</v>
      </c>
      <c r="AN9" s="2463">
        <v>281.61250000000001</v>
      </c>
      <c r="AO9" s="2463">
        <v>283.98590000000002</v>
      </c>
      <c r="AP9" s="2463">
        <v>285.77879999999999</v>
      </c>
      <c r="AQ9" s="2463">
        <v>288.22179999999997</v>
      </c>
      <c r="AR9" s="2463">
        <v>292.36849999999998</v>
      </c>
      <c r="AS9" s="2463">
        <v>290.80829999999997</v>
      </c>
      <c r="AT9" s="2463">
        <v>294.5163</v>
      </c>
      <c r="AU9" s="2463">
        <v>295.19929999999999</v>
      </c>
      <c r="AV9" s="2463">
        <v>292.06549999999999</v>
      </c>
      <c r="AW9" s="2463">
        <v>292.63220000000001</v>
      </c>
      <c r="AX9" s="2463">
        <v>299.21780000000001</v>
      </c>
      <c r="AY9" s="2463">
        <v>300.0154</v>
      </c>
      <c r="AZ9" s="2463">
        <v>303.91730000000001</v>
      </c>
      <c r="BA9" s="2463">
        <v>305.87450000000001</v>
      </c>
      <c r="BB9" s="2463">
        <v>306.87479999999999</v>
      </c>
      <c r="BC9" s="2463">
        <v>308.70209999999997</v>
      </c>
      <c r="BD9" s="2463">
        <v>310.5</v>
      </c>
      <c r="BE9" s="2463">
        <v>310.7</v>
      </c>
      <c r="BF9" s="2463">
        <v>312.48919999999998</v>
      </c>
      <c r="BG9" s="2463">
        <v>315.51679999999999</v>
      </c>
      <c r="BH9" s="2463">
        <v>317.25709999999998</v>
      </c>
      <c r="BI9" s="2463">
        <v>319.08100000000002</v>
      </c>
      <c r="BJ9" s="2464">
        <v>321.5</v>
      </c>
      <c r="BK9" s="2463">
        <v>323.39999999999998</v>
      </c>
      <c r="BL9" s="2463">
        <v>326.22640000000001</v>
      </c>
      <c r="BM9" s="2463">
        <v>317.74509999999998</v>
      </c>
      <c r="BN9" s="2463">
        <v>318.81880000000001</v>
      </c>
      <c r="BO9" s="2463">
        <v>319.1413</v>
      </c>
      <c r="BP9" s="2463">
        <v>319.95699999999999</v>
      </c>
      <c r="BQ9" s="2463">
        <v>320.89999999999998</v>
      </c>
      <c r="BR9" s="2463">
        <v>322</v>
      </c>
      <c r="BS9" s="2463">
        <v>324.44299999999998</v>
      </c>
      <c r="BT9" s="2463">
        <v>326.89999999999998</v>
      </c>
      <c r="BU9" s="2465">
        <v>329.9</v>
      </c>
      <c r="BV9" s="2464">
        <v>330.73540000000003</v>
      </c>
      <c r="BW9" s="2463">
        <v>331.73840000000001</v>
      </c>
      <c r="BX9" s="2463">
        <v>332.91609999999997</v>
      </c>
      <c r="BY9" s="2463">
        <v>336.88760000000002</v>
      </c>
      <c r="BZ9" s="2463">
        <v>339.57049999999998</v>
      </c>
      <c r="CA9" s="2463">
        <v>340.7312</v>
      </c>
      <c r="CB9" s="2463">
        <v>348.8</v>
      </c>
      <c r="CC9" s="2463">
        <v>111.87338256835938</v>
      </c>
      <c r="CD9" s="2463">
        <v>112.02</v>
      </c>
      <c r="CE9" s="2463">
        <v>112.38541412353516</v>
      </c>
      <c r="CF9" s="2463">
        <v>112.62979125976563</v>
      </c>
      <c r="CG9" s="2465">
        <v>114.46399688720703</v>
      </c>
      <c r="CH9" s="2464">
        <v>116.22099304199219</v>
      </c>
      <c r="CI9" s="2463">
        <v>116.50225830078125</v>
      </c>
      <c r="CJ9" s="2463">
        <v>122.1830273416131</v>
      </c>
      <c r="CK9" s="2463">
        <v>125.13198502369001</v>
      </c>
      <c r="CL9" s="2463">
        <v>127.490913018597</v>
      </c>
      <c r="CM9" s="2463">
        <v>134.32464650502021</v>
      </c>
      <c r="CN9" s="2463">
        <v>134.97956724445899</v>
      </c>
      <c r="CO9" s="2463">
        <v>135.08743637891641</v>
      </c>
      <c r="CP9" s="2463">
        <v>134.74834983488239</v>
      </c>
      <c r="CQ9" s="2463">
        <v>135.11315929844841</v>
      </c>
      <c r="CR9" s="2463">
        <v>136.2849886546397</v>
      </c>
      <c r="CS9" s="2465">
        <v>137.430793345875</v>
      </c>
      <c r="CT9" s="2464">
        <v>138.33255662164049</v>
      </c>
      <c r="CU9" s="2463">
        <v>143.76385496782979</v>
      </c>
      <c r="CV9" s="2463">
        <v>151.1064119254967</v>
      </c>
      <c r="CW9" s="2463">
        <v>152.6747415026976</v>
      </c>
      <c r="CX9" s="2463">
        <v>152.84034433480761</v>
      </c>
      <c r="CY9" s="2463">
        <v>153.36438827316451</v>
      </c>
      <c r="CZ9" s="2463">
        <v>153.97719700912441</v>
      </c>
      <c r="DA9" s="2463">
        <v>155.56015909999999</v>
      </c>
      <c r="DB9" s="2463">
        <v>159.9990789179061</v>
      </c>
      <c r="DC9" s="2463">
        <v>162.93716027587899</v>
      </c>
      <c r="DD9" s="2463">
        <v>164.17723697198269</v>
      </c>
      <c r="DE9" s="2465">
        <v>165.91920363313201</v>
      </c>
      <c r="DF9" s="2464">
        <v>178.10290322073931</v>
      </c>
      <c r="DG9" s="2463">
        <v>180.34427557614299</v>
      </c>
      <c r="DH9" s="2463">
        <v>183.36929608442341</v>
      </c>
      <c r="DI9" s="2463">
        <v>190.90006381364219</v>
      </c>
      <c r="DJ9" s="2463">
        <v>202.24456352656361</v>
      </c>
      <c r="DK9" s="2463">
        <v>212.22640840661879</v>
      </c>
      <c r="DL9" s="2463">
        <v>220.25774624711889</v>
      </c>
      <c r="DM9" s="2463">
        <v>228.15435093060191</v>
      </c>
      <c r="DN9" s="2463">
        <v>172.34962463378906</v>
      </c>
      <c r="DO9" s="2463">
        <v>178.76373291015625</v>
      </c>
      <c r="DP9" s="2463">
        <v>190.2403564453125</v>
      </c>
      <c r="DQ9" s="2465">
        <v>195.74842834472656</v>
      </c>
      <c r="DR9" s="2464">
        <v>197.21565246582031</v>
      </c>
      <c r="DS9" s="2463">
        <v>197.92686462402344</v>
      </c>
      <c r="DT9" s="2463">
        <v>195.40895080566406</v>
      </c>
      <c r="DU9" s="2463">
        <v>196.34312438964844</v>
      </c>
      <c r="DV9" s="2463">
        <v>201.5616455078125</v>
      </c>
      <c r="DW9" s="2463">
        <v>204.84228515625</v>
      </c>
      <c r="DX9" s="2463">
        <v>210.10679626464844</v>
      </c>
      <c r="DY9" s="2463">
        <v>209.85450744628906</v>
      </c>
      <c r="DZ9" s="2463">
        <v>221.63397216796875</v>
      </c>
      <c r="EA9" s="2463">
        <v>224.07948303222656</v>
      </c>
      <c r="EB9" s="2463">
        <v>231.23309326171875</v>
      </c>
      <c r="EC9" s="2465">
        <v>233.99299621582031</v>
      </c>
      <c r="ED9" s="2464">
        <v>241.79</v>
      </c>
      <c r="EE9" s="2463">
        <v>243.19989013671875</v>
      </c>
      <c r="EF9" s="2463">
        <v>244.12254333496094</v>
      </c>
      <c r="EG9" s="2463">
        <v>251.55621337890625</v>
      </c>
      <c r="EH9" s="2463">
        <v>255.72207641601563</v>
      </c>
      <c r="EI9" s="2463">
        <v>258.0777587890625</v>
      </c>
      <c r="EJ9" s="2463">
        <v>270.2913818359375</v>
      </c>
      <c r="EK9" s="2463">
        <v>276.67767333984375</v>
      </c>
      <c r="EL9" s="2463">
        <v>280.08413696289063</v>
      </c>
      <c r="EM9" s="2463">
        <v>284.2508544921875</v>
      </c>
      <c r="EN9" s="2463">
        <v>298.8</v>
      </c>
      <c r="EO9" s="2465">
        <v>295.58978271484375</v>
      </c>
      <c r="EP9" s="2464">
        <v>301.18124389648438</v>
      </c>
      <c r="EQ9" s="2463">
        <v>302.418701171875</v>
      </c>
      <c r="ER9" s="2463">
        <v>305.30752563476563</v>
      </c>
      <c r="ES9" s="2463">
        <v>308.17471313476563</v>
      </c>
      <c r="ET9" s="2463">
        <v>310.99832153320313</v>
      </c>
      <c r="EU9" s="2463">
        <v>322.31340556252201</v>
      </c>
      <c r="EV9" s="2463">
        <v>321.60465693790098</v>
      </c>
      <c r="EW9" s="2463">
        <v>315.90558414420002</v>
      </c>
      <c r="EX9" s="2463">
        <v>324.25164907964103</v>
      </c>
      <c r="EY9" s="2463">
        <v>323.89325819399102</v>
      </c>
      <c r="EZ9" s="2463">
        <v>329.151315929921</v>
      </c>
      <c r="FA9" s="2465">
        <v>330.57483591559202</v>
      </c>
    </row>
    <row r="10" spans="1:157" ht="26.25" customHeight="1" x14ac:dyDescent="0.45">
      <c r="A10" s="2462" t="s">
        <v>1335</v>
      </c>
      <c r="B10" s="2463">
        <v>108.0155</v>
      </c>
      <c r="C10" s="2463">
        <v>110.0851</v>
      </c>
      <c r="D10" s="2463">
        <v>111.7594</v>
      </c>
      <c r="E10" s="2463">
        <v>113.0042</v>
      </c>
      <c r="F10" s="2463">
        <v>114.3873</v>
      </c>
      <c r="G10" s="2463">
        <v>116.777</v>
      </c>
      <c r="H10" s="2463">
        <v>117.6983</v>
      </c>
      <c r="I10" s="2463">
        <v>117.97799999999999</v>
      </c>
      <c r="J10" s="97">
        <v>118.28230000000001</v>
      </c>
      <c r="K10" s="2463">
        <v>121.0227</v>
      </c>
      <c r="L10" s="2463">
        <v>122.3755</v>
      </c>
      <c r="M10" s="2463">
        <v>122.7206</v>
      </c>
      <c r="N10" s="2463">
        <v>124.3849</v>
      </c>
      <c r="O10" s="2463">
        <v>124.5147</v>
      </c>
      <c r="P10" s="2463">
        <v>124.5147</v>
      </c>
      <c r="Q10" s="2463">
        <v>125.44280000000001</v>
      </c>
      <c r="R10" s="2463">
        <v>126.6461</v>
      </c>
      <c r="S10" s="2463">
        <v>128.44829999999999</v>
      </c>
      <c r="T10" s="2463">
        <v>128.6491</v>
      </c>
      <c r="U10" s="2463">
        <v>129.71</v>
      </c>
      <c r="V10" s="2463">
        <v>132.5196</v>
      </c>
      <c r="W10" s="2463">
        <v>138.22210000000001</v>
      </c>
      <c r="X10" s="2463">
        <v>139.88069999999999</v>
      </c>
      <c r="Y10" s="2463">
        <v>142.97120000000001</v>
      </c>
      <c r="Z10" s="2463">
        <v>146.39179999999999</v>
      </c>
      <c r="AA10" s="2463">
        <v>149.46379999999999</v>
      </c>
      <c r="AB10" s="2463">
        <v>150.5197</v>
      </c>
      <c r="AC10" s="2463">
        <v>154.49449999999999</v>
      </c>
      <c r="AD10" s="2463">
        <v>156.34809999999999</v>
      </c>
      <c r="AE10" s="2463">
        <v>158.4383</v>
      </c>
      <c r="AF10" s="2463">
        <v>160.69479999999999</v>
      </c>
      <c r="AG10" s="2463">
        <v>162.0564</v>
      </c>
      <c r="AH10" s="2463">
        <v>163.5446</v>
      </c>
      <c r="AI10" s="2463">
        <v>172.0796</v>
      </c>
      <c r="AJ10" s="2463">
        <v>175.4554</v>
      </c>
      <c r="AK10" s="2463">
        <v>179.8321</v>
      </c>
      <c r="AL10" s="2463">
        <v>182.30250000000001</v>
      </c>
      <c r="AM10" s="2463">
        <v>183.60659999999999</v>
      </c>
      <c r="AN10" s="2463">
        <v>185.04499999999999</v>
      </c>
      <c r="AO10" s="2463">
        <v>187.77809999999999</v>
      </c>
      <c r="AP10" s="2463">
        <v>190.38679999999999</v>
      </c>
      <c r="AQ10" s="2463">
        <v>192.34059999999999</v>
      </c>
      <c r="AR10" s="2463">
        <v>197.6662</v>
      </c>
      <c r="AS10" s="2463">
        <v>197.6343</v>
      </c>
      <c r="AT10" s="2463">
        <v>201.16759999999999</v>
      </c>
      <c r="AU10" s="2463">
        <v>210.33439999999999</v>
      </c>
      <c r="AV10" s="2463">
        <v>211.12700000000001</v>
      </c>
      <c r="AW10" s="2463">
        <v>213.59350000000001</v>
      </c>
      <c r="AX10" s="2463">
        <v>222.6585</v>
      </c>
      <c r="AY10" s="2463">
        <v>224.94210000000001</v>
      </c>
      <c r="AZ10" s="2463">
        <v>291.39909999999998</v>
      </c>
      <c r="BA10" s="2463">
        <v>228.98240000000001</v>
      </c>
      <c r="BB10" s="2463">
        <v>229.8546</v>
      </c>
      <c r="BC10" s="2463">
        <v>231.8972</v>
      </c>
      <c r="BD10" s="2463">
        <v>234.5</v>
      </c>
      <c r="BE10" s="2463">
        <v>235.1</v>
      </c>
      <c r="BF10" s="2463">
        <v>236.59970000000001</v>
      </c>
      <c r="BG10" s="2463">
        <v>240.65690000000001</v>
      </c>
      <c r="BH10" s="2463">
        <v>243.2072</v>
      </c>
      <c r="BI10" s="2463">
        <v>245.9879</v>
      </c>
      <c r="BJ10" s="2464">
        <v>249.5</v>
      </c>
      <c r="BK10" s="2463">
        <v>252</v>
      </c>
      <c r="BL10" s="2463">
        <v>255.7277</v>
      </c>
      <c r="BM10" s="2463">
        <v>258.8614</v>
      </c>
      <c r="BN10" s="2463">
        <v>262.07409999999999</v>
      </c>
      <c r="BO10" s="2463">
        <v>262.70499999999998</v>
      </c>
      <c r="BP10" s="2463">
        <v>263.77260000000001</v>
      </c>
      <c r="BQ10" s="2463">
        <v>264.8</v>
      </c>
      <c r="BR10" s="2463">
        <v>266</v>
      </c>
      <c r="BS10" s="2463">
        <v>269.20800000000003</v>
      </c>
      <c r="BT10" s="2463">
        <v>271</v>
      </c>
      <c r="BU10" s="2465">
        <v>274.39999999999998</v>
      </c>
      <c r="BV10" s="2464">
        <v>277.46269999999998</v>
      </c>
      <c r="BW10" s="2463">
        <v>281.2561</v>
      </c>
      <c r="BX10" s="2463">
        <v>286.8897</v>
      </c>
      <c r="BY10" s="2463">
        <v>292.08030000000002</v>
      </c>
      <c r="BZ10" s="2463">
        <v>300.10610000000003</v>
      </c>
      <c r="CA10" s="2463">
        <v>301.13819999999998</v>
      </c>
      <c r="CB10" s="2463">
        <v>353.8</v>
      </c>
      <c r="CC10" s="2463">
        <v>106.17271423339844</v>
      </c>
      <c r="CD10" s="2463">
        <v>106.24</v>
      </c>
      <c r="CE10" s="2463">
        <v>107.00152587890625</v>
      </c>
      <c r="CF10" s="2463">
        <v>107.23719787597656</v>
      </c>
      <c r="CG10" s="2465">
        <v>107.40102386474609</v>
      </c>
      <c r="CH10" s="2464">
        <v>107.77083587646484</v>
      </c>
      <c r="CI10" s="2463">
        <v>108.00999450683594</v>
      </c>
      <c r="CJ10" s="2463">
        <v>109.3051253875588</v>
      </c>
      <c r="CK10" s="2463">
        <v>105.53213159358179</v>
      </c>
      <c r="CL10" s="2463">
        <v>109.8124716360621</v>
      </c>
      <c r="CM10" s="2463">
        <v>110.3092385724561</v>
      </c>
      <c r="CN10" s="2463">
        <v>110.59896417090999</v>
      </c>
      <c r="CO10" s="2463">
        <v>111.0205437154099</v>
      </c>
      <c r="CP10" s="2463">
        <v>111.344964617288</v>
      </c>
      <c r="CQ10" s="2463">
        <v>111.7668576987691</v>
      </c>
      <c r="CR10" s="2463">
        <v>111.9793204335521</v>
      </c>
      <c r="CS10" s="2465">
        <v>112.4228987616316</v>
      </c>
      <c r="CT10" s="2464">
        <v>112.638127845342</v>
      </c>
      <c r="CU10" s="2463">
        <v>113.3937314961947</v>
      </c>
      <c r="CV10" s="2463">
        <v>113.65595481247691</v>
      </c>
      <c r="CW10" s="2463">
        <v>114.6471108467837</v>
      </c>
      <c r="CX10" s="2463">
        <v>114.86718230463239</v>
      </c>
      <c r="CY10" s="2463">
        <v>115.5349746763471</v>
      </c>
      <c r="CZ10" s="2463">
        <v>116.8499861091565</v>
      </c>
      <c r="DA10" s="2463">
        <v>117.7341381</v>
      </c>
      <c r="DB10" s="2463">
        <v>118.3913667456784</v>
      </c>
      <c r="DC10" s="2463">
        <v>119.9328921121862</v>
      </c>
      <c r="DD10" s="2463">
        <v>121.3448203514267</v>
      </c>
      <c r="DE10" s="2465">
        <v>123.1634059790921</v>
      </c>
      <c r="DF10" s="2464">
        <v>125.03789419474001</v>
      </c>
      <c r="DG10" s="2463">
        <v>129.75921758367059</v>
      </c>
      <c r="DH10" s="2463">
        <v>134.71150851461459</v>
      </c>
      <c r="DI10" s="2463">
        <v>147.3344561033197</v>
      </c>
      <c r="DJ10" s="2463">
        <v>153.6772751985811</v>
      </c>
      <c r="DK10" s="2463">
        <v>161.33866746466629</v>
      </c>
      <c r="DL10" s="2463">
        <v>165.9656094938934</v>
      </c>
      <c r="DM10" s="2463">
        <v>170.39878139130741</v>
      </c>
      <c r="DN10" s="2463">
        <v>154.81065368652344</v>
      </c>
      <c r="DO10" s="2463">
        <v>159.81991577148438</v>
      </c>
      <c r="DP10" s="2463">
        <v>172.11860656738281</v>
      </c>
      <c r="DQ10" s="2465">
        <v>180.79449462890625</v>
      </c>
      <c r="DR10" s="2464">
        <v>183.74674987792969</v>
      </c>
      <c r="DS10" s="2463">
        <v>188.56597900390625</v>
      </c>
      <c r="DT10" s="2463">
        <v>193.01712036132813</v>
      </c>
      <c r="DU10" s="2463">
        <v>197.10031127929688</v>
      </c>
      <c r="DV10" s="2463">
        <v>207.51422119140625</v>
      </c>
      <c r="DW10" s="2463">
        <v>212.95936584472656</v>
      </c>
      <c r="DX10" s="2463">
        <v>222.90379333496094</v>
      </c>
      <c r="DY10" s="2463">
        <v>222.5023193359375</v>
      </c>
      <c r="DZ10" s="2463">
        <v>224.35514831542969</v>
      </c>
      <c r="EA10" s="2463">
        <v>225.16192626953125</v>
      </c>
      <c r="EB10" s="2463">
        <v>227.49818420410156</v>
      </c>
      <c r="EC10" s="2465">
        <v>229.4271240234375</v>
      </c>
      <c r="ED10" s="2464">
        <v>234.55</v>
      </c>
      <c r="EE10" s="2463">
        <v>236.42967224121094</v>
      </c>
      <c r="EF10" s="2463">
        <v>237.384765625</v>
      </c>
      <c r="EG10" s="2463">
        <v>239.17060852050781</v>
      </c>
      <c r="EH10" s="2463">
        <v>244.63314819335938</v>
      </c>
      <c r="EI10" s="2463">
        <v>249.11856079101563</v>
      </c>
      <c r="EJ10" s="2463">
        <v>254.79170227050781</v>
      </c>
      <c r="EK10" s="2463">
        <v>250.50004577636719</v>
      </c>
      <c r="EL10" s="2463">
        <v>256.94277954101563</v>
      </c>
      <c r="EM10" s="2463">
        <v>263.09027099609375</v>
      </c>
      <c r="EN10" s="2463">
        <v>265.42031860351563</v>
      </c>
      <c r="EO10" s="2465">
        <v>267.6875</v>
      </c>
      <c r="EP10" s="2464">
        <v>270.40048217773438</v>
      </c>
      <c r="EQ10" s="2463">
        <v>272.75418090820313</v>
      </c>
      <c r="ER10" s="2463">
        <v>273.71585083007813</v>
      </c>
      <c r="ES10" s="2463">
        <v>275.35394287109375</v>
      </c>
      <c r="ET10" s="2463">
        <v>278.58480834960938</v>
      </c>
      <c r="EU10" s="2463">
        <v>275.18997638501202</v>
      </c>
      <c r="EV10" s="2463">
        <v>278.20095716339102</v>
      </c>
      <c r="EW10" s="2463">
        <v>278.05007327698098</v>
      </c>
      <c r="EX10" s="2463">
        <v>279.391100146849</v>
      </c>
      <c r="EY10" s="2463">
        <v>279.861476066629</v>
      </c>
      <c r="EZ10" s="2463">
        <v>280.60296895774798</v>
      </c>
      <c r="FA10" s="2465">
        <v>281.91465757664298</v>
      </c>
    </row>
    <row r="11" spans="1:157" ht="26.25" customHeight="1" x14ac:dyDescent="0.45">
      <c r="A11" s="2462" t="s">
        <v>1336</v>
      </c>
      <c r="B11" s="2463">
        <v>106.78060000000001</v>
      </c>
      <c r="C11" s="2463">
        <v>106.78060000000001</v>
      </c>
      <c r="D11" s="2463">
        <v>106.78060000000001</v>
      </c>
      <c r="E11" s="2463">
        <v>106.78060000000001</v>
      </c>
      <c r="F11" s="2463">
        <v>106.78060000000001</v>
      </c>
      <c r="G11" s="2463">
        <v>110.83920000000001</v>
      </c>
      <c r="H11" s="2463">
        <v>110.83920000000001</v>
      </c>
      <c r="I11" s="2463">
        <v>110.9872</v>
      </c>
      <c r="J11" s="97">
        <v>111.5013</v>
      </c>
      <c r="K11" s="2463">
        <v>113.22969999999999</v>
      </c>
      <c r="L11" s="2463">
        <v>114.24760000000001</v>
      </c>
      <c r="M11" s="2463">
        <v>114.70659999999999</v>
      </c>
      <c r="N11" s="2463">
        <v>119.90600000000001</v>
      </c>
      <c r="O11" s="2463">
        <v>120.81659999999999</v>
      </c>
      <c r="P11" s="2463">
        <v>121.0907</v>
      </c>
      <c r="Q11" s="2463">
        <v>122.2569</v>
      </c>
      <c r="R11" s="2463">
        <v>123.3117</v>
      </c>
      <c r="S11" s="2463">
        <v>125.81</v>
      </c>
      <c r="T11" s="2463">
        <v>125.8172</v>
      </c>
      <c r="U11" s="2463">
        <v>127.3</v>
      </c>
      <c r="V11" s="2463">
        <v>128.39009999999999</v>
      </c>
      <c r="W11" s="2463">
        <v>134.2354</v>
      </c>
      <c r="X11" s="2463">
        <v>134.2354</v>
      </c>
      <c r="Y11" s="2463">
        <v>136.9024</v>
      </c>
      <c r="Z11" s="2463">
        <v>137.28370000000001</v>
      </c>
      <c r="AA11" s="2463">
        <v>139.48670000000001</v>
      </c>
      <c r="AB11" s="2463">
        <v>142.97389999999999</v>
      </c>
      <c r="AC11" s="2463">
        <v>144.77160000000001</v>
      </c>
      <c r="AD11" s="2463">
        <v>145.47720000000001</v>
      </c>
      <c r="AE11" s="2463">
        <v>147.00069999999999</v>
      </c>
      <c r="AF11" s="2463">
        <v>147.8295</v>
      </c>
      <c r="AG11" s="2463">
        <v>148.26429999999999</v>
      </c>
      <c r="AH11" s="2463">
        <v>148.57859999999999</v>
      </c>
      <c r="AI11" s="2463">
        <v>153.7364</v>
      </c>
      <c r="AJ11" s="2463">
        <v>154.9502</v>
      </c>
      <c r="AK11" s="2463">
        <v>156.9614</v>
      </c>
      <c r="AL11" s="2463">
        <v>158.1994</v>
      </c>
      <c r="AM11" s="2463">
        <v>159.86539999999999</v>
      </c>
      <c r="AN11" s="2463">
        <v>162.62710000000001</v>
      </c>
      <c r="AO11" s="2463">
        <v>164.55799999999999</v>
      </c>
      <c r="AP11" s="2463">
        <v>165.75559999999999</v>
      </c>
      <c r="AQ11" s="2463">
        <v>167.4316</v>
      </c>
      <c r="AR11" s="2463">
        <v>169.3571</v>
      </c>
      <c r="AS11" s="2463">
        <v>169.3571</v>
      </c>
      <c r="AT11" s="2463">
        <v>171.53370000000001</v>
      </c>
      <c r="AU11" s="2463">
        <v>185.9265</v>
      </c>
      <c r="AV11" s="2463">
        <v>185.96870000000001</v>
      </c>
      <c r="AW11" s="2463">
        <v>186.06739999999999</v>
      </c>
      <c r="AX11" s="2463">
        <v>186.98849999999999</v>
      </c>
      <c r="AY11" s="2463">
        <v>187.19450000000001</v>
      </c>
      <c r="AZ11" s="2463">
        <v>188.37960000000001</v>
      </c>
      <c r="BA11" s="2463">
        <v>189.48429999999999</v>
      </c>
      <c r="BB11" s="2463">
        <v>190.48349999999999</v>
      </c>
      <c r="BC11" s="2463">
        <v>191.39529999999999</v>
      </c>
      <c r="BD11" s="2463">
        <v>192.7</v>
      </c>
      <c r="BE11" s="2463">
        <v>192.7</v>
      </c>
      <c r="BF11" s="2463">
        <v>193.34299999999999</v>
      </c>
      <c r="BG11" s="2463">
        <v>194.90530000000001</v>
      </c>
      <c r="BH11" s="2463">
        <v>196.20519999999999</v>
      </c>
      <c r="BI11" s="2463">
        <v>197.78039999999999</v>
      </c>
      <c r="BJ11" s="2464">
        <v>200.4</v>
      </c>
      <c r="BK11" s="2463">
        <v>201.1</v>
      </c>
      <c r="BL11" s="2463">
        <v>202.09819999999999</v>
      </c>
      <c r="BM11" s="2463">
        <v>203.84479999999999</v>
      </c>
      <c r="BN11" s="2463">
        <v>205.32169999999999</v>
      </c>
      <c r="BO11" s="2463">
        <v>205.6953</v>
      </c>
      <c r="BP11" s="2463">
        <v>206.32079999999999</v>
      </c>
      <c r="BQ11" s="2463">
        <v>206.7</v>
      </c>
      <c r="BR11" s="2463">
        <v>207.1</v>
      </c>
      <c r="BS11" s="2463">
        <v>208.55340000000001</v>
      </c>
      <c r="BT11" s="2463">
        <v>209.1</v>
      </c>
      <c r="BU11" s="2465">
        <v>210.4</v>
      </c>
      <c r="BV11" s="2464">
        <v>211.1301</v>
      </c>
      <c r="BW11" s="2463">
        <v>211.72460000000001</v>
      </c>
      <c r="BX11" s="2463">
        <v>212.1249</v>
      </c>
      <c r="BY11" s="2463">
        <v>215.93860000000001</v>
      </c>
      <c r="BZ11" s="2463">
        <v>219.8682</v>
      </c>
      <c r="CA11" s="2463">
        <v>221.16759999999999</v>
      </c>
      <c r="CB11" s="2463">
        <v>237.2</v>
      </c>
      <c r="CC11" s="2463">
        <v>106.11856079101563</v>
      </c>
      <c r="CD11" s="2463">
        <v>106.18</v>
      </c>
      <c r="CE11" s="2463">
        <v>109.49617004394531</v>
      </c>
      <c r="CF11" s="2463">
        <v>109.78328704833984</v>
      </c>
      <c r="CG11" s="2465">
        <v>109.52996063232422</v>
      </c>
      <c r="CH11" s="2464">
        <v>109.78572082519531</v>
      </c>
      <c r="CI11" s="2463">
        <v>110.31033325195313</v>
      </c>
      <c r="CJ11" s="2463">
        <v>111.59075930290101</v>
      </c>
      <c r="CK11" s="2463">
        <v>107.63822334943229</v>
      </c>
      <c r="CL11" s="2463">
        <v>110.62046013454891</v>
      </c>
      <c r="CM11" s="2463">
        <v>113.2295307299445</v>
      </c>
      <c r="CN11" s="2463">
        <v>113.357681542352</v>
      </c>
      <c r="CO11" s="2463">
        <v>113.7406077061939</v>
      </c>
      <c r="CP11" s="2463">
        <v>115.6650032961787</v>
      </c>
      <c r="CQ11" s="2463">
        <v>115.71827971812699</v>
      </c>
      <c r="CR11" s="2463">
        <v>113.88076069678451</v>
      </c>
      <c r="CS11" s="2465">
        <v>116.0800150501081</v>
      </c>
      <c r="CT11" s="2464">
        <v>117.3530779659489</v>
      </c>
      <c r="CU11" s="2463">
        <v>117.9126610272989</v>
      </c>
      <c r="CV11" s="2463">
        <v>118.4802444411653</v>
      </c>
      <c r="CW11" s="2463">
        <v>119.85628976859461</v>
      </c>
      <c r="CX11" s="2463">
        <v>119.8893411863893</v>
      </c>
      <c r="CY11" s="2463">
        <v>119.99958554800151</v>
      </c>
      <c r="CZ11" s="2463">
        <v>120.55075372332639</v>
      </c>
      <c r="DA11" s="2463">
        <v>120.9160418</v>
      </c>
      <c r="DB11" s="2463">
        <v>121.01322464318029</v>
      </c>
      <c r="DC11" s="2463">
        <v>121.6879518233773</v>
      </c>
      <c r="DD11" s="2463">
        <v>122.37093453449231</v>
      </c>
      <c r="DE11" s="2465">
        <v>123.07265886805121</v>
      </c>
      <c r="DF11" s="2464">
        <v>123.6478530459574</v>
      </c>
      <c r="DG11" s="2463">
        <v>126.0657653557092</v>
      </c>
      <c r="DH11" s="2463">
        <v>128.92287395271421</v>
      </c>
      <c r="DI11" s="2463">
        <v>131.7820435562293</v>
      </c>
      <c r="DJ11" s="2463">
        <v>133.44031003754759</v>
      </c>
      <c r="DK11" s="2463">
        <v>135.34824779372971</v>
      </c>
      <c r="DL11" s="2463">
        <v>137.48926881999321</v>
      </c>
      <c r="DM11" s="2463">
        <v>140.55921412593901</v>
      </c>
      <c r="DN11" s="2463">
        <v>124.00497436523438</v>
      </c>
      <c r="DO11" s="2463">
        <v>127.62075042724609</v>
      </c>
      <c r="DP11" s="2463">
        <v>134.82362365722656</v>
      </c>
      <c r="DQ11" s="2465">
        <v>137.495849609375</v>
      </c>
      <c r="DR11" s="2464">
        <v>138.77175903320313</v>
      </c>
      <c r="DS11" s="2463">
        <v>139.97164916992188</v>
      </c>
      <c r="DT11" s="2463">
        <v>137.06967163085938</v>
      </c>
      <c r="DU11" s="2463">
        <v>141.07815551757813</v>
      </c>
      <c r="DV11" s="2463">
        <v>148.25454711914063</v>
      </c>
      <c r="DW11" s="2463">
        <v>154.39210510253906</v>
      </c>
      <c r="DX11" s="2463">
        <v>161.444580078125</v>
      </c>
      <c r="DY11" s="2463">
        <v>161.59498596191406</v>
      </c>
      <c r="DZ11" s="2463">
        <v>162.84982299804688</v>
      </c>
      <c r="EA11" s="2463">
        <v>163.46272277832031</v>
      </c>
      <c r="EB11" s="2463">
        <v>166.69248962402344</v>
      </c>
      <c r="EC11" s="2465">
        <v>169.09658813476563</v>
      </c>
      <c r="ED11" s="2464">
        <v>175.63</v>
      </c>
      <c r="EE11" s="2463">
        <v>179.36201477050781</v>
      </c>
      <c r="EF11" s="2463">
        <v>180.99484252929688</v>
      </c>
      <c r="EG11" s="2463">
        <v>185.04022216796875</v>
      </c>
      <c r="EH11" s="2463">
        <v>187.53330993652344</v>
      </c>
      <c r="EI11" s="2463">
        <v>189.34521484375</v>
      </c>
      <c r="EJ11" s="2463">
        <v>195.62197875976563</v>
      </c>
      <c r="EK11" s="2463">
        <v>194.85853576660156</v>
      </c>
      <c r="EL11" s="2463">
        <v>199.16493225097656</v>
      </c>
      <c r="EM11" s="2463">
        <v>202.50070190429688</v>
      </c>
      <c r="EN11" s="2463">
        <v>203.69586181640625</v>
      </c>
      <c r="EO11" s="2465">
        <v>205.34010314941406</v>
      </c>
      <c r="EP11" s="2464">
        <v>207.95439147949219</v>
      </c>
      <c r="EQ11" s="2463">
        <v>209.19866943359375</v>
      </c>
      <c r="ER11" s="2463">
        <v>211.34321594238281</v>
      </c>
      <c r="ES11" s="2463">
        <v>212.84754943847656</v>
      </c>
      <c r="ET11" s="2463">
        <v>213.91265869140625</v>
      </c>
      <c r="EU11" s="2463">
        <v>210.772310443923</v>
      </c>
      <c r="EV11" s="2463">
        <v>214.11015015879201</v>
      </c>
      <c r="EW11" s="2463">
        <v>214.245726443975</v>
      </c>
      <c r="EX11" s="2463">
        <v>214.74812686311699</v>
      </c>
      <c r="EY11" s="2463">
        <v>215.13350524769601</v>
      </c>
      <c r="EZ11" s="2463">
        <v>215.89542084431699</v>
      </c>
      <c r="FA11" s="2465">
        <v>217.90796652196499</v>
      </c>
    </row>
    <row r="12" spans="1:157" ht="26.25" customHeight="1" x14ac:dyDescent="0.45">
      <c r="A12" s="2462" t="s">
        <v>1337</v>
      </c>
      <c r="B12" s="2463">
        <v>107.553</v>
      </c>
      <c r="C12" s="2463">
        <v>109.3111</v>
      </c>
      <c r="D12" s="2463">
        <v>109.3111</v>
      </c>
      <c r="E12" s="2463">
        <v>111.68940000000001</v>
      </c>
      <c r="F12" s="2463">
        <v>111.35080000000001</v>
      </c>
      <c r="G12" s="2463">
        <v>114.8878</v>
      </c>
      <c r="H12" s="2463">
        <v>115.6818</v>
      </c>
      <c r="I12" s="2463">
        <v>115.9533</v>
      </c>
      <c r="J12" s="97">
        <v>129.3013</v>
      </c>
      <c r="K12" s="2463">
        <v>129.2054</v>
      </c>
      <c r="L12" s="2463">
        <v>129.6807</v>
      </c>
      <c r="M12" s="2463">
        <v>130.0093</v>
      </c>
      <c r="N12" s="2463">
        <v>130.52600000000001</v>
      </c>
      <c r="O12" s="2463">
        <v>138.5992</v>
      </c>
      <c r="P12" s="2463">
        <v>139.20670000000001</v>
      </c>
      <c r="Q12" s="2463">
        <v>141.3391</v>
      </c>
      <c r="R12" s="2463">
        <v>141.47069999999999</v>
      </c>
      <c r="S12" s="2463">
        <v>143.17769999999999</v>
      </c>
      <c r="T12" s="2463">
        <v>159.95179999999999</v>
      </c>
      <c r="U12" s="2463">
        <v>160</v>
      </c>
      <c r="V12" s="2463">
        <v>164.2834</v>
      </c>
      <c r="W12" s="2463">
        <v>168.79130000000001</v>
      </c>
      <c r="X12" s="2463">
        <v>168.79130000000001</v>
      </c>
      <c r="Y12" s="2463">
        <v>170.06200000000001</v>
      </c>
      <c r="Z12" s="2463">
        <v>171.14449999999999</v>
      </c>
      <c r="AA12" s="2463">
        <v>173.55199999999999</v>
      </c>
      <c r="AB12" s="2463">
        <v>175.16200000000001</v>
      </c>
      <c r="AC12" s="2463">
        <v>175.9187</v>
      </c>
      <c r="AD12" s="2463">
        <v>177.06620000000001</v>
      </c>
      <c r="AE12" s="2463">
        <v>179.66800000000001</v>
      </c>
      <c r="AF12" s="2463">
        <v>201.06909999999999</v>
      </c>
      <c r="AG12" s="2463">
        <v>200.5515</v>
      </c>
      <c r="AH12" s="2463">
        <v>203.4263</v>
      </c>
      <c r="AI12" s="2463">
        <v>212.25360000000001</v>
      </c>
      <c r="AJ12" s="2463">
        <v>213.04050000000001</v>
      </c>
      <c r="AK12" s="2463">
        <v>216.00649999999999</v>
      </c>
      <c r="AL12" s="2463">
        <v>223.80430000000001</v>
      </c>
      <c r="AM12" s="2463">
        <v>226.27670000000001</v>
      </c>
      <c r="AN12" s="2463">
        <v>245.15219999999999</v>
      </c>
      <c r="AO12" s="2463">
        <v>246.9188</v>
      </c>
      <c r="AP12" s="2463">
        <v>249.5138</v>
      </c>
      <c r="AQ12" s="2463">
        <v>252.15520000000001</v>
      </c>
      <c r="AR12" s="2463">
        <v>255.79859999999999</v>
      </c>
      <c r="AS12" s="2463">
        <v>255.43219999999999</v>
      </c>
      <c r="AT12" s="2463">
        <v>259.0317</v>
      </c>
      <c r="AU12" s="2463">
        <v>269.97390000000001</v>
      </c>
      <c r="AV12" s="2463">
        <v>272.3655</v>
      </c>
      <c r="AW12" s="2463">
        <v>274.6925</v>
      </c>
      <c r="AX12" s="2463">
        <v>278.82069999999999</v>
      </c>
      <c r="AY12" s="2463">
        <v>278.91129999999998</v>
      </c>
      <c r="AZ12" s="2463">
        <v>282.6619</v>
      </c>
      <c r="BA12" s="2463">
        <v>308.32119999999998</v>
      </c>
      <c r="BB12" s="2463">
        <v>308.49169999999998</v>
      </c>
      <c r="BC12" s="2463">
        <v>310.33479999999997</v>
      </c>
      <c r="BD12" s="2463">
        <v>312.2</v>
      </c>
      <c r="BE12" s="2463">
        <v>312.39999999999998</v>
      </c>
      <c r="BF12" s="2463">
        <v>315.85390000000001</v>
      </c>
      <c r="BG12" s="2463">
        <v>319.97739999999999</v>
      </c>
      <c r="BH12" s="2463">
        <v>323.15469999999999</v>
      </c>
      <c r="BI12" s="2463">
        <v>326.0856</v>
      </c>
      <c r="BJ12" s="2464">
        <v>328.9</v>
      </c>
      <c r="BK12" s="2463">
        <v>331.7</v>
      </c>
      <c r="BL12" s="2463">
        <v>334.5496</v>
      </c>
      <c r="BM12" s="2463">
        <v>337.73809999999997</v>
      </c>
      <c r="BN12" s="2463">
        <v>340.3759</v>
      </c>
      <c r="BO12" s="2463">
        <v>358.35789999999997</v>
      </c>
      <c r="BP12" s="2463">
        <v>358.87619999999998</v>
      </c>
      <c r="BQ12" s="2463">
        <v>359.7</v>
      </c>
      <c r="BR12" s="2463">
        <v>361.4</v>
      </c>
      <c r="BS12" s="2463">
        <v>364.42720000000003</v>
      </c>
      <c r="BT12" s="2463">
        <v>367.5</v>
      </c>
      <c r="BU12" s="2465">
        <v>370.5</v>
      </c>
      <c r="BV12" s="2464">
        <v>372.92660000000001</v>
      </c>
      <c r="BW12" s="2463">
        <v>374.00580000000002</v>
      </c>
      <c r="BX12" s="2463">
        <v>380.44650000000001</v>
      </c>
      <c r="BY12" s="2463">
        <v>382.16759999999999</v>
      </c>
      <c r="BZ12" s="2463">
        <v>382.76249999999999</v>
      </c>
      <c r="CA12" s="2463">
        <v>383.14819999999997</v>
      </c>
      <c r="CB12" s="2463">
        <v>354.6</v>
      </c>
      <c r="CC12" s="2463">
        <v>111.09391784667969</v>
      </c>
      <c r="CD12" s="2463">
        <v>111.37</v>
      </c>
      <c r="CE12" s="2463">
        <v>116.77398681640625</v>
      </c>
      <c r="CF12" s="2463">
        <v>116.95465087890625</v>
      </c>
      <c r="CG12" s="2465">
        <v>117.63700866699219</v>
      </c>
      <c r="CH12" s="2464">
        <v>118.32683563232422</v>
      </c>
      <c r="CI12" s="2463">
        <v>118.29135131835938</v>
      </c>
      <c r="CJ12" s="2463">
        <v>116.2288218682298</v>
      </c>
      <c r="CK12" s="2463">
        <v>124.4574871755062</v>
      </c>
      <c r="CL12" s="2463">
        <v>115.5289427879374</v>
      </c>
      <c r="CM12" s="2463">
        <v>117.4063457801972</v>
      </c>
      <c r="CN12" s="2463">
        <v>121.952916919666</v>
      </c>
      <c r="CO12" s="2463">
        <v>122.0600619471949</v>
      </c>
      <c r="CP12" s="2463">
        <v>122.52624642601501</v>
      </c>
      <c r="CQ12" s="2463">
        <v>122.9211921464825</v>
      </c>
      <c r="CR12" s="2463">
        <v>123.1953762810441</v>
      </c>
      <c r="CS12" s="2465">
        <v>123.27784637588751</v>
      </c>
      <c r="CT12" s="2464">
        <v>124.6915868548443</v>
      </c>
      <c r="CU12" s="2463">
        <v>125.5847753349758</v>
      </c>
      <c r="CV12" s="2463">
        <v>126.3437054844499</v>
      </c>
      <c r="CW12" s="2463">
        <v>127.3576655005118</v>
      </c>
      <c r="CX12" s="2463">
        <v>129.080957805899</v>
      </c>
      <c r="CY12" s="2463">
        <v>133.1179601704506</v>
      </c>
      <c r="CZ12" s="2463">
        <v>136.74570481722029</v>
      </c>
      <c r="DA12" s="2463">
        <v>137.68722310000001</v>
      </c>
      <c r="DB12" s="2463">
        <v>139.18473821538811</v>
      </c>
      <c r="DC12" s="2463">
        <v>141.26995911612829</v>
      </c>
      <c r="DD12" s="2463">
        <v>142.86322851882139</v>
      </c>
      <c r="DE12" s="2465">
        <v>144.9990853335232</v>
      </c>
      <c r="DF12" s="2464">
        <v>146.39676778375801</v>
      </c>
      <c r="DG12" s="2463">
        <v>148.55682685839599</v>
      </c>
      <c r="DH12" s="2463">
        <v>161.19495267188131</v>
      </c>
      <c r="DI12" s="2463">
        <v>169.99374008581941</v>
      </c>
      <c r="DJ12" s="2463">
        <v>179.4535422524493</v>
      </c>
      <c r="DK12" s="2463">
        <v>188.5573053567642</v>
      </c>
      <c r="DL12" s="2463">
        <v>197.71464908102831</v>
      </c>
      <c r="DM12" s="2463">
        <v>200.5643575704747</v>
      </c>
      <c r="DN12" s="2463">
        <v>152.53450012207031</v>
      </c>
      <c r="DO12" s="2463">
        <v>154.12471008300781</v>
      </c>
      <c r="DP12" s="2463">
        <v>173.82508850097656</v>
      </c>
      <c r="DQ12" s="2465">
        <v>185.38334655761719</v>
      </c>
      <c r="DR12" s="2464">
        <v>184.28919982910156</v>
      </c>
      <c r="DS12" s="2463">
        <v>188.71197509765625</v>
      </c>
      <c r="DT12" s="2463">
        <v>182.753662109375</v>
      </c>
      <c r="DU12" s="2463">
        <v>180.6893310546875</v>
      </c>
      <c r="DV12" s="2463">
        <v>183.20878601074219</v>
      </c>
      <c r="DW12" s="2463">
        <v>186.06391906738281</v>
      </c>
      <c r="DX12" s="2463">
        <v>189.46676635742188</v>
      </c>
      <c r="DY12" s="2463">
        <v>189.01890563964844</v>
      </c>
      <c r="DZ12" s="2463">
        <v>191.97402954101563</v>
      </c>
      <c r="EA12" s="2463">
        <v>192.7066650390625</v>
      </c>
      <c r="EB12" s="2463">
        <v>193.76998901367188</v>
      </c>
      <c r="EC12" s="2465">
        <v>193.5384521484375</v>
      </c>
      <c r="ED12" s="2464">
        <v>194.53</v>
      </c>
      <c r="EE12" s="2463">
        <v>195.22361755371094</v>
      </c>
      <c r="EF12" s="2463">
        <v>197.2625732421875</v>
      </c>
      <c r="EG12" s="2463">
        <v>199.26695251464844</v>
      </c>
      <c r="EH12" s="2463">
        <v>220.434326171875</v>
      </c>
      <c r="EI12" s="2463">
        <v>221.48828125</v>
      </c>
      <c r="EJ12" s="2463">
        <v>223.68620300292969</v>
      </c>
      <c r="EK12" s="2463">
        <v>221.88804626464844</v>
      </c>
      <c r="EL12" s="2463">
        <v>223.35360717773438</v>
      </c>
      <c r="EM12" s="2463">
        <v>223.67300415039063</v>
      </c>
      <c r="EN12" s="2463">
        <v>225.73060607910156</v>
      </c>
      <c r="EO12" s="2465">
        <v>226.07414245605469</v>
      </c>
      <c r="EP12" s="2464">
        <v>227.36772155761719</v>
      </c>
      <c r="EQ12" s="2463">
        <v>230.10726928710938</v>
      </c>
      <c r="ER12" s="2463">
        <v>230.32778930664063</v>
      </c>
      <c r="ES12" s="2463">
        <v>228.87554931640625</v>
      </c>
      <c r="ET12" s="2463">
        <v>227.238037109375</v>
      </c>
      <c r="EU12" s="2463">
        <v>202.75085263347199</v>
      </c>
      <c r="EV12" s="2463">
        <v>206.56865838156901</v>
      </c>
      <c r="EW12" s="2463">
        <v>210.459351375702</v>
      </c>
      <c r="EX12" s="2463">
        <v>214.68863258972399</v>
      </c>
      <c r="EY12" s="2463">
        <v>214.760756206857</v>
      </c>
      <c r="EZ12" s="2463">
        <v>214.89954467980399</v>
      </c>
      <c r="FA12" s="2465">
        <v>214.711095957168</v>
      </c>
    </row>
    <row r="13" spans="1:157" ht="26.25" customHeight="1" x14ac:dyDescent="0.45">
      <c r="A13" s="2462" t="s">
        <v>1338</v>
      </c>
      <c r="B13" s="2463">
        <v>100.1876</v>
      </c>
      <c r="C13" s="2463">
        <v>100.1876</v>
      </c>
      <c r="D13" s="2463">
        <v>100.1876</v>
      </c>
      <c r="E13" s="2463">
        <v>100.16200000000001</v>
      </c>
      <c r="F13" s="2463">
        <v>101.5271</v>
      </c>
      <c r="G13" s="2463">
        <v>101.5271</v>
      </c>
      <c r="H13" s="2463">
        <v>102.0963</v>
      </c>
      <c r="I13" s="2463">
        <v>102.2122</v>
      </c>
      <c r="J13" s="97">
        <v>102.2122</v>
      </c>
      <c r="K13" s="2463">
        <v>102.5583</v>
      </c>
      <c r="L13" s="2463">
        <v>102.5615</v>
      </c>
      <c r="M13" s="2463">
        <v>102.6041</v>
      </c>
      <c r="N13" s="2463">
        <v>105.22239999999999</v>
      </c>
      <c r="O13" s="2463">
        <v>105.22239999999999</v>
      </c>
      <c r="P13" s="2463">
        <v>105.22239999999999</v>
      </c>
      <c r="Q13" s="2463">
        <v>107.398</v>
      </c>
      <c r="R13" s="2463">
        <v>107.6168</v>
      </c>
      <c r="S13" s="2463">
        <v>110.41240000000001</v>
      </c>
      <c r="T13" s="2463">
        <v>110.7398</v>
      </c>
      <c r="U13" s="2463">
        <v>110.8</v>
      </c>
      <c r="V13" s="2463">
        <v>111.0192</v>
      </c>
      <c r="W13" s="2463">
        <v>115.6549</v>
      </c>
      <c r="X13" s="2463">
        <v>115.6549</v>
      </c>
      <c r="Y13" s="2463">
        <v>115.7373</v>
      </c>
      <c r="Z13" s="2463">
        <v>117.4404</v>
      </c>
      <c r="AA13" s="2463">
        <v>118.5215</v>
      </c>
      <c r="AB13" s="2463">
        <v>119.7741</v>
      </c>
      <c r="AC13" s="2463">
        <v>121.3235</v>
      </c>
      <c r="AD13" s="2463">
        <v>121.7321</v>
      </c>
      <c r="AE13" s="2463">
        <v>123.6405</v>
      </c>
      <c r="AF13" s="2463">
        <v>125.2885</v>
      </c>
      <c r="AG13" s="2463">
        <v>126.43859999999999</v>
      </c>
      <c r="AH13" s="2463">
        <v>128.1635</v>
      </c>
      <c r="AI13" s="2463">
        <v>131.6354</v>
      </c>
      <c r="AJ13" s="2463">
        <v>131.8852</v>
      </c>
      <c r="AK13" s="2463">
        <v>131.8852</v>
      </c>
      <c r="AL13" s="2463">
        <v>133.35339999999999</v>
      </c>
      <c r="AM13" s="2463">
        <v>135.6489</v>
      </c>
      <c r="AN13" s="2463">
        <v>136.03460000000001</v>
      </c>
      <c r="AO13" s="2463">
        <v>136.94810000000001</v>
      </c>
      <c r="AP13" s="2463">
        <v>137.9479</v>
      </c>
      <c r="AQ13" s="2463">
        <v>139.07570000000001</v>
      </c>
      <c r="AR13" s="2463">
        <v>141.61600000000001</v>
      </c>
      <c r="AS13" s="2463">
        <v>141.61600000000001</v>
      </c>
      <c r="AT13" s="2463">
        <v>142.6027</v>
      </c>
      <c r="AU13" s="2463">
        <v>143.54220000000001</v>
      </c>
      <c r="AV13" s="2463">
        <v>145.14840000000001</v>
      </c>
      <c r="AW13" s="2463">
        <v>146.19290000000001</v>
      </c>
      <c r="AX13" s="2463">
        <v>150.19569999999999</v>
      </c>
      <c r="AY13" s="2463">
        <v>150.26560000000001</v>
      </c>
      <c r="AZ13" s="2463">
        <v>151.3939</v>
      </c>
      <c r="BA13" s="2463">
        <v>152.53540000000001</v>
      </c>
      <c r="BB13" s="2463">
        <v>153.4907</v>
      </c>
      <c r="BC13" s="2463">
        <v>154.46340000000001</v>
      </c>
      <c r="BD13" s="2463">
        <v>155.19999999999999</v>
      </c>
      <c r="BE13" s="2463">
        <v>155.19999999999999</v>
      </c>
      <c r="BF13" s="2463">
        <v>156.09479999999999</v>
      </c>
      <c r="BG13" s="2463">
        <v>157.94110000000001</v>
      </c>
      <c r="BH13" s="2463">
        <v>158.8296</v>
      </c>
      <c r="BI13" s="2463">
        <v>160.37729999999999</v>
      </c>
      <c r="BJ13" s="2464">
        <v>161.19999999999999</v>
      </c>
      <c r="BK13" s="2463">
        <v>162.19999999999999</v>
      </c>
      <c r="BL13" s="2463">
        <v>163.7671</v>
      </c>
      <c r="BM13" s="2463">
        <v>164.71279999999999</v>
      </c>
      <c r="BN13" s="2463">
        <v>165.6129</v>
      </c>
      <c r="BO13" s="2463">
        <v>165.6129</v>
      </c>
      <c r="BP13" s="2463">
        <v>165.6129</v>
      </c>
      <c r="BQ13" s="2463">
        <v>166.5</v>
      </c>
      <c r="BR13" s="2463">
        <v>166.5</v>
      </c>
      <c r="BS13" s="2463">
        <v>167.46180000000001</v>
      </c>
      <c r="BT13" s="2463">
        <v>167.5</v>
      </c>
      <c r="BU13" s="2465">
        <v>168.6</v>
      </c>
      <c r="BV13" s="2464">
        <v>169.6397</v>
      </c>
      <c r="BW13" s="2463">
        <v>170.76329999999999</v>
      </c>
      <c r="BX13" s="2463">
        <v>173.1919</v>
      </c>
      <c r="BY13" s="2463">
        <v>175.74199999999999</v>
      </c>
      <c r="BZ13" s="2463">
        <v>175.77789999999999</v>
      </c>
      <c r="CA13" s="2463">
        <v>176.9888</v>
      </c>
      <c r="CB13" s="2463">
        <v>161.1</v>
      </c>
      <c r="CC13" s="2463">
        <v>102.38404083251953</v>
      </c>
      <c r="CD13" s="2463">
        <v>102.53</v>
      </c>
      <c r="CE13" s="2463">
        <v>102.94279479980469</v>
      </c>
      <c r="CF13" s="2463">
        <v>103.15399169921875</v>
      </c>
      <c r="CG13" s="2465">
        <v>102.81557464599609</v>
      </c>
      <c r="CH13" s="2464">
        <v>103.73471069335938</v>
      </c>
      <c r="CI13" s="2463">
        <v>103.82060241699219</v>
      </c>
      <c r="CJ13" s="2463">
        <v>105.417544026261</v>
      </c>
      <c r="CK13" s="2463">
        <v>109.03252216996719</v>
      </c>
      <c r="CL13" s="2463">
        <v>107.9268761324133</v>
      </c>
      <c r="CM13" s="2463">
        <v>108.3393733517734</v>
      </c>
      <c r="CN13" s="2463">
        <v>108.555573189353</v>
      </c>
      <c r="CO13" s="2463">
        <v>108.719172499444</v>
      </c>
      <c r="CP13" s="2463">
        <v>109.7145294727535</v>
      </c>
      <c r="CQ13" s="2463">
        <v>109.8527038475769</v>
      </c>
      <c r="CR13" s="2463">
        <v>109.8448369701708</v>
      </c>
      <c r="CS13" s="2465">
        <v>110.012590176917</v>
      </c>
      <c r="CT13" s="2464">
        <v>110.7032004295191</v>
      </c>
      <c r="CU13" s="2463">
        <v>112.5151074048661</v>
      </c>
      <c r="CV13" s="2463">
        <v>112.7140536399228</v>
      </c>
      <c r="CW13" s="2463">
        <v>113.25970486074</v>
      </c>
      <c r="CX13" s="2463">
        <v>113.4010299712305</v>
      </c>
      <c r="CY13" s="2463">
        <v>113.68136818735231</v>
      </c>
      <c r="CZ13" s="2463">
        <v>115.31397827557301</v>
      </c>
      <c r="DA13" s="2463">
        <v>116.40897099999999</v>
      </c>
      <c r="DB13" s="2463">
        <v>116.9368104606171</v>
      </c>
      <c r="DC13" s="2463">
        <v>118.47211537948399</v>
      </c>
      <c r="DD13" s="2463">
        <v>118.66934977749609</v>
      </c>
      <c r="DE13" s="2465">
        <v>119.91665190650841</v>
      </c>
      <c r="DF13" s="2464">
        <v>120.59357554853111</v>
      </c>
      <c r="DG13" s="2463">
        <v>123.9674985209827</v>
      </c>
      <c r="DH13" s="2463">
        <v>127.779484516205</v>
      </c>
      <c r="DI13" s="2463">
        <v>130.81928276293959</v>
      </c>
      <c r="DJ13" s="2463">
        <v>132.48957682649731</v>
      </c>
      <c r="DK13" s="2463">
        <v>130.14899584646861</v>
      </c>
      <c r="DL13" s="2463">
        <v>131.74975417032149</v>
      </c>
      <c r="DM13" s="2463">
        <v>133.81436076117421</v>
      </c>
      <c r="DN13" s="2463">
        <v>116.22079467773438</v>
      </c>
      <c r="DO13" s="2463">
        <v>119.04799652099609</v>
      </c>
      <c r="DP13" s="2463">
        <v>123.35573577880859</v>
      </c>
      <c r="DQ13" s="2465">
        <v>126.51514434814453</v>
      </c>
      <c r="DR13" s="2464">
        <v>128.741943359375</v>
      </c>
      <c r="DS13" s="2463">
        <v>130.30296325683594</v>
      </c>
      <c r="DT13" s="2463">
        <v>128.44801330566406</v>
      </c>
      <c r="DU13" s="2463">
        <v>129.48368835449219</v>
      </c>
      <c r="DV13" s="2463">
        <v>133.54676818847656</v>
      </c>
      <c r="DW13" s="2463">
        <v>137.39462280273438</v>
      </c>
      <c r="DX13" s="2463">
        <v>140.26707458496094</v>
      </c>
      <c r="DY13" s="2463">
        <v>139.87127685546875</v>
      </c>
      <c r="DZ13" s="2463">
        <v>140.78489685058594</v>
      </c>
      <c r="EA13" s="2463">
        <v>141.97344970703125</v>
      </c>
      <c r="EB13" s="2463">
        <v>144.09223937988281</v>
      </c>
      <c r="EC13" s="2465">
        <v>144.44810485839844</v>
      </c>
      <c r="ED13" s="2464">
        <v>146.22</v>
      </c>
      <c r="EE13" s="2463">
        <v>147.87576293945313</v>
      </c>
      <c r="EF13" s="2463">
        <v>148.02757263183594</v>
      </c>
      <c r="EG13" s="2463">
        <v>148.49501037597656</v>
      </c>
      <c r="EH13" s="2463">
        <v>151.21830749511719</v>
      </c>
      <c r="EI13" s="2463">
        <v>151.63233947753906</v>
      </c>
      <c r="EJ13" s="2463">
        <v>154.45707702636719</v>
      </c>
      <c r="EK13" s="2463">
        <v>157.17413330078125</v>
      </c>
      <c r="EL13" s="2463">
        <v>160.81466674804688</v>
      </c>
      <c r="EM13" s="2463">
        <v>160.598876953125</v>
      </c>
      <c r="EN13" s="2463">
        <v>161.17251586914063</v>
      </c>
      <c r="EO13" s="2465">
        <v>161.75563049316406</v>
      </c>
      <c r="EP13" s="2464">
        <v>163.11441040039063</v>
      </c>
      <c r="EQ13" s="2463">
        <v>163.79411315917969</v>
      </c>
      <c r="ER13" s="2463">
        <v>163.95330810546875</v>
      </c>
      <c r="ES13" s="2463">
        <v>164.64938354492188</v>
      </c>
      <c r="ET13" s="2463">
        <v>165.82096862792969</v>
      </c>
      <c r="EU13" s="2463">
        <v>167.37898387974599</v>
      </c>
      <c r="EV13" s="2463">
        <v>165.591668559612</v>
      </c>
      <c r="EW13" s="2463">
        <v>165.37814538766401</v>
      </c>
      <c r="EX13" s="2463">
        <v>165.84907590226101</v>
      </c>
      <c r="EY13" s="2463">
        <v>165.92137880998399</v>
      </c>
      <c r="EZ13" s="2463">
        <v>165.96930002353</v>
      </c>
      <c r="FA13" s="2465">
        <v>165.89184932456001</v>
      </c>
    </row>
    <row r="14" spans="1:157" ht="26.25" customHeight="1" x14ac:dyDescent="0.45">
      <c r="A14" s="2462" t="s">
        <v>1339</v>
      </c>
      <c r="B14" s="2463">
        <v>106.7488</v>
      </c>
      <c r="C14" s="2463">
        <v>107.2393</v>
      </c>
      <c r="D14" s="2463">
        <v>107.7664</v>
      </c>
      <c r="E14" s="2463">
        <v>107.9191</v>
      </c>
      <c r="F14" s="2463">
        <v>108.77589999999999</v>
      </c>
      <c r="G14" s="2463">
        <v>111.0659</v>
      </c>
      <c r="H14" s="2463">
        <v>112.8321</v>
      </c>
      <c r="I14" s="2463">
        <v>113.0151</v>
      </c>
      <c r="J14" s="97">
        <v>113.5021</v>
      </c>
      <c r="K14" s="2463">
        <v>115.4211</v>
      </c>
      <c r="L14" s="2463">
        <v>116.5368</v>
      </c>
      <c r="M14" s="2463">
        <v>116.8013</v>
      </c>
      <c r="N14" s="2463">
        <v>122.3683</v>
      </c>
      <c r="O14" s="2463">
        <v>122.62739999999999</v>
      </c>
      <c r="P14" s="2463">
        <v>122.62739999999999</v>
      </c>
      <c r="Q14" s="2463">
        <v>123.3522</v>
      </c>
      <c r="R14" s="2463">
        <v>124.9504</v>
      </c>
      <c r="S14" s="2463">
        <v>126.7847</v>
      </c>
      <c r="T14" s="2463">
        <v>126.8536</v>
      </c>
      <c r="U14" s="2463">
        <v>127.5</v>
      </c>
      <c r="V14" s="2463">
        <v>127.79300000000001</v>
      </c>
      <c r="W14" s="2463">
        <v>133.59989999999999</v>
      </c>
      <c r="X14" s="2463">
        <v>141.45910000000001</v>
      </c>
      <c r="Y14" s="2463">
        <v>143.44720000000001</v>
      </c>
      <c r="Z14" s="2463">
        <v>147.29730000000001</v>
      </c>
      <c r="AA14" s="2463">
        <v>150.7679</v>
      </c>
      <c r="AB14" s="2463">
        <v>150.95580000000001</v>
      </c>
      <c r="AC14" s="2463">
        <v>151.90039999999999</v>
      </c>
      <c r="AD14" s="2463">
        <v>153.77180000000001</v>
      </c>
      <c r="AE14" s="2463">
        <v>156.59129999999999</v>
      </c>
      <c r="AF14" s="2463">
        <v>159.19710000000001</v>
      </c>
      <c r="AG14" s="2463">
        <v>160.48670000000001</v>
      </c>
      <c r="AH14" s="2463">
        <v>162.2919</v>
      </c>
      <c r="AI14" s="2463">
        <v>173.548</v>
      </c>
      <c r="AJ14" s="2463">
        <v>178.88390000000001</v>
      </c>
      <c r="AK14" s="2463">
        <v>182.0119</v>
      </c>
      <c r="AL14" s="2463">
        <v>184.17449999999999</v>
      </c>
      <c r="AM14" s="2463">
        <v>188.88059999999999</v>
      </c>
      <c r="AN14" s="2463">
        <v>191.20650000000001</v>
      </c>
      <c r="AO14" s="2463">
        <v>194.52590000000001</v>
      </c>
      <c r="AP14" s="2463">
        <v>196.69710000000001</v>
      </c>
      <c r="AQ14" s="2463">
        <v>199.46340000000001</v>
      </c>
      <c r="AR14" s="2463">
        <v>204.22300000000001</v>
      </c>
      <c r="AS14" s="2463">
        <v>204.1463</v>
      </c>
      <c r="AT14" s="2463">
        <v>207.04060000000001</v>
      </c>
      <c r="AU14" s="2463">
        <v>215.12129999999999</v>
      </c>
      <c r="AV14" s="2463">
        <v>216.4632</v>
      </c>
      <c r="AW14" s="2463">
        <v>218.8835</v>
      </c>
      <c r="AX14" s="2463">
        <v>229.13849999999999</v>
      </c>
      <c r="AY14" s="2463">
        <v>231.95320000000001</v>
      </c>
      <c r="AZ14" s="2463">
        <v>236.61609999999999</v>
      </c>
      <c r="BA14" s="2463">
        <v>237.81299999999999</v>
      </c>
      <c r="BB14" s="2463">
        <v>238.77610000000001</v>
      </c>
      <c r="BC14" s="2463">
        <v>240.91560000000001</v>
      </c>
      <c r="BD14" s="2463">
        <v>143.4</v>
      </c>
      <c r="BE14" s="2463">
        <v>243.9</v>
      </c>
      <c r="BF14" s="2463">
        <v>245.7647</v>
      </c>
      <c r="BG14" s="2463">
        <v>251.24600000000001</v>
      </c>
      <c r="BH14" s="2463">
        <v>253.54390000000001</v>
      </c>
      <c r="BI14" s="2463">
        <v>257.14580000000001</v>
      </c>
      <c r="BJ14" s="2464">
        <v>260.60000000000002</v>
      </c>
      <c r="BK14" s="2463">
        <v>262.7</v>
      </c>
      <c r="BL14" s="2463">
        <v>266.387</v>
      </c>
      <c r="BM14" s="2463">
        <v>270.11399999999998</v>
      </c>
      <c r="BN14" s="2463">
        <v>272.65679999999998</v>
      </c>
      <c r="BO14" s="2463">
        <v>274.26179999999999</v>
      </c>
      <c r="BP14" s="2463">
        <v>276.04969999999997</v>
      </c>
      <c r="BQ14" s="2463">
        <v>277.8</v>
      </c>
      <c r="BR14" s="2463">
        <v>280</v>
      </c>
      <c r="BS14" s="2463">
        <v>283.26159999999999</v>
      </c>
      <c r="BT14" s="2463">
        <v>287.2</v>
      </c>
      <c r="BU14" s="2465">
        <v>291.10000000000002</v>
      </c>
      <c r="BV14" s="2464">
        <v>293.77339999999998</v>
      </c>
      <c r="BW14" s="2463">
        <v>297.45420000000001</v>
      </c>
      <c r="BX14" s="2463">
        <v>303.98360000000002</v>
      </c>
      <c r="BY14" s="2463">
        <v>308.2133</v>
      </c>
      <c r="BZ14" s="2463">
        <v>313.64179999999999</v>
      </c>
      <c r="CA14" s="2463">
        <v>315.38249999999999</v>
      </c>
      <c r="CB14" s="2463">
        <v>273</v>
      </c>
      <c r="CC14" s="2463">
        <v>107.22267150878906</v>
      </c>
      <c r="CD14" s="2463">
        <v>107.42</v>
      </c>
      <c r="CE14" s="2463">
        <v>108.49237060546875</v>
      </c>
      <c r="CF14" s="2463">
        <v>108.37828826904297</v>
      </c>
      <c r="CG14" s="2465">
        <v>109.35191345214844</v>
      </c>
      <c r="CH14" s="2464">
        <v>109.47854614257813</v>
      </c>
      <c r="CI14" s="2463">
        <v>109.90973663330078</v>
      </c>
      <c r="CJ14" s="2463">
        <v>110.3949947026813</v>
      </c>
      <c r="CK14" s="2463">
        <v>118.2814385689515</v>
      </c>
      <c r="CL14" s="2463">
        <v>112.06728592810251</v>
      </c>
      <c r="CM14" s="2463">
        <v>112.07748490589459</v>
      </c>
      <c r="CN14" s="2463">
        <v>112.236926259662</v>
      </c>
      <c r="CO14" s="2463">
        <v>110.7180868740586</v>
      </c>
      <c r="CP14" s="2463">
        <v>110.5088456599792</v>
      </c>
      <c r="CQ14" s="2463">
        <v>111.1376265487586</v>
      </c>
      <c r="CR14" s="2463">
        <v>111.3596329903409</v>
      </c>
      <c r="CS14" s="2465">
        <v>111.3317863437134</v>
      </c>
      <c r="CT14" s="2464">
        <v>112.769356205158</v>
      </c>
      <c r="CU14" s="2463">
        <v>114.1919563841696</v>
      </c>
      <c r="CV14" s="2463">
        <v>114.4455241227605</v>
      </c>
      <c r="CW14" s="2463">
        <v>115.9824119112408</v>
      </c>
      <c r="CX14" s="2463">
        <v>116.0924325439445</v>
      </c>
      <c r="CY14" s="2463">
        <v>116.11520186602201</v>
      </c>
      <c r="CZ14" s="2463">
        <v>117.4751350587788</v>
      </c>
      <c r="DA14" s="2463">
        <v>117.7350588</v>
      </c>
      <c r="DB14" s="2463">
        <v>118.00185009353611</v>
      </c>
      <c r="DC14" s="2463">
        <v>119.0944530210279</v>
      </c>
      <c r="DD14" s="2463">
        <v>123.1538890033173</v>
      </c>
      <c r="DE14" s="2465">
        <v>124.0221402446996</v>
      </c>
      <c r="DF14" s="2464">
        <v>126.2993731755495</v>
      </c>
      <c r="DG14" s="2463">
        <v>128.7246147503711</v>
      </c>
      <c r="DH14" s="2463">
        <v>133.94740973352739</v>
      </c>
      <c r="DI14" s="2463">
        <v>141.8267465804426</v>
      </c>
      <c r="DJ14" s="2463">
        <v>147.19742699423679</v>
      </c>
      <c r="DK14" s="2463">
        <v>152.45873612819199</v>
      </c>
      <c r="DL14" s="2463">
        <v>157.15367665670081</v>
      </c>
      <c r="DM14" s="2463">
        <v>160.6125345211116</v>
      </c>
      <c r="DN14" s="2463">
        <v>137.09968566894531</v>
      </c>
      <c r="DO14" s="2463">
        <v>140.072998046875</v>
      </c>
      <c r="DP14" s="2463">
        <v>149.94422912597656</v>
      </c>
      <c r="DQ14" s="2465">
        <v>150.38796997070313</v>
      </c>
      <c r="DR14" s="2464">
        <v>152.25250244140625</v>
      </c>
      <c r="DS14" s="2463">
        <v>155.63240051269531</v>
      </c>
      <c r="DT14" s="2463">
        <v>151.50502014160156</v>
      </c>
      <c r="DU14" s="2463">
        <v>153.52731323242188</v>
      </c>
      <c r="DV14" s="2463">
        <v>161.97317504882813</v>
      </c>
      <c r="DW14" s="2463">
        <v>168.39363098144531</v>
      </c>
      <c r="DX14" s="2463">
        <v>177.18287658691406</v>
      </c>
      <c r="DY14" s="2463">
        <v>176.01846313476563</v>
      </c>
      <c r="DZ14" s="2463">
        <v>178.30899047851563</v>
      </c>
      <c r="EA14" s="2463">
        <v>180.47579956054688</v>
      </c>
      <c r="EB14" s="2463">
        <v>185.07781982421875</v>
      </c>
      <c r="EC14" s="2465">
        <v>187.80270385742188</v>
      </c>
      <c r="ED14" s="2464">
        <v>191.63</v>
      </c>
      <c r="EE14" s="2463">
        <v>195.41648864746094</v>
      </c>
      <c r="EF14" s="2463">
        <v>196.04278564453125</v>
      </c>
      <c r="EG14" s="2463">
        <v>197.5673828125</v>
      </c>
      <c r="EH14" s="2463">
        <v>201.02593994140625</v>
      </c>
      <c r="EI14" s="2463">
        <v>202.84262084960938</v>
      </c>
      <c r="EJ14" s="2463">
        <v>207.40650939941406</v>
      </c>
      <c r="EK14" s="2463">
        <v>210.49929809570313</v>
      </c>
      <c r="EL14" s="2463">
        <v>211.73568725585938</v>
      </c>
      <c r="EM14" s="2463">
        <v>215.03799438476563</v>
      </c>
      <c r="EN14" s="2463">
        <v>218.25331115722656</v>
      </c>
      <c r="EO14" s="2465">
        <v>220.38682556152344</v>
      </c>
      <c r="EP14" s="2464">
        <v>224.88265991210938</v>
      </c>
      <c r="EQ14" s="2463">
        <v>227.6636962890625</v>
      </c>
      <c r="ER14" s="2463">
        <v>236.53813171386719</v>
      </c>
      <c r="ES14" s="2463">
        <v>242.67791748046875</v>
      </c>
      <c r="ET14" s="2463">
        <v>246.20524597167969</v>
      </c>
      <c r="EU14" s="2463">
        <v>243.60634993647801</v>
      </c>
      <c r="EV14" s="2463">
        <v>245.30348241334499</v>
      </c>
      <c r="EW14" s="2463">
        <v>244.924859237314</v>
      </c>
      <c r="EX14" s="2463">
        <v>246.870236597998</v>
      </c>
      <c r="EY14" s="2463">
        <v>247.584398338211</v>
      </c>
      <c r="EZ14" s="2463">
        <v>246.127681924434</v>
      </c>
      <c r="FA14" s="2465">
        <v>248.34507823095899</v>
      </c>
    </row>
    <row r="15" spans="1:157" ht="26.25" customHeight="1" x14ac:dyDescent="0.45">
      <c r="A15" s="2462" t="s">
        <v>1340</v>
      </c>
      <c r="B15" s="2463">
        <v>103.9593</v>
      </c>
      <c r="C15" s="2463">
        <v>104.6216</v>
      </c>
      <c r="D15" s="2463">
        <v>105.85169999999999</v>
      </c>
      <c r="E15" s="2463">
        <v>105.85120000000001</v>
      </c>
      <c r="F15" s="2463">
        <v>108.7617</v>
      </c>
      <c r="G15" s="2463">
        <v>111.2002</v>
      </c>
      <c r="H15" s="2463">
        <v>111.642</v>
      </c>
      <c r="I15" s="2463">
        <v>111.6584</v>
      </c>
      <c r="J15" s="97">
        <v>111.6584</v>
      </c>
      <c r="K15" s="2463">
        <v>112.315</v>
      </c>
      <c r="L15" s="2463">
        <v>112.3295</v>
      </c>
      <c r="M15" s="2463">
        <v>112.3295</v>
      </c>
      <c r="N15" s="2463">
        <v>113.4659</v>
      </c>
      <c r="O15" s="2463">
        <v>113.4659</v>
      </c>
      <c r="P15" s="2463">
        <v>113.4661</v>
      </c>
      <c r="Q15" s="2463">
        <v>113.8438</v>
      </c>
      <c r="R15" s="2463">
        <v>114.4213</v>
      </c>
      <c r="S15" s="2463">
        <v>115.261</v>
      </c>
      <c r="T15" s="2463">
        <v>115.261</v>
      </c>
      <c r="U15" s="2463">
        <v>115.5</v>
      </c>
      <c r="V15" s="2463">
        <v>115.53749999999999</v>
      </c>
      <c r="W15" s="2463">
        <v>122.4593</v>
      </c>
      <c r="X15" s="2463">
        <v>122.4593</v>
      </c>
      <c r="Y15" s="2463">
        <v>128.2921</v>
      </c>
      <c r="Z15" s="2463">
        <v>136.4316</v>
      </c>
      <c r="AA15" s="2463">
        <v>139.1602</v>
      </c>
      <c r="AB15" s="2463">
        <v>139.46639999999999</v>
      </c>
      <c r="AC15" s="2463">
        <v>140.02420000000001</v>
      </c>
      <c r="AD15" s="2463">
        <v>140.7243</v>
      </c>
      <c r="AE15" s="2463">
        <v>143.6567</v>
      </c>
      <c r="AF15" s="2463">
        <v>143.6567</v>
      </c>
      <c r="AG15" s="2463">
        <v>145.0933</v>
      </c>
      <c r="AH15" s="2463">
        <v>149.7115</v>
      </c>
      <c r="AI15" s="2463">
        <v>157.78710000000001</v>
      </c>
      <c r="AJ15" s="2463">
        <v>158.70099999999999</v>
      </c>
      <c r="AK15" s="2463">
        <v>162.66820000000001</v>
      </c>
      <c r="AL15" s="2463">
        <v>166.71430000000001</v>
      </c>
      <c r="AM15" s="2463">
        <v>174.4667</v>
      </c>
      <c r="AN15" s="2463">
        <v>178.15870000000001</v>
      </c>
      <c r="AO15" s="2463">
        <v>183.24520000000001</v>
      </c>
      <c r="AP15" s="2463">
        <v>186.19759999999999</v>
      </c>
      <c r="AQ15" s="2463">
        <v>191.46629999999999</v>
      </c>
      <c r="AR15" s="2463">
        <v>194.5129</v>
      </c>
      <c r="AS15" s="2463">
        <v>194.5129</v>
      </c>
      <c r="AT15" s="2463">
        <v>198.41069999999999</v>
      </c>
      <c r="AU15" s="2463">
        <v>198.4967</v>
      </c>
      <c r="AV15" s="2463">
        <v>199.48500000000001</v>
      </c>
      <c r="AW15" s="2463">
        <v>200.70269999999999</v>
      </c>
      <c r="AX15" s="2463">
        <v>208.56970000000001</v>
      </c>
      <c r="AY15" s="2463">
        <v>208.7337</v>
      </c>
      <c r="AZ15" s="2463">
        <v>208.9016</v>
      </c>
      <c r="BA15" s="2463">
        <v>208.84139999999999</v>
      </c>
      <c r="BB15" s="2463">
        <v>212.3408</v>
      </c>
      <c r="BC15" s="2463">
        <v>212.55279999999999</v>
      </c>
      <c r="BD15" s="2463">
        <v>212.6</v>
      </c>
      <c r="BE15" s="2463">
        <v>212.7</v>
      </c>
      <c r="BF15" s="2463">
        <v>216.7533</v>
      </c>
      <c r="BG15" s="2463">
        <v>217.02760000000001</v>
      </c>
      <c r="BH15" s="2463">
        <v>217.12950000000001</v>
      </c>
      <c r="BI15" s="2463">
        <v>217.2175</v>
      </c>
      <c r="BJ15" s="2464">
        <v>220</v>
      </c>
      <c r="BK15" s="2463">
        <v>221.4</v>
      </c>
      <c r="BL15" s="2463">
        <v>222.97319999999999</v>
      </c>
      <c r="BM15" s="2463">
        <v>226.87119999999999</v>
      </c>
      <c r="BN15" s="2463">
        <v>230.3588</v>
      </c>
      <c r="BO15" s="2463">
        <v>230.3588</v>
      </c>
      <c r="BP15" s="2463">
        <v>230.3588</v>
      </c>
      <c r="BQ15" s="2463">
        <v>230.4</v>
      </c>
      <c r="BR15" s="2463">
        <v>232.5</v>
      </c>
      <c r="BS15" s="2463">
        <v>234.85400000000001</v>
      </c>
      <c r="BT15" s="2463">
        <v>234.9</v>
      </c>
      <c r="BU15" s="2465">
        <v>235</v>
      </c>
      <c r="BV15" s="2464">
        <v>237.82380000000001</v>
      </c>
      <c r="BW15" s="2463">
        <v>239.08860000000001</v>
      </c>
      <c r="BX15" s="2463">
        <v>241.602</v>
      </c>
      <c r="BY15" s="2463">
        <v>244.56479999999999</v>
      </c>
      <c r="BZ15" s="2463">
        <v>244.56479999999999</v>
      </c>
      <c r="CA15" s="2463">
        <v>244.56479999999999</v>
      </c>
      <c r="CB15" s="2463">
        <v>286.2</v>
      </c>
      <c r="CC15" s="2463">
        <v>102.81304931640625</v>
      </c>
      <c r="CD15" s="2463">
        <v>102.95</v>
      </c>
      <c r="CE15" s="2463">
        <v>103.57405090332031</v>
      </c>
      <c r="CF15" s="2463">
        <v>105.28929138183594</v>
      </c>
      <c r="CG15" s="2465">
        <v>107.47026824951172</v>
      </c>
      <c r="CH15" s="2464">
        <v>107.57524871826172</v>
      </c>
      <c r="CI15" s="2463">
        <v>107.57378387451172</v>
      </c>
      <c r="CJ15" s="2463">
        <v>107.90157984098541</v>
      </c>
      <c r="CK15" s="2463">
        <v>100.08277309550731</v>
      </c>
      <c r="CL15" s="2463">
        <v>108.0473402709157</v>
      </c>
      <c r="CM15" s="2463">
        <v>108.0050117925191</v>
      </c>
      <c r="CN15" s="2463">
        <v>108.04921068120601</v>
      </c>
      <c r="CO15" s="2463">
        <v>108.0557084619046</v>
      </c>
      <c r="CP15" s="2463">
        <v>107.51515579884951</v>
      </c>
      <c r="CQ15" s="2463">
        <v>107.68697781360039</v>
      </c>
      <c r="CR15" s="2463">
        <v>107.7113254674922</v>
      </c>
      <c r="CS15" s="2465">
        <v>107.7290483798086</v>
      </c>
      <c r="CT15" s="2464">
        <v>107.9310634099384</v>
      </c>
      <c r="CU15" s="2463">
        <v>108.02624333157129</v>
      </c>
      <c r="CV15" s="2463">
        <v>108.03573452766921</v>
      </c>
      <c r="CW15" s="2463">
        <v>108.5718357563638</v>
      </c>
      <c r="CX15" s="2463">
        <v>108.9068346034913</v>
      </c>
      <c r="CY15" s="2463">
        <v>108.9530302962836</v>
      </c>
      <c r="CZ15" s="2463">
        <v>109.972153886953</v>
      </c>
      <c r="DA15" s="2463">
        <v>108.39</v>
      </c>
      <c r="DB15" s="2463">
        <v>108.4713152567322</v>
      </c>
      <c r="DC15" s="2463">
        <v>108.68871624595231</v>
      </c>
      <c r="DD15" s="2463">
        <v>108.7687360259187</v>
      </c>
      <c r="DE15" s="2465">
        <v>108.82779832722549</v>
      </c>
      <c r="DF15" s="2464">
        <v>108.8745561819409</v>
      </c>
      <c r="DG15" s="2463">
        <v>109.4406895975787</v>
      </c>
      <c r="DH15" s="2463">
        <v>111.1920706635823</v>
      </c>
      <c r="DI15" s="2463">
        <v>112.5492783533887</v>
      </c>
      <c r="DJ15" s="2463">
        <v>113.4809948254328</v>
      </c>
      <c r="DK15" s="2463">
        <v>113.7815623978357</v>
      </c>
      <c r="DL15" s="2463">
        <v>115.55997784619041</v>
      </c>
      <c r="DM15" s="2463">
        <v>116.209789617929</v>
      </c>
      <c r="DN15" s="2463">
        <v>108.71247100830078</v>
      </c>
      <c r="DO15" s="2463">
        <v>109.58522033691406</v>
      </c>
      <c r="DP15" s="2463">
        <v>110.84165191650391</v>
      </c>
      <c r="DQ15" s="2465">
        <v>111.52717590332031</v>
      </c>
      <c r="DR15" s="2464">
        <v>111.01441192626953</v>
      </c>
      <c r="DS15" s="2463">
        <v>113.27256774902344</v>
      </c>
      <c r="DT15" s="2463">
        <v>110.41507720947266</v>
      </c>
      <c r="DU15" s="2463">
        <v>110.99617767333984</v>
      </c>
      <c r="DV15" s="2463">
        <v>115.41545867919922</v>
      </c>
      <c r="DW15" s="2463">
        <v>119.7171630859375</v>
      </c>
      <c r="DX15" s="2463">
        <v>124.44200897216797</v>
      </c>
      <c r="DY15" s="2463">
        <v>120.93083190917969</v>
      </c>
      <c r="DZ15" s="2463">
        <v>121.05122375488281</v>
      </c>
      <c r="EA15" s="2463">
        <v>123.73379516601563</v>
      </c>
      <c r="EB15" s="2463">
        <v>126.41595458984375</v>
      </c>
      <c r="EC15" s="2465">
        <v>127.07347869873047</v>
      </c>
      <c r="ED15" s="2464">
        <v>133</v>
      </c>
      <c r="EE15" s="2463">
        <v>135.582275390625</v>
      </c>
      <c r="EF15" s="2463">
        <v>136.59686279296875</v>
      </c>
      <c r="EG15" s="2463">
        <v>136.95884704589844</v>
      </c>
      <c r="EH15" s="2463">
        <v>144.55461120605469</v>
      </c>
      <c r="EI15" s="2463">
        <v>144.70101928710938</v>
      </c>
      <c r="EJ15" s="2463">
        <v>146.81318664550781</v>
      </c>
      <c r="EK15" s="2463">
        <v>147.5076904296875</v>
      </c>
      <c r="EL15" s="2463">
        <v>149.69334411621094</v>
      </c>
      <c r="EM15" s="2463">
        <v>150.53636169433594</v>
      </c>
      <c r="EN15" s="2463">
        <v>151.12181091308594</v>
      </c>
      <c r="EO15" s="2465">
        <v>151.30471801757813</v>
      </c>
      <c r="EP15" s="2464">
        <v>151.53724670410156</v>
      </c>
      <c r="EQ15" s="2463">
        <v>152.20205688476563</v>
      </c>
      <c r="ER15" s="2463">
        <v>152.04429626464844</v>
      </c>
      <c r="ES15" s="2463">
        <v>152.94218444824219</v>
      </c>
      <c r="ET15" s="2463">
        <v>153.67959594726563</v>
      </c>
      <c r="EU15" s="2463">
        <v>153.327034109669</v>
      </c>
      <c r="EV15" s="2463">
        <v>153.485953362429</v>
      </c>
      <c r="EW15" s="2463">
        <v>153.63039177969</v>
      </c>
      <c r="EX15" s="2463">
        <v>156.486697207692</v>
      </c>
      <c r="EY15" s="2463">
        <v>156.951667122164</v>
      </c>
      <c r="EZ15" s="2463">
        <v>156.953358063536</v>
      </c>
      <c r="FA15" s="2465">
        <v>157.059503706073</v>
      </c>
    </row>
    <row r="16" spans="1:157" ht="26.25" customHeight="1" x14ac:dyDescent="0.45">
      <c r="A16" s="2462" t="s">
        <v>1341</v>
      </c>
      <c r="B16" s="2463">
        <v>107.0847</v>
      </c>
      <c r="C16" s="2463">
        <v>108.6623</v>
      </c>
      <c r="D16" s="2463">
        <v>109.8905</v>
      </c>
      <c r="E16" s="2463">
        <v>110.66540000000001</v>
      </c>
      <c r="F16" s="2463">
        <v>115.792</v>
      </c>
      <c r="G16" s="2463">
        <v>115.792</v>
      </c>
      <c r="H16" s="2463">
        <v>115.792</v>
      </c>
      <c r="I16" s="2463">
        <v>111.33799999999999</v>
      </c>
      <c r="J16" s="97">
        <v>109.92700000000001</v>
      </c>
      <c r="K16" s="2463">
        <v>112.25060000000001</v>
      </c>
      <c r="L16" s="2463">
        <v>113.6581</v>
      </c>
      <c r="M16" s="2463">
        <v>114.7796</v>
      </c>
      <c r="N16" s="2463">
        <v>117.0545</v>
      </c>
      <c r="O16" s="2463">
        <v>117.0545</v>
      </c>
      <c r="P16" s="2463">
        <v>117.0545</v>
      </c>
      <c r="Q16" s="2463">
        <v>117.43340000000001</v>
      </c>
      <c r="R16" s="2463">
        <v>119.5151</v>
      </c>
      <c r="S16" s="2463">
        <v>121.5341</v>
      </c>
      <c r="T16" s="2463">
        <v>121.56399999999999</v>
      </c>
      <c r="U16" s="2463">
        <v>121.5</v>
      </c>
      <c r="V16" s="2463">
        <v>124.2084</v>
      </c>
      <c r="W16" s="2463">
        <v>129.1054</v>
      </c>
      <c r="X16" s="2463">
        <v>130.40010000000001</v>
      </c>
      <c r="Y16" s="2463">
        <v>130.40010000000001</v>
      </c>
      <c r="Z16" s="2463">
        <v>133.28530000000001</v>
      </c>
      <c r="AA16" s="2463">
        <v>135.2988</v>
      </c>
      <c r="AB16" s="2463">
        <v>138.5471</v>
      </c>
      <c r="AC16" s="2463">
        <v>142.4973</v>
      </c>
      <c r="AD16" s="2463">
        <v>144.65049999999999</v>
      </c>
      <c r="AE16" s="2463">
        <v>145.54730000000001</v>
      </c>
      <c r="AF16" s="2463">
        <v>146.42779999999999</v>
      </c>
      <c r="AG16" s="2463">
        <v>146.50139999999999</v>
      </c>
      <c r="AH16" s="2463">
        <v>146.60650000000001</v>
      </c>
      <c r="AI16" s="2463">
        <v>153.18680000000001</v>
      </c>
      <c r="AJ16" s="2463">
        <v>153.9847</v>
      </c>
      <c r="AK16" s="2463">
        <v>155.0078</v>
      </c>
      <c r="AL16" s="2463">
        <v>157.9641</v>
      </c>
      <c r="AM16" s="2463">
        <v>158.13419999999999</v>
      </c>
      <c r="AN16" s="2463">
        <v>160.60599999999999</v>
      </c>
      <c r="AO16" s="2463">
        <v>163.08750000000001</v>
      </c>
      <c r="AP16" s="2463">
        <v>165.43170000000001</v>
      </c>
      <c r="AQ16" s="2463">
        <v>167.1806</v>
      </c>
      <c r="AR16" s="2463">
        <v>169.06059999999999</v>
      </c>
      <c r="AS16" s="2463">
        <v>168.57749999999999</v>
      </c>
      <c r="AT16" s="2463">
        <v>170.23480000000001</v>
      </c>
      <c r="AU16" s="2463">
        <v>171.49379999999999</v>
      </c>
      <c r="AV16" s="2463">
        <v>173.46559999999999</v>
      </c>
      <c r="AW16" s="2463">
        <v>176.1875</v>
      </c>
      <c r="AX16" s="2463">
        <v>178.99430000000001</v>
      </c>
      <c r="AY16" s="2463">
        <v>180.1694</v>
      </c>
      <c r="AZ16" s="2463">
        <v>183.3741</v>
      </c>
      <c r="BA16" s="2463">
        <v>184.91130000000001</v>
      </c>
      <c r="BB16" s="2463">
        <v>186.63890000000001</v>
      </c>
      <c r="BC16" s="2463">
        <v>187.1763</v>
      </c>
      <c r="BD16" s="2463">
        <v>189.7</v>
      </c>
      <c r="BE16" s="2463">
        <v>189.7</v>
      </c>
      <c r="BF16" s="2463">
        <v>189.70060000000001</v>
      </c>
      <c r="BG16" s="2463">
        <v>191.9819</v>
      </c>
      <c r="BH16" s="2463">
        <v>192.00829999999999</v>
      </c>
      <c r="BI16" s="2463">
        <v>193.45519999999999</v>
      </c>
      <c r="BJ16" s="2464">
        <v>195</v>
      </c>
      <c r="BK16" s="2463">
        <v>195</v>
      </c>
      <c r="BL16" s="2463">
        <v>196.55340000000001</v>
      </c>
      <c r="BM16" s="2463">
        <v>198.87049999999999</v>
      </c>
      <c r="BN16" s="2463">
        <v>200.6653</v>
      </c>
      <c r="BO16" s="2463">
        <v>200.69159999999999</v>
      </c>
      <c r="BP16" s="2463">
        <v>200.71350000000001</v>
      </c>
      <c r="BQ16" s="2463">
        <v>200.7</v>
      </c>
      <c r="BR16" s="2463">
        <v>200.8</v>
      </c>
      <c r="BS16" s="2463">
        <v>203.25909999999999</v>
      </c>
      <c r="BT16" s="2463">
        <v>203.3</v>
      </c>
      <c r="BU16" s="2465">
        <v>205.6</v>
      </c>
      <c r="BV16" s="2464">
        <v>208.107</v>
      </c>
      <c r="BW16" s="2463">
        <v>211.286</v>
      </c>
      <c r="BX16" s="2463">
        <v>211.322</v>
      </c>
      <c r="BY16" s="2463">
        <v>214.92400000000001</v>
      </c>
      <c r="BZ16" s="2463">
        <v>215.04249999999999</v>
      </c>
      <c r="CA16" s="2463">
        <v>219.72890000000001</v>
      </c>
      <c r="CB16" s="2463">
        <v>248.6</v>
      </c>
      <c r="CC16" s="2463">
        <v>104.94633483886719</v>
      </c>
      <c r="CD16" s="2463">
        <v>105.39</v>
      </c>
      <c r="CE16" s="2463">
        <v>105.38295745849609</v>
      </c>
      <c r="CF16" s="2463">
        <v>105.46334075927734</v>
      </c>
      <c r="CG16" s="2465">
        <v>107.34317016601563</v>
      </c>
      <c r="CH16" s="2464">
        <v>108.31182861328125</v>
      </c>
      <c r="CI16" s="2463">
        <v>107.71128845214844</v>
      </c>
      <c r="CJ16" s="2463">
        <v>107.781800047351</v>
      </c>
      <c r="CK16" s="2463">
        <v>112.0612638240291</v>
      </c>
      <c r="CL16" s="2463">
        <v>108.5278534213019</v>
      </c>
      <c r="CM16" s="2463">
        <v>110.469332517117</v>
      </c>
      <c r="CN16" s="2463">
        <v>110.53691097885201</v>
      </c>
      <c r="CO16" s="2463">
        <v>111.46360779090629</v>
      </c>
      <c r="CP16" s="2463">
        <v>112.7894091178278</v>
      </c>
      <c r="CQ16" s="2463">
        <v>112.8660939119703</v>
      </c>
      <c r="CR16" s="2463">
        <v>113.00534964473179</v>
      </c>
      <c r="CS16" s="2465">
        <v>113.1117307590537</v>
      </c>
      <c r="CT16" s="2464">
        <v>113.53542358348371</v>
      </c>
      <c r="CU16" s="2463">
        <v>113.5248377479964</v>
      </c>
      <c r="CV16" s="2463">
        <v>114.3867488394541</v>
      </c>
      <c r="CW16" s="2463">
        <v>114.9909069781243</v>
      </c>
      <c r="CX16" s="2463">
        <v>114.9909069781243</v>
      </c>
      <c r="CY16" s="2463">
        <v>115.7433668845205</v>
      </c>
      <c r="CZ16" s="2463">
        <v>116.7944814002628</v>
      </c>
      <c r="DA16" s="2463">
        <v>115.88</v>
      </c>
      <c r="DB16" s="2463">
        <v>116.3831894049038</v>
      </c>
      <c r="DC16" s="2463">
        <v>117.4331048666994</v>
      </c>
      <c r="DD16" s="2463">
        <v>117.9493088439427</v>
      </c>
      <c r="DE16" s="2465">
        <v>123.2185905548815</v>
      </c>
      <c r="DF16" s="2464">
        <v>123.8151265224535</v>
      </c>
      <c r="DG16" s="2463">
        <v>125.5570894030642</v>
      </c>
      <c r="DH16" s="2463">
        <v>128.8205391045185</v>
      </c>
      <c r="DI16" s="2463">
        <v>134.01961733029799</v>
      </c>
      <c r="DJ16" s="2463">
        <v>135.75152831076451</v>
      </c>
      <c r="DK16" s="2463">
        <v>139.10357502526909</v>
      </c>
      <c r="DL16" s="2463">
        <v>141.16028948554899</v>
      </c>
      <c r="DM16" s="2463">
        <v>141.78180922632791</v>
      </c>
      <c r="DN16" s="2463">
        <v>111.51677703857422</v>
      </c>
      <c r="DO16" s="2463">
        <v>112.11578369140625</v>
      </c>
      <c r="DP16" s="2463">
        <v>114.14525604248047</v>
      </c>
      <c r="DQ16" s="2465">
        <v>115.73628234863281</v>
      </c>
      <c r="DR16" s="2464">
        <v>116.72906494140625</v>
      </c>
      <c r="DS16" s="2463">
        <v>117.93870544433594</v>
      </c>
      <c r="DT16" s="2463">
        <v>118.52527618408203</v>
      </c>
      <c r="DU16" s="2463">
        <v>120.17724609375</v>
      </c>
      <c r="DV16" s="2463">
        <v>123.62213134765625</v>
      </c>
      <c r="DW16" s="2463">
        <v>125.35513305664063</v>
      </c>
      <c r="DX16" s="2463">
        <v>129.80299377441406</v>
      </c>
      <c r="DY16" s="2463">
        <v>131.26522827148438</v>
      </c>
      <c r="DZ16" s="2463">
        <v>133.25700378417969</v>
      </c>
      <c r="EA16" s="2463">
        <v>137.47055053710938</v>
      </c>
      <c r="EB16" s="2463">
        <v>145.12060546875</v>
      </c>
      <c r="EC16" s="2465">
        <v>148.08717346191406</v>
      </c>
      <c r="ED16" s="2464">
        <v>150.79</v>
      </c>
      <c r="EE16" s="2463">
        <v>155.60250854492188</v>
      </c>
      <c r="EF16" s="2463">
        <v>157.32801818847656</v>
      </c>
      <c r="EG16" s="2463">
        <v>160.88957214355469</v>
      </c>
      <c r="EH16" s="2463">
        <v>162.64852905273438</v>
      </c>
      <c r="EI16" s="2463">
        <v>163.87593078613281</v>
      </c>
      <c r="EJ16" s="2463">
        <v>166.57151794433594</v>
      </c>
      <c r="EK16" s="2463">
        <v>170.0374755859375</v>
      </c>
      <c r="EL16" s="2463">
        <v>170.41307067871094</v>
      </c>
      <c r="EM16" s="2463">
        <v>171.29205322265625</v>
      </c>
      <c r="EN16" s="2463">
        <v>171.84249877929688</v>
      </c>
      <c r="EO16" s="2465">
        <v>172.57418823242188</v>
      </c>
      <c r="EP16" s="2464">
        <v>175.5946044921875</v>
      </c>
      <c r="EQ16" s="2463">
        <v>177.63401794433594</v>
      </c>
      <c r="ER16" s="2463">
        <v>178.31080627441406</v>
      </c>
      <c r="ES16" s="2463">
        <v>178.17767333984375</v>
      </c>
      <c r="ET16" s="2463">
        <v>179.63432312011719</v>
      </c>
      <c r="EU16" s="2463">
        <v>179.57287818811099</v>
      </c>
      <c r="EV16" s="2463">
        <v>179.817281575761</v>
      </c>
      <c r="EW16" s="2463">
        <v>180.28515856582399</v>
      </c>
      <c r="EX16" s="2463">
        <v>183.71463708894001</v>
      </c>
      <c r="EY16" s="2463">
        <v>183.90964518358999</v>
      </c>
      <c r="EZ16" s="2463">
        <v>183.49376993012299</v>
      </c>
      <c r="FA16" s="2465">
        <v>184.594521346882</v>
      </c>
    </row>
    <row r="17" spans="1:158" ht="26.25" customHeight="1" x14ac:dyDescent="0.45">
      <c r="A17" s="2462" t="s">
        <v>1342</v>
      </c>
      <c r="B17" s="2463"/>
      <c r="C17" s="2463"/>
      <c r="D17" s="2463"/>
      <c r="E17" s="2463"/>
      <c r="F17" s="2463"/>
      <c r="G17" s="2463"/>
      <c r="H17" s="2463"/>
      <c r="I17" s="2463"/>
      <c r="J17" s="97"/>
      <c r="K17" s="2463"/>
      <c r="L17" s="2463"/>
      <c r="M17" s="2463"/>
      <c r="N17" s="2463"/>
      <c r="O17" s="2463"/>
      <c r="P17" s="2463"/>
      <c r="Q17" s="2463"/>
      <c r="R17" s="2463"/>
      <c r="S17" s="2463"/>
      <c r="T17" s="2463"/>
      <c r="U17" s="2463"/>
      <c r="V17" s="2463"/>
      <c r="W17" s="2463"/>
      <c r="X17" s="2463"/>
      <c r="Y17" s="2463"/>
      <c r="Z17" s="2463"/>
      <c r="AA17" s="2463"/>
      <c r="AB17" s="2463"/>
      <c r="AC17" s="2463"/>
      <c r="AD17" s="2463"/>
      <c r="AE17" s="2463"/>
      <c r="AF17" s="2463"/>
      <c r="AG17" s="2463"/>
      <c r="AH17" s="2463"/>
      <c r="AI17" s="2463"/>
      <c r="AJ17" s="2463"/>
      <c r="AK17" s="2463"/>
      <c r="AL17" s="2463"/>
      <c r="AM17" s="2463"/>
      <c r="AN17" s="2463"/>
      <c r="AO17" s="2463"/>
      <c r="AP17" s="2463"/>
      <c r="AQ17" s="2463"/>
      <c r="AR17" s="2463"/>
      <c r="AS17" s="2463"/>
      <c r="AT17" s="2463"/>
      <c r="AU17" s="2463"/>
      <c r="AV17" s="2463"/>
      <c r="AW17" s="2463"/>
      <c r="AX17" s="2463"/>
      <c r="AY17" s="2463"/>
      <c r="AZ17" s="2463"/>
      <c r="BA17" s="2463"/>
      <c r="BB17" s="2463"/>
      <c r="BC17" s="2463"/>
      <c r="BD17" s="2463"/>
      <c r="BE17" s="2463"/>
      <c r="BF17" s="2463"/>
      <c r="BG17" s="2463"/>
      <c r="BH17" s="2463"/>
      <c r="BI17" s="2463"/>
      <c r="BJ17" s="2464"/>
      <c r="BK17" s="2463"/>
      <c r="BL17" s="2463"/>
      <c r="BM17" s="2463"/>
      <c r="BN17" s="2463"/>
      <c r="BO17" s="2463"/>
      <c r="BP17" s="2463"/>
      <c r="BQ17" s="2463"/>
      <c r="BR17" s="2463"/>
      <c r="BS17" s="2463"/>
      <c r="BT17" s="2463"/>
      <c r="BU17" s="2465"/>
      <c r="BV17" s="2464"/>
      <c r="BW17" s="2463"/>
      <c r="BX17" s="2463"/>
      <c r="BY17" s="2463"/>
      <c r="BZ17" s="2463"/>
      <c r="CA17" s="2463"/>
      <c r="CB17" s="2463"/>
      <c r="CC17" s="2463">
        <v>100.55</v>
      </c>
      <c r="CD17" s="2463">
        <v>101.34</v>
      </c>
      <c r="CE17" s="2463">
        <v>101.13868713378906</v>
      </c>
      <c r="CF17" s="2463">
        <v>101.14160919189453</v>
      </c>
      <c r="CG17" s="2465">
        <v>100.80606842041016</v>
      </c>
      <c r="CH17" s="2464">
        <v>100.77668762207031</v>
      </c>
      <c r="CI17" s="2463">
        <v>100.77668762207031</v>
      </c>
      <c r="CJ17" s="2463">
        <v>100.7823402093541</v>
      </c>
      <c r="CK17" s="2463">
        <v>100</v>
      </c>
      <c r="CL17" s="2463">
        <v>100.7823402093541</v>
      </c>
      <c r="CM17" s="2463">
        <v>104.09184319085431</v>
      </c>
      <c r="CN17" s="2463">
        <v>103.270895763411</v>
      </c>
      <c r="CO17" s="2463">
        <v>103.27089576341071</v>
      </c>
      <c r="CP17" s="2463">
        <v>103.27089576341071</v>
      </c>
      <c r="CQ17" s="2463">
        <v>103.27089576341071</v>
      </c>
      <c r="CR17" s="2463">
        <v>103.27089576341071</v>
      </c>
      <c r="CS17" s="2465">
        <v>104.0915208855084</v>
      </c>
      <c r="CT17" s="2464">
        <v>104.1076776012512</v>
      </c>
      <c r="CU17" s="2463">
        <v>108.2398830444485</v>
      </c>
      <c r="CV17" s="2463">
        <v>108.68484663827979</v>
      </c>
      <c r="CW17" s="2463">
        <v>109.809058882947</v>
      </c>
      <c r="CX17" s="2463">
        <v>109.809058882947</v>
      </c>
      <c r="CY17" s="2463">
        <v>109.809058882947</v>
      </c>
      <c r="CZ17" s="2463">
        <v>110.65767278583129</v>
      </c>
      <c r="DA17" s="2463">
        <v>110.63</v>
      </c>
      <c r="DB17" s="2463">
        <v>110.646643219805</v>
      </c>
      <c r="DC17" s="2463">
        <v>110.646643219805</v>
      </c>
      <c r="DD17" s="2463">
        <v>110.64417793063841</v>
      </c>
      <c r="DE17" s="2465">
        <v>110.64417793063841</v>
      </c>
      <c r="DF17" s="2464">
        <v>110.64417793063841</v>
      </c>
      <c r="DG17" s="2463">
        <v>111.3616334027942</v>
      </c>
      <c r="DH17" s="2463">
        <v>111.9075840395374</v>
      </c>
      <c r="DI17" s="2463">
        <v>112.16447076531129</v>
      </c>
      <c r="DJ17" s="2463">
        <v>113.20756185714239</v>
      </c>
      <c r="DK17" s="2463">
        <v>116.22822947233981</v>
      </c>
      <c r="DL17" s="2463">
        <v>116.4713111241101</v>
      </c>
      <c r="DM17" s="2463">
        <v>116.5987362690374</v>
      </c>
      <c r="DN17" s="2463">
        <v>114.04114532470703</v>
      </c>
      <c r="DO17" s="2463">
        <v>114.16558074951172</v>
      </c>
      <c r="DP17" s="2463">
        <v>111.28983306884766</v>
      </c>
      <c r="DQ17" s="2465">
        <v>111.89029693603516</v>
      </c>
      <c r="DR17" s="2464">
        <v>112.79326629638672</v>
      </c>
      <c r="DS17" s="2463">
        <v>113.36605834960938</v>
      </c>
      <c r="DT17" s="2463">
        <v>112.89414215087891</v>
      </c>
      <c r="DU17" s="2463">
        <v>112.99269104003906</v>
      </c>
      <c r="DV17" s="2463">
        <v>113.94554138183594</v>
      </c>
      <c r="DW17" s="2463">
        <v>117.49131011962891</v>
      </c>
      <c r="DX17" s="2463">
        <v>118.28751373291016</v>
      </c>
      <c r="DY17" s="2463">
        <v>118.26364135742188</v>
      </c>
      <c r="DZ17" s="2463">
        <v>119.7366943359375</v>
      </c>
      <c r="EA17" s="2463">
        <v>120.48746490478516</v>
      </c>
      <c r="EB17" s="2463">
        <v>120.69422912597656</v>
      </c>
      <c r="EC17" s="2465">
        <v>120.93173980712891</v>
      </c>
      <c r="ED17" s="2464">
        <v>122.55</v>
      </c>
      <c r="EE17" s="2463">
        <v>123.44393920898438</v>
      </c>
      <c r="EF17" s="2463">
        <v>123.42639923095703</v>
      </c>
      <c r="EG17" s="2463">
        <v>123.89414978027344</v>
      </c>
      <c r="EH17" s="2463">
        <v>123.90380096435547</v>
      </c>
      <c r="EI17" s="2463">
        <v>124.81594085693359</v>
      </c>
      <c r="EJ17" s="2463">
        <v>131.64739990234375</v>
      </c>
      <c r="EK17" s="2463">
        <v>132.90763854980469</v>
      </c>
      <c r="EL17" s="2463">
        <v>135.61685180664063</v>
      </c>
      <c r="EM17" s="2463">
        <v>140.50222778320313</v>
      </c>
      <c r="EN17" s="2463">
        <v>140.65164184570313</v>
      </c>
      <c r="EO17" s="2465">
        <v>140.87336730957031</v>
      </c>
      <c r="EP17" s="2464">
        <v>141.44703674316406</v>
      </c>
      <c r="EQ17" s="2463">
        <v>143.28114318847656</v>
      </c>
      <c r="ER17" s="2463">
        <v>143.87843322753906</v>
      </c>
      <c r="ES17" s="2463">
        <v>144.84564208984375</v>
      </c>
      <c r="ET17" s="2463">
        <v>144.88542175292969</v>
      </c>
      <c r="EU17" s="2463">
        <v>144.62675036712599</v>
      </c>
      <c r="EV17" s="2463">
        <v>143.230148864005</v>
      </c>
      <c r="EW17" s="2463">
        <v>142.14695751106899</v>
      </c>
      <c r="EX17" s="2463">
        <v>144.50048066872</v>
      </c>
      <c r="EY17" s="2463">
        <v>144.50048066872</v>
      </c>
      <c r="EZ17" s="2463">
        <v>144.46525648806801</v>
      </c>
      <c r="FA17" s="2465">
        <v>145.94385651406699</v>
      </c>
    </row>
    <row r="18" spans="1:158" ht="26.25" customHeight="1" x14ac:dyDescent="0.45">
      <c r="A18" s="2462" t="s">
        <v>1343</v>
      </c>
      <c r="B18" s="2463">
        <v>106.84229999999999</v>
      </c>
      <c r="C18" s="2463">
        <v>108.9255</v>
      </c>
      <c r="D18" s="2463">
        <v>110.949</v>
      </c>
      <c r="E18" s="2463">
        <v>111.9736</v>
      </c>
      <c r="F18" s="2463">
        <v>114.0059</v>
      </c>
      <c r="G18" s="2463">
        <v>116.9362</v>
      </c>
      <c r="H18" s="2463">
        <v>118.8827</v>
      </c>
      <c r="I18" s="2463">
        <v>118.9819</v>
      </c>
      <c r="J18" s="97">
        <v>118.986</v>
      </c>
      <c r="K18" s="2463">
        <v>120.80459999999999</v>
      </c>
      <c r="L18" s="2463">
        <v>122.1263</v>
      </c>
      <c r="M18" s="2463">
        <v>122.77379999999999</v>
      </c>
      <c r="N18" s="2463">
        <v>127.45699999999999</v>
      </c>
      <c r="O18" s="2463">
        <v>129.72550000000001</v>
      </c>
      <c r="P18" s="2463">
        <v>129.72550000000001</v>
      </c>
      <c r="Q18" s="2463">
        <v>130.5248</v>
      </c>
      <c r="R18" s="2463">
        <v>131.94929999999999</v>
      </c>
      <c r="S18" s="2463">
        <v>133.82419999999999</v>
      </c>
      <c r="T18" s="2463">
        <v>134.32679999999999</v>
      </c>
      <c r="U18" s="2463">
        <v>135.1</v>
      </c>
      <c r="V18" s="2463">
        <v>135.3038</v>
      </c>
      <c r="W18" s="2463">
        <v>140.72210000000001</v>
      </c>
      <c r="X18" s="2463">
        <v>142.41579999999999</v>
      </c>
      <c r="Y18" s="2463">
        <v>142.41579999999999</v>
      </c>
      <c r="Z18" s="2463">
        <v>145.69139999999999</v>
      </c>
      <c r="AA18" s="2463">
        <v>147.87450000000001</v>
      </c>
      <c r="AB18" s="2463">
        <v>150.8468</v>
      </c>
      <c r="AC18" s="2463">
        <v>156.99529999999999</v>
      </c>
      <c r="AD18" s="2463">
        <v>157.6388</v>
      </c>
      <c r="AE18" s="2463">
        <v>159.49379999999999</v>
      </c>
      <c r="AF18" s="2463">
        <v>160.0051</v>
      </c>
      <c r="AG18" s="2463">
        <v>163.0214</v>
      </c>
      <c r="AH18" s="2463">
        <v>166.4692</v>
      </c>
      <c r="AI18" s="2463">
        <v>170.95009999999999</v>
      </c>
      <c r="AJ18" s="2463">
        <v>171.55439999999999</v>
      </c>
      <c r="AK18" s="2463">
        <v>173.2792</v>
      </c>
      <c r="AL18" s="2463">
        <v>174.77869999999999</v>
      </c>
      <c r="AM18" s="2463">
        <v>177.0504</v>
      </c>
      <c r="AN18" s="2463">
        <v>178.47980000000001</v>
      </c>
      <c r="AO18" s="2463">
        <v>180.18039999999999</v>
      </c>
      <c r="AP18" s="2463">
        <v>181.8537</v>
      </c>
      <c r="AQ18" s="2463">
        <v>184.27119999999999</v>
      </c>
      <c r="AR18" s="2463">
        <v>187.3861</v>
      </c>
      <c r="AS18" s="2463">
        <v>186.17740000000001</v>
      </c>
      <c r="AT18" s="2463">
        <v>188.3477</v>
      </c>
      <c r="AU18" s="2463">
        <v>193.97659999999999</v>
      </c>
      <c r="AV18" s="2463">
        <v>195.90960000000001</v>
      </c>
      <c r="AW18" s="2463">
        <v>198.67169999999999</v>
      </c>
      <c r="AX18" s="2463">
        <v>202.6309</v>
      </c>
      <c r="AY18" s="2463">
        <v>204.1422</v>
      </c>
      <c r="AZ18" s="2463">
        <v>208.30959999999999</v>
      </c>
      <c r="BA18" s="2463">
        <v>210.4838</v>
      </c>
      <c r="BB18" s="2463">
        <v>211.66919999999999</v>
      </c>
      <c r="BC18" s="2463">
        <v>212.5779</v>
      </c>
      <c r="BD18" s="2463">
        <v>215.2</v>
      </c>
      <c r="BE18" s="2463">
        <v>216.1</v>
      </c>
      <c r="BF18" s="2463">
        <v>217.39449999999999</v>
      </c>
      <c r="BG18" s="2463">
        <v>222.1096</v>
      </c>
      <c r="BH18" s="2463">
        <v>223.3305</v>
      </c>
      <c r="BI18" s="2463">
        <v>225.74879999999999</v>
      </c>
      <c r="BJ18" s="2464">
        <v>228.4</v>
      </c>
      <c r="BK18" s="2463">
        <v>230.5</v>
      </c>
      <c r="BL18" s="2463">
        <v>233.23500000000001</v>
      </c>
      <c r="BM18" s="2463">
        <v>236.38050000000001</v>
      </c>
      <c r="BN18" s="2463">
        <v>238.6876</v>
      </c>
      <c r="BO18" s="2463">
        <v>239.54230000000001</v>
      </c>
      <c r="BP18" s="2463">
        <v>241.0471</v>
      </c>
      <c r="BQ18" s="2463">
        <v>241.8</v>
      </c>
      <c r="BR18" s="2463">
        <v>242.4</v>
      </c>
      <c r="BS18" s="2463">
        <v>243.87119999999999</v>
      </c>
      <c r="BT18" s="2463">
        <v>246.3</v>
      </c>
      <c r="BU18" s="2465">
        <v>248.3</v>
      </c>
      <c r="BV18" s="2464">
        <v>250.3466</v>
      </c>
      <c r="BW18" s="2463">
        <v>253.50299999999999</v>
      </c>
      <c r="BX18" s="2463">
        <v>255.23099999999999</v>
      </c>
      <c r="BY18" s="2463">
        <v>259.95030000000003</v>
      </c>
      <c r="BZ18" s="2463">
        <v>261.28539999999998</v>
      </c>
      <c r="CA18" s="2463">
        <v>266.61180000000002</v>
      </c>
      <c r="CB18" s="2463">
        <v>292</v>
      </c>
      <c r="CC18" s="2463">
        <v>107.74015808105469</v>
      </c>
      <c r="CD18" s="2463">
        <v>108</v>
      </c>
      <c r="CE18" s="2463">
        <v>109.56643676757813</v>
      </c>
      <c r="CF18" s="2463">
        <v>109.90731048583984</v>
      </c>
      <c r="CG18" s="2465">
        <v>109.856140136718</v>
      </c>
      <c r="CH18" s="2464">
        <v>110.53645324707031</v>
      </c>
      <c r="CI18" s="2463">
        <v>110.83835601806641</v>
      </c>
      <c r="CJ18" s="2463">
        <v>111.2955444048753</v>
      </c>
      <c r="CK18" s="2463">
        <v>105.4876948902369</v>
      </c>
      <c r="CL18" s="2463">
        <v>112.33120458186001</v>
      </c>
      <c r="CM18" s="2463">
        <v>112.7396384280152</v>
      </c>
      <c r="CN18" s="2463">
        <v>113.13423899859799</v>
      </c>
      <c r="CO18" s="2463">
        <v>113.4834211256741</v>
      </c>
      <c r="CP18" s="2463">
        <v>112.9595093825524</v>
      </c>
      <c r="CQ18" s="2463">
        <v>113.26642445552601</v>
      </c>
      <c r="CR18" s="2463">
        <v>113.5964033265485</v>
      </c>
      <c r="CS18" s="2465">
        <v>114.02322099992691</v>
      </c>
      <c r="CT18" s="2464">
        <v>114.7690988990927</v>
      </c>
      <c r="CU18" s="2463">
        <v>115.6618170658009</v>
      </c>
      <c r="CV18" s="2463">
        <v>116.1196547952471</v>
      </c>
      <c r="CW18" s="2463">
        <v>117.0456954004045</v>
      </c>
      <c r="CX18" s="2463">
        <v>117.3104598536308</v>
      </c>
      <c r="CY18" s="2463">
        <v>117.86530997276751</v>
      </c>
      <c r="CZ18" s="2463">
        <v>119.4028792327388</v>
      </c>
      <c r="DA18" s="2463">
        <v>120.29</v>
      </c>
      <c r="DB18" s="2463">
        <v>121.0518221532019</v>
      </c>
      <c r="DC18" s="2463">
        <v>122.85925735103341</v>
      </c>
      <c r="DD18" s="2463">
        <v>123.9347820807802</v>
      </c>
      <c r="DE18" s="2465">
        <v>126.0748701513422</v>
      </c>
      <c r="DF18" s="2464">
        <v>127.17849656476621</v>
      </c>
      <c r="DG18" s="2463">
        <v>131.2197308507385</v>
      </c>
      <c r="DH18" s="2463">
        <v>135.8964629185449</v>
      </c>
      <c r="DI18" s="2463">
        <v>144.21336584574971</v>
      </c>
      <c r="DJ18" s="2463">
        <v>149.37391813535729</v>
      </c>
      <c r="DK18" s="2463">
        <v>155.27145408578119</v>
      </c>
      <c r="DL18" s="2463">
        <v>159.59466166408049</v>
      </c>
      <c r="DM18" s="2463">
        <v>163.59301146317949</v>
      </c>
      <c r="DN18" s="2463">
        <v>145.09017944335938</v>
      </c>
      <c r="DO18" s="2463">
        <v>149.75199890136719</v>
      </c>
      <c r="DP18" s="2463">
        <v>162.25543212890625</v>
      </c>
      <c r="DQ18" s="2465">
        <v>169.98530578613281</v>
      </c>
      <c r="DR18" s="2464">
        <v>173.82818603515625</v>
      </c>
      <c r="DS18" s="2463">
        <v>178.67678833007813</v>
      </c>
      <c r="DT18" s="2463">
        <v>174.93333435058594</v>
      </c>
      <c r="DU18" s="2463">
        <v>179.46255493164063</v>
      </c>
      <c r="DV18" s="2463">
        <v>191.95362854003906</v>
      </c>
      <c r="DW18" s="2463">
        <v>201.75495910644531</v>
      </c>
      <c r="DX18" s="2463">
        <v>214.53106689453125</v>
      </c>
      <c r="DY18" s="2463">
        <v>214.24415588378906</v>
      </c>
      <c r="DZ18" s="2463">
        <v>216.48452758789063</v>
      </c>
      <c r="EA18" s="2463">
        <v>217.08927917480469</v>
      </c>
      <c r="EB18" s="2463">
        <v>219.73373413085938</v>
      </c>
      <c r="EC18" s="2465">
        <v>222.77912902832031</v>
      </c>
      <c r="ED18" s="2464">
        <v>229.5</v>
      </c>
      <c r="EE18" s="2463">
        <v>232.83621215820313</v>
      </c>
      <c r="EF18" s="2463">
        <v>233.53950500488281</v>
      </c>
      <c r="EG18" s="2463">
        <v>236.68806457519531</v>
      </c>
      <c r="EH18" s="2463">
        <v>238.55032348632813</v>
      </c>
      <c r="EI18" s="2463">
        <v>241.04563903808594</v>
      </c>
      <c r="EJ18" s="2463">
        <v>248.81056213378906</v>
      </c>
      <c r="EK18" s="2463">
        <v>246.0618896484375</v>
      </c>
      <c r="EL18" s="2463">
        <v>253.95668029785156</v>
      </c>
      <c r="EM18" s="2463">
        <v>260.0130615234375</v>
      </c>
      <c r="EN18" s="2463">
        <v>263.56710815429688</v>
      </c>
      <c r="EO18" s="2465">
        <v>265.88543701171875</v>
      </c>
      <c r="EP18" s="2464">
        <v>270.50918579101563</v>
      </c>
      <c r="EQ18" s="2463">
        <v>272.62203979492188</v>
      </c>
      <c r="ER18" s="2463">
        <v>274.25363159179688</v>
      </c>
      <c r="ES18" s="2463">
        <v>277.37493896484375</v>
      </c>
      <c r="ET18" s="2463">
        <v>279.52655029296875</v>
      </c>
      <c r="EU18" s="2463">
        <v>268.45685435524302</v>
      </c>
      <c r="EV18" s="2463">
        <v>275.04629052050001</v>
      </c>
      <c r="EW18" s="2463">
        <v>275.27222695402901</v>
      </c>
      <c r="EX18" s="2463">
        <v>278.32175588603798</v>
      </c>
      <c r="EY18" s="2463">
        <v>279.32299239730901</v>
      </c>
      <c r="EZ18" s="2463">
        <v>289.09930094978603</v>
      </c>
      <c r="FA18" s="2465">
        <v>287.84525692598203</v>
      </c>
    </row>
    <row r="19" spans="1:158" ht="26.25" customHeight="1" x14ac:dyDescent="0.45">
      <c r="A19" s="2466" t="s">
        <v>1344</v>
      </c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2463"/>
      <c r="W19" s="2463"/>
      <c r="X19" s="2463"/>
      <c r="Y19" s="2463"/>
      <c r="Z19" s="2463"/>
      <c r="AA19" s="2463"/>
      <c r="AB19" s="2463"/>
      <c r="AC19" s="2463"/>
      <c r="AD19" s="2463"/>
      <c r="AE19" s="2463"/>
      <c r="AF19" s="2463"/>
      <c r="AG19" s="2463"/>
      <c r="AH19" s="2463"/>
      <c r="AI19" s="2463"/>
      <c r="AJ19" s="2463"/>
      <c r="AK19" s="2463"/>
      <c r="AL19" s="2463"/>
      <c r="AM19" s="2463"/>
      <c r="AN19" s="2463"/>
      <c r="AO19" s="2463"/>
      <c r="AP19" s="2463"/>
      <c r="AQ19" s="2467"/>
      <c r="AR19" s="37"/>
      <c r="AS19" s="88"/>
      <c r="AT19" s="88"/>
      <c r="AU19" s="88"/>
      <c r="AV19" s="88"/>
      <c r="AW19" s="88"/>
      <c r="AX19" s="2463"/>
      <c r="AY19" s="2463"/>
      <c r="AZ19" s="2463"/>
      <c r="BA19" s="2463"/>
      <c r="BB19" s="2463"/>
      <c r="BC19" s="2463"/>
      <c r="BD19" s="2463"/>
      <c r="BE19" s="2463"/>
      <c r="BF19" s="2463"/>
      <c r="BG19" s="2463"/>
      <c r="BH19" s="2463"/>
      <c r="BI19" s="2463"/>
      <c r="BJ19" s="2464"/>
      <c r="BK19" s="2463"/>
      <c r="BL19" s="2463"/>
      <c r="BM19" s="2463"/>
      <c r="BN19" s="2463"/>
      <c r="BO19" s="2463"/>
      <c r="BP19" s="2463"/>
      <c r="BQ19" s="2463"/>
      <c r="BR19" s="2463"/>
      <c r="BS19" s="2463"/>
      <c r="BT19" s="2463"/>
      <c r="BU19" s="2465"/>
      <c r="BV19" s="2464"/>
      <c r="BW19" s="2463"/>
      <c r="BX19" s="2463"/>
      <c r="BY19" s="2463"/>
      <c r="BZ19" s="2463"/>
      <c r="CA19" s="2463"/>
      <c r="CB19" s="2463"/>
      <c r="CC19" s="2463"/>
      <c r="CD19" s="2463"/>
      <c r="CE19" s="2463"/>
      <c r="CF19" s="2463"/>
      <c r="CG19" s="2465"/>
      <c r="CH19" s="2464"/>
      <c r="CI19" s="2463"/>
      <c r="CJ19" s="2463"/>
      <c r="CK19" s="2463"/>
      <c r="CL19" s="2463"/>
      <c r="CM19" s="2463"/>
      <c r="CN19" s="2463"/>
      <c r="CO19" s="2463"/>
      <c r="CP19" s="2463"/>
      <c r="CQ19" s="2463"/>
      <c r="CR19" s="2463"/>
      <c r="CS19" s="2465"/>
      <c r="CT19" s="2464"/>
      <c r="CU19" s="2463"/>
      <c r="CV19" s="2463"/>
      <c r="CW19" s="2463"/>
      <c r="CX19" s="2463"/>
      <c r="CY19" s="2463"/>
      <c r="CZ19" s="2463"/>
      <c r="DA19" s="2463"/>
      <c r="DB19" s="2463"/>
      <c r="DC19" s="2463"/>
      <c r="DD19" s="2463"/>
      <c r="DE19" s="2465"/>
      <c r="DF19" s="2464"/>
      <c r="DG19" s="2463"/>
      <c r="DH19" s="2463"/>
      <c r="DI19" s="2463"/>
      <c r="DJ19" s="2463"/>
      <c r="DK19" s="2463"/>
      <c r="DL19" s="2463"/>
      <c r="DM19" s="2463"/>
      <c r="DN19" s="2463"/>
      <c r="DO19" s="2463"/>
      <c r="DP19" s="2463"/>
      <c r="DQ19" s="2465"/>
      <c r="DR19" s="2464"/>
      <c r="DS19" s="2463"/>
      <c r="DT19" s="2463"/>
      <c r="DU19" s="2463"/>
      <c r="DV19" s="2463"/>
      <c r="DW19" s="2463"/>
      <c r="DX19" s="2463"/>
      <c r="DY19" s="2463"/>
      <c r="DZ19" s="2463"/>
      <c r="EA19" s="2463"/>
      <c r="EB19" s="2463"/>
      <c r="EC19" s="2465"/>
      <c r="ED19" s="2464"/>
      <c r="EE19" s="2463"/>
      <c r="EF19" s="2463"/>
      <c r="EG19" s="2463"/>
      <c r="EH19" s="2463"/>
      <c r="EI19" s="2463"/>
      <c r="EJ19" s="2463"/>
      <c r="EK19" s="2463"/>
      <c r="EL19" s="2463"/>
      <c r="EM19" s="2463"/>
      <c r="EN19" s="2463"/>
      <c r="EO19" s="2465"/>
      <c r="EP19" s="2464"/>
      <c r="EQ19" s="2463"/>
      <c r="ER19" s="2463"/>
      <c r="ES19" s="2463"/>
      <c r="ET19" s="2463"/>
      <c r="EU19" s="2463"/>
      <c r="EV19" s="2463"/>
      <c r="EW19" s="2463"/>
      <c r="EX19" s="2463"/>
      <c r="EY19" s="2463"/>
      <c r="EZ19" s="2463"/>
      <c r="FA19" s="2465"/>
    </row>
    <row r="20" spans="1:158" ht="26.25" customHeight="1" x14ac:dyDescent="0.45">
      <c r="A20" s="2468" t="s">
        <v>1345</v>
      </c>
      <c r="B20" s="2469">
        <v>10.089387865201971</v>
      </c>
      <c r="C20" s="2469">
        <v>10.395100069013125</v>
      </c>
      <c r="D20" s="2469">
        <v>10.781235258647911</v>
      </c>
      <c r="E20" s="2469">
        <v>10.868783254825161</v>
      </c>
      <c r="F20" s="2469">
        <v>11.021637428662984</v>
      </c>
      <c r="G20" s="2469">
        <v>11.625576646751881</v>
      </c>
      <c r="H20" s="2469">
        <v>11.79398854398363</v>
      </c>
      <c r="I20" s="2469">
        <v>11.452117556138418</v>
      </c>
      <c r="J20" s="2469">
        <v>11.946706750205152</v>
      </c>
      <c r="K20" s="2469">
        <v>13.087360965486454</v>
      </c>
      <c r="L20" s="2469">
        <v>13.220784851073674</v>
      </c>
      <c r="M20" s="2469">
        <v>13.495290179440261</v>
      </c>
      <c r="N20" s="2469">
        <v>13.79585506625962</v>
      </c>
      <c r="O20" s="2469">
        <v>14.034539345159018</v>
      </c>
      <c r="P20" s="2469">
        <v>14.521592067249188</v>
      </c>
      <c r="Q20" s="2469">
        <v>14.686746713449224</v>
      </c>
      <c r="R20" s="2469">
        <v>14.842204700470347</v>
      </c>
      <c r="S20" s="2469">
        <v>14.991098959777275</v>
      </c>
      <c r="T20" s="2469">
        <v>15.324757415744799</v>
      </c>
      <c r="U20" s="2469">
        <v>15.9</v>
      </c>
      <c r="V20" s="2469">
        <v>16.470838210073453</v>
      </c>
      <c r="W20" s="2469">
        <v>16.899999999999999</v>
      </c>
      <c r="X20" s="2469">
        <v>17.048030833710897</v>
      </c>
      <c r="Y20" s="2469">
        <v>16.986975306154477</v>
      </c>
      <c r="Z20" s="2469">
        <v>16.443978425254798</v>
      </c>
      <c r="AA20" s="2469">
        <v>16.503264774696305</v>
      </c>
      <c r="AB20" s="2469">
        <v>16.641730421814557</v>
      </c>
      <c r="AC20" s="2469">
        <v>16.75763988274268</v>
      </c>
      <c r="AD20" s="2469">
        <v>16.912583310549877</v>
      </c>
      <c r="AE20" s="2469">
        <v>17.078311805300373</v>
      </c>
      <c r="AF20" s="2469">
        <v>17.938390814425077</v>
      </c>
      <c r="AG20" s="2469">
        <v>17.299351149067419</v>
      </c>
      <c r="AH20" s="2469">
        <v>17.364336331686616</v>
      </c>
      <c r="AI20" s="2469">
        <v>17.384896675966658</v>
      </c>
      <c r="AJ20" s="2469">
        <v>17.576141098800264</v>
      </c>
      <c r="AK20" s="2469">
        <v>17.691649211474839</v>
      </c>
      <c r="AL20" s="2469">
        <v>18.992125314827987</v>
      </c>
      <c r="AM20" s="2469">
        <v>18.468592427339317</v>
      </c>
      <c r="AN20" s="2469">
        <v>19.218260906323394</v>
      </c>
      <c r="AO20" s="2469">
        <v>18.707463084763475</v>
      </c>
      <c r="AP20" s="2469">
        <v>18.886532407903474</v>
      </c>
      <c r="AQ20" s="2469">
        <v>18.368849598774247</v>
      </c>
      <c r="AR20" s="2469">
        <v>16.717132031115483</v>
      </c>
      <c r="AS20" s="2469">
        <v>16.860041594467617</v>
      </c>
      <c r="AT20" s="2469">
        <v>17.214090668331664</v>
      </c>
      <c r="AU20" s="2469">
        <v>15.765144359960189</v>
      </c>
      <c r="AV20" s="2469">
        <v>15.520183710892013</v>
      </c>
      <c r="AW20" s="2469">
        <v>15.361938525593175</v>
      </c>
      <c r="AX20" s="2470">
        <v>13.348170587941084</v>
      </c>
      <c r="AY20" s="2470">
        <v>13.209946429394464</v>
      </c>
      <c r="AZ20" s="2470">
        <v>12.775827934288415</v>
      </c>
      <c r="BA20" s="2470">
        <v>13.03968677598624</v>
      </c>
      <c r="BB20" s="2470">
        <v>12.577412038666779</v>
      </c>
      <c r="BC20" s="2470">
        <v>12.1</v>
      </c>
      <c r="BD20" s="2470">
        <v>11.9</v>
      </c>
      <c r="BE20" s="2470">
        <v>12.3</v>
      </c>
      <c r="BF20" s="2470">
        <v>12.172531206939482</v>
      </c>
      <c r="BG20" s="2470">
        <v>11.643165043913768</v>
      </c>
      <c r="BH20" s="2470">
        <v>11.742521254578691</v>
      </c>
      <c r="BI20" s="2470">
        <v>11.821258205683378</v>
      </c>
      <c r="BJ20" s="2471">
        <v>10.3</v>
      </c>
      <c r="BK20" s="2470">
        <v>10.6</v>
      </c>
      <c r="BL20" s="2470">
        <v>10.361326428737456</v>
      </c>
      <c r="BM20" s="2470">
        <v>9.6</v>
      </c>
      <c r="BN20" s="2470">
        <v>9.8052495069177468</v>
      </c>
      <c r="BO20" s="2470">
        <v>10</v>
      </c>
      <c r="BP20" s="2470">
        <v>9.6252212235832957</v>
      </c>
      <c r="BQ20" s="2470">
        <v>9.9</v>
      </c>
      <c r="BR20" s="2470">
        <v>9.776845033342866</v>
      </c>
      <c r="BS20" s="2470">
        <v>9.5213185294687861</v>
      </c>
      <c r="BT20" s="2470">
        <v>9.3377872599817096</v>
      </c>
      <c r="BU20" s="2472">
        <v>9.4251126830118324</v>
      </c>
      <c r="BV20" s="2471">
        <v>9.0111939588038155</v>
      </c>
      <c r="BW20" s="2470">
        <v>9.170183863406578</v>
      </c>
      <c r="BX20" s="2470">
        <v>9.2754332534864972</v>
      </c>
      <c r="BY20" s="2470">
        <v>9.4724537037037067</v>
      </c>
      <c r="BZ20" s="2470">
        <v>9.4086000549363149</v>
      </c>
      <c r="CA20" s="2470">
        <v>9.124527815544468</v>
      </c>
      <c r="CB20" s="2470">
        <v>9.4354622449916263</v>
      </c>
      <c r="CC20" s="2470">
        <v>7.8</v>
      </c>
      <c r="CD20" s="2470">
        <v>7.6</v>
      </c>
      <c r="CE20" s="2470">
        <v>7.7</v>
      </c>
      <c r="CF20" s="2470">
        <v>8.1999999999999993</v>
      </c>
      <c r="CG20" s="2472">
        <v>7.9</v>
      </c>
      <c r="CH20" s="2471">
        <v>7.8</v>
      </c>
      <c r="CI20" s="2470">
        <v>7.8</v>
      </c>
      <c r="CJ20" s="2470">
        <v>7.8</v>
      </c>
      <c r="CK20" s="2470">
        <v>10.6</v>
      </c>
      <c r="CL20" s="2470">
        <v>11.3</v>
      </c>
      <c r="CM20" s="2470">
        <v>11.2</v>
      </c>
      <c r="CN20" s="2470">
        <v>11.4</v>
      </c>
      <c r="CO20" s="2470">
        <v>10.5</v>
      </c>
      <c r="CP20" s="2470">
        <v>10.4</v>
      </c>
      <c r="CQ20" s="2470">
        <v>10.1</v>
      </c>
      <c r="CR20" s="2470">
        <v>9.8000000000000007</v>
      </c>
      <c r="CS20" s="2472">
        <v>10.4</v>
      </c>
      <c r="CT20" s="2471">
        <v>9.9</v>
      </c>
      <c r="CU20" s="2470">
        <v>10.3</v>
      </c>
      <c r="CV20" s="2470">
        <v>10.3</v>
      </c>
      <c r="CW20" s="2470">
        <v>8.5</v>
      </c>
      <c r="CX20" s="2470">
        <v>7.5</v>
      </c>
      <c r="CY20" s="2470">
        <v>7.8</v>
      </c>
      <c r="CZ20" s="2470">
        <v>9</v>
      </c>
      <c r="DA20" s="2470">
        <v>9.6999999999999993</v>
      </c>
      <c r="DB20" s="2470">
        <v>10.6</v>
      </c>
      <c r="DC20" s="2470">
        <v>11</v>
      </c>
      <c r="DD20" s="2470">
        <v>12.2</v>
      </c>
      <c r="DE20" s="2472">
        <v>12.6</v>
      </c>
      <c r="DF20" s="2471">
        <v>13.9</v>
      </c>
      <c r="DG20" s="2470">
        <v>15.7</v>
      </c>
      <c r="DH20" s="2470">
        <v>19.399999999999999</v>
      </c>
      <c r="DI20" s="2470">
        <v>23.4</v>
      </c>
      <c r="DJ20" s="2470">
        <v>27.6</v>
      </c>
      <c r="DK20" s="2470">
        <v>29.8</v>
      </c>
      <c r="DL20" s="2470">
        <v>31.7</v>
      </c>
      <c r="DM20" s="2470">
        <v>33.9</v>
      </c>
      <c r="DN20" s="2470">
        <v>37.200000000000003</v>
      </c>
      <c r="DO20" s="2470">
        <v>40.4</v>
      </c>
      <c r="DP20" s="2470">
        <v>50.3</v>
      </c>
      <c r="DQ20" s="2472">
        <v>54.1</v>
      </c>
      <c r="DR20" s="2471">
        <v>53.6</v>
      </c>
      <c r="DS20" s="2470">
        <v>52.8</v>
      </c>
      <c r="DT20" s="2470">
        <v>45</v>
      </c>
      <c r="DU20" s="2470">
        <v>41.2</v>
      </c>
      <c r="DV20" s="2470">
        <v>42.2</v>
      </c>
      <c r="DW20" s="2470">
        <v>42.500266731891358</v>
      </c>
      <c r="DX20" s="2470">
        <v>43.085777282714844</v>
      </c>
      <c r="DY20" s="2470">
        <v>40.067325592041016</v>
      </c>
      <c r="DZ20" s="2470">
        <v>38.084476470947266</v>
      </c>
      <c r="EA20" s="2470">
        <v>35.21435546875</v>
      </c>
      <c r="EB20" s="2470">
        <v>26.410242080688477</v>
      </c>
      <c r="EC20" s="2472">
        <v>23.189151763916016</v>
      </c>
      <c r="ED20" s="2471">
        <v>23.519401550292969</v>
      </c>
      <c r="EE20" s="2470">
        <v>23.183256149291992</v>
      </c>
      <c r="EF20" s="2470">
        <v>25.787607192993164</v>
      </c>
      <c r="EG20" s="2470">
        <v>25.039577484130859</v>
      </c>
      <c r="EH20" s="2470">
        <v>23.14799690246582</v>
      </c>
      <c r="EI20" s="2470">
        <v>22.750442504882813</v>
      </c>
      <c r="EJ20" s="2470">
        <v>20.94843864440918</v>
      </c>
      <c r="EK20" s="2470">
        <v>20.367393493652344</v>
      </c>
      <c r="EL20" s="2470">
        <v>21.457216262817383</v>
      </c>
      <c r="EM20" s="2470">
        <v>22.094587326049805</v>
      </c>
      <c r="EN20" s="2470">
        <v>23.026113510131836</v>
      </c>
      <c r="EO20" s="2472">
        <v>23.819656372070313</v>
      </c>
      <c r="EP20" s="2471">
        <v>23.480236053466797</v>
      </c>
      <c r="EQ20" s="2470">
        <v>23.13310432434082</v>
      </c>
      <c r="ER20" s="2470">
        <v>22.405492782592773</v>
      </c>
      <c r="ES20" s="2470">
        <v>21.240171432495117</v>
      </c>
      <c r="ET20" s="2470">
        <v>18.377782821655273</v>
      </c>
      <c r="EU20" s="2470">
        <v>13.666954804133599</v>
      </c>
      <c r="EV20" s="2470">
        <v>12.1377599750016</v>
      </c>
      <c r="EW20" s="2470">
        <v>11.478444155796399</v>
      </c>
      <c r="EX20" s="2470">
        <v>9.4191608415987407</v>
      </c>
      <c r="EY20" s="2470">
        <v>8.0463210109583194</v>
      </c>
      <c r="EZ20" s="2470">
        <v>6.3284240835103596</v>
      </c>
      <c r="FA20" s="2472">
        <v>5.3880223884888396</v>
      </c>
    </row>
    <row r="21" spans="1:158" ht="26.25" customHeight="1" x14ac:dyDescent="0.45">
      <c r="A21" s="2462" t="s">
        <v>1346</v>
      </c>
      <c r="B21" s="2469">
        <v>7.9769590074649273</v>
      </c>
      <c r="C21" s="2469">
        <v>6.7233706065429146</v>
      </c>
      <c r="D21" s="2469">
        <v>6.7233706065429146</v>
      </c>
      <c r="E21" s="2469">
        <v>6.574194509062977</v>
      </c>
      <c r="F21" s="2469">
        <v>6.574194509062977</v>
      </c>
      <c r="G21" s="2469">
        <v>7.330678226722867</v>
      </c>
      <c r="H21" s="2469">
        <v>7.3283112703868909</v>
      </c>
      <c r="I21" s="2469">
        <v>7.9316424819780025</v>
      </c>
      <c r="J21" s="2469">
        <v>8.8880649974992139</v>
      </c>
      <c r="K21" s="2469">
        <v>6.8872091065302641</v>
      </c>
      <c r="L21" s="2469">
        <v>7.2844723911624101</v>
      </c>
      <c r="M21" s="2469">
        <v>7.2412706251744083</v>
      </c>
      <c r="N21" s="2469">
        <v>7.0961215126385895</v>
      </c>
      <c r="O21" s="2469">
        <v>7.5164572112507528</v>
      </c>
      <c r="P21" s="2469">
        <v>8.2138820020328183</v>
      </c>
      <c r="Q21" s="2469">
        <v>6.964407654769218</v>
      </c>
      <c r="R21" s="2469">
        <v>8.0101745288867221</v>
      </c>
      <c r="S21" s="2469">
        <v>7.9313316462622367</v>
      </c>
      <c r="T21" s="2469">
        <v>5.0226844795122361</v>
      </c>
      <c r="U21" s="2469">
        <v>5.0999999999999996</v>
      </c>
      <c r="V21" s="2469">
        <v>5.7949977457976587</v>
      </c>
      <c r="W21" s="2469">
        <v>6.5</v>
      </c>
      <c r="X21" s="2469">
        <v>6.6430101490040414</v>
      </c>
      <c r="Y21" s="2469">
        <v>6.7569970815463307</v>
      </c>
      <c r="Z21" s="2469">
        <v>6.9043570660074778</v>
      </c>
      <c r="AA21" s="2469">
        <v>7.0154560024314065</v>
      </c>
      <c r="AB21" s="2469">
        <v>7.1612535112359552</v>
      </c>
      <c r="AC21" s="2469">
        <v>7.1758340145587738</v>
      </c>
      <c r="AD21" s="2469">
        <v>7.3309763412709827</v>
      </c>
      <c r="AE21" s="2469">
        <v>7.3982635262786118</v>
      </c>
      <c r="AF21" s="2469">
        <v>7.6008393963040106</v>
      </c>
      <c r="AG21" s="2469">
        <v>7.6657351074463662</v>
      </c>
      <c r="AH21" s="2469">
        <v>7.8196781086991507</v>
      </c>
      <c r="AI21" s="2469">
        <v>7.8141175841700772</v>
      </c>
      <c r="AJ21" s="2469">
        <v>7.919862415345591</v>
      </c>
      <c r="AK21" s="2469">
        <v>8.0037595435240831</v>
      </c>
      <c r="AL21" s="2469">
        <v>8.1662691087096277</v>
      </c>
      <c r="AM21" s="2469">
        <v>8.3057106507835101</v>
      </c>
      <c r="AN21" s="2469">
        <v>8.3204931924726822</v>
      </c>
      <c r="AO21" s="2469">
        <v>8.3592825584079691</v>
      </c>
      <c r="AP21" s="2469">
        <v>8.4932180364950511</v>
      </c>
      <c r="AQ21" s="2469">
        <v>8.5612574836166857</v>
      </c>
      <c r="AR21" s="2469">
        <v>8.6366622551866499</v>
      </c>
      <c r="AS21" s="2469">
        <v>8.4751316521796412</v>
      </c>
      <c r="AT21" s="2469">
        <v>8.9722547224025249</v>
      </c>
      <c r="AU21" s="2469">
        <v>8.6564507518976939</v>
      </c>
      <c r="AV21" s="2469">
        <v>9.3028604542284796</v>
      </c>
      <c r="AW21" s="2469">
        <v>9.6907745410974826</v>
      </c>
      <c r="AX21" s="2470">
        <v>7.0043667988288689</v>
      </c>
      <c r="AY21" s="2470">
        <v>7.07961635955931</v>
      </c>
      <c r="AZ21" s="2470">
        <v>7.2500143682941598</v>
      </c>
      <c r="BA21" s="2470">
        <v>6.6660161516425092</v>
      </c>
      <c r="BB21" s="2470">
        <v>6.3174064145157871</v>
      </c>
      <c r="BC21" s="2470">
        <v>6.2</v>
      </c>
      <c r="BD21" s="2470">
        <v>7.2</v>
      </c>
      <c r="BE21" s="2470">
        <v>7.4</v>
      </c>
      <c r="BF21" s="2470">
        <v>8.1036190013695943</v>
      </c>
      <c r="BG21" s="2470">
        <v>8.1999828122896901</v>
      </c>
      <c r="BH21" s="2470">
        <v>7.8682185345017928</v>
      </c>
      <c r="BI21" s="2470">
        <v>7.9760040496496458</v>
      </c>
      <c r="BJ21" s="2471">
        <v>6.8</v>
      </c>
      <c r="BK21" s="2470">
        <v>7.2</v>
      </c>
      <c r="BL21" s="2470">
        <v>7.3103247928575854</v>
      </c>
      <c r="BM21" s="2470">
        <v>7.4</v>
      </c>
      <c r="BN21" s="2470">
        <v>7.575126421637961</v>
      </c>
      <c r="BO21" s="2470">
        <v>7.3</v>
      </c>
      <c r="BP21" s="2470">
        <v>7.4213215258855456</v>
      </c>
      <c r="BQ21" s="2470">
        <v>7.9</v>
      </c>
      <c r="BR21" s="2470">
        <v>8.6542247752689576</v>
      </c>
      <c r="BS21" s="2470">
        <v>8.9418533872584334</v>
      </c>
      <c r="BT21" s="2470">
        <v>8.6282026272876777</v>
      </c>
      <c r="BU21" s="2472">
        <v>8.6945734138815283</v>
      </c>
      <c r="BV21" s="2471">
        <v>8.033148051588995</v>
      </c>
      <c r="BW21" s="2470">
        <v>8.1044551500993407</v>
      </c>
      <c r="BX21" s="2470">
        <v>8.3628139488430122</v>
      </c>
      <c r="BY21" s="2470">
        <v>7.3345691056910596</v>
      </c>
      <c r="BZ21" s="2470">
        <v>6.7463337100557936</v>
      </c>
      <c r="CA21" s="2470">
        <v>6.4647222920251721</v>
      </c>
      <c r="CB21" s="2470">
        <v>6.5985180206031231</v>
      </c>
      <c r="CC21" s="2470">
        <v>8.1999999999999993</v>
      </c>
      <c r="CD21" s="2470">
        <v>8.5</v>
      </c>
      <c r="CE21" s="2470">
        <v>7</v>
      </c>
      <c r="CF21" s="2470">
        <v>8.4</v>
      </c>
      <c r="CG21" s="2472">
        <v>7.2</v>
      </c>
      <c r="CH21" s="2471">
        <v>7.8</v>
      </c>
      <c r="CI21" s="2470">
        <v>7.9</v>
      </c>
      <c r="CJ21" s="2470">
        <v>8.4</v>
      </c>
      <c r="CK21" s="2470">
        <v>14.4</v>
      </c>
      <c r="CL21" s="2470">
        <v>15.1</v>
      </c>
      <c r="CM21" s="2470">
        <v>13.8</v>
      </c>
      <c r="CN21" s="2470">
        <v>13.7</v>
      </c>
      <c r="CO21" s="2470">
        <v>11.4</v>
      </c>
      <c r="CP21" s="2470">
        <v>11.2</v>
      </c>
      <c r="CQ21" s="2470">
        <v>12.6</v>
      </c>
      <c r="CR21" s="2470">
        <v>11.7</v>
      </c>
      <c r="CS21" s="2472">
        <v>14.1</v>
      </c>
      <c r="CT21" s="2471">
        <v>12.8</v>
      </c>
      <c r="CU21" s="2470">
        <v>12.3</v>
      </c>
      <c r="CV21" s="2470">
        <v>10.8</v>
      </c>
      <c r="CW21" s="2470">
        <v>6.5</v>
      </c>
      <c r="CX21" s="2470">
        <v>5.4</v>
      </c>
      <c r="CY21" s="2470">
        <v>7.3</v>
      </c>
      <c r="CZ21" s="2470">
        <v>9.5</v>
      </c>
      <c r="DA21" s="2470">
        <v>10.6</v>
      </c>
      <c r="DB21" s="2470">
        <v>11.5</v>
      </c>
      <c r="DC21" s="2470">
        <v>11</v>
      </c>
      <c r="DD21" s="2470">
        <v>13.1</v>
      </c>
      <c r="DE21" s="2472">
        <v>12.8</v>
      </c>
      <c r="DF21" s="2471">
        <v>13.7</v>
      </c>
      <c r="DG21" s="2470">
        <v>17.399999999999999</v>
      </c>
      <c r="DH21" s="2470">
        <v>22.4</v>
      </c>
      <c r="DI21" s="2470">
        <v>26.6</v>
      </c>
      <c r="DJ21" s="2470">
        <v>30.1</v>
      </c>
      <c r="DK21" s="2470">
        <v>30.7</v>
      </c>
      <c r="DL21" s="2470">
        <v>32.299999999999997</v>
      </c>
      <c r="DM21" s="2470">
        <v>34.4</v>
      </c>
      <c r="DN21" s="2470">
        <v>37.799999999999997</v>
      </c>
      <c r="DO21" s="2470">
        <v>43.7</v>
      </c>
      <c r="DP21" s="2470">
        <v>55.3</v>
      </c>
      <c r="DQ21" s="2472">
        <v>59.7</v>
      </c>
      <c r="DR21" s="2471">
        <v>61</v>
      </c>
      <c r="DS21" s="2470">
        <v>59.1</v>
      </c>
      <c r="DT21" s="2470">
        <v>50.8</v>
      </c>
      <c r="DU21" s="2470">
        <v>48.7</v>
      </c>
      <c r="DV21" s="2470">
        <v>51.791555038897428</v>
      </c>
      <c r="DW21" s="2470">
        <v>54.225741258392567</v>
      </c>
      <c r="DX21" s="2470">
        <v>55.010494232177734</v>
      </c>
      <c r="DY21" s="2470">
        <v>51.863178253173828</v>
      </c>
      <c r="DZ21" s="2470">
        <v>49.336944580078125</v>
      </c>
      <c r="EA21" s="2470">
        <v>44.77239990234375</v>
      </c>
      <c r="EB21" s="2470">
        <v>32.213771820068359</v>
      </c>
      <c r="EC21" s="2472">
        <v>28.679882049560547</v>
      </c>
      <c r="ED21" s="2471">
        <v>27.141059875488281</v>
      </c>
      <c r="EE21" s="2470">
        <v>27.049306869506836</v>
      </c>
      <c r="EF21" s="2470">
        <v>29.595592498779297</v>
      </c>
      <c r="EG21" s="2470">
        <v>26.845598220825195</v>
      </c>
      <c r="EH21" s="2470">
        <v>22.639593124389648</v>
      </c>
      <c r="EI21" s="2470">
        <v>24.010547637939453</v>
      </c>
      <c r="EJ21" s="2470">
        <v>21.452001571655273</v>
      </c>
      <c r="EK21" s="2470">
        <v>19.095340728759766</v>
      </c>
      <c r="EL21" s="2470">
        <v>22.08879280090332</v>
      </c>
      <c r="EM21" s="2470">
        <v>22.75346565246582</v>
      </c>
      <c r="EN21" s="2470">
        <v>25.944564819335938</v>
      </c>
      <c r="EO21" s="2472">
        <v>27.769166946411133</v>
      </c>
      <c r="EP21" s="2471">
        <v>28.307804107666016</v>
      </c>
      <c r="EQ21" s="2470">
        <v>28.059177398681641</v>
      </c>
      <c r="ER21" s="2470">
        <v>26.519399642944336</v>
      </c>
      <c r="ES21" s="2470">
        <v>25.022485733032227</v>
      </c>
      <c r="ET21" s="2470">
        <v>22.826328277587891</v>
      </c>
      <c r="EU21" s="2470">
        <v>16.3099230624121</v>
      </c>
      <c r="EV21" s="2470">
        <v>15.1430820979957</v>
      </c>
      <c r="EW21" s="2470">
        <v>14.799545534242201</v>
      </c>
      <c r="EX21" s="2470">
        <v>10.996129308027299</v>
      </c>
      <c r="EY21" s="2470">
        <v>9.5250065380916809</v>
      </c>
      <c r="EZ21" s="2470">
        <v>6.6103869045536401</v>
      </c>
      <c r="FA21" s="2472">
        <v>4.8633708143259904</v>
      </c>
    </row>
    <row r="22" spans="1:158" ht="26.25" customHeight="1" x14ac:dyDescent="0.45">
      <c r="A22" s="2468" t="s">
        <v>1347</v>
      </c>
      <c r="B22" s="2469">
        <v>11.765001692691371</v>
      </c>
      <c r="C22" s="2469">
        <v>13.335685866269358</v>
      </c>
      <c r="D22" s="2469">
        <v>14.022553504895185</v>
      </c>
      <c r="E22" s="2469">
        <v>14.37974640647856</v>
      </c>
      <c r="F22" s="2469">
        <v>14.619604019191556</v>
      </c>
      <c r="G22" s="2469">
        <v>15.087467419989437</v>
      </c>
      <c r="H22" s="2469">
        <v>15.432566094797281</v>
      </c>
      <c r="I22" s="2469">
        <v>14.242566352490599</v>
      </c>
      <c r="J22" s="2469">
        <v>14.227904257126639</v>
      </c>
      <c r="K22" s="2469">
        <v>17.71297339043943</v>
      </c>
      <c r="L22" s="2469">
        <v>17.627666933733124</v>
      </c>
      <c r="M22" s="2469">
        <v>18.128801984472346</v>
      </c>
      <c r="N22" s="2469">
        <v>18.930077006221865</v>
      </c>
      <c r="O22" s="2469">
        <v>18.95013176022276</v>
      </c>
      <c r="P22" s="2469">
        <v>19.237492309575615</v>
      </c>
      <c r="Q22" s="2469">
        <v>20.569172886808815</v>
      </c>
      <c r="R22" s="2469">
        <v>19.981335534138395</v>
      </c>
      <c r="S22" s="2469">
        <v>20.298069688443192</v>
      </c>
      <c r="T22" s="2469">
        <v>23.129433217634428</v>
      </c>
      <c r="U22" s="2469">
        <v>24</v>
      </c>
      <c r="V22" s="2469">
        <v>24.060884458750678</v>
      </c>
      <c r="W22" s="2469">
        <v>24</v>
      </c>
      <c r="X22" s="2469">
        <v>24.093095963233594</v>
      </c>
      <c r="Y22" s="2469">
        <v>23.867663848596436</v>
      </c>
      <c r="Z22" s="2469">
        <v>23.027075924911557</v>
      </c>
      <c r="AA22" s="2469">
        <v>22.970698360231708</v>
      </c>
      <c r="AB22" s="2469">
        <v>23.074429195130747</v>
      </c>
      <c r="AC22" s="2469">
        <v>23.232911580911249</v>
      </c>
      <c r="AD22" s="2469">
        <v>23.400857985746541</v>
      </c>
      <c r="AE22" s="2469">
        <v>23.606951558330152</v>
      </c>
      <c r="AF22" s="2469">
        <v>24.618278567875862</v>
      </c>
      <c r="AG22" s="2469">
        <v>23.416485954335826</v>
      </c>
      <c r="AH22" s="2469">
        <v>23.151063266816152</v>
      </c>
      <c r="AI22" s="2469">
        <v>22.954769675368098</v>
      </c>
      <c r="AJ22" s="2469">
        <v>23.194851275864153</v>
      </c>
      <c r="AK22" s="2469">
        <v>23.307619183048487</v>
      </c>
      <c r="AL22" s="2469">
        <v>25.48379043762543</v>
      </c>
      <c r="AM22" s="2469">
        <v>24.497349650029875</v>
      </c>
      <c r="AN22" s="2469">
        <v>25.656550860894711</v>
      </c>
      <c r="AO22" s="2469">
        <v>24.789440273849195</v>
      </c>
      <c r="AP22" s="2469">
        <v>25.007947628989683</v>
      </c>
      <c r="AQ22" s="2469">
        <v>24.116124111654045</v>
      </c>
      <c r="AR22" s="2469">
        <v>21.225527491169998</v>
      </c>
      <c r="AS22" s="2469">
        <v>21.504782083579116</v>
      </c>
      <c r="AT22" s="2469">
        <v>21.588872887714288</v>
      </c>
      <c r="AU22" s="2469">
        <v>19.392733130493767</v>
      </c>
      <c r="AV22" s="2469">
        <v>18.68930684279529</v>
      </c>
      <c r="AW22" s="2469">
        <v>18.241436377688231</v>
      </c>
      <c r="AX22" s="2470">
        <v>16.627218915331781</v>
      </c>
      <c r="AY22" s="2470">
        <v>16.375971705429635</v>
      </c>
      <c r="AZ22" s="2470">
        <v>15.590026305675991</v>
      </c>
      <c r="BA22" s="2470">
        <v>16.292496736070078</v>
      </c>
      <c r="BB22" s="2470">
        <v>15.777319836503054</v>
      </c>
      <c r="BC22" s="2470">
        <v>15.1</v>
      </c>
      <c r="BD22" s="2470">
        <v>14.2</v>
      </c>
      <c r="BE22" s="2470">
        <v>14.7</v>
      </c>
      <c r="BF22" s="2470">
        <v>14.108208235698712</v>
      </c>
      <c r="BG22" s="2470">
        <v>13.242229175751646</v>
      </c>
      <c r="BH22" s="2470">
        <v>13.561171354361718</v>
      </c>
      <c r="BI22" s="2470">
        <v>13.632473221876069</v>
      </c>
      <c r="BJ22" s="2471">
        <v>12</v>
      </c>
      <c r="BK22" s="2470">
        <v>12.2</v>
      </c>
      <c r="BL22" s="2470">
        <v>11.803036446142116</v>
      </c>
      <c r="BM22" s="2470">
        <v>10.6</v>
      </c>
      <c r="BN22" s="2470">
        <v>10.852070579720532</v>
      </c>
      <c r="BO22" s="2470">
        <v>11.2</v>
      </c>
      <c r="BP22" s="2470">
        <v>10.659860192086157</v>
      </c>
      <c r="BQ22" s="2470">
        <v>10.8</v>
      </c>
      <c r="BR22" s="2470">
        <v>10.281703461985558</v>
      </c>
      <c r="BS22" s="2470">
        <v>9.7784480685400297</v>
      </c>
      <c r="BT22" s="2470">
        <v>9.6541777664030235</v>
      </c>
      <c r="BU22" s="2472">
        <v>9.7520867563302858</v>
      </c>
      <c r="BV22" s="2471">
        <v>9.4534816971614219</v>
      </c>
      <c r="BW22" s="2470">
        <v>9.6537715369600079</v>
      </c>
      <c r="BX22" s="2470">
        <v>9.6893500378164106</v>
      </c>
      <c r="BY22" s="2470">
        <v>10.444127809202456</v>
      </c>
      <c r="BZ22" s="2470">
        <v>10.621327429094293</v>
      </c>
      <c r="CA22" s="2470">
        <v>10.33718527199521</v>
      </c>
      <c r="CB22" s="2470">
        <v>10.717934832663261</v>
      </c>
      <c r="CC22" s="2470">
        <v>7.4</v>
      </c>
      <c r="CD22" s="2470">
        <v>7</v>
      </c>
      <c r="CE22" s="2470">
        <v>8.1999999999999993</v>
      </c>
      <c r="CF22" s="2470">
        <v>8</v>
      </c>
      <c r="CG22" s="2472">
        <v>8.5</v>
      </c>
      <c r="CH22" s="2471">
        <v>7.9</v>
      </c>
      <c r="CI22" s="2470">
        <v>7.7</v>
      </c>
      <c r="CJ22" s="2470">
        <v>7.4</v>
      </c>
      <c r="CK22" s="2470">
        <v>7.7</v>
      </c>
      <c r="CL22" s="2470">
        <v>8.4</v>
      </c>
      <c r="CM22" s="2470">
        <v>9.1999999999999993</v>
      </c>
      <c r="CN22" s="2470">
        <v>9.6999999999999993</v>
      </c>
      <c r="CO22" s="2470">
        <v>9.9</v>
      </c>
      <c r="CP22" s="2470">
        <v>9.8000000000000007</v>
      </c>
      <c r="CQ22" s="2470">
        <v>8.3000000000000007</v>
      </c>
      <c r="CR22" s="2470">
        <v>8.3000000000000007</v>
      </c>
      <c r="CS22" s="2472">
        <v>7.7</v>
      </c>
      <c r="CT22" s="2471">
        <v>7.7</v>
      </c>
      <c r="CU22" s="2470">
        <v>8.8000000000000007</v>
      </c>
      <c r="CV22" s="2470">
        <v>10</v>
      </c>
      <c r="CW22" s="2470">
        <v>10.199999999999999</v>
      </c>
      <c r="CX22" s="2470">
        <v>9.1999999999999993</v>
      </c>
      <c r="CY22" s="2470">
        <v>8.1999999999999993</v>
      </c>
      <c r="CZ22" s="2470">
        <v>8.6</v>
      </c>
      <c r="DA22" s="2470">
        <v>8.6999999999999993</v>
      </c>
      <c r="DB22" s="2470">
        <v>9.9</v>
      </c>
      <c r="DC22" s="2470">
        <v>11</v>
      </c>
      <c r="DD22" s="2470">
        <v>11.6</v>
      </c>
      <c r="DE22" s="2472">
        <v>12.5</v>
      </c>
      <c r="DF22" s="2471">
        <v>14.1</v>
      </c>
      <c r="DG22" s="2470">
        <v>14.5</v>
      </c>
      <c r="DH22" s="2470">
        <v>17</v>
      </c>
      <c r="DI22" s="2470">
        <v>21.3</v>
      </c>
      <c r="DJ22" s="2470">
        <v>25.7</v>
      </c>
      <c r="DK22" s="2470">
        <v>29.1</v>
      </c>
      <c r="DL22" s="2470">
        <v>31.3</v>
      </c>
      <c r="DM22" s="2470">
        <v>33.6</v>
      </c>
      <c r="DN22" s="2470">
        <v>36.799999999999997</v>
      </c>
      <c r="DO22" s="2470">
        <v>37.799999999999997</v>
      </c>
      <c r="DP22" s="2470">
        <v>46.5</v>
      </c>
      <c r="DQ22" s="2472">
        <v>49.9</v>
      </c>
      <c r="DR22" s="2471">
        <v>47.9</v>
      </c>
      <c r="DS22" s="2470">
        <v>47.9</v>
      </c>
      <c r="DT22" s="2470">
        <v>40.6</v>
      </c>
      <c r="DU22" s="2470">
        <v>35.4</v>
      </c>
      <c r="DV22" s="2470">
        <v>34.626475269568282</v>
      </c>
      <c r="DW22" s="2470">
        <v>33.367405580982854</v>
      </c>
      <c r="DX22" s="2470">
        <v>33.793121337890625</v>
      </c>
      <c r="DY22" s="2470">
        <v>30.890188217163086</v>
      </c>
      <c r="DZ22" s="2470">
        <v>29.287185668945313</v>
      </c>
      <c r="EA22" s="2470">
        <v>27.652620315551758</v>
      </c>
      <c r="EB22" s="2470">
        <v>21.695880889892578</v>
      </c>
      <c r="EC22" s="2472">
        <v>18.706462860107422</v>
      </c>
      <c r="ED22" s="2471">
        <v>20.503829956054688</v>
      </c>
      <c r="EE22" s="2470">
        <v>19.954687118530273</v>
      </c>
      <c r="EF22" s="2470">
        <v>22.589902877807617</v>
      </c>
      <c r="EG22" s="2470">
        <v>23.468973159790039</v>
      </c>
      <c r="EH22" s="2470">
        <v>23.60236930847168</v>
      </c>
      <c r="EI22" s="2470">
        <v>21.609695434570313</v>
      </c>
      <c r="EJ22" s="2470">
        <v>20.490665435791016</v>
      </c>
      <c r="EK22" s="2470">
        <v>21.522981643676758</v>
      </c>
      <c r="EL22" s="2470">
        <v>20.886106491088867</v>
      </c>
      <c r="EM22" s="2470">
        <v>21.505565643310547</v>
      </c>
      <c r="EN22" s="2470">
        <v>20.7</v>
      </c>
      <c r="EO22" s="2472">
        <v>20.319669723510742</v>
      </c>
      <c r="EP22" s="2471">
        <v>19.233102798461914</v>
      </c>
      <c r="EQ22" s="2470">
        <v>18.769802093505859</v>
      </c>
      <c r="ER22" s="2470">
        <v>18.748332977294922</v>
      </c>
      <c r="ES22" s="2470">
        <v>17.856740951538086</v>
      </c>
      <c r="ET22" s="2470">
        <v>14.433061599731445</v>
      </c>
      <c r="EU22" s="2470">
        <v>11.3788765611783</v>
      </c>
      <c r="EV22" s="2470">
        <v>9.5323945095683804</v>
      </c>
      <c r="EW22" s="2470">
        <v>8.6522728912711706</v>
      </c>
      <c r="EX22" s="2470">
        <v>8.2035698789584401</v>
      </c>
      <c r="EY22" s="2470">
        <v>6.8809011445559101</v>
      </c>
      <c r="EZ22" s="2470">
        <v>6.1399936113441402</v>
      </c>
      <c r="FA22" s="2472">
        <v>5.8149613788134502</v>
      </c>
    </row>
    <row r="23" spans="1:158" ht="26.25" customHeight="1" thickBot="1" x14ac:dyDescent="0.5">
      <c r="A23" s="2468" t="s">
        <v>1348</v>
      </c>
      <c r="B23" s="2469">
        <v>3.6553656922657609</v>
      </c>
      <c r="C23" s="2469">
        <v>0.91475435691192786</v>
      </c>
      <c r="D23" s="2469">
        <v>0.49611702147451808</v>
      </c>
      <c r="E23" s="2469">
        <v>1.573109218805115</v>
      </c>
      <c r="F23" s="2469">
        <v>0.71914515504316512</v>
      </c>
      <c r="G23" s="2469">
        <v>1.5032130919698972</v>
      </c>
      <c r="H23" s="2469">
        <v>1.2582692312835349</v>
      </c>
      <c r="I23" s="2469">
        <v>-0.7165281267442225</v>
      </c>
      <c r="J23" s="2469">
        <v>-0.67762944965882355</v>
      </c>
      <c r="K23" s="2469">
        <v>2.2608433256287412</v>
      </c>
      <c r="L23" s="2469">
        <v>0.77559918179699139</v>
      </c>
      <c r="M23" s="2469">
        <v>1.0397454434251756</v>
      </c>
      <c r="N23" s="2469">
        <v>3.9298719136980083</v>
      </c>
      <c r="O23" s="2469">
        <v>1.1264208131283198</v>
      </c>
      <c r="P23" s="2469">
        <v>0.92534581159264917</v>
      </c>
      <c r="Q23" s="2469">
        <v>1.7195905121023571</v>
      </c>
      <c r="R23" s="2469">
        <v>0.85567004574751593</v>
      </c>
      <c r="S23" s="2469">
        <v>1.6348131929085667</v>
      </c>
      <c r="T23" s="2469">
        <v>1.5520804746865622</v>
      </c>
      <c r="U23" s="2469">
        <v>-0.2</v>
      </c>
      <c r="V23" s="2469">
        <v>-0.20111166019243853</v>
      </c>
      <c r="W23" s="2469">
        <v>2.7</v>
      </c>
      <c r="X23" s="2469">
        <v>0.87223865130387424</v>
      </c>
      <c r="Y23" s="2469">
        <v>0.98704028539498267</v>
      </c>
      <c r="Z23" s="2469">
        <v>3.4474797830035016</v>
      </c>
      <c r="AA23" s="2469">
        <v>1.1779083730964146</v>
      </c>
      <c r="AB23" s="2469">
        <v>1.0452968991905891</v>
      </c>
      <c r="AC23" s="2469">
        <v>1.8206715133825213</v>
      </c>
      <c r="AD23" s="2469">
        <v>0.98951073699799963</v>
      </c>
      <c r="AE23" s="2469">
        <v>1.7788848071673016</v>
      </c>
      <c r="AF23" s="2469">
        <v>2.2981009066728859</v>
      </c>
      <c r="AG23" s="2469">
        <v>-0.7493426988764611</v>
      </c>
      <c r="AH23" s="2469">
        <v>-0.14582193420143597</v>
      </c>
      <c r="AI23" s="2469">
        <v>2.6871463829915001</v>
      </c>
      <c r="AJ23" s="2469">
        <v>1.0365805181630634</v>
      </c>
      <c r="AK23" s="2469">
        <v>1.0862510803653294</v>
      </c>
      <c r="AL23" s="2469">
        <v>4.5905598257359514</v>
      </c>
      <c r="AM23" s="2469">
        <v>0.73275318000709433</v>
      </c>
      <c r="AN23" s="2469">
        <v>1.6556897939310318</v>
      </c>
      <c r="AO23" s="2469">
        <v>1.3844147117531946</v>
      </c>
      <c r="AP23" s="2469">
        <v>1.1418526611026465</v>
      </c>
      <c r="AQ23" s="2469">
        <v>1.3356960125253607</v>
      </c>
      <c r="AR23" s="2469">
        <v>0.87063438166723017</v>
      </c>
      <c r="AS23" s="2469">
        <v>-0.62781925282799023</v>
      </c>
      <c r="AT23" s="2469">
        <v>0.15670473602118307</v>
      </c>
      <c r="AU23" s="2469">
        <v>1.4177754326179155</v>
      </c>
      <c r="AV23" s="2469">
        <v>0.82278571420721391</v>
      </c>
      <c r="AW23" s="2469">
        <v>0.94777820039300309</v>
      </c>
      <c r="AX23" s="2470">
        <v>2.764818002652575</v>
      </c>
      <c r="AY23" s="2470">
        <v>0.63863561630594745</v>
      </c>
      <c r="AZ23" s="2470">
        <v>1.265877622260831</v>
      </c>
      <c r="BA23" s="2470">
        <v>1.6216213430150219</v>
      </c>
      <c r="BB23" s="2473">
        <v>0.72823400464288568</v>
      </c>
      <c r="BC23" s="2473">
        <v>0.9</v>
      </c>
      <c r="BD23" s="2473">
        <v>0.7</v>
      </c>
      <c r="BE23" s="2473">
        <v>-0.2</v>
      </c>
      <c r="BF23" s="2473">
        <v>3.035928298429269E-2</v>
      </c>
      <c r="BG23" s="2473">
        <v>0.93916326201150468</v>
      </c>
      <c r="BH23" s="2473">
        <v>0.91251238877170238</v>
      </c>
      <c r="BI23" s="2473">
        <v>1.0189088692471842</v>
      </c>
      <c r="BJ23" s="2474">
        <v>1.4</v>
      </c>
      <c r="BK23" s="2473">
        <v>0.9</v>
      </c>
      <c r="BL23" s="2473">
        <v>1.0641270476598521</v>
      </c>
      <c r="BM23" s="2473">
        <v>0.9</v>
      </c>
      <c r="BN23" s="2473">
        <v>0.95865740740738659</v>
      </c>
      <c r="BO23" s="2473">
        <v>1</v>
      </c>
      <c r="BP23" s="2473">
        <v>0.35219832382458094</v>
      </c>
      <c r="BQ23" s="2473">
        <v>-0.01</v>
      </c>
      <c r="BR23" s="2473">
        <v>-4.7262719664232122E-2</v>
      </c>
      <c r="BS23" s="2473">
        <v>0.68940087996109867</v>
      </c>
      <c r="BT23" s="2473">
        <v>0.74340739848747717</v>
      </c>
      <c r="BU23" s="2475">
        <v>1.0995902070729784</v>
      </c>
      <c r="BV23" s="2474">
        <v>1.0287361443327683</v>
      </c>
      <c r="BW23" s="2473">
        <v>0.99734463540808349</v>
      </c>
      <c r="BX23" s="2473">
        <v>1.1615615059917843</v>
      </c>
      <c r="BY23" s="2473">
        <v>1.0606948410261339</v>
      </c>
      <c r="BZ23" s="2473">
        <v>0.8997697289822213</v>
      </c>
      <c r="CA23" s="2473">
        <v>0.78687914443342777</v>
      </c>
      <c r="CB23" s="2473">
        <v>0.63813727956818411</v>
      </c>
      <c r="CC23" s="2473" t="s">
        <v>174</v>
      </c>
      <c r="CD23" s="2470">
        <v>-0.1</v>
      </c>
      <c r="CE23" s="2470">
        <v>0.34060572585840987</v>
      </c>
      <c r="CF23" s="2470">
        <v>0.7</v>
      </c>
      <c r="CG23" s="2472">
        <v>0.3</v>
      </c>
      <c r="CH23" s="2471">
        <v>1.4</v>
      </c>
      <c r="CI23" s="2470">
        <v>0.4</v>
      </c>
      <c r="CJ23" s="2470">
        <v>0.8</v>
      </c>
      <c r="CK23" s="2470">
        <v>3.2</v>
      </c>
      <c r="CL23" s="2470">
        <v>1.7</v>
      </c>
      <c r="CM23" s="2470">
        <v>1</v>
      </c>
      <c r="CN23" s="2470">
        <v>0.5</v>
      </c>
      <c r="CO23" s="2470">
        <v>-0.4</v>
      </c>
      <c r="CP23" s="2470">
        <v>-0.2</v>
      </c>
      <c r="CQ23" s="2470">
        <v>0.2</v>
      </c>
      <c r="CR23" s="2470">
        <v>0.3</v>
      </c>
      <c r="CS23" s="2472">
        <v>0.9</v>
      </c>
      <c r="CT23" s="2471">
        <v>0.9</v>
      </c>
      <c r="CU23" s="2470">
        <v>0.8</v>
      </c>
      <c r="CV23" s="2470">
        <v>0.9</v>
      </c>
      <c r="CW23" s="2470">
        <v>1.5</v>
      </c>
      <c r="CX23" s="2470">
        <v>0.8</v>
      </c>
      <c r="CY23" s="2470">
        <v>1.3</v>
      </c>
      <c r="CZ23" s="2470">
        <v>1.6</v>
      </c>
      <c r="DA23" s="2470">
        <v>0.3</v>
      </c>
      <c r="DB23" s="2470">
        <v>0.64</v>
      </c>
      <c r="DC23" s="2470">
        <v>0.61</v>
      </c>
      <c r="DD23" s="2470">
        <v>1.4</v>
      </c>
      <c r="DE23" s="2472">
        <v>1.23</v>
      </c>
      <c r="DF23" s="2471">
        <v>2.1</v>
      </c>
      <c r="DG23" s="2470">
        <v>2.4</v>
      </c>
      <c r="DH23" s="2470">
        <v>4</v>
      </c>
      <c r="DI23" s="2470">
        <v>5.0999999999999996</v>
      </c>
      <c r="DJ23" s="2470">
        <v>4.0999999999999996</v>
      </c>
      <c r="DK23" s="2470">
        <v>3</v>
      </c>
      <c r="DL23" s="2470">
        <v>3.1</v>
      </c>
      <c r="DM23" s="2470">
        <v>1.9</v>
      </c>
      <c r="DN23" s="2470">
        <v>2</v>
      </c>
      <c r="DO23" s="2470">
        <v>2.7</v>
      </c>
      <c r="DP23" s="2470">
        <v>8.6</v>
      </c>
      <c r="DQ23" s="2472">
        <v>3.8</v>
      </c>
      <c r="DR23" s="2471">
        <v>1.7</v>
      </c>
      <c r="DS23" s="2470">
        <v>1.9</v>
      </c>
      <c r="DT23" s="2470">
        <v>-1.2</v>
      </c>
      <c r="DU23" s="2470">
        <v>2.4</v>
      </c>
      <c r="DV23" s="2470">
        <v>4.8</v>
      </c>
      <c r="DW23" s="2470">
        <v>3.2248138047376251</v>
      </c>
      <c r="DX23" s="2470">
        <v>3.5664770603179932</v>
      </c>
      <c r="DY23" s="2470">
        <v>-0.23549653589725494</v>
      </c>
      <c r="DZ23" s="2470">
        <v>1.8752472400665283</v>
      </c>
      <c r="EA23" s="2470">
        <v>0.56201338768005371</v>
      </c>
      <c r="EB23" s="2470">
        <v>1.5456733703613281</v>
      </c>
      <c r="EC23" s="2472">
        <v>1.1587141752243042</v>
      </c>
      <c r="ED23" s="2471">
        <v>1.998694896697998</v>
      </c>
      <c r="EE23" s="2470">
        <v>1.582959771156311</v>
      </c>
      <c r="EF23" s="2470">
        <v>0.84600561857223511</v>
      </c>
      <c r="EG23" s="2470">
        <v>1.7775647640228271</v>
      </c>
      <c r="EH23" s="2470">
        <v>3.1583261489868164</v>
      </c>
      <c r="EI23" s="2470">
        <v>2.8910746574401855</v>
      </c>
      <c r="EJ23" s="2470">
        <v>2.0501604080200195</v>
      </c>
      <c r="EK23" s="2470">
        <v>-0.70945429801940918</v>
      </c>
      <c r="EL23" s="2470">
        <v>2.8023693561553955</v>
      </c>
      <c r="EM23" s="2470">
        <v>0.85816115140914917</v>
      </c>
      <c r="EN23" s="2470">
        <v>2.5570051670074463</v>
      </c>
      <c r="EO23" s="2472">
        <v>1.8123128414154053</v>
      </c>
      <c r="EP23" s="2471">
        <v>1.7231186628341675</v>
      </c>
      <c r="EQ23" s="2470">
        <v>1.2971655130386353</v>
      </c>
      <c r="ER23" s="2470">
        <v>0.24928213655948639</v>
      </c>
      <c r="ES23" s="2470">
        <v>0.80229789018630981</v>
      </c>
      <c r="ET23" s="2470">
        <v>0.72283673286437988</v>
      </c>
      <c r="EU23" s="2470">
        <v>-1.20346192566959</v>
      </c>
      <c r="EV23" s="2470">
        <v>0.67597309820838802</v>
      </c>
      <c r="EW23" s="2470">
        <v>-1.2932347191982401</v>
      </c>
      <c r="EX23" s="2470">
        <v>0.90335465287913197</v>
      </c>
      <c r="EY23" s="2470">
        <v>-0.40726711079247602</v>
      </c>
      <c r="EZ23" s="2470">
        <v>0.92638631519237702</v>
      </c>
      <c r="FA23" s="2472">
        <v>0.91185308893563899</v>
      </c>
    </row>
    <row r="24" spans="1:158" ht="26.25" customHeight="1" x14ac:dyDescent="0.45">
      <c r="A24" s="2476" t="s">
        <v>1349</v>
      </c>
      <c r="B24" s="2477"/>
      <c r="C24" s="2477"/>
      <c r="D24" s="2477"/>
      <c r="E24" s="2477"/>
      <c r="F24" s="2477"/>
      <c r="G24" s="2477"/>
      <c r="H24" s="2477"/>
      <c r="I24" s="2477"/>
      <c r="J24" s="2477"/>
      <c r="K24" s="2477"/>
      <c r="L24" s="2477"/>
      <c r="M24" s="2477"/>
      <c r="N24" s="2477"/>
      <c r="O24" s="2477"/>
      <c r="P24" s="2477"/>
      <c r="Q24" s="2477"/>
      <c r="R24" s="2477"/>
      <c r="S24" s="2477"/>
      <c r="T24" s="2477"/>
      <c r="U24" s="2477"/>
      <c r="V24" s="2477"/>
      <c r="W24" s="2477"/>
      <c r="X24" s="2477"/>
      <c r="Y24" s="2477"/>
      <c r="Z24" s="2477"/>
      <c r="AA24" s="2477"/>
      <c r="AB24" s="2477"/>
      <c r="AC24" s="2477"/>
      <c r="AD24" s="2477"/>
      <c r="AE24" s="2477"/>
      <c r="AF24" s="2477"/>
      <c r="AG24" s="2477"/>
      <c r="AH24" s="2477"/>
      <c r="AI24" s="2477"/>
      <c r="AJ24" s="2477"/>
      <c r="AK24" s="2477"/>
      <c r="AL24" s="2477"/>
      <c r="AM24" s="2477"/>
      <c r="AN24" s="2477"/>
      <c r="AO24" s="2477"/>
      <c r="AP24" s="2477"/>
      <c r="AQ24" s="2477"/>
      <c r="AR24" s="2477"/>
      <c r="AS24" s="2477"/>
      <c r="AT24" s="2477"/>
      <c r="AU24" s="2477"/>
      <c r="AV24" s="2477"/>
      <c r="AW24" s="2477"/>
      <c r="AX24" s="2477"/>
      <c r="AY24" s="2477"/>
      <c r="AZ24" s="2477"/>
      <c r="BA24" s="2477"/>
      <c r="BB24" s="2477"/>
      <c r="BC24" s="2477"/>
      <c r="BD24" s="2477"/>
      <c r="BE24" s="2477"/>
      <c r="BF24" s="2477"/>
      <c r="BG24" s="2477"/>
      <c r="BH24" s="2477"/>
      <c r="BI24" s="2477"/>
      <c r="BJ24" s="2478"/>
      <c r="BK24" s="2477"/>
      <c r="BL24" s="2477"/>
      <c r="BM24" s="2477"/>
      <c r="BN24" s="2477"/>
      <c r="BO24" s="2477"/>
      <c r="BP24" s="2477"/>
      <c r="BQ24" s="2477"/>
      <c r="BR24" s="2477"/>
      <c r="BS24" s="2477"/>
      <c r="BT24" s="2477"/>
      <c r="BU24" s="2479"/>
      <c r="BV24" s="2478"/>
      <c r="BW24" s="2477"/>
      <c r="BX24" s="2477"/>
      <c r="BY24" s="2477"/>
      <c r="BZ24" s="2477"/>
      <c r="CA24" s="2477"/>
      <c r="CB24" s="2477"/>
      <c r="CC24" s="2477"/>
      <c r="CD24" s="2477"/>
      <c r="CE24" s="2477"/>
      <c r="CF24" s="2477"/>
      <c r="CG24" s="2479"/>
      <c r="CH24" s="2478"/>
      <c r="CI24" s="2477"/>
      <c r="CJ24" s="2477"/>
      <c r="CK24" s="2477"/>
      <c r="CL24" s="2477"/>
      <c r="CM24" s="2477"/>
      <c r="CN24" s="2477"/>
      <c r="CO24" s="2477"/>
      <c r="CP24" s="2477"/>
      <c r="CQ24" s="2477"/>
      <c r="CR24" s="2477"/>
      <c r="CS24" s="2479"/>
      <c r="CT24" s="2478"/>
      <c r="CU24" s="2477"/>
      <c r="CV24" s="2477"/>
      <c r="CW24" s="2477"/>
      <c r="CX24" s="2477"/>
      <c r="CY24" s="2477"/>
      <c r="CZ24" s="2477"/>
      <c r="DA24" s="2477"/>
      <c r="DB24" s="2477"/>
      <c r="DC24" s="2477"/>
      <c r="DD24" s="2477"/>
      <c r="DE24" s="2479"/>
      <c r="DF24" s="2478"/>
      <c r="DG24" s="2477"/>
      <c r="DH24" s="2477"/>
      <c r="DI24" s="2477"/>
      <c r="DJ24" s="2477"/>
      <c r="DK24" s="2477"/>
      <c r="DL24" s="2477"/>
      <c r="DM24" s="2477"/>
      <c r="DN24" s="2477"/>
      <c r="DO24" s="2477"/>
      <c r="DP24" s="2477"/>
      <c r="DQ24" s="2479"/>
      <c r="DR24" s="2478"/>
      <c r="DS24" s="2477"/>
      <c r="DT24" s="2477"/>
      <c r="DU24" s="2477"/>
      <c r="DV24" s="2477"/>
      <c r="DW24" s="2477"/>
      <c r="DX24" s="2477"/>
      <c r="DY24" s="2477"/>
      <c r="DZ24" s="2477"/>
      <c r="EA24" s="2477"/>
      <c r="EB24" s="2477"/>
      <c r="EC24" s="2479"/>
      <c r="ED24" s="2478"/>
      <c r="EE24" s="2477"/>
      <c r="EF24" s="2477"/>
      <c r="EG24" s="2477"/>
      <c r="EH24" s="2477"/>
      <c r="EI24" s="2477"/>
      <c r="EJ24" s="2477"/>
      <c r="EK24" s="2477"/>
      <c r="EL24" s="2477"/>
      <c r="EM24" s="2477"/>
      <c r="EN24" s="2477"/>
      <c r="EO24" s="2479"/>
      <c r="EP24" s="2478"/>
      <c r="EQ24" s="2477"/>
      <c r="ER24" s="2477"/>
      <c r="ES24" s="2477"/>
      <c r="ET24" s="2477"/>
      <c r="EU24" s="2477"/>
      <c r="EV24" s="2477"/>
      <c r="EW24" s="2477"/>
      <c r="EX24" s="2477"/>
      <c r="EY24" s="2477"/>
      <c r="EZ24" s="2477"/>
      <c r="FA24" s="2479"/>
    </row>
    <row r="25" spans="1:158" ht="26.25" customHeight="1" x14ac:dyDescent="0.45">
      <c r="A25" s="2480" t="s">
        <v>143</v>
      </c>
      <c r="B25" s="2463">
        <v>9.6828839942561196</v>
      </c>
      <c r="C25" s="2463">
        <v>9.7457528620558342</v>
      </c>
      <c r="D25" s="2463">
        <v>10.205751980701571</v>
      </c>
      <c r="E25" s="2463">
        <v>10.360385543048967</v>
      </c>
      <c r="F25" s="2463">
        <v>10.681611170535078</v>
      </c>
      <c r="G25" s="2463">
        <v>11.425358979095336</v>
      </c>
      <c r="H25" s="2463">
        <v>11.494864184536535</v>
      </c>
      <c r="I25" s="2463">
        <v>11.318306868469175</v>
      </c>
      <c r="J25" s="97">
        <v>12.253731459200722</v>
      </c>
      <c r="K25" s="2463">
        <v>11.486993808842595</v>
      </c>
      <c r="L25" s="2463">
        <v>11.442147787027036</v>
      </c>
      <c r="M25" s="2463">
        <v>11.207082192776374</v>
      </c>
      <c r="N25" s="2463">
        <v>10.666834539629843</v>
      </c>
      <c r="O25" s="2463">
        <v>11.242061058593089</v>
      </c>
      <c r="P25" s="2463">
        <v>11.095649269020512</v>
      </c>
      <c r="Q25" s="2463">
        <v>10.995615174467567</v>
      </c>
      <c r="R25" s="2463">
        <v>11.120577853050762</v>
      </c>
      <c r="S25" s="2463">
        <v>10.920908713987764</v>
      </c>
      <c r="T25" s="2463">
        <v>10.088607394297</v>
      </c>
      <c r="U25" s="2463">
        <v>10.848471491086077</v>
      </c>
      <c r="V25" s="2463">
        <v>10.550035564390781</v>
      </c>
      <c r="W25" s="2463">
        <v>13.257348510978396</v>
      </c>
      <c r="X25" s="2463">
        <v>13.41867531356109</v>
      </c>
      <c r="Y25" s="2463">
        <v>13.776491967803995</v>
      </c>
      <c r="Z25" s="2463">
        <v>14.690127115648544</v>
      </c>
      <c r="AA25" s="2463">
        <v>14.74838527774609</v>
      </c>
      <c r="AB25" s="2463">
        <v>15.579023542166869</v>
      </c>
      <c r="AC25" s="2463">
        <v>15.99891983231505</v>
      </c>
      <c r="AD25" s="2463">
        <v>16.1630297484107</v>
      </c>
      <c r="AE25" s="2463">
        <v>16.03</v>
      </c>
      <c r="AF25" s="2463">
        <v>16.670000000000002</v>
      </c>
      <c r="AG25" s="2463">
        <v>17.045000000000002</v>
      </c>
      <c r="AH25" s="2463">
        <v>17.899999999999999</v>
      </c>
      <c r="AI25" s="2463">
        <v>18.100000000000001</v>
      </c>
      <c r="AJ25" s="2463">
        <v>18.3</v>
      </c>
      <c r="AK25" s="2463">
        <v>18.600000000000001</v>
      </c>
      <c r="AL25" s="2463">
        <v>17.600000000000001</v>
      </c>
      <c r="AM25" s="2463">
        <v>17.2</v>
      </c>
      <c r="AN25" s="2463">
        <v>18.105</v>
      </c>
      <c r="AO25" s="2463">
        <v>17.72</v>
      </c>
      <c r="AP25" s="2463">
        <v>17.87</v>
      </c>
      <c r="AQ25" s="2463">
        <v>17.899999999999999</v>
      </c>
      <c r="AR25" s="2463">
        <v>17.829999999999998</v>
      </c>
      <c r="AS25" s="2463">
        <v>16.600000000000001</v>
      </c>
      <c r="AT25" s="2463">
        <v>16.899999999999999</v>
      </c>
      <c r="AU25" s="2463">
        <v>15.2</v>
      </c>
      <c r="AV25" s="2463">
        <v>14.7</v>
      </c>
      <c r="AW25" s="2463">
        <v>14.6</v>
      </c>
      <c r="AX25" s="2463">
        <v>14.5</v>
      </c>
      <c r="AY25" s="2463">
        <v>14</v>
      </c>
      <c r="AZ25" s="2463">
        <v>13.4</v>
      </c>
      <c r="BA25" s="2463">
        <v>13.7</v>
      </c>
      <c r="BB25" s="2463">
        <v>13.3</v>
      </c>
      <c r="BC25" s="2463">
        <v>12.8</v>
      </c>
      <c r="BD25" s="2463">
        <v>12.642989739460742</v>
      </c>
      <c r="BE25" s="2463">
        <v>13.1273406904811</v>
      </c>
      <c r="BF25" s="2463">
        <v>12.8</v>
      </c>
      <c r="BG25" s="2463">
        <v>12.3</v>
      </c>
      <c r="BH25" s="2463">
        <v>12.5</v>
      </c>
      <c r="BI25" s="2463">
        <v>12.6</v>
      </c>
      <c r="BJ25" s="2464">
        <v>11.1</v>
      </c>
      <c r="BK25" s="2463">
        <v>11.3</v>
      </c>
      <c r="BL25" s="2463">
        <v>11.102568588080697</v>
      </c>
      <c r="BM25" s="2463">
        <v>10.4</v>
      </c>
      <c r="BN25" s="2463">
        <v>10.7</v>
      </c>
      <c r="BO25" s="2463">
        <v>10.97</v>
      </c>
      <c r="BP25" s="2463">
        <v>10.56</v>
      </c>
      <c r="BQ25" s="2463">
        <v>10.8</v>
      </c>
      <c r="BR25" s="2463">
        <v>10.8</v>
      </c>
      <c r="BS25" s="2463">
        <v>10.5</v>
      </c>
      <c r="BT25" s="2463">
        <v>10.3</v>
      </c>
      <c r="BU25" s="2465">
        <v>10.4</v>
      </c>
      <c r="BV25" s="2464">
        <v>5.7334933259999996</v>
      </c>
      <c r="BW25" s="2463">
        <v>5.9335295930000003</v>
      </c>
      <c r="BX25" s="2463">
        <v>6.3618038319999997</v>
      </c>
      <c r="BY25" s="2463">
        <v>6.317816841</v>
      </c>
      <c r="BZ25" s="2463">
        <v>6.9065231530000002</v>
      </c>
      <c r="CA25" s="2463">
        <v>7.3144113150000001</v>
      </c>
      <c r="CB25" s="2463">
        <v>7.1661366150000001</v>
      </c>
      <c r="CC25" s="97">
        <v>7.4313919740000003</v>
      </c>
      <c r="CD25" s="97">
        <v>7.3763393559999999</v>
      </c>
      <c r="CE25" s="97">
        <v>7.5786487060000001</v>
      </c>
      <c r="CF25" s="97">
        <v>8.1129953950000004</v>
      </c>
      <c r="CG25" s="2481">
        <v>7.8584272989999997</v>
      </c>
      <c r="CH25" s="2482">
        <v>7.8366390380000004</v>
      </c>
      <c r="CI25" s="97">
        <v>7.8396233610000001</v>
      </c>
      <c r="CJ25" s="97">
        <v>7.8882416620000004</v>
      </c>
      <c r="CK25" s="97">
        <v>11.09836293</v>
      </c>
      <c r="CL25" s="97">
        <v>12.030844099999999</v>
      </c>
      <c r="CM25" s="97">
        <v>12.15909523</v>
      </c>
      <c r="CN25" s="97">
        <v>12.310072010000001</v>
      </c>
      <c r="CO25" s="97">
        <v>11.35092101</v>
      </c>
      <c r="CP25" s="97">
        <v>11.19639154</v>
      </c>
      <c r="CQ25" s="97">
        <v>10.9624506</v>
      </c>
      <c r="CR25" s="97">
        <v>10.47462005</v>
      </c>
      <c r="CS25" s="2481">
        <v>11.188674969999999</v>
      </c>
      <c r="CT25" s="2482">
        <v>10.71951419</v>
      </c>
      <c r="CU25" s="97">
        <v>11.088003499999999</v>
      </c>
      <c r="CV25" s="97">
        <v>11.070389130000001</v>
      </c>
      <c r="CW25" s="97">
        <v>8.8323046620000003</v>
      </c>
      <c r="CX25" s="97">
        <v>7.5029119299999998</v>
      </c>
      <c r="CY25" s="97">
        <v>7.521409985</v>
      </c>
      <c r="CZ25" s="97">
        <v>8.8294921520000003</v>
      </c>
      <c r="DA25" s="97">
        <v>9.461427939</v>
      </c>
      <c r="DB25" s="97">
        <v>10.03469804</v>
      </c>
      <c r="DC25" s="97">
        <v>10.282131680000001</v>
      </c>
      <c r="DD25" s="97">
        <v>11.467497720000001</v>
      </c>
      <c r="DE25" s="2481">
        <v>11.913020789999999</v>
      </c>
      <c r="DF25" s="2482">
        <v>13.284858939999999</v>
      </c>
      <c r="DG25" s="97">
        <v>14.989683299999999</v>
      </c>
      <c r="DH25" s="97">
        <v>18.582416970000001</v>
      </c>
      <c r="DI25" s="97">
        <v>22.51584038</v>
      </c>
      <c r="DJ25" s="97">
        <v>26.636264050000001</v>
      </c>
      <c r="DK25" s="97">
        <v>28.62438101</v>
      </c>
      <c r="DL25" s="97">
        <v>30.457640309999999</v>
      </c>
      <c r="DM25" s="97">
        <v>32.763796480000003</v>
      </c>
      <c r="DN25" s="97">
        <v>36.200000000000003</v>
      </c>
      <c r="DO25" s="97">
        <v>39.660045240000002</v>
      </c>
      <c r="DP25" s="97">
        <v>49.688318539999997</v>
      </c>
      <c r="DQ25" s="2481">
        <v>53.240279790000002</v>
      </c>
      <c r="DR25" s="2482">
        <v>52.770298820000001</v>
      </c>
      <c r="DS25" s="97">
        <v>51.998579579999998</v>
      </c>
      <c r="DT25" s="97">
        <v>44.64386623</v>
      </c>
      <c r="DU25" s="97">
        <v>41.657514130000003</v>
      </c>
      <c r="DV25" s="97">
        <v>42.78715528</v>
      </c>
      <c r="DW25" s="97">
        <v>43.468151769999999</v>
      </c>
      <c r="DX25" s="97">
        <v>44.201057179999999</v>
      </c>
      <c r="DY25" s="97">
        <v>40.986281419999997</v>
      </c>
      <c r="DZ25" s="97">
        <v>38.990033750000002</v>
      </c>
      <c r="EA25" s="97">
        <v>36.169323609999999</v>
      </c>
      <c r="EB25" s="97">
        <v>27.164794440000001</v>
      </c>
      <c r="EC25" s="2481">
        <v>24.18249389</v>
      </c>
      <c r="ED25" s="2482">
        <v>24.155105989999999</v>
      </c>
      <c r="EE25" s="97">
        <v>24</v>
      </c>
      <c r="EF25" s="97">
        <v>26.3</v>
      </c>
      <c r="EG25" s="97">
        <v>24.8</v>
      </c>
      <c r="EH25" s="97">
        <v>22.6</v>
      </c>
      <c r="EI25" s="97">
        <v>22.1</v>
      </c>
      <c r="EJ25" s="97">
        <v>19.899999999999999</v>
      </c>
      <c r="EK25" s="97">
        <v>19.399999999999999</v>
      </c>
      <c r="EL25" s="97">
        <v>20.8</v>
      </c>
      <c r="EM25" s="97">
        <v>21.4</v>
      </c>
      <c r="EN25" s="97">
        <v>22.4</v>
      </c>
      <c r="EO25" s="2481">
        <v>23.1</v>
      </c>
      <c r="EP25" s="2482">
        <v>22.8</v>
      </c>
      <c r="EQ25" s="97">
        <v>22.4</v>
      </c>
      <c r="ER25" s="97">
        <v>23.2</v>
      </c>
      <c r="ES25" s="97">
        <v>20.97802227</v>
      </c>
      <c r="ET25" s="97">
        <v>18.409780550000001</v>
      </c>
      <c r="EU25" s="97">
        <v>12.99794741</v>
      </c>
      <c r="EV25" s="97">
        <v>11.996</v>
      </c>
      <c r="EW25" s="97">
        <v>11.518700000000001</v>
      </c>
      <c r="EX25" s="97">
        <v>8.8262999999999998</v>
      </c>
      <c r="EY25" s="97">
        <v>7.3731857810000001</v>
      </c>
      <c r="EZ25" s="97">
        <v>5.4490571399999999</v>
      </c>
      <c r="FA25" s="2481">
        <v>4.56632601</v>
      </c>
      <c r="FB25" s="2483"/>
    </row>
    <row r="26" spans="1:158" ht="34.5" customHeight="1" x14ac:dyDescent="0.45">
      <c r="A26" s="2480" t="s">
        <v>1350</v>
      </c>
      <c r="B26" s="2463">
        <v>9.733040188933284</v>
      </c>
      <c r="C26" s="2463">
        <v>10.230663162127396</v>
      </c>
      <c r="D26" s="2463">
        <v>10.728388615305938</v>
      </c>
      <c r="E26" s="2463">
        <v>11.101906535891093</v>
      </c>
      <c r="F26" s="2463">
        <v>11.334709753960649</v>
      </c>
      <c r="G26" s="2463">
        <v>12.221531586040935</v>
      </c>
      <c r="H26" s="2463">
        <v>12.26567686432638</v>
      </c>
      <c r="I26" s="2463">
        <v>12.084964397574694</v>
      </c>
      <c r="J26" s="97">
        <v>12.712925290141808</v>
      </c>
      <c r="K26" s="2463">
        <v>12.233126350492762</v>
      </c>
      <c r="L26" s="2463">
        <v>12.340699941857537</v>
      </c>
      <c r="M26" s="2463">
        <v>12.098681303692072</v>
      </c>
      <c r="N26" s="2463">
        <v>11.456548163152291</v>
      </c>
      <c r="O26" s="2463">
        <v>12.113113534751484</v>
      </c>
      <c r="P26" s="2463">
        <v>11.703316468843017</v>
      </c>
      <c r="Q26" s="2463">
        <v>11.729857454287984</v>
      </c>
      <c r="R26" s="2463">
        <v>11.768776601137333</v>
      </c>
      <c r="S26" s="2463">
        <v>11.674994577206533</v>
      </c>
      <c r="T26" s="2463">
        <v>11.562550067754774</v>
      </c>
      <c r="U26" s="2463">
        <v>12.198460877973115</v>
      </c>
      <c r="V26" s="2463">
        <v>12.507494943673558</v>
      </c>
      <c r="W26" s="2463">
        <v>15.440476825478822</v>
      </c>
      <c r="X26" s="2463">
        <v>15.589349792650875</v>
      </c>
      <c r="Y26" s="2463">
        <v>16.426053957941654</v>
      </c>
      <c r="Z26" s="2463">
        <v>17.199510738843781</v>
      </c>
      <c r="AA26" s="2463">
        <v>17.163749030465446</v>
      </c>
      <c r="AB26" s="2463">
        <v>18.251462365720862</v>
      </c>
      <c r="AC26" s="2463">
        <v>18.729193841013192</v>
      </c>
      <c r="AD26" s="2463">
        <v>18.86179731249338</v>
      </c>
      <c r="AE26" s="2463">
        <v>18.59</v>
      </c>
      <c r="AF26" s="2463">
        <v>18.760000000000002</v>
      </c>
      <c r="AG26" s="2463">
        <v>19.359000000000002</v>
      </c>
      <c r="AH26" s="2463">
        <v>19.5</v>
      </c>
      <c r="AI26" s="2463">
        <v>19.7</v>
      </c>
      <c r="AJ26" s="2463">
        <v>20</v>
      </c>
      <c r="AK26" s="2463">
        <v>20</v>
      </c>
      <c r="AL26" s="2463">
        <v>19.100000000000001</v>
      </c>
      <c r="AM26" s="2463">
        <v>18.7</v>
      </c>
      <c r="AN26" s="2463">
        <v>19.72</v>
      </c>
      <c r="AO26" s="2463">
        <v>19.2</v>
      </c>
      <c r="AP26" s="2463">
        <v>19.34</v>
      </c>
      <c r="AQ26" s="2463">
        <v>19.3</v>
      </c>
      <c r="AR26" s="2463">
        <v>19.239999999999998</v>
      </c>
      <c r="AS26" s="2463">
        <v>17.8</v>
      </c>
      <c r="AT26" s="2463">
        <v>18.399999999999999</v>
      </c>
      <c r="AU26" s="2463">
        <v>16.5</v>
      </c>
      <c r="AV26" s="2463">
        <v>15.4</v>
      </c>
      <c r="AW26" s="2463">
        <v>15.1</v>
      </c>
      <c r="AX26" s="2463">
        <v>15.3</v>
      </c>
      <c r="AY26" s="2463">
        <v>14.8</v>
      </c>
      <c r="AZ26" s="2463">
        <v>14</v>
      </c>
      <c r="BA26" s="2463">
        <v>14.5</v>
      </c>
      <c r="BB26" s="2463">
        <v>14.1</v>
      </c>
      <c r="BC26" s="2463">
        <v>13.6</v>
      </c>
      <c r="BD26" s="2463">
        <v>12.966415157691946</v>
      </c>
      <c r="BE26" s="2463">
        <v>13.5769143154644</v>
      </c>
      <c r="BF26" s="2463">
        <v>13.1</v>
      </c>
      <c r="BG26" s="2463">
        <v>12.4</v>
      </c>
      <c r="BH26" s="2463">
        <v>13.1</v>
      </c>
      <c r="BI26" s="2463">
        <v>13.1</v>
      </c>
      <c r="BJ26" s="2464">
        <v>11.7</v>
      </c>
      <c r="BK26" s="2463">
        <v>11.9</v>
      </c>
      <c r="BL26" s="2463">
        <v>11.697133761255651</v>
      </c>
      <c r="BM26" s="2463">
        <v>10.8</v>
      </c>
      <c r="BN26" s="2463">
        <v>11.1</v>
      </c>
      <c r="BO26" s="2463">
        <v>11.4</v>
      </c>
      <c r="BP26" s="2463">
        <v>11</v>
      </c>
      <c r="BQ26" s="2463">
        <v>11.2</v>
      </c>
      <c r="BR26" s="2463">
        <v>11.1</v>
      </c>
      <c r="BS26" s="2463">
        <v>10.8</v>
      </c>
      <c r="BT26" s="2463">
        <v>10.7</v>
      </c>
      <c r="BU26" s="2465">
        <v>10.9</v>
      </c>
      <c r="BV26" s="2464">
        <v>5.5437332699999997</v>
      </c>
      <c r="BW26" s="2463">
        <v>5.770130301</v>
      </c>
      <c r="BX26" s="2463">
        <v>6.1485672449999997</v>
      </c>
      <c r="BY26" s="2463">
        <v>6.3056245659999997</v>
      </c>
      <c r="BZ26" s="2463">
        <v>6.5261128270000004</v>
      </c>
      <c r="CA26" s="2463">
        <v>7.2851001929999999</v>
      </c>
      <c r="CB26" s="2463">
        <v>7.6053361209999997</v>
      </c>
      <c r="CC26" s="97">
        <v>7.3586585920000003</v>
      </c>
      <c r="CD26" s="97">
        <v>7.0138081950000002</v>
      </c>
      <c r="CE26" s="97">
        <v>8.1999843279999993</v>
      </c>
      <c r="CF26" s="97">
        <v>8.0409683120000004</v>
      </c>
      <c r="CG26" s="2481">
        <v>8.3413056700000006</v>
      </c>
      <c r="CH26" s="2482">
        <v>7.6509771369999999</v>
      </c>
      <c r="CI26" s="97">
        <v>7.7120098920000002</v>
      </c>
      <c r="CJ26" s="97">
        <v>7.531698016</v>
      </c>
      <c r="CK26" s="97">
        <v>8.6139628669999997</v>
      </c>
      <c r="CL26" s="97">
        <v>9.5084385850000004</v>
      </c>
      <c r="CM26" s="97">
        <v>10.103569650000001</v>
      </c>
      <c r="CN26" s="97">
        <v>10.231276019999999</v>
      </c>
      <c r="CO26" s="97">
        <v>10.03730914</v>
      </c>
      <c r="CP26" s="97">
        <v>10.209497519999999</v>
      </c>
      <c r="CQ26" s="97">
        <v>8.8298791919999999</v>
      </c>
      <c r="CR26" s="97">
        <v>8.7353965020000004</v>
      </c>
      <c r="CS26" s="2481">
        <v>8.5228048279999999</v>
      </c>
      <c r="CT26" s="2482">
        <v>8.9668914849999997</v>
      </c>
      <c r="CU26" s="97">
        <v>9.6545359380000004</v>
      </c>
      <c r="CV26" s="97">
        <v>10.39753312</v>
      </c>
      <c r="CW26" s="97">
        <v>9.7796833369999998</v>
      </c>
      <c r="CX26" s="97">
        <v>8.4032506789999992</v>
      </c>
      <c r="CY26" s="97">
        <v>7.7948418070000001</v>
      </c>
      <c r="CZ26" s="97">
        <v>8.5185400209999997</v>
      </c>
      <c r="DA26" s="97">
        <v>8.6385082630000003</v>
      </c>
      <c r="DB26" s="97">
        <v>9.2218188489999999</v>
      </c>
      <c r="DC26" s="97">
        <v>10.2774836</v>
      </c>
      <c r="DD26" s="97">
        <v>11.14186827</v>
      </c>
      <c r="DE26" s="2481">
        <v>11.886300930000001</v>
      </c>
      <c r="DF26" s="2482">
        <v>13.159366049999999</v>
      </c>
      <c r="DG26" s="97">
        <v>13.99849107</v>
      </c>
      <c r="DH26" s="97">
        <v>16.935483959999999</v>
      </c>
      <c r="DI26" s="97">
        <v>21.69884493</v>
      </c>
      <c r="DJ26" s="97">
        <v>26.357747750000001</v>
      </c>
      <c r="DK26" s="97">
        <v>28.789895260000002</v>
      </c>
      <c r="DL26" s="97">
        <v>30.949487510000001</v>
      </c>
      <c r="DM26" s="97">
        <v>33.615669230000002</v>
      </c>
      <c r="DN26" s="97">
        <v>38.024075809999999</v>
      </c>
      <c r="DO26" s="97">
        <v>39.591878170000001</v>
      </c>
      <c r="DP26" s="97">
        <v>50.150156039999999</v>
      </c>
      <c r="DQ26" s="2481">
        <v>53.468137030000001</v>
      </c>
      <c r="DR26" s="2482">
        <v>52.781928280000002</v>
      </c>
      <c r="DS26" s="97">
        <v>52.29055889</v>
      </c>
      <c r="DT26" s="97">
        <v>45.420027810000001</v>
      </c>
      <c r="DU26" s="97">
        <v>41.111645729999999</v>
      </c>
      <c r="DV26" s="97">
        <v>40.787217060000003</v>
      </c>
      <c r="DW26" s="97">
        <v>40.91618501</v>
      </c>
      <c r="DX26" s="97">
        <v>41.49414814</v>
      </c>
      <c r="DY26" s="97">
        <v>38.31768873</v>
      </c>
      <c r="DZ26" s="97">
        <v>35.310513190000002</v>
      </c>
      <c r="EA26" s="97">
        <v>33.146774059999998</v>
      </c>
      <c r="EB26" s="97">
        <v>24.7937972</v>
      </c>
      <c r="EC26" s="2481">
        <v>22.279932089999999</v>
      </c>
      <c r="ED26" s="2482">
        <v>22.397426070000002</v>
      </c>
      <c r="EE26" s="97">
        <v>22.2</v>
      </c>
      <c r="EF26" s="97">
        <v>24</v>
      </c>
      <c r="EG26" s="97">
        <v>23</v>
      </c>
      <c r="EH26" s="97">
        <v>21.5</v>
      </c>
      <c r="EI26" s="97">
        <v>19.5</v>
      </c>
      <c r="EJ26" s="97">
        <v>16.7</v>
      </c>
      <c r="EK26" s="97">
        <v>16.899999999999999</v>
      </c>
      <c r="EL26" s="97">
        <v>17.600000000000001</v>
      </c>
      <c r="EM26" s="97">
        <v>19.5</v>
      </c>
      <c r="EN26" s="97">
        <v>18.7</v>
      </c>
      <c r="EO26" s="2481">
        <v>18.5</v>
      </c>
      <c r="EP26" s="2482">
        <v>18</v>
      </c>
      <c r="EQ26" s="97">
        <v>17.5</v>
      </c>
      <c r="ER26" s="97">
        <v>19.3</v>
      </c>
      <c r="ES26" s="97">
        <v>17.995237979999999</v>
      </c>
      <c r="ET26" s="97">
        <v>15.83408318</v>
      </c>
      <c r="EU26" s="97">
        <v>11.64588159</v>
      </c>
      <c r="EV26" s="97">
        <v>11.332000000000001</v>
      </c>
      <c r="EW26" s="97">
        <v>11.5884</v>
      </c>
      <c r="EX26" s="97">
        <v>9.5481999999999996</v>
      </c>
      <c r="EY26" s="97">
        <v>7.4490041700000003</v>
      </c>
      <c r="EZ26" s="97">
        <v>5.9058496500000004</v>
      </c>
      <c r="FA26" s="2481">
        <v>5.499800542</v>
      </c>
      <c r="FB26" s="2483"/>
    </row>
    <row r="27" spans="1:158" ht="17.5" customHeight="1" x14ac:dyDescent="0.45">
      <c r="A27" s="2480" t="s">
        <v>1351</v>
      </c>
      <c r="B27" s="2463"/>
      <c r="C27" s="2463"/>
      <c r="D27" s="2463"/>
      <c r="E27" s="2463"/>
      <c r="F27" s="2463"/>
      <c r="G27" s="2463"/>
      <c r="H27" s="2463"/>
      <c r="I27" s="2463"/>
      <c r="J27" s="97"/>
      <c r="K27" s="2463"/>
      <c r="L27" s="2463"/>
      <c r="M27" s="2463"/>
      <c r="N27" s="2463"/>
      <c r="O27" s="2463"/>
      <c r="P27" s="2463"/>
      <c r="Q27" s="2463"/>
      <c r="R27" s="2463"/>
      <c r="S27" s="2463"/>
      <c r="T27" s="2463"/>
      <c r="U27" s="2463"/>
      <c r="V27" s="2463"/>
      <c r="W27" s="2463"/>
      <c r="X27" s="2463"/>
      <c r="Y27" s="2463"/>
      <c r="Z27" s="2463"/>
      <c r="AA27" s="2463"/>
      <c r="AB27" s="2463"/>
      <c r="AC27" s="2463"/>
      <c r="AD27" s="2463"/>
      <c r="AE27" s="2463"/>
      <c r="AF27" s="2463"/>
      <c r="AG27" s="2463"/>
      <c r="AH27" s="2463"/>
      <c r="AI27" s="2463"/>
      <c r="AJ27" s="2463"/>
      <c r="AK27" s="2463"/>
      <c r="AL27" s="2463"/>
      <c r="AM27" s="2463"/>
      <c r="AN27" s="2463"/>
      <c r="AO27" s="2463"/>
      <c r="AP27" s="2463"/>
      <c r="AQ27" s="2463"/>
      <c r="AR27" s="2463"/>
      <c r="AS27" s="2463"/>
      <c r="AT27" s="2463"/>
      <c r="AU27" s="2463"/>
      <c r="AV27" s="2463"/>
      <c r="AW27" s="2463"/>
      <c r="AX27" s="2463"/>
      <c r="AY27" s="2463"/>
      <c r="AZ27" s="2463"/>
      <c r="BA27" s="2463"/>
      <c r="BB27" s="2463"/>
      <c r="BC27" s="2463"/>
      <c r="BD27" s="2463"/>
      <c r="BE27" s="2463"/>
      <c r="BF27" s="2463"/>
      <c r="BG27" s="2463"/>
      <c r="BH27" s="2463"/>
      <c r="BI27" s="2463"/>
      <c r="BJ27" s="2464"/>
      <c r="BK27" s="2463"/>
      <c r="BL27" s="2463"/>
      <c r="BM27" s="2463"/>
      <c r="BN27" s="2463"/>
      <c r="BO27" s="2463"/>
      <c r="BP27" s="2463"/>
      <c r="BQ27" s="2463"/>
      <c r="BR27" s="2463"/>
      <c r="BS27" s="2463"/>
      <c r="BT27" s="2463"/>
      <c r="BU27" s="2465"/>
      <c r="BV27" s="2464"/>
      <c r="BW27" s="2463"/>
      <c r="BX27" s="2463"/>
      <c r="BY27" s="2463"/>
      <c r="BZ27" s="2463"/>
      <c r="CA27" s="2463"/>
      <c r="CB27" s="2463"/>
      <c r="CC27" s="2463"/>
      <c r="CD27" s="2463"/>
      <c r="CE27" s="2463"/>
      <c r="CF27" s="2463"/>
      <c r="CG27" s="2465"/>
      <c r="CH27" s="2464"/>
      <c r="CI27" s="2463"/>
      <c r="CJ27" s="2463"/>
      <c r="CK27" s="2463"/>
      <c r="CL27" s="2463"/>
      <c r="CM27" s="2463"/>
      <c r="CN27" s="2463"/>
      <c r="CO27" s="2463"/>
      <c r="CP27" s="2463"/>
      <c r="CQ27" s="2463"/>
      <c r="CR27" s="2463"/>
      <c r="CS27" s="2465"/>
      <c r="CT27" s="2464"/>
      <c r="CU27" s="2463"/>
      <c r="CV27" s="2463"/>
      <c r="CW27" s="2463"/>
      <c r="CX27" s="2463"/>
      <c r="CY27" s="2463"/>
      <c r="CZ27" s="2463"/>
      <c r="DA27" s="2463"/>
      <c r="DB27" s="2463"/>
      <c r="DC27" s="2463"/>
      <c r="DD27" s="2463"/>
      <c r="DE27" s="2465"/>
      <c r="DF27" s="2464"/>
      <c r="DG27" s="2463"/>
      <c r="DH27" s="2463"/>
      <c r="DI27" s="2463"/>
      <c r="DJ27" s="2463"/>
      <c r="DK27" s="2463"/>
      <c r="DL27" s="2463"/>
      <c r="DM27" s="2463"/>
      <c r="DN27" s="2463"/>
      <c r="DO27" s="2463"/>
      <c r="DP27" s="2463"/>
      <c r="DQ27" s="2465"/>
      <c r="DR27" s="2464"/>
      <c r="DS27" s="2463"/>
      <c r="DT27" s="2463"/>
      <c r="DU27" s="2463"/>
      <c r="DV27" s="2463"/>
      <c r="DW27" s="2463"/>
      <c r="DX27" s="2463"/>
      <c r="DY27" s="2463"/>
      <c r="DZ27" s="2463"/>
      <c r="EA27" s="2463"/>
      <c r="EB27" s="2463"/>
      <c r="EC27" s="2465"/>
      <c r="ED27" s="2464"/>
      <c r="EE27" s="2463"/>
      <c r="EF27" s="2463"/>
      <c r="EG27" s="2463"/>
      <c r="EH27" s="2463"/>
      <c r="EI27" s="2463"/>
      <c r="EJ27" s="2463"/>
      <c r="EK27" s="2463"/>
      <c r="EL27" s="2463"/>
      <c r="EM27" s="2463"/>
      <c r="EN27" s="2463"/>
      <c r="EO27" s="2465"/>
      <c r="EP27" s="2464"/>
      <c r="EQ27" s="2463"/>
      <c r="ER27" s="2463"/>
      <c r="ES27" s="2463"/>
      <c r="ET27" s="2463"/>
      <c r="EU27" s="2463"/>
      <c r="EV27" s="2463"/>
      <c r="EW27" s="2463"/>
      <c r="EX27" s="2463"/>
      <c r="FA27" s="2484"/>
      <c r="FB27" s="2483"/>
    </row>
    <row r="28" spans="1:158" ht="19.5" customHeight="1" x14ac:dyDescent="0.45">
      <c r="A28" s="2480" t="s">
        <v>1352</v>
      </c>
      <c r="B28" s="2463">
        <v>9.4777134333952731</v>
      </c>
      <c r="C28" s="2463">
        <v>9.8593712963052091</v>
      </c>
      <c r="D28" s="2463">
        <v>10.402816777532742</v>
      </c>
      <c r="E28" s="2463">
        <v>10.580007304326644</v>
      </c>
      <c r="F28" s="2463">
        <v>10.872766100667587</v>
      </c>
      <c r="G28" s="2463">
        <v>11.533118894430894</v>
      </c>
      <c r="H28" s="2463">
        <v>11.548063379091555</v>
      </c>
      <c r="I28" s="2463">
        <v>11.313465977266945</v>
      </c>
      <c r="J28" s="97">
        <v>10.829513911973843</v>
      </c>
      <c r="K28" s="2463">
        <v>10.458495549194669</v>
      </c>
      <c r="L28" s="2463">
        <v>10.608866219340985</v>
      </c>
      <c r="M28" s="2463">
        <v>10.467443069346395</v>
      </c>
      <c r="N28" s="2463">
        <v>10.180088516534958</v>
      </c>
      <c r="O28" s="2463">
        <v>10.337123478570209</v>
      </c>
      <c r="P28" s="2463">
        <v>9.9135811077461611</v>
      </c>
      <c r="Q28" s="2463">
        <v>10.177469222674418</v>
      </c>
      <c r="R28" s="2463">
        <v>10.187258452168123</v>
      </c>
      <c r="S28" s="2463">
        <v>10.274190320255872</v>
      </c>
      <c r="T28" s="2463">
        <v>9.0615247408264654</v>
      </c>
      <c r="U28" s="2463">
        <v>9.7522836564622128</v>
      </c>
      <c r="V28" s="2463">
        <v>11.39912744482967</v>
      </c>
      <c r="W28" s="2463">
        <v>11.885431483897179</v>
      </c>
      <c r="X28" s="2463">
        <v>12.071515140644905</v>
      </c>
      <c r="Y28" s="2463">
        <v>12.45882622708625</v>
      </c>
      <c r="Z28" s="2463">
        <v>13.46006595071405</v>
      </c>
      <c r="AA28" s="2463">
        <v>14.113147511839163</v>
      </c>
      <c r="AB28" s="2463">
        <v>14.998690670789316</v>
      </c>
      <c r="AC28" s="2463">
        <v>15.479057094951031</v>
      </c>
      <c r="AD28" s="2463">
        <v>15.664187722311752</v>
      </c>
      <c r="AE28" s="2463">
        <v>15.65</v>
      </c>
      <c r="AF28" s="2463">
        <v>16.260000000000002</v>
      </c>
      <c r="AG28" s="2463">
        <v>16.657</v>
      </c>
      <c r="AH28" s="2463">
        <v>17.600000000000001</v>
      </c>
      <c r="AI28" s="2463">
        <v>18.3</v>
      </c>
      <c r="AJ28" s="2463">
        <v>18.5</v>
      </c>
      <c r="AK28" s="2463">
        <v>18.7</v>
      </c>
      <c r="AL28" s="2463">
        <v>17.5</v>
      </c>
      <c r="AM28" s="2463">
        <v>17.2</v>
      </c>
      <c r="AN28" s="2463">
        <v>17.05</v>
      </c>
      <c r="AO28" s="2463">
        <v>16.649999999999999</v>
      </c>
      <c r="AP28" s="2463">
        <v>16.82</v>
      </c>
      <c r="AQ28" s="2463">
        <v>16.7</v>
      </c>
      <c r="AR28" s="2463">
        <v>17.87</v>
      </c>
      <c r="AS28" s="2463">
        <v>16.600000000000001</v>
      </c>
      <c r="AT28" s="2463">
        <v>16.899999999999999</v>
      </c>
      <c r="AU28" s="2463">
        <v>14.9</v>
      </c>
      <c r="AV28" s="2463">
        <v>14.3</v>
      </c>
      <c r="AW28" s="2463">
        <v>14.1</v>
      </c>
      <c r="AX28" s="2463">
        <v>14.1</v>
      </c>
      <c r="AY28" s="2463">
        <v>13.7</v>
      </c>
      <c r="AZ28" s="2463">
        <v>14</v>
      </c>
      <c r="BA28" s="2463">
        <v>13.2</v>
      </c>
      <c r="BB28" s="2463">
        <v>12.7</v>
      </c>
      <c r="BC28" s="2463">
        <v>12.2</v>
      </c>
      <c r="BD28" s="2463">
        <v>12</v>
      </c>
      <c r="BE28" s="2463">
        <v>12.5</v>
      </c>
      <c r="BF28" s="2463">
        <v>12.3</v>
      </c>
      <c r="BG28" s="2463">
        <v>11.9</v>
      </c>
      <c r="BH28" s="2463">
        <v>12.2</v>
      </c>
      <c r="BI28" s="2463">
        <v>12.4</v>
      </c>
      <c r="BJ28" s="2464">
        <v>10.8</v>
      </c>
      <c r="BK28" s="2463">
        <v>11</v>
      </c>
      <c r="BL28" s="2463">
        <v>10.808688980442801</v>
      </c>
      <c r="BM28" s="2463">
        <v>11.2</v>
      </c>
      <c r="BN28" s="2463">
        <v>11.5</v>
      </c>
      <c r="BO28" s="2463">
        <v>10.985300000000001</v>
      </c>
      <c r="BP28" s="2463">
        <v>10.56</v>
      </c>
      <c r="BQ28" s="2463">
        <v>10.8</v>
      </c>
      <c r="BR28" s="2463">
        <v>10.8</v>
      </c>
      <c r="BS28" s="2463">
        <v>10.5</v>
      </c>
      <c r="BT28" s="2463">
        <v>10.3</v>
      </c>
      <c r="BU28" s="2465">
        <v>10.4</v>
      </c>
      <c r="BV28" s="2464">
        <v>5.5162847929999996</v>
      </c>
      <c r="BW28" s="2463">
        <v>5.7514320579999998</v>
      </c>
      <c r="BX28" s="2463">
        <v>6.1800634350000001</v>
      </c>
      <c r="BY28" s="2463">
        <v>6.1204952959999996</v>
      </c>
      <c r="BZ28" s="2463">
        <v>6.7401036569999997</v>
      </c>
      <c r="CA28" s="2463">
        <v>7.1876169990000003</v>
      </c>
      <c r="CB28" s="2463">
        <v>7.1035901509999997</v>
      </c>
      <c r="CC28" s="97">
        <v>7.4081171790000004</v>
      </c>
      <c r="CD28" s="97">
        <v>7.3522442850000003</v>
      </c>
      <c r="CE28" s="97">
        <v>7.0807329450000003</v>
      </c>
      <c r="CF28" s="97">
        <v>7.6372496190000003</v>
      </c>
      <c r="CG28" s="2481">
        <v>7.3668207690000003</v>
      </c>
      <c r="CH28" s="2482">
        <v>7.4146093930000001</v>
      </c>
      <c r="CI28" s="97">
        <v>7.4219400249999996</v>
      </c>
      <c r="CJ28" s="97">
        <v>7.5225220239999997</v>
      </c>
      <c r="CK28" s="97">
        <v>10.944949530000001</v>
      </c>
      <c r="CL28" s="97">
        <v>11.978266440000001</v>
      </c>
      <c r="CM28" s="97">
        <v>12.00647294</v>
      </c>
      <c r="CN28" s="97">
        <v>11.89973127</v>
      </c>
      <c r="CO28" s="97">
        <v>10.90950172</v>
      </c>
      <c r="CP28" s="97">
        <v>10.76190839</v>
      </c>
      <c r="CQ28" s="97">
        <v>11.014249100000001</v>
      </c>
      <c r="CR28" s="97">
        <v>10.513258130000001</v>
      </c>
      <c r="CS28" s="2481">
        <v>11.36051191</v>
      </c>
      <c r="CT28" s="2482">
        <v>10.83607421</v>
      </c>
      <c r="CU28" s="97">
        <v>11.221203340000001</v>
      </c>
      <c r="CV28" s="97">
        <v>11.182371249999999</v>
      </c>
      <c r="CW28" s="97">
        <v>8.7620219349999999</v>
      </c>
      <c r="CX28" s="97">
        <v>7.3604403830000003</v>
      </c>
      <c r="CY28" s="97">
        <v>7.1983436120000004</v>
      </c>
      <c r="CZ28" s="97">
        <v>8.6400925690000001</v>
      </c>
      <c r="DA28" s="97">
        <v>9.2523721410000004</v>
      </c>
      <c r="DB28" s="97">
        <v>9.7762804439999993</v>
      </c>
      <c r="DC28" s="97">
        <v>9.9570632050000007</v>
      </c>
      <c r="DD28" s="97">
        <v>11.235693339999999</v>
      </c>
      <c r="DE28" s="2481">
        <v>11.48582919</v>
      </c>
      <c r="DF28" s="2482">
        <v>12.939945489999999</v>
      </c>
      <c r="DG28" s="97">
        <v>14.79058053</v>
      </c>
      <c r="DH28" s="97">
        <v>17.942139350000001</v>
      </c>
      <c r="DI28" s="97">
        <v>21.965575550000001</v>
      </c>
      <c r="DJ28" s="97">
        <v>25.658221609999998</v>
      </c>
      <c r="DK28" s="97">
        <v>27.573898400000001</v>
      </c>
      <c r="DL28" s="97">
        <v>29.495395210000002</v>
      </c>
      <c r="DM28" s="97">
        <v>31.881900309999999</v>
      </c>
      <c r="DN28" s="97">
        <v>37.788829560000003</v>
      </c>
      <c r="DO28" s="97">
        <v>40.927737790000002</v>
      </c>
      <c r="DP28" s="97">
        <v>50.417132789999997</v>
      </c>
      <c r="DQ28" s="2481">
        <v>54.397920470000003</v>
      </c>
      <c r="DR28" s="2482">
        <v>53.986312099999999</v>
      </c>
      <c r="DS28" s="97">
        <v>53.376290869999998</v>
      </c>
      <c r="DT28" s="97">
        <v>46.691892359999997</v>
      </c>
      <c r="DU28" s="97">
        <v>43.370138900000001</v>
      </c>
      <c r="DV28" s="97">
        <v>45.329386919999997</v>
      </c>
      <c r="DW28" s="97">
        <v>46.121681350000003</v>
      </c>
      <c r="DX28" s="97">
        <v>47.245013049999997</v>
      </c>
      <c r="DY28" s="97">
        <v>43.955332300000002</v>
      </c>
      <c r="DZ28" s="97">
        <v>40.03711603</v>
      </c>
      <c r="EA28" s="97">
        <v>37.218107490000001</v>
      </c>
      <c r="EB28" s="97">
        <v>28.64737045</v>
      </c>
      <c r="EC28" s="2481">
        <v>25.508926679999998</v>
      </c>
      <c r="ED28" s="2482">
        <v>25.434715829999998</v>
      </c>
      <c r="EE28" s="97">
        <v>25</v>
      </c>
      <c r="EF28" s="97">
        <v>27.2</v>
      </c>
      <c r="EG28" s="97">
        <v>25.9</v>
      </c>
      <c r="EH28" s="97">
        <v>23.2</v>
      </c>
      <c r="EI28" s="97">
        <v>23.2</v>
      </c>
      <c r="EJ28" s="97">
        <v>20.8</v>
      </c>
      <c r="EK28" s="97">
        <v>20</v>
      </c>
      <c r="EL28" s="97">
        <v>21.5</v>
      </c>
      <c r="EM28" s="97">
        <v>22.2</v>
      </c>
      <c r="EN28" s="97">
        <v>23.2</v>
      </c>
      <c r="EO28" s="2481">
        <v>24</v>
      </c>
      <c r="EP28" s="2482">
        <v>23.7</v>
      </c>
      <c r="EQ28" s="97">
        <v>23.3</v>
      </c>
      <c r="ER28" s="97">
        <v>24.2</v>
      </c>
      <c r="ES28" s="97">
        <v>21.667009610000001</v>
      </c>
      <c r="ET28" s="97">
        <v>19.170003569999999</v>
      </c>
      <c r="EU28" s="97">
        <v>13.64436637</v>
      </c>
      <c r="EV28" s="97">
        <v>12.596</v>
      </c>
      <c r="EW28" s="97">
        <v>12.17</v>
      </c>
      <c r="EX28" s="97">
        <v>9.3133999999999997</v>
      </c>
      <c r="EY28" s="2463">
        <v>7.7777006389999999</v>
      </c>
      <c r="EZ28" s="2463">
        <v>5.7502580669999999</v>
      </c>
      <c r="FA28" s="2465">
        <v>4.7952652530000002</v>
      </c>
      <c r="FB28" s="2483"/>
    </row>
    <row r="29" spans="1:158" ht="17.5" customHeight="1" x14ac:dyDescent="0.45">
      <c r="A29" s="2480" t="s">
        <v>1353</v>
      </c>
      <c r="B29" s="2463"/>
      <c r="C29" s="2463"/>
      <c r="D29" s="2463"/>
      <c r="E29" s="2463"/>
      <c r="F29" s="2463"/>
      <c r="G29" s="2463"/>
      <c r="H29" s="2463"/>
      <c r="I29" s="2463"/>
      <c r="J29" s="97"/>
      <c r="K29" s="2463"/>
      <c r="L29" s="2463"/>
      <c r="M29" s="2463"/>
      <c r="N29" s="2463"/>
      <c r="O29" s="2463"/>
      <c r="P29" s="2463"/>
      <c r="Q29" s="2463"/>
      <c r="R29" s="2463"/>
      <c r="S29" s="2463"/>
      <c r="T29" s="2463"/>
      <c r="U29" s="2463"/>
      <c r="V29" s="2463"/>
      <c r="W29" s="2463"/>
      <c r="X29" s="2463"/>
      <c r="Y29" s="2463"/>
      <c r="Z29" s="2463"/>
      <c r="AA29" s="2463"/>
      <c r="AB29" s="2463"/>
      <c r="AC29" s="2463"/>
      <c r="AD29" s="2463"/>
      <c r="AE29" s="2463"/>
      <c r="AF29" s="2463"/>
      <c r="AG29" s="2463"/>
      <c r="AH29" s="2463"/>
      <c r="AI29" s="2463"/>
      <c r="AJ29" s="2463"/>
      <c r="AK29" s="2463"/>
      <c r="AL29" s="2463"/>
      <c r="AM29" s="2463"/>
      <c r="AN29" s="2463"/>
      <c r="AO29" s="2463"/>
      <c r="AP29" s="2463"/>
      <c r="AQ29" s="2463"/>
      <c r="AR29" s="2463"/>
      <c r="AS29" s="2463"/>
      <c r="AT29" s="2463"/>
      <c r="AU29" s="2463"/>
      <c r="AV29" s="2463"/>
      <c r="AW29" s="2463"/>
      <c r="AX29" s="2463"/>
      <c r="AY29" s="2463"/>
      <c r="AZ29" s="2463"/>
      <c r="BA29" s="2463"/>
      <c r="BB29" s="2463"/>
      <c r="BC29" s="2463"/>
      <c r="BD29" s="2463"/>
      <c r="BE29" s="2463"/>
      <c r="BF29" s="2463"/>
      <c r="BG29" s="2463"/>
      <c r="BH29" s="2463"/>
      <c r="BI29" s="2463"/>
      <c r="BJ29" s="2464"/>
      <c r="BK29" s="2463"/>
      <c r="BL29" s="2463"/>
      <c r="BM29" s="2463"/>
      <c r="BN29" s="2463"/>
      <c r="BO29" s="2463"/>
      <c r="BP29" s="2463"/>
      <c r="BQ29" s="2463"/>
      <c r="BR29" s="2463"/>
      <c r="BS29" s="2463"/>
      <c r="BT29" s="2463"/>
      <c r="BU29" s="2465"/>
      <c r="BV29" s="2464"/>
      <c r="BW29" s="2463"/>
      <c r="BX29" s="2463"/>
      <c r="BY29" s="2463"/>
      <c r="BZ29" s="2463"/>
      <c r="CA29" s="2463"/>
      <c r="CB29" s="2463"/>
      <c r="CC29" s="2463"/>
      <c r="CD29" s="2463"/>
      <c r="CE29" s="2463"/>
      <c r="CF29" s="2463"/>
      <c r="CG29" s="2465"/>
      <c r="CH29" s="2464"/>
      <c r="CI29" s="2463"/>
      <c r="CJ29" s="2463"/>
      <c r="CK29" s="2463"/>
      <c r="CL29" s="2463"/>
      <c r="CM29" s="2463"/>
      <c r="CN29" s="2463"/>
      <c r="CO29" s="2463"/>
      <c r="CP29" s="2463"/>
      <c r="CQ29" s="2463"/>
      <c r="CR29" s="2463"/>
      <c r="CS29" s="2465"/>
      <c r="CT29" s="2464"/>
      <c r="CU29" s="2463"/>
      <c r="CV29" s="2463"/>
      <c r="CW29" s="2463"/>
      <c r="CX29" s="2463"/>
      <c r="CY29" s="2463"/>
      <c r="CZ29" s="2463"/>
      <c r="DA29" s="2463"/>
      <c r="DB29" s="2463"/>
      <c r="DC29" s="2463"/>
      <c r="DD29" s="2463"/>
      <c r="DE29" s="2465"/>
      <c r="DF29" s="2464"/>
      <c r="DG29" s="2463"/>
      <c r="DH29" s="2463"/>
      <c r="DI29" s="2463"/>
      <c r="DJ29" s="2463"/>
      <c r="DK29" s="2463"/>
      <c r="DL29" s="2463"/>
      <c r="DM29" s="2463"/>
      <c r="DN29" s="2463"/>
      <c r="DO29" s="2463"/>
      <c r="DP29" s="2463"/>
      <c r="DQ29" s="2465"/>
      <c r="DR29" s="2464"/>
      <c r="DS29" s="2463"/>
      <c r="DT29" s="2463"/>
      <c r="DU29" s="2463"/>
      <c r="DV29" s="2463"/>
      <c r="DW29" s="2463"/>
      <c r="DX29" s="2463"/>
      <c r="DY29" s="2463"/>
      <c r="DZ29" s="2463"/>
      <c r="EA29" s="2463"/>
      <c r="EB29" s="2463"/>
      <c r="EC29" s="2465"/>
      <c r="ED29" s="2464"/>
      <c r="EE29" s="2463"/>
      <c r="EF29" s="2463"/>
      <c r="EG29" s="2463"/>
      <c r="EH29" s="2463"/>
      <c r="EI29" s="2463"/>
      <c r="EJ29" s="2463"/>
      <c r="EK29" s="2463"/>
      <c r="EL29" s="2463"/>
      <c r="EM29" s="2463"/>
      <c r="EN29" s="2463"/>
      <c r="EO29" s="2465"/>
      <c r="EP29" s="2464"/>
      <c r="EQ29" s="2463"/>
      <c r="ER29" s="2463"/>
      <c r="ES29" s="2463"/>
      <c r="ET29" s="2463"/>
      <c r="EU29" s="2463"/>
      <c r="EV29" s="2463"/>
      <c r="EW29" s="2463"/>
      <c r="EX29" s="2463"/>
      <c r="FA29" s="2484"/>
      <c r="FB29" s="2483"/>
    </row>
    <row r="30" spans="1:158" ht="18" customHeight="1" x14ac:dyDescent="0.45">
      <c r="A30" s="2480" t="s">
        <v>1354</v>
      </c>
      <c r="B30" s="2463">
        <v>11.074194817267212</v>
      </c>
      <c r="C30" s="2463">
        <v>12.31459341090626</v>
      </c>
      <c r="D30" s="2463">
        <v>13.53505565865445</v>
      </c>
      <c r="E30" s="2463">
        <v>14.015269671656494</v>
      </c>
      <c r="F30" s="2463">
        <v>14.587156370522724</v>
      </c>
      <c r="G30" s="2463">
        <v>15.330166521381617</v>
      </c>
      <c r="H30" s="2463">
        <v>15.628512489773039</v>
      </c>
      <c r="I30" s="2463">
        <v>14.470496145026402</v>
      </c>
      <c r="J30" s="97">
        <v>15.031184277653576</v>
      </c>
      <c r="K30" s="2463">
        <v>15.566213606964642</v>
      </c>
      <c r="L30" s="2463">
        <v>15.106974660963356</v>
      </c>
      <c r="M30" s="2463">
        <v>14.758178946686694</v>
      </c>
      <c r="N30" s="2463">
        <v>13.821377472058449</v>
      </c>
      <c r="O30" s="2463">
        <v>14.405259907416145</v>
      </c>
      <c r="P30" s="2463">
        <v>13.310534411301255</v>
      </c>
      <c r="Q30" s="2463">
        <v>14.103551766951504</v>
      </c>
      <c r="R30" s="2463">
        <v>13.420240000796735</v>
      </c>
      <c r="S30" s="2463">
        <v>13.125268167844206</v>
      </c>
      <c r="T30" s="2463">
        <v>13.843559699569251</v>
      </c>
      <c r="U30" s="2463">
        <v>14.406611945859149</v>
      </c>
      <c r="V30" s="2463">
        <v>13.303219945999412</v>
      </c>
      <c r="W30" s="2463">
        <v>17.448975335663054</v>
      </c>
      <c r="X30" s="2463">
        <v>17.671040264320514</v>
      </c>
      <c r="Y30" s="2463">
        <v>18.967692834250037</v>
      </c>
      <c r="Z30" s="2463">
        <v>20.575389777725526</v>
      </c>
      <c r="AA30" s="2463">
        <v>20.581194574699623</v>
      </c>
      <c r="AB30" s="2463">
        <v>22.21463344010699</v>
      </c>
      <c r="AC30" s="2463">
        <v>22.950478577538092</v>
      </c>
      <c r="AD30" s="2463">
        <v>23.128832102791442</v>
      </c>
      <c r="AE30" s="2463">
        <v>22.84</v>
      </c>
      <c r="AF30" s="2463">
        <v>23.62</v>
      </c>
      <c r="AG30" s="2463">
        <v>25.024999999999999</v>
      </c>
      <c r="AH30" s="2463">
        <v>26.1</v>
      </c>
      <c r="AI30" s="2463">
        <v>25.9</v>
      </c>
      <c r="AJ30" s="2463">
        <v>26.2</v>
      </c>
      <c r="AK30" s="2463">
        <v>25.9</v>
      </c>
      <c r="AL30" s="2463">
        <v>24.2</v>
      </c>
      <c r="AM30" s="2463">
        <v>23.4</v>
      </c>
      <c r="AN30" s="2463">
        <v>24.86</v>
      </c>
      <c r="AO30" s="2463">
        <v>24.14</v>
      </c>
      <c r="AP30" s="2463">
        <v>24.32</v>
      </c>
      <c r="AQ30" s="2463">
        <v>24.3</v>
      </c>
      <c r="AR30" s="2463">
        <v>23.97</v>
      </c>
      <c r="AS30" s="2463">
        <v>21.9</v>
      </c>
      <c r="AT30" s="2463">
        <v>21.9</v>
      </c>
      <c r="AU30" s="2463">
        <v>19</v>
      </c>
      <c r="AV30" s="2463">
        <v>17.899999999999999</v>
      </c>
      <c r="AW30" s="2463">
        <v>17.399999999999999</v>
      </c>
      <c r="AX30" s="2463">
        <v>19</v>
      </c>
      <c r="AY30" s="2463">
        <v>18.2</v>
      </c>
      <c r="AZ30" s="2463">
        <v>17.100000000000001</v>
      </c>
      <c r="BA30" s="2463">
        <v>18</v>
      </c>
      <c r="BB30" s="2463">
        <v>17.399999999999999</v>
      </c>
      <c r="BC30" s="2463">
        <v>16.7</v>
      </c>
      <c r="BD30" s="2463">
        <v>15.582283762367076</v>
      </c>
      <c r="BE30" s="2463">
        <v>16.1799691442815</v>
      </c>
      <c r="BF30" s="2463">
        <v>15.5</v>
      </c>
      <c r="BG30" s="2463">
        <v>14.5</v>
      </c>
      <c r="BH30" s="2463">
        <v>15</v>
      </c>
      <c r="BI30" s="2463">
        <v>15.1</v>
      </c>
      <c r="BJ30" s="2464">
        <v>13.4</v>
      </c>
      <c r="BK30" s="2463">
        <v>13.6</v>
      </c>
      <c r="BL30" s="2463">
        <v>13.185591103854044</v>
      </c>
      <c r="BM30" s="2463">
        <v>12.1</v>
      </c>
      <c r="BN30" s="2463">
        <v>12.4</v>
      </c>
      <c r="BO30" s="2463">
        <v>13</v>
      </c>
      <c r="BP30" s="2463">
        <v>12.26</v>
      </c>
      <c r="BQ30" s="2463">
        <v>12.4</v>
      </c>
      <c r="BR30" s="2463">
        <v>11.9</v>
      </c>
      <c r="BS30" s="2463">
        <v>11.2</v>
      </c>
      <c r="BT30" s="2463">
        <v>11.2</v>
      </c>
      <c r="BU30" s="2465">
        <v>11.3</v>
      </c>
      <c r="BV30" s="2464">
        <v>5.9922570720000001</v>
      </c>
      <c r="BW30" s="2463">
        <v>6.0142928519999996</v>
      </c>
      <c r="BX30" s="2463">
        <v>6.2375965950000003</v>
      </c>
      <c r="BY30" s="2463">
        <v>6.2197382369999996</v>
      </c>
      <c r="BZ30" s="2463">
        <v>6.4013170720000003</v>
      </c>
      <c r="CA30" s="2463">
        <v>7.3815407070000001</v>
      </c>
      <c r="CB30" s="2463">
        <v>7.1436022000000001</v>
      </c>
      <c r="CC30" s="97">
        <v>6.6576148960000001</v>
      </c>
      <c r="CD30" s="97">
        <v>6.3195478219999996</v>
      </c>
      <c r="CE30" s="97">
        <v>7.745504532</v>
      </c>
      <c r="CF30" s="97">
        <v>7.4913865270000004</v>
      </c>
      <c r="CG30" s="2481">
        <v>7.9800629799999996</v>
      </c>
      <c r="CH30" s="2482">
        <v>7.5804493940000004</v>
      </c>
      <c r="CI30" s="97">
        <v>7.7016131159999999</v>
      </c>
      <c r="CJ30" s="97">
        <v>7.4784027799999997</v>
      </c>
      <c r="CK30" s="97">
        <v>8.4586764250000002</v>
      </c>
      <c r="CL30" s="97">
        <v>9.311299966</v>
      </c>
      <c r="CM30" s="97">
        <v>10.04057688</v>
      </c>
      <c r="CN30" s="97">
        <v>10.466588339999999</v>
      </c>
      <c r="CO30" s="97">
        <v>10.55904713</v>
      </c>
      <c r="CP30" s="97">
        <v>10.43564786</v>
      </c>
      <c r="CQ30" s="97">
        <v>8.9556846189999995</v>
      </c>
      <c r="CR30" s="97">
        <v>8.8804156420000009</v>
      </c>
      <c r="CS30" s="2481">
        <v>8.271745052</v>
      </c>
      <c r="CT30" s="2482">
        <v>8.37493512</v>
      </c>
      <c r="CU30" s="97">
        <v>9.2483212940000001</v>
      </c>
      <c r="CV30" s="97">
        <v>10.206105389999999</v>
      </c>
      <c r="CW30" s="97">
        <v>9.7953067909999998</v>
      </c>
      <c r="CX30" s="97">
        <v>8.4399172720000006</v>
      </c>
      <c r="CY30" s="97">
        <v>7.2595409269999998</v>
      </c>
      <c r="CZ30" s="97">
        <v>7.9156892120000002</v>
      </c>
      <c r="DA30" s="97">
        <v>7.8261828910000002</v>
      </c>
      <c r="DB30" s="97">
        <v>8.3359366020000003</v>
      </c>
      <c r="DC30" s="97">
        <v>9.0844389139999997</v>
      </c>
      <c r="DD30" s="97">
        <v>9.6341310930000006</v>
      </c>
      <c r="DE30" s="2481">
        <v>10.739207739999999</v>
      </c>
      <c r="DF30" s="2482">
        <v>12.20114062</v>
      </c>
      <c r="DG30" s="97">
        <v>12.404663380000001</v>
      </c>
      <c r="DH30" s="97">
        <v>15.013220219999999</v>
      </c>
      <c r="DI30" s="97">
        <v>18.578145620000001</v>
      </c>
      <c r="DJ30" s="97">
        <v>23.07983398</v>
      </c>
      <c r="DK30" s="97">
        <v>26.09637421</v>
      </c>
      <c r="DL30" s="97">
        <v>27.898864809999999</v>
      </c>
      <c r="DM30" s="97">
        <v>30.298169590000001</v>
      </c>
      <c r="DN30" s="97">
        <v>35.313080890000002</v>
      </c>
      <c r="DO30" s="97">
        <v>36.855734320000003</v>
      </c>
      <c r="DP30" s="97">
        <v>44.933924619999999</v>
      </c>
      <c r="DQ30" s="2481">
        <v>47.21608921</v>
      </c>
      <c r="DR30" s="2482">
        <v>45.740423649999997</v>
      </c>
      <c r="DS30" s="97">
        <v>45.620159749999999</v>
      </c>
      <c r="DT30" s="97">
        <v>39.043154260000001</v>
      </c>
      <c r="DU30" s="97">
        <v>35.601866999999999</v>
      </c>
      <c r="DV30" s="97">
        <v>35.016055450000003</v>
      </c>
      <c r="DW30" s="97">
        <v>34.766368679999999</v>
      </c>
      <c r="DX30" s="97">
        <v>35.559807169999999</v>
      </c>
      <c r="DY30" s="97">
        <v>32.495569940000003</v>
      </c>
      <c r="DZ30" s="97">
        <v>29.54764552</v>
      </c>
      <c r="EA30" s="97">
        <v>28.319432729999999</v>
      </c>
      <c r="EB30" s="97">
        <v>22.948014409999999</v>
      </c>
      <c r="EC30" s="2481">
        <v>20.70825061</v>
      </c>
      <c r="ED30" s="2482">
        <v>21.78196075</v>
      </c>
      <c r="EE30" s="97">
        <v>21.8</v>
      </c>
      <c r="EF30" s="97">
        <v>23.8</v>
      </c>
      <c r="EG30" s="97">
        <v>22.9</v>
      </c>
      <c r="EH30" s="97">
        <v>21.9</v>
      </c>
      <c r="EI30" s="97">
        <v>19.100000000000001</v>
      </c>
      <c r="EJ30" s="97">
        <v>17.3</v>
      </c>
      <c r="EK30" s="97">
        <v>18.899999999999999</v>
      </c>
      <c r="EL30" s="97">
        <v>18.399999999999999</v>
      </c>
      <c r="EM30" s="97">
        <v>19.100000000000001</v>
      </c>
      <c r="EN30" s="97">
        <v>17.600000000000001</v>
      </c>
      <c r="EO30" s="2481">
        <v>17.100000000000001</v>
      </c>
      <c r="EP30" s="2482">
        <v>16.3</v>
      </c>
      <c r="EQ30" s="97">
        <v>15.8</v>
      </c>
      <c r="ER30" s="97">
        <v>17</v>
      </c>
      <c r="ES30" s="97">
        <v>15.96111002</v>
      </c>
      <c r="ET30" s="97">
        <v>13.91635527</v>
      </c>
      <c r="EU30" s="97">
        <v>10.59898561</v>
      </c>
      <c r="EV30" s="97">
        <v>9.6399000000000008</v>
      </c>
      <c r="EW30" s="97">
        <v>8.6895000000000007</v>
      </c>
      <c r="EX30" s="97">
        <v>7.5128700000000004</v>
      </c>
      <c r="EY30" s="97">
        <v>6.2327454549999999</v>
      </c>
      <c r="EZ30" s="97">
        <v>5.1450397790000002</v>
      </c>
      <c r="FA30" s="2481">
        <v>4.6767325140000002</v>
      </c>
      <c r="FB30" s="2483"/>
    </row>
    <row r="31" spans="1:158" ht="17.5" customHeight="1" thickBot="1" x14ac:dyDescent="0.5">
      <c r="A31" s="2485" t="s">
        <v>1355</v>
      </c>
      <c r="B31" s="2486"/>
      <c r="C31" s="2486"/>
      <c r="D31" s="2486"/>
      <c r="E31" s="2486"/>
      <c r="F31" s="2486"/>
      <c r="G31" s="2486"/>
      <c r="H31" s="2486"/>
      <c r="I31" s="2486"/>
      <c r="J31" s="177"/>
      <c r="K31" s="2486"/>
      <c r="L31" s="2486"/>
      <c r="M31" s="2486"/>
      <c r="N31" s="2486"/>
      <c r="O31" s="2486"/>
      <c r="P31" s="2486"/>
      <c r="Q31" s="2486"/>
      <c r="R31" s="2486"/>
      <c r="S31" s="2486"/>
      <c r="T31" s="2486"/>
      <c r="U31" s="2486"/>
      <c r="V31" s="2487"/>
      <c r="W31" s="2487"/>
      <c r="X31" s="2487"/>
      <c r="Y31" s="2487"/>
      <c r="Z31" s="2487"/>
      <c r="AA31" s="2487"/>
      <c r="AB31" s="2487"/>
      <c r="AC31" s="2487"/>
      <c r="AD31" s="2487"/>
      <c r="AE31" s="2487"/>
      <c r="AF31" s="2487"/>
      <c r="AG31" s="2487"/>
      <c r="AH31" s="2487"/>
      <c r="AI31" s="2487"/>
      <c r="AJ31" s="2487"/>
      <c r="AK31" s="2487"/>
      <c r="AL31" s="2487"/>
      <c r="AM31" s="2487"/>
      <c r="AN31" s="2487"/>
      <c r="AO31" s="2487"/>
      <c r="AP31" s="2487"/>
      <c r="AQ31" s="2487"/>
      <c r="AR31" s="2487"/>
      <c r="AS31" s="2486"/>
      <c r="AT31" s="2486"/>
      <c r="AU31" s="2486"/>
      <c r="AV31" s="2486"/>
      <c r="AW31" s="2486"/>
      <c r="AX31" s="2486"/>
      <c r="AY31" s="2486"/>
      <c r="AZ31" s="2486"/>
      <c r="BA31" s="2486"/>
      <c r="BB31" s="2486"/>
      <c r="BC31" s="2486"/>
      <c r="BD31" s="2486"/>
      <c r="BE31" s="2486"/>
      <c r="BF31" s="2486"/>
      <c r="BG31" s="2486"/>
      <c r="BH31" s="2486"/>
      <c r="BI31" s="38"/>
      <c r="BJ31" s="248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2489"/>
      <c r="BV31" s="248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2489"/>
      <c r="CH31" s="248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2489"/>
      <c r="CT31" s="248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2489"/>
      <c r="DF31" s="248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2489"/>
      <c r="DR31" s="248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2489"/>
      <c r="ED31" s="248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2489"/>
      <c r="EP31" s="248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2489"/>
    </row>
    <row r="32" spans="1:158" ht="32.15" customHeight="1" thickTop="1" x14ac:dyDescent="0.45">
      <c r="A32" s="2490" t="s">
        <v>1356</v>
      </c>
      <c r="B32" s="2490"/>
      <c r="C32" s="2490"/>
      <c r="D32" s="2490"/>
      <c r="E32" s="2490"/>
      <c r="F32" s="2490"/>
      <c r="G32" s="2490"/>
      <c r="H32" s="2490"/>
      <c r="I32" s="2490"/>
      <c r="J32" s="2490"/>
      <c r="K32" s="2490"/>
      <c r="L32" s="2490"/>
      <c r="M32" s="2490"/>
      <c r="N32" s="2490"/>
      <c r="O32" s="2490"/>
      <c r="P32" s="2490"/>
      <c r="Q32" s="2490"/>
      <c r="R32" s="2490"/>
      <c r="S32" s="2490"/>
      <c r="T32" s="2490"/>
      <c r="U32" s="2490"/>
      <c r="V32" s="2490"/>
      <c r="W32" s="2490"/>
      <c r="X32" s="2490"/>
      <c r="Y32" s="2490"/>
      <c r="Z32" s="2490"/>
      <c r="AA32" s="2490"/>
      <c r="AB32" s="2490"/>
      <c r="AC32" s="2490"/>
      <c r="AD32" s="2490"/>
      <c r="AE32" s="2490"/>
      <c r="AF32" s="2490"/>
      <c r="AG32" s="2490"/>
      <c r="AH32" s="2490"/>
      <c r="AI32" s="2490"/>
      <c r="AJ32" s="2490"/>
      <c r="AK32" s="2490"/>
      <c r="AL32" s="2490"/>
      <c r="AM32" s="2490"/>
      <c r="AN32" s="2490"/>
      <c r="AO32" s="2490"/>
      <c r="AP32" s="2490"/>
      <c r="AQ32" s="2490"/>
      <c r="AR32" s="2490"/>
      <c r="AS32" s="2490"/>
      <c r="AT32" s="2490"/>
      <c r="AU32" s="2490"/>
      <c r="AV32" s="2490"/>
      <c r="AW32" s="2490"/>
      <c r="AX32" s="2490"/>
      <c r="AY32" s="2490"/>
      <c r="AZ32" s="2490"/>
      <c r="BA32" s="2490"/>
      <c r="BB32" s="2490"/>
      <c r="BC32" s="2490"/>
      <c r="BD32" s="2490"/>
      <c r="BE32" s="2490"/>
      <c r="BF32" s="2490"/>
      <c r="BG32" s="2490"/>
      <c r="BH32" s="2490"/>
      <c r="BI32" s="2490"/>
      <c r="BJ32" s="2490"/>
      <c r="BK32" s="2490"/>
      <c r="BL32" s="2490"/>
      <c r="BM32" s="2490"/>
      <c r="BN32" s="2490"/>
      <c r="BO32" s="2490"/>
      <c r="BP32" s="2490"/>
      <c r="BQ32" s="2490"/>
      <c r="BR32" s="2490"/>
      <c r="BS32" s="2490"/>
      <c r="BT32" s="2490"/>
      <c r="BU32" s="2490"/>
      <c r="BV32" s="2490"/>
      <c r="BW32" s="2490"/>
      <c r="BX32" s="2490"/>
      <c r="BY32" s="2490"/>
      <c r="BZ32" s="2490"/>
      <c r="CA32" s="2490"/>
      <c r="CB32" s="2490"/>
      <c r="CC32" s="2490"/>
      <c r="CD32" s="2490"/>
      <c r="CE32" s="2490"/>
      <c r="CF32" s="2490"/>
      <c r="CG32" s="2490"/>
      <c r="CH32" s="2490"/>
      <c r="CI32" s="2490"/>
      <c r="CJ32" s="2490"/>
      <c r="CK32" s="2490"/>
      <c r="CL32" s="2490"/>
      <c r="CM32" s="2490"/>
      <c r="CN32" s="2490"/>
      <c r="CO32" s="2490"/>
      <c r="CP32" s="2490"/>
      <c r="CQ32" s="2490"/>
      <c r="CR32" s="2490"/>
      <c r="CS32" s="2490"/>
      <c r="CT32" s="2490"/>
      <c r="CU32" s="2490"/>
      <c r="CV32" s="2490"/>
      <c r="CW32" s="2490"/>
      <c r="CX32" s="2490"/>
      <c r="CY32" s="2490"/>
      <c r="CZ32" s="2490"/>
      <c r="DA32" s="2490"/>
      <c r="DB32" s="2490"/>
      <c r="DC32" s="2490"/>
      <c r="DD32" s="2490"/>
      <c r="DE32" s="2490"/>
      <c r="DF32" s="2490"/>
      <c r="DG32" s="2490"/>
      <c r="DH32" s="2490"/>
      <c r="DI32" s="2490"/>
      <c r="DJ32" s="2490"/>
      <c r="DK32" s="2490"/>
      <c r="DL32" s="2490"/>
      <c r="DM32" s="2490"/>
      <c r="DN32" s="2490"/>
      <c r="DO32" s="2490"/>
      <c r="DP32" s="2491"/>
      <c r="DQ32" s="2491"/>
      <c r="DR32" s="2491"/>
      <c r="DS32" s="2491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</row>
    <row r="33" spans="1:157" x14ac:dyDescent="0.4">
      <c r="B33" s="2483"/>
      <c r="C33" s="2483"/>
      <c r="D33" s="2483"/>
      <c r="E33" s="2483"/>
      <c r="F33" s="2483"/>
      <c r="G33" s="2483"/>
      <c r="H33" s="2483"/>
      <c r="I33" s="2483"/>
      <c r="J33" s="2483"/>
      <c r="K33" s="2483"/>
      <c r="L33" s="2483"/>
      <c r="M33" s="2483"/>
      <c r="N33" s="2483"/>
      <c r="O33" s="2483"/>
      <c r="P33" s="2483"/>
      <c r="Q33" s="2483"/>
      <c r="R33" s="2483"/>
      <c r="S33" s="2483"/>
      <c r="T33" s="2483"/>
      <c r="U33" s="2483"/>
      <c r="V33" s="2483"/>
      <c r="W33" s="2483"/>
      <c r="X33" s="2483"/>
      <c r="Y33" s="2483"/>
      <c r="Z33" s="2483"/>
      <c r="AA33" s="2483"/>
      <c r="AB33" s="2483"/>
      <c r="AC33" s="2483"/>
      <c r="AD33" s="2483"/>
      <c r="AE33" s="2483"/>
      <c r="AF33" s="2483"/>
      <c r="AG33" s="2483"/>
      <c r="AH33" s="2483"/>
      <c r="AI33" s="2483"/>
      <c r="AJ33" s="2483"/>
      <c r="AK33" s="2483"/>
      <c r="AL33" s="2483"/>
      <c r="AM33" s="2483"/>
      <c r="AN33" s="2483"/>
      <c r="AO33" s="2483"/>
      <c r="AP33" s="2483"/>
      <c r="AQ33" s="2483"/>
      <c r="AR33" s="2483"/>
      <c r="AS33" s="2483"/>
      <c r="AT33" s="2483"/>
      <c r="AU33" s="2483"/>
      <c r="AV33" s="2483"/>
      <c r="AW33" s="2483"/>
      <c r="AX33" s="2483"/>
      <c r="AY33" s="2483"/>
      <c r="AZ33" s="2483"/>
      <c r="BA33" s="2483"/>
      <c r="BB33" s="2483"/>
      <c r="BC33" s="2483"/>
      <c r="BD33" s="2483"/>
      <c r="BE33" s="2483"/>
      <c r="BF33" s="2483"/>
      <c r="BG33" s="2483"/>
      <c r="BH33" s="2483"/>
      <c r="BI33" s="2483"/>
      <c r="BJ33" s="2483"/>
      <c r="BK33" s="2483"/>
      <c r="BL33" s="2483"/>
      <c r="BM33" s="2483"/>
      <c r="BN33" s="2483"/>
      <c r="BO33" s="2483"/>
      <c r="BP33" s="2483"/>
      <c r="BQ33" s="2483"/>
      <c r="BR33" s="2483"/>
      <c r="BS33" s="2483"/>
      <c r="BT33" s="2483"/>
      <c r="BU33" s="2483"/>
      <c r="BV33" s="2483"/>
      <c r="BW33" s="2483"/>
      <c r="BX33" s="2483"/>
      <c r="BY33" s="2483"/>
      <c r="BZ33" s="2483"/>
      <c r="CA33" s="2483"/>
      <c r="CB33" s="2483"/>
      <c r="CC33" s="2483"/>
      <c r="CD33" s="2483"/>
      <c r="CE33" s="2483"/>
      <c r="CF33" s="2483"/>
      <c r="CG33" s="2483"/>
      <c r="CH33" s="2483"/>
      <c r="CI33" s="2483"/>
      <c r="CJ33" s="2483"/>
      <c r="CK33" s="2483"/>
      <c r="CL33" s="2483"/>
      <c r="CM33" s="2483"/>
      <c r="CN33" s="2483"/>
      <c r="CO33" s="2483"/>
      <c r="CP33" s="2483"/>
      <c r="CQ33" s="2483"/>
      <c r="CR33" s="2483"/>
      <c r="CS33" s="2483"/>
    </row>
    <row r="34" spans="1:157" x14ac:dyDescent="0.4">
      <c r="B34" s="2483"/>
      <c r="C34" s="2483"/>
      <c r="D34" s="2483"/>
      <c r="E34" s="2483"/>
      <c r="F34" s="2483"/>
      <c r="G34" s="2483"/>
      <c r="H34" s="2483"/>
      <c r="I34" s="2483"/>
      <c r="J34" s="2483"/>
      <c r="K34" s="2483"/>
      <c r="L34" s="2483"/>
      <c r="M34" s="2483"/>
      <c r="N34" s="2483"/>
      <c r="O34" s="2483"/>
      <c r="P34" s="2483"/>
      <c r="Q34" s="2483"/>
      <c r="R34" s="2483"/>
      <c r="S34" s="2483"/>
      <c r="T34" s="2483"/>
      <c r="U34" s="2483"/>
      <c r="V34" s="2483"/>
      <c r="W34" s="2483"/>
      <c r="X34" s="2483"/>
      <c r="Y34" s="2483"/>
      <c r="Z34" s="2483"/>
      <c r="AA34" s="2483"/>
      <c r="AB34" s="2483"/>
      <c r="AC34" s="2483"/>
      <c r="AD34" s="2483"/>
      <c r="AE34" s="2483"/>
      <c r="AF34" s="2483"/>
      <c r="AG34" s="2483"/>
      <c r="AH34" s="2483"/>
      <c r="AI34" s="2483"/>
      <c r="AJ34" s="2483"/>
      <c r="AK34" s="2483"/>
      <c r="AL34" s="2483"/>
      <c r="AM34" s="2483"/>
      <c r="AN34" s="2483"/>
      <c r="AO34" s="2483"/>
      <c r="AP34" s="2483"/>
      <c r="AQ34" s="2483"/>
      <c r="AR34" s="2483"/>
      <c r="AS34" s="2483"/>
      <c r="AT34" s="2483"/>
      <c r="AU34" s="2483"/>
      <c r="AV34" s="2483"/>
      <c r="AW34" s="2483"/>
      <c r="AX34" s="2483"/>
      <c r="AY34" s="2483"/>
      <c r="AZ34" s="2483"/>
      <c r="BA34" s="2483"/>
      <c r="BB34" s="2483"/>
      <c r="BC34" s="2483"/>
      <c r="BD34" s="2483"/>
      <c r="BE34" s="2483"/>
      <c r="BF34" s="2483"/>
      <c r="BG34" s="2483"/>
      <c r="BH34" s="2483"/>
      <c r="BI34" s="2483"/>
      <c r="BJ34" s="2483"/>
      <c r="BK34" s="2483"/>
      <c r="BL34" s="2483"/>
      <c r="BM34" s="2483"/>
      <c r="BN34" s="2483"/>
      <c r="BO34" s="2483"/>
      <c r="BP34" s="2483"/>
      <c r="BQ34" s="2483"/>
      <c r="BR34" s="2483"/>
      <c r="BS34" s="2483"/>
      <c r="BT34" s="2483"/>
      <c r="BU34" s="2483"/>
      <c r="BV34" s="2483"/>
      <c r="BW34" s="2483"/>
      <c r="BX34" s="2483"/>
      <c r="BY34" s="2483"/>
      <c r="BZ34" s="2483"/>
      <c r="CA34" s="2483"/>
      <c r="CB34" s="2483"/>
      <c r="CC34" s="2483"/>
      <c r="CD34" s="2483"/>
      <c r="CE34" s="2483"/>
      <c r="CF34" s="2483"/>
      <c r="CG34" s="2483"/>
      <c r="CH34" s="2483"/>
      <c r="CI34" s="2483"/>
      <c r="CJ34" s="2483"/>
      <c r="CK34" s="2483"/>
      <c r="CL34" s="2483"/>
      <c r="CM34" s="2483"/>
      <c r="CN34" s="2483"/>
      <c r="CO34" s="2483"/>
      <c r="CP34" s="2483"/>
      <c r="CQ34" s="2483"/>
      <c r="CR34" s="2483"/>
      <c r="CS34" s="2483"/>
      <c r="CT34" s="2483"/>
      <c r="CU34" s="2483"/>
      <c r="CV34" s="2483"/>
      <c r="CW34" s="2483"/>
      <c r="CX34" s="2483"/>
      <c r="CY34" s="2483"/>
      <c r="CZ34" s="2483"/>
      <c r="DA34" s="2483"/>
      <c r="DB34" s="2483"/>
      <c r="DC34" s="2483"/>
      <c r="DD34" s="2483"/>
      <c r="DE34" s="2483"/>
      <c r="DF34" s="2483"/>
      <c r="DG34" s="2483"/>
      <c r="DH34" s="2483"/>
      <c r="DI34" s="2483"/>
      <c r="DJ34" s="2483"/>
      <c r="DK34" s="2483"/>
      <c r="DL34" s="2483"/>
      <c r="DM34" s="2483"/>
      <c r="DN34" s="2483"/>
      <c r="DO34" s="2483"/>
      <c r="DP34" s="2483"/>
      <c r="DQ34" s="2483"/>
      <c r="DR34" s="2483"/>
      <c r="DS34" s="2483"/>
      <c r="DT34" s="2483"/>
      <c r="DU34" s="2483"/>
      <c r="DV34" s="2483"/>
      <c r="DW34" s="2483"/>
      <c r="DX34" s="2483"/>
      <c r="DY34" s="2483"/>
      <c r="DZ34" s="2483"/>
      <c r="EA34" s="2483"/>
      <c r="EB34" s="2483"/>
      <c r="EC34" s="2483"/>
      <c r="ED34" s="2483"/>
      <c r="EE34" s="2483"/>
      <c r="EF34" s="2483"/>
      <c r="EG34" s="2483"/>
      <c r="EH34" s="2483"/>
      <c r="EI34" s="2483"/>
      <c r="EJ34" s="2483"/>
      <c r="EK34" s="2483"/>
      <c r="EL34" s="2483"/>
      <c r="EM34" s="2483"/>
      <c r="EN34" s="2483"/>
      <c r="EO34" s="2483"/>
      <c r="EP34" s="2483"/>
      <c r="EQ34" s="2483"/>
      <c r="ER34" s="2483"/>
      <c r="ES34" s="2483"/>
      <c r="ET34" s="2483"/>
      <c r="EU34" s="2483"/>
      <c r="EV34" s="2483"/>
      <c r="EW34" s="2483"/>
      <c r="EX34" s="2483"/>
      <c r="EY34" s="2483"/>
      <c r="EZ34" s="2483"/>
      <c r="FA34" s="2483"/>
    </row>
    <row r="35" spans="1:157" x14ac:dyDescent="0.4">
      <c r="B35" s="2483"/>
      <c r="C35" s="2483"/>
      <c r="D35" s="2483"/>
      <c r="E35" s="2483"/>
      <c r="F35" s="2483"/>
      <c r="G35" s="2483"/>
      <c r="H35" s="2483"/>
      <c r="I35" s="2483"/>
      <c r="J35" s="2483"/>
      <c r="K35" s="2483"/>
      <c r="L35" s="2483"/>
      <c r="M35" s="2483"/>
      <c r="N35" s="2483"/>
      <c r="O35" s="2483"/>
      <c r="P35" s="2483"/>
      <c r="Q35" s="2483"/>
      <c r="R35" s="2483"/>
      <c r="S35" s="2483"/>
      <c r="T35" s="2483"/>
      <c r="U35" s="2483"/>
      <c r="V35" s="2483"/>
      <c r="W35" s="2483"/>
      <c r="X35" s="2483"/>
      <c r="Y35" s="2483"/>
      <c r="Z35" s="2483"/>
      <c r="AA35" s="2483"/>
      <c r="AB35" s="2483"/>
      <c r="AC35" s="2483"/>
      <c r="AD35" s="2483"/>
      <c r="AE35" s="2483"/>
      <c r="AF35" s="2483"/>
      <c r="AG35" s="2483"/>
      <c r="AH35" s="2483"/>
      <c r="AI35" s="2483"/>
      <c r="AJ35" s="2483"/>
      <c r="AK35" s="2483"/>
      <c r="AL35" s="2483"/>
      <c r="AM35" s="2483"/>
      <c r="AN35" s="2483"/>
      <c r="AO35" s="2483"/>
      <c r="AP35" s="2483"/>
      <c r="AQ35" s="2483"/>
      <c r="AR35" s="2483"/>
      <c r="AS35" s="2483"/>
      <c r="AT35" s="2483"/>
      <c r="AU35" s="2483"/>
      <c r="AV35" s="2483"/>
      <c r="AW35" s="2483"/>
      <c r="AX35" s="2483"/>
      <c r="AY35" s="2483"/>
      <c r="AZ35" s="2483"/>
      <c r="BA35" s="2483"/>
      <c r="BB35" s="2483"/>
      <c r="BC35" s="2483"/>
      <c r="BD35" s="2483"/>
      <c r="BE35" s="2483"/>
      <c r="BF35" s="2483"/>
      <c r="BG35" s="2483"/>
      <c r="BH35" s="2483"/>
      <c r="BI35" s="2483"/>
      <c r="BJ35" s="2483"/>
      <c r="BK35" s="2483"/>
      <c r="BL35" s="2483"/>
      <c r="BM35" s="2483"/>
      <c r="BN35" s="2483"/>
      <c r="BO35" s="2483"/>
      <c r="BP35" s="2483"/>
      <c r="BQ35" s="2483"/>
      <c r="BR35" s="2483"/>
      <c r="BS35" s="2483"/>
      <c r="BT35" s="2483"/>
      <c r="BU35" s="2483"/>
      <c r="BV35" s="2483"/>
      <c r="BW35" s="2483"/>
      <c r="BX35" s="2483"/>
      <c r="BY35" s="2483"/>
      <c r="BZ35" s="2483"/>
      <c r="CA35" s="2483"/>
      <c r="CB35" s="2483"/>
      <c r="CC35" s="2483"/>
      <c r="CD35" s="2483"/>
      <c r="CE35" s="2483"/>
      <c r="CF35" s="2483"/>
      <c r="CG35" s="2483"/>
      <c r="CH35" s="2483"/>
      <c r="CI35" s="2483"/>
      <c r="CJ35" s="2483"/>
      <c r="CK35" s="2483"/>
      <c r="CL35" s="2483"/>
      <c r="CM35" s="2483"/>
      <c r="CN35" s="2483"/>
      <c r="CO35" s="2483"/>
      <c r="CP35" s="2483"/>
      <c r="CQ35" s="2483"/>
      <c r="CR35" s="2483"/>
      <c r="CS35" s="2483"/>
    </row>
    <row r="36" spans="1:157" x14ac:dyDescent="0.4">
      <c r="CT36" s="2483"/>
      <c r="CU36" s="2483"/>
      <c r="CV36" s="2483"/>
      <c r="CW36" s="2483"/>
      <c r="CX36" s="2483"/>
      <c r="CY36" s="2483"/>
      <c r="CZ36" s="2483"/>
      <c r="DA36" s="2483"/>
      <c r="DB36" s="2483"/>
      <c r="DC36" s="2483"/>
      <c r="DD36" s="2483"/>
      <c r="DE36" s="2483"/>
      <c r="DF36" s="2483"/>
      <c r="DG36" s="2483"/>
      <c r="DH36" s="2483"/>
      <c r="DI36" s="2483"/>
      <c r="DJ36" s="2483"/>
      <c r="DK36" s="2483"/>
      <c r="DL36" s="2483"/>
      <c r="DM36" s="2483"/>
      <c r="DN36" s="2483"/>
      <c r="DO36" s="2483"/>
      <c r="DP36" s="2483"/>
      <c r="DQ36" s="2483"/>
      <c r="DR36" s="2483"/>
      <c r="DS36" s="2483"/>
      <c r="DT36" s="2483"/>
      <c r="DU36" s="2483"/>
      <c r="DV36" s="2483"/>
      <c r="DW36" s="2483"/>
      <c r="DX36" s="2483"/>
      <c r="DY36" s="2483"/>
      <c r="DZ36" s="2483"/>
      <c r="EA36" s="2483"/>
      <c r="EB36" s="2483"/>
      <c r="EC36" s="2483"/>
      <c r="ED36" s="2483"/>
      <c r="EE36" s="2483"/>
      <c r="EF36" s="2483"/>
      <c r="EG36" s="2483"/>
      <c r="EH36" s="2483"/>
      <c r="EI36" s="2483"/>
      <c r="EJ36" s="2483"/>
      <c r="EK36" s="2483"/>
      <c r="EL36" s="2483"/>
      <c r="EM36" s="2483"/>
      <c r="EN36" s="2483"/>
      <c r="EO36" s="2483"/>
      <c r="EP36" s="2483"/>
      <c r="EQ36" s="2483"/>
      <c r="ER36" s="2483"/>
      <c r="ES36" s="2483"/>
      <c r="ET36" s="2483"/>
      <c r="EU36" s="2483"/>
      <c r="EV36" s="2483"/>
      <c r="EW36" s="2483"/>
      <c r="EX36" s="2483"/>
      <c r="EY36" s="2483"/>
      <c r="EZ36" s="2483"/>
      <c r="FA36" s="2483"/>
    </row>
    <row r="39" spans="1:157" x14ac:dyDescent="0.4">
      <c r="A39" s="43" t="s">
        <v>1535</v>
      </c>
    </row>
    <row r="40" spans="1:157" x14ac:dyDescent="0.4">
      <c r="A40" s="43" t="s">
        <v>1536</v>
      </c>
    </row>
  </sheetData>
  <mergeCells count="14">
    <mergeCell ref="AX2:BI2"/>
    <mergeCell ref="A2:A3"/>
    <mergeCell ref="B2:M2"/>
    <mergeCell ref="N2:Y2"/>
    <mergeCell ref="Z2:AK2"/>
    <mergeCell ref="AL2:AW2"/>
    <mergeCell ref="ED2:EO2"/>
    <mergeCell ref="EP2:FA2"/>
    <mergeCell ref="BJ2:BU2"/>
    <mergeCell ref="BV2:CG2"/>
    <mergeCell ref="CH2:CS2"/>
    <mergeCell ref="CT2:DE2"/>
    <mergeCell ref="DF2:DQ2"/>
    <mergeCell ref="DR2:EC2"/>
  </mergeCells>
  <printOptions horizontalCentered="1"/>
  <pageMargins left="0" right="0" top="0.49370078740157503" bottom="0.94488188976377996" header="0.31496062992126" footer="0.511811023622047"/>
  <pageSetup paperSize="9" scale="59" orientation="landscape" r:id="rId1"/>
  <headerFooter alignWithMargins="0">
    <oddHeader>&amp;C&amp;"Aptos"&amp;10&amp;K000000 PUBLIC&amp;1#_x000D_&amp;"Arialri"&amp;10&amp;K000000&amp;G</oddHeader>
    <oddFooter>&amp;C35_x000D_&amp;1#&amp;"Aptos"&amp;10&amp;K000000 PUBLIC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F63AD-2FC9-41C6-9540-2014CF757301}">
  <dimension ref="A1:GU54"/>
  <sheetViews>
    <sheetView showGridLines="0" view="pageBreakPreview" zoomScale="90" zoomScaleNormal="60" zoomScaleSheetLayoutView="90" workbookViewId="0">
      <pane xSplit="1" ySplit="3" topLeftCell="FY27" activePane="bottomRight" state="frozen"/>
      <selection activeCell="FZ11" sqref="FZ11"/>
      <selection pane="topRight" activeCell="FZ11" sqref="FZ11"/>
      <selection pane="bottomLeft" activeCell="FZ11" sqref="FZ11"/>
      <selection pane="bottomRight" activeCell="A40" sqref="A40"/>
    </sheetView>
  </sheetViews>
  <sheetFormatPr defaultColWidth="9.1796875" defaultRowHeight="17" x14ac:dyDescent="0.4"/>
  <cols>
    <col min="1" max="1" width="60.7265625" style="43" customWidth="1"/>
    <col min="2" max="3" width="10.1796875" style="43" hidden="1" customWidth="1"/>
    <col min="4" max="4" width="11.1796875" style="43" hidden="1" customWidth="1"/>
    <col min="5" max="6" width="10.453125" style="43" hidden="1" customWidth="1"/>
    <col min="7" max="7" width="11.1796875" style="43" hidden="1" customWidth="1"/>
    <col min="8" max="9" width="10.453125" style="43" hidden="1" customWidth="1"/>
    <col min="10" max="10" width="11.1796875" style="43" hidden="1" customWidth="1"/>
    <col min="11" max="11" width="10.1796875" style="43" hidden="1" customWidth="1"/>
    <col min="12" max="12" width="10.453125" style="43" hidden="1" customWidth="1"/>
    <col min="13" max="13" width="13.1796875" style="43" hidden="1" customWidth="1"/>
    <col min="14" max="14" width="10.54296875" style="43" hidden="1" customWidth="1"/>
    <col min="15" max="15" width="11.453125" style="43" hidden="1" customWidth="1"/>
    <col min="16" max="16" width="11" style="43" hidden="1" customWidth="1"/>
    <col min="17" max="17" width="12" style="43" hidden="1" customWidth="1"/>
    <col min="18" max="18" width="0.1796875" style="43" hidden="1" customWidth="1"/>
    <col min="19" max="19" width="12.1796875" style="43" hidden="1" customWidth="1"/>
    <col min="20" max="20" width="10.54296875" style="43" hidden="1" customWidth="1"/>
    <col min="21" max="22" width="11.453125" style="43" hidden="1" customWidth="1"/>
    <col min="23" max="23" width="11.1796875" style="43" hidden="1" customWidth="1"/>
    <col min="24" max="24" width="10" style="43" hidden="1" customWidth="1"/>
    <col min="25" max="25" width="12.1796875" style="43" hidden="1" customWidth="1"/>
    <col min="26" max="26" width="13" style="43" hidden="1" customWidth="1"/>
    <col min="27" max="28" width="14.81640625" style="43" hidden="1" customWidth="1"/>
    <col min="29" max="29" width="12.81640625" style="43" hidden="1" customWidth="1"/>
    <col min="30" max="30" width="14.81640625" style="43" hidden="1" customWidth="1"/>
    <col min="31" max="31" width="16.1796875" style="43" hidden="1" customWidth="1"/>
    <col min="32" max="32" width="14.81640625" style="43" hidden="1" customWidth="1"/>
    <col min="33" max="33" width="12.453125" style="43" hidden="1" customWidth="1"/>
    <col min="34" max="34" width="15.81640625" style="43" hidden="1" customWidth="1"/>
    <col min="35" max="35" width="14.81640625" style="43" hidden="1" customWidth="1"/>
    <col min="36" max="36" width="12.81640625" style="43" hidden="1" customWidth="1"/>
    <col min="37" max="37" width="11.1796875" style="43" hidden="1" customWidth="1"/>
    <col min="38" max="38" width="15.1796875" style="43" hidden="1" customWidth="1"/>
    <col min="39" max="39" width="16.54296875" style="43" hidden="1" customWidth="1"/>
    <col min="40" max="40" width="12.1796875" style="43" hidden="1" customWidth="1"/>
    <col min="41" max="41" width="14.453125" style="43" hidden="1" customWidth="1"/>
    <col min="42" max="42" width="15" style="43" hidden="1" customWidth="1"/>
    <col min="43" max="43" width="12.1796875" style="43" hidden="1" customWidth="1"/>
    <col min="44" max="44" width="15.453125" style="43" hidden="1" customWidth="1"/>
    <col min="45" max="45" width="13.54296875" style="43" hidden="1" customWidth="1"/>
    <col min="46" max="46" width="12.81640625" style="43" hidden="1" customWidth="1"/>
    <col min="47" max="48" width="14.81640625" style="43" hidden="1" customWidth="1"/>
    <col min="49" max="49" width="12.81640625" style="43" hidden="1" customWidth="1"/>
    <col min="50" max="50" width="12.1796875" style="43" hidden="1" customWidth="1"/>
    <col min="51" max="51" width="12.81640625" style="43" hidden="1" customWidth="1"/>
    <col min="52" max="52" width="13.54296875" style="43" hidden="1" customWidth="1"/>
    <col min="53" max="53" width="12.81640625" style="43" hidden="1" customWidth="1"/>
    <col min="54" max="60" width="13.1796875" style="43" hidden="1" customWidth="1"/>
    <col min="61" max="121" width="12.81640625" style="43" hidden="1" customWidth="1"/>
    <col min="122" max="125" width="15" style="43" hidden="1" customWidth="1"/>
    <col min="126" max="126" width="14.54296875" style="43" hidden="1" customWidth="1"/>
    <col min="127" max="128" width="14.1796875" style="43" hidden="1" customWidth="1"/>
    <col min="129" max="131" width="14.81640625" style="43" hidden="1" customWidth="1"/>
    <col min="132" max="133" width="14" style="43" hidden="1" customWidth="1"/>
    <col min="134" max="134" width="14.1796875" style="43" hidden="1" customWidth="1"/>
    <col min="135" max="135" width="15.54296875" style="43" hidden="1" customWidth="1"/>
    <col min="136" max="136" width="14.1796875" style="43" hidden="1" customWidth="1"/>
    <col min="137" max="144" width="15" style="43" hidden="1" customWidth="1"/>
    <col min="145" max="156" width="12.7265625" style="43" hidden="1" customWidth="1"/>
    <col min="157" max="157" width="13.08984375" style="43" hidden="1" customWidth="1"/>
    <col min="158" max="161" width="11.54296875" style="43" hidden="1" customWidth="1"/>
    <col min="162" max="162" width="13" style="43" hidden="1" customWidth="1"/>
    <col min="163" max="163" width="11.7265625" style="43" hidden="1" customWidth="1"/>
    <col min="164" max="165" width="11.54296875" style="43" hidden="1" customWidth="1"/>
    <col min="166" max="166" width="13" style="43" hidden="1" customWidth="1"/>
    <col min="167" max="168" width="11.54296875" style="43" hidden="1" customWidth="1"/>
    <col min="169" max="180" width="15" style="43" hidden="1" customWidth="1"/>
    <col min="181" max="193" width="15" style="43" customWidth="1"/>
    <col min="194" max="194" width="6.453125" style="43" customWidth="1"/>
    <col min="195" max="195" width="27.90625" style="43" customWidth="1"/>
    <col min="196" max="196" width="12.81640625" style="43" customWidth="1"/>
    <col min="197" max="197" width="15" style="43" customWidth="1"/>
    <col min="198" max="198" width="16.26953125" style="43" customWidth="1"/>
    <col min="199" max="199" width="15.36328125" style="43" customWidth="1"/>
    <col min="200" max="16384" width="9.1796875" style="43"/>
  </cols>
  <sheetData>
    <row r="1" spans="1:193" ht="37" customHeight="1" thickBot="1" x14ac:dyDescent="0.5">
      <c r="A1" s="36" t="s">
        <v>124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8"/>
      <c r="AA1" s="38"/>
      <c r="AB1" s="38"/>
      <c r="AC1" s="38"/>
      <c r="AD1" s="38"/>
      <c r="AE1" s="38"/>
      <c r="AF1" s="38"/>
      <c r="AG1" s="38"/>
      <c r="AH1" s="38"/>
      <c r="AI1" s="37"/>
      <c r="AJ1" s="37"/>
      <c r="AK1" s="37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>
        <v>100</v>
      </c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2"/>
      <c r="FP1" s="42"/>
      <c r="FQ1" s="42"/>
      <c r="FR1" s="42"/>
      <c r="FS1" s="41"/>
      <c r="FT1" s="41"/>
      <c r="FU1" s="41"/>
      <c r="FV1" s="41"/>
      <c r="FW1" s="42"/>
      <c r="FX1" s="42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</row>
    <row r="2" spans="1:193" ht="24.75" customHeight="1" thickTop="1" thickBot="1" x14ac:dyDescent="0.5">
      <c r="A2" s="2891" t="s">
        <v>125</v>
      </c>
      <c r="B2" s="2893">
        <v>2010</v>
      </c>
      <c r="C2" s="2893"/>
      <c r="D2" s="2893"/>
      <c r="E2" s="2893"/>
      <c r="F2" s="2893"/>
      <c r="G2" s="2893"/>
      <c r="H2" s="2893"/>
      <c r="I2" s="2893"/>
      <c r="J2" s="2893"/>
      <c r="K2" s="2893"/>
      <c r="L2" s="2893"/>
      <c r="M2" s="2894"/>
      <c r="N2" s="2890">
        <v>2011</v>
      </c>
      <c r="O2" s="2890"/>
      <c r="P2" s="2890"/>
      <c r="Q2" s="2890"/>
      <c r="R2" s="2890"/>
      <c r="S2" s="2890"/>
      <c r="T2" s="2890"/>
      <c r="U2" s="2890"/>
      <c r="V2" s="2890"/>
      <c r="W2" s="2890"/>
      <c r="X2" s="2890"/>
      <c r="Y2" s="2890"/>
      <c r="Z2" s="2889">
        <v>2012</v>
      </c>
      <c r="AA2" s="2890"/>
      <c r="AB2" s="2890"/>
      <c r="AC2" s="2890"/>
      <c r="AD2" s="2890"/>
      <c r="AE2" s="2890"/>
      <c r="AF2" s="2890"/>
      <c r="AG2" s="2890"/>
      <c r="AH2" s="2890"/>
      <c r="AI2" s="2890"/>
      <c r="AJ2" s="2890"/>
      <c r="AK2" s="2895"/>
      <c r="AL2" s="2890">
        <v>2013</v>
      </c>
      <c r="AM2" s="2890"/>
      <c r="AN2" s="2890"/>
      <c r="AO2" s="2890"/>
      <c r="AP2" s="2890"/>
      <c r="AQ2" s="2890"/>
      <c r="AR2" s="2890"/>
      <c r="AS2" s="2890"/>
      <c r="AT2" s="2890"/>
      <c r="AU2" s="2890"/>
      <c r="AV2" s="2890"/>
      <c r="AW2" s="2890"/>
      <c r="AX2" s="2896">
        <v>2014</v>
      </c>
      <c r="AY2" s="2897"/>
      <c r="AZ2" s="2897"/>
      <c r="BA2" s="2897"/>
      <c r="BB2" s="2897"/>
      <c r="BC2" s="2897"/>
      <c r="BD2" s="2897"/>
      <c r="BE2" s="2897"/>
      <c r="BF2" s="2897"/>
      <c r="BG2" s="2897"/>
      <c r="BH2" s="2897"/>
      <c r="BI2" s="2898"/>
      <c r="BJ2" s="2890">
        <v>2015</v>
      </c>
      <c r="BK2" s="2890"/>
      <c r="BL2" s="2890"/>
      <c r="BM2" s="2890"/>
      <c r="BN2" s="2890"/>
      <c r="BO2" s="2890"/>
      <c r="BP2" s="2890"/>
      <c r="BQ2" s="2890"/>
      <c r="BR2" s="2890"/>
      <c r="BS2" s="2890"/>
      <c r="BT2" s="2890"/>
      <c r="BU2" s="2890"/>
      <c r="BV2" s="2889">
        <v>2016</v>
      </c>
      <c r="BW2" s="2890"/>
      <c r="BX2" s="2890"/>
      <c r="BY2" s="2890"/>
      <c r="BZ2" s="2890"/>
      <c r="CA2" s="2890"/>
      <c r="CB2" s="2890"/>
      <c r="CC2" s="2890"/>
      <c r="CD2" s="2890"/>
      <c r="CE2" s="2890"/>
      <c r="CF2" s="2890"/>
      <c r="CG2" s="2895"/>
      <c r="CH2" s="2890">
        <v>2017</v>
      </c>
      <c r="CI2" s="2890"/>
      <c r="CJ2" s="2890"/>
      <c r="CK2" s="2890"/>
      <c r="CL2" s="2890"/>
      <c r="CM2" s="2890"/>
      <c r="CN2" s="2890"/>
      <c r="CO2" s="2890"/>
      <c r="CP2" s="2890"/>
      <c r="CQ2" s="2890"/>
      <c r="CR2" s="2890"/>
      <c r="CS2" s="2890"/>
      <c r="CT2" s="2889">
        <v>2018</v>
      </c>
      <c r="CU2" s="2890"/>
      <c r="CV2" s="2890"/>
      <c r="CW2" s="2890"/>
      <c r="CX2" s="2890"/>
      <c r="CY2" s="2890"/>
      <c r="CZ2" s="2890"/>
      <c r="DA2" s="2890"/>
      <c r="DB2" s="2890"/>
      <c r="DC2" s="2890"/>
      <c r="DD2" s="2890"/>
      <c r="DE2" s="2895"/>
      <c r="DF2" s="2889">
        <v>2019</v>
      </c>
      <c r="DG2" s="2890"/>
      <c r="DH2" s="2890"/>
      <c r="DI2" s="2890"/>
      <c r="DJ2" s="2890"/>
      <c r="DK2" s="2890"/>
      <c r="DL2" s="2890"/>
      <c r="DM2" s="2890"/>
      <c r="DN2" s="2890"/>
      <c r="DO2" s="2890"/>
      <c r="DP2" s="2890"/>
      <c r="DQ2" s="2895"/>
      <c r="DR2" s="2889">
        <v>2020</v>
      </c>
      <c r="DS2" s="2890"/>
      <c r="DT2" s="2890"/>
      <c r="DU2" s="2890"/>
      <c r="DV2" s="2890"/>
      <c r="DW2" s="2890"/>
      <c r="DX2" s="2890"/>
      <c r="DY2" s="2890"/>
      <c r="DZ2" s="2890"/>
      <c r="EA2" s="2890"/>
      <c r="EB2" s="2890"/>
      <c r="EC2" s="2890"/>
      <c r="ED2" s="2889">
        <v>2021</v>
      </c>
      <c r="EE2" s="2890"/>
      <c r="EF2" s="2890"/>
      <c r="EG2" s="2890"/>
      <c r="EH2" s="2890"/>
      <c r="EI2" s="2890"/>
      <c r="EJ2" s="2890"/>
      <c r="EK2" s="2890"/>
      <c r="EL2" s="2890"/>
      <c r="EM2" s="2890"/>
      <c r="EN2" s="2890"/>
      <c r="EO2" s="2895"/>
      <c r="EP2" s="2889">
        <v>2022</v>
      </c>
      <c r="EQ2" s="2890"/>
      <c r="ER2" s="2890"/>
      <c r="ES2" s="2890"/>
      <c r="ET2" s="2890"/>
      <c r="EU2" s="2890"/>
      <c r="EV2" s="2890"/>
      <c r="EW2" s="2890"/>
      <c r="EX2" s="2890"/>
      <c r="EY2" s="2890"/>
      <c r="EZ2" s="2890"/>
      <c r="FA2" s="2895"/>
      <c r="FB2" s="2889">
        <v>2023</v>
      </c>
      <c r="FC2" s="2890"/>
      <c r="FD2" s="2890"/>
      <c r="FE2" s="2890"/>
      <c r="FF2" s="2890"/>
      <c r="FG2" s="2890"/>
      <c r="FH2" s="2890"/>
      <c r="FI2" s="2890"/>
      <c r="FJ2" s="2890"/>
      <c r="FK2" s="2890"/>
      <c r="FL2" s="2890"/>
      <c r="FM2" s="2895"/>
      <c r="FN2" s="2889">
        <v>2024</v>
      </c>
      <c r="FO2" s="2890"/>
      <c r="FP2" s="2890"/>
      <c r="FQ2" s="2890"/>
      <c r="FR2" s="2890"/>
      <c r="FS2" s="2890"/>
      <c r="FT2" s="2890"/>
      <c r="FU2" s="2890"/>
      <c r="FV2" s="2890"/>
      <c r="FW2" s="2890"/>
      <c r="FX2" s="2890"/>
      <c r="FY2" s="2895"/>
      <c r="FZ2" s="2889">
        <v>2025</v>
      </c>
      <c r="GA2" s="2890"/>
      <c r="GB2" s="2890"/>
      <c r="GC2" s="2890"/>
      <c r="GD2" s="2890"/>
      <c r="GE2" s="2890"/>
      <c r="GF2" s="2890"/>
      <c r="GG2" s="2890"/>
      <c r="GH2" s="2890"/>
      <c r="GI2" s="2890"/>
      <c r="GJ2" s="2890"/>
      <c r="GK2" s="2895"/>
    </row>
    <row r="3" spans="1:193" ht="27" customHeight="1" thickTop="1" thickBot="1" x14ac:dyDescent="0.5">
      <c r="A3" s="2892"/>
      <c r="B3" s="47" t="s">
        <v>126</v>
      </c>
      <c r="C3" s="47" t="s">
        <v>127</v>
      </c>
      <c r="D3" s="47" t="s">
        <v>128</v>
      </c>
      <c r="E3" s="47" t="s">
        <v>129</v>
      </c>
      <c r="F3" s="47" t="s">
        <v>130</v>
      </c>
      <c r="G3" s="47" t="s">
        <v>131</v>
      </c>
      <c r="H3" s="47" t="s">
        <v>132</v>
      </c>
      <c r="I3" s="47" t="s">
        <v>133</v>
      </c>
      <c r="J3" s="47" t="s">
        <v>134</v>
      </c>
      <c r="K3" s="47" t="s">
        <v>135</v>
      </c>
      <c r="L3" s="47" t="s">
        <v>136</v>
      </c>
      <c r="M3" s="2781" t="s">
        <v>137</v>
      </c>
      <c r="N3" s="49" t="s">
        <v>126</v>
      </c>
      <c r="O3" s="49" t="s">
        <v>127</v>
      </c>
      <c r="P3" s="47" t="s">
        <v>128</v>
      </c>
      <c r="Q3" s="47" t="s">
        <v>129</v>
      </c>
      <c r="R3" s="47" t="s">
        <v>130</v>
      </c>
      <c r="S3" s="47" t="s">
        <v>131</v>
      </c>
      <c r="T3" s="47" t="s">
        <v>132</v>
      </c>
      <c r="U3" s="47" t="s">
        <v>133</v>
      </c>
      <c r="V3" s="47" t="s">
        <v>134</v>
      </c>
      <c r="W3" s="47" t="s">
        <v>135</v>
      </c>
      <c r="X3" s="47" t="s">
        <v>136</v>
      </c>
      <c r="Y3" s="47" t="s">
        <v>137</v>
      </c>
      <c r="Z3" s="46" t="s">
        <v>126</v>
      </c>
      <c r="AA3" s="47" t="s">
        <v>127</v>
      </c>
      <c r="AB3" s="47" t="s">
        <v>128</v>
      </c>
      <c r="AC3" s="47" t="s">
        <v>129</v>
      </c>
      <c r="AD3" s="47" t="s">
        <v>130</v>
      </c>
      <c r="AE3" s="47" t="s">
        <v>131</v>
      </c>
      <c r="AF3" s="47" t="s">
        <v>132</v>
      </c>
      <c r="AG3" s="47" t="s">
        <v>133</v>
      </c>
      <c r="AH3" s="47" t="s">
        <v>134</v>
      </c>
      <c r="AI3" s="47" t="s">
        <v>135</v>
      </c>
      <c r="AJ3" s="47" t="s">
        <v>136</v>
      </c>
      <c r="AK3" s="48" t="s">
        <v>137</v>
      </c>
      <c r="AL3" s="47" t="s">
        <v>126</v>
      </c>
      <c r="AM3" s="47" t="s">
        <v>127</v>
      </c>
      <c r="AN3" s="47" t="s">
        <v>128</v>
      </c>
      <c r="AO3" s="47" t="s">
        <v>129</v>
      </c>
      <c r="AP3" s="47" t="s">
        <v>130</v>
      </c>
      <c r="AQ3" s="47" t="s">
        <v>131</v>
      </c>
      <c r="AR3" s="47" t="s">
        <v>138</v>
      </c>
      <c r="AS3" s="47" t="s">
        <v>133</v>
      </c>
      <c r="AT3" s="50" t="s">
        <v>134</v>
      </c>
      <c r="AU3" s="50" t="s">
        <v>135</v>
      </c>
      <c r="AV3" s="50" t="s">
        <v>136</v>
      </c>
      <c r="AW3" s="50" t="s">
        <v>137</v>
      </c>
      <c r="AX3" s="44" t="s">
        <v>126</v>
      </c>
      <c r="AY3" s="45" t="s">
        <v>127</v>
      </c>
      <c r="AZ3" s="45" t="s">
        <v>128</v>
      </c>
      <c r="BA3" s="50" t="s">
        <v>129</v>
      </c>
      <c r="BB3" s="50" t="s">
        <v>130</v>
      </c>
      <c r="BC3" s="50" t="s">
        <v>131</v>
      </c>
      <c r="BD3" s="50" t="s">
        <v>132</v>
      </c>
      <c r="BE3" s="50" t="s">
        <v>133</v>
      </c>
      <c r="BF3" s="50" t="s">
        <v>134</v>
      </c>
      <c r="BG3" s="50" t="s">
        <v>135</v>
      </c>
      <c r="BH3" s="50" t="s">
        <v>136</v>
      </c>
      <c r="BI3" s="51" t="s">
        <v>137</v>
      </c>
      <c r="BJ3" s="50" t="s">
        <v>126</v>
      </c>
      <c r="BK3" s="50" t="s">
        <v>127</v>
      </c>
      <c r="BL3" s="50" t="s">
        <v>128</v>
      </c>
      <c r="BM3" s="50" t="s">
        <v>129</v>
      </c>
      <c r="BN3" s="50" t="s">
        <v>130</v>
      </c>
      <c r="BO3" s="50" t="s">
        <v>131</v>
      </c>
      <c r="BP3" s="50" t="s">
        <v>132</v>
      </c>
      <c r="BQ3" s="50" t="s">
        <v>133</v>
      </c>
      <c r="BR3" s="50" t="s">
        <v>134</v>
      </c>
      <c r="BS3" s="50" t="s">
        <v>135</v>
      </c>
      <c r="BT3" s="50" t="s">
        <v>136</v>
      </c>
      <c r="BU3" s="50" t="s">
        <v>137</v>
      </c>
      <c r="BV3" s="52" t="s">
        <v>126</v>
      </c>
      <c r="BW3" s="50" t="s">
        <v>127</v>
      </c>
      <c r="BX3" s="50" t="s">
        <v>128</v>
      </c>
      <c r="BY3" s="50" t="s">
        <v>129</v>
      </c>
      <c r="BZ3" s="50" t="s">
        <v>139</v>
      </c>
      <c r="CA3" s="50" t="s">
        <v>140</v>
      </c>
      <c r="CB3" s="50" t="s">
        <v>132</v>
      </c>
      <c r="CC3" s="50" t="s">
        <v>133</v>
      </c>
      <c r="CD3" s="50" t="s">
        <v>134</v>
      </c>
      <c r="CE3" s="50" t="s">
        <v>135</v>
      </c>
      <c r="CF3" s="50" t="s">
        <v>136</v>
      </c>
      <c r="CG3" s="51" t="s">
        <v>137</v>
      </c>
      <c r="CH3" s="50" t="s">
        <v>126</v>
      </c>
      <c r="CI3" s="50" t="s">
        <v>127</v>
      </c>
      <c r="CJ3" s="50" t="s">
        <v>128</v>
      </c>
      <c r="CK3" s="50" t="s">
        <v>129</v>
      </c>
      <c r="CL3" s="50" t="s">
        <v>130</v>
      </c>
      <c r="CM3" s="50" t="s">
        <v>131</v>
      </c>
      <c r="CN3" s="50" t="s">
        <v>132</v>
      </c>
      <c r="CO3" s="50" t="s">
        <v>133</v>
      </c>
      <c r="CP3" s="50" t="s">
        <v>134</v>
      </c>
      <c r="CQ3" s="50" t="s">
        <v>135</v>
      </c>
      <c r="CR3" s="50" t="s">
        <v>136</v>
      </c>
      <c r="CS3" s="50" t="s">
        <v>137</v>
      </c>
      <c r="CT3" s="52" t="s">
        <v>126</v>
      </c>
      <c r="CU3" s="50" t="s">
        <v>127</v>
      </c>
      <c r="CV3" s="50" t="s">
        <v>128</v>
      </c>
      <c r="CW3" s="50" t="s">
        <v>129</v>
      </c>
      <c r="CX3" s="50" t="s">
        <v>130</v>
      </c>
      <c r="CY3" s="50" t="s">
        <v>131</v>
      </c>
      <c r="CZ3" s="50" t="s">
        <v>132</v>
      </c>
      <c r="DA3" s="50" t="s">
        <v>133</v>
      </c>
      <c r="DB3" s="50" t="s">
        <v>134</v>
      </c>
      <c r="DC3" s="50" t="s">
        <v>135</v>
      </c>
      <c r="DD3" s="50" t="s">
        <v>136</v>
      </c>
      <c r="DE3" s="51" t="s">
        <v>137</v>
      </c>
      <c r="DF3" s="52" t="s">
        <v>126</v>
      </c>
      <c r="DG3" s="50" t="s">
        <v>127</v>
      </c>
      <c r="DH3" s="50" t="s">
        <v>128</v>
      </c>
      <c r="DI3" s="50" t="s">
        <v>129</v>
      </c>
      <c r="DJ3" s="50" t="s">
        <v>130</v>
      </c>
      <c r="DK3" s="50" t="s">
        <v>140</v>
      </c>
      <c r="DL3" s="50" t="s">
        <v>138</v>
      </c>
      <c r="DM3" s="50" t="s">
        <v>133</v>
      </c>
      <c r="DN3" s="50" t="s">
        <v>134</v>
      </c>
      <c r="DO3" s="50" t="s">
        <v>135</v>
      </c>
      <c r="DP3" s="50" t="s">
        <v>136</v>
      </c>
      <c r="DQ3" s="51" t="s">
        <v>137</v>
      </c>
      <c r="DR3" s="52" t="s">
        <v>126</v>
      </c>
      <c r="DS3" s="50" t="s">
        <v>127</v>
      </c>
      <c r="DT3" s="50" t="s">
        <v>128</v>
      </c>
      <c r="DU3" s="50" t="s">
        <v>129</v>
      </c>
      <c r="DV3" s="50" t="s">
        <v>130</v>
      </c>
      <c r="DW3" s="50" t="s">
        <v>131</v>
      </c>
      <c r="DX3" s="50" t="s">
        <v>132</v>
      </c>
      <c r="DY3" s="50" t="s">
        <v>133</v>
      </c>
      <c r="DZ3" s="50" t="s">
        <v>134</v>
      </c>
      <c r="EA3" s="50" t="s">
        <v>135</v>
      </c>
      <c r="EB3" s="50" t="s">
        <v>136</v>
      </c>
      <c r="EC3" s="50" t="s">
        <v>137</v>
      </c>
      <c r="ED3" s="52" t="s">
        <v>126</v>
      </c>
      <c r="EE3" s="50" t="s">
        <v>127</v>
      </c>
      <c r="EF3" s="50" t="s">
        <v>128</v>
      </c>
      <c r="EG3" s="50" t="s">
        <v>129</v>
      </c>
      <c r="EH3" s="50" t="s">
        <v>130</v>
      </c>
      <c r="EI3" s="50" t="s">
        <v>131</v>
      </c>
      <c r="EJ3" s="50" t="s">
        <v>132</v>
      </c>
      <c r="EK3" s="50" t="s">
        <v>133</v>
      </c>
      <c r="EL3" s="50" t="s">
        <v>134</v>
      </c>
      <c r="EM3" s="50" t="s">
        <v>135</v>
      </c>
      <c r="EN3" s="50" t="s">
        <v>136</v>
      </c>
      <c r="EO3" s="51" t="s">
        <v>137</v>
      </c>
      <c r="EP3" s="52" t="s">
        <v>126</v>
      </c>
      <c r="EQ3" s="50" t="s">
        <v>127</v>
      </c>
      <c r="ER3" s="50" t="s">
        <v>128</v>
      </c>
      <c r="ES3" s="50" t="s">
        <v>129</v>
      </c>
      <c r="ET3" s="50" t="s">
        <v>130</v>
      </c>
      <c r="EU3" s="50" t="s">
        <v>131</v>
      </c>
      <c r="EV3" s="50" t="s">
        <v>132</v>
      </c>
      <c r="EW3" s="50" t="s">
        <v>133</v>
      </c>
      <c r="EX3" s="50" t="s">
        <v>134</v>
      </c>
      <c r="EY3" s="50" t="s">
        <v>135</v>
      </c>
      <c r="EZ3" s="50" t="s">
        <v>136</v>
      </c>
      <c r="FA3" s="51" t="s">
        <v>137</v>
      </c>
      <c r="FB3" s="52" t="s">
        <v>126</v>
      </c>
      <c r="FC3" s="50" t="s">
        <v>127</v>
      </c>
      <c r="FD3" s="50" t="s">
        <v>128</v>
      </c>
      <c r="FE3" s="50" t="s">
        <v>129</v>
      </c>
      <c r="FF3" s="50" t="s">
        <v>130</v>
      </c>
      <c r="FG3" s="50" t="s">
        <v>131</v>
      </c>
      <c r="FH3" s="50" t="s">
        <v>132</v>
      </c>
      <c r="FI3" s="50" t="s">
        <v>133</v>
      </c>
      <c r="FJ3" s="50" t="s">
        <v>134</v>
      </c>
      <c r="FK3" s="50" t="s">
        <v>135</v>
      </c>
      <c r="FL3" s="50" t="s">
        <v>136</v>
      </c>
      <c r="FM3" s="51" t="s">
        <v>137</v>
      </c>
      <c r="FN3" s="52" t="s">
        <v>126</v>
      </c>
      <c r="FO3" s="50" t="s">
        <v>127</v>
      </c>
      <c r="FP3" s="50" t="s">
        <v>128</v>
      </c>
      <c r="FQ3" s="50" t="s">
        <v>129</v>
      </c>
      <c r="FR3" s="50" t="s">
        <v>130</v>
      </c>
      <c r="FS3" s="50" t="s">
        <v>131</v>
      </c>
      <c r="FT3" s="50" t="s">
        <v>132</v>
      </c>
      <c r="FU3" s="50" t="s">
        <v>133</v>
      </c>
      <c r="FV3" s="50" t="s">
        <v>134</v>
      </c>
      <c r="FW3" s="50" t="s">
        <v>135</v>
      </c>
      <c r="FX3" s="50" t="s">
        <v>136</v>
      </c>
      <c r="FY3" s="51" t="s">
        <v>137</v>
      </c>
      <c r="FZ3" s="52" t="s">
        <v>126</v>
      </c>
      <c r="GA3" s="50" t="s">
        <v>127</v>
      </c>
      <c r="GB3" s="50" t="s">
        <v>128</v>
      </c>
      <c r="GC3" s="50" t="s">
        <v>129</v>
      </c>
      <c r="GD3" s="50" t="s">
        <v>130</v>
      </c>
      <c r="GE3" s="50" t="s">
        <v>131</v>
      </c>
      <c r="GF3" s="50" t="s">
        <v>132</v>
      </c>
      <c r="GG3" s="50" t="s">
        <v>133</v>
      </c>
      <c r="GH3" s="50" t="s">
        <v>134</v>
      </c>
      <c r="GI3" s="50" t="s">
        <v>135</v>
      </c>
      <c r="GJ3" s="50" t="s">
        <v>136</v>
      </c>
      <c r="GK3" s="51" t="s">
        <v>137</v>
      </c>
    </row>
    <row r="4" spans="1:193" ht="30.75" customHeight="1" thickTop="1" x14ac:dyDescent="0.45">
      <c r="A4" s="2856" t="s">
        <v>141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2782"/>
      <c r="N4" s="53"/>
      <c r="O4" s="53"/>
      <c r="P4" s="53"/>
      <c r="Q4" s="53"/>
      <c r="R4" s="37"/>
      <c r="S4" s="37"/>
      <c r="T4" s="37"/>
      <c r="U4" s="37"/>
      <c r="V4" s="37"/>
      <c r="W4" s="37"/>
      <c r="X4" s="37"/>
      <c r="Y4" s="53"/>
      <c r="Z4" s="54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55"/>
      <c r="AL4" s="37"/>
      <c r="AM4" s="37"/>
      <c r="AN4" s="37"/>
      <c r="AO4" s="39"/>
      <c r="AP4" s="39"/>
      <c r="AQ4" s="39"/>
      <c r="AR4" s="39"/>
      <c r="AS4" s="39"/>
      <c r="AT4" s="39"/>
      <c r="AU4" s="39"/>
      <c r="AV4" s="39"/>
      <c r="AW4" s="39"/>
      <c r="AX4" s="56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55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5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55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58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55"/>
      <c r="DF4" s="5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55"/>
      <c r="DR4" s="5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5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55"/>
      <c r="EP4" s="54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8"/>
      <c r="FB4" s="5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55"/>
      <c r="FN4" s="5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55"/>
      <c r="FZ4" s="5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55"/>
    </row>
    <row r="5" spans="1:193" ht="27.5" customHeight="1" x14ac:dyDescent="0.45">
      <c r="A5" s="2857" t="s">
        <v>142</v>
      </c>
      <c r="B5" s="59">
        <v>14.78</v>
      </c>
      <c r="C5" s="59">
        <v>14.23</v>
      </c>
      <c r="D5" s="59">
        <v>13.32</v>
      </c>
      <c r="E5" s="59">
        <v>11.66</v>
      </c>
      <c r="F5" s="59">
        <v>10.68</v>
      </c>
      <c r="G5" s="59">
        <v>9.52</v>
      </c>
      <c r="H5" s="59">
        <v>9.4600000000000009</v>
      </c>
      <c r="I5" s="59">
        <v>9.44</v>
      </c>
      <c r="J5" s="59">
        <v>9.3800000000000008</v>
      </c>
      <c r="K5" s="59">
        <v>9.3800000000000008</v>
      </c>
      <c r="L5" s="59">
        <v>9.08</v>
      </c>
      <c r="M5" s="2783">
        <v>8.58</v>
      </c>
      <c r="N5" s="59">
        <v>9.08</v>
      </c>
      <c r="O5" s="59">
        <v>9.16</v>
      </c>
      <c r="P5" s="59">
        <v>9.1300000000000008</v>
      </c>
      <c r="Q5" s="59">
        <v>9.02</v>
      </c>
      <c r="R5" s="60">
        <v>8.9</v>
      </c>
      <c r="S5" s="60">
        <v>8.59</v>
      </c>
      <c r="T5" s="59">
        <v>8.39</v>
      </c>
      <c r="U5" s="59">
        <v>8.41</v>
      </c>
      <c r="V5" s="60">
        <v>8.4</v>
      </c>
      <c r="W5" s="60">
        <v>8.56</v>
      </c>
      <c r="X5" s="60">
        <v>8.5500000000000007</v>
      </c>
      <c r="Y5" s="60">
        <v>8.58</v>
      </c>
      <c r="Z5" s="61">
        <v>8.7310957798952522</v>
      </c>
      <c r="AA5" s="60">
        <v>8.6367551759529491</v>
      </c>
      <c r="AB5" s="60">
        <v>8.7771726582984293</v>
      </c>
      <c r="AC5" s="60">
        <v>9.11</v>
      </c>
      <c r="AD5" s="60">
        <v>9.34</v>
      </c>
      <c r="AE5" s="60">
        <v>9.4</v>
      </c>
      <c r="AF5" s="60">
        <v>9.5</v>
      </c>
      <c r="AG5" s="60">
        <v>9.5</v>
      </c>
      <c r="AH5" s="60">
        <v>9.4326615950328438</v>
      </c>
      <c r="AI5" s="60">
        <v>9.2439438196245032</v>
      </c>
      <c r="AJ5" s="60">
        <v>9.3000000000000007</v>
      </c>
      <c r="AK5" s="62">
        <v>8.8000000000000007</v>
      </c>
      <c r="AL5" s="39">
        <v>10.053938636661938</v>
      </c>
      <c r="AM5" s="39">
        <v>10.395100069013125</v>
      </c>
      <c r="AN5" s="39">
        <v>10.781235258647911</v>
      </c>
      <c r="AO5" s="39">
        <v>10.868783254825161</v>
      </c>
      <c r="AP5" s="39">
        <v>11.021637428662984</v>
      </c>
      <c r="AQ5" s="39">
        <v>11.625576646751881</v>
      </c>
      <c r="AR5" s="39">
        <v>11.79398854398363</v>
      </c>
      <c r="AS5" s="39">
        <v>11.452117556138418</v>
      </c>
      <c r="AT5" s="39">
        <v>11.946706750205152</v>
      </c>
      <c r="AU5" s="39">
        <v>13.087360965486454</v>
      </c>
      <c r="AV5" s="39">
        <v>13.2</v>
      </c>
      <c r="AW5" s="39">
        <v>13.5</v>
      </c>
      <c r="AX5" s="56">
        <v>13.8</v>
      </c>
      <c r="AY5" s="39">
        <v>14</v>
      </c>
      <c r="AZ5" s="39">
        <v>14.5</v>
      </c>
      <c r="BA5" s="39">
        <v>14.7</v>
      </c>
      <c r="BB5" s="39">
        <v>14.8</v>
      </c>
      <c r="BC5" s="39"/>
      <c r="BD5" s="39"/>
      <c r="BE5" s="39"/>
      <c r="BF5" s="39"/>
      <c r="BG5" s="39"/>
      <c r="BH5" s="39"/>
      <c r="BI5" s="63">
        <v>17</v>
      </c>
      <c r="BJ5" s="64">
        <v>16.443978425254798</v>
      </c>
      <c r="BK5" s="64">
        <v>16.503264774696305</v>
      </c>
      <c r="BL5" s="64">
        <v>16.641730421814557</v>
      </c>
      <c r="BM5" s="64">
        <v>16.75763988274268</v>
      </c>
      <c r="BN5" s="64">
        <v>16.912583310549877</v>
      </c>
      <c r="BO5" s="64">
        <v>17.078311805300373</v>
      </c>
      <c r="BP5" s="64">
        <v>17.938390814425077</v>
      </c>
      <c r="BQ5" s="64">
        <v>17.299351149067419</v>
      </c>
      <c r="BR5" s="64">
        <v>17.364336331686616</v>
      </c>
      <c r="BS5" s="64">
        <v>17.384896675966658</v>
      </c>
      <c r="BT5" s="64">
        <v>17.576141098800264</v>
      </c>
      <c r="BU5" s="64">
        <v>17.691649211474839</v>
      </c>
      <c r="BV5" s="65">
        <v>18.992125314827987</v>
      </c>
      <c r="BW5" s="66">
        <v>18.468592427339317</v>
      </c>
      <c r="BX5" s="66">
        <v>19.218260906323394</v>
      </c>
      <c r="BY5" s="67">
        <v>18.707463084763475</v>
      </c>
      <c r="BZ5" s="67">
        <v>18.886532407903474</v>
      </c>
      <c r="CA5" s="67">
        <v>18.399999999999999</v>
      </c>
      <c r="CB5" s="67">
        <v>16.7</v>
      </c>
      <c r="CC5" s="60">
        <v>16.899999999999999</v>
      </c>
      <c r="CD5" s="60">
        <v>17.2</v>
      </c>
      <c r="CE5" s="60">
        <v>15.8</v>
      </c>
      <c r="CF5" s="60">
        <v>15.5</v>
      </c>
      <c r="CG5" s="62">
        <v>15.4</v>
      </c>
      <c r="CH5" s="60">
        <v>13.3</v>
      </c>
      <c r="CI5" s="60">
        <v>13.2</v>
      </c>
      <c r="CJ5" s="60">
        <v>12.8</v>
      </c>
      <c r="CK5" s="60">
        <v>13</v>
      </c>
      <c r="CL5" s="60">
        <v>12.6</v>
      </c>
      <c r="CM5" s="60">
        <v>12.1</v>
      </c>
      <c r="CN5" s="60">
        <v>11.9</v>
      </c>
      <c r="CO5" s="60">
        <v>12.3</v>
      </c>
      <c r="CP5" s="60">
        <v>12.2</v>
      </c>
      <c r="CQ5" s="60">
        <v>11.6</v>
      </c>
      <c r="CR5" s="60">
        <v>11.7</v>
      </c>
      <c r="CS5" s="62">
        <v>11.8</v>
      </c>
      <c r="CT5" s="60">
        <v>10.3</v>
      </c>
      <c r="CU5" s="60">
        <v>10.6</v>
      </c>
      <c r="CV5" s="60">
        <v>10.4</v>
      </c>
      <c r="CW5" s="60">
        <v>9.6</v>
      </c>
      <c r="CX5" s="68">
        <v>9.8052495069177468</v>
      </c>
      <c r="CY5" s="68">
        <v>10</v>
      </c>
      <c r="CZ5" s="68">
        <v>9.6252212235832957</v>
      </c>
      <c r="DA5" s="68">
        <v>9.9</v>
      </c>
      <c r="DB5" s="68">
        <v>9.8000000000000007</v>
      </c>
      <c r="DC5" s="68">
        <v>9.5213185294687861</v>
      </c>
      <c r="DD5" s="68">
        <v>9.3125304729400291</v>
      </c>
      <c r="DE5" s="69">
        <v>9.4111969111969174</v>
      </c>
      <c r="DF5" s="70">
        <v>9.0111939588038155</v>
      </c>
      <c r="DG5" s="68">
        <v>9.170183863406578</v>
      </c>
      <c r="DH5" s="68">
        <v>9.2754332534864972</v>
      </c>
      <c r="DI5" s="68">
        <v>9.4724537037037067</v>
      </c>
      <c r="DJ5" s="68">
        <v>9.4086000549363149</v>
      </c>
      <c r="DK5" s="68">
        <v>9.124527815544468</v>
      </c>
      <c r="DL5" s="68">
        <v>9.4354622449916263</v>
      </c>
      <c r="DM5" s="68">
        <v>7.8</v>
      </c>
      <c r="DN5" s="71">
        <v>7.6</v>
      </c>
      <c r="DO5" s="71">
        <v>7.7</v>
      </c>
      <c r="DP5" s="71">
        <v>8.1999999999999993</v>
      </c>
      <c r="DQ5" s="72">
        <v>7.9</v>
      </c>
      <c r="DR5" s="73">
        <v>7.8</v>
      </c>
      <c r="DS5" s="71">
        <v>7.8</v>
      </c>
      <c r="DT5" s="71">
        <v>7.8</v>
      </c>
      <c r="DU5" s="71">
        <v>10.6</v>
      </c>
      <c r="DV5" s="74">
        <v>11.3</v>
      </c>
      <c r="DW5" s="74">
        <v>11.2</v>
      </c>
      <c r="DX5" s="74">
        <v>11.4</v>
      </c>
      <c r="DY5" s="74">
        <v>10.5</v>
      </c>
      <c r="DZ5" s="74">
        <v>10.4</v>
      </c>
      <c r="EA5" s="74">
        <v>10.1</v>
      </c>
      <c r="EB5" s="74">
        <v>9.8000000000000007</v>
      </c>
      <c r="EC5" s="74">
        <v>10.4</v>
      </c>
      <c r="ED5" s="75">
        <v>9.9</v>
      </c>
      <c r="EE5" s="74">
        <v>10.3</v>
      </c>
      <c r="EF5" s="74">
        <v>10.3</v>
      </c>
      <c r="EG5" s="74">
        <v>8.5</v>
      </c>
      <c r="EH5" s="74">
        <v>7.5</v>
      </c>
      <c r="EI5" s="74">
        <v>7.8</v>
      </c>
      <c r="EJ5" s="74">
        <v>9</v>
      </c>
      <c r="EK5" s="74">
        <v>9.6999999999999993</v>
      </c>
      <c r="EL5" s="74">
        <v>10.6</v>
      </c>
      <c r="EM5" s="74">
        <v>11</v>
      </c>
      <c r="EN5" s="74">
        <v>12.2</v>
      </c>
      <c r="EO5" s="76">
        <v>12.6</v>
      </c>
      <c r="EP5" s="75">
        <v>13.9</v>
      </c>
      <c r="EQ5" s="74">
        <v>15.7</v>
      </c>
      <c r="ER5" s="74">
        <v>19.399999999999999</v>
      </c>
      <c r="ES5" s="74">
        <v>23.4</v>
      </c>
      <c r="ET5" s="74">
        <v>27.6</v>
      </c>
      <c r="EU5" s="74">
        <v>29.8</v>
      </c>
      <c r="EV5" s="74">
        <v>31.7</v>
      </c>
      <c r="EW5" s="74">
        <v>33.9</v>
      </c>
      <c r="EX5" s="74">
        <v>37.200000000000003</v>
      </c>
      <c r="EY5" s="74">
        <v>40.4</v>
      </c>
      <c r="EZ5" s="74">
        <v>50.3</v>
      </c>
      <c r="FA5" s="76">
        <v>54.1</v>
      </c>
      <c r="FB5" s="75">
        <v>53.6</v>
      </c>
      <c r="FC5" s="74">
        <v>52.8</v>
      </c>
      <c r="FD5" s="74">
        <v>45</v>
      </c>
      <c r="FE5" s="74">
        <v>41.2</v>
      </c>
      <c r="FF5" s="74">
        <v>42.2</v>
      </c>
      <c r="FG5" s="74">
        <v>42.500266731891358</v>
      </c>
      <c r="FH5" s="74">
        <v>43.085777282714844</v>
      </c>
      <c r="FI5" s="74">
        <v>40.067325592041016</v>
      </c>
      <c r="FJ5" s="74">
        <v>38.084476470947266</v>
      </c>
      <c r="FK5" s="74">
        <v>35.21435546875</v>
      </c>
      <c r="FL5" s="74">
        <v>26.410242080688477</v>
      </c>
      <c r="FM5" s="76">
        <v>23.189151763916016</v>
      </c>
      <c r="FN5" s="75">
        <v>23.519401550292969</v>
      </c>
      <c r="FO5" s="74">
        <v>23.183256149291992</v>
      </c>
      <c r="FP5" s="74">
        <v>25.787607192993164</v>
      </c>
      <c r="FQ5" s="74">
        <v>25.039577484130859</v>
      </c>
      <c r="FR5" s="74">
        <v>23.14799690246582</v>
      </c>
      <c r="FS5" s="74">
        <v>22.750442504882813</v>
      </c>
      <c r="FT5" s="74">
        <v>20.94843864440918</v>
      </c>
      <c r="FU5" s="74">
        <v>20.367393493652344</v>
      </c>
      <c r="FV5" s="74">
        <v>21.457216262817383</v>
      </c>
      <c r="FW5" s="74">
        <v>22.094587326049805</v>
      </c>
      <c r="FX5" s="74">
        <v>23.026113510131836</v>
      </c>
      <c r="FY5" s="76">
        <v>23.819656372070313</v>
      </c>
      <c r="FZ5" s="75">
        <v>23.480236053466797</v>
      </c>
      <c r="GA5" s="74">
        <v>23.13310432434082</v>
      </c>
      <c r="GB5" s="74">
        <v>22.405492782592773</v>
      </c>
      <c r="GC5" s="74">
        <v>21.240171432495117</v>
      </c>
      <c r="GD5" s="74">
        <v>18.377782821655273</v>
      </c>
      <c r="GE5" s="74">
        <v>13.666954804133599</v>
      </c>
      <c r="GF5" s="74">
        <v>12.1</v>
      </c>
      <c r="GG5" s="74">
        <v>11.5</v>
      </c>
      <c r="GH5" s="74">
        <v>9.4</v>
      </c>
      <c r="GI5" s="74">
        <v>8.0463210109583194</v>
      </c>
      <c r="GJ5" s="74">
        <v>6.3284240835103596</v>
      </c>
      <c r="GK5" s="76">
        <v>5.3880223884888396</v>
      </c>
    </row>
    <row r="6" spans="1:193" ht="27" customHeight="1" x14ac:dyDescent="0.45">
      <c r="A6" s="2857" t="s">
        <v>143</v>
      </c>
      <c r="B6" s="60">
        <v>13.53</v>
      </c>
      <c r="C6" s="60">
        <v>12.74</v>
      </c>
      <c r="D6" s="60">
        <v>12.893597699379464</v>
      </c>
      <c r="E6" s="60">
        <v>11.21</v>
      </c>
      <c r="F6" s="60">
        <v>10.24</v>
      </c>
      <c r="G6" s="60">
        <v>9.6549074476058951</v>
      </c>
      <c r="H6" s="60">
        <v>8.81</v>
      </c>
      <c r="I6" s="60">
        <v>8.7899999999999991</v>
      </c>
      <c r="J6" s="60">
        <v>8.7639572995741855</v>
      </c>
      <c r="K6" s="60">
        <v>8.76</v>
      </c>
      <c r="L6" s="60">
        <v>8.52</v>
      </c>
      <c r="M6" s="2784">
        <v>8.0314879999999995</v>
      </c>
      <c r="N6" s="60">
        <v>8.1185129446202566</v>
      </c>
      <c r="O6" s="60">
        <v>8.2095415889541243</v>
      </c>
      <c r="P6" s="60">
        <v>8.170061121541826</v>
      </c>
      <c r="Q6" s="60">
        <v>8.0962449721041558</v>
      </c>
      <c r="R6" s="60">
        <v>7.8655472084383948</v>
      </c>
      <c r="S6" s="60">
        <v>7.5223338394850572</v>
      </c>
      <c r="T6" s="60">
        <v>7.82231643688496</v>
      </c>
      <c r="U6" s="60">
        <v>7.8386054362459561</v>
      </c>
      <c r="V6" s="60">
        <v>7.7510618352023926</v>
      </c>
      <c r="W6" s="60">
        <v>7.9182597949704245</v>
      </c>
      <c r="X6" s="60">
        <v>7.91</v>
      </c>
      <c r="Y6" s="60">
        <v>7.93</v>
      </c>
      <c r="Z6" s="61">
        <v>8.1</v>
      </c>
      <c r="AA6" s="60">
        <v>7.9</v>
      </c>
      <c r="AB6" s="60">
        <v>8.1</v>
      </c>
      <c r="AC6" s="59">
        <v>8.8000000000000007</v>
      </c>
      <c r="AD6" s="59">
        <v>9.17</v>
      </c>
      <c r="AE6" s="59">
        <v>9.24</v>
      </c>
      <c r="AF6" s="66">
        <v>9.3390657378662212</v>
      </c>
      <c r="AG6" s="66">
        <v>9.1540905297300696</v>
      </c>
      <c r="AH6" s="66">
        <v>9.2093331487176755</v>
      </c>
      <c r="AI6" s="66">
        <v>9.0175541186218879</v>
      </c>
      <c r="AJ6" s="66">
        <v>9.0822310669144315</v>
      </c>
      <c r="AK6" s="77">
        <v>8.6237945229050723</v>
      </c>
      <c r="AL6" s="66">
        <v>9.6828839942561196</v>
      </c>
      <c r="AM6" s="66">
        <v>9.7457528620558342</v>
      </c>
      <c r="AN6" s="66">
        <v>10.205751980701571</v>
      </c>
      <c r="AO6" s="66">
        <v>10.360385543048967</v>
      </c>
      <c r="AP6" s="66">
        <v>10.681611170535078</v>
      </c>
      <c r="AQ6" s="66">
        <v>11.425358979095336</v>
      </c>
      <c r="AR6" s="66">
        <v>11.494864184536535</v>
      </c>
      <c r="AS6" s="66">
        <v>11.318306868469175</v>
      </c>
      <c r="AT6" s="66">
        <v>12.253731459200722</v>
      </c>
      <c r="AU6" s="66">
        <v>11.486993808842595</v>
      </c>
      <c r="AV6" s="66">
        <v>11.442147787027036</v>
      </c>
      <c r="AW6" s="66">
        <v>11.207082192776374</v>
      </c>
      <c r="AX6" s="65">
        <v>10.666834539629843</v>
      </c>
      <c r="AY6" s="66">
        <v>11.242061058593089</v>
      </c>
      <c r="AZ6" s="66">
        <v>11.095649269020512</v>
      </c>
      <c r="BA6" s="66">
        <v>10.995615174467567</v>
      </c>
      <c r="BB6" s="66">
        <v>11.120577853050762</v>
      </c>
      <c r="BC6" s="66">
        <v>10.920908713987764</v>
      </c>
      <c r="BD6" s="66">
        <v>10.088607394297</v>
      </c>
      <c r="BE6" s="66">
        <v>10.848471491086077</v>
      </c>
      <c r="BF6" s="66">
        <v>10.550035564390781</v>
      </c>
      <c r="BG6" s="66">
        <v>13.257348510978396</v>
      </c>
      <c r="BH6" s="66">
        <v>13.41867531356109</v>
      </c>
      <c r="BI6" s="63">
        <v>13.776491967803995</v>
      </c>
      <c r="BJ6" s="64">
        <v>14.690127115648544</v>
      </c>
      <c r="BK6" s="64">
        <v>14.74838527774609</v>
      </c>
      <c r="BL6" s="78">
        <v>15.579023542166869</v>
      </c>
      <c r="BM6" s="78">
        <v>15.99891983231505</v>
      </c>
      <c r="BN6" s="78">
        <v>16.1630297484107</v>
      </c>
      <c r="BO6" s="78">
        <v>16.03</v>
      </c>
      <c r="BP6" s="78">
        <v>16.670000000000002</v>
      </c>
      <c r="BQ6" s="78">
        <v>17.045000000000002</v>
      </c>
      <c r="BR6" s="78">
        <v>17.899999999999999</v>
      </c>
      <c r="BS6" s="78">
        <v>18.100000000000001</v>
      </c>
      <c r="BT6" s="78">
        <v>18.3</v>
      </c>
      <c r="BU6" s="78">
        <v>18.600000000000001</v>
      </c>
      <c r="BV6" s="65">
        <v>17.600000000000001</v>
      </c>
      <c r="BW6" s="66">
        <v>17.2</v>
      </c>
      <c r="BX6" s="66">
        <v>18.105</v>
      </c>
      <c r="BY6" s="67">
        <v>17.72</v>
      </c>
      <c r="BZ6" s="67">
        <v>17.87</v>
      </c>
      <c r="CA6" s="67">
        <v>17.899999999999999</v>
      </c>
      <c r="CB6" s="67">
        <v>17.829999999999998</v>
      </c>
      <c r="CC6" s="60">
        <v>16.600000000000001</v>
      </c>
      <c r="CD6" s="60">
        <v>16.899999999999999</v>
      </c>
      <c r="CE6" s="60">
        <v>15.2</v>
      </c>
      <c r="CF6" s="60">
        <v>14.7</v>
      </c>
      <c r="CG6" s="62">
        <v>14.6</v>
      </c>
      <c r="CH6" s="60">
        <v>14.5</v>
      </c>
      <c r="CI6" s="60">
        <v>14</v>
      </c>
      <c r="CJ6" s="60">
        <v>13.4</v>
      </c>
      <c r="CK6" s="60">
        <v>13.7</v>
      </c>
      <c r="CL6" s="60">
        <v>13.3</v>
      </c>
      <c r="CM6" s="60">
        <v>12.8</v>
      </c>
      <c r="CN6" s="60">
        <v>12.642989739460742</v>
      </c>
      <c r="CO6" s="60">
        <v>13.1273406904811</v>
      </c>
      <c r="CP6" s="60">
        <v>12.8</v>
      </c>
      <c r="CQ6" s="60">
        <v>12.3</v>
      </c>
      <c r="CR6" s="60">
        <v>12.5</v>
      </c>
      <c r="CS6" s="62">
        <v>12.6</v>
      </c>
      <c r="CT6" s="60">
        <v>11.1</v>
      </c>
      <c r="CU6" s="60">
        <v>11.3</v>
      </c>
      <c r="CV6" s="60">
        <v>11.102568588080697</v>
      </c>
      <c r="CW6" s="60">
        <v>10.4</v>
      </c>
      <c r="CX6" s="79">
        <v>10.7</v>
      </c>
      <c r="CY6" s="79">
        <v>10.95</v>
      </c>
      <c r="CZ6" s="79">
        <v>10.56</v>
      </c>
      <c r="DA6" s="79">
        <v>10.8</v>
      </c>
      <c r="DB6" s="79">
        <v>10.8</v>
      </c>
      <c r="DC6" s="79">
        <v>10.5</v>
      </c>
      <c r="DD6" s="79">
        <v>10.3</v>
      </c>
      <c r="DE6" s="80">
        <v>10.4</v>
      </c>
      <c r="DF6" s="81">
        <v>5.5298128020000004</v>
      </c>
      <c r="DG6" s="79">
        <v>5.7285664939999998</v>
      </c>
      <c r="DH6" s="79">
        <v>6.155627076</v>
      </c>
      <c r="DI6" s="79">
        <v>6.1202832479999998</v>
      </c>
      <c r="DJ6" s="79">
        <v>6.7374018109999998</v>
      </c>
      <c r="DK6" s="79">
        <v>7.228302491</v>
      </c>
      <c r="DL6" s="79">
        <v>7.0778104800000001</v>
      </c>
      <c r="DM6" s="79">
        <v>7.3523494349999998</v>
      </c>
      <c r="DN6" s="82">
        <v>7.3042893250000001</v>
      </c>
      <c r="DO6" s="82">
        <v>7.4949119460000002</v>
      </c>
      <c r="DP6" s="82">
        <v>8.0336501479999995</v>
      </c>
      <c r="DQ6" s="83">
        <v>7.7723850539999999</v>
      </c>
      <c r="DR6" s="84">
        <v>7.7623256710000001</v>
      </c>
      <c r="DS6" s="82">
        <v>7.7658162690000001</v>
      </c>
      <c r="DT6" s="82">
        <v>7.8101105799999999</v>
      </c>
      <c r="DU6" s="82">
        <v>11.05808539</v>
      </c>
      <c r="DV6" s="85">
        <v>11.96154012</v>
      </c>
      <c r="DW6" s="85">
        <v>11.894142540000001</v>
      </c>
      <c r="DX6" s="85">
        <v>12.058655379999999</v>
      </c>
      <c r="DY6" s="85">
        <v>11.0937138</v>
      </c>
      <c r="DZ6" s="85">
        <v>10.953055389999999</v>
      </c>
      <c r="EA6" s="85">
        <v>10.728160949999999</v>
      </c>
      <c r="EB6" s="85">
        <v>10.2126734</v>
      </c>
      <c r="EC6" s="85">
        <v>10.93863157</v>
      </c>
      <c r="ED6" s="86">
        <v>10.07823024</v>
      </c>
      <c r="EE6" s="85">
        <v>10.44225868</v>
      </c>
      <c r="EF6" s="85">
        <v>10.87111711</v>
      </c>
      <c r="EG6" s="85">
        <v>8.6288384360000006</v>
      </c>
      <c r="EH6" s="85">
        <v>7.3396505760000004</v>
      </c>
      <c r="EI6" s="85">
        <v>7.5421708169999997</v>
      </c>
      <c r="EJ6" s="85">
        <v>8.8518681529999999</v>
      </c>
      <c r="EK6" s="85">
        <v>9.4681097639999994</v>
      </c>
      <c r="EL6" s="85">
        <v>9.9799713719999996</v>
      </c>
      <c r="EM6" s="85">
        <v>10.354906010000001</v>
      </c>
      <c r="EN6" s="85">
        <v>11.40526616</v>
      </c>
      <c r="EO6" s="87">
        <v>11.83774771</v>
      </c>
      <c r="EP6" s="86">
        <v>13.3</v>
      </c>
      <c r="EQ6" s="85">
        <v>15.4</v>
      </c>
      <c r="ER6" s="85">
        <v>18.600000000000001</v>
      </c>
      <c r="ES6" s="85">
        <v>22.5</v>
      </c>
      <c r="ET6" s="85">
        <v>26.6</v>
      </c>
      <c r="EU6" s="85">
        <v>28.6</v>
      </c>
      <c r="EV6" s="85">
        <v>30.5</v>
      </c>
      <c r="EW6" s="85">
        <v>32.799999999999997</v>
      </c>
      <c r="EX6" s="85">
        <v>36.200000000000003</v>
      </c>
      <c r="EY6" s="85">
        <v>39.700000000000003</v>
      </c>
      <c r="EZ6" s="85">
        <v>49.7</v>
      </c>
      <c r="FA6" s="87">
        <v>53.2</v>
      </c>
      <c r="FB6" s="86">
        <v>52.770298820000001</v>
      </c>
      <c r="FC6" s="85">
        <v>51.998579579999998</v>
      </c>
      <c r="FD6" s="85">
        <v>44.64386623</v>
      </c>
      <c r="FE6" s="85">
        <v>41.657514130000003</v>
      </c>
      <c r="FF6" s="85">
        <v>42.78715528</v>
      </c>
      <c r="FG6" s="85">
        <v>43.468151769999999</v>
      </c>
      <c r="FH6" s="85">
        <v>44.201057179999999</v>
      </c>
      <c r="FI6" s="85">
        <v>40.986281419999997</v>
      </c>
      <c r="FJ6" s="85">
        <v>38.990033750000002</v>
      </c>
      <c r="FK6" s="85">
        <v>36.169323609999999</v>
      </c>
      <c r="FL6" s="85">
        <v>27.164794440000001</v>
      </c>
      <c r="FM6" s="87">
        <v>24.18249389</v>
      </c>
      <c r="FN6" s="86">
        <v>24.155105989999999</v>
      </c>
      <c r="FO6" s="85">
        <v>24</v>
      </c>
      <c r="FP6" s="85">
        <v>26.3</v>
      </c>
      <c r="FQ6" s="85">
        <v>24.8</v>
      </c>
      <c r="FR6" s="85">
        <v>22.6</v>
      </c>
      <c r="FS6" s="85">
        <v>22.1</v>
      </c>
      <c r="FT6" s="85">
        <v>19.899999999999999</v>
      </c>
      <c r="FU6" s="85">
        <v>19.399999999999999</v>
      </c>
      <c r="FV6" s="85">
        <v>20.8</v>
      </c>
      <c r="FW6" s="85">
        <v>21.4</v>
      </c>
      <c r="FX6" s="85">
        <v>22.4</v>
      </c>
      <c r="FY6" s="87">
        <v>23.1</v>
      </c>
      <c r="FZ6" s="86">
        <v>22.8</v>
      </c>
      <c r="GA6" s="85">
        <v>22.4</v>
      </c>
      <c r="GB6" s="85">
        <v>23.2</v>
      </c>
      <c r="GC6" s="85">
        <v>20.97802227</v>
      </c>
      <c r="GD6" s="85">
        <v>18.409780550000001</v>
      </c>
      <c r="GE6" s="85">
        <v>12.99794741</v>
      </c>
      <c r="GF6" s="85">
        <v>11.996</v>
      </c>
      <c r="GG6" s="85">
        <v>11.518700000000001</v>
      </c>
      <c r="GH6" s="85">
        <v>8.8262999999999998</v>
      </c>
      <c r="GI6" s="85">
        <v>7.3731857810000001</v>
      </c>
      <c r="GJ6" s="85">
        <v>5.4490571399999999</v>
      </c>
      <c r="GK6" s="87">
        <v>4.56632601</v>
      </c>
    </row>
    <row r="7" spans="1:193" ht="30.75" customHeight="1" x14ac:dyDescent="0.45">
      <c r="A7" s="2858" t="s">
        <v>144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2784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1"/>
      <c r="AA7" s="88"/>
      <c r="AB7" s="60"/>
      <c r="AC7" s="60"/>
      <c r="AD7" s="60"/>
      <c r="AE7" s="60"/>
      <c r="AF7" s="88"/>
      <c r="AG7" s="88"/>
      <c r="AH7" s="88"/>
      <c r="AI7" s="88"/>
      <c r="AJ7" s="88"/>
      <c r="AK7" s="89"/>
      <c r="AL7" s="37"/>
      <c r="AM7" s="37"/>
      <c r="AN7" s="37"/>
      <c r="AO7" s="39"/>
      <c r="AP7" s="39"/>
      <c r="AQ7" s="37"/>
      <c r="AR7" s="37"/>
      <c r="AS7" s="37"/>
      <c r="AT7" s="37"/>
      <c r="AU7" s="37"/>
      <c r="AV7" s="37"/>
      <c r="AW7" s="37"/>
      <c r="AX7" s="56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55"/>
      <c r="BJ7" s="37"/>
      <c r="BK7" s="37"/>
      <c r="BL7" s="37"/>
      <c r="BM7" s="90"/>
      <c r="BN7" s="90"/>
      <c r="BO7" s="90"/>
      <c r="BP7" s="90"/>
      <c r="BQ7" s="91"/>
      <c r="BR7" s="91"/>
      <c r="BS7" s="91"/>
      <c r="BT7" s="91"/>
      <c r="BU7" s="91"/>
      <c r="BV7" s="92"/>
      <c r="BW7" s="67"/>
      <c r="BX7" s="67"/>
      <c r="BY7" s="67"/>
      <c r="BZ7" s="67"/>
      <c r="CA7" s="67"/>
      <c r="CB7" s="67"/>
      <c r="CC7" s="59"/>
      <c r="CD7" s="59"/>
      <c r="CE7" s="59"/>
      <c r="CF7" s="59"/>
      <c r="CG7" s="93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9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9"/>
      <c r="DF7" s="70"/>
      <c r="DG7" s="68"/>
      <c r="DH7" s="68"/>
      <c r="DI7" s="68"/>
      <c r="DJ7" s="68"/>
      <c r="DK7" s="68"/>
      <c r="DL7" s="68"/>
      <c r="DM7" s="68"/>
      <c r="DN7" s="94"/>
      <c r="DO7" s="94"/>
      <c r="DP7" s="94"/>
      <c r="DQ7" s="95"/>
      <c r="DR7" s="96"/>
      <c r="DS7" s="94"/>
      <c r="DT7" s="94"/>
      <c r="DU7" s="94"/>
      <c r="DV7" s="74"/>
      <c r="DW7" s="74"/>
      <c r="DX7" s="74"/>
      <c r="DY7" s="74"/>
      <c r="DZ7" s="74"/>
      <c r="EA7" s="74"/>
      <c r="EB7" s="74"/>
      <c r="EC7" s="74"/>
      <c r="ED7" s="75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6"/>
      <c r="EP7" s="75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6"/>
      <c r="FB7" s="75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6"/>
      <c r="FN7" s="75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6"/>
      <c r="FZ7" s="75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6"/>
    </row>
    <row r="8" spans="1:193" ht="30.75" customHeight="1" x14ac:dyDescent="0.45">
      <c r="A8" s="2857" t="s">
        <v>145</v>
      </c>
      <c r="B8" s="97">
        <v>18.623614466393512</v>
      </c>
      <c r="C8" s="97">
        <v>16.565654005381436</v>
      </c>
      <c r="D8" s="97">
        <v>9.7717794576025483</v>
      </c>
      <c r="E8" s="97">
        <v>7.5553117617879639</v>
      </c>
      <c r="F8" s="97">
        <v>8.8437634436619561</v>
      </c>
      <c r="G8" s="97">
        <v>10.021160015129006</v>
      </c>
      <c r="H8" s="97">
        <v>8.5887485630747218</v>
      </c>
      <c r="I8" s="97">
        <v>10.004962501882231</v>
      </c>
      <c r="J8" s="97">
        <v>10.32379984416114</v>
      </c>
      <c r="K8" s="97">
        <v>12.604191806753452</v>
      </c>
      <c r="L8" s="97">
        <v>16.346476864686601</v>
      </c>
      <c r="M8" s="2784">
        <v>17.523658613195025</v>
      </c>
      <c r="N8" s="60">
        <v>14.667518465304784</v>
      </c>
      <c r="O8" s="60">
        <v>7.0768377702944196</v>
      </c>
      <c r="P8" s="60">
        <v>9.6814049656047239</v>
      </c>
      <c r="Q8" s="60">
        <v>14.846965677247503</v>
      </c>
      <c r="R8" s="60">
        <v>16.393166037868532</v>
      </c>
      <c r="S8" s="60">
        <v>19.47099645838297</v>
      </c>
      <c r="T8" s="60">
        <v>24.387278895738042</v>
      </c>
      <c r="U8" s="60">
        <v>24.663620532636333</v>
      </c>
      <c r="V8" s="60">
        <v>26.576680096117645</v>
      </c>
      <c r="W8" s="60">
        <v>26.016734992973412</v>
      </c>
      <c r="X8" s="60">
        <v>26.610394776274248</v>
      </c>
      <c r="Y8" s="60">
        <v>29.155195911074848</v>
      </c>
      <c r="Z8" s="61">
        <v>32.104317351276521</v>
      </c>
      <c r="AA8" s="60">
        <v>42.92115991717931</v>
      </c>
      <c r="AB8" s="60">
        <v>44.615083581977011</v>
      </c>
      <c r="AC8" s="88">
        <v>37.364587410501372</v>
      </c>
      <c r="AD8" s="60">
        <v>39.411782807483185</v>
      </c>
      <c r="AE8" s="88">
        <v>35.358351077967612</v>
      </c>
      <c r="AF8" s="88">
        <v>37.725270654495134</v>
      </c>
      <c r="AG8" s="88">
        <v>40.165627588065988</v>
      </c>
      <c r="AH8" s="88">
        <v>40.381286219242661</v>
      </c>
      <c r="AI8" s="88">
        <v>40.893456932667419</v>
      </c>
      <c r="AJ8" s="88">
        <v>35.939628687455169</v>
      </c>
      <c r="AK8" s="89">
        <v>31.134548713636832</v>
      </c>
      <c r="AL8" s="88">
        <v>31.347815492405683</v>
      </c>
      <c r="AM8" s="88">
        <v>33.020474055475255</v>
      </c>
      <c r="AN8" s="88">
        <v>29.777622301959639</v>
      </c>
      <c r="AO8" s="60">
        <v>31.195515271504661</v>
      </c>
      <c r="AP8" s="60">
        <v>32.679234539441126</v>
      </c>
      <c r="AQ8" s="88">
        <v>33.513084977369381</v>
      </c>
      <c r="AR8" s="88">
        <v>29.929291055810815</v>
      </c>
      <c r="AS8" s="88">
        <v>28.193603977410731</v>
      </c>
      <c r="AT8" s="88">
        <v>26.604383839046776</v>
      </c>
      <c r="AU8" s="88">
        <v>24.991254233193018</v>
      </c>
      <c r="AV8" s="88">
        <v>25.856579148920279</v>
      </c>
      <c r="AW8" s="88">
        <v>28.576524701187299</v>
      </c>
      <c r="AX8" s="98">
        <v>33.771424966380216</v>
      </c>
      <c r="AY8" s="88">
        <v>33.984756836640841</v>
      </c>
      <c r="AZ8" s="88">
        <v>40.382174250830928</v>
      </c>
      <c r="BA8" s="88">
        <v>47.119042522517532</v>
      </c>
      <c r="BB8" s="88">
        <v>47.172139974052499</v>
      </c>
      <c r="BC8" s="88">
        <v>45.829646218852105</v>
      </c>
      <c r="BD8" s="88">
        <v>49.309505505597542</v>
      </c>
      <c r="BE8" s="88">
        <v>46.913181317319676</v>
      </c>
      <c r="BF8" s="88">
        <v>47.496135660282171</v>
      </c>
      <c r="BG8" s="88">
        <v>47.123363630854072</v>
      </c>
      <c r="BH8" s="88">
        <v>48.398261631801475</v>
      </c>
      <c r="BI8" s="89">
        <v>42.5927874843103</v>
      </c>
      <c r="BJ8" s="88">
        <v>35.352032516645224</v>
      </c>
      <c r="BK8" s="88">
        <v>36.516229176417568</v>
      </c>
      <c r="BL8" s="88">
        <v>36.389889357164648</v>
      </c>
      <c r="BM8" s="90">
        <v>33.164456572403836</v>
      </c>
      <c r="BN8" s="90">
        <v>30.198754194216026</v>
      </c>
      <c r="BO8" s="90">
        <v>33.260924721887484</v>
      </c>
      <c r="BP8" s="90">
        <v>18.945797706391577</v>
      </c>
      <c r="BQ8" s="60">
        <v>25.550799938378034</v>
      </c>
      <c r="BR8" s="60">
        <v>21.637886274765993</v>
      </c>
      <c r="BS8" s="60">
        <v>22.68828636462419</v>
      </c>
      <c r="BT8" s="60">
        <v>20.349074824320425</v>
      </c>
      <c r="BU8" s="60">
        <v>24.523470579083483</v>
      </c>
      <c r="BV8" s="61">
        <v>24.195815512387988</v>
      </c>
      <c r="BW8" s="60">
        <v>19.493064713033114</v>
      </c>
      <c r="BX8" s="60">
        <v>11.215475443616384</v>
      </c>
      <c r="BY8" s="60">
        <v>11.093404720208632</v>
      </c>
      <c r="BZ8" s="60">
        <v>10.128377288025758</v>
      </c>
      <c r="CA8" s="60">
        <v>8.4867523531886526</v>
      </c>
      <c r="CB8" s="60">
        <v>16.355610146162689</v>
      </c>
      <c r="CC8" s="60">
        <v>12.444613654124193</v>
      </c>
      <c r="CD8" s="60">
        <v>12.565338061566944</v>
      </c>
      <c r="CE8" s="67">
        <v>12.138409759793323</v>
      </c>
      <c r="CF8" s="67">
        <v>13.453572453037911</v>
      </c>
      <c r="CG8" s="99">
        <v>14.427229181081191</v>
      </c>
      <c r="CH8" s="60">
        <v>14.913842943372146</v>
      </c>
      <c r="CI8" s="60">
        <v>17.477167443885101</v>
      </c>
      <c r="CJ8" s="60">
        <v>19.448835073067915</v>
      </c>
      <c r="CK8" s="60">
        <v>16.055748138186843</v>
      </c>
      <c r="CL8" s="60">
        <v>16.24396089226261</v>
      </c>
      <c r="CM8" s="60">
        <v>15.130048193340052</v>
      </c>
      <c r="CN8" s="60">
        <v>14.402825269351016</v>
      </c>
      <c r="CO8" s="60">
        <v>6.5024497006834103</v>
      </c>
      <c r="CP8" s="60">
        <v>9.624763049063878</v>
      </c>
      <c r="CQ8" s="60">
        <v>14.905688796154614</v>
      </c>
      <c r="CR8" s="60">
        <v>12.408164616802186</v>
      </c>
      <c r="CS8" s="62">
        <v>13.352352036815729</v>
      </c>
      <c r="CT8" s="68">
        <v>11.657270216233929</v>
      </c>
      <c r="CU8" s="68">
        <v>2.442824680329303</v>
      </c>
      <c r="CV8" s="68">
        <v>2.3562015026441285</v>
      </c>
      <c r="CW8" s="68">
        <v>5.5735715834200672</v>
      </c>
      <c r="CX8" s="68">
        <v>5.2735165234119918</v>
      </c>
      <c r="CY8" s="68">
        <v>5.685467096166219</v>
      </c>
      <c r="CZ8" s="68">
        <v>8.0836319462402439</v>
      </c>
      <c r="DA8" s="68">
        <v>1.9570060313442106</v>
      </c>
      <c r="DB8" s="68">
        <v>3.6715027915746434</v>
      </c>
      <c r="DC8" s="100">
        <v>-1.3818153798095034</v>
      </c>
      <c r="DD8" s="71">
        <v>-0.72373145939230721</v>
      </c>
      <c r="DE8" s="72">
        <v>-1.8678958533320578</v>
      </c>
      <c r="DF8" s="73">
        <v>-4.8559238552643214</v>
      </c>
      <c r="DG8" s="68">
        <v>4.8421086561178939</v>
      </c>
      <c r="DH8" s="68">
        <v>5.9314513205207309</v>
      </c>
      <c r="DI8" s="68">
        <v>4.0634049591325327</v>
      </c>
      <c r="DJ8" s="68">
        <v>3.8382871351217318</v>
      </c>
      <c r="DK8" s="68">
        <v>1.9466303621873848</v>
      </c>
      <c r="DL8" s="71">
        <v>-0.64023911228034969</v>
      </c>
      <c r="DM8" s="68">
        <v>12.43626221545966</v>
      </c>
      <c r="DN8" s="68">
        <v>11.556477014750666</v>
      </c>
      <c r="DO8" s="68">
        <v>13.14195261786204</v>
      </c>
      <c r="DP8" s="68">
        <v>17.643250298225933</v>
      </c>
      <c r="DQ8" s="69">
        <v>18.028154185676094</v>
      </c>
      <c r="DR8" s="70">
        <v>26.814816176502276</v>
      </c>
      <c r="DS8" s="68">
        <v>21.773809833531388</v>
      </c>
      <c r="DT8" s="68">
        <v>19.693776268315343</v>
      </c>
      <c r="DU8" s="68">
        <v>17.937037703245839</v>
      </c>
      <c r="DV8" s="74">
        <v>16.474532662194697</v>
      </c>
      <c r="DW8" s="74">
        <v>14.229606396558125</v>
      </c>
      <c r="DX8" s="74">
        <v>13.99349042954432</v>
      </c>
      <c r="DY8" s="74">
        <v>14.250387533826459</v>
      </c>
      <c r="DZ8" s="74">
        <v>12.641913618757371</v>
      </c>
      <c r="EA8" s="74">
        <v>13.423548893153381</v>
      </c>
      <c r="EB8" s="74">
        <v>10.500463877275678</v>
      </c>
      <c r="EC8" s="74">
        <v>10.588800657189946</v>
      </c>
      <c r="ED8" s="75">
        <v>6.5894561610000002</v>
      </c>
      <c r="EE8" s="74">
        <v>7.3756167780000004</v>
      </c>
      <c r="EF8" s="74">
        <v>4.8151444779999997</v>
      </c>
      <c r="EG8" s="74">
        <v>6.9085117470000004</v>
      </c>
      <c r="EH8" s="74">
        <v>7.7100052190000001</v>
      </c>
      <c r="EI8" s="74">
        <v>6.7604253390000002</v>
      </c>
      <c r="EJ8" s="74">
        <v>10.2890297</v>
      </c>
      <c r="EK8" s="74">
        <v>9.5489521790000005</v>
      </c>
      <c r="EL8" s="74">
        <v>10.50305691</v>
      </c>
      <c r="EM8" s="74">
        <v>10.130841220000001</v>
      </c>
      <c r="EN8" s="74">
        <v>10.19173977</v>
      </c>
      <c r="EO8" s="76">
        <v>11.14642119</v>
      </c>
      <c r="EP8" s="75">
        <v>14.369174250390326</v>
      </c>
      <c r="EQ8" s="74">
        <v>17.070500272434884</v>
      </c>
      <c r="ER8" s="74">
        <v>26.209946602454703</v>
      </c>
      <c r="ES8" s="74">
        <v>26.512856967651555</v>
      </c>
      <c r="ET8" s="74">
        <v>28.131141146068252</v>
      </c>
      <c r="EU8" s="74">
        <v>33.730327366303349</v>
      </c>
      <c r="EV8" s="74">
        <v>32.993825345455448</v>
      </c>
      <c r="EW8" s="74">
        <v>35.759910024492505</v>
      </c>
      <c r="EX8" s="74">
        <v>42.284123272937805</v>
      </c>
      <c r="EY8" s="74">
        <v>57.282850416706601</v>
      </c>
      <c r="EZ8" s="74">
        <v>58.091440443670983</v>
      </c>
      <c r="FA8" s="76">
        <v>31.761272295098554</v>
      </c>
      <c r="FB8" s="75">
        <v>37.133566705770548</v>
      </c>
      <c r="FC8" s="74">
        <v>29.458565191001405</v>
      </c>
      <c r="FD8" s="74">
        <v>23.538250092915881</v>
      </c>
      <c r="FE8" s="74">
        <v>19.765481251886886</v>
      </c>
      <c r="FF8" s="74">
        <v>17.830035655430933</v>
      </c>
      <c r="FG8" s="74">
        <v>16.112407604361945</v>
      </c>
      <c r="FH8" s="74">
        <v>15.362318908330174</v>
      </c>
      <c r="FI8" s="74">
        <v>10.646015604936633</v>
      </c>
      <c r="FJ8" s="74">
        <v>4.3973440979028222</v>
      </c>
      <c r="FK8" s="74">
        <v>-7.4682059754952785</v>
      </c>
      <c r="FL8" s="74">
        <v>-7.0494636196865468</v>
      </c>
      <c r="FM8" s="76">
        <v>10.675290768367773</v>
      </c>
      <c r="FN8" s="75">
        <v>0.23018107246020048</v>
      </c>
      <c r="FO8" s="74">
        <v>5.0574206455374249</v>
      </c>
      <c r="FP8" s="74">
        <v>8.1552957286552097</v>
      </c>
      <c r="FQ8" s="74">
        <v>10.759304070281917</v>
      </c>
      <c r="FR8" s="74">
        <v>14.9098250898549</v>
      </c>
      <c r="FS8" s="74">
        <v>17.614284589022212</v>
      </c>
      <c r="FT8" s="74">
        <v>17.741022760849322</v>
      </c>
      <c r="FU8" s="74">
        <v>21.696090494837648</v>
      </c>
      <c r="FV8" s="74">
        <v>25.643803914274233</v>
      </c>
      <c r="FW8" s="74">
        <v>28.831828155285244</v>
      </c>
      <c r="FX8" s="74">
        <v>29.175498489879214</v>
      </c>
      <c r="FY8" s="76">
        <v>26.307332617279066</v>
      </c>
      <c r="FZ8" s="75">
        <v>29.367206776154099</v>
      </c>
      <c r="GA8" s="74">
        <v>26.920143777720252</v>
      </c>
      <c r="GB8" s="74">
        <v>24.306648539076605</v>
      </c>
      <c r="GC8" s="74">
        <v>19.909875733325677</v>
      </c>
      <c r="GD8" s="74">
        <v>9.7175208290152852</v>
      </c>
      <c r="GE8" s="74">
        <v>8.5710388014920369</v>
      </c>
      <c r="GF8" s="74">
        <v>7.9546802954201752</v>
      </c>
      <c r="GG8" s="74">
        <v>13.332779615737181</v>
      </c>
      <c r="GH8" s="74">
        <v>15.081364677492417</v>
      </c>
      <c r="GI8" s="74">
        <v>13.900337021356577</v>
      </c>
      <c r="GJ8" s="74">
        <v>18.771620872048729</v>
      </c>
      <c r="GK8" s="76">
        <v>19.151473172003989</v>
      </c>
    </row>
    <row r="9" spans="1:193" ht="30.75" customHeight="1" x14ac:dyDescent="0.45">
      <c r="A9" s="2857" t="s">
        <v>146</v>
      </c>
      <c r="B9" s="97">
        <v>28.228536914643996</v>
      </c>
      <c r="C9" s="97">
        <v>27.460821931157</v>
      </c>
      <c r="D9" s="97">
        <v>57.614804043995413</v>
      </c>
      <c r="E9" s="97">
        <v>35.677248045471188</v>
      </c>
      <c r="F9" s="97">
        <v>35.700664125815408</v>
      </c>
      <c r="G9" s="97">
        <v>34.683283803938039</v>
      </c>
      <c r="H9" s="97">
        <v>37.719621547614167</v>
      </c>
      <c r="I9" s="97">
        <v>36.664426272012541</v>
      </c>
      <c r="J9" s="97">
        <v>47.111959312625686</v>
      </c>
      <c r="K9" s="97">
        <v>42.251762250813599</v>
      </c>
      <c r="L9" s="97">
        <v>42.273922691432354</v>
      </c>
      <c r="M9" s="2784">
        <v>45.007710149701573</v>
      </c>
      <c r="N9" s="60">
        <v>41.579902269148562</v>
      </c>
      <c r="O9" s="60">
        <v>51.499199403175488</v>
      </c>
      <c r="P9" s="60">
        <v>37.57486182458014</v>
      </c>
      <c r="Q9" s="60">
        <v>48.983431075545482</v>
      </c>
      <c r="R9" s="60">
        <v>53.211478801455023</v>
      </c>
      <c r="S9" s="60">
        <v>52.499842915701578</v>
      </c>
      <c r="T9" s="60">
        <v>52.675366259601098</v>
      </c>
      <c r="U9" s="60">
        <v>48.396192600799417</v>
      </c>
      <c r="V9" s="60">
        <v>37.832538699494719</v>
      </c>
      <c r="W9" s="60">
        <v>41.302697786976928</v>
      </c>
      <c r="X9" s="60">
        <v>43.614278496129309</v>
      </c>
      <c r="Y9" s="60">
        <v>31.067764717251812</v>
      </c>
      <c r="Z9" s="61">
        <v>38.777568317989328</v>
      </c>
      <c r="AA9" s="60">
        <v>24.974592989449619</v>
      </c>
      <c r="AB9" s="60">
        <v>16.879225833983114</v>
      </c>
      <c r="AC9" s="88">
        <v>20.224505796557079</v>
      </c>
      <c r="AD9" s="60">
        <v>35.728537505057091</v>
      </c>
      <c r="AE9" s="88">
        <v>45.068329102851592</v>
      </c>
      <c r="AF9" s="88">
        <v>38.01560919986899</v>
      </c>
      <c r="AG9" s="88">
        <v>31.551988107716177</v>
      </c>
      <c r="AH9" s="88">
        <v>49.302822601773414</v>
      </c>
      <c r="AI9" s="88">
        <v>30.03804302968598</v>
      </c>
      <c r="AJ9" s="88">
        <v>30.852083619055538</v>
      </c>
      <c r="AK9" s="89">
        <v>36.004354137107072</v>
      </c>
      <c r="AL9" s="88">
        <v>32.817804017645337</v>
      </c>
      <c r="AM9" s="88">
        <v>47.786033350081468</v>
      </c>
      <c r="AN9" s="88">
        <v>47.332830608297115</v>
      </c>
      <c r="AO9" s="60">
        <v>46.387631391311061</v>
      </c>
      <c r="AP9" s="60">
        <v>24.499834755217421</v>
      </c>
      <c r="AQ9" s="88">
        <v>18.484016059863649</v>
      </c>
      <c r="AR9" s="88">
        <v>19.587890493087691</v>
      </c>
      <c r="AS9" s="88">
        <v>28.857770230598966</v>
      </c>
      <c r="AT9" s="88">
        <v>21.025251126034703</v>
      </c>
      <c r="AU9" s="88">
        <v>18.617204195149782</v>
      </c>
      <c r="AV9" s="88">
        <v>14.759591462832944</v>
      </c>
      <c r="AW9" s="88">
        <v>15.147806955345967</v>
      </c>
      <c r="AX9" s="98">
        <v>16.422226299481469</v>
      </c>
      <c r="AY9" s="88">
        <v>18.739577482523728</v>
      </c>
      <c r="AZ9" s="88">
        <v>22.722528949812503</v>
      </c>
      <c r="BA9" s="88">
        <v>28.704838982769189</v>
      </c>
      <c r="BB9" s="88">
        <v>38.155297922890071</v>
      </c>
      <c r="BC9" s="88">
        <v>36.784557331220277</v>
      </c>
      <c r="BD9" s="88">
        <v>39.399669110110459</v>
      </c>
      <c r="BE9" s="88">
        <v>40.652187861775445</v>
      </c>
      <c r="BF9" s="88">
        <v>35.372052179876</v>
      </c>
      <c r="BG9" s="88">
        <v>46.888518060103102</v>
      </c>
      <c r="BH9" s="88">
        <v>47.467619055801499</v>
      </c>
      <c r="BI9" s="89">
        <v>30.200881444746152</v>
      </c>
      <c r="BJ9" s="88">
        <v>37.893773586060007</v>
      </c>
      <c r="BK9" s="88">
        <v>28.418731061758564</v>
      </c>
      <c r="BL9" s="88">
        <v>23.811107586467696</v>
      </c>
      <c r="BM9" s="90">
        <v>15.71592815942504</v>
      </c>
      <c r="BN9" s="90">
        <v>17.737281769850966</v>
      </c>
      <c r="BO9" s="90">
        <v>13.471353835473931</v>
      </c>
      <c r="BP9" s="90">
        <v>7.1765050549755349</v>
      </c>
      <c r="BQ9" s="60">
        <v>8.8484900603086345</v>
      </c>
      <c r="BR9" s="60">
        <v>6.9223085179610289</v>
      </c>
      <c r="BS9" s="60">
        <v>12.104031380794854</v>
      </c>
      <c r="BT9" s="60">
        <v>8.3360902262406888</v>
      </c>
      <c r="BU9" s="60">
        <v>24.197954781556575</v>
      </c>
      <c r="BV9" s="61">
        <v>30.63079469879537</v>
      </c>
      <c r="BW9" s="60">
        <v>15.244490572470305</v>
      </c>
      <c r="BX9" s="60">
        <v>25.954404977438372</v>
      </c>
      <c r="BY9" s="60">
        <v>28.583236871040675</v>
      </c>
      <c r="BZ9" s="60">
        <v>15.754142012996519</v>
      </c>
      <c r="CA9" s="60">
        <v>29.910649291276314</v>
      </c>
      <c r="CB9" s="60">
        <v>34.036205707066493</v>
      </c>
      <c r="CC9" s="60">
        <v>28.005661660280644</v>
      </c>
      <c r="CD9" s="60">
        <v>35.614928270264933</v>
      </c>
      <c r="CE9" s="60">
        <v>28.247509352731438</v>
      </c>
      <c r="CF9" s="60">
        <v>30.839334306878975</v>
      </c>
      <c r="CG9" s="62">
        <v>29.595756717024656</v>
      </c>
      <c r="CH9" s="60">
        <v>13.738336009995056</v>
      </c>
      <c r="CI9" s="60">
        <v>24.099186701008591</v>
      </c>
      <c r="CJ9" s="60">
        <v>23.244831555477386</v>
      </c>
      <c r="CK9" s="60">
        <v>21.748022416658518</v>
      </c>
      <c r="CL9" s="60">
        <v>18.808398739326137</v>
      </c>
      <c r="CM9" s="60">
        <v>20.929864267737464</v>
      </c>
      <c r="CN9" s="60">
        <v>26.2018408631018</v>
      </c>
      <c r="CO9" s="60">
        <v>19.668745112604658</v>
      </c>
      <c r="CP9" s="60">
        <v>12.488961043885038</v>
      </c>
      <c r="CQ9" s="60">
        <v>14.366648522810642</v>
      </c>
      <c r="CR9" s="60">
        <v>14.986194731485657</v>
      </c>
      <c r="CS9" s="62">
        <v>13.19864029906519</v>
      </c>
      <c r="CT9" s="60">
        <v>17.008192368522867</v>
      </c>
      <c r="CU9" s="60">
        <v>22.710187105998301</v>
      </c>
      <c r="CV9" s="60">
        <v>15.558296706490404</v>
      </c>
      <c r="CW9" s="60">
        <v>14.825383825526606</v>
      </c>
      <c r="CX9" s="68">
        <v>20.491788746857598</v>
      </c>
      <c r="CY9" s="68">
        <v>13.913298355205161</v>
      </c>
      <c r="CZ9" s="68">
        <v>5.9106888738517549</v>
      </c>
      <c r="DA9" s="68">
        <v>14.222021289477095</v>
      </c>
      <c r="DB9" s="68">
        <v>16.594282538444126</v>
      </c>
      <c r="DC9" s="68">
        <v>4.2516189916957492</v>
      </c>
      <c r="DD9" s="68">
        <v>4.354651283397093</v>
      </c>
      <c r="DE9" s="69">
        <v>4.6452286996910619</v>
      </c>
      <c r="DF9" s="70">
        <v>7.8609729680291229</v>
      </c>
      <c r="DG9" s="68">
        <v>9.3334803880386517</v>
      </c>
      <c r="DH9" s="68">
        <v>16.855938203983278</v>
      </c>
      <c r="DI9" s="68">
        <v>7.5489369408814122</v>
      </c>
      <c r="DJ9" s="68">
        <v>10.581004086765343</v>
      </c>
      <c r="DK9" s="68">
        <v>8.1294272637253862</v>
      </c>
      <c r="DL9" s="68">
        <v>14.707268594832335</v>
      </c>
      <c r="DM9" s="68">
        <v>15.003599836106618</v>
      </c>
      <c r="DN9" s="68">
        <v>14.021464773214998</v>
      </c>
      <c r="DO9" s="68">
        <v>26.066580390317505</v>
      </c>
      <c r="DP9" s="68">
        <v>20.863487621274281</v>
      </c>
      <c r="DQ9" s="80">
        <v>34.393607259653571</v>
      </c>
      <c r="DR9" s="70">
        <v>24.139038853758944</v>
      </c>
      <c r="DS9" s="68">
        <v>19.116032898181068</v>
      </c>
      <c r="DT9" s="68">
        <v>20.409180298508378</v>
      </c>
      <c r="DU9" s="68">
        <v>21.704855172358783</v>
      </c>
      <c r="DV9" s="74">
        <v>22.328978851651637</v>
      </c>
      <c r="DW9" s="74">
        <v>16.618673776973036</v>
      </c>
      <c r="DX9" s="74">
        <v>24.390229699252153</v>
      </c>
      <c r="DY9" s="74">
        <v>20.243674181616143</v>
      </c>
      <c r="DZ9" s="74">
        <v>31.745079658475106</v>
      </c>
      <c r="EA9" s="74">
        <v>26.143692636369241</v>
      </c>
      <c r="EB9" s="74">
        <v>31.435196490246241</v>
      </c>
      <c r="EC9" s="74">
        <v>24.868595156221041</v>
      </c>
      <c r="ED9" s="75">
        <v>31.660921396415876</v>
      </c>
      <c r="EE9" s="74">
        <v>34.830597097905084</v>
      </c>
      <c r="EF9" s="74">
        <v>22.529807457321539</v>
      </c>
      <c r="EG9" s="74">
        <v>31.952930046752925</v>
      </c>
      <c r="EH9" s="74">
        <v>35.54009585788576</v>
      </c>
      <c r="EI9" s="74">
        <v>41.166769412391702</v>
      </c>
      <c r="EJ9" s="74">
        <v>39.850848471029842</v>
      </c>
      <c r="EK9" s="74">
        <v>36.700141063088701</v>
      </c>
      <c r="EL9" s="74">
        <v>29.066062423902455</v>
      </c>
      <c r="EM9" s="74">
        <v>25.855918072138046</v>
      </c>
      <c r="EN9" s="74">
        <v>21.330287581822255</v>
      </c>
      <c r="EO9" s="76">
        <v>20.004302507693986</v>
      </c>
      <c r="EP9" s="75">
        <v>24.493752418002156</v>
      </c>
      <c r="EQ9" s="74">
        <v>21.890646482823083</v>
      </c>
      <c r="ER9" s="74">
        <v>28.540506575579471</v>
      </c>
      <c r="ES9" s="74">
        <v>33.776598005489291</v>
      </c>
      <c r="ET9" s="74">
        <v>27.373977436847085</v>
      </c>
      <c r="EU9" s="74">
        <v>33.757937744959186</v>
      </c>
      <c r="EV9" s="74">
        <v>24.25080158111119</v>
      </c>
      <c r="EW9" s="74">
        <v>33.070586295401959</v>
      </c>
      <c r="EX9" s="74">
        <v>36.642466463459144</v>
      </c>
      <c r="EY9" s="74">
        <v>62.71802381300364</v>
      </c>
      <c r="EZ9" s="74">
        <v>62.602360393430033</v>
      </c>
      <c r="FA9" s="76">
        <v>57.484081864858119</v>
      </c>
      <c r="FB9" s="75">
        <v>39.561937713727268</v>
      </c>
      <c r="FC9" s="74">
        <v>54.315448367911024</v>
      </c>
      <c r="FD9" s="74">
        <v>28.917264082287609</v>
      </c>
      <c r="FE9" s="74">
        <v>46.481882421688979</v>
      </c>
      <c r="FF9" s="74">
        <v>32.41727615037626</v>
      </c>
      <c r="FG9" s="74">
        <v>29.24140059080127</v>
      </c>
      <c r="FH9" s="74">
        <v>22.560053184460926</v>
      </c>
      <c r="FI9" s="74">
        <v>25.518600265771706</v>
      </c>
      <c r="FJ9" s="74">
        <v>18.675880327951731</v>
      </c>
      <c r="FK9" s="74">
        <v>-2.5830391888435833</v>
      </c>
      <c r="FL9" s="74">
        <v>16.908933283778936</v>
      </c>
      <c r="FM9" s="76">
        <v>29.654107562103647</v>
      </c>
      <c r="FN9" s="75">
        <v>26.032789676586265</v>
      </c>
      <c r="FO9" s="74">
        <v>25.291545620037901</v>
      </c>
      <c r="FP9" s="74">
        <v>53.890219083129494</v>
      </c>
      <c r="FQ9" s="74">
        <v>51.878139038083582</v>
      </c>
      <c r="FR9" s="74">
        <v>75.419276495674708</v>
      </c>
      <c r="FS9" s="74">
        <v>77.369634834599239</v>
      </c>
      <c r="FT9" s="74">
        <v>78.189916317669343</v>
      </c>
      <c r="FU9" s="74">
        <v>86.184367322336783</v>
      </c>
      <c r="FV9" s="74">
        <v>90.202603975587053</v>
      </c>
      <c r="FW9" s="74">
        <v>104.48684192291098</v>
      </c>
      <c r="FX9" s="74">
        <v>75.424050387659165</v>
      </c>
      <c r="FY9" s="76">
        <v>47.820161503357305</v>
      </c>
      <c r="FZ9" s="75">
        <v>74.194927577295573</v>
      </c>
      <c r="GA9" s="74">
        <v>68.812715798765907</v>
      </c>
      <c r="GB9" s="74">
        <v>60.826921602270659</v>
      </c>
      <c r="GC9" s="74">
        <v>37.988072635114413</v>
      </c>
      <c r="GD9" s="74">
        <v>27.605837471485508</v>
      </c>
      <c r="GE9" s="74">
        <v>1.9511728603204119</v>
      </c>
      <c r="GF9" s="74">
        <v>14.172902381202306</v>
      </c>
      <c r="GG9" s="74">
        <v>4.4583574904146559</v>
      </c>
      <c r="GH9" s="74">
        <v>-6.3845962386855319</v>
      </c>
      <c r="GI9" s="74">
        <v>7.2781954751533817E-2</v>
      </c>
      <c r="GJ9" s="74">
        <v>-1.6220217008747255</v>
      </c>
      <c r="GK9" s="76">
        <v>12.489925517925599</v>
      </c>
    </row>
    <row r="10" spans="1:193" ht="30.75" customHeight="1" x14ac:dyDescent="0.45">
      <c r="A10" s="2857" t="s">
        <v>147</v>
      </c>
      <c r="B10" s="97">
        <v>27.818003544454694</v>
      </c>
      <c r="C10" s="97">
        <v>31.323367087102795</v>
      </c>
      <c r="D10" s="97">
        <v>34.722829600300642</v>
      </c>
      <c r="E10" s="97">
        <v>31.997381242678593</v>
      </c>
      <c r="F10" s="97">
        <v>32.345334990500582</v>
      </c>
      <c r="G10" s="97">
        <v>34.899768431322563</v>
      </c>
      <c r="H10" s="97">
        <v>31.758380583764946</v>
      </c>
      <c r="I10" s="97">
        <v>33.113643970574991</v>
      </c>
      <c r="J10" s="97">
        <v>35.921570730583838</v>
      </c>
      <c r="K10" s="97">
        <v>39.560786781788963</v>
      </c>
      <c r="L10" s="97">
        <v>39.138147695411398</v>
      </c>
      <c r="M10" s="2784">
        <v>44.834492002309375</v>
      </c>
      <c r="N10" s="60">
        <v>37.226129593840398</v>
      </c>
      <c r="O10" s="60">
        <v>36.192842952570125</v>
      </c>
      <c r="P10" s="60">
        <v>36.409851571041621</v>
      </c>
      <c r="Q10" s="60">
        <v>41.397582158480375</v>
      </c>
      <c r="R10" s="60">
        <v>39.157563199196296</v>
      </c>
      <c r="S10" s="60">
        <v>36.629507811584496</v>
      </c>
      <c r="T10" s="60">
        <v>39.658909565396797</v>
      </c>
      <c r="U10" s="60">
        <v>40.592520734500994</v>
      </c>
      <c r="V10" s="60">
        <v>39.228922260358502</v>
      </c>
      <c r="W10" s="60">
        <v>36.884998754375012</v>
      </c>
      <c r="X10" s="60">
        <v>29.197191898044682</v>
      </c>
      <c r="Y10" s="60">
        <v>30.232454118246888</v>
      </c>
      <c r="Z10" s="61">
        <v>29.663453656494919</v>
      </c>
      <c r="AA10" s="60">
        <v>30.406971094633374</v>
      </c>
      <c r="AB10" s="60">
        <v>23.559319726638783</v>
      </c>
      <c r="AC10" s="88">
        <v>25.023939776643054</v>
      </c>
      <c r="AD10" s="60">
        <v>28.910891625874193</v>
      </c>
      <c r="AE10" s="88">
        <v>30.020672997575737</v>
      </c>
      <c r="AF10" s="88">
        <v>28.109019760242937</v>
      </c>
      <c r="AG10" s="88">
        <v>27.908110543666087</v>
      </c>
      <c r="AH10" s="88">
        <v>24.873170487466467</v>
      </c>
      <c r="AI10" s="88">
        <v>18.502725266140942</v>
      </c>
      <c r="AJ10" s="88">
        <v>27.495576361681074</v>
      </c>
      <c r="AK10" s="89">
        <v>22.907161390998244</v>
      </c>
      <c r="AL10" s="88">
        <v>23.286473093238946</v>
      </c>
      <c r="AM10" s="88">
        <v>24.553591869149962</v>
      </c>
      <c r="AN10" s="88">
        <v>27.856911250117157</v>
      </c>
      <c r="AO10" s="60">
        <v>25.392155322755915</v>
      </c>
      <c r="AP10" s="60">
        <v>21.755755128960285</v>
      </c>
      <c r="AQ10" s="88">
        <v>18.706114513744531</v>
      </c>
      <c r="AR10" s="88">
        <v>20.757574621617756</v>
      </c>
      <c r="AS10" s="88">
        <v>19.397158264456692</v>
      </c>
      <c r="AT10" s="88">
        <v>22.246303488865095</v>
      </c>
      <c r="AU10" s="88">
        <v>24.683619313462792</v>
      </c>
      <c r="AV10" s="88">
        <v>18.986138865393642</v>
      </c>
      <c r="AW10" s="88">
        <v>18.217934502678879</v>
      </c>
      <c r="AX10" s="98">
        <v>23.223098286089304</v>
      </c>
      <c r="AY10" s="88">
        <v>24.744033332556945</v>
      </c>
      <c r="AZ10" s="88">
        <v>25.410596473990644</v>
      </c>
      <c r="BA10" s="88">
        <v>24.739600910912007</v>
      </c>
      <c r="BB10" s="88">
        <v>27.914172294454232</v>
      </c>
      <c r="BC10" s="88">
        <v>27.189676197821868</v>
      </c>
      <c r="BD10" s="88">
        <v>29.594150240242058</v>
      </c>
      <c r="BE10" s="88">
        <v>28.23636735069357</v>
      </c>
      <c r="BF10" s="88">
        <v>24.946982572924735</v>
      </c>
      <c r="BG10" s="88">
        <v>26.120257744194355</v>
      </c>
      <c r="BH10" s="88">
        <v>29.557643863134263</v>
      </c>
      <c r="BI10" s="89">
        <v>33.046997924038934</v>
      </c>
      <c r="BJ10" s="88">
        <v>30.986350962397104</v>
      </c>
      <c r="BK10" s="88">
        <v>29.005495487302202</v>
      </c>
      <c r="BL10" s="88">
        <v>25.526007266752671</v>
      </c>
      <c r="BM10" s="90">
        <v>26.491449398737842</v>
      </c>
      <c r="BN10" s="90">
        <v>24.190044178606641</v>
      </c>
      <c r="BO10" s="90">
        <v>22.938128710403085</v>
      </c>
      <c r="BP10" s="90">
        <v>16.699342740638045</v>
      </c>
      <c r="BQ10" s="60">
        <v>22.66321358738217</v>
      </c>
      <c r="BR10" s="60">
        <v>24.108434007462122</v>
      </c>
      <c r="BS10" s="60">
        <v>27.555429343243574</v>
      </c>
      <c r="BT10" s="60">
        <v>24.826300834879198</v>
      </c>
      <c r="BU10" s="60">
        <v>26.628358568395694</v>
      </c>
      <c r="BV10" s="61">
        <v>26.560933186097046</v>
      </c>
      <c r="BW10" s="60">
        <v>20.138697731565447</v>
      </c>
      <c r="BX10" s="60">
        <v>20.822588786485618</v>
      </c>
      <c r="BY10" s="60">
        <v>21.843446326508587</v>
      </c>
      <c r="BZ10" s="60">
        <v>24.79488640118084</v>
      </c>
      <c r="CA10" s="60">
        <v>23.74242618212692</v>
      </c>
      <c r="CB10" s="60">
        <v>27.985085180824989</v>
      </c>
      <c r="CC10" s="60">
        <v>27.006427471144569</v>
      </c>
      <c r="CD10" s="60">
        <v>26.483626218174994</v>
      </c>
      <c r="CE10" s="67">
        <v>22.694005421614239</v>
      </c>
      <c r="CF10" s="67">
        <v>24.102301490726653</v>
      </c>
      <c r="CG10" s="99">
        <v>24.645384063730248</v>
      </c>
      <c r="CH10" s="60">
        <v>28.008822932879585</v>
      </c>
      <c r="CI10" s="60">
        <v>31.752360136158899</v>
      </c>
      <c r="CJ10" s="60">
        <v>32.480103743909105</v>
      </c>
      <c r="CK10" s="60">
        <v>31.228864817716694</v>
      </c>
      <c r="CL10" s="60">
        <v>26.380809011046779</v>
      </c>
      <c r="CM10" s="60">
        <v>32.964785595625237</v>
      </c>
      <c r="CN10" s="60">
        <v>35.054205936665241</v>
      </c>
      <c r="CO10" s="60">
        <v>28.060120114071108</v>
      </c>
      <c r="CP10" s="60">
        <v>25.407371780687416</v>
      </c>
      <c r="CQ10" s="60">
        <v>28.592738976642874</v>
      </c>
      <c r="CR10" s="60">
        <v>21.8793855615375</v>
      </c>
      <c r="CS10" s="62">
        <v>19.819565589183764</v>
      </c>
      <c r="CT10" s="68">
        <v>15.821676411827834</v>
      </c>
      <c r="CU10" s="68">
        <v>16.942711958417476</v>
      </c>
      <c r="CV10" s="68">
        <v>20.173476416798675</v>
      </c>
      <c r="CW10" s="68">
        <v>20.099623121850875</v>
      </c>
      <c r="CX10" s="68">
        <v>21.634565891212752</v>
      </c>
      <c r="CY10" s="68">
        <v>16.589451255549093</v>
      </c>
      <c r="CZ10" s="68">
        <v>17.230939799586121</v>
      </c>
      <c r="DA10" s="68">
        <v>24.576119813197916</v>
      </c>
      <c r="DB10" s="68">
        <v>25.286994555038401</v>
      </c>
      <c r="DC10" s="68">
        <v>18.52299108844484</v>
      </c>
      <c r="DD10" s="68">
        <v>21.034013838545906</v>
      </c>
      <c r="DE10" s="69">
        <v>16.017935006212404</v>
      </c>
      <c r="DF10" s="70">
        <v>19.09829206180682</v>
      </c>
      <c r="DG10" s="68">
        <v>21.582510108205977</v>
      </c>
      <c r="DH10" s="68">
        <v>19.134821769176824</v>
      </c>
      <c r="DI10" s="68">
        <v>16.319320784504022</v>
      </c>
      <c r="DJ10" s="68">
        <v>15.512298929100909</v>
      </c>
      <c r="DK10" s="68">
        <v>18.015999965472762</v>
      </c>
      <c r="DL10" s="68">
        <v>13.001620051825258</v>
      </c>
      <c r="DM10" s="68">
        <v>9.5031614103074702</v>
      </c>
      <c r="DN10" s="68">
        <v>14.486736755751117</v>
      </c>
      <c r="DO10" s="68">
        <v>15.220687304471014</v>
      </c>
      <c r="DP10" s="68">
        <v>14.906464466478875</v>
      </c>
      <c r="DQ10" s="69">
        <v>16.020316746868012</v>
      </c>
      <c r="DR10" s="70">
        <v>11.427256440192091</v>
      </c>
      <c r="DS10" s="68">
        <v>12.370665315343787</v>
      </c>
      <c r="DT10" s="68">
        <v>12.738227044000316</v>
      </c>
      <c r="DU10" s="68">
        <v>14.84422112999364</v>
      </c>
      <c r="DV10" s="74">
        <v>20.330416796094308</v>
      </c>
      <c r="DW10" s="74">
        <v>22.128669649587263</v>
      </c>
      <c r="DX10" s="74">
        <v>25.267860833230316</v>
      </c>
      <c r="DY10" s="74">
        <v>26.964821319741628</v>
      </c>
      <c r="DZ10" s="74">
        <v>30.656549051331684</v>
      </c>
      <c r="EA10" s="74">
        <v>30.738087566991812</v>
      </c>
      <c r="EB10" s="74">
        <v>33.51804213792029</v>
      </c>
      <c r="EC10" s="74">
        <v>34.979050980600547</v>
      </c>
      <c r="ED10" s="75">
        <v>35.151925369426863</v>
      </c>
      <c r="EE10" s="74">
        <v>31.909195334129148</v>
      </c>
      <c r="EF10" s="74">
        <v>31.12346253223599</v>
      </c>
      <c r="EG10" s="74">
        <v>27.802858695368826</v>
      </c>
      <c r="EH10" s="74">
        <v>24.171808044406639</v>
      </c>
      <c r="EI10" s="74">
        <v>22.428117807885673</v>
      </c>
      <c r="EJ10" s="74">
        <v>21.83084707272873</v>
      </c>
      <c r="EK10" s="74">
        <v>21.603874780943254</v>
      </c>
      <c r="EL10" s="74">
        <v>14.110437825031747</v>
      </c>
      <c r="EM10" s="74">
        <v>15.136932685248794</v>
      </c>
      <c r="EN10" s="74">
        <v>12.269510622994877</v>
      </c>
      <c r="EO10" s="76">
        <v>11.996439927040104</v>
      </c>
      <c r="EP10" s="75">
        <v>16.847685415470902</v>
      </c>
      <c r="EQ10" s="74">
        <v>16.520325282692472</v>
      </c>
      <c r="ER10" s="74">
        <v>13.756763375614023</v>
      </c>
      <c r="ES10" s="74">
        <v>14.424003519179207</v>
      </c>
      <c r="ET10" s="74">
        <v>13.067557549003705</v>
      </c>
      <c r="EU10" s="74">
        <v>13.032350823515637</v>
      </c>
      <c r="EV10" s="74">
        <v>15.253467687163846</v>
      </c>
      <c r="EW10" s="74">
        <v>14.729231625999638</v>
      </c>
      <c r="EX10" s="74">
        <v>14.224563020627512</v>
      </c>
      <c r="EY10" s="74">
        <v>20.43143387158446</v>
      </c>
      <c r="EZ10" s="74">
        <v>24.78672069492891</v>
      </c>
      <c r="FA10" s="76">
        <v>27.809702188744502</v>
      </c>
      <c r="FB10" s="75">
        <v>29.321284894745105</v>
      </c>
      <c r="FC10" s="74">
        <v>33.976802747469833</v>
      </c>
      <c r="FD10" s="74">
        <v>39.679172788876031</v>
      </c>
      <c r="FE10" s="74">
        <v>43.05060139621073</v>
      </c>
      <c r="FF10" s="74">
        <v>41.287251706178111</v>
      </c>
      <c r="FG10" s="74">
        <v>40.92645889808324</v>
      </c>
      <c r="FH10" s="74">
        <v>39.962308051848169</v>
      </c>
      <c r="FI10" s="74">
        <v>40.579075474667391</v>
      </c>
      <c r="FJ10" s="74">
        <v>43.425122360890555</v>
      </c>
      <c r="FK10" s="74">
        <v>34.737814265932144</v>
      </c>
      <c r="FL10" s="74">
        <v>32.660257725697541</v>
      </c>
      <c r="FM10" s="76">
        <v>37.20761949957145</v>
      </c>
      <c r="FN10" s="75">
        <v>29.761638817682122</v>
      </c>
      <c r="FO10" s="74">
        <v>28.611327899552229</v>
      </c>
      <c r="FP10" s="74">
        <v>28.387112981819328</v>
      </c>
      <c r="FQ10" s="74">
        <v>30.987838060894003</v>
      </c>
      <c r="FR10" s="74">
        <v>33.153885698048803</v>
      </c>
      <c r="FS10" s="74">
        <v>35.623034389600463</v>
      </c>
      <c r="FT10" s="74">
        <v>36.675291705757473</v>
      </c>
      <c r="FU10" s="74">
        <v>38.624877293566648</v>
      </c>
      <c r="FV10" s="74">
        <v>44.504799657069569</v>
      </c>
      <c r="FW10" s="74">
        <v>45.192447733978192</v>
      </c>
      <c r="FX10" s="74">
        <v>43.229708634562705</v>
      </c>
      <c r="FY10" s="76">
        <v>33.640763802346505</v>
      </c>
      <c r="FZ10" s="75">
        <v>34.974522838672662</v>
      </c>
      <c r="GA10" s="74">
        <v>34.951483965698557</v>
      </c>
      <c r="GB10" s="74">
        <v>34.480388102529112</v>
      </c>
      <c r="GC10" s="74">
        <v>31.826802860357173</v>
      </c>
      <c r="GD10" s="74">
        <v>34.75919932228868</v>
      </c>
      <c r="GE10" s="74">
        <v>30.295618053862881</v>
      </c>
      <c r="GF10" s="74">
        <v>32.442959241975615</v>
      </c>
      <c r="GG10" s="74">
        <v>28.236026926612453</v>
      </c>
      <c r="GH10" s="74">
        <v>21.35</v>
      </c>
      <c r="GI10" s="74">
        <v>18.555035871455217</v>
      </c>
      <c r="GJ10" s="74">
        <v>18.562357339348367</v>
      </c>
      <c r="GK10" s="76">
        <v>26.880847360806825</v>
      </c>
    </row>
    <row r="11" spans="1:193" ht="30.75" customHeight="1" x14ac:dyDescent="0.45">
      <c r="A11" s="2857" t="s">
        <v>148</v>
      </c>
      <c r="B11" s="97">
        <v>30.654107323199554</v>
      </c>
      <c r="C11" s="97">
        <v>28.641775808458657</v>
      </c>
      <c r="D11" s="97">
        <v>28.326457187261699</v>
      </c>
      <c r="E11" s="97">
        <v>26.923426148232444</v>
      </c>
      <c r="F11" s="97">
        <v>25.350298876385914</v>
      </c>
      <c r="G11" s="97">
        <v>25.810312504492174</v>
      </c>
      <c r="H11" s="97">
        <v>22.480417762067241</v>
      </c>
      <c r="I11" s="97">
        <v>24.55843686717354</v>
      </c>
      <c r="J11" s="97">
        <v>27.976840757209477</v>
      </c>
      <c r="K11" s="97">
        <v>33.046905620566449</v>
      </c>
      <c r="L11" s="97">
        <v>33.090109964403361</v>
      </c>
      <c r="M11" s="2784">
        <v>33.801385248050138</v>
      </c>
      <c r="N11" s="60">
        <v>33.481076919525712</v>
      </c>
      <c r="O11" s="60">
        <v>35.920572936091148</v>
      </c>
      <c r="P11" s="60">
        <v>36.026320393592634</v>
      </c>
      <c r="Q11" s="60">
        <v>41.512312153283325</v>
      </c>
      <c r="R11" s="60">
        <v>40.7068745153816</v>
      </c>
      <c r="S11" s="60">
        <v>40.162773842917488</v>
      </c>
      <c r="T11" s="60">
        <v>42.550890608044931</v>
      </c>
      <c r="U11" s="60">
        <v>42.093477877035411</v>
      </c>
      <c r="V11" s="60">
        <v>41.89878167953205</v>
      </c>
      <c r="W11" s="60">
        <v>38.088896392516403</v>
      </c>
      <c r="X11" s="60">
        <v>34.573142999869887</v>
      </c>
      <c r="Y11" s="60">
        <v>33.171309421933785</v>
      </c>
      <c r="Z11" s="61">
        <v>32.631210138828038</v>
      </c>
      <c r="AA11" s="60">
        <v>33.167373577513871</v>
      </c>
      <c r="AB11" s="60">
        <v>29.060561575000033</v>
      </c>
      <c r="AC11" s="88">
        <v>30.074848695834167</v>
      </c>
      <c r="AD11" s="60">
        <v>34.652088655430106</v>
      </c>
      <c r="AE11" s="88">
        <v>34.186129373764814</v>
      </c>
      <c r="AF11" s="88">
        <v>29.644303176816678</v>
      </c>
      <c r="AG11" s="88">
        <v>30.763803689934278</v>
      </c>
      <c r="AH11" s="88">
        <v>28.771876666114849</v>
      </c>
      <c r="AI11" s="88">
        <v>21.931726668147043</v>
      </c>
      <c r="AJ11" s="88">
        <v>26.249979729881833</v>
      </c>
      <c r="AK11" s="89">
        <v>24.318842653702099</v>
      </c>
      <c r="AL11" s="88">
        <v>22.667922180474555</v>
      </c>
      <c r="AM11" s="88">
        <v>23.18130214119909</v>
      </c>
      <c r="AN11" s="88">
        <v>24.273040160326211</v>
      </c>
      <c r="AO11" s="60">
        <v>20.369164911665738</v>
      </c>
      <c r="AP11" s="60">
        <v>17.054034965687713</v>
      </c>
      <c r="AQ11" s="88">
        <v>14.236711650485834</v>
      </c>
      <c r="AR11" s="88">
        <v>17.067439472213096</v>
      </c>
      <c r="AS11" s="88">
        <v>15.471176560492307</v>
      </c>
      <c r="AT11" s="88">
        <v>17.568259570098999</v>
      </c>
      <c r="AU11" s="88">
        <v>20.810223255801375</v>
      </c>
      <c r="AV11" s="88">
        <v>17.690398204369885</v>
      </c>
      <c r="AW11" s="88">
        <v>19.084688378626158</v>
      </c>
      <c r="AX11" s="98">
        <v>25.021266279647737</v>
      </c>
      <c r="AY11" s="88">
        <v>25.824346976621506</v>
      </c>
      <c r="AZ11" s="88">
        <v>27.069004608265846</v>
      </c>
      <c r="BA11" s="88">
        <v>28.717546199527689</v>
      </c>
      <c r="BB11" s="88">
        <v>30.835623222313234</v>
      </c>
      <c r="BC11" s="88">
        <v>31.903527001998476</v>
      </c>
      <c r="BD11" s="88">
        <v>35.183588990189939</v>
      </c>
      <c r="BE11" s="88">
        <v>36.18299322093528</v>
      </c>
      <c r="BF11" s="88">
        <v>33.562833055666765</v>
      </c>
      <c r="BG11" s="88">
        <v>33.93476107892959</v>
      </c>
      <c r="BH11" s="88">
        <v>34.437268123414036</v>
      </c>
      <c r="BI11" s="89">
        <v>36.774867479464547</v>
      </c>
      <c r="BJ11" s="88">
        <v>32.719113102401252</v>
      </c>
      <c r="BK11" s="88">
        <v>33.038115797444114</v>
      </c>
      <c r="BL11" s="88">
        <v>31.401780602072794</v>
      </c>
      <c r="BM11" s="90">
        <v>33.112076808576774</v>
      </c>
      <c r="BN11" s="90">
        <v>33.074815811728087</v>
      </c>
      <c r="BO11" s="90">
        <v>34.90379793074063</v>
      </c>
      <c r="BP11" s="90">
        <v>18.58312532580446</v>
      </c>
      <c r="BQ11" s="60">
        <v>25.573319184715594</v>
      </c>
      <c r="BR11" s="60">
        <v>23.317630837428503</v>
      </c>
      <c r="BS11" s="60">
        <v>26.785883031958146</v>
      </c>
      <c r="BT11" s="60">
        <v>26.130531197112418</v>
      </c>
      <c r="BU11" s="60">
        <v>26.089459756077215</v>
      </c>
      <c r="BV11" s="61">
        <v>25.232078760130982</v>
      </c>
      <c r="BW11" s="60">
        <v>19.257064502509635</v>
      </c>
      <c r="BX11" s="60">
        <v>18.094262900898972</v>
      </c>
      <c r="BY11" s="60">
        <v>16.324872751093377</v>
      </c>
      <c r="BZ11" s="60">
        <v>16.827785096538193</v>
      </c>
      <c r="CA11" s="60">
        <v>12.03692584083187</v>
      </c>
      <c r="CB11" s="60">
        <v>25.920826015194809</v>
      </c>
      <c r="CC11" s="60">
        <v>20.534297532226976</v>
      </c>
      <c r="CD11" s="60">
        <v>22.31039105327617</v>
      </c>
      <c r="CE11" s="67">
        <v>19.781763484276958</v>
      </c>
      <c r="CF11" s="67">
        <v>20.775205638612594</v>
      </c>
      <c r="CG11" s="99">
        <v>22.035961770420577</v>
      </c>
      <c r="CH11" s="60">
        <v>26.67888476302851</v>
      </c>
      <c r="CI11" s="60">
        <v>29.866695724416381</v>
      </c>
      <c r="CJ11" s="60">
        <v>28.248266465319194</v>
      </c>
      <c r="CK11" s="60">
        <v>26.613581330033821</v>
      </c>
      <c r="CL11" s="60">
        <v>23.68196844044974</v>
      </c>
      <c r="CM11" s="60">
        <v>28.942331995335778</v>
      </c>
      <c r="CN11" s="60">
        <v>29.967500513390256</v>
      </c>
      <c r="CO11" s="60">
        <v>24.949779158829344</v>
      </c>
      <c r="CP11" s="60">
        <v>23.056213250172707</v>
      </c>
      <c r="CQ11" s="60">
        <v>25.521813840111275</v>
      </c>
      <c r="CR11" s="60">
        <v>20.349074055019866</v>
      </c>
      <c r="CS11" s="62">
        <v>16.718471625927855</v>
      </c>
      <c r="CT11" s="68">
        <v>12.483076002732773</v>
      </c>
      <c r="CU11" s="68">
        <v>12.19212506479721</v>
      </c>
      <c r="CV11" s="68">
        <v>15.787246712784974</v>
      </c>
      <c r="CW11" s="68">
        <v>17.471079670275593</v>
      </c>
      <c r="CX11" s="68">
        <v>17.995153293457467</v>
      </c>
      <c r="CY11" s="68">
        <v>14.186839024745579</v>
      </c>
      <c r="CZ11" s="68">
        <v>16.814534253969747</v>
      </c>
      <c r="DA11" s="68">
        <v>23.093575766502461</v>
      </c>
      <c r="DB11" s="68">
        <v>24.088670997599838</v>
      </c>
      <c r="DC11" s="68">
        <v>17.232600802705299</v>
      </c>
      <c r="DD11" s="68">
        <v>19.158577466541217</v>
      </c>
      <c r="DE11" s="69">
        <v>15.656078947000363</v>
      </c>
      <c r="DF11" s="70">
        <v>19.548001979935247</v>
      </c>
      <c r="DG11" s="68">
        <v>22.387307556358003</v>
      </c>
      <c r="DH11" s="68">
        <v>21.567169999674583</v>
      </c>
      <c r="DI11" s="68">
        <v>18.517280615594387</v>
      </c>
      <c r="DJ11" s="68">
        <v>18.809087691756044</v>
      </c>
      <c r="DK11" s="68">
        <v>22.097051920441736</v>
      </c>
      <c r="DL11" s="68">
        <v>14.812080621456204</v>
      </c>
      <c r="DM11" s="68">
        <v>11.832191436975981</v>
      </c>
      <c r="DN11" s="68">
        <v>16.32496347415082</v>
      </c>
      <c r="DO11" s="68">
        <v>16.33652566847481</v>
      </c>
      <c r="DP11" s="68">
        <v>18.248045484145649</v>
      </c>
      <c r="DQ11" s="69">
        <v>21.641458168687102</v>
      </c>
      <c r="DR11" s="70">
        <v>16.960015414199002</v>
      </c>
      <c r="DS11" s="68">
        <v>14.538242060859009</v>
      </c>
      <c r="DT11" s="68">
        <v>13.524301917695492</v>
      </c>
      <c r="DU11" s="68">
        <v>16.810461389555332</v>
      </c>
      <c r="DV11" s="74">
        <v>20.582106101035723</v>
      </c>
      <c r="DW11" s="74">
        <v>20.333300952367892</v>
      </c>
      <c r="DX11" s="74">
        <v>23.87133723565238</v>
      </c>
      <c r="DY11" s="74">
        <v>24.802383649763637</v>
      </c>
      <c r="DZ11" s="74">
        <v>27.088003802679459</v>
      </c>
      <c r="EA11" s="74">
        <v>29.970572647987215</v>
      </c>
      <c r="EB11" s="74">
        <v>29.913786295569533</v>
      </c>
      <c r="EC11" s="74">
        <v>29.581586200457878</v>
      </c>
      <c r="ED11" s="75">
        <v>28.364876334685761</v>
      </c>
      <c r="EE11" s="74">
        <v>29.102044520046675</v>
      </c>
      <c r="EF11" s="74">
        <v>28.566957663050594</v>
      </c>
      <c r="EG11" s="74">
        <v>25.781295597488917</v>
      </c>
      <c r="EH11" s="74">
        <v>22.236203367951045</v>
      </c>
      <c r="EI11" s="74">
        <v>21.286214796052416</v>
      </c>
      <c r="EJ11" s="74">
        <v>20.754979548673958</v>
      </c>
      <c r="EK11" s="74">
        <v>20.166277644020369</v>
      </c>
      <c r="EL11" s="74">
        <v>14.168055305184769</v>
      </c>
      <c r="EM11" s="74">
        <v>14.50590029042039</v>
      </c>
      <c r="EN11" s="74">
        <v>12.906068113646759</v>
      </c>
      <c r="EO11" s="76">
        <v>12.549007984603975</v>
      </c>
      <c r="EP11" s="75">
        <v>16.526500768035458</v>
      </c>
      <c r="EQ11" s="74">
        <v>17.706880236480593</v>
      </c>
      <c r="ER11" s="74">
        <v>19.493383250541861</v>
      </c>
      <c r="ES11" s="74">
        <v>19.868095549313502</v>
      </c>
      <c r="ET11" s="74">
        <v>18.42334227250042</v>
      </c>
      <c r="EU11" s="74">
        <v>19.087172195211501</v>
      </c>
      <c r="EV11" s="74">
        <v>22.644235107674927</v>
      </c>
      <c r="EW11" s="74">
        <v>23.397482798014902</v>
      </c>
      <c r="EX11" s="74">
        <v>28.540900797238542</v>
      </c>
      <c r="EY11" s="74">
        <v>45.212210612638557</v>
      </c>
      <c r="EZ11" s="74">
        <v>48.108982613670733</v>
      </c>
      <c r="FA11" s="76">
        <v>32.9835449379134</v>
      </c>
      <c r="FB11" s="75">
        <v>43.294916099995447</v>
      </c>
      <c r="FC11" s="74">
        <v>44.941126683504208</v>
      </c>
      <c r="FD11" s="74">
        <v>45.020435518043755</v>
      </c>
      <c r="FE11" s="74">
        <v>45.568778278836831</v>
      </c>
      <c r="FF11" s="74">
        <v>45.079423142740268</v>
      </c>
      <c r="FG11" s="74">
        <v>44.40964653878963</v>
      </c>
      <c r="FH11" s="74">
        <v>41.379471382315636</v>
      </c>
      <c r="FI11" s="74">
        <v>40.758861008235399</v>
      </c>
      <c r="FJ11" s="74">
        <v>36.841573790663482</v>
      </c>
      <c r="FK11" s="74">
        <v>20.345257178934183</v>
      </c>
      <c r="FL11" s="74">
        <v>19.934381125474655</v>
      </c>
      <c r="FM11" s="76">
        <v>38.693947638770297</v>
      </c>
      <c r="FN11" s="75">
        <v>24.96665568500913</v>
      </c>
      <c r="FO11" s="74">
        <v>25.524023486080161</v>
      </c>
      <c r="FP11" s="74">
        <v>26.152968535040944</v>
      </c>
      <c r="FQ11" s="74">
        <v>29.912496513066667</v>
      </c>
      <c r="FR11" s="74">
        <v>33.411030526797411</v>
      </c>
      <c r="FS11" s="74">
        <v>34.07031953026565</v>
      </c>
      <c r="FT11" s="74">
        <v>35.279966568529119</v>
      </c>
      <c r="FU11" s="74">
        <v>37.136514882730424</v>
      </c>
      <c r="FV11" s="74">
        <v>41.986311864974283</v>
      </c>
      <c r="FW11" s="74">
        <v>43.799153933820747</v>
      </c>
      <c r="FX11" s="74">
        <v>39.478412739341366</v>
      </c>
      <c r="FY11" s="76">
        <v>31.902387448421109</v>
      </c>
      <c r="FZ11" s="75">
        <v>35.30129828032009</v>
      </c>
      <c r="GA11" s="74">
        <v>33.061256714248287</v>
      </c>
      <c r="GB11" s="74">
        <v>31.714374519012601</v>
      </c>
      <c r="GC11" s="74">
        <v>26.726420933632667</v>
      </c>
      <c r="GD11" s="74">
        <v>18.082103755794666</v>
      </c>
      <c r="GE11" s="74">
        <v>15.640389049925687</v>
      </c>
      <c r="GF11" s="74">
        <v>17.079260780383393</v>
      </c>
      <c r="GG11" s="74">
        <v>16.569055118200041</v>
      </c>
      <c r="GH11" s="74">
        <v>13.94</v>
      </c>
      <c r="GI11" s="74">
        <v>8.1931985222239803</v>
      </c>
      <c r="GJ11" s="74">
        <v>10.36777448897503</v>
      </c>
      <c r="GK11" s="76">
        <v>16.529747157244316</v>
      </c>
    </row>
    <row r="12" spans="1:193" ht="30.75" customHeight="1" x14ac:dyDescent="0.45">
      <c r="A12" s="2858" t="s">
        <v>149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2783"/>
      <c r="N12" s="59"/>
      <c r="O12" s="59"/>
      <c r="P12" s="59"/>
      <c r="Q12" s="59"/>
      <c r="R12" s="101"/>
      <c r="S12" s="59"/>
      <c r="T12" s="59"/>
      <c r="U12" s="59"/>
      <c r="V12" s="59"/>
      <c r="W12" s="59"/>
      <c r="X12" s="59"/>
      <c r="Y12" s="37"/>
      <c r="Z12" s="5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55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7"/>
      <c r="AX12" s="5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55"/>
      <c r="BJ12" s="37"/>
      <c r="BK12" s="37"/>
      <c r="BL12" s="88"/>
      <c r="BM12" s="88"/>
      <c r="BN12" s="88"/>
      <c r="BO12" s="88"/>
      <c r="BP12" s="88"/>
      <c r="BQ12" s="60"/>
      <c r="BR12" s="60"/>
      <c r="BS12" s="60"/>
      <c r="BT12" s="60"/>
      <c r="BU12" s="60"/>
      <c r="BV12" s="92"/>
      <c r="BW12" s="67"/>
      <c r="BX12" s="67"/>
      <c r="BY12" s="67"/>
      <c r="BZ12" s="67"/>
      <c r="CA12" s="67"/>
      <c r="CB12" s="60"/>
      <c r="CC12" s="60"/>
      <c r="CD12" s="60"/>
      <c r="CE12" s="60"/>
      <c r="CF12" s="60"/>
      <c r="CG12" s="62"/>
      <c r="CH12" s="60"/>
      <c r="CI12" s="60"/>
      <c r="CJ12" s="59"/>
      <c r="CK12" s="59" t="s">
        <v>150</v>
      </c>
      <c r="CL12" s="59"/>
      <c r="CM12" s="59"/>
      <c r="CN12" s="59"/>
      <c r="CO12" s="59"/>
      <c r="CP12" s="59"/>
      <c r="CQ12" s="59"/>
      <c r="CR12" s="59"/>
      <c r="CS12" s="93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93"/>
      <c r="DF12" s="102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93"/>
      <c r="DR12" s="102"/>
      <c r="DS12" s="59"/>
      <c r="DT12" s="59"/>
      <c r="DU12" s="59"/>
      <c r="DV12" s="103"/>
      <c r="DW12" s="103"/>
      <c r="DX12" s="103"/>
      <c r="DY12" s="103"/>
      <c r="DZ12" s="103"/>
      <c r="EA12" s="103"/>
      <c r="EB12" s="103"/>
      <c r="EC12" s="103"/>
      <c r="ED12" s="104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5"/>
      <c r="EP12" s="104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5"/>
      <c r="FB12" s="104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5"/>
      <c r="FN12" s="104"/>
      <c r="FO12" s="103"/>
      <c r="FP12" s="103"/>
      <c r="FQ12" s="103"/>
      <c r="FR12" s="103"/>
      <c r="FS12" s="103"/>
      <c r="FT12" s="103"/>
      <c r="FU12" s="103"/>
      <c r="FV12" s="103"/>
      <c r="FW12" s="103"/>
      <c r="FX12" s="103"/>
      <c r="FY12" s="105"/>
      <c r="FZ12" s="104"/>
      <c r="GA12" s="103"/>
      <c r="GB12" s="103"/>
      <c r="GC12" s="103"/>
      <c r="GD12" s="103"/>
      <c r="GE12" s="103"/>
      <c r="GF12" s="103"/>
      <c r="GG12" s="103"/>
      <c r="GH12" s="103"/>
      <c r="GI12" s="103"/>
      <c r="GJ12" s="103"/>
      <c r="GK12" s="105"/>
    </row>
    <row r="13" spans="1:193" ht="30.75" customHeight="1" x14ac:dyDescent="0.45">
      <c r="A13" s="2859" t="s">
        <v>151</v>
      </c>
      <c r="B13" s="106" t="s">
        <v>152</v>
      </c>
      <c r="C13" s="106" t="s">
        <v>152</v>
      </c>
      <c r="D13" s="39">
        <v>-593.85999999999967</v>
      </c>
      <c r="E13" s="106" t="s">
        <v>152</v>
      </c>
      <c r="F13" s="106" t="s">
        <v>152</v>
      </c>
      <c r="G13" s="39">
        <v>-587.71</v>
      </c>
      <c r="H13" s="107" t="s">
        <v>152</v>
      </c>
      <c r="I13" s="107" t="s">
        <v>152</v>
      </c>
      <c r="J13" s="39">
        <v>-456.95789999999994</v>
      </c>
      <c r="K13" s="106" t="s">
        <v>152</v>
      </c>
      <c r="L13" s="106" t="s">
        <v>152</v>
      </c>
      <c r="M13" s="2785">
        <v>-955.18000000000006</v>
      </c>
      <c r="N13" s="108" t="s">
        <v>153</v>
      </c>
      <c r="O13" s="108" t="s">
        <v>153</v>
      </c>
      <c r="P13" s="39">
        <v>-548.58000000000004</v>
      </c>
      <c r="Q13" s="108" t="s">
        <v>153</v>
      </c>
      <c r="R13" s="108" t="s">
        <v>153</v>
      </c>
      <c r="S13" s="39">
        <v>-471.42</v>
      </c>
      <c r="T13" s="39" t="s">
        <v>153</v>
      </c>
      <c r="U13" s="39" t="s">
        <v>153</v>
      </c>
      <c r="V13" s="39">
        <v>-725.23</v>
      </c>
      <c r="W13" s="39" t="s">
        <v>153</v>
      </c>
      <c r="X13" s="39" t="s">
        <v>153</v>
      </c>
      <c r="Y13" s="39">
        <v>-1921.56</v>
      </c>
      <c r="Z13" s="56" t="s">
        <v>153</v>
      </c>
      <c r="AA13" s="39" t="s">
        <v>153</v>
      </c>
      <c r="AB13" s="39">
        <v>-986.59</v>
      </c>
      <c r="AC13" s="39" t="s">
        <v>153</v>
      </c>
      <c r="AD13" s="39" t="s">
        <v>153</v>
      </c>
      <c r="AE13" s="39">
        <v>-1528.78</v>
      </c>
      <c r="AF13" s="39" t="s">
        <v>153</v>
      </c>
      <c r="AG13" s="39" t="s">
        <v>153</v>
      </c>
      <c r="AH13" s="39">
        <v>-1539.92</v>
      </c>
      <c r="AI13" s="39" t="s">
        <v>153</v>
      </c>
      <c r="AJ13" s="39" t="s">
        <v>153</v>
      </c>
      <c r="AK13" s="77">
        <v>-855.37701148741303</v>
      </c>
      <c r="AL13" s="39" t="s">
        <v>153</v>
      </c>
      <c r="AM13" s="39" t="s">
        <v>153</v>
      </c>
      <c r="AN13" s="66">
        <v>-1112.2703819841004</v>
      </c>
      <c r="AO13" s="39" t="s">
        <v>153</v>
      </c>
      <c r="AP13" s="39" t="s">
        <v>153</v>
      </c>
      <c r="AQ13" s="39">
        <v>-1054.49</v>
      </c>
      <c r="AR13" s="39" t="s">
        <v>153</v>
      </c>
      <c r="AS13" s="39" t="s">
        <v>153</v>
      </c>
      <c r="AT13" s="39">
        <v>-2184.013872829199</v>
      </c>
      <c r="AU13" s="39" t="s">
        <v>153</v>
      </c>
      <c r="AV13" s="39" t="s">
        <v>153</v>
      </c>
      <c r="AW13" s="39">
        <v>-1353.2605770101763</v>
      </c>
      <c r="AX13" s="56" t="s">
        <v>153</v>
      </c>
      <c r="AY13" s="39" t="s">
        <v>153</v>
      </c>
      <c r="AZ13" s="66">
        <v>-996.96727326257223</v>
      </c>
      <c r="BA13" s="39" t="s">
        <v>153</v>
      </c>
      <c r="BB13" s="39" t="s">
        <v>153</v>
      </c>
      <c r="BC13" s="39"/>
      <c r="BD13" s="39"/>
      <c r="BE13" s="39"/>
      <c r="BF13" s="39"/>
      <c r="BG13" s="39"/>
      <c r="BH13" s="39"/>
      <c r="BI13" s="109" t="s">
        <v>153</v>
      </c>
      <c r="BJ13" s="39" t="s">
        <v>153</v>
      </c>
      <c r="BK13" s="39" t="s">
        <v>153</v>
      </c>
      <c r="BL13" s="110">
        <v>-717.1</v>
      </c>
      <c r="BM13" s="111" t="s">
        <v>153</v>
      </c>
      <c r="BN13" s="111" t="s">
        <v>153</v>
      </c>
      <c r="BO13" s="111">
        <v>-323.32777180899097</v>
      </c>
      <c r="BP13" s="111" t="s">
        <v>153</v>
      </c>
      <c r="BQ13" s="111" t="s">
        <v>153</v>
      </c>
      <c r="BR13" s="111">
        <v>-831.28340607413452</v>
      </c>
      <c r="BS13" s="111" t="s">
        <v>153</v>
      </c>
      <c r="BT13" s="111" t="s">
        <v>153</v>
      </c>
      <c r="BU13" s="111">
        <v>-973.02136515670747</v>
      </c>
      <c r="BV13" s="56" t="s">
        <v>153</v>
      </c>
      <c r="BW13" s="39" t="s">
        <v>153</v>
      </c>
      <c r="BX13" s="111">
        <v>-576.68944959795203</v>
      </c>
      <c r="BY13" s="39" t="s">
        <v>153</v>
      </c>
      <c r="BZ13" s="39" t="s">
        <v>153</v>
      </c>
      <c r="CA13" s="111">
        <v>-632.97967024333957</v>
      </c>
      <c r="CB13" s="39" t="s">
        <v>153</v>
      </c>
      <c r="CC13" s="39" t="s">
        <v>153</v>
      </c>
      <c r="CD13" s="111">
        <v>-869.20851204273981</v>
      </c>
      <c r="CE13" s="111" t="s">
        <v>153</v>
      </c>
      <c r="CF13" s="67" t="s">
        <v>153</v>
      </c>
      <c r="CG13" s="112">
        <v>-765.11163656751114</v>
      </c>
      <c r="CH13" s="67" t="s">
        <v>153</v>
      </c>
      <c r="CI13" s="67" t="s">
        <v>153</v>
      </c>
      <c r="CJ13" s="91">
        <v>327.95620842109918</v>
      </c>
      <c r="CK13" s="67" t="s">
        <v>153</v>
      </c>
      <c r="CL13" s="67" t="s">
        <v>153</v>
      </c>
      <c r="CM13" s="91">
        <v>-509.58887427739262</v>
      </c>
      <c r="CN13" s="67" t="s">
        <v>153</v>
      </c>
      <c r="CO13" s="67" t="s">
        <v>153</v>
      </c>
      <c r="CP13" s="91">
        <v>-1013.4623961068281</v>
      </c>
      <c r="CQ13" s="67" t="s">
        <v>153</v>
      </c>
      <c r="CR13" s="67" t="s">
        <v>153</v>
      </c>
      <c r="CS13" s="113">
        <v>-809.75897494886635</v>
      </c>
      <c r="CT13" s="67" t="s">
        <v>153</v>
      </c>
      <c r="CU13" s="67" t="s">
        <v>153</v>
      </c>
      <c r="CV13" s="91">
        <v>226.84996069259989</v>
      </c>
      <c r="CW13" s="91" t="s">
        <v>153</v>
      </c>
      <c r="CX13" s="59" t="s">
        <v>153</v>
      </c>
      <c r="CY13" s="91">
        <v>-636.17240837184977</v>
      </c>
      <c r="CZ13" s="91" t="s">
        <v>153</v>
      </c>
      <c r="DA13" s="91" t="s">
        <v>153</v>
      </c>
      <c r="DB13" s="91">
        <v>-592.63847715003362</v>
      </c>
      <c r="DC13" s="91" t="s">
        <v>153</v>
      </c>
      <c r="DD13" s="91" t="s">
        <v>153</v>
      </c>
      <c r="DE13" s="113">
        <v>-1041.9356745791601</v>
      </c>
      <c r="DF13" s="114" t="s">
        <v>153</v>
      </c>
      <c r="DG13" s="91" t="s">
        <v>153</v>
      </c>
      <c r="DH13" s="91">
        <v>178.01908109046155</v>
      </c>
      <c r="DI13" s="91" t="s">
        <v>153</v>
      </c>
      <c r="DJ13" s="91" t="s">
        <v>153</v>
      </c>
      <c r="DK13" s="91">
        <v>-839.14125691399659</v>
      </c>
      <c r="DL13" s="91" t="s">
        <v>153</v>
      </c>
      <c r="DM13" s="91" t="s">
        <v>153</v>
      </c>
      <c r="DN13" s="91">
        <v>-836.20231305938933</v>
      </c>
      <c r="DO13" s="91" t="s">
        <v>153</v>
      </c>
      <c r="DP13" s="91" t="s">
        <v>153</v>
      </c>
      <c r="DQ13" s="113">
        <v>-366.64199513219774</v>
      </c>
      <c r="DR13" s="114" t="s">
        <v>153</v>
      </c>
      <c r="DS13" s="91" t="s">
        <v>153</v>
      </c>
      <c r="DT13" s="91">
        <v>105.9266279839411</v>
      </c>
      <c r="DU13" s="91" t="s">
        <v>153</v>
      </c>
      <c r="DV13" s="103" t="s">
        <v>153</v>
      </c>
      <c r="DW13" s="103">
        <v>-654.0928025730301</v>
      </c>
      <c r="DX13" s="103" t="s">
        <v>153</v>
      </c>
      <c r="DY13" s="103" t="s">
        <v>153</v>
      </c>
      <c r="DZ13" s="103">
        <v>-689.43147230540944</v>
      </c>
      <c r="EA13" s="103" t="s">
        <v>153</v>
      </c>
      <c r="EB13" s="103" t="s">
        <v>153</v>
      </c>
      <c r="EC13" s="103">
        <v>-896.36783302735716</v>
      </c>
      <c r="ED13" s="104" t="s">
        <v>153</v>
      </c>
      <c r="EE13" s="103" t="s">
        <v>153</v>
      </c>
      <c r="EF13" s="103">
        <v>-121.45980231503461</v>
      </c>
      <c r="EG13" s="103" t="s">
        <v>153</v>
      </c>
      <c r="EH13" s="103" t="s">
        <v>153</v>
      </c>
      <c r="EI13" s="103">
        <v>-492.87962564578243</v>
      </c>
      <c r="EJ13" s="103" t="s">
        <v>153</v>
      </c>
      <c r="EK13" s="103" t="s">
        <v>153</v>
      </c>
      <c r="EL13" s="103">
        <v>-1024.9592252971447</v>
      </c>
      <c r="EM13" s="103" t="s">
        <v>153</v>
      </c>
      <c r="EN13" s="103" t="s">
        <v>153</v>
      </c>
      <c r="EO13" s="105">
        <v>-603.44514369157196</v>
      </c>
      <c r="EP13" s="104" t="s">
        <v>153</v>
      </c>
      <c r="EQ13" s="103" t="s">
        <v>153</v>
      </c>
      <c r="ER13" s="103">
        <v>-490.35</v>
      </c>
      <c r="ES13" s="103" t="s">
        <v>153</v>
      </c>
      <c r="ET13" s="103" t="s">
        <v>153</v>
      </c>
      <c r="EU13" s="103">
        <v>-764.07</v>
      </c>
      <c r="EV13" s="103" t="s">
        <v>153</v>
      </c>
      <c r="EW13" s="103" t="s">
        <v>153</v>
      </c>
      <c r="EX13" s="103">
        <v>-694.21</v>
      </c>
      <c r="EY13" s="103" t="s">
        <v>153</v>
      </c>
      <c r="EZ13" s="103" t="s">
        <v>153</v>
      </c>
      <c r="FA13" s="105">
        <v>225.39</v>
      </c>
      <c r="FB13" s="104" t="s">
        <v>153</v>
      </c>
      <c r="FC13" s="103" t="s">
        <v>153</v>
      </c>
      <c r="FD13" s="103">
        <v>221.63</v>
      </c>
      <c r="FE13" s="103" t="s">
        <v>153</v>
      </c>
      <c r="FF13" s="103" t="s">
        <v>153</v>
      </c>
      <c r="FG13" s="103">
        <v>-266.3</v>
      </c>
      <c r="FH13" s="103" t="s">
        <v>153</v>
      </c>
      <c r="FI13" s="103" t="s">
        <v>153</v>
      </c>
      <c r="FJ13" s="103">
        <v>-516.20000000000005</v>
      </c>
      <c r="FK13" s="103" t="s">
        <v>153</v>
      </c>
      <c r="FL13" s="103" t="s">
        <v>153</v>
      </c>
      <c r="FM13" s="105">
        <v>-173.62</v>
      </c>
      <c r="FN13" s="104" t="s">
        <v>153</v>
      </c>
      <c r="FO13" s="103" t="s">
        <v>153</v>
      </c>
      <c r="FP13" s="103">
        <v>-77.66</v>
      </c>
      <c r="FQ13" s="103" t="s">
        <v>153</v>
      </c>
      <c r="FR13" s="103" t="s">
        <v>153</v>
      </c>
      <c r="FS13" s="103">
        <v>426.8</v>
      </c>
      <c r="FT13" s="103" t="s">
        <v>153</v>
      </c>
      <c r="FU13" s="103" t="s">
        <v>153</v>
      </c>
      <c r="FV13" s="103">
        <v>310.25</v>
      </c>
      <c r="FW13" s="103" t="s">
        <v>153</v>
      </c>
      <c r="FX13" s="103" t="s">
        <v>153</v>
      </c>
      <c r="FY13" s="103">
        <v>939.1</v>
      </c>
      <c r="FZ13" s="104" t="s">
        <v>153</v>
      </c>
      <c r="GA13" s="103" t="s">
        <v>153</v>
      </c>
      <c r="GB13" s="103">
        <v>2429.92</v>
      </c>
      <c r="GC13" s="103" t="s">
        <v>153</v>
      </c>
      <c r="GD13" s="103" t="s">
        <v>153</v>
      </c>
      <c r="GE13" s="103">
        <v>1714.41</v>
      </c>
      <c r="GF13" s="103" t="s">
        <v>153</v>
      </c>
      <c r="GG13" s="103" t="s">
        <v>153</v>
      </c>
      <c r="GH13" s="103">
        <v>578.79999999999995</v>
      </c>
      <c r="GI13" s="103" t="s">
        <v>153</v>
      </c>
      <c r="GJ13" s="103" t="s">
        <v>153</v>
      </c>
      <c r="GK13" s="105">
        <v>4666.03</v>
      </c>
    </row>
    <row r="14" spans="1:193" ht="30.75" customHeight="1" x14ac:dyDescent="0.45">
      <c r="A14" s="2859" t="s">
        <v>154</v>
      </c>
      <c r="B14" s="68"/>
      <c r="C14" s="68"/>
      <c r="D14" s="39">
        <f t="shared" ref="D14:M14" si="0">D15-D16</f>
        <v>-584.2199999999998</v>
      </c>
      <c r="E14" s="39">
        <f t="shared" si="0"/>
        <v>0</v>
      </c>
      <c r="F14" s="39">
        <f t="shared" si="0"/>
        <v>0</v>
      </c>
      <c r="G14" s="39">
        <f t="shared" si="0"/>
        <v>-653.2199999999998</v>
      </c>
      <c r="H14" s="39">
        <f t="shared" si="0"/>
        <v>0</v>
      </c>
      <c r="I14" s="39">
        <f t="shared" si="0"/>
        <v>0</v>
      </c>
      <c r="J14" s="39">
        <f t="shared" si="0"/>
        <v>-803.4200000000003</v>
      </c>
      <c r="K14" s="39">
        <f t="shared" si="0"/>
        <v>0</v>
      </c>
      <c r="L14" s="39">
        <f t="shared" si="0"/>
        <v>0</v>
      </c>
      <c r="M14" s="2785">
        <f t="shared" si="0"/>
        <v>-921.16000000000031</v>
      </c>
      <c r="N14" s="108" t="s">
        <v>153</v>
      </c>
      <c r="O14" s="108" t="s">
        <v>153</v>
      </c>
      <c r="P14" s="39">
        <f>P15-P16</f>
        <v>-239.73000000000047</v>
      </c>
      <c r="Q14" s="108" t="s">
        <v>153</v>
      </c>
      <c r="R14" s="108" t="s">
        <v>153</v>
      </c>
      <c r="S14" s="39">
        <f>S15-S16</f>
        <v>-652.42000000000007</v>
      </c>
      <c r="T14" s="39" t="s">
        <v>153</v>
      </c>
      <c r="U14" s="39" t="s">
        <v>153</v>
      </c>
      <c r="V14" s="39">
        <f>V15-V16</f>
        <v>-758.97000000000071</v>
      </c>
      <c r="W14" s="39" t="s">
        <v>153</v>
      </c>
      <c r="X14" s="39" t="s">
        <v>153</v>
      </c>
      <c r="Y14" s="39">
        <f t="shared" ref="Y14:BB14" si="1">Y15-Y16</f>
        <v>-490.96000000000015</v>
      </c>
      <c r="Z14" s="56">
        <f t="shared" si="1"/>
        <v>51.39511118070368</v>
      </c>
      <c r="AA14" s="39">
        <f t="shared" si="1"/>
        <v>8.3015789157489053</v>
      </c>
      <c r="AB14" s="39">
        <f t="shared" si="1"/>
        <v>-59.659604633434583</v>
      </c>
      <c r="AC14" s="39">
        <f t="shared" si="1"/>
        <v>-367.39096509476963</v>
      </c>
      <c r="AD14" s="39">
        <f t="shared" si="1"/>
        <v>-486.17161745245448</v>
      </c>
      <c r="AE14" s="39">
        <f t="shared" si="1"/>
        <v>-478.77095397929384</v>
      </c>
      <c r="AF14" s="39">
        <f t="shared" si="1"/>
        <v>-695.06143185051951</v>
      </c>
      <c r="AG14" s="39">
        <f t="shared" si="1"/>
        <v>-522.52874551108005</v>
      </c>
      <c r="AH14" s="39">
        <f t="shared" si="1"/>
        <v>-420.46652342926564</v>
      </c>
      <c r="AI14" s="39">
        <f t="shared" si="1"/>
        <v>-460.01090167118991</v>
      </c>
      <c r="AJ14" s="39">
        <f t="shared" si="1"/>
        <v>-384.92000000000007</v>
      </c>
      <c r="AK14" s="109">
        <f t="shared" si="1"/>
        <v>-384.82505692026893</v>
      </c>
      <c r="AL14" s="39">
        <f t="shared" si="1"/>
        <v>-32.366122087640179</v>
      </c>
      <c r="AM14" s="39">
        <f t="shared" si="1"/>
        <v>-200.27064503594966</v>
      </c>
      <c r="AN14" s="39">
        <f t="shared" si="1"/>
        <v>-86.827246694728956</v>
      </c>
      <c r="AO14" s="39">
        <f t="shared" si="1"/>
        <v>-428.8542286128461</v>
      </c>
      <c r="AP14" s="39">
        <f t="shared" si="1"/>
        <v>-243.19536680216765</v>
      </c>
      <c r="AQ14" s="39">
        <f t="shared" si="1"/>
        <v>-338.60354722817601</v>
      </c>
      <c r="AR14" s="39">
        <f t="shared" si="1"/>
        <v>-344.34115696141362</v>
      </c>
      <c r="AS14" s="39">
        <f t="shared" si="1"/>
        <v>-556.26604852935679</v>
      </c>
      <c r="AT14" s="39">
        <f t="shared" si="1"/>
        <v>-485.69446898843125</v>
      </c>
      <c r="AU14" s="39">
        <f t="shared" si="1"/>
        <v>-733.06057168783104</v>
      </c>
      <c r="AV14" s="39">
        <f t="shared" si="1"/>
        <v>-254.26186637249975</v>
      </c>
      <c r="AW14" s="39">
        <f t="shared" si="1"/>
        <v>-144.69191652548693</v>
      </c>
      <c r="AX14" s="56">
        <f t="shared" si="1"/>
        <v>-231.89774076443018</v>
      </c>
      <c r="AY14" s="39">
        <f t="shared" si="1"/>
        <v>-126.42899124680275</v>
      </c>
      <c r="AZ14" s="39">
        <f t="shared" si="1"/>
        <v>143.12485004854898</v>
      </c>
      <c r="BA14" s="39">
        <f t="shared" si="1"/>
        <v>-95.523254314379983</v>
      </c>
      <c r="BB14" s="39">
        <f t="shared" si="1"/>
        <v>-0.96740675810997345</v>
      </c>
      <c r="BC14" s="39"/>
      <c r="BD14" s="39"/>
      <c r="BE14" s="39"/>
      <c r="BF14" s="39"/>
      <c r="BG14" s="39"/>
      <c r="BH14" s="39"/>
      <c r="BI14" s="109">
        <f>BI15-BI16</f>
        <v>-152.53131427231165</v>
      </c>
      <c r="BJ14" s="39">
        <v>-125.69996095921488</v>
      </c>
      <c r="BK14" s="39">
        <v>-39.953929345989991</v>
      </c>
      <c r="BL14" s="39">
        <v>-218.9682200975534</v>
      </c>
      <c r="BM14" s="111">
        <v>-158.08399481656113</v>
      </c>
      <c r="BN14" s="111">
        <v>-232.19395472509052</v>
      </c>
      <c r="BO14" s="111">
        <v>-166.91500217414819</v>
      </c>
      <c r="BP14" s="115">
        <v>-431.57772611379801</v>
      </c>
      <c r="BQ14" s="115">
        <v>-404.82282278621005</v>
      </c>
      <c r="BR14" s="115">
        <v>-389.54960877300789</v>
      </c>
      <c r="BS14" s="91">
        <v>-665.00212305224761</v>
      </c>
      <c r="BT14" s="91">
        <v>-122.21801262945974</v>
      </c>
      <c r="BU14" s="91">
        <v>-188.84889328521695</v>
      </c>
      <c r="BV14" s="114">
        <v>-247.86072406053427</v>
      </c>
      <c r="BW14" s="91">
        <v>-149.41873142493057</v>
      </c>
      <c r="BX14" s="91">
        <v>-278.73935246261772</v>
      </c>
      <c r="BY14" s="91">
        <v>-259.64535710311975</v>
      </c>
      <c r="BZ14" s="91">
        <v>-303.21676324518012</v>
      </c>
      <c r="CA14" s="91">
        <v>-164.81175046537169</v>
      </c>
      <c r="CB14" s="91">
        <v>-278.28991188998998</v>
      </c>
      <c r="CC14" s="91">
        <v>-165.09848072064813</v>
      </c>
      <c r="CD14" s="91">
        <v>26.87877632533332</v>
      </c>
      <c r="CE14" s="91">
        <v>-191.47646435870979</v>
      </c>
      <c r="CF14" s="91">
        <v>4.3658404328467668</v>
      </c>
      <c r="CG14" s="113">
        <v>222.04797152809033</v>
      </c>
      <c r="CH14" s="91">
        <v>246.42236108617544</v>
      </c>
      <c r="CI14" s="91">
        <v>252.3624133296255</v>
      </c>
      <c r="CJ14" s="91">
        <v>413.83788694146165</v>
      </c>
      <c r="CK14" s="91">
        <v>251.33700192584263</v>
      </c>
      <c r="CL14" s="91">
        <v>107.13132813377683</v>
      </c>
      <c r="CM14" s="91">
        <v>-142.34255860551343</v>
      </c>
      <c r="CN14" s="91">
        <v>-84.800540473289175</v>
      </c>
      <c r="CO14" s="91">
        <v>-178.2446750620918</v>
      </c>
      <c r="CP14" s="91">
        <v>-87.878248994599176</v>
      </c>
      <c r="CQ14" s="91">
        <v>-47.00872109024067</v>
      </c>
      <c r="CR14" s="91">
        <v>231.7436413494047</v>
      </c>
      <c r="CS14" s="113">
        <v>225.10682145599321</v>
      </c>
      <c r="CT14" s="79">
        <v>253.45027571204287</v>
      </c>
      <c r="CU14" s="79">
        <v>259.87414088467358</v>
      </c>
      <c r="CV14" s="79">
        <v>212.78837596754647</v>
      </c>
      <c r="CW14" s="79">
        <v>301.78021430820354</v>
      </c>
      <c r="CX14" s="79">
        <v>239.70310802961353</v>
      </c>
      <c r="CY14" s="91">
        <v>-10.13470860234554</v>
      </c>
      <c r="CZ14" s="91">
        <v>-3.7826386538988572</v>
      </c>
      <c r="DA14" s="91">
        <v>141.45197659261385</v>
      </c>
      <c r="DB14" s="91">
        <v>162.18454616236329</v>
      </c>
      <c r="DC14" s="91">
        <v>52.742798396772969</v>
      </c>
      <c r="DD14" s="91">
        <v>200.38575159527932</v>
      </c>
      <c r="DE14" s="113">
        <v>-1.799554468212591</v>
      </c>
      <c r="DF14" s="81">
        <v>85.481778642358449</v>
      </c>
      <c r="DG14" s="91">
        <v>292.74972155938804</v>
      </c>
      <c r="DH14" s="91">
        <v>264.17486872285508</v>
      </c>
      <c r="DI14" s="91">
        <v>393.30661451747153</v>
      </c>
      <c r="DJ14" s="91">
        <v>142.54495580922844</v>
      </c>
      <c r="DK14" s="91">
        <v>176.59244162689333</v>
      </c>
      <c r="DL14" s="91">
        <v>-9.1933213344709657</v>
      </c>
      <c r="DM14" s="91">
        <v>75.309664929563723</v>
      </c>
      <c r="DN14" s="79">
        <v>108.9864201677392</v>
      </c>
      <c r="DO14" s="115">
        <v>-38.331311021227521</v>
      </c>
      <c r="DP14" s="79">
        <v>342.35889016946305</v>
      </c>
      <c r="DQ14" s="80">
        <v>422.85348543175814</v>
      </c>
      <c r="DR14" s="81">
        <v>308.89596588163886</v>
      </c>
      <c r="DS14" s="79">
        <v>482.12619761334452</v>
      </c>
      <c r="DT14" s="79">
        <v>58.034726474195395</v>
      </c>
      <c r="DU14" s="79">
        <v>157.23578581794004</v>
      </c>
      <c r="DV14" s="85">
        <v>68.38262466329661</v>
      </c>
      <c r="DW14" s="85">
        <v>-69.209979080514586</v>
      </c>
      <c r="DX14" s="85">
        <v>118.57757298953493</v>
      </c>
      <c r="DY14" s="85">
        <v>234.03775071923405</v>
      </c>
      <c r="DZ14" s="85">
        <v>198.34004040934315</v>
      </c>
      <c r="EA14" s="85">
        <v>129.8290723066757</v>
      </c>
      <c r="EB14" s="85">
        <v>-35.550784252101948</v>
      </c>
      <c r="EC14" s="85">
        <v>392.27451943665142</v>
      </c>
      <c r="ED14" s="86">
        <v>219.88579669861656</v>
      </c>
      <c r="EE14" s="85">
        <v>212.80741542576038</v>
      </c>
      <c r="EF14" s="85">
        <v>199.71000231027506</v>
      </c>
      <c r="EG14" s="85">
        <v>145.59691225602023</v>
      </c>
      <c r="EH14" s="85">
        <v>20.862015148178898</v>
      </c>
      <c r="EI14" s="85">
        <v>87.996036269244769</v>
      </c>
      <c r="EJ14" s="85">
        <v>35.981492548979304</v>
      </c>
      <c r="EK14" s="85">
        <v>-30.48252524466875</v>
      </c>
      <c r="EL14" s="85">
        <v>87.714409780644928</v>
      </c>
      <c r="EM14" s="85">
        <v>41.247309489347344</v>
      </c>
      <c r="EN14" s="85">
        <v>7.8969673303852232</v>
      </c>
      <c r="EO14" s="87">
        <v>69.727471845269974</v>
      </c>
      <c r="EP14" s="86">
        <v>83.356713036585688</v>
      </c>
      <c r="EQ14" s="85">
        <v>122.4904339904881</v>
      </c>
      <c r="ER14" s="85">
        <v>666.98973415019691</v>
      </c>
      <c r="ES14" s="85">
        <v>254.08682675493469</v>
      </c>
      <c r="ET14" s="85">
        <v>85.252639952050913</v>
      </c>
      <c r="EU14" s="85">
        <v>43.713492488259362</v>
      </c>
      <c r="EV14" s="85">
        <v>-67.059102287399583</v>
      </c>
      <c r="EW14" s="85">
        <v>154.9263466835132</v>
      </c>
      <c r="EX14" s="85">
        <v>48.972731405165632</v>
      </c>
      <c r="EY14" s="85">
        <v>243.31473550886744</v>
      </c>
      <c r="EZ14" s="85">
        <v>525.51145093673881</v>
      </c>
      <c r="FA14" s="87">
        <v>493.12861457547001</v>
      </c>
      <c r="FB14" s="86">
        <v>522.3808671395667</v>
      </c>
      <c r="FC14" s="85">
        <v>340.04904441300357</v>
      </c>
      <c r="FD14" s="85">
        <v>410.52793721249509</v>
      </c>
      <c r="FE14" s="85">
        <v>119.21284870655472</v>
      </c>
      <c r="FF14" s="85">
        <v>199.72763172620671</v>
      </c>
      <c r="FG14" s="85">
        <v>10.323791729846789</v>
      </c>
      <c r="FH14" s="85">
        <v>-14.513517599900069</v>
      </c>
      <c r="FI14" s="85">
        <v>75.628853618028415</v>
      </c>
      <c r="FJ14" s="85">
        <v>-25.084146832455644</v>
      </c>
      <c r="FK14" s="85">
        <v>277.35279226956573</v>
      </c>
      <c r="FL14" s="85">
        <v>214.16908254943155</v>
      </c>
      <c r="FM14" s="87">
        <v>564.7440003458305</v>
      </c>
      <c r="FN14" s="86">
        <v>-10.473575783189062</v>
      </c>
      <c r="FO14" s="85">
        <v>321.81169498224767</v>
      </c>
      <c r="FP14" s="85">
        <v>240.60378639201622</v>
      </c>
      <c r="FQ14" s="85">
        <v>81.560729002117341</v>
      </c>
      <c r="FR14" s="85">
        <v>277.84718167959227</v>
      </c>
      <c r="FS14" s="85">
        <v>456.55140689205678</v>
      </c>
      <c r="FT14" s="85">
        <v>193.53775611139281</v>
      </c>
      <c r="FU14" s="85">
        <v>525.50436809939788</v>
      </c>
      <c r="FV14" s="85">
        <v>391.07215591453541</v>
      </c>
      <c r="FW14" s="85">
        <v>361.25752844588578</v>
      </c>
      <c r="FX14" s="85">
        <v>619.01419643891404</v>
      </c>
      <c r="FY14" s="85">
        <v>314.9720352536981</v>
      </c>
      <c r="FZ14" s="86">
        <v>997.61673152142703</v>
      </c>
      <c r="GA14" s="85">
        <v>1139.1225752334319</v>
      </c>
      <c r="GB14" s="85">
        <v>1163.9009613762014</v>
      </c>
      <c r="GC14" s="85">
        <v>893.7685411132868</v>
      </c>
      <c r="GD14" s="85">
        <v>722.14329386690315</v>
      </c>
      <c r="GE14" s="85">
        <v>846.65151694070528</v>
      </c>
      <c r="GF14" s="85">
        <v>728.98542033212789</v>
      </c>
      <c r="GG14" s="85">
        <v>202.68118037002955</v>
      </c>
      <c r="GH14" s="85">
        <v>970.84678986957715</v>
      </c>
      <c r="GI14" s="85">
        <v>1078.2094110006051</v>
      </c>
      <c r="GJ14" s="85">
        <v>1021.1858725293</v>
      </c>
      <c r="GK14" s="87">
        <v>3889.9918122657923</v>
      </c>
    </row>
    <row r="15" spans="1:193" ht="30.75" customHeight="1" x14ac:dyDescent="0.45">
      <c r="A15" s="2859" t="s">
        <v>155</v>
      </c>
      <c r="B15" s="68"/>
      <c r="C15" s="68"/>
      <c r="D15" s="68">
        <v>1865.1100000000001</v>
      </c>
      <c r="E15" s="68"/>
      <c r="F15" s="68"/>
      <c r="G15" s="68">
        <v>2070.13</v>
      </c>
      <c r="H15" s="68"/>
      <c r="I15" s="68"/>
      <c r="J15" s="68">
        <v>1909.9599999999998</v>
      </c>
      <c r="K15" s="68"/>
      <c r="L15" s="68"/>
      <c r="M15" s="2785">
        <v>2114.89</v>
      </c>
      <c r="N15" s="108" t="s">
        <v>153</v>
      </c>
      <c r="O15" s="108" t="s">
        <v>153</v>
      </c>
      <c r="P15" s="39">
        <v>3104.2999999999997</v>
      </c>
      <c r="Q15" s="108" t="s">
        <v>153</v>
      </c>
      <c r="R15" s="108" t="s">
        <v>153</v>
      </c>
      <c r="S15" s="39">
        <v>3353.13</v>
      </c>
      <c r="T15" s="39" t="s">
        <v>153</v>
      </c>
      <c r="U15" s="39" t="s">
        <v>153</v>
      </c>
      <c r="V15" s="39">
        <v>3339.2999999999997</v>
      </c>
      <c r="W15" s="39" t="s">
        <v>153</v>
      </c>
      <c r="X15" s="39" t="s">
        <v>153</v>
      </c>
      <c r="Y15" s="39">
        <v>882.9</v>
      </c>
      <c r="Z15" s="56">
        <v>1319.473482740337</v>
      </c>
      <c r="AA15" s="39">
        <v>1359.2799891842501</v>
      </c>
      <c r="AB15" s="39">
        <v>1439.3503953665656</v>
      </c>
      <c r="AC15" s="39">
        <v>1178.5681761174878</v>
      </c>
      <c r="AD15" s="39">
        <v>1213.3700000000001</v>
      </c>
      <c r="AE15" s="39">
        <v>1022.9000000000001</v>
      </c>
      <c r="AF15" s="39">
        <v>828.742605677558</v>
      </c>
      <c r="AG15" s="39">
        <v>1009.0400000000001</v>
      </c>
      <c r="AH15" s="39">
        <v>864.83132796511427</v>
      </c>
      <c r="AI15" s="39">
        <v>1104.77</v>
      </c>
      <c r="AJ15" s="39">
        <v>1076.95</v>
      </c>
      <c r="AK15" s="109">
        <v>1135.07</v>
      </c>
      <c r="AL15" s="39">
        <v>1405.6399999999999</v>
      </c>
      <c r="AM15" s="39">
        <v>1163.3200000000002</v>
      </c>
      <c r="AN15" s="39">
        <v>1350.2</v>
      </c>
      <c r="AO15" s="39">
        <v>1163.33</v>
      </c>
      <c r="AP15" s="39">
        <v>1261.78</v>
      </c>
      <c r="AQ15" s="39">
        <v>1079.2843199399999</v>
      </c>
      <c r="AR15" s="39">
        <v>1058.5931175800001</v>
      </c>
      <c r="AS15" s="39">
        <v>950.76632631999996</v>
      </c>
      <c r="AT15" s="39">
        <v>922.29226047409361</v>
      </c>
      <c r="AU15" s="39">
        <v>973.91480443096316</v>
      </c>
      <c r="AV15" s="39">
        <v>1199.4852644332227</v>
      </c>
      <c r="AW15" s="39">
        <v>1223.3154888804684</v>
      </c>
      <c r="AX15" s="56">
        <v>1114.6141661199999</v>
      </c>
      <c r="AY15" s="39">
        <v>1186.4839519173165</v>
      </c>
      <c r="AZ15" s="39">
        <v>1282.3500000000001</v>
      </c>
      <c r="BA15" s="39">
        <v>1138.46</v>
      </c>
      <c r="BB15" s="39">
        <v>1141.45647379</v>
      </c>
      <c r="BC15" s="39"/>
      <c r="BD15" s="39"/>
      <c r="BE15" s="39"/>
      <c r="BF15" s="39"/>
      <c r="BG15" s="39"/>
      <c r="BH15" s="39"/>
      <c r="BI15" s="109">
        <v>1087.3537674460918</v>
      </c>
      <c r="BJ15" s="39">
        <v>1044.7247241967052</v>
      </c>
      <c r="BK15" s="39">
        <v>971.79573445751998</v>
      </c>
      <c r="BL15" s="39">
        <v>865.9605410131395</v>
      </c>
      <c r="BM15" s="111">
        <v>1010.1635865995009</v>
      </c>
      <c r="BN15" s="111">
        <v>830.64967808160952</v>
      </c>
      <c r="BO15" s="111">
        <v>873.77243093319998</v>
      </c>
      <c r="BP15" s="111">
        <v>727.21</v>
      </c>
      <c r="BQ15" s="111">
        <v>777.8</v>
      </c>
      <c r="BR15" s="111">
        <v>696.31657252930347</v>
      </c>
      <c r="BS15" s="91">
        <v>731.88217144058729</v>
      </c>
      <c r="BT15" s="91">
        <v>922.5739785120652</v>
      </c>
      <c r="BU15" s="91">
        <v>868.48037643904422</v>
      </c>
      <c r="BV15" s="92">
        <v>877.06533775188996</v>
      </c>
      <c r="BW15" s="67">
        <v>881.78558950077797</v>
      </c>
      <c r="BX15" s="67">
        <v>857.69809007574781</v>
      </c>
      <c r="BY15" s="67">
        <v>748.95043881775098</v>
      </c>
      <c r="BZ15" s="67">
        <v>878.68559542671164</v>
      </c>
      <c r="CA15" s="67">
        <v>894.96250168750726</v>
      </c>
      <c r="CB15" s="67">
        <v>874.63899180999988</v>
      </c>
      <c r="CC15" s="67">
        <v>995.81588256406792</v>
      </c>
      <c r="CD15" s="67">
        <v>1001.1872217536813</v>
      </c>
      <c r="CE15" s="67">
        <v>888.66653237818832</v>
      </c>
      <c r="CF15" s="67">
        <v>1026.0996277656927</v>
      </c>
      <c r="CG15" s="99">
        <v>1212.7903768943365</v>
      </c>
      <c r="CH15" s="67">
        <v>1306.1179204323184</v>
      </c>
      <c r="CI15" s="67">
        <v>1228.1186752409633</v>
      </c>
      <c r="CJ15" s="67">
        <v>1420.1294193329347</v>
      </c>
      <c r="CK15" s="67">
        <v>1152.1531437808114</v>
      </c>
      <c r="CL15" s="67">
        <v>1146.9423637202781</v>
      </c>
      <c r="CM15" s="60">
        <v>944.76978107054765</v>
      </c>
      <c r="CN15" s="60">
        <v>896.3224263349116</v>
      </c>
      <c r="CO15" s="67">
        <v>1029.6141916272416</v>
      </c>
      <c r="CP15" s="67">
        <v>963.31975114358295</v>
      </c>
      <c r="CQ15" s="67">
        <v>1051.0822112255614</v>
      </c>
      <c r="CR15" s="67">
        <v>1341.3288007247688</v>
      </c>
      <c r="CS15" s="99">
        <v>1355.1157983273431</v>
      </c>
      <c r="CT15" s="79">
        <v>1433.9326658464706</v>
      </c>
      <c r="CU15" s="79">
        <v>1291.7211044193659</v>
      </c>
      <c r="CV15" s="79">
        <v>1334.9294345957373</v>
      </c>
      <c r="CW15" s="79">
        <v>1382.6736544470446</v>
      </c>
      <c r="CX15" s="79">
        <v>1404.6035156243715</v>
      </c>
      <c r="CY15" s="79">
        <v>1009.6900319929855</v>
      </c>
      <c r="CZ15" s="79">
        <v>1080.852848094192</v>
      </c>
      <c r="DA15" s="79">
        <v>1207.6749884535971</v>
      </c>
      <c r="DB15" s="79">
        <v>1178.1102417154666</v>
      </c>
      <c r="DC15" s="79">
        <v>1214.386927971912</v>
      </c>
      <c r="DD15" s="79">
        <v>1306.4987972159649</v>
      </c>
      <c r="DE15" s="80">
        <v>1097.6453928398309</v>
      </c>
      <c r="DF15" s="81">
        <v>1342.319618627824</v>
      </c>
      <c r="DG15" s="79">
        <v>1323.1921561021593</v>
      </c>
      <c r="DH15" s="79">
        <v>1352.0069589492066</v>
      </c>
      <c r="DI15" s="79">
        <v>1327.5143631605542</v>
      </c>
      <c r="DJ15" s="79">
        <v>1409.4666297583824</v>
      </c>
      <c r="DK15" s="79">
        <v>1292.9555786428452</v>
      </c>
      <c r="DL15" s="79">
        <v>1313.7713314497153</v>
      </c>
      <c r="DM15" s="79">
        <v>1209.3326934152785</v>
      </c>
      <c r="DN15" s="79">
        <v>1142.5001045264189</v>
      </c>
      <c r="DO15" s="79">
        <v>1268.3247538694818</v>
      </c>
      <c r="DP15" s="79">
        <v>1281.8008939175349</v>
      </c>
      <c r="DQ15" s="80">
        <v>1404.3516066440109</v>
      </c>
      <c r="DR15" s="81">
        <v>1437.0713071057571</v>
      </c>
      <c r="DS15" s="79">
        <v>1364.5011590688937</v>
      </c>
      <c r="DT15" s="79">
        <v>1088.4617139738582</v>
      </c>
      <c r="DU15" s="79">
        <v>1249.0058221232675</v>
      </c>
      <c r="DV15" s="85">
        <v>1079.1538912102901</v>
      </c>
      <c r="DW15" s="85">
        <v>1177.8054007600122</v>
      </c>
      <c r="DX15" s="85">
        <v>1051.4846603532364</v>
      </c>
      <c r="DY15" s="85">
        <v>1182.2454911333725</v>
      </c>
      <c r="DZ15" s="85">
        <v>1168.985462653098</v>
      </c>
      <c r="EA15" s="85">
        <v>1218.8708694300597</v>
      </c>
      <c r="EB15" s="85">
        <v>1155.7835287423823</v>
      </c>
      <c r="EC15" s="85">
        <v>1298.1593010783713</v>
      </c>
      <c r="ED15" s="86">
        <v>1355.3259430138692</v>
      </c>
      <c r="EE15" s="85">
        <v>1239.2245715728977</v>
      </c>
      <c r="EF15" s="85">
        <v>1367.0901658326541</v>
      </c>
      <c r="EG15" s="85">
        <v>1248.2465489906174</v>
      </c>
      <c r="EH15" s="85">
        <v>1241.3009271371416</v>
      </c>
      <c r="EI15" s="85">
        <v>1198.0539006099214</v>
      </c>
      <c r="EJ15" s="85">
        <v>1215.452465493735</v>
      </c>
      <c r="EK15" s="85">
        <v>1030.3604651413445</v>
      </c>
      <c r="EL15" s="85">
        <v>1143.980672432642</v>
      </c>
      <c r="EM15" s="85">
        <v>1126.6470842551221</v>
      </c>
      <c r="EN15" s="85">
        <v>1299.2956549302519</v>
      </c>
      <c r="EO15" s="87">
        <v>1262.4809816626275</v>
      </c>
      <c r="EP15" s="86">
        <v>1218.5239227167972</v>
      </c>
      <c r="EQ15" s="85">
        <v>1270.2972649132691</v>
      </c>
      <c r="ER15" s="85">
        <v>1928.9310759170221</v>
      </c>
      <c r="ES15" s="85">
        <v>1413.6205002004783</v>
      </c>
      <c r="ET15" s="85">
        <v>1413.6205002004783</v>
      </c>
      <c r="EU15" s="85">
        <v>1413.6205002004783</v>
      </c>
      <c r="EV15" s="85">
        <v>1463.2219740418236</v>
      </c>
      <c r="EW15" s="85">
        <v>1479.6031491816079</v>
      </c>
      <c r="EX15" s="85">
        <v>1258.3167195740978</v>
      </c>
      <c r="EY15" s="85">
        <v>1287.5287396242318</v>
      </c>
      <c r="EZ15" s="85">
        <v>1535.8710048204753</v>
      </c>
      <c r="FA15" s="87">
        <v>1592.75602874077</v>
      </c>
      <c r="FB15" s="86">
        <v>1506.4441484860479</v>
      </c>
      <c r="FC15" s="85">
        <v>1317.1794892278072</v>
      </c>
      <c r="FD15" s="85">
        <v>1516.6938253400776</v>
      </c>
      <c r="FE15" s="85">
        <v>1213.0808435532249</v>
      </c>
      <c r="FF15" s="85">
        <v>1412.8358992960179</v>
      </c>
      <c r="FG15" s="85">
        <v>1174.4098223716596</v>
      </c>
      <c r="FH15" s="85">
        <v>1183.3037208626943</v>
      </c>
      <c r="FI15" s="85">
        <v>1237.1406376824366</v>
      </c>
      <c r="FJ15" s="85">
        <v>1215.1810182038</v>
      </c>
      <c r="FK15" s="85">
        <v>1548.4370518338883</v>
      </c>
      <c r="FL15" s="85">
        <v>1659.9222952763155</v>
      </c>
      <c r="FM15" s="87">
        <v>1718.3985140589225</v>
      </c>
      <c r="FN15" s="86">
        <v>1364.9945095780804</v>
      </c>
      <c r="FO15" s="85">
        <v>1437.2074480778324</v>
      </c>
      <c r="FP15" s="85">
        <v>1466.4022029090236</v>
      </c>
      <c r="FQ15" s="85">
        <v>1418.6630422039877</v>
      </c>
      <c r="FR15" s="85">
        <v>1598.9418041715251</v>
      </c>
      <c r="FS15" s="85">
        <v>1582.4777175109814</v>
      </c>
      <c r="FT15" s="85">
        <v>1699.2746783554999</v>
      </c>
      <c r="FU15" s="85">
        <v>1736.9177625880832</v>
      </c>
      <c r="FV15" s="85">
        <v>1670.2490225275778</v>
      </c>
      <c r="FW15" s="85">
        <v>1671.9237410996973</v>
      </c>
      <c r="FX15" s="85">
        <v>1936.4464200244688</v>
      </c>
      <c r="FY15" s="85">
        <v>1581.2835044062131</v>
      </c>
      <c r="FZ15" s="86">
        <v>2408.3429310814058</v>
      </c>
      <c r="GA15" s="85">
        <v>2276.7189424500689</v>
      </c>
      <c r="GB15" s="85">
        <v>2338.7159302415284</v>
      </c>
      <c r="GC15" s="85">
        <v>2233.2998644286058</v>
      </c>
      <c r="GD15" s="85">
        <v>2279.2127640089025</v>
      </c>
      <c r="GE15" s="85">
        <v>2256.8336283095332</v>
      </c>
      <c r="GF15" s="85">
        <v>2275.6266170298368</v>
      </c>
      <c r="GG15" s="85">
        <v>1869.4660809590389</v>
      </c>
      <c r="GH15" s="85">
        <v>2577.8332859380112</v>
      </c>
      <c r="GI15" s="85">
        <v>2844.2789632673848</v>
      </c>
      <c r="GJ15" s="85">
        <v>2607.8844798944747</v>
      </c>
      <c r="GK15" s="87">
        <v>5139.0171190182909</v>
      </c>
    </row>
    <row r="16" spans="1:193" ht="30.75" customHeight="1" x14ac:dyDescent="0.45">
      <c r="A16" s="2859" t="s">
        <v>156</v>
      </c>
      <c r="B16" s="68"/>
      <c r="C16" s="68"/>
      <c r="D16" s="68">
        <v>2449.33</v>
      </c>
      <c r="E16" s="68"/>
      <c r="F16" s="68"/>
      <c r="G16" s="68">
        <v>2723.35</v>
      </c>
      <c r="H16" s="68"/>
      <c r="I16" s="68"/>
      <c r="J16" s="68">
        <v>2713.38</v>
      </c>
      <c r="K16" s="68"/>
      <c r="L16" s="68"/>
      <c r="M16" s="2785">
        <v>3036.05</v>
      </c>
      <c r="N16" s="108" t="s">
        <v>153</v>
      </c>
      <c r="O16" s="108" t="s">
        <v>153</v>
      </c>
      <c r="P16" s="39">
        <v>3344.03</v>
      </c>
      <c r="Q16" s="108" t="s">
        <v>153</v>
      </c>
      <c r="R16" s="108" t="s">
        <v>153</v>
      </c>
      <c r="S16" s="39">
        <v>4005.55</v>
      </c>
      <c r="T16" s="39" t="s">
        <v>153</v>
      </c>
      <c r="U16" s="39" t="s">
        <v>153</v>
      </c>
      <c r="V16" s="39">
        <v>4098.2700000000004</v>
      </c>
      <c r="W16" s="39" t="s">
        <v>153</v>
      </c>
      <c r="X16" s="39" t="s">
        <v>153</v>
      </c>
      <c r="Y16" s="39">
        <v>1373.8600000000001</v>
      </c>
      <c r="Z16" s="56">
        <v>1268.0783715596333</v>
      </c>
      <c r="AA16" s="39">
        <v>1350.9784102685012</v>
      </c>
      <c r="AB16" s="39">
        <v>1499.0100000000002</v>
      </c>
      <c r="AC16" s="39">
        <v>1545.9591412122575</v>
      </c>
      <c r="AD16" s="39">
        <v>1699.5416174524546</v>
      </c>
      <c r="AE16" s="39">
        <v>1501.6709539792939</v>
      </c>
      <c r="AF16" s="39">
        <v>1523.8040375280775</v>
      </c>
      <c r="AG16" s="39">
        <v>1531.5687455110801</v>
      </c>
      <c r="AH16" s="39">
        <v>1285.2978513943799</v>
      </c>
      <c r="AI16" s="39">
        <v>1564.7809016711899</v>
      </c>
      <c r="AJ16" s="39">
        <v>1461.8700000000001</v>
      </c>
      <c r="AK16" s="109">
        <v>1519.8950569202689</v>
      </c>
      <c r="AL16" s="39">
        <v>1438.0061220876401</v>
      </c>
      <c r="AM16" s="39">
        <v>1363.5906450359498</v>
      </c>
      <c r="AN16" s="39">
        <v>1437.027246694729</v>
      </c>
      <c r="AO16" s="39">
        <v>1592.184228612846</v>
      </c>
      <c r="AP16" s="39">
        <v>1504.9753668021676</v>
      </c>
      <c r="AQ16" s="39">
        <v>1417.8878671681759</v>
      </c>
      <c r="AR16" s="39">
        <v>1402.9342745414137</v>
      </c>
      <c r="AS16" s="39">
        <v>1507.0323748493568</v>
      </c>
      <c r="AT16" s="39">
        <v>1407.9867294625249</v>
      </c>
      <c r="AU16" s="39">
        <v>1706.9753761187942</v>
      </c>
      <c r="AV16" s="39">
        <v>1453.7471308057225</v>
      </c>
      <c r="AW16" s="39">
        <v>1368.0074054059553</v>
      </c>
      <c r="AX16" s="56">
        <v>1346.5119068844301</v>
      </c>
      <c r="AY16" s="39">
        <v>1312.9129431641193</v>
      </c>
      <c r="AZ16" s="39">
        <v>1139.2251499514512</v>
      </c>
      <c r="BA16" s="39">
        <v>1233.98325431438</v>
      </c>
      <c r="BB16" s="39">
        <v>1142.42388054811</v>
      </c>
      <c r="BC16" s="39"/>
      <c r="BD16" s="39"/>
      <c r="BE16" s="39"/>
      <c r="BF16" s="39"/>
      <c r="BG16" s="39"/>
      <c r="BH16" s="39"/>
      <c r="BI16" s="109">
        <v>1239.8850817184034</v>
      </c>
      <c r="BJ16" s="39">
        <v>1170.4246851559201</v>
      </c>
      <c r="BK16" s="39">
        <v>1011.74966380351</v>
      </c>
      <c r="BL16" s="39">
        <v>1084.9287611106929</v>
      </c>
      <c r="BM16" s="111">
        <v>1168.2475814160621</v>
      </c>
      <c r="BN16" s="111">
        <v>1062.8436328067</v>
      </c>
      <c r="BO16" s="111">
        <v>1040.6874331073482</v>
      </c>
      <c r="BP16" s="111">
        <v>1158.787726113798</v>
      </c>
      <c r="BQ16" s="111">
        <v>1182.62282278621</v>
      </c>
      <c r="BR16" s="111">
        <v>1085.8661813023114</v>
      </c>
      <c r="BS16" s="91">
        <v>1396.8842944928349</v>
      </c>
      <c r="BT16" s="91">
        <v>1044.7919911415249</v>
      </c>
      <c r="BU16" s="91">
        <v>1057.3292697242612</v>
      </c>
      <c r="BV16" s="92">
        <v>1124.9260618124242</v>
      </c>
      <c r="BW16" s="67">
        <v>1031.2043209257085</v>
      </c>
      <c r="BX16" s="67">
        <v>1136.4374425383655</v>
      </c>
      <c r="BY16" s="67">
        <v>1008.5957959208707</v>
      </c>
      <c r="BZ16" s="67">
        <v>1181.9023586718918</v>
      </c>
      <c r="CA16" s="67">
        <v>1059.7742521528789</v>
      </c>
      <c r="CB16" s="39">
        <v>1152.9289036999899</v>
      </c>
      <c r="CC16" s="67">
        <v>1160.914363284716</v>
      </c>
      <c r="CD16" s="67">
        <v>974.30844542834802</v>
      </c>
      <c r="CE16" s="67">
        <v>1080.1429967368981</v>
      </c>
      <c r="CF16" s="67">
        <v>1021.733787332846</v>
      </c>
      <c r="CG16" s="99">
        <v>990.7424053662462</v>
      </c>
      <c r="CH16" s="67">
        <v>1059.695559346143</v>
      </c>
      <c r="CI16" s="67">
        <v>975.75626191133779</v>
      </c>
      <c r="CJ16" s="67">
        <v>1006.2915323914731</v>
      </c>
      <c r="CK16" s="67">
        <v>900.81614185496881</v>
      </c>
      <c r="CL16" s="67">
        <v>1039.8110355865012</v>
      </c>
      <c r="CM16" s="101">
        <v>1087.1123396760611</v>
      </c>
      <c r="CN16" s="60">
        <v>981.12296680820077</v>
      </c>
      <c r="CO16" s="67">
        <v>1207.8588666893334</v>
      </c>
      <c r="CP16" s="67">
        <v>1051.1980001381821</v>
      </c>
      <c r="CQ16" s="67">
        <v>1098.0909323158021</v>
      </c>
      <c r="CR16" s="67">
        <v>1109.5851593753641</v>
      </c>
      <c r="CS16" s="99">
        <v>1130.0089768713499</v>
      </c>
      <c r="CT16" s="79">
        <v>1180.4823901344278</v>
      </c>
      <c r="CU16" s="79">
        <v>1031.8469635346923</v>
      </c>
      <c r="CV16" s="79">
        <v>1122.1410586281909</v>
      </c>
      <c r="CW16" s="79">
        <v>1080.893440138841</v>
      </c>
      <c r="CX16" s="79">
        <v>1164.900407594758</v>
      </c>
      <c r="CY16" s="79">
        <v>1019.824740595331</v>
      </c>
      <c r="CZ16" s="79">
        <v>1084.6354867480909</v>
      </c>
      <c r="DA16" s="79">
        <v>1066.2230118609832</v>
      </c>
      <c r="DB16" s="79">
        <v>1015.9256955531033</v>
      </c>
      <c r="DC16" s="79">
        <v>1161.644129575139</v>
      </c>
      <c r="DD16" s="79">
        <v>1106.1130456206856</v>
      </c>
      <c r="DE16" s="80">
        <v>1099.4449473080435</v>
      </c>
      <c r="DF16" s="81">
        <v>1256.8378399854655</v>
      </c>
      <c r="DG16" s="79">
        <v>1030.4424345427713</v>
      </c>
      <c r="DH16" s="79">
        <v>1087.8320902263515</v>
      </c>
      <c r="DI16" s="79">
        <v>934.20774864308271</v>
      </c>
      <c r="DJ16" s="79">
        <v>1266.921673949154</v>
      </c>
      <c r="DK16" s="79">
        <v>1116.3631370159519</v>
      </c>
      <c r="DL16" s="79">
        <v>1322.9646527841862</v>
      </c>
      <c r="DM16" s="79">
        <v>1134.0230284857148</v>
      </c>
      <c r="DN16" s="79">
        <v>1033.5136843586797</v>
      </c>
      <c r="DO16" s="79">
        <v>1306.6560648907093</v>
      </c>
      <c r="DP16" s="79">
        <v>939.4420037480719</v>
      </c>
      <c r="DQ16" s="80">
        <v>981.49812121225273</v>
      </c>
      <c r="DR16" s="81">
        <v>1128.1753412241183</v>
      </c>
      <c r="DS16" s="79">
        <v>882.37496145554917</v>
      </c>
      <c r="DT16" s="79">
        <v>1030.4269874996628</v>
      </c>
      <c r="DU16" s="79">
        <v>1091.7700363053275</v>
      </c>
      <c r="DV16" s="85">
        <v>1010.7712665469935</v>
      </c>
      <c r="DW16" s="85">
        <v>1247.0153798405267</v>
      </c>
      <c r="DX16" s="85">
        <v>932.90708736370152</v>
      </c>
      <c r="DY16" s="85">
        <v>948.20774041413847</v>
      </c>
      <c r="DZ16" s="85">
        <v>970.64542224375487</v>
      </c>
      <c r="EA16" s="85">
        <v>1089.041797123384</v>
      </c>
      <c r="EB16" s="85">
        <v>1191.3343129944842</v>
      </c>
      <c r="EC16" s="85">
        <v>905.88478164171988</v>
      </c>
      <c r="ED16" s="86">
        <v>1135.4401463152526</v>
      </c>
      <c r="EE16" s="85">
        <v>1026.4171561471373</v>
      </c>
      <c r="EF16" s="85">
        <v>1167.380163522379</v>
      </c>
      <c r="EG16" s="85">
        <v>1102.6496367345972</v>
      </c>
      <c r="EH16" s="85">
        <v>1220.4389119889627</v>
      </c>
      <c r="EI16" s="85">
        <v>1110.0578643406766</v>
      </c>
      <c r="EJ16" s="85">
        <v>1179.4709729447557</v>
      </c>
      <c r="EK16" s="85">
        <v>1060.8429903860133</v>
      </c>
      <c r="EL16" s="85">
        <v>1056.2662626519971</v>
      </c>
      <c r="EM16" s="85">
        <v>1085.3997747657747</v>
      </c>
      <c r="EN16" s="85">
        <v>1291.3986875998667</v>
      </c>
      <c r="EO16" s="87">
        <v>1192.7535098173576</v>
      </c>
      <c r="EP16" s="86">
        <v>1135.1672096802115</v>
      </c>
      <c r="EQ16" s="85">
        <v>1147.806830922781</v>
      </c>
      <c r="ER16" s="85">
        <v>1261.9413417668252</v>
      </c>
      <c r="ES16" s="85">
        <v>1159.5336734455436</v>
      </c>
      <c r="ET16" s="85">
        <v>1328.3678602484274</v>
      </c>
      <c r="EU16" s="85">
        <v>1369.907007712219</v>
      </c>
      <c r="EV16" s="85">
        <v>1530.2810763292232</v>
      </c>
      <c r="EW16" s="85">
        <v>1324.6768024980947</v>
      </c>
      <c r="EX16" s="85">
        <v>1209.3439881689321</v>
      </c>
      <c r="EY16" s="85">
        <v>1044.2140041153643</v>
      </c>
      <c r="EZ16" s="85">
        <v>1010.3595538837365</v>
      </c>
      <c r="FA16" s="87">
        <v>1099.6274141653</v>
      </c>
      <c r="FB16" s="86">
        <v>984.06328134648118</v>
      </c>
      <c r="FC16" s="85">
        <v>977.13044481480358</v>
      </c>
      <c r="FD16" s="85">
        <v>1106.1658881275825</v>
      </c>
      <c r="FE16" s="85">
        <v>1093.8679948466702</v>
      </c>
      <c r="FF16" s="85">
        <v>1213.1082675698112</v>
      </c>
      <c r="FG16" s="85">
        <v>1164.0860306418128</v>
      </c>
      <c r="FH16" s="85">
        <v>1197.8172384625943</v>
      </c>
      <c r="FI16" s="85">
        <v>1161.5117840644082</v>
      </c>
      <c r="FJ16" s="85">
        <v>1240.2651650362557</v>
      </c>
      <c r="FK16" s="85">
        <v>1271.0842595643226</v>
      </c>
      <c r="FL16" s="85">
        <v>1445.7532127268839</v>
      </c>
      <c r="FM16" s="87">
        <v>1153.654513713092</v>
      </c>
      <c r="FN16" s="86">
        <v>1375.4680853612695</v>
      </c>
      <c r="FO16" s="85">
        <v>1115.3957530955847</v>
      </c>
      <c r="FP16" s="85">
        <v>1225.7984165170074</v>
      </c>
      <c r="FQ16" s="85">
        <v>1337.1023132018704</v>
      </c>
      <c r="FR16" s="85">
        <v>1321.0946224919328</v>
      </c>
      <c r="FS16" s="85">
        <v>1125.9263106189246</v>
      </c>
      <c r="FT16" s="85">
        <v>1505.7369222441071</v>
      </c>
      <c r="FU16" s="85">
        <v>1211.4133944886853</v>
      </c>
      <c r="FV16" s="85">
        <v>1279.1768666130424</v>
      </c>
      <c r="FW16" s="85">
        <v>1310.6662126538115</v>
      </c>
      <c r="FX16" s="85">
        <v>1317.4322235855548</v>
      </c>
      <c r="FY16" s="85">
        <v>1266.311469152515</v>
      </c>
      <c r="FZ16" s="86">
        <v>1410.7261995599788</v>
      </c>
      <c r="GA16" s="85">
        <v>1137.596367216637</v>
      </c>
      <c r="GB16" s="85">
        <v>1174.814968865327</v>
      </c>
      <c r="GC16" s="85">
        <v>1339.531323315319</v>
      </c>
      <c r="GD16" s="85">
        <v>1557.0694701419993</v>
      </c>
      <c r="GE16" s="85">
        <v>1410.1821113688279</v>
      </c>
      <c r="GF16" s="85">
        <v>1546.6411966977089</v>
      </c>
      <c r="GG16" s="85">
        <v>1666.7849005890093</v>
      </c>
      <c r="GH16" s="85">
        <v>1606.986496068434</v>
      </c>
      <c r="GI16" s="85">
        <v>1766.0695522667797</v>
      </c>
      <c r="GJ16" s="85">
        <v>1586.6986073651747</v>
      </c>
      <c r="GK16" s="87">
        <v>1249.0253067524986</v>
      </c>
    </row>
    <row r="17" spans="1:203" ht="30.75" customHeight="1" x14ac:dyDescent="0.45">
      <c r="A17" s="2860" t="s">
        <v>157</v>
      </c>
      <c r="B17" s="106" t="s">
        <v>152</v>
      </c>
      <c r="C17" s="106" t="s">
        <v>152</v>
      </c>
      <c r="D17" s="59">
        <v>449.92</v>
      </c>
      <c r="E17" s="106" t="s">
        <v>152</v>
      </c>
      <c r="F17" s="106" t="s">
        <v>152</v>
      </c>
      <c r="G17" s="106">
        <v>500.22</v>
      </c>
      <c r="H17" s="107" t="s">
        <v>152</v>
      </c>
      <c r="I17" s="107" t="s">
        <v>152</v>
      </c>
      <c r="J17" s="106">
        <v>641.88</v>
      </c>
      <c r="K17" s="106" t="s">
        <v>152</v>
      </c>
      <c r="L17" s="106" t="s">
        <v>152</v>
      </c>
      <c r="M17" s="2785">
        <v>530.66999999999996</v>
      </c>
      <c r="N17" s="108" t="s">
        <v>153</v>
      </c>
      <c r="O17" s="108" t="s">
        <v>153</v>
      </c>
      <c r="P17" s="39">
        <v>673.76</v>
      </c>
      <c r="Q17" s="108" t="s">
        <v>153</v>
      </c>
      <c r="R17" s="108" t="s">
        <v>153</v>
      </c>
      <c r="S17" s="39">
        <v>595.14</v>
      </c>
      <c r="T17" s="39" t="s">
        <v>153</v>
      </c>
      <c r="U17" s="39" t="s">
        <v>153</v>
      </c>
      <c r="V17" s="39">
        <v>507.68</v>
      </c>
      <c r="W17" s="39" t="s">
        <v>153</v>
      </c>
      <c r="X17" s="39" t="s">
        <v>153</v>
      </c>
      <c r="Y17" s="39">
        <v>592.19000000000005</v>
      </c>
      <c r="Z17" s="56" t="s">
        <v>153</v>
      </c>
      <c r="AA17" s="39" t="s">
        <v>153</v>
      </c>
      <c r="AB17" s="39">
        <v>866.92500000000007</v>
      </c>
      <c r="AC17" s="39" t="s">
        <v>153</v>
      </c>
      <c r="AD17" s="39" t="s">
        <v>153</v>
      </c>
      <c r="AE17" s="39">
        <v>476.76</v>
      </c>
      <c r="AF17" s="39" t="s">
        <v>153</v>
      </c>
      <c r="AG17" s="39" t="s">
        <v>153</v>
      </c>
      <c r="AH17" s="39">
        <v>372.93</v>
      </c>
      <c r="AI17" s="39" t="s">
        <v>153</v>
      </c>
      <c r="AJ17" s="39" t="s">
        <v>153</v>
      </c>
      <c r="AK17" s="109">
        <v>430.89</v>
      </c>
      <c r="AL17" s="39" t="s">
        <v>153</v>
      </c>
      <c r="AM17" s="39" t="s">
        <v>153</v>
      </c>
      <c r="AN17" s="39">
        <v>429.41</v>
      </c>
      <c r="AO17" s="39" t="s">
        <v>153</v>
      </c>
      <c r="AP17" s="39" t="s">
        <v>153</v>
      </c>
      <c r="AQ17" s="39">
        <v>541.11</v>
      </c>
      <c r="AR17" s="39" t="s">
        <v>153</v>
      </c>
      <c r="AS17" s="39" t="s">
        <v>153</v>
      </c>
      <c r="AT17" s="39">
        <v>459.13</v>
      </c>
      <c r="AU17" s="39" t="s">
        <v>153</v>
      </c>
      <c r="AV17" s="39" t="s">
        <v>153</v>
      </c>
      <c r="AW17" s="39">
        <v>429.5</v>
      </c>
      <c r="AX17" s="56" t="s">
        <v>153</v>
      </c>
      <c r="AY17" s="39" t="s">
        <v>153</v>
      </c>
      <c r="AZ17" s="66">
        <v>480.28999999999996</v>
      </c>
      <c r="BA17" s="39" t="s">
        <v>153</v>
      </c>
      <c r="BB17" s="39" t="s">
        <v>153</v>
      </c>
      <c r="BC17" s="39"/>
      <c r="BD17" s="39"/>
      <c r="BE17" s="39"/>
      <c r="BF17" s="39"/>
      <c r="BG17" s="39"/>
      <c r="BH17" s="39"/>
      <c r="BI17" s="109" t="s">
        <v>153</v>
      </c>
      <c r="BJ17" s="39" t="s">
        <v>153</v>
      </c>
      <c r="BK17" s="39" t="s">
        <v>153</v>
      </c>
      <c r="BL17" s="110">
        <v>409.52113104371404</v>
      </c>
      <c r="BM17" s="111" t="s">
        <v>153</v>
      </c>
      <c r="BN17" s="111" t="s">
        <v>153</v>
      </c>
      <c r="BO17" s="111">
        <v>597.99852270070323</v>
      </c>
      <c r="BP17" s="111" t="s">
        <v>153</v>
      </c>
      <c r="BQ17" s="111" t="s">
        <v>153</v>
      </c>
      <c r="BR17" s="111">
        <v>870.61444684449305</v>
      </c>
      <c r="BS17" s="111" t="s">
        <v>153</v>
      </c>
      <c r="BT17" s="111" t="s">
        <v>153</v>
      </c>
      <c r="BU17" s="111">
        <v>497.20187385958116</v>
      </c>
      <c r="BV17" s="56" t="s">
        <v>153</v>
      </c>
      <c r="BW17" s="39" t="s">
        <v>153</v>
      </c>
      <c r="BX17" s="39">
        <v>453.52828768394215</v>
      </c>
      <c r="BY17" s="39" t="s">
        <v>153</v>
      </c>
      <c r="BZ17" s="39" t="s">
        <v>153</v>
      </c>
      <c r="CA17" s="39">
        <v>334.10565290526102</v>
      </c>
      <c r="CB17" s="39" t="s">
        <v>153</v>
      </c>
      <c r="CC17" s="39" t="s">
        <v>153</v>
      </c>
      <c r="CD17" s="39">
        <v>413.03682165437294</v>
      </c>
      <c r="CE17" s="39" t="s">
        <v>153</v>
      </c>
      <c r="CF17" s="67" t="s">
        <v>153</v>
      </c>
      <c r="CG17" s="99">
        <v>230.35375451299785</v>
      </c>
      <c r="CH17" s="67" t="s">
        <v>153</v>
      </c>
      <c r="CI17" s="67" t="s">
        <v>153</v>
      </c>
      <c r="CJ17" s="60">
        <v>663.10577046765081</v>
      </c>
      <c r="CK17" s="67" t="s">
        <v>153</v>
      </c>
      <c r="CL17" s="67" t="s">
        <v>153</v>
      </c>
      <c r="CM17" s="60">
        <v>568.47279316959941</v>
      </c>
      <c r="CN17" s="67" t="s">
        <v>153</v>
      </c>
      <c r="CO17" s="67" t="s">
        <v>153</v>
      </c>
      <c r="CP17" s="67">
        <v>552.2939855478777</v>
      </c>
      <c r="CQ17" s="67" t="s">
        <v>153</v>
      </c>
      <c r="CR17" s="67" t="s">
        <v>153</v>
      </c>
      <c r="CS17" s="99">
        <v>640.33438640565487</v>
      </c>
      <c r="CT17" s="67" t="s">
        <v>153</v>
      </c>
      <c r="CU17" s="67" t="s">
        <v>153</v>
      </c>
      <c r="CV17" s="67">
        <v>556.64316449232103</v>
      </c>
      <c r="CW17" s="67" t="s">
        <v>153</v>
      </c>
      <c r="CX17" s="59" t="s">
        <v>153</v>
      </c>
      <c r="CY17" s="91">
        <v>719.30538272555191</v>
      </c>
      <c r="CZ17" s="91" t="s">
        <v>153</v>
      </c>
      <c r="DA17" s="91" t="s">
        <v>153</v>
      </c>
      <c r="DB17" s="91">
        <v>657.40742033115225</v>
      </c>
      <c r="DC17" s="91" t="s">
        <v>153</v>
      </c>
      <c r="DD17" s="91" t="s">
        <v>153</v>
      </c>
      <c r="DE17" s="113">
        <v>630.98634173234552</v>
      </c>
      <c r="DF17" s="114" t="s">
        <v>153</v>
      </c>
      <c r="DG17" s="91" t="s">
        <v>153</v>
      </c>
      <c r="DH17" s="91">
        <v>794.13014259985778</v>
      </c>
      <c r="DI17" s="91" t="s">
        <v>153</v>
      </c>
      <c r="DJ17" s="91" t="s">
        <v>153</v>
      </c>
      <c r="DK17" s="91">
        <v>884.51893929762161</v>
      </c>
      <c r="DL17" s="91" t="s">
        <v>153</v>
      </c>
      <c r="DM17" s="91" t="s">
        <v>153</v>
      </c>
      <c r="DN17" s="79">
        <v>812.92544526207848</v>
      </c>
      <c r="DO17" s="79" t="s">
        <v>153</v>
      </c>
      <c r="DP17" s="79" t="s">
        <v>153</v>
      </c>
      <c r="DQ17" s="80">
        <v>894.85769539070156</v>
      </c>
      <c r="DR17" s="81" t="s">
        <v>153</v>
      </c>
      <c r="DS17" s="79" t="s">
        <v>153</v>
      </c>
      <c r="DT17" s="79">
        <v>768.99392430927287</v>
      </c>
      <c r="DU17" s="79" t="s">
        <v>153</v>
      </c>
      <c r="DV17" s="85" t="s">
        <v>153</v>
      </c>
      <c r="DW17" s="85">
        <v>956.33381890450971</v>
      </c>
      <c r="DX17" s="85" t="s">
        <v>153</v>
      </c>
      <c r="DY17" s="85" t="s">
        <v>153</v>
      </c>
      <c r="DZ17" s="85">
        <v>865.14300000000003</v>
      </c>
      <c r="EA17" s="85" t="s">
        <v>153</v>
      </c>
      <c r="EB17" s="85" t="s">
        <v>153</v>
      </c>
      <c r="EC17" s="85">
        <v>974.28486776584623</v>
      </c>
      <c r="ED17" s="86" t="s">
        <v>153</v>
      </c>
      <c r="EE17" s="85" t="s">
        <v>153</v>
      </c>
      <c r="EF17" s="85">
        <v>907.08111511740356</v>
      </c>
      <c r="EG17" s="85" t="s">
        <v>153</v>
      </c>
      <c r="EH17" s="85" t="s">
        <v>153</v>
      </c>
      <c r="EI17" s="85">
        <v>807.74355452529733</v>
      </c>
      <c r="EJ17" s="85" t="s">
        <v>153</v>
      </c>
      <c r="EK17" s="85" t="s">
        <v>153</v>
      </c>
      <c r="EL17" s="85">
        <v>846.89398608977126</v>
      </c>
      <c r="EM17" s="85" t="s">
        <v>153</v>
      </c>
      <c r="EN17" s="85" t="s">
        <v>153</v>
      </c>
      <c r="EO17" s="87">
        <v>793.20321107783786</v>
      </c>
      <c r="EP17" s="86" t="s">
        <v>153</v>
      </c>
      <c r="EQ17" s="85" t="s">
        <v>153</v>
      </c>
      <c r="ER17" s="85">
        <v>880.44017213857137</v>
      </c>
      <c r="ES17" s="85" t="s">
        <v>153</v>
      </c>
      <c r="ET17" s="85" t="s">
        <v>153</v>
      </c>
      <c r="EU17" s="85">
        <v>691.59535303149005</v>
      </c>
      <c r="EV17" s="85" t="s">
        <v>153</v>
      </c>
      <c r="EW17" s="85" t="s">
        <v>153</v>
      </c>
      <c r="EX17" s="85">
        <v>910.94107534108639</v>
      </c>
      <c r="EY17" s="85" t="s">
        <v>153</v>
      </c>
      <c r="EZ17" s="85" t="s">
        <v>153</v>
      </c>
      <c r="FA17" s="87">
        <v>1089.7557231572241</v>
      </c>
      <c r="FB17" s="86" t="s">
        <v>153</v>
      </c>
      <c r="FC17" s="85" t="s">
        <v>153</v>
      </c>
      <c r="FD17" s="85">
        <v>970.88074739811486</v>
      </c>
      <c r="FE17" s="85" t="s">
        <v>153</v>
      </c>
      <c r="FF17" s="85" t="s">
        <v>153</v>
      </c>
      <c r="FG17" s="85">
        <v>1046.8830408781305</v>
      </c>
      <c r="FH17" s="85" t="s">
        <v>153</v>
      </c>
      <c r="FI17" s="85" t="s">
        <v>153</v>
      </c>
      <c r="FJ17" s="85">
        <v>1195.3158161950921</v>
      </c>
      <c r="FK17" s="85" t="s">
        <v>153</v>
      </c>
      <c r="FL17" s="85" t="s">
        <v>153</v>
      </c>
      <c r="FM17" s="87">
        <v>827.65821100506696</v>
      </c>
      <c r="FN17" s="86" t="s">
        <v>153</v>
      </c>
      <c r="FO17" s="85" t="s">
        <v>153</v>
      </c>
      <c r="FP17" s="85">
        <v>1378.9929950000001</v>
      </c>
      <c r="FQ17" s="85" t="s">
        <v>153</v>
      </c>
      <c r="FR17" s="85" t="s">
        <v>153</v>
      </c>
      <c r="FS17" s="85">
        <v>2781.6405519999998</v>
      </c>
      <c r="FT17" s="85" t="s">
        <v>153</v>
      </c>
      <c r="FU17" s="85" t="s">
        <v>153</v>
      </c>
      <c r="FV17" s="85">
        <v>4065.4876880000002</v>
      </c>
      <c r="FW17" s="85" t="s">
        <v>153</v>
      </c>
      <c r="FX17" s="85" t="s">
        <v>153</v>
      </c>
      <c r="FY17" s="85">
        <v>5417.7374609999997</v>
      </c>
      <c r="FZ17" s="86" t="s">
        <v>153</v>
      </c>
      <c r="GA17" s="85" t="s">
        <v>153</v>
      </c>
      <c r="GB17" s="85">
        <v>1392.323441</v>
      </c>
      <c r="GC17" s="85" t="s">
        <v>153</v>
      </c>
      <c r="GD17" s="85" t="s">
        <v>153</v>
      </c>
      <c r="GE17" s="85"/>
      <c r="GF17" s="116"/>
      <c r="GG17" s="116"/>
      <c r="GH17" s="116"/>
      <c r="GI17" s="85"/>
      <c r="GJ17" s="85"/>
      <c r="GK17" s="87"/>
    </row>
    <row r="18" spans="1:203" ht="30.75" customHeight="1" x14ac:dyDescent="0.45">
      <c r="A18" s="2859" t="s">
        <v>158</v>
      </c>
      <c r="B18" s="67">
        <v>3185.51</v>
      </c>
      <c r="C18" s="67">
        <v>3076.91</v>
      </c>
      <c r="D18" s="67">
        <v>3304.21</v>
      </c>
      <c r="E18" s="67">
        <v>3205.51</v>
      </c>
      <c r="F18" s="67">
        <v>3149.8</v>
      </c>
      <c r="G18" s="67">
        <v>3451.15</v>
      </c>
      <c r="H18" s="67">
        <v>3311.03</v>
      </c>
      <c r="I18" s="67">
        <v>3300.24</v>
      </c>
      <c r="J18" s="39">
        <v>3306.23</v>
      </c>
      <c r="K18" s="39">
        <v>4006.01</v>
      </c>
      <c r="L18" s="39">
        <v>4410.9399999999996</v>
      </c>
      <c r="M18" s="2785">
        <v>4724.8900000000003</v>
      </c>
      <c r="N18" s="39">
        <v>4767.82</v>
      </c>
      <c r="O18" s="39">
        <v>4825.5200000000004</v>
      </c>
      <c r="P18" s="39">
        <v>4503.6099999999997</v>
      </c>
      <c r="Q18" s="39">
        <v>4882.9900000000007</v>
      </c>
      <c r="R18" s="67">
        <v>4704.49</v>
      </c>
      <c r="S18" s="39">
        <v>4764.9299999999994</v>
      </c>
      <c r="T18" s="39">
        <v>4629.2300000000005</v>
      </c>
      <c r="U18" s="39">
        <v>4502.04</v>
      </c>
      <c r="V18" s="39">
        <v>4594.66</v>
      </c>
      <c r="W18" s="39">
        <v>4977.6400000000003</v>
      </c>
      <c r="X18" s="39">
        <v>4845.83</v>
      </c>
      <c r="Y18" s="39">
        <v>5382.82</v>
      </c>
      <c r="Z18" s="56">
        <v>4557.96</v>
      </c>
      <c r="AA18" s="39">
        <v>4708.0400000000009</v>
      </c>
      <c r="AB18" s="39">
        <v>4940.9469998873537</v>
      </c>
      <c r="AC18" s="39">
        <v>4701.277000000001</v>
      </c>
      <c r="AD18" s="39">
        <v>4466.21</v>
      </c>
      <c r="AE18" s="39">
        <v>4140.9399999999996</v>
      </c>
      <c r="AF18" s="39">
        <v>3989.11</v>
      </c>
      <c r="AG18" s="39">
        <v>4192.8500000000004</v>
      </c>
      <c r="AH18" s="39">
        <v>4046.3070000000007</v>
      </c>
      <c r="AI18" s="39">
        <v>5118.0570000000007</v>
      </c>
      <c r="AJ18" s="39">
        <v>5200.2970000000005</v>
      </c>
      <c r="AK18" s="109">
        <v>5742.2900000000009</v>
      </c>
      <c r="AL18" s="39">
        <v>5349.95</v>
      </c>
      <c r="AM18" s="39">
        <v>5178.38</v>
      </c>
      <c r="AN18" s="39">
        <v>5049.3099999999995</v>
      </c>
      <c r="AO18" s="39">
        <v>5015.78</v>
      </c>
      <c r="AP18" s="39">
        <v>4785.3300000000008</v>
      </c>
      <c r="AQ18" s="39">
        <v>4602.5200000000004</v>
      </c>
      <c r="AR18" s="39">
        <v>4472.4800000000005</v>
      </c>
      <c r="AS18" s="39">
        <v>5113.2800000000007</v>
      </c>
      <c r="AT18" s="39">
        <v>5017.1299999999992</v>
      </c>
      <c r="AU18" s="39">
        <v>4810.3199999999988</v>
      </c>
      <c r="AV18" s="39">
        <v>5118.18</v>
      </c>
      <c r="AW18" s="39">
        <v>5632.1476028752368</v>
      </c>
      <c r="AX18" s="56">
        <v>5306.18</v>
      </c>
      <c r="AY18" s="39">
        <v>4877.130000000001</v>
      </c>
      <c r="AZ18" s="39">
        <v>4721.946093458997</v>
      </c>
      <c r="BA18" s="39">
        <v>4821.3610227996714</v>
      </c>
      <c r="BB18" s="39">
        <v>5201.4100000000008</v>
      </c>
      <c r="BC18" s="39">
        <v>4489.3900000000003</v>
      </c>
      <c r="BD18" s="39">
        <v>4324.8530000000001</v>
      </c>
      <c r="BE18" s="39">
        <v>4188.04</v>
      </c>
      <c r="BF18" s="39">
        <v>5679.1961320176406</v>
      </c>
      <c r="BG18" s="39">
        <v>5833.1792495697073</v>
      </c>
      <c r="BH18" s="39">
        <v>5896.1518306994221</v>
      </c>
      <c r="BI18" s="109">
        <v>5461.01</v>
      </c>
      <c r="BJ18" s="39">
        <v>4910.72</v>
      </c>
      <c r="BK18" s="39">
        <v>4674.7199999999993</v>
      </c>
      <c r="BL18" s="39">
        <v>4964.53</v>
      </c>
      <c r="BM18" s="111">
        <v>4834.92</v>
      </c>
      <c r="BN18" s="111">
        <v>4521.05</v>
      </c>
      <c r="BO18" s="111">
        <v>4539.7</v>
      </c>
      <c r="BP18" s="111">
        <v>4395.6000000000004</v>
      </c>
      <c r="BQ18" s="111">
        <v>4593.9800000000005</v>
      </c>
      <c r="BR18" s="111">
        <v>4520.5317784325471</v>
      </c>
      <c r="BS18" s="111">
        <v>5688.0099999999984</v>
      </c>
      <c r="BT18" s="111">
        <v>6028.8002264559836</v>
      </c>
      <c r="BU18" s="111">
        <v>5884.7250477598564</v>
      </c>
      <c r="BV18" s="117">
        <v>5838.63</v>
      </c>
      <c r="BW18" s="101">
        <v>5531.2644974347086</v>
      </c>
      <c r="BX18" s="101">
        <v>5696.3256250000004</v>
      </c>
      <c r="BY18" s="101">
        <v>5950.9890999999998</v>
      </c>
      <c r="BZ18" s="101">
        <v>5498.0412249999999</v>
      </c>
      <c r="CA18" s="101">
        <v>5199.4393</v>
      </c>
      <c r="CB18" s="101">
        <v>5049.7125108591554</v>
      </c>
      <c r="CC18" s="101">
        <v>4903.3186052779811</v>
      </c>
      <c r="CD18" s="101">
        <v>4788.1072975855614</v>
      </c>
      <c r="CE18" s="101">
        <v>5920.6200000000008</v>
      </c>
      <c r="CF18" s="91">
        <v>6098.9509983795997</v>
      </c>
      <c r="CG18" s="113">
        <v>6161.7988749999995</v>
      </c>
      <c r="CH18" s="101">
        <v>6401.5645749999985</v>
      </c>
      <c r="CI18" s="101">
        <v>6248.3023999999996</v>
      </c>
      <c r="CJ18" s="101">
        <v>6396.78485</v>
      </c>
      <c r="CK18" s="101">
        <v>8289.7110250000005</v>
      </c>
      <c r="CL18" s="101">
        <v>8095.9509749999979</v>
      </c>
      <c r="CM18" s="101">
        <v>7842.0490999999993</v>
      </c>
      <c r="CN18" s="101">
        <v>7505.7871144115088</v>
      </c>
      <c r="CO18" s="101">
        <v>7082.5837000000001</v>
      </c>
      <c r="CP18" s="101">
        <v>6850.69</v>
      </c>
      <c r="CQ18" s="101">
        <v>6938.49604583581</v>
      </c>
      <c r="CR18" s="101">
        <v>7308.5599999999995</v>
      </c>
      <c r="CS18" s="118">
        <v>7554.8386</v>
      </c>
      <c r="CT18" s="101">
        <v>7106.0190517631081</v>
      </c>
      <c r="CU18" s="101">
        <v>6941.9523977932204</v>
      </c>
      <c r="CV18" s="101">
        <v>7040.9403706520743</v>
      </c>
      <c r="CW18" s="101">
        <v>6901.1009629643077</v>
      </c>
      <c r="CX18" s="68">
        <v>7835.1269607045906</v>
      </c>
      <c r="CY18" s="68">
        <v>7294.0963966026493</v>
      </c>
      <c r="CZ18" s="68">
        <v>7035.1064461562228</v>
      </c>
      <c r="DA18" s="68">
        <v>6693.1541952636471</v>
      </c>
      <c r="DB18" s="68">
        <v>6756.4347052214735</v>
      </c>
      <c r="DC18" s="68">
        <v>6352.3695084772125</v>
      </c>
      <c r="DD18" s="68">
        <v>6854.1438530833339</v>
      </c>
      <c r="DE18" s="69">
        <v>7024.7836377385884</v>
      </c>
      <c r="DF18" s="70">
        <v>6584.9581824113384</v>
      </c>
      <c r="DG18" s="68">
        <v>6309.9694611262739</v>
      </c>
      <c r="DH18" s="68">
        <v>9959.6133751298603</v>
      </c>
      <c r="DI18" s="68">
        <v>9347.6682464043552</v>
      </c>
      <c r="DJ18" s="68">
        <v>8950.910889959323</v>
      </c>
      <c r="DK18" s="68">
        <v>8580.6451137240929</v>
      </c>
      <c r="DL18" s="68">
        <v>8137.9446958911922</v>
      </c>
      <c r="DM18" s="68">
        <v>8226.1481864202688</v>
      </c>
      <c r="DN18" s="68">
        <v>7965.7194290814696</v>
      </c>
      <c r="DO18" s="68">
        <v>8093.6797999362952</v>
      </c>
      <c r="DP18" s="68">
        <v>7836.5883069558795</v>
      </c>
      <c r="DQ18" s="69">
        <v>8418.0839635622451</v>
      </c>
      <c r="DR18" s="70">
        <v>8249.5707583015082</v>
      </c>
      <c r="DS18" s="68">
        <v>10036.754881786415</v>
      </c>
      <c r="DT18" s="68">
        <v>9883.0424945975992</v>
      </c>
      <c r="DU18" s="68">
        <v>10286.337610971254</v>
      </c>
      <c r="DV18" s="74">
        <v>9802.1716617136462</v>
      </c>
      <c r="DW18" s="74">
        <v>9171.3576977591129</v>
      </c>
      <c r="DX18" s="74">
        <v>8828.4825910893233</v>
      </c>
      <c r="DY18" s="74">
        <v>8561.9154798585696</v>
      </c>
      <c r="DZ18" s="74">
        <v>8469.171577407109</v>
      </c>
      <c r="EA18" s="74">
        <v>8627.3824724868664</v>
      </c>
      <c r="EB18" s="74">
        <v>8191.7205130867806</v>
      </c>
      <c r="EC18" s="74">
        <v>8624.3770369650501</v>
      </c>
      <c r="ED18" s="75">
        <v>8835.0467604315672</v>
      </c>
      <c r="EE18" s="74">
        <v>8719.6545817484875</v>
      </c>
      <c r="EF18" s="74">
        <v>8306.4072361471899</v>
      </c>
      <c r="EG18" s="74">
        <v>10990.25143408361</v>
      </c>
      <c r="EH18" s="74">
        <v>11302.410724428732</v>
      </c>
      <c r="EI18" s="74">
        <v>11026.909044279504</v>
      </c>
      <c r="EJ18" s="74">
        <v>10728.986403022702</v>
      </c>
      <c r="EK18" s="74">
        <v>11442.509409592834</v>
      </c>
      <c r="EL18" s="74">
        <v>10694.438567147461</v>
      </c>
      <c r="EM18" s="74">
        <v>10783.020679467494</v>
      </c>
      <c r="EN18" s="74">
        <v>10225.873442612254</v>
      </c>
      <c r="EO18" s="76">
        <v>9695.2182249186972</v>
      </c>
      <c r="EP18" s="75">
        <v>9769.5656036744931</v>
      </c>
      <c r="EQ18" s="74">
        <v>9547.9559414277919</v>
      </c>
      <c r="ER18" s="74">
        <v>8801.1479339393154</v>
      </c>
      <c r="ES18" s="74">
        <v>8344.3311171087407</v>
      </c>
      <c r="ET18" s="74">
        <v>8110.2001010811346</v>
      </c>
      <c r="EU18" s="74">
        <v>7680.3419379653133</v>
      </c>
      <c r="EV18" s="74">
        <v>7084.4779394568577</v>
      </c>
      <c r="EW18" s="74">
        <v>7041.0261006989058</v>
      </c>
      <c r="EX18" s="74">
        <v>6591.7676914748499</v>
      </c>
      <c r="EY18" s="74">
        <v>6675.8368730952843</v>
      </c>
      <c r="EZ18" s="74">
        <v>6195.9599959822262</v>
      </c>
      <c r="FA18" s="76">
        <v>6252.7205339120073</v>
      </c>
      <c r="FB18" s="75">
        <v>5881.187875942288</v>
      </c>
      <c r="FC18" s="74">
        <v>5924.7169130197544</v>
      </c>
      <c r="FD18" s="74">
        <v>5110.7339407459449</v>
      </c>
      <c r="FE18" s="74">
        <v>5215.9666176147011</v>
      </c>
      <c r="FF18" s="74">
        <v>5891.1760661540229</v>
      </c>
      <c r="FG18" s="74">
        <v>5344.1444556616079</v>
      </c>
      <c r="FH18" s="74">
        <v>5204.84178147284</v>
      </c>
      <c r="FI18" s="74">
        <v>5094.3917556949118</v>
      </c>
      <c r="FJ18" s="74">
        <v>4992.5009734871046</v>
      </c>
      <c r="FK18" s="74">
        <v>5150.2320488466921</v>
      </c>
      <c r="FL18" s="74">
        <v>5032.3908193242933</v>
      </c>
      <c r="FM18" s="76">
        <v>5922.9863005584484</v>
      </c>
      <c r="FN18" s="75">
        <v>6316.5442923742075</v>
      </c>
      <c r="FO18" s="74">
        <v>6199.5446197777164</v>
      </c>
      <c r="FP18" s="74">
        <v>5991.3384415808268</v>
      </c>
      <c r="FQ18" s="74">
        <v>6594.4432447090539</v>
      </c>
      <c r="FR18" s="74">
        <v>6451.0581044381215</v>
      </c>
      <c r="FS18" s="74">
        <v>6865.2527654056621</v>
      </c>
      <c r="FT18" s="74">
        <v>7404.229556129395</v>
      </c>
      <c r="FU18" s="74">
        <v>7504.1374884397374</v>
      </c>
      <c r="FV18" s="74">
        <v>7829.109302703826</v>
      </c>
      <c r="FW18" s="74">
        <v>7682.9588409092266</v>
      </c>
      <c r="FX18" s="74">
        <v>7881.0983671346776</v>
      </c>
      <c r="FY18" s="74">
        <v>9112.8200241801205</v>
      </c>
      <c r="FZ18" s="75">
        <v>9221.7621149707484</v>
      </c>
      <c r="GA18" s="74">
        <v>9432.531706970818</v>
      </c>
      <c r="GB18" s="74">
        <v>10299.228145766059</v>
      </c>
      <c r="GC18" s="74">
        <v>10792.198539041017</v>
      </c>
      <c r="GD18" s="74">
        <v>10738.451159823733</v>
      </c>
      <c r="GE18" s="74">
        <v>11336.212110721433</v>
      </c>
      <c r="GF18" s="74">
        <v>10763.943519575358</v>
      </c>
      <c r="GG18" s="74">
        <v>10919.26438257979</v>
      </c>
      <c r="GH18" s="74">
        <v>11604.019282971782</v>
      </c>
      <c r="GI18" s="74">
        <v>11410.642133027646</v>
      </c>
      <c r="GJ18" s="74">
        <v>11768.176927559667</v>
      </c>
      <c r="GK18" s="76">
        <v>13829.193976860784</v>
      </c>
      <c r="GM18" s="119"/>
      <c r="GN18" s="119"/>
      <c r="GO18" s="119"/>
      <c r="GP18" s="119"/>
      <c r="GQ18" s="119"/>
      <c r="GR18" s="119"/>
      <c r="GS18" s="119"/>
      <c r="GT18" s="119"/>
      <c r="GU18" s="119"/>
    </row>
    <row r="19" spans="1:203" s="144" customFormat="1" ht="30.75" customHeight="1" x14ac:dyDescent="0.45">
      <c r="A19" s="2861" t="s">
        <v>159</v>
      </c>
      <c r="B19" s="120">
        <v>2.9320306558569285</v>
      </c>
      <c r="C19" s="120">
        <v>2.7915723410476674</v>
      </c>
      <c r="D19" s="120">
        <v>2.9555282685925008</v>
      </c>
      <c r="E19" s="120">
        <v>2.8273897971870467</v>
      </c>
      <c r="F19" s="120">
        <v>2.8</v>
      </c>
      <c r="G19" s="120">
        <v>2.753957994190686</v>
      </c>
      <c r="H19" s="120">
        <v>2.9133055291591878</v>
      </c>
      <c r="I19" s="120">
        <v>2.9038116355189523</v>
      </c>
      <c r="J19" s="120">
        <v>2.7</v>
      </c>
      <c r="K19" s="108">
        <v>3.25</v>
      </c>
      <c r="L19" s="108">
        <v>3.5</v>
      </c>
      <c r="M19" s="2786">
        <v>3.7</v>
      </c>
      <c r="N19" s="120">
        <v>3.7658621606607356</v>
      </c>
      <c r="O19" s="120">
        <v>3.7949580338599613</v>
      </c>
      <c r="P19" s="121">
        <v>3.5265734402631055</v>
      </c>
      <c r="Q19" s="120">
        <v>3.9250017415907958</v>
      </c>
      <c r="R19" s="122">
        <v>3.7815214537192343</v>
      </c>
      <c r="S19" s="121">
        <v>3.830103798811431</v>
      </c>
      <c r="T19" s="121">
        <v>3.7210266275835835</v>
      </c>
      <c r="U19" s="121">
        <v>2.867220284777023</v>
      </c>
      <c r="V19" s="121">
        <v>2.8560028282425396</v>
      </c>
      <c r="W19" s="121">
        <v>3.0316848598170685</v>
      </c>
      <c r="X19" s="121">
        <v>2.8938009168105063</v>
      </c>
      <c r="Y19" s="123">
        <v>3.2641078232584197</v>
      </c>
      <c r="Z19" s="124">
        <v>2.6697854136749113</v>
      </c>
      <c r="AA19" s="123">
        <v>2.75769346791065</v>
      </c>
      <c r="AB19" s="123">
        <v>2.7184019415371612</v>
      </c>
      <c r="AC19" s="123">
        <v>2.5</v>
      </c>
      <c r="AD19" s="123">
        <v>2.4</v>
      </c>
      <c r="AE19" s="123">
        <v>2.4828284388163935</v>
      </c>
      <c r="AF19" s="123">
        <v>2.4435992868349654</v>
      </c>
      <c r="AG19" s="123">
        <v>2.5497126062612785</v>
      </c>
      <c r="AH19" s="123">
        <v>2.5135187845954552</v>
      </c>
      <c r="AI19" s="123">
        <v>3.107343133939358</v>
      </c>
      <c r="AJ19" s="123">
        <v>3.1415224258939376</v>
      </c>
      <c r="AK19" s="125">
        <v>2.9890278555189962</v>
      </c>
      <c r="AL19" s="123">
        <v>2.91</v>
      </c>
      <c r="AM19" s="123">
        <v>2.9</v>
      </c>
      <c r="AN19" s="123">
        <v>2.8104794956619266</v>
      </c>
      <c r="AO19" s="123">
        <v>2.8328595000033392</v>
      </c>
      <c r="AP19" s="123">
        <v>2.7430295767673782</v>
      </c>
      <c r="AQ19" s="123">
        <v>2.6782000801928985</v>
      </c>
      <c r="AR19" s="123">
        <v>2.642555540853873</v>
      </c>
      <c r="AS19" s="123">
        <v>3.0683606856273595</v>
      </c>
      <c r="AT19" s="123">
        <v>3.0584351507539327</v>
      </c>
      <c r="AU19" s="126">
        <v>2.9796437199815999</v>
      </c>
      <c r="AV19" s="126">
        <v>3.2222949329390769</v>
      </c>
      <c r="AW19" s="126">
        <v>3.6049558974351714</v>
      </c>
      <c r="AX19" s="127">
        <v>3.4</v>
      </c>
      <c r="AY19" s="126">
        <v>3.2</v>
      </c>
      <c r="AZ19" s="126">
        <v>3.1</v>
      </c>
      <c r="BA19" s="126">
        <v>3.2</v>
      </c>
      <c r="BB19" s="126">
        <v>3.4</v>
      </c>
      <c r="BC19" s="126">
        <v>3</v>
      </c>
      <c r="BD19" s="126">
        <v>2.9</v>
      </c>
      <c r="BE19" s="126">
        <v>2.8</v>
      </c>
      <c r="BF19" s="126">
        <v>3.9</v>
      </c>
      <c r="BG19" s="126">
        <v>4</v>
      </c>
      <c r="BH19" s="126">
        <v>4.0999999999999996</v>
      </c>
      <c r="BI19" s="128">
        <v>3.8</v>
      </c>
      <c r="BJ19" s="129">
        <v>3.4</v>
      </c>
      <c r="BK19" s="129">
        <v>3.1</v>
      </c>
      <c r="BL19" s="129">
        <v>3.3</v>
      </c>
      <c r="BM19" s="130">
        <v>3.2</v>
      </c>
      <c r="BN19" s="130">
        <v>2.9</v>
      </c>
      <c r="BO19" s="130">
        <v>2.9</v>
      </c>
      <c r="BP19" s="130">
        <v>2.8</v>
      </c>
      <c r="BQ19" s="130">
        <v>2.9</v>
      </c>
      <c r="BR19" s="130">
        <v>2.8</v>
      </c>
      <c r="BS19" s="131">
        <v>3.4</v>
      </c>
      <c r="BT19" s="131">
        <v>3.6</v>
      </c>
      <c r="BU19" s="131">
        <v>3.5</v>
      </c>
      <c r="BV19" s="132">
        <v>3.4</v>
      </c>
      <c r="BW19" s="133">
        <v>3.3</v>
      </c>
      <c r="BX19" s="133">
        <v>3.3</v>
      </c>
      <c r="BY19" s="133">
        <v>3.5</v>
      </c>
      <c r="BZ19" s="133">
        <v>3.2</v>
      </c>
      <c r="CA19" s="133">
        <v>3</v>
      </c>
      <c r="CB19" s="133">
        <v>2.9</v>
      </c>
      <c r="CC19" s="133">
        <v>2.8</v>
      </c>
      <c r="CD19" s="133">
        <v>2.8</v>
      </c>
      <c r="CE19" s="133">
        <v>3.4</v>
      </c>
      <c r="CF19" s="133">
        <v>3.5</v>
      </c>
      <c r="CG19" s="134">
        <v>3.5</v>
      </c>
      <c r="CH19" s="135">
        <v>3.7</v>
      </c>
      <c r="CI19" s="135">
        <v>3.6</v>
      </c>
      <c r="CJ19" s="135">
        <v>3.6</v>
      </c>
      <c r="CK19" s="135">
        <v>4.7</v>
      </c>
      <c r="CL19" s="135">
        <v>4.5999999999999996</v>
      </c>
      <c r="CM19" s="135">
        <v>4.5</v>
      </c>
      <c r="CN19" s="135">
        <v>4.3</v>
      </c>
      <c r="CO19" s="135">
        <v>4</v>
      </c>
      <c r="CP19" s="135">
        <v>3.9</v>
      </c>
      <c r="CQ19" s="135">
        <v>3.9</v>
      </c>
      <c r="CR19" s="135">
        <v>4.0999999999999996</v>
      </c>
      <c r="CS19" s="136">
        <v>4.3</v>
      </c>
      <c r="CT19" s="135">
        <v>3.9708752020000002</v>
      </c>
      <c r="CU19" s="135">
        <v>3.849719044</v>
      </c>
      <c r="CV19" s="135">
        <v>3.875169273</v>
      </c>
      <c r="CW19" s="135">
        <v>3.7697773190000001</v>
      </c>
      <c r="CX19" s="137">
        <v>4.2482003209999997</v>
      </c>
      <c r="CY19" s="137">
        <v>3.9256904339999998</v>
      </c>
      <c r="CZ19" s="137">
        <v>3.758585574</v>
      </c>
      <c r="DA19" s="137">
        <v>3.5499079349999998</v>
      </c>
      <c r="DB19" s="137">
        <v>3.557617633</v>
      </c>
      <c r="DC19" s="137">
        <v>3.3208974740000001</v>
      </c>
      <c r="DD19" s="137">
        <v>3.5577321089999998</v>
      </c>
      <c r="DE19" s="138">
        <v>3.6205559269999998</v>
      </c>
      <c r="DF19" s="139">
        <v>3.3734949790000002</v>
      </c>
      <c r="DG19" s="137">
        <v>3.21332533</v>
      </c>
      <c r="DH19" s="137">
        <v>5.0418019449999996</v>
      </c>
      <c r="DI19" s="137">
        <v>4.70411293</v>
      </c>
      <c r="DJ19" s="137">
        <v>4.4780396470000001</v>
      </c>
      <c r="DK19" s="137">
        <v>4.2677780189999996</v>
      </c>
      <c r="DL19" s="137">
        <v>4.0241350990000004</v>
      </c>
      <c r="DM19" s="137">
        <v>4.0443140140000002</v>
      </c>
      <c r="DN19" s="137">
        <v>3.8938416280000001</v>
      </c>
      <c r="DO19" s="137">
        <v>3.9338562700000002</v>
      </c>
      <c r="DP19" s="137">
        <v>3.787326814</v>
      </c>
      <c r="DQ19" s="138">
        <v>4.0454442180000001</v>
      </c>
      <c r="DR19" s="139">
        <v>3.9513910459999999</v>
      </c>
      <c r="DS19" s="137">
        <v>4.7916202800000001</v>
      </c>
      <c r="DT19" s="137">
        <v>4.7027819920000002</v>
      </c>
      <c r="DU19" s="137">
        <v>4.878708005</v>
      </c>
      <c r="DV19" s="140">
        <v>4.6339426110000002</v>
      </c>
      <c r="DW19" s="140">
        <v>4.3216637640000002</v>
      </c>
      <c r="DX19" s="140">
        <v>4.1466461099999998</v>
      </c>
      <c r="DY19" s="140">
        <v>4.0084821039999996</v>
      </c>
      <c r="DZ19" s="140">
        <v>3.9523241840000001</v>
      </c>
      <c r="EA19" s="141">
        <v>4.0132644470000001</v>
      </c>
      <c r="EB19" s="141">
        <v>3.7984411580000002</v>
      </c>
      <c r="EC19" s="141">
        <v>3.9863367790000002</v>
      </c>
      <c r="ED19" s="142">
        <v>4.0723592149999996</v>
      </c>
      <c r="EE19" s="140">
        <v>4.0080288550000001</v>
      </c>
      <c r="EF19" s="140">
        <v>3.8075222219999998</v>
      </c>
      <c r="EG19" s="140">
        <v>5.0238636540000003</v>
      </c>
      <c r="EH19" s="140">
        <v>5.1523527769999999</v>
      </c>
      <c r="EI19" s="140">
        <v>5.0129788340000001</v>
      </c>
      <c r="EJ19" s="140">
        <v>4.8642021050000004</v>
      </c>
      <c r="EK19" s="140">
        <v>5.1735455799999999</v>
      </c>
      <c r="EL19" s="140">
        <v>4.8221676599999999</v>
      </c>
      <c r="EM19" s="140">
        <v>4.8489229219999999</v>
      </c>
      <c r="EN19" s="140">
        <v>4.5859464289999998</v>
      </c>
      <c r="EO19" s="143">
        <v>4.336237401</v>
      </c>
      <c r="EP19" s="142">
        <v>4.3583885589999998</v>
      </c>
      <c r="EQ19" s="140">
        <v>4.248729988</v>
      </c>
      <c r="ER19" s="140">
        <v>3.906510275</v>
      </c>
      <c r="ES19" s="140">
        <v>3.694406458</v>
      </c>
      <c r="ET19" s="140">
        <v>3.581715392</v>
      </c>
      <c r="EU19" s="140">
        <v>3.3833674349999998</v>
      </c>
      <c r="EV19" s="140">
        <v>3.1130657980000001</v>
      </c>
      <c r="EW19" s="140">
        <v>3.0862489869999998</v>
      </c>
      <c r="EX19" s="140">
        <v>2.8821339699999999</v>
      </c>
      <c r="EY19" s="140">
        <v>2.9116417879999998</v>
      </c>
      <c r="EZ19" s="140">
        <v>2.69564979</v>
      </c>
      <c r="FA19" s="143">
        <v>2.713620959</v>
      </c>
      <c r="FB19" s="142">
        <v>2.7472143980000001</v>
      </c>
      <c r="FC19" s="140">
        <v>2.7639595219999999</v>
      </c>
      <c r="FD19" s="140">
        <v>2.3811384640000002</v>
      </c>
      <c r="FE19" s="140">
        <v>2.4270247920000001</v>
      </c>
      <c r="FF19" s="140">
        <v>2.7376641560000001</v>
      </c>
      <c r="FG19" s="140">
        <v>2.4802521720000001</v>
      </c>
      <c r="FH19" s="140">
        <v>2.4124892490000001</v>
      </c>
      <c r="FI19" s="140">
        <v>2.3582569269999998</v>
      </c>
      <c r="FJ19" s="140">
        <v>2.3081210529999998</v>
      </c>
      <c r="FK19" s="140">
        <v>2.3779875810000002</v>
      </c>
      <c r="FL19" s="140">
        <v>2.3205996519999998</v>
      </c>
      <c r="FM19" s="143">
        <v>2.7277865210000001</v>
      </c>
      <c r="FN19" s="142">
        <v>2.902746966</v>
      </c>
      <c r="FO19" s="140">
        <v>2.8428335840000001</v>
      </c>
      <c r="FP19" s="140">
        <v>2.7414449849999998</v>
      </c>
      <c r="FQ19" s="140">
        <v>3.010924492</v>
      </c>
      <c r="FR19" s="140">
        <v>2.9391431240000001</v>
      </c>
      <c r="FS19" s="140">
        <v>3.1211623570000002</v>
      </c>
      <c r="FT19" s="140">
        <v>3.3590134119999999</v>
      </c>
      <c r="FU19" s="140">
        <v>3.397086914</v>
      </c>
      <c r="FV19" s="140">
        <v>3.5366673679999998</v>
      </c>
      <c r="FW19" s="140">
        <v>3.4632856259999998</v>
      </c>
      <c r="FX19" s="140">
        <v>3.545083349</v>
      </c>
      <c r="FY19" s="143">
        <v>4.0904806159999998</v>
      </c>
      <c r="FZ19" s="142">
        <v>4.1093342660000003</v>
      </c>
      <c r="GA19" s="140">
        <v>4.1729647999999999</v>
      </c>
      <c r="GB19" s="140">
        <v>4.5237914430000004</v>
      </c>
      <c r="GC19" s="140">
        <v>4.7066456729999997</v>
      </c>
      <c r="GD19" s="140">
        <v>4.6501699609999996</v>
      </c>
      <c r="GE19" s="140">
        <v>4.8746378469999998</v>
      </c>
      <c r="GF19" s="140">
        <v>4.596363051</v>
      </c>
      <c r="GG19" s="140">
        <v>4.6304780689999996</v>
      </c>
      <c r="GH19" s="140">
        <v>4.8870991730000002</v>
      </c>
      <c r="GI19" s="140">
        <v>4.7729127629999999</v>
      </c>
      <c r="GJ19" s="140">
        <v>4.8891511689999998</v>
      </c>
      <c r="GK19" s="143">
        <v>5.7067901240000003</v>
      </c>
    </row>
    <row r="20" spans="1:203" s="144" customFormat="1" ht="30.75" customHeight="1" x14ac:dyDescent="0.45">
      <c r="A20" s="2859" t="s">
        <v>160</v>
      </c>
      <c r="B20" s="120"/>
      <c r="C20" s="120"/>
      <c r="D20" s="120"/>
      <c r="E20" s="120"/>
      <c r="F20" s="120"/>
      <c r="G20" s="120"/>
      <c r="H20" s="120"/>
      <c r="I20" s="120"/>
      <c r="J20" s="120"/>
      <c r="K20" s="108"/>
      <c r="L20" s="108"/>
      <c r="M20" s="2786"/>
      <c r="N20" s="120"/>
      <c r="O20" s="120"/>
      <c r="P20" s="121"/>
      <c r="Q20" s="120"/>
      <c r="R20" s="122"/>
      <c r="S20" s="121"/>
      <c r="T20" s="121"/>
      <c r="U20" s="121"/>
      <c r="V20" s="121"/>
      <c r="W20" s="121"/>
      <c r="X20" s="121"/>
      <c r="Y20" s="123"/>
      <c r="Z20" s="124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5"/>
      <c r="AL20" s="123"/>
      <c r="AM20" s="123"/>
      <c r="AN20" s="123"/>
      <c r="AO20" s="123"/>
      <c r="AP20" s="123"/>
      <c r="AQ20" s="123"/>
      <c r="AR20" s="123"/>
      <c r="AS20" s="123"/>
      <c r="AT20" s="123"/>
      <c r="AU20" s="126"/>
      <c r="AV20" s="126"/>
      <c r="AW20" s="126"/>
      <c r="AX20" s="127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8">
        <v>336.3</v>
      </c>
      <c r="BJ20" s="129">
        <v>336.3</v>
      </c>
      <c r="BK20" s="129">
        <v>336.3</v>
      </c>
      <c r="BL20" s="129">
        <v>336.3</v>
      </c>
      <c r="BM20" s="129">
        <v>336.3</v>
      </c>
      <c r="BN20" s="129">
        <v>336.3</v>
      </c>
      <c r="BO20" s="129">
        <v>336.3</v>
      </c>
      <c r="BP20" s="129">
        <v>336.3</v>
      </c>
      <c r="BQ20" s="129">
        <v>337.07</v>
      </c>
      <c r="BR20" s="129">
        <v>337.06537720069252</v>
      </c>
      <c r="BS20" s="137">
        <v>337.07</v>
      </c>
      <c r="BT20" s="137">
        <v>337.06537719553103</v>
      </c>
      <c r="BU20" s="137">
        <v>299.25491569154542</v>
      </c>
      <c r="BV20" s="145">
        <v>299.22000000000003</v>
      </c>
      <c r="BW20" s="135">
        <v>299.22000000000003</v>
      </c>
      <c r="BX20" s="135">
        <v>299.22343347953216</v>
      </c>
      <c r="BY20" s="146">
        <v>299.22343348001368</v>
      </c>
      <c r="BZ20" s="108">
        <v>299.22000000000003</v>
      </c>
      <c r="CA20" s="108">
        <v>299.22000000000003</v>
      </c>
      <c r="CB20" s="108">
        <v>299.22343347943956</v>
      </c>
      <c r="CC20" s="146">
        <v>298.4550536696666</v>
      </c>
      <c r="CD20" s="146">
        <v>210.27413646780326</v>
      </c>
      <c r="CE20" s="146">
        <v>210.27</v>
      </c>
      <c r="CF20" s="146">
        <v>210.27149516392413</v>
      </c>
      <c r="CG20" s="147">
        <v>238.37</v>
      </c>
      <c r="CH20" s="146">
        <v>237.28</v>
      </c>
      <c r="CI20" s="146">
        <v>237.28</v>
      </c>
      <c r="CJ20" s="146">
        <v>237.28</v>
      </c>
      <c r="CK20" s="146">
        <v>237.28</v>
      </c>
      <c r="CL20" s="146">
        <v>237.28</v>
      </c>
      <c r="CM20" s="146">
        <v>237.28</v>
      </c>
      <c r="CN20" s="146">
        <v>237.28011664608206</v>
      </c>
      <c r="CO20" s="146">
        <v>237.28</v>
      </c>
      <c r="CP20" s="146">
        <v>229.3</v>
      </c>
      <c r="CQ20" s="146">
        <v>229.30289700973893</v>
      </c>
      <c r="CR20" s="146">
        <v>229.30289701749601</v>
      </c>
      <c r="CS20" s="147">
        <v>268.16000000000003</v>
      </c>
      <c r="CT20" s="146">
        <v>268.07452848101263</v>
      </c>
      <c r="CU20" s="146">
        <v>268.07452849576754</v>
      </c>
      <c r="CV20" s="146">
        <v>268.07452849423305</v>
      </c>
      <c r="CW20" s="146">
        <v>268.07452848812147</v>
      </c>
      <c r="CX20" s="121">
        <v>268.07452847771998</v>
      </c>
      <c r="CY20" s="121">
        <v>268.07156286921696</v>
      </c>
      <c r="CZ20" s="121"/>
      <c r="DA20" s="121"/>
      <c r="DB20" s="121">
        <v>268.07452850083075</v>
      </c>
      <c r="DC20" s="121">
        <v>268.01210772422257</v>
      </c>
      <c r="DD20" s="121">
        <v>256.6191418723547</v>
      </c>
      <c r="DE20" s="148">
        <v>256.61914188187643</v>
      </c>
      <c r="DF20" s="149">
        <v>256.61914187499997</v>
      </c>
      <c r="DG20" s="121">
        <v>252.26281033195019</v>
      </c>
      <c r="DH20" s="121">
        <v>252.26026145296555</v>
      </c>
      <c r="DI20" s="121">
        <v>252.26281034549388</v>
      </c>
      <c r="DJ20" s="121">
        <v>253.54992310719345</v>
      </c>
      <c r="DK20" s="121">
        <v>253.54992311471867</v>
      </c>
      <c r="DL20" s="121">
        <v>253.54992311127509</v>
      </c>
      <c r="DM20" s="121">
        <v>253.54992310325153</v>
      </c>
      <c r="DN20" s="121">
        <v>253.55</v>
      </c>
      <c r="DO20" s="121">
        <v>253.54992310750939</v>
      </c>
      <c r="DP20" s="121">
        <v>253.54992310152181</v>
      </c>
      <c r="DQ20" s="148">
        <v>253.54992310574832</v>
      </c>
      <c r="DR20" s="149">
        <v>253.54992310628782</v>
      </c>
      <c r="DS20" s="121">
        <v>301.46639768500125</v>
      </c>
      <c r="DT20" s="121">
        <v>301.68975859748662</v>
      </c>
      <c r="DU20" s="121">
        <v>301.68975859398608</v>
      </c>
      <c r="DV20" s="121">
        <v>301.68975859785928</v>
      </c>
      <c r="DW20" s="121">
        <v>299.93919312622745</v>
      </c>
      <c r="DX20" s="121">
        <v>301.68975858202981</v>
      </c>
      <c r="DY20" s="121">
        <v>301.68975858418321</v>
      </c>
      <c r="DZ20" s="121">
        <v>301.68975858971874</v>
      </c>
      <c r="EA20" s="150">
        <v>301.68975858429496</v>
      </c>
      <c r="EB20" s="150">
        <v>301.68975859650351</v>
      </c>
      <c r="EC20" s="150">
        <v>301.6897585989492</v>
      </c>
      <c r="ED20" s="149">
        <v>301.68975858508071</v>
      </c>
      <c r="EE20" s="121">
        <v>376.25381430713963</v>
      </c>
      <c r="EF20" s="121">
        <v>375.65971172140826</v>
      </c>
      <c r="EG20" s="121">
        <v>375.65971172032539</v>
      </c>
      <c r="EH20" s="121">
        <v>375.65971171973189</v>
      </c>
      <c r="EI20" s="121">
        <v>375.65971171831382</v>
      </c>
      <c r="EJ20" s="121">
        <v>375.65971171798805</v>
      </c>
      <c r="EK20" s="121">
        <v>375.65971171436996</v>
      </c>
      <c r="EL20" s="121">
        <v>375.65971172708623</v>
      </c>
      <c r="EM20" s="121">
        <v>375.65971171925747</v>
      </c>
      <c r="EN20" s="121">
        <v>375.65971172830029</v>
      </c>
      <c r="EO20" s="148">
        <v>375.65971171446</v>
      </c>
      <c r="EP20" s="149">
        <v>375.65971172572364</v>
      </c>
      <c r="EQ20" s="121">
        <v>376.28621847534225</v>
      </c>
      <c r="ER20" s="121">
        <v>361.97348942317274</v>
      </c>
      <c r="ES20" s="121">
        <v>361.97348942488333</v>
      </c>
      <c r="ET20" s="121">
        <v>361.97348942691633</v>
      </c>
      <c r="EU20" s="121">
        <v>361.97348941973763</v>
      </c>
      <c r="EV20" s="121">
        <v>403.57704643469367</v>
      </c>
      <c r="EW20" s="121">
        <v>403.63624586224051</v>
      </c>
      <c r="EX20" s="121">
        <v>403.37763620539977</v>
      </c>
      <c r="EY20" s="121">
        <v>411.08620539022945</v>
      </c>
      <c r="EZ20" s="121">
        <v>410.9168705331283</v>
      </c>
      <c r="FA20" s="148">
        <v>410.82604149661358</v>
      </c>
      <c r="FB20" s="149">
        <v>439.25559674243431</v>
      </c>
      <c r="FC20" s="121">
        <v>542.18957202658601</v>
      </c>
      <c r="FD20" s="121">
        <v>615.12689530458624</v>
      </c>
      <c r="FE20" s="121">
        <v>659.7505857757435</v>
      </c>
      <c r="FF20" s="121">
        <v>663.53544290780098</v>
      </c>
      <c r="FG20" s="121">
        <v>694.16979177921428</v>
      </c>
      <c r="FH20" s="121">
        <v>729.47789899209295</v>
      </c>
      <c r="FI20" s="137">
        <v>837.44247304650696</v>
      </c>
      <c r="FJ20" s="137">
        <v>926.29349652366591</v>
      </c>
      <c r="FK20" s="137">
        <v>1042.438291700938</v>
      </c>
      <c r="FL20" s="137">
        <v>1203.8562526983001</v>
      </c>
      <c r="FM20" s="138">
        <v>1201.08442701072</v>
      </c>
      <c r="FN20" s="139">
        <v>1408.9867584215699</v>
      </c>
      <c r="FO20" s="137">
        <v>1529.3938098430299</v>
      </c>
      <c r="FP20" s="137">
        <v>1565.4037195536303</v>
      </c>
      <c r="FQ20" s="137">
        <v>1579.67303242823</v>
      </c>
      <c r="FR20" s="137">
        <v>1608.9630312731201</v>
      </c>
      <c r="FS20" s="137">
        <v>1662.8451943221903</v>
      </c>
      <c r="FT20" s="137">
        <v>1736.8510568715901</v>
      </c>
      <c r="FU20" s="137">
        <v>1816.3691105521598</v>
      </c>
      <c r="FV20" s="137">
        <v>1906.6081928287399</v>
      </c>
      <c r="FW20" s="137">
        <v>2030.5657343298001</v>
      </c>
      <c r="FX20" s="137">
        <v>2141.76598943094</v>
      </c>
      <c r="FY20" s="138">
        <v>2352.5846518598401</v>
      </c>
      <c r="FZ20" s="139">
        <v>2443.5485681712503</v>
      </c>
      <c r="GA20" s="137">
        <v>2980.2082914674097</v>
      </c>
      <c r="GB20" s="137">
        <v>3007.30241927425</v>
      </c>
      <c r="GC20" s="137">
        <v>3046.2091012437099</v>
      </c>
      <c r="GD20" s="137">
        <v>3090.9090696570497</v>
      </c>
      <c r="GE20" s="137">
        <v>3153.4570954647502</v>
      </c>
      <c r="GF20" s="137">
        <v>3289.7174802314694</v>
      </c>
      <c r="GG20" s="137">
        <v>3379.3502910716802</v>
      </c>
      <c r="GH20" s="137">
        <v>3529.3651370806201</v>
      </c>
      <c r="GI20" s="137">
        <v>3799.4577785253405</v>
      </c>
      <c r="GJ20" s="137">
        <v>3954.0558529016998</v>
      </c>
      <c r="GK20" s="138">
        <v>4124.78696248911</v>
      </c>
      <c r="GL20" s="151"/>
      <c r="GM20" s="151"/>
    </row>
    <row r="21" spans="1:203" s="144" customFormat="1" ht="30.75" customHeight="1" x14ac:dyDescent="0.45">
      <c r="A21" s="152" t="s">
        <v>161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08"/>
      <c r="L21" s="108"/>
      <c r="M21" s="2786"/>
      <c r="N21" s="120"/>
      <c r="O21" s="120"/>
      <c r="P21" s="121"/>
      <c r="Q21" s="120"/>
      <c r="R21" s="122"/>
      <c r="S21" s="121"/>
      <c r="T21" s="121"/>
      <c r="U21" s="121"/>
      <c r="V21" s="121"/>
      <c r="W21" s="121"/>
      <c r="X21" s="121"/>
      <c r="Y21" s="123"/>
      <c r="Z21" s="124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5"/>
      <c r="AL21" s="123"/>
      <c r="AM21" s="123"/>
      <c r="AN21" s="123"/>
      <c r="AO21" s="123"/>
      <c r="AP21" s="123"/>
      <c r="AQ21" s="123"/>
      <c r="AR21" s="123"/>
      <c r="AS21" s="123"/>
      <c r="AT21" s="123"/>
      <c r="AU21" s="126"/>
      <c r="AV21" s="126"/>
      <c r="AW21" s="126"/>
      <c r="AX21" s="127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8"/>
      <c r="BJ21" s="129"/>
      <c r="BK21" s="129"/>
      <c r="BL21" s="129"/>
      <c r="BM21" s="129"/>
      <c r="BN21" s="129"/>
      <c r="BO21" s="129"/>
      <c r="BP21" s="129"/>
      <c r="BQ21" s="129"/>
      <c r="BR21" s="129"/>
      <c r="BS21" s="137"/>
      <c r="BT21" s="137"/>
      <c r="BU21" s="137"/>
      <c r="BV21" s="145"/>
      <c r="BW21" s="135"/>
      <c r="BX21" s="135"/>
      <c r="BY21" s="146"/>
      <c r="BZ21" s="108"/>
      <c r="CA21" s="108"/>
      <c r="CB21" s="108"/>
      <c r="CC21" s="146"/>
      <c r="CD21" s="146"/>
      <c r="CE21" s="146"/>
      <c r="CF21" s="146"/>
      <c r="CG21" s="147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7"/>
      <c r="CT21" s="146"/>
      <c r="CU21" s="146"/>
      <c r="CV21" s="146"/>
      <c r="CW21" s="146"/>
      <c r="CX21" s="121"/>
      <c r="CY21" s="121"/>
      <c r="CZ21" s="121"/>
      <c r="DA21" s="121"/>
      <c r="DB21" s="121"/>
      <c r="DC21" s="121"/>
      <c r="DD21" s="121"/>
      <c r="DE21" s="148"/>
      <c r="DF21" s="149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48"/>
      <c r="DR21" s="149"/>
      <c r="DS21" s="121"/>
      <c r="DT21" s="121"/>
      <c r="DU21" s="121"/>
      <c r="DV21" s="121"/>
      <c r="DW21" s="121"/>
      <c r="DX21" s="121"/>
      <c r="DY21" s="121"/>
      <c r="DZ21" s="121"/>
      <c r="EA21" s="150"/>
      <c r="EB21" s="150"/>
      <c r="EC21" s="150"/>
      <c r="ED21" s="149"/>
      <c r="EE21" s="121"/>
      <c r="EF21" s="121"/>
      <c r="EG21" s="121"/>
      <c r="EH21" s="121"/>
      <c r="EI21" s="121"/>
      <c r="EJ21" s="121"/>
      <c r="EK21" s="121"/>
      <c r="EL21" s="121"/>
      <c r="EM21" s="121"/>
      <c r="EN21" s="121"/>
      <c r="EO21" s="148"/>
      <c r="EP21" s="149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48"/>
      <c r="FB21" s="149"/>
      <c r="FC21" s="121"/>
      <c r="FD21" s="121"/>
      <c r="FE21" s="121"/>
      <c r="FF21" s="121"/>
      <c r="FG21" s="121"/>
      <c r="FH21" s="121"/>
      <c r="FI21" s="121">
        <v>575.64276070000005</v>
      </c>
      <c r="FJ21" s="121">
        <v>658.25483929999996</v>
      </c>
      <c r="FK21" s="121">
        <v>777.79599929999995</v>
      </c>
      <c r="FL21" s="121">
        <v>951.70276209999997</v>
      </c>
      <c r="FM21" s="148">
        <v>930.48281010000005</v>
      </c>
      <c r="FN21" s="149">
        <v>1131.220039</v>
      </c>
      <c r="FO21" s="121">
        <v>1248.0029380000001</v>
      </c>
      <c r="FP21" s="121">
        <v>1287.212796</v>
      </c>
      <c r="FQ21" s="121">
        <v>1300.8301160000001</v>
      </c>
      <c r="FR21" s="121">
        <v>1304.808331</v>
      </c>
      <c r="FS21" s="121">
        <v>1351.0002509999999</v>
      </c>
      <c r="FT21" s="121">
        <v>1419.402793</v>
      </c>
      <c r="FU21" s="121">
        <v>1498.999959</v>
      </c>
      <c r="FV21" s="121">
        <v>1572.7550779999999</v>
      </c>
      <c r="FW21" s="121">
        <v>1689.1028530000001</v>
      </c>
      <c r="FX21" s="121">
        <v>1782.408766</v>
      </c>
      <c r="FY21" s="148">
        <v>1978.3066120000001</v>
      </c>
      <c r="FZ21" s="149">
        <v>2083.022395</v>
      </c>
      <c r="GA21" s="121">
        <v>2622.2259819999999</v>
      </c>
      <c r="GB21" s="121">
        <v>2625.5987519999999</v>
      </c>
      <c r="GC21" s="121">
        <v>2656.3868950000001</v>
      </c>
      <c r="GD21" s="121">
        <v>2670.0981029999998</v>
      </c>
      <c r="GE21" s="121">
        <v>2704.876413</v>
      </c>
      <c r="GF21" s="121">
        <v>2841.063142</v>
      </c>
      <c r="GG21" s="121">
        <v>2928.8013540000002</v>
      </c>
      <c r="GH21" s="121">
        <v>3080.6180469999999</v>
      </c>
      <c r="GI21" s="121">
        <v>3329.1567300000002</v>
      </c>
      <c r="GJ21" s="121">
        <v>3427.6929599999999</v>
      </c>
      <c r="GK21" s="148">
        <v>3578.787898</v>
      </c>
      <c r="GL21" s="153"/>
      <c r="GM21" s="153"/>
    </row>
    <row r="22" spans="1:203" ht="30.75" customHeight="1" x14ac:dyDescent="0.45">
      <c r="A22" s="2859" t="s">
        <v>162</v>
      </c>
      <c r="B22" s="97"/>
      <c r="C22" s="97"/>
      <c r="D22" s="97"/>
      <c r="E22" s="97"/>
      <c r="F22" s="97"/>
      <c r="G22" s="97"/>
      <c r="H22" s="97"/>
      <c r="I22" s="97"/>
      <c r="J22" s="97"/>
      <c r="K22" s="59"/>
      <c r="L22" s="59"/>
      <c r="M22" s="2785"/>
      <c r="N22" s="97"/>
      <c r="O22" s="97"/>
      <c r="P22" s="39"/>
      <c r="Q22" s="97"/>
      <c r="R22" s="154"/>
      <c r="S22" s="39"/>
      <c r="T22" s="39"/>
      <c r="U22" s="39"/>
      <c r="V22" s="39"/>
      <c r="W22" s="39"/>
      <c r="X22" s="39"/>
      <c r="Y22" s="155"/>
      <c r="Z22" s="156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7"/>
      <c r="AL22" s="155"/>
      <c r="AM22" s="155"/>
      <c r="AN22" s="155"/>
      <c r="AO22" s="155"/>
      <c r="AP22" s="155"/>
      <c r="AQ22" s="155"/>
      <c r="AR22" s="155"/>
      <c r="AS22" s="155"/>
      <c r="AT22" s="155"/>
      <c r="AU22" s="158"/>
      <c r="AV22" s="158"/>
      <c r="AW22" s="158"/>
      <c r="AX22" s="159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80"/>
      <c r="BJ22" s="79"/>
      <c r="BK22" s="79"/>
      <c r="BL22" s="79"/>
      <c r="BM22" s="115"/>
      <c r="BN22" s="115"/>
      <c r="BO22" s="115"/>
      <c r="BP22" s="115"/>
      <c r="BQ22" s="115"/>
      <c r="BR22" s="115"/>
      <c r="BS22" s="111"/>
      <c r="BT22" s="111"/>
      <c r="BU22" s="111"/>
      <c r="BV22" s="114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113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18"/>
      <c r="CT22" s="101"/>
      <c r="CU22" s="101"/>
      <c r="CV22" s="101"/>
      <c r="CW22" s="101"/>
      <c r="CX22" s="68"/>
      <c r="CY22" s="68"/>
      <c r="CZ22" s="68"/>
      <c r="DA22" s="68"/>
      <c r="DB22" s="68"/>
      <c r="DC22" s="68"/>
      <c r="DD22" s="68"/>
      <c r="DE22" s="69"/>
      <c r="DF22" s="70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9"/>
      <c r="DR22" s="70"/>
      <c r="DS22" s="68"/>
      <c r="DT22" s="68"/>
      <c r="DU22" s="68"/>
      <c r="DV22" s="74"/>
      <c r="DW22" s="74"/>
      <c r="DX22" s="74"/>
      <c r="DY22" s="74"/>
      <c r="DZ22" s="74"/>
      <c r="EA22" s="85"/>
      <c r="EB22" s="85"/>
      <c r="EC22" s="85"/>
      <c r="ED22" s="75"/>
      <c r="EE22" s="74"/>
      <c r="EF22" s="74"/>
      <c r="EG22" s="74"/>
      <c r="EH22" s="74"/>
      <c r="EI22" s="74"/>
      <c r="EJ22" s="74"/>
      <c r="EK22" s="74"/>
      <c r="EL22" s="74"/>
      <c r="EM22" s="74"/>
      <c r="EN22" s="74"/>
      <c r="EO22" s="76"/>
      <c r="EP22" s="75"/>
      <c r="EQ22" s="74"/>
      <c r="ER22" s="74"/>
      <c r="ES22" s="74"/>
      <c r="ET22" s="74"/>
      <c r="EU22" s="74"/>
      <c r="EV22" s="74"/>
      <c r="EW22" s="74"/>
      <c r="EX22" s="74"/>
      <c r="EY22" s="74"/>
      <c r="EZ22" s="74"/>
      <c r="FA22" s="76"/>
      <c r="FB22" s="75"/>
      <c r="FC22" s="74"/>
      <c r="FD22" s="74"/>
      <c r="FE22" s="74"/>
      <c r="FF22" s="74">
        <v>8.8000000000000007</v>
      </c>
      <c r="FG22" s="74">
        <v>10</v>
      </c>
      <c r="FH22" s="74">
        <v>11.3</v>
      </c>
      <c r="FI22" s="74">
        <v>13.6</v>
      </c>
      <c r="FJ22" s="74">
        <v>16.100000000000001</v>
      </c>
      <c r="FK22" s="74">
        <v>17.2</v>
      </c>
      <c r="FL22" s="74">
        <v>18.2</v>
      </c>
      <c r="FM22" s="76">
        <v>19.5</v>
      </c>
      <c r="FN22" s="75">
        <v>20.100000000000001</v>
      </c>
      <c r="FO22" s="74">
        <v>20.3</v>
      </c>
      <c r="FP22" s="74">
        <v>20.6</v>
      </c>
      <c r="FQ22" s="74">
        <v>21.4</v>
      </c>
      <c r="FR22" s="74">
        <v>22.3</v>
      </c>
      <c r="FS22" s="74">
        <v>23.4</v>
      </c>
      <c r="FT22" s="74">
        <v>24.5</v>
      </c>
      <c r="FU22" s="74">
        <v>26</v>
      </c>
      <c r="FV22" s="74">
        <v>27.2</v>
      </c>
      <c r="FW22" s="74">
        <v>28.1</v>
      </c>
      <c r="FX22" s="74">
        <v>29.3</v>
      </c>
      <c r="FY22" s="76">
        <v>30.5</v>
      </c>
      <c r="FZ22" s="75">
        <v>30.6</v>
      </c>
      <c r="GA22" s="74">
        <v>30.81</v>
      </c>
      <c r="GB22" s="74">
        <v>31.01</v>
      </c>
      <c r="GC22" s="74">
        <v>31.37</v>
      </c>
      <c r="GD22" s="74">
        <v>32.159999999999997</v>
      </c>
      <c r="GE22" s="74">
        <f>'18'!DX30</f>
        <v>32.99</v>
      </c>
      <c r="GF22" s="74">
        <f>'18'!DY30</f>
        <v>34.4</v>
      </c>
      <c r="GG22" s="74">
        <f>'18'!DZ30</f>
        <v>36.020000000000003</v>
      </c>
      <c r="GH22" s="74">
        <f>'18'!EA30</f>
        <v>37.06</v>
      </c>
      <c r="GI22" s="74">
        <f>'18'!EB30</f>
        <v>38.04</v>
      </c>
      <c r="GJ22" s="74">
        <f>'18'!EC30</f>
        <v>27.52</v>
      </c>
      <c r="GK22" s="76">
        <f>'18'!ED30</f>
        <v>18.61</v>
      </c>
    </row>
    <row r="23" spans="1:203" ht="30.75" customHeight="1" x14ac:dyDescent="0.5">
      <c r="A23" s="2858" t="s">
        <v>163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2785"/>
      <c r="N23" s="59"/>
      <c r="O23" s="59"/>
      <c r="P23" s="39"/>
      <c r="Q23" s="59"/>
      <c r="R23" s="59"/>
      <c r="S23" s="39"/>
      <c r="T23" s="39"/>
      <c r="U23" s="39"/>
      <c r="V23" s="39"/>
      <c r="W23" s="39"/>
      <c r="X23" s="39"/>
      <c r="Y23" s="39"/>
      <c r="Z23" s="56"/>
      <c r="AA23" s="39"/>
      <c r="AB23" s="39"/>
      <c r="AC23" s="39"/>
      <c r="AD23" s="39"/>
      <c r="AE23" s="39"/>
      <c r="AF23" s="39"/>
      <c r="AG23" s="39"/>
      <c r="AH23" s="39"/>
      <c r="AI23" s="37"/>
      <c r="AJ23" s="37"/>
      <c r="AK23" s="55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5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55"/>
      <c r="BJ23" s="37"/>
      <c r="BK23" s="37"/>
      <c r="BL23" s="37"/>
      <c r="BM23" s="90"/>
      <c r="BN23" s="90"/>
      <c r="BO23" s="90"/>
      <c r="BP23" s="90"/>
      <c r="BQ23" s="91"/>
      <c r="BR23" s="91"/>
      <c r="BS23" s="91"/>
      <c r="BT23" s="91"/>
      <c r="BU23" s="91"/>
      <c r="BV23" s="92"/>
      <c r="BW23" s="67"/>
      <c r="BX23" s="67"/>
      <c r="BY23" s="67"/>
      <c r="BZ23" s="67"/>
      <c r="CA23" s="67"/>
      <c r="CB23" s="67"/>
      <c r="CC23" s="59"/>
      <c r="CD23" s="59"/>
      <c r="CE23" s="59"/>
      <c r="CF23" s="59"/>
      <c r="CG23" s="93"/>
      <c r="CH23" s="59"/>
      <c r="CI23" s="59"/>
      <c r="CJ23" s="59"/>
      <c r="CK23" s="59"/>
      <c r="CL23" s="59"/>
      <c r="CM23" s="59"/>
      <c r="CN23" s="59"/>
      <c r="CO23" s="67"/>
      <c r="CP23" s="67"/>
      <c r="CQ23" s="67"/>
      <c r="CR23" s="67"/>
      <c r="CS23" s="99"/>
      <c r="CT23" s="67"/>
      <c r="CU23" s="67"/>
      <c r="CV23" s="67"/>
      <c r="CW23" s="67"/>
      <c r="CX23" s="59"/>
      <c r="CY23" s="59"/>
      <c r="CZ23" s="59"/>
      <c r="DA23" s="59"/>
      <c r="DB23" s="59"/>
      <c r="DC23" s="59"/>
      <c r="DD23" s="59"/>
      <c r="DE23" s="93"/>
      <c r="DF23" s="102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93"/>
      <c r="DR23" s="102"/>
      <c r="DS23" s="59"/>
      <c r="DT23" s="60"/>
      <c r="DU23" s="88"/>
      <c r="DV23" s="103"/>
      <c r="DW23" s="103"/>
      <c r="DX23" s="103"/>
      <c r="DY23" s="103"/>
      <c r="DZ23" s="103"/>
      <c r="EA23" s="103"/>
      <c r="EB23" s="103"/>
      <c r="EC23" s="103"/>
      <c r="ED23" s="104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5"/>
      <c r="EP23" s="104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5"/>
      <c r="FB23" s="104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5"/>
      <c r="FN23" s="104"/>
      <c r="FO23" s="103"/>
      <c r="FP23" s="103"/>
      <c r="FQ23" s="103"/>
      <c r="FR23" s="103"/>
      <c r="FS23" s="103"/>
      <c r="FT23" s="103"/>
      <c r="FU23" s="103"/>
      <c r="FV23" s="103"/>
      <c r="FW23" s="103"/>
      <c r="FX23" s="160"/>
      <c r="FY23" s="105"/>
      <c r="FZ23" s="104"/>
      <c r="GA23" s="103"/>
      <c r="GB23" s="103"/>
      <c r="GC23" s="103"/>
      <c r="GD23" s="103"/>
      <c r="GE23" s="103"/>
      <c r="GF23" s="103"/>
      <c r="GG23" s="103"/>
      <c r="GH23" s="103"/>
      <c r="GI23" s="103"/>
      <c r="GJ23" s="103"/>
      <c r="GK23" s="105"/>
    </row>
    <row r="24" spans="1:203" ht="30.75" customHeight="1" x14ac:dyDescent="0.5">
      <c r="A24" s="2857" t="s">
        <v>164</v>
      </c>
      <c r="B24" s="39">
        <v>2286.9</v>
      </c>
      <c r="C24" s="39">
        <v>2233.6</v>
      </c>
      <c r="D24" s="39">
        <v>2203.3478260869565</v>
      </c>
      <c r="E24" s="39">
        <v>2248</v>
      </c>
      <c r="F24" s="39">
        <v>2318</v>
      </c>
      <c r="G24" s="39">
        <v>2378</v>
      </c>
      <c r="H24" s="39">
        <v>2353</v>
      </c>
      <c r="I24" s="39">
        <v>2061</v>
      </c>
      <c r="J24" s="39">
        <v>1897</v>
      </c>
      <c r="K24" s="39">
        <v>1903.95</v>
      </c>
      <c r="L24" s="39">
        <v>1867.73</v>
      </c>
      <c r="M24" s="2785">
        <v>1994.48</v>
      </c>
      <c r="N24" s="39">
        <v>2046</v>
      </c>
      <c r="O24" s="39">
        <v>2228.15</v>
      </c>
      <c r="P24" s="39">
        <v>2161.61</v>
      </c>
      <c r="Q24" s="39">
        <v>1934.85</v>
      </c>
      <c r="R24" s="39">
        <v>1878.48</v>
      </c>
      <c r="S24" s="39">
        <v>1858.55</v>
      </c>
      <c r="T24" s="39">
        <v>1954.67</v>
      </c>
      <c r="U24" s="39">
        <v>1888.43</v>
      </c>
      <c r="V24" s="39">
        <v>1823.52</v>
      </c>
      <c r="W24" s="39">
        <v>1700.86</v>
      </c>
      <c r="X24" s="39">
        <v>1590.23</v>
      </c>
      <c r="Y24" s="39">
        <v>1406</v>
      </c>
      <c r="Z24" s="56">
        <v>1492</v>
      </c>
      <c r="AA24" s="39">
        <v>1501</v>
      </c>
      <c r="AB24" s="39">
        <v>1502</v>
      </c>
      <c r="AC24" s="39">
        <v>1456</v>
      </c>
      <c r="AD24" s="39">
        <v>1499</v>
      </c>
      <c r="AE24" s="39">
        <v>1517</v>
      </c>
      <c r="AF24" s="39">
        <v>1562.7272727272727</v>
      </c>
      <c r="AG24" s="39">
        <v>1638.6521739130435</v>
      </c>
      <c r="AH24" s="39">
        <v>1659.1</v>
      </c>
      <c r="AI24" s="39">
        <v>1557.391304347826</v>
      </c>
      <c r="AJ24" s="39">
        <v>1569.3181818181818</v>
      </c>
      <c r="AK24" s="109">
        <v>1508.047619047619</v>
      </c>
      <c r="AL24" s="39">
        <v>1446.8260869565217</v>
      </c>
      <c r="AM24" s="39">
        <v>1429.05</v>
      </c>
      <c r="AN24" s="39">
        <v>1435.8</v>
      </c>
      <c r="AO24" s="39">
        <v>1511.6818181818182</v>
      </c>
      <c r="AP24" s="39">
        <v>1542.9130434782608</v>
      </c>
      <c r="AQ24" s="39">
        <v>1489.85</v>
      </c>
      <c r="AR24" s="66">
        <v>1550.13</v>
      </c>
      <c r="AS24" s="66">
        <v>1633.37</v>
      </c>
      <c r="AT24" s="66">
        <v>1685.14</v>
      </c>
      <c r="AU24" s="66">
        <v>1730.39</v>
      </c>
      <c r="AV24" s="66">
        <v>1733.58</v>
      </c>
      <c r="AW24" s="66">
        <v>1757.95</v>
      </c>
      <c r="AX24" s="65">
        <v>1744.5939130434783</v>
      </c>
      <c r="AY24" s="66">
        <v>1849.8</v>
      </c>
      <c r="AZ24" s="66">
        <v>1866.8095238095239</v>
      </c>
      <c r="BA24" s="66">
        <v>1866.3809523809523</v>
      </c>
      <c r="BB24" s="66">
        <v>1846.6818181818182</v>
      </c>
      <c r="BC24" s="66">
        <v>1938.4285714285713</v>
      </c>
      <c r="BD24" s="66">
        <v>1932.0869565217392</v>
      </c>
      <c r="BE24" s="66">
        <v>2017.6190476190477</v>
      </c>
      <c r="BF24" s="66">
        <v>2026.590909090909</v>
      </c>
      <c r="BG24" s="66">
        <v>1980.4347826086957</v>
      </c>
      <c r="BH24" s="66">
        <v>1885.2</v>
      </c>
      <c r="BI24" s="77">
        <v>1946.7727272727273</v>
      </c>
      <c r="BJ24" s="66">
        <v>1961.4761904761904</v>
      </c>
      <c r="BK24" s="66">
        <v>1972.5</v>
      </c>
      <c r="BL24" s="66">
        <v>2003.5</v>
      </c>
      <c r="BM24" s="115">
        <v>1959.9</v>
      </c>
      <c r="BN24" s="115">
        <v>2060.9047619047619</v>
      </c>
      <c r="BO24" s="115">
        <v>2129.818181818182</v>
      </c>
      <c r="BP24" s="115">
        <v>2181.086956521739</v>
      </c>
      <c r="BQ24" s="115">
        <v>2068.8095238095239</v>
      </c>
      <c r="BR24" s="115">
        <v>2188.181818181818</v>
      </c>
      <c r="BS24" s="91">
        <v>2134.9545454545455</v>
      </c>
      <c r="BT24" s="91">
        <v>2252.3333333333335</v>
      </c>
      <c r="BU24" s="91">
        <v>2274.8571428571427</v>
      </c>
      <c r="BV24" s="92">
        <v>2085.8000000000002</v>
      </c>
      <c r="BW24" s="67">
        <v>2079.9523809523807</v>
      </c>
      <c r="BX24" s="67">
        <v>2213.086956521739</v>
      </c>
      <c r="BY24" s="161">
        <v>2206.3809523809523</v>
      </c>
      <c r="BZ24" s="161">
        <v>2214.4545454545455</v>
      </c>
      <c r="CA24" s="161">
        <v>2278.2272727272725</v>
      </c>
      <c r="CB24" s="67">
        <v>2419.8571428571427</v>
      </c>
      <c r="CC24" s="67">
        <v>2385.4347826086955</v>
      </c>
      <c r="CD24" s="67">
        <v>2245.8636363636365</v>
      </c>
      <c r="CE24" s="67">
        <v>2194.3809523809523</v>
      </c>
      <c r="CF24" s="67">
        <v>2026.5</v>
      </c>
      <c r="CG24" s="99">
        <v>1828.18</v>
      </c>
      <c r="CH24" s="67">
        <v>1763.2272727272727</v>
      </c>
      <c r="CI24" s="67">
        <v>1623.8</v>
      </c>
      <c r="CJ24" s="67">
        <v>1657.9565217391305</v>
      </c>
      <c r="CK24" s="67">
        <v>1544.9</v>
      </c>
      <c r="CL24" s="67">
        <v>1518.391304347826</v>
      </c>
      <c r="CM24" s="67">
        <v>1552.2727272727273</v>
      </c>
      <c r="CN24" s="67">
        <v>1521.4761904761904</v>
      </c>
      <c r="CO24" s="67">
        <v>1529.2173913043478</v>
      </c>
      <c r="CP24" s="67">
        <v>1488.047619047619</v>
      </c>
      <c r="CQ24" s="67">
        <v>1565.1363636363637</v>
      </c>
      <c r="CR24" s="67">
        <v>1586.090909090909</v>
      </c>
      <c r="CS24" s="99">
        <v>1412</v>
      </c>
      <c r="CT24" s="79">
        <v>1381.4545454545455</v>
      </c>
      <c r="CU24" s="79">
        <v>1496.65</v>
      </c>
      <c r="CV24" s="79">
        <v>1756.5714285714287</v>
      </c>
      <c r="CW24" s="79">
        <v>1805.8</v>
      </c>
      <c r="CX24" s="79">
        <v>1887.0952380952381</v>
      </c>
      <c r="CY24" s="79">
        <v>1758.1428571428571</v>
      </c>
      <c r="CZ24" s="79">
        <v>1743.5454545454545</v>
      </c>
      <c r="DA24" s="79">
        <v>1637.0454545454545</v>
      </c>
      <c r="DB24" s="79">
        <v>1603.8</v>
      </c>
      <c r="DC24" s="79">
        <v>1595.304347826087</v>
      </c>
      <c r="DD24" s="79">
        <v>1638.2727272727273</v>
      </c>
      <c r="DE24" s="80">
        <v>1662.578947368421</v>
      </c>
      <c r="DF24" s="81">
        <v>1688.8636363636363</v>
      </c>
      <c r="DG24" s="79">
        <v>1706.3</v>
      </c>
      <c r="DH24" s="79">
        <v>1665.047619047619</v>
      </c>
      <c r="DI24" s="79">
        <v>1776.25</v>
      </c>
      <c r="DJ24" s="79">
        <v>1752.7727272727273</v>
      </c>
      <c r="DK24" s="79">
        <v>1821.25</v>
      </c>
      <c r="DL24" s="79">
        <v>1848.8260869565217</v>
      </c>
      <c r="DM24" s="79">
        <v>1748.2857142857142</v>
      </c>
      <c r="DN24" s="79">
        <v>1810.15</v>
      </c>
      <c r="DO24" s="79">
        <v>1864.8636363636363</v>
      </c>
      <c r="DP24" s="79">
        <v>1896.9047619047619</v>
      </c>
      <c r="DQ24" s="80">
        <v>1805.6</v>
      </c>
      <c r="DR24" s="81">
        <v>1922.5</v>
      </c>
      <c r="DS24" s="79">
        <v>2003.6</v>
      </c>
      <c r="DT24" s="79">
        <v>1855.7272727272727</v>
      </c>
      <c r="DU24" s="79">
        <v>1836.05</v>
      </c>
      <c r="DV24" s="85">
        <v>1944.3157894736842</v>
      </c>
      <c r="DW24" s="85">
        <v>1759.090909090909</v>
      </c>
      <c r="DX24" s="85">
        <v>1574.4347826086957</v>
      </c>
      <c r="DY24" s="85">
        <v>1691.3</v>
      </c>
      <c r="DZ24" s="85">
        <v>1828.8181818181818</v>
      </c>
      <c r="EA24" s="85">
        <v>1678.8181818181818</v>
      </c>
      <c r="EB24" s="85">
        <v>1707.6666666666667</v>
      </c>
      <c r="EC24" s="85">
        <v>1734.3333333333333</v>
      </c>
      <c r="ED24" s="86">
        <v>1717.9</v>
      </c>
      <c r="EE24" s="85">
        <v>1708.7</v>
      </c>
      <c r="EF24" s="85">
        <v>1751.9565217391305</v>
      </c>
      <c r="EG24" s="85">
        <v>1637.25</v>
      </c>
      <c r="EH24" s="85">
        <v>1648.421052631579</v>
      </c>
      <c r="EI24" s="85">
        <v>1622.1818181818182</v>
      </c>
      <c r="EJ24" s="85">
        <v>1619</v>
      </c>
      <c r="EK24" s="85">
        <v>1758.1428571428571</v>
      </c>
      <c r="EL24" s="85">
        <v>1807.9545454545455</v>
      </c>
      <c r="EM24" s="85">
        <v>1815.3809523809523</v>
      </c>
      <c r="EN24" s="85">
        <v>1698.5454545454545</v>
      </c>
      <c r="EO24" s="87">
        <v>1690.640909090909</v>
      </c>
      <c r="EP24" s="86">
        <v>1715.45</v>
      </c>
      <c r="EQ24" s="85">
        <v>1765.85</v>
      </c>
      <c r="ER24" s="85">
        <v>1740.6521739130435</v>
      </c>
      <c r="ES24" s="85">
        <v>1781.2631578947369</v>
      </c>
      <c r="ET24" s="85">
        <v>1768.6666666666667</v>
      </c>
      <c r="EU24" s="85">
        <v>1749.7</v>
      </c>
      <c r="EV24" s="85">
        <v>1727.6190476190477</v>
      </c>
      <c r="EW24" s="85">
        <v>1802.909090909091</v>
      </c>
      <c r="EX24" s="85">
        <v>1876.4285714285713</v>
      </c>
      <c r="EY24" s="85">
        <v>1901.1428571428571</v>
      </c>
      <c r="EZ24" s="85">
        <v>1974.590909090909</v>
      </c>
      <c r="FA24" s="87">
        <v>1992.0952380952381</v>
      </c>
      <c r="FB24" s="86">
        <v>2033.8571428571429</v>
      </c>
      <c r="FC24" s="85">
        <v>2070.3000000000002</v>
      </c>
      <c r="FD24" s="85">
        <v>2119.086956521739</v>
      </c>
      <c r="FE24" s="85">
        <v>2214.6666666666665</v>
      </c>
      <c r="FF24" s="85">
        <v>2295.3636363636365</v>
      </c>
      <c r="FG24" s="85">
        <v>2455.2272727272725</v>
      </c>
      <c r="FH24" s="85">
        <v>2596.0500000000002</v>
      </c>
      <c r="FI24" s="85">
        <v>2730.1739130434785</v>
      </c>
      <c r="FJ24" s="85">
        <v>2987.4761904761904</v>
      </c>
      <c r="FK24" s="85">
        <v>3125.181818181818</v>
      </c>
      <c r="FL24" s="85">
        <v>3441.8636363636365</v>
      </c>
      <c r="FM24" s="87">
        <v>3520.2631578947367</v>
      </c>
      <c r="FN24" s="86">
        <v>3659.5454545454545</v>
      </c>
      <c r="FO24" s="85">
        <v>4735.7619047619046</v>
      </c>
      <c r="FP24" s="85">
        <v>6155.05</v>
      </c>
      <c r="FQ24" s="85">
        <v>8544.9500000000007</v>
      </c>
      <c r="FR24" s="85">
        <v>6803.9047619047615</v>
      </c>
      <c r="FS24" s="85">
        <v>7231.3</v>
      </c>
      <c r="FT24" s="85">
        <v>6555</v>
      </c>
      <c r="FU24" s="85">
        <v>5506</v>
      </c>
      <c r="FV24" s="85">
        <v>4958.8571428571431</v>
      </c>
      <c r="FW24" s="85">
        <v>4905.826086956522</v>
      </c>
      <c r="FX24" s="160">
        <v>6558.4285714285716</v>
      </c>
      <c r="FY24" s="87">
        <v>8730.57</v>
      </c>
      <c r="FZ24" s="86">
        <v>8989.045454545454</v>
      </c>
      <c r="GA24" s="85">
        <v>7933</v>
      </c>
      <c r="GB24" s="85">
        <v>6302.7619047619046</v>
      </c>
      <c r="GC24" s="85">
        <v>6205.6</v>
      </c>
      <c r="GD24" s="85">
        <v>6837.55</v>
      </c>
      <c r="GE24" s="85">
        <v>6195.35</v>
      </c>
      <c r="GF24" s="85">
        <v>5289.17</v>
      </c>
      <c r="GG24" s="85">
        <v>5467.25</v>
      </c>
      <c r="GH24" s="85">
        <v>5061.32</v>
      </c>
      <c r="GI24" s="85">
        <v>4345.913043478261</v>
      </c>
      <c r="GJ24" s="85">
        <v>4185.3500000000004</v>
      </c>
      <c r="GK24" s="87">
        <v>4268.5238095238092</v>
      </c>
    </row>
    <row r="25" spans="1:203" ht="30.75" customHeight="1" x14ac:dyDescent="0.45">
      <c r="A25" s="2857" t="s">
        <v>165</v>
      </c>
      <c r="B25" s="39">
        <v>1116.9512499999998</v>
      </c>
      <c r="C25" s="39">
        <v>1095.4937500000001</v>
      </c>
      <c r="D25" s="39">
        <v>1113.7652173913041</v>
      </c>
      <c r="E25" s="39">
        <v>1147.9100000000001</v>
      </c>
      <c r="F25" s="39">
        <v>1202.81</v>
      </c>
      <c r="G25" s="39">
        <v>1233.2</v>
      </c>
      <c r="H25" s="39">
        <v>1193.68</v>
      </c>
      <c r="I25" s="39">
        <v>1215.53</v>
      </c>
      <c r="J25" s="39">
        <v>1271.0999999999999</v>
      </c>
      <c r="K25" s="39">
        <v>1342.96</v>
      </c>
      <c r="L25" s="39">
        <v>1369.69</v>
      </c>
      <c r="M25" s="2785">
        <v>1391.16</v>
      </c>
      <c r="N25" s="39">
        <v>1359.46</v>
      </c>
      <c r="O25" s="39">
        <v>1372.35</v>
      </c>
      <c r="P25" s="39">
        <v>1422.5</v>
      </c>
      <c r="Q25" s="39">
        <v>1481.1</v>
      </c>
      <c r="R25" s="39">
        <v>1515.22</v>
      </c>
      <c r="S25" s="39">
        <v>1528.25</v>
      </c>
      <c r="T25" s="39">
        <v>1575.15</v>
      </c>
      <c r="U25" s="39">
        <v>1770.13</v>
      </c>
      <c r="V25" s="39">
        <v>1768.96</v>
      </c>
      <c r="W25" s="39">
        <v>1673.66</v>
      </c>
      <c r="X25" s="39">
        <v>1744.69</v>
      </c>
      <c r="Y25" s="39">
        <v>1658.49</v>
      </c>
      <c r="Z25" s="56">
        <v>1632.18</v>
      </c>
      <c r="AA25" s="39">
        <v>1730.5</v>
      </c>
      <c r="AB25" s="39">
        <v>1671.28</v>
      </c>
      <c r="AC25" s="39">
        <v>1647.7</v>
      </c>
      <c r="AD25" s="39">
        <v>1579.24</v>
      </c>
      <c r="AE25" s="39">
        <v>1602.91</v>
      </c>
      <c r="AF25" s="39">
        <v>1590.9604545454547</v>
      </c>
      <c r="AG25" s="39">
        <v>1631.0473913043477</v>
      </c>
      <c r="AH25" s="39">
        <v>1746.8867499999997</v>
      </c>
      <c r="AI25" s="39">
        <v>1744.9576086956529</v>
      </c>
      <c r="AJ25" s="39">
        <v>1721.1722727272727</v>
      </c>
      <c r="AK25" s="109">
        <v>1678.8185714285719</v>
      </c>
      <c r="AL25" s="39">
        <v>1670.6180434782611</v>
      </c>
      <c r="AM25" s="39">
        <v>1626.6200000000003</v>
      </c>
      <c r="AN25" s="39">
        <v>1593.5122499999998</v>
      </c>
      <c r="AO25" s="39">
        <v>1491.0477272727271</v>
      </c>
      <c r="AP25" s="39">
        <v>1415.8141304347823</v>
      </c>
      <c r="AQ25" s="39">
        <v>1342.135</v>
      </c>
      <c r="AR25" s="66">
        <v>1293.6586956521739</v>
      </c>
      <c r="AS25" s="66">
        <v>1354.8844999999997</v>
      </c>
      <c r="AT25" s="66">
        <v>1351.4638095238095</v>
      </c>
      <c r="AU25" s="66">
        <v>1320.13</v>
      </c>
      <c r="AV25" s="66">
        <v>1277.4485714285711</v>
      </c>
      <c r="AW25" s="66">
        <v>1228.3485714285714</v>
      </c>
      <c r="AX25" s="65">
        <v>1247.6034782608697</v>
      </c>
      <c r="AY25" s="66">
        <v>1310.01</v>
      </c>
      <c r="AZ25" s="66">
        <v>1340.1280952380953</v>
      </c>
      <c r="BA25" s="66">
        <v>1301.6871428571433</v>
      </c>
      <c r="BB25" s="66">
        <v>1291.1695454545456</v>
      </c>
      <c r="BC25" s="66">
        <v>1283.3185714285714</v>
      </c>
      <c r="BD25" s="66">
        <v>1311.6247826086956</v>
      </c>
      <c r="BE25" s="66">
        <v>1295.5430952380952</v>
      </c>
      <c r="BF25" s="66">
        <v>1237.6822727272727</v>
      </c>
      <c r="BG25" s="66">
        <v>1227.2113043478262</v>
      </c>
      <c r="BH25" s="66">
        <v>1178.9735000000001</v>
      </c>
      <c r="BI25" s="77">
        <v>1205.2840909090912</v>
      </c>
      <c r="BJ25" s="66">
        <v>1249.8926190476193</v>
      </c>
      <c r="BK25" s="66">
        <v>1228.5774999999999</v>
      </c>
      <c r="BL25" s="66">
        <v>1181.2215909090908</v>
      </c>
      <c r="BM25" s="115">
        <v>1194.67975</v>
      </c>
      <c r="BN25" s="115">
        <v>1202.311904761905</v>
      </c>
      <c r="BO25" s="115">
        <v>1182.9038636363637</v>
      </c>
      <c r="BP25" s="115">
        <v>1130.518260869565</v>
      </c>
      <c r="BQ25" s="115">
        <v>1118.0538095238096</v>
      </c>
      <c r="BR25" s="115">
        <v>1124.67</v>
      </c>
      <c r="BS25" s="91">
        <v>1157.76</v>
      </c>
      <c r="BT25" s="91">
        <v>1087.1199999999999</v>
      </c>
      <c r="BU25" s="91">
        <v>1069.4000000000001</v>
      </c>
      <c r="BV25" s="92">
        <v>1098.1240000000003</v>
      </c>
      <c r="BW25" s="67">
        <v>1198.7923809523807</v>
      </c>
      <c r="BX25" s="67">
        <v>1243.0176086956521</v>
      </c>
      <c r="BY25" s="67">
        <v>1242.79</v>
      </c>
      <c r="BZ25" s="67">
        <v>1258.1443181818183</v>
      </c>
      <c r="CA25" s="67">
        <v>1277.7536363636366</v>
      </c>
      <c r="CB25" s="67">
        <v>1338.2578571428573</v>
      </c>
      <c r="CC25" s="91">
        <v>1339.199347826087</v>
      </c>
      <c r="CD25" s="91">
        <v>1325.3645454545456</v>
      </c>
      <c r="CE25" s="91">
        <v>1269.829752066116</v>
      </c>
      <c r="CF25" s="91">
        <v>1237.5790909090911</v>
      </c>
      <c r="CG25" s="113">
        <v>1153.58</v>
      </c>
      <c r="CH25" s="67">
        <v>1192.7584090909093</v>
      </c>
      <c r="CI25" s="67">
        <v>1233.8047499999998</v>
      </c>
      <c r="CJ25" s="67">
        <v>1231.3854347826084</v>
      </c>
      <c r="CK25" s="67">
        <v>1270.01125</v>
      </c>
      <c r="CL25" s="67">
        <v>1242.1199999999999</v>
      </c>
      <c r="CM25" s="67">
        <v>1261.76</v>
      </c>
      <c r="CN25" s="67">
        <v>1236.55</v>
      </c>
      <c r="CO25" s="67">
        <v>1283.4000000000001</v>
      </c>
      <c r="CP25" s="67">
        <v>1315.818571428571</v>
      </c>
      <c r="CQ25" s="67">
        <v>1280.6159090909086</v>
      </c>
      <c r="CR25" s="67">
        <v>1282.379090909091</v>
      </c>
      <c r="CS25" s="99">
        <v>1266.56</v>
      </c>
      <c r="CT25" s="79">
        <v>1331.7011363636366</v>
      </c>
      <c r="CU25" s="79">
        <v>1332.4117500000004</v>
      </c>
      <c r="CV25" s="79">
        <v>1325.7102380952381</v>
      </c>
      <c r="CW25" s="79">
        <v>1334.8764285714287</v>
      </c>
      <c r="CX25" s="79">
        <v>1303.0336956521737</v>
      </c>
      <c r="CY25" s="79">
        <v>1281.0761904761905</v>
      </c>
      <c r="CZ25" s="79">
        <v>1238.3045454545454</v>
      </c>
      <c r="DA25" s="79">
        <v>1200.9391304347826</v>
      </c>
      <c r="DB25" s="79">
        <v>1198.1402500000002</v>
      </c>
      <c r="DC25" s="79">
        <v>1213.9690909090905</v>
      </c>
      <c r="DD25" s="79">
        <v>1220.8077272727271</v>
      </c>
      <c r="DE25" s="80">
        <v>1251.1130000000005</v>
      </c>
      <c r="DF25" s="81">
        <v>1292.0920454545453</v>
      </c>
      <c r="DG25" s="79">
        <v>1319.9517500000002</v>
      </c>
      <c r="DH25" s="79">
        <v>1300.7169047619045</v>
      </c>
      <c r="DI25" s="79">
        <v>1286.2421428571429</v>
      </c>
      <c r="DJ25" s="79">
        <v>1283.3739130434788</v>
      </c>
      <c r="DK25" s="79">
        <v>1359.6790000000003</v>
      </c>
      <c r="DL25" s="79">
        <v>1414.6623913043477</v>
      </c>
      <c r="DM25" s="79">
        <v>1501.0088636363637</v>
      </c>
      <c r="DN25" s="79">
        <v>1508.4245238095234</v>
      </c>
      <c r="DO25" s="79">
        <v>1494.3078260869565</v>
      </c>
      <c r="DP25" s="79">
        <v>1471.1457142857146</v>
      </c>
      <c r="DQ25" s="80">
        <v>1481.3276190476188</v>
      </c>
      <c r="DR25" s="81">
        <v>1560.7365909090906</v>
      </c>
      <c r="DS25" s="79">
        <v>1596.808</v>
      </c>
      <c r="DT25" s="79">
        <v>1590.5859090909091</v>
      </c>
      <c r="DU25" s="79">
        <v>1681.0116666666668</v>
      </c>
      <c r="DV25" s="85">
        <v>1716.8209523809526</v>
      </c>
      <c r="DW25" s="85">
        <v>1734.6915909090908</v>
      </c>
      <c r="DX25" s="85">
        <v>1843.1732608695652</v>
      </c>
      <c r="DY25" s="85">
        <v>1971.0695238095234</v>
      </c>
      <c r="DZ25" s="85">
        <v>1924.4654545454543</v>
      </c>
      <c r="EA25" s="85">
        <v>1901.6759090909093</v>
      </c>
      <c r="EB25" s="85">
        <v>1867.8714285714286</v>
      </c>
      <c r="EC25" s="85">
        <v>1857.1872727272726</v>
      </c>
      <c r="ED25" s="86">
        <v>1867.0419999999999</v>
      </c>
      <c r="EE25" s="85">
        <v>1810.3422499999997</v>
      </c>
      <c r="EF25" s="85">
        <v>1722.485434782609</v>
      </c>
      <c r="EG25" s="85">
        <v>1759.2121428571429</v>
      </c>
      <c r="EH25" s="85">
        <v>1849.2761904761899</v>
      </c>
      <c r="EI25" s="85">
        <v>1835.146363636364</v>
      </c>
      <c r="EJ25" s="85">
        <v>1805.1513636363636</v>
      </c>
      <c r="EK25" s="85">
        <v>1785.6702272727273</v>
      </c>
      <c r="EL25" s="85">
        <v>1778.2893181818183</v>
      </c>
      <c r="EM25" s="85">
        <v>1775.5795238095238</v>
      </c>
      <c r="EN25" s="85">
        <v>1818.4422727272731</v>
      </c>
      <c r="EO25" s="87">
        <v>1790.8988636363633</v>
      </c>
      <c r="EP25" s="86">
        <v>1816.433571</v>
      </c>
      <c r="EQ25" s="85">
        <v>1857.1095</v>
      </c>
      <c r="ER25" s="85">
        <v>1949.434565</v>
      </c>
      <c r="ES25" s="85">
        <v>1935.2355</v>
      </c>
      <c r="ET25" s="85">
        <v>1849.49875</v>
      </c>
      <c r="EU25" s="85">
        <v>1837.068182</v>
      </c>
      <c r="EV25" s="85">
        <v>1737.132619</v>
      </c>
      <c r="EW25" s="85">
        <v>1763.7052169999999</v>
      </c>
      <c r="EX25" s="85">
        <v>1682.1243179999999</v>
      </c>
      <c r="EY25" s="85">
        <v>1666.675238</v>
      </c>
      <c r="EZ25" s="85">
        <v>1726.39</v>
      </c>
      <c r="FA25" s="87">
        <v>1796.205238</v>
      </c>
      <c r="FB25" s="86">
        <v>1899.9845238095236</v>
      </c>
      <c r="FC25" s="85">
        <v>1858.93975</v>
      </c>
      <c r="FD25" s="85">
        <v>1912.511956521739</v>
      </c>
      <c r="FE25" s="85">
        <v>2000.6936842105267</v>
      </c>
      <c r="FF25" s="85">
        <v>1991.1167391304348</v>
      </c>
      <c r="FG25" s="85">
        <v>1942.0677272727276</v>
      </c>
      <c r="FH25" s="85">
        <v>1949.659762</v>
      </c>
      <c r="FI25" s="85">
        <v>1918.7747830000001</v>
      </c>
      <c r="FJ25" s="85">
        <v>1916.3407139999999</v>
      </c>
      <c r="FK25" s="85">
        <v>1913.785682</v>
      </c>
      <c r="FL25" s="85">
        <v>1984.6986360000001</v>
      </c>
      <c r="FM25" s="87">
        <v>2035.4285</v>
      </c>
      <c r="FN25" s="86">
        <v>2032.4113636363638</v>
      </c>
      <c r="FO25" s="85">
        <v>2025.7319047619053</v>
      </c>
      <c r="FP25" s="85">
        <v>2158.2175000000002</v>
      </c>
      <c r="FQ25" s="85">
        <v>2334.1572727272724</v>
      </c>
      <c r="FR25" s="85">
        <v>2350.8121739130434</v>
      </c>
      <c r="FS25" s="85">
        <v>2325.3422500000001</v>
      </c>
      <c r="FT25" s="85">
        <v>2391.6276086956518</v>
      </c>
      <c r="FU25" s="85">
        <v>2469.3897727272729</v>
      </c>
      <c r="FV25" s="85">
        <v>2568.8126190476196</v>
      </c>
      <c r="FW25" s="85">
        <v>2689.3845652173918</v>
      </c>
      <c r="FX25" s="85">
        <v>2651.6985714285715</v>
      </c>
      <c r="FY25" s="87">
        <v>2641.4516666666668</v>
      </c>
      <c r="FZ25" s="86">
        <v>2708.3695454545455</v>
      </c>
      <c r="GA25" s="85">
        <v>2897.2622499999998</v>
      </c>
      <c r="GB25" s="85">
        <v>2981.2445238095233</v>
      </c>
      <c r="GC25" s="85">
        <v>3218.1642857142861</v>
      </c>
      <c r="GD25" s="85">
        <v>3289.3404545454546</v>
      </c>
      <c r="GE25" s="85">
        <v>3351.5940000000001</v>
      </c>
      <c r="GF25" s="85">
        <v>3341.18</v>
      </c>
      <c r="GG25" s="85">
        <v>3362.33</v>
      </c>
      <c r="GH25" s="85">
        <v>3663.52</v>
      </c>
      <c r="GI25" s="85">
        <v>4054.45304347826</v>
      </c>
      <c r="GJ25" s="85">
        <v>4082.1702500000001</v>
      </c>
      <c r="GK25" s="87">
        <v>4316.2911904761904</v>
      </c>
    </row>
    <row r="26" spans="1:203" ht="30.75" customHeight="1" x14ac:dyDescent="0.45">
      <c r="A26" s="2857" t="s">
        <v>166</v>
      </c>
      <c r="B26" s="39">
        <v>76.918000000000006</v>
      </c>
      <c r="C26" s="39">
        <v>74.753999999999991</v>
      </c>
      <c r="D26" s="39">
        <v>79.89826086956522</v>
      </c>
      <c r="E26" s="39">
        <v>85.68</v>
      </c>
      <c r="F26" s="39">
        <v>76.989999999999995</v>
      </c>
      <c r="G26" s="39">
        <v>75.66</v>
      </c>
      <c r="H26" s="39">
        <v>75.489999999999995</v>
      </c>
      <c r="I26" s="39">
        <v>77.11</v>
      </c>
      <c r="J26" s="39">
        <v>78.209999999999994</v>
      </c>
      <c r="K26" s="39">
        <v>83.49</v>
      </c>
      <c r="L26" s="39">
        <v>86.11</v>
      </c>
      <c r="M26" s="2785">
        <v>92.34</v>
      </c>
      <c r="N26" s="39">
        <v>96.82</v>
      </c>
      <c r="O26" s="39">
        <v>104.09</v>
      </c>
      <c r="P26" s="39">
        <v>114.62</v>
      </c>
      <c r="Q26" s="39">
        <v>123.13</v>
      </c>
      <c r="R26" s="39">
        <v>114.53</v>
      </c>
      <c r="S26" s="39">
        <v>113.91</v>
      </c>
      <c r="T26" s="39">
        <v>116.68</v>
      </c>
      <c r="U26" s="39">
        <v>109.82</v>
      </c>
      <c r="V26" s="39">
        <v>109.96</v>
      </c>
      <c r="W26" s="39">
        <v>108.8</v>
      </c>
      <c r="X26" s="39">
        <v>110.61</v>
      </c>
      <c r="Y26" s="39">
        <v>107.72</v>
      </c>
      <c r="Z26" s="56">
        <v>111.55</v>
      </c>
      <c r="AA26" s="39">
        <v>126.96</v>
      </c>
      <c r="AB26" s="39">
        <v>124.55</v>
      </c>
      <c r="AC26" s="39">
        <v>120.37</v>
      </c>
      <c r="AD26" s="39">
        <v>109.36</v>
      </c>
      <c r="AE26" s="39">
        <v>95.89</v>
      </c>
      <c r="AF26" s="39">
        <v>102.77090909090909</v>
      </c>
      <c r="AG26" s="39">
        <v>113.19173913043481</v>
      </c>
      <c r="AH26" s="39">
        <v>113.03899999999999</v>
      </c>
      <c r="AI26" s="39">
        <v>111.51695652173912</v>
      </c>
      <c r="AJ26" s="39">
        <v>109.52909090909093</v>
      </c>
      <c r="AK26" s="109">
        <v>109.19285714285715</v>
      </c>
      <c r="AL26" s="39">
        <v>112.28478260869566</v>
      </c>
      <c r="AM26" s="39">
        <v>116.10900000000001</v>
      </c>
      <c r="AN26" s="39">
        <v>109.5305</v>
      </c>
      <c r="AO26" s="39">
        <v>103.31409090909091</v>
      </c>
      <c r="AP26" s="39">
        <v>103.32000000000001</v>
      </c>
      <c r="AQ26" s="39">
        <v>103.29850000000002</v>
      </c>
      <c r="AR26" s="66">
        <v>107.37</v>
      </c>
      <c r="AS26" s="66">
        <v>110.25</v>
      </c>
      <c r="AT26" s="66">
        <v>111.21</v>
      </c>
      <c r="AU26" s="66">
        <v>109.45</v>
      </c>
      <c r="AV26" s="66">
        <v>107.77</v>
      </c>
      <c r="AW26" s="66">
        <v>110.6</v>
      </c>
      <c r="AX26" s="65">
        <v>107.32</v>
      </c>
      <c r="AY26" s="66">
        <v>108.8</v>
      </c>
      <c r="AZ26" s="66">
        <v>107.68</v>
      </c>
      <c r="BA26" s="66">
        <v>108.09714285714286</v>
      </c>
      <c r="BB26" s="66">
        <v>109.20409090909088</v>
      </c>
      <c r="BC26" s="66">
        <v>111.96714285714287</v>
      </c>
      <c r="BD26" s="66">
        <v>108.2104347826087</v>
      </c>
      <c r="BE26" s="66">
        <v>103.48285714285714</v>
      </c>
      <c r="BF26" s="66">
        <v>98.560909090909092</v>
      </c>
      <c r="BG26" s="66">
        <v>88.068695652173915</v>
      </c>
      <c r="BH26" s="66">
        <v>79.400000000000006</v>
      </c>
      <c r="BI26" s="77">
        <v>62.361499999999999</v>
      </c>
      <c r="BJ26" s="66">
        <v>49.767142857142851</v>
      </c>
      <c r="BK26" s="66">
        <v>58.695000000000007</v>
      </c>
      <c r="BL26" s="66">
        <v>57.013181818181813</v>
      </c>
      <c r="BM26" s="115">
        <v>60.901904761904774</v>
      </c>
      <c r="BN26" s="115">
        <v>65.624285714285705</v>
      </c>
      <c r="BO26" s="115">
        <v>63.752727272727277</v>
      </c>
      <c r="BP26" s="115">
        <v>56.749130434782607</v>
      </c>
      <c r="BQ26" s="115">
        <v>48.1752380952381</v>
      </c>
      <c r="BR26" s="115">
        <v>48.565909090909095</v>
      </c>
      <c r="BS26" s="91">
        <v>49.120454545454542</v>
      </c>
      <c r="BT26" s="91">
        <v>45.717142857142861</v>
      </c>
      <c r="BU26" s="91">
        <v>38.922272727272727</v>
      </c>
      <c r="BV26" s="92">
        <v>31.927500000000002</v>
      </c>
      <c r="BW26" s="67">
        <v>33.435714285714283</v>
      </c>
      <c r="BX26" s="67">
        <v>39.80130434782609</v>
      </c>
      <c r="BY26" s="67">
        <v>43.34</v>
      </c>
      <c r="BZ26" s="67">
        <v>47.634545454545453</v>
      </c>
      <c r="CA26" s="67">
        <v>49.887727272727268</v>
      </c>
      <c r="CB26" s="67">
        <v>46.581904761904767</v>
      </c>
      <c r="CC26" s="91">
        <v>47.159130434782604</v>
      </c>
      <c r="CD26" s="91">
        <v>47.23</v>
      </c>
      <c r="CE26" s="91">
        <v>51.225413223140499</v>
      </c>
      <c r="CF26" s="91">
        <v>47.078636363636363</v>
      </c>
      <c r="CG26" s="113">
        <v>54.93</v>
      </c>
      <c r="CH26" s="67">
        <v>55.51</v>
      </c>
      <c r="CI26" s="67">
        <v>55.984500000000004</v>
      </c>
      <c r="CJ26" s="67">
        <v>52.533478260869565</v>
      </c>
      <c r="CK26" s="67">
        <v>53.724499999999999</v>
      </c>
      <c r="CL26" s="67">
        <v>51.109565217391307</v>
      </c>
      <c r="CM26" s="67">
        <v>47.544090909090912</v>
      </c>
      <c r="CN26" s="67">
        <v>49.204761904761902</v>
      </c>
      <c r="CO26" s="67">
        <v>51.87</v>
      </c>
      <c r="CP26" s="67">
        <v>55.230476190476196</v>
      </c>
      <c r="CQ26" s="67">
        <v>57.472272727272731</v>
      </c>
      <c r="CR26" s="67">
        <v>62.865454545454533</v>
      </c>
      <c r="CS26" s="99">
        <v>64.27</v>
      </c>
      <c r="CT26" s="67">
        <v>69.093181818181819</v>
      </c>
      <c r="CU26" s="67">
        <v>65.703684210526333</v>
      </c>
      <c r="CV26" s="67">
        <v>66.680952380952391</v>
      </c>
      <c r="CW26" s="67">
        <v>71.671428571428564</v>
      </c>
      <c r="CX26" s="67">
        <v>77.058260869565217</v>
      </c>
      <c r="CY26" s="67">
        <v>75.936666666666667</v>
      </c>
      <c r="CZ26" s="67">
        <v>75.038181818181812</v>
      </c>
      <c r="DA26" s="67">
        <v>73.848260869565223</v>
      </c>
      <c r="DB26" s="67">
        <v>79.085499999999996</v>
      </c>
      <c r="DC26" s="67">
        <v>80.629565217391317</v>
      </c>
      <c r="DD26" s="67">
        <v>65.962727272727264</v>
      </c>
      <c r="DE26" s="99">
        <v>57.673999999999999</v>
      </c>
      <c r="DF26" s="81">
        <v>60.229545454545473</v>
      </c>
      <c r="DG26" s="79">
        <v>64.496000000000009</v>
      </c>
      <c r="DH26" s="79">
        <v>67.046190476190475</v>
      </c>
      <c r="DI26" s="79">
        <v>71.658095238095243</v>
      </c>
      <c r="DJ26" s="79">
        <v>70.303043478260875</v>
      </c>
      <c r="DK26" s="79">
        <v>63.053500000000021</v>
      </c>
      <c r="DL26" s="79">
        <v>64.193913043478275</v>
      </c>
      <c r="DM26" s="79">
        <v>59.474545454545449</v>
      </c>
      <c r="DN26" s="79">
        <v>62.287142857142854</v>
      </c>
      <c r="DO26" s="79">
        <v>59.632173913043466</v>
      </c>
      <c r="DP26" s="79">
        <v>62.711904761904755</v>
      </c>
      <c r="DQ26" s="80">
        <v>65.173333333333346</v>
      </c>
      <c r="DR26" s="81">
        <v>63.672727272727279</v>
      </c>
      <c r="DS26" s="79">
        <v>55.532499999999992</v>
      </c>
      <c r="DT26" s="79">
        <v>33.729999999999997</v>
      </c>
      <c r="DU26" s="79">
        <v>26.625714285714281</v>
      </c>
      <c r="DV26" s="85">
        <v>32.110952380952376</v>
      </c>
      <c r="DW26" s="85">
        <v>40.773181818181811</v>
      </c>
      <c r="DX26" s="85">
        <v>43.241818181818189</v>
      </c>
      <c r="DY26" s="85">
        <v>45.043809523809522</v>
      </c>
      <c r="DZ26" s="85">
        <v>41.874545454545455</v>
      </c>
      <c r="EA26" s="85">
        <v>41.359545454545461</v>
      </c>
      <c r="EB26" s="85">
        <v>43.983333333333334</v>
      </c>
      <c r="EC26" s="85">
        <v>50.234090909090916</v>
      </c>
      <c r="ED26" s="86">
        <v>55.327500000000001</v>
      </c>
      <c r="EE26" s="85">
        <v>62.271500000000017</v>
      </c>
      <c r="EF26" s="85">
        <v>65.839130434782618</v>
      </c>
      <c r="EG26" s="85">
        <v>65.328571428571422</v>
      </c>
      <c r="EH26" s="85">
        <v>68.339523809523826</v>
      </c>
      <c r="EI26" s="85">
        <v>73.347619047619062</v>
      </c>
      <c r="EJ26" s="85">
        <v>74.286363636363618</v>
      </c>
      <c r="EK26" s="85">
        <v>70.513636363636365</v>
      </c>
      <c r="EL26" s="85">
        <v>74.876363636363635</v>
      </c>
      <c r="EM26" s="85">
        <v>83.752857142857138</v>
      </c>
      <c r="EN26" s="85">
        <v>80.749523809523808</v>
      </c>
      <c r="EO26" s="87">
        <v>74.803913043478261</v>
      </c>
      <c r="EP26" s="86">
        <v>85.479523810000003</v>
      </c>
      <c r="EQ26" s="85">
        <v>94.278999999999996</v>
      </c>
      <c r="ER26" s="85">
        <v>112.5069565</v>
      </c>
      <c r="ES26" s="85">
        <v>105.807</v>
      </c>
      <c r="ET26" s="85">
        <v>111.55409090000001</v>
      </c>
      <c r="EU26" s="85">
        <v>117.2222727</v>
      </c>
      <c r="EV26" s="85">
        <v>105.142381</v>
      </c>
      <c r="EW26" s="85">
        <v>97.740869570000001</v>
      </c>
      <c r="EX26" s="85">
        <v>90.570909090000001</v>
      </c>
      <c r="EY26" s="85">
        <v>93.597142860000005</v>
      </c>
      <c r="EZ26" s="85">
        <v>90.383636359999997</v>
      </c>
      <c r="FA26" s="87">
        <v>81.341428570000005</v>
      </c>
      <c r="FB26" s="86">
        <v>83.940476190476218</v>
      </c>
      <c r="FC26" s="85">
        <v>83.91500000000002</v>
      </c>
      <c r="FD26" s="85">
        <v>79.647391304347835</v>
      </c>
      <c r="FE26" s="85">
        <v>82.741578947368424</v>
      </c>
      <c r="FF26" s="85">
        <v>75.682608695652149</v>
      </c>
      <c r="FG26" s="85">
        <v>74.980454545454549</v>
      </c>
      <c r="FH26" s="85">
        <v>80.159047619047627</v>
      </c>
      <c r="FI26" s="85">
        <v>84.627826086956517</v>
      </c>
      <c r="FJ26" s="85">
        <v>92.584285714285713</v>
      </c>
      <c r="FK26" s="85">
        <v>88.704090909090937</v>
      </c>
      <c r="FL26" s="85">
        <v>82.023636363636356</v>
      </c>
      <c r="FM26" s="87">
        <v>77.262000000000015</v>
      </c>
      <c r="FN26" s="86">
        <v>79.149545454545446</v>
      </c>
      <c r="FO26" s="85">
        <v>81.712380952380954</v>
      </c>
      <c r="FP26" s="85">
        <v>84.742999999999981</v>
      </c>
      <c r="FQ26" s="85">
        <v>89</v>
      </c>
      <c r="FR26" s="85">
        <v>82.997391304347815</v>
      </c>
      <c r="FS26" s="85">
        <v>83.008500000000012</v>
      </c>
      <c r="FT26" s="85">
        <v>83.884347826086952</v>
      </c>
      <c r="FU26" s="85">
        <v>78.918636363636381</v>
      </c>
      <c r="FV26" s="85">
        <v>72.700952380952387</v>
      </c>
      <c r="FW26" s="85">
        <v>75.369130434782619</v>
      </c>
      <c r="FX26" s="85">
        <v>73.360476190476192</v>
      </c>
      <c r="FY26" s="87">
        <v>73.184285714285721</v>
      </c>
      <c r="FZ26" s="86">
        <v>78.342272727272714</v>
      </c>
      <c r="GA26" s="85">
        <v>74.954499999999996</v>
      </c>
      <c r="GB26" s="85">
        <v>71.469523809523807</v>
      </c>
      <c r="GC26" s="85">
        <v>66.301428571428559</v>
      </c>
      <c r="GD26" s="85">
        <v>63.691818181818171</v>
      </c>
      <c r="GE26" s="85">
        <v>69.837000000000018</v>
      </c>
      <c r="GF26" s="85">
        <v>69.59</v>
      </c>
      <c r="GG26" s="85">
        <v>67.260000000000005</v>
      </c>
      <c r="GH26" s="85">
        <v>67.59</v>
      </c>
      <c r="GI26" s="85">
        <v>64.025217391304352</v>
      </c>
      <c r="GJ26" s="85">
        <v>63.568000000000005</v>
      </c>
      <c r="GK26" s="87">
        <v>61.628636363636382</v>
      </c>
    </row>
    <row r="27" spans="1:203" ht="30.75" customHeight="1" x14ac:dyDescent="0.45">
      <c r="A27" s="2858" t="s">
        <v>167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2783"/>
      <c r="N27" s="59"/>
      <c r="O27" s="59"/>
      <c r="P27" s="162"/>
      <c r="Q27" s="59"/>
      <c r="R27" s="59"/>
      <c r="S27" s="59"/>
      <c r="T27" s="59"/>
      <c r="U27" s="59"/>
      <c r="V27" s="59"/>
      <c r="W27" s="59"/>
      <c r="X27" s="59"/>
      <c r="Y27" s="59"/>
      <c r="Z27" s="102"/>
      <c r="AA27" s="59"/>
      <c r="AB27" s="59"/>
      <c r="AC27" s="59"/>
      <c r="AD27" s="59"/>
      <c r="AE27" s="59"/>
      <c r="AF27" s="59"/>
      <c r="AG27" s="59"/>
      <c r="AH27" s="59"/>
      <c r="AI27" s="37"/>
      <c r="AJ27" s="37"/>
      <c r="AK27" s="55"/>
      <c r="AL27" s="60"/>
      <c r="AM27" s="60"/>
      <c r="AN27" s="60"/>
      <c r="AO27" s="60"/>
      <c r="AP27" s="60"/>
      <c r="AQ27" s="60"/>
      <c r="AR27" s="60"/>
      <c r="AS27" s="60"/>
      <c r="AT27" s="60"/>
      <c r="AU27" s="37"/>
      <c r="AV27" s="37"/>
      <c r="AW27" s="37"/>
      <c r="AX27" s="5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55"/>
      <c r="BJ27" s="37"/>
      <c r="BK27" s="37"/>
      <c r="BL27" s="37"/>
      <c r="BM27" s="90"/>
      <c r="BN27" s="90"/>
      <c r="BO27" s="90"/>
      <c r="BP27" s="90"/>
      <c r="BQ27" s="91"/>
      <c r="BR27" s="91"/>
      <c r="BS27" s="91"/>
      <c r="BT27" s="91"/>
      <c r="BU27" s="91"/>
      <c r="BV27" s="92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99"/>
      <c r="CH27" s="67"/>
      <c r="CI27" s="67"/>
      <c r="CJ27" s="59"/>
      <c r="CK27" s="59"/>
      <c r="CL27" s="59"/>
      <c r="CM27" s="59"/>
      <c r="CN27" s="59"/>
      <c r="CO27" s="67"/>
      <c r="CP27" s="67"/>
      <c r="CQ27" s="67"/>
      <c r="CR27" s="67"/>
      <c r="CS27" s="99"/>
      <c r="CT27" s="67"/>
      <c r="CU27" s="67"/>
      <c r="CV27" s="67"/>
      <c r="CW27" s="67"/>
      <c r="CX27" s="59"/>
      <c r="CY27" s="59"/>
      <c r="CZ27" s="59"/>
      <c r="DA27" s="59"/>
      <c r="DB27" s="59"/>
      <c r="DC27" s="59"/>
      <c r="DD27" s="59"/>
      <c r="DE27" s="93"/>
      <c r="DF27" s="102"/>
      <c r="DG27" s="59"/>
      <c r="DH27" s="79"/>
      <c r="DI27" s="79"/>
      <c r="DJ27" s="79"/>
      <c r="DK27" s="79"/>
      <c r="DL27" s="79"/>
      <c r="DM27" s="79"/>
      <c r="DN27" s="79"/>
      <c r="DO27" s="79"/>
      <c r="DP27" s="79"/>
      <c r="DQ27" s="80"/>
      <c r="DR27" s="37"/>
      <c r="DS27" s="79"/>
      <c r="DT27" s="79"/>
      <c r="DU27" s="79"/>
      <c r="DV27" s="85"/>
      <c r="DW27" s="85"/>
      <c r="DX27" s="85"/>
      <c r="DY27" s="85"/>
      <c r="DZ27" s="85"/>
      <c r="EA27" s="85"/>
      <c r="EB27" s="85"/>
      <c r="EC27" s="85"/>
      <c r="ED27" s="86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7"/>
      <c r="EP27" s="86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7"/>
      <c r="FB27" s="86"/>
      <c r="FC27" s="85"/>
      <c r="FD27" s="85"/>
      <c r="FE27" s="85"/>
      <c r="FF27" s="85"/>
      <c r="FG27" s="85"/>
      <c r="FH27" s="85"/>
      <c r="FI27" s="85"/>
      <c r="FJ27" s="85"/>
      <c r="FK27" s="85"/>
      <c r="FL27" s="85"/>
      <c r="FM27" s="87"/>
      <c r="FN27" s="86"/>
      <c r="FO27" s="85"/>
      <c r="FP27" s="85"/>
      <c r="FQ27" s="85"/>
      <c r="FR27" s="85"/>
      <c r="FS27" s="85"/>
      <c r="FT27" s="85"/>
      <c r="FU27" s="85"/>
      <c r="FV27" s="85"/>
      <c r="FW27" s="85"/>
      <c r="FX27" s="85"/>
      <c r="FY27" s="87"/>
      <c r="FZ27" s="86"/>
      <c r="GA27" s="85"/>
      <c r="GB27" s="85"/>
      <c r="GC27" s="85"/>
      <c r="GD27" s="85"/>
      <c r="GE27" s="85"/>
      <c r="GF27" s="85"/>
      <c r="GG27" s="85"/>
      <c r="GH27" s="85"/>
      <c r="GI27" s="85"/>
      <c r="GJ27" s="85"/>
      <c r="GK27" s="87"/>
    </row>
    <row r="28" spans="1:203" ht="30.75" customHeight="1" x14ac:dyDescent="0.45">
      <c r="A28" s="2857" t="s">
        <v>168</v>
      </c>
      <c r="B28" s="163">
        <v>13.75697265824658</v>
      </c>
      <c r="C28" s="163">
        <v>13.364513156172819</v>
      </c>
      <c r="D28" s="163">
        <v>12.455317701734492</v>
      </c>
      <c r="E28" s="163">
        <v>12.100982929004767</v>
      </c>
      <c r="F28" s="163">
        <v>13.930569748219934</v>
      </c>
      <c r="G28" s="163">
        <v>17.540206204282271</v>
      </c>
      <c r="H28" s="163">
        <v>10.409348188795553</v>
      </c>
      <c r="I28" s="163">
        <v>22.069322951022642</v>
      </c>
      <c r="J28" s="163">
        <v>20.239632778090755</v>
      </c>
      <c r="K28" s="163">
        <v>15.811334945052113</v>
      </c>
      <c r="L28" s="163">
        <v>20.919101299596797</v>
      </c>
      <c r="M28" s="2787">
        <v>15.763168473899714</v>
      </c>
      <c r="N28" s="163">
        <v>19.749958292078063</v>
      </c>
      <c r="O28" s="163">
        <v>18.15886246367706</v>
      </c>
      <c r="P28" s="163">
        <v>27.304883565992345</v>
      </c>
      <c r="Q28" s="163">
        <v>26.446257560381014</v>
      </c>
      <c r="R28" s="163">
        <v>22.628729506040667</v>
      </c>
      <c r="S28" s="163">
        <v>24.035632276312825</v>
      </c>
      <c r="T28" s="163">
        <v>27.476200422571885</v>
      </c>
      <c r="U28" s="163">
        <v>23.406336911068195</v>
      </c>
      <c r="V28" s="163">
        <v>27.134842437559904</v>
      </c>
      <c r="W28" s="163">
        <v>23.483522353475863</v>
      </c>
      <c r="X28" s="163">
        <v>22.608408044130556</v>
      </c>
      <c r="Y28" s="163">
        <v>20.353831825813383</v>
      </c>
      <c r="Z28" s="165">
        <v>21.485536917684399</v>
      </c>
      <c r="AA28" s="163">
        <v>31.830475366681821</v>
      </c>
      <c r="AB28" s="163">
        <v>20.419208078444552</v>
      </c>
      <c r="AC28" s="163">
        <v>15.537700937842347</v>
      </c>
      <c r="AD28" s="163">
        <v>23.96296757887859</v>
      </c>
      <c r="AE28" s="163">
        <v>16.949719301772092</v>
      </c>
      <c r="AF28" s="163">
        <v>18.962918055816314</v>
      </c>
      <c r="AG28" s="163">
        <v>16.115152112707108</v>
      </c>
      <c r="AH28" s="163">
        <v>11.303090353295687</v>
      </c>
      <c r="AI28" s="163">
        <v>19.770084155476631</v>
      </c>
      <c r="AJ28" s="163">
        <v>18.944323076992987</v>
      </c>
      <c r="AK28" s="166">
        <v>13.539714053506536</v>
      </c>
      <c r="AL28" s="163">
        <v>16.529973027458091</v>
      </c>
      <c r="AM28" s="163">
        <v>4.4716764654525232</v>
      </c>
      <c r="AN28" s="163">
        <v>6.8654706485679062</v>
      </c>
      <c r="AO28" s="163">
        <v>15.848073146385566</v>
      </c>
      <c r="AP28" s="163">
        <v>12.499970684721728</v>
      </c>
      <c r="AQ28" s="163">
        <v>10.452188231773739</v>
      </c>
      <c r="AR28" s="163">
        <v>10.697549829829223</v>
      </c>
      <c r="AS28" s="163">
        <v>13.553590903239598</v>
      </c>
      <c r="AT28" s="163">
        <v>15.147969467128863</v>
      </c>
      <c r="AU28" s="163">
        <v>12.779409382586104</v>
      </c>
      <c r="AV28" s="163">
        <v>10.04872115958706</v>
      </c>
      <c r="AW28" s="163">
        <v>12.032007711442482</v>
      </c>
      <c r="AX28" s="165">
        <v>13.337714602131134</v>
      </c>
      <c r="AY28" s="163">
        <v>20.625420195660247</v>
      </c>
      <c r="AZ28" s="163">
        <v>20.866169929751678</v>
      </c>
      <c r="BA28" s="163">
        <v>14.845676295962583</v>
      </c>
      <c r="BB28" s="163">
        <v>20.204589663593818</v>
      </c>
      <c r="BC28" s="163">
        <v>20.827014122125576</v>
      </c>
      <c r="BD28" s="163">
        <v>22.74714053547897</v>
      </c>
      <c r="BE28" s="163">
        <v>15.972614578966393</v>
      </c>
      <c r="BF28" s="163">
        <v>16.261310057178036</v>
      </c>
      <c r="BG28" s="163">
        <v>13.697333648401134</v>
      </c>
      <c r="BH28" s="163">
        <v>17.455371507799477</v>
      </c>
      <c r="BI28" s="166">
        <v>19.562699278528918</v>
      </c>
      <c r="BJ28" s="163">
        <v>12.653414859493628</v>
      </c>
      <c r="BK28" s="163">
        <v>12.471293153325691</v>
      </c>
      <c r="BL28" s="163">
        <v>13.608377407945781</v>
      </c>
      <c r="BM28" s="163">
        <v>18.156810558622638</v>
      </c>
      <c r="BN28" s="163">
        <v>9.410486617703139</v>
      </c>
      <c r="BO28" s="163">
        <v>12.502115063585206</v>
      </c>
      <c r="BP28" s="163">
        <v>7.239563010942951</v>
      </c>
      <c r="BQ28" s="163">
        <v>13.727387247887957</v>
      </c>
      <c r="BR28" s="163">
        <v>12.512908754415331</v>
      </c>
      <c r="BS28" s="163">
        <v>17.274599949646575</v>
      </c>
      <c r="BT28" s="163">
        <v>14.951876142638486</v>
      </c>
      <c r="BU28" s="163">
        <v>14.675850064283846</v>
      </c>
      <c r="BV28" s="165">
        <v>16.077314544112276</v>
      </c>
      <c r="BW28" s="163">
        <v>20.664603833310167</v>
      </c>
      <c r="BX28" s="163">
        <v>12.537118464731467</v>
      </c>
      <c r="BY28" s="163">
        <v>7.211886498905784</v>
      </c>
      <c r="BZ28" s="163">
        <v>15.236753711488626</v>
      </c>
      <c r="CA28" s="163">
        <v>13.419805300945686</v>
      </c>
      <c r="CB28" s="163">
        <v>16.187344967125416</v>
      </c>
      <c r="CC28" s="163">
        <v>13.698637763144417</v>
      </c>
      <c r="CD28" s="163">
        <v>11.747656976112841</v>
      </c>
      <c r="CE28" s="163">
        <v>3.6114577837510931</v>
      </c>
      <c r="CF28" s="163">
        <v>6.8817657619127948</v>
      </c>
      <c r="CG28" s="166">
        <v>10.40188264729629</v>
      </c>
      <c r="CH28" s="163">
        <v>13.569760899058547</v>
      </c>
      <c r="CI28" s="163">
        <v>8.5985052118383152</v>
      </c>
      <c r="CJ28" s="88">
        <v>13.258758883882905</v>
      </c>
      <c r="CK28" s="88">
        <v>15.627726203805059</v>
      </c>
      <c r="CL28" s="88">
        <v>10.890472427751163</v>
      </c>
      <c r="CM28" s="88">
        <v>9.7324029361724804</v>
      </c>
      <c r="CN28" s="88">
        <v>11.094972067445251</v>
      </c>
      <c r="CO28" s="88">
        <v>11.396196646774314</v>
      </c>
      <c r="CP28" s="88">
        <v>9.8060095469256972</v>
      </c>
      <c r="CQ28" s="88">
        <v>13.992694392777128</v>
      </c>
      <c r="CR28" s="88">
        <v>15.735992295825829</v>
      </c>
      <c r="CS28" s="89">
        <v>13.266048858078783</v>
      </c>
      <c r="CT28" s="88">
        <v>9.2487060015073119</v>
      </c>
      <c r="CU28" s="88">
        <v>9.5920556589483841</v>
      </c>
      <c r="CV28" s="88">
        <v>7.8154637685248662</v>
      </c>
      <c r="CW28" s="60">
        <v>7.9063058727711688</v>
      </c>
      <c r="CX28" s="60">
        <v>7.5873262038668177</v>
      </c>
      <c r="CY28" s="60">
        <v>7.9795344782143118</v>
      </c>
      <c r="CZ28" s="60">
        <v>7.8613774620438059</v>
      </c>
      <c r="DA28" s="60">
        <v>2.1141360219126604</v>
      </c>
      <c r="DB28" s="60">
        <v>6.5151729150331184</v>
      </c>
      <c r="DC28" s="60">
        <v>5.7105035510765179</v>
      </c>
      <c r="DD28" s="60">
        <v>4.4718876352912718</v>
      </c>
      <c r="DE28" s="62">
        <v>2.4833594920031121</v>
      </c>
      <c r="DF28" s="70">
        <v>3.713611565210817</v>
      </c>
      <c r="DG28" s="68">
        <v>5.2446187682812839</v>
      </c>
      <c r="DH28" s="68">
        <v>5.2352902880430596</v>
      </c>
      <c r="DI28" s="68">
        <v>4.0705414613556812</v>
      </c>
      <c r="DJ28" s="68">
        <v>5.1127185026613953</v>
      </c>
      <c r="DK28" s="68">
        <v>3.749698598225093</v>
      </c>
      <c r="DL28" s="68">
        <v>4.4321522532465796</v>
      </c>
      <c r="DM28" s="68">
        <v>7.7966116310697275</v>
      </c>
      <c r="DN28" s="68">
        <v>8.2328125941841801</v>
      </c>
      <c r="DO28" s="68">
        <v>12.027123592277666</v>
      </c>
      <c r="DP28" s="68">
        <v>8.8065105665252155</v>
      </c>
      <c r="DQ28" s="69">
        <v>17.818375866155534</v>
      </c>
      <c r="DR28" s="70">
        <v>10.107555988081906</v>
      </c>
      <c r="DS28" s="68">
        <v>12.857652446275436</v>
      </c>
      <c r="DT28" s="71">
        <v>4.533013580691958</v>
      </c>
      <c r="DU28" s="71">
        <v>-1.9508041417102162</v>
      </c>
      <c r="DV28" s="85">
        <v>-1.6908675474676005</v>
      </c>
      <c r="DW28" s="85">
        <v>10.078026614492753</v>
      </c>
      <c r="DX28" s="85">
        <v>9.0546396544488594</v>
      </c>
      <c r="DY28" s="85">
        <v>11.63223443055379</v>
      </c>
      <c r="DZ28" s="85">
        <v>14.453734312569066</v>
      </c>
      <c r="EA28" s="85">
        <v>14.214039700345626</v>
      </c>
      <c r="EB28" s="85">
        <v>14.663782298127037</v>
      </c>
      <c r="EC28" s="85">
        <v>11.618846458367148</v>
      </c>
      <c r="ED28" s="86">
        <v>15.327706508653606</v>
      </c>
      <c r="EE28" s="85">
        <v>14.27782149132948</v>
      </c>
      <c r="EF28" s="85">
        <v>25.760983585850749</v>
      </c>
      <c r="EG28" s="85">
        <v>34.904108273442368</v>
      </c>
      <c r="EH28" s="85">
        <v>29.305101006330659</v>
      </c>
      <c r="EI28" s="85">
        <v>19.645549662163873</v>
      </c>
      <c r="EJ28" s="85">
        <v>21.350052099855233</v>
      </c>
      <c r="EK28" s="85">
        <v>16.756525594175397</v>
      </c>
      <c r="EL28" s="85">
        <v>14.472363506070153</v>
      </c>
      <c r="EM28" s="85">
        <v>9.5268291177498465</v>
      </c>
      <c r="EN28" s="85">
        <v>14.524762434976157</v>
      </c>
      <c r="EO28" s="87">
        <v>10.628699960946353</v>
      </c>
      <c r="EP28" s="86">
        <v>10.833676028774363</v>
      </c>
      <c r="EQ28" s="85">
        <v>12.008151081627716</v>
      </c>
      <c r="ER28" s="85">
        <v>15.215660896820648</v>
      </c>
      <c r="ES28" s="85">
        <v>14.934202538946973</v>
      </c>
      <c r="ET28" s="85">
        <v>15.60803081909128</v>
      </c>
      <c r="EU28" s="85">
        <v>17.089455074710045</v>
      </c>
      <c r="EV28" s="85">
        <v>16.437352503473225</v>
      </c>
      <c r="EW28" s="85">
        <v>16.174330133010017</v>
      </c>
      <c r="EX28" s="85">
        <v>17.2971698490332</v>
      </c>
      <c r="EY28" s="85">
        <v>20.596206559360674</v>
      </c>
      <c r="EZ28" s="85">
        <v>18.343784361890702</v>
      </c>
      <c r="FA28" s="87">
        <v>18.038777721547206</v>
      </c>
      <c r="FB28" s="86">
        <v>14.668638157775259</v>
      </c>
      <c r="FC28" s="85">
        <v>13.588371304523772</v>
      </c>
      <c r="FD28" s="85">
        <v>11.223113727475065</v>
      </c>
      <c r="FE28" s="85">
        <v>10.303489084099947</v>
      </c>
      <c r="FF28" s="85">
        <v>12.397209257815312</v>
      </c>
      <c r="FG28" s="85">
        <v>12.475839472818695</v>
      </c>
      <c r="FH28" s="85">
        <v>11.947122253060183</v>
      </c>
      <c r="FI28" s="85">
        <v>12.977585105454526</v>
      </c>
      <c r="FJ28" s="85">
        <v>11.718745671866838</v>
      </c>
      <c r="FK28" s="85">
        <v>11.576423411534931</v>
      </c>
      <c r="FL28" s="85">
        <v>15.169921333813296</v>
      </c>
      <c r="FM28" s="87">
        <v>12.347859004544448</v>
      </c>
      <c r="FN28" s="86">
        <v>11.001788026461391</v>
      </c>
      <c r="FO28" s="85">
        <v>10.99183626153919</v>
      </c>
      <c r="FP28" s="85">
        <v>11.24046854642582</v>
      </c>
      <c r="FQ28" s="85">
        <v>12.122666123631642</v>
      </c>
      <c r="FR28" s="85">
        <v>13.809104742943944</v>
      </c>
      <c r="FS28" s="85">
        <v>12.478688955366856</v>
      </c>
      <c r="FT28" s="85">
        <v>13.150290683090859</v>
      </c>
      <c r="FU28" s="85">
        <v>15.479394929908175</v>
      </c>
      <c r="FV28" s="85">
        <v>15.138901351485012</v>
      </c>
      <c r="FW28" s="85">
        <v>15.355232174405508</v>
      </c>
      <c r="FX28" s="85">
        <v>13.503504269312527</v>
      </c>
      <c r="FY28" s="87">
        <v>13.971045926998006</v>
      </c>
      <c r="FZ28" s="86">
        <v>18.630929465983993</v>
      </c>
      <c r="GA28" s="85">
        <v>17.592376741973116</v>
      </c>
      <c r="GB28" s="85">
        <v>13.891880376512788</v>
      </c>
      <c r="GC28" s="85">
        <v>14.980924749956337</v>
      </c>
      <c r="GD28" s="85">
        <v>12.001149397537979</v>
      </c>
      <c r="GE28" s="85">
        <v>10.528075548047383</v>
      </c>
      <c r="GF28" s="85">
        <v>11.099419191889666</v>
      </c>
      <c r="GG28" s="85">
        <v>12.254084013057607</v>
      </c>
      <c r="GH28" s="85">
        <v>14.206109691518407</v>
      </c>
      <c r="GI28" s="85">
        <v>12.456791265162835</v>
      </c>
      <c r="GJ28" s="85">
        <v>13.589164864869048</v>
      </c>
      <c r="GK28" s="87">
        <v>15.7</v>
      </c>
    </row>
    <row r="29" spans="1:203" ht="30.75" customHeight="1" x14ac:dyDescent="0.45">
      <c r="A29" s="2857" t="s">
        <v>169</v>
      </c>
      <c r="B29" s="163">
        <v>6.5628335931402493</v>
      </c>
      <c r="C29" s="163">
        <v>6.9083709185956854</v>
      </c>
      <c r="D29" s="163">
        <v>7.2977770193591196</v>
      </c>
      <c r="E29" s="163">
        <v>8.2373113784889096</v>
      </c>
      <c r="F29" s="163">
        <v>10.298654309676225</v>
      </c>
      <c r="G29" s="163">
        <v>14.699946061651925</v>
      </c>
      <c r="H29" s="163">
        <v>7.0563786024226971</v>
      </c>
      <c r="I29" s="163">
        <v>19.936630402744605</v>
      </c>
      <c r="J29" s="163">
        <v>17.88889619427454</v>
      </c>
      <c r="K29" s="163">
        <v>12.261183876891991</v>
      </c>
      <c r="L29" s="163">
        <v>17.622585803486391</v>
      </c>
      <c r="M29" s="2787">
        <v>10.925230515604746</v>
      </c>
      <c r="N29" s="163">
        <v>15.412776808677652</v>
      </c>
      <c r="O29" s="163">
        <v>14.997858855150481</v>
      </c>
      <c r="P29" s="163">
        <v>25.397384827856605</v>
      </c>
      <c r="Q29" s="163">
        <v>22.701720566568675</v>
      </c>
      <c r="R29" s="163">
        <v>18.45478531839948</v>
      </c>
      <c r="S29" s="163">
        <v>20.523039271381037</v>
      </c>
      <c r="T29" s="163">
        <v>23.376249932718075</v>
      </c>
      <c r="U29" s="163">
        <v>19.186120941692366</v>
      </c>
      <c r="V29" s="163">
        <v>22.75894484878167</v>
      </c>
      <c r="W29" s="163">
        <v>18.365104461651715</v>
      </c>
      <c r="X29" s="163">
        <v>17.526952081124847</v>
      </c>
      <c r="Y29" s="163">
        <v>14.816875339194556</v>
      </c>
      <c r="Z29" s="165">
        <v>60.198586512407637</v>
      </c>
      <c r="AA29" s="163">
        <v>74.404614967848204</v>
      </c>
      <c r="AB29" s="163">
        <v>56.15087546445163</v>
      </c>
      <c r="AC29" s="163">
        <v>50.249585207330959</v>
      </c>
      <c r="AD29" s="163">
        <v>62.434389183051643</v>
      </c>
      <c r="AE29" s="163">
        <v>51.62109155502548</v>
      </c>
      <c r="AF29" s="163">
        <v>53.971460794875917</v>
      </c>
      <c r="AG29" s="163">
        <v>48.98428003942854</v>
      </c>
      <c r="AH29" s="163">
        <v>41.809705840816093</v>
      </c>
      <c r="AI29" s="163">
        <v>54.7598729834762</v>
      </c>
      <c r="AJ29" s="163">
        <v>54.603827664645799</v>
      </c>
      <c r="AK29" s="166">
        <v>47.538978218499707</v>
      </c>
      <c r="AL29" s="163">
        <v>9.1964759266509599</v>
      </c>
      <c r="AM29" s="163">
        <v>-4.174112397338881</v>
      </c>
      <c r="AN29" s="163">
        <v>-1.5166615576858278</v>
      </c>
      <c r="AO29" s="163">
        <v>7.927766416532056</v>
      </c>
      <c r="AP29" s="163">
        <v>4.1081451548479642</v>
      </c>
      <c r="AQ29" s="163">
        <v>1.2430417658184645</v>
      </c>
      <c r="AR29" s="163">
        <v>2.3083032705747408</v>
      </c>
      <c r="AS29" s="163">
        <v>6.012798715838219</v>
      </c>
      <c r="AT29" s="163">
        <v>7.5502874423549526</v>
      </c>
      <c r="AU29" s="163">
        <v>4.6932675317290506</v>
      </c>
      <c r="AV29" s="163">
        <v>1.453052181371528</v>
      </c>
      <c r="AW29" s="163">
        <v>3.0309788500456181</v>
      </c>
      <c r="AX29" s="165">
        <v>3.5209039301813627</v>
      </c>
      <c r="AY29" s="163">
        <v>10.702117460651195</v>
      </c>
      <c r="AZ29" s="163">
        <v>9.8609019408480325</v>
      </c>
      <c r="BA29" s="163">
        <v>2.5272183588338271</v>
      </c>
      <c r="BB29" s="163">
        <v>8.1720475544054807</v>
      </c>
      <c r="BC29" s="163">
        <v>9.1721784760617098</v>
      </c>
      <c r="BD29" s="163">
        <v>10.960844403073477</v>
      </c>
      <c r="BE29" s="163">
        <v>3.0076053610964104</v>
      </c>
      <c r="BF29" s="163">
        <v>3.1700072651228872</v>
      </c>
      <c r="BG29" s="163">
        <v>0.42172415281824804</v>
      </c>
      <c r="BH29" s="163">
        <v>4.1966184775272142</v>
      </c>
      <c r="BI29" s="166">
        <v>7.3731705452492635</v>
      </c>
      <c r="BJ29" s="163">
        <v>1.3186588118165865</v>
      </c>
      <c r="BK29" s="163">
        <v>0.83060782700192792</v>
      </c>
      <c r="BL29" s="163">
        <v>2.0951201592517066</v>
      </c>
      <c r="BM29" s="163">
        <v>7.5854927291090224</v>
      </c>
      <c r="BN29" s="163">
        <v>-1.4871367390346002</v>
      </c>
      <c r="BO29" s="163">
        <v>1.0646198957226627</v>
      </c>
      <c r="BP29" s="163">
        <v>-3.2240023942870177</v>
      </c>
      <c r="BQ29" s="163">
        <v>3.5877885192981518</v>
      </c>
      <c r="BR29" s="163">
        <v>2.9378810192364213</v>
      </c>
      <c r="BS29" s="163">
        <v>7.9047271895283266</v>
      </c>
      <c r="BT29" s="163">
        <v>5.7647595009229446</v>
      </c>
      <c r="BU29" s="163">
        <v>4.6572656830702996</v>
      </c>
      <c r="BV29" s="165">
        <v>5.5445874755335245</v>
      </c>
      <c r="BW29" s="163">
        <v>11.892706287929</v>
      </c>
      <c r="BX29" s="163">
        <v>4.0295682554859047</v>
      </c>
      <c r="BY29" s="163">
        <v>-1.7390772914554375</v>
      </c>
      <c r="BZ29" s="163">
        <v>7.3099413721172235</v>
      </c>
      <c r="CA29" s="163">
        <v>5.9679122334074464</v>
      </c>
      <c r="CB29" s="163">
        <v>8.232099996360386</v>
      </c>
      <c r="CC29" s="163">
        <v>6.1623547914741117</v>
      </c>
      <c r="CD29" s="163">
        <v>3.8787654956326856</v>
      </c>
      <c r="CE29" s="163">
        <v>-4.6481529807689608</v>
      </c>
      <c r="CF29" s="163">
        <v>-1.1066029410528255</v>
      </c>
      <c r="CG29" s="166">
        <v>2.7060861770674016</v>
      </c>
      <c r="CH29" s="163">
        <v>7.0250223939285705</v>
      </c>
      <c r="CI29" s="163">
        <v>1.0386500774304475</v>
      </c>
      <c r="CJ29" s="167">
        <v>6.065365593533989</v>
      </c>
      <c r="CK29" s="167">
        <v>9.4143564773355273</v>
      </c>
      <c r="CL29" s="167">
        <v>4.063376674728203</v>
      </c>
      <c r="CM29" s="167">
        <v>3.2937138299591329</v>
      </c>
      <c r="CN29" s="91">
        <v>4.8877025536301133</v>
      </c>
      <c r="CO29" s="167">
        <v>6.3026066290370553</v>
      </c>
      <c r="CP29" s="167">
        <v>4.239665408446136</v>
      </c>
      <c r="CQ29" s="167">
        <v>8.3153060148534621</v>
      </c>
      <c r="CR29" s="167">
        <v>10.756416230717235</v>
      </c>
      <c r="CS29" s="168">
        <v>7.5353576538040423</v>
      </c>
      <c r="CT29" s="169">
        <v>3.2408754545101726</v>
      </c>
      <c r="CU29" s="169">
        <v>5.5379235784292602</v>
      </c>
      <c r="CV29" s="169">
        <v>3.9914229478132279</v>
      </c>
      <c r="CW29" s="71">
        <v>3.8242470332201961</v>
      </c>
      <c r="CX29" s="71">
        <v>3.6249487178945827</v>
      </c>
      <c r="CY29" s="60">
        <v>4.020169784257277</v>
      </c>
      <c r="CZ29" s="60">
        <v>3.628345737184957</v>
      </c>
      <c r="DA29" s="60">
        <v>-1.8369515299051953</v>
      </c>
      <c r="DB29" s="60">
        <v>2.6281378646827225</v>
      </c>
      <c r="DC29" s="60">
        <v>3.0407294073403035</v>
      </c>
      <c r="DD29" s="60">
        <v>1.7630303783540802</v>
      </c>
      <c r="DE29" s="62">
        <v>-1.8004525826298412E-2</v>
      </c>
      <c r="DF29" s="70">
        <v>2.7735403485387611</v>
      </c>
      <c r="DG29" s="68">
        <v>2.5022469360798993</v>
      </c>
      <c r="DH29" s="68">
        <v>2.0468880889702668</v>
      </c>
      <c r="DI29" s="68">
        <v>1.0280008329248691</v>
      </c>
      <c r="DJ29" s="68">
        <v>2.1152775702609095</v>
      </c>
      <c r="DK29" s="68">
        <v>0.69046800744676506</v>
      </c>
      <c r="DL29" s="68">
        <v>1.980582238047357</v>
      </c>
      <c r="DM29" s="68">
        <v>3.4401745489694546</v>
      </c>
      <c r="DN29" s="68">
        <v>4.0967435169960487</v>
      </c>
      <c r="DO29" s="68">
        <v>8.0550305340872708</v>
      </c>
      <c r="DP29" s="68">
        <v>3.2015591870351967</v>
      </c>
      <c r="DQ29" s="69">
        <v>13.65710784455645</v>
      </c>
      <c r="DR29" s="70">
        <v>3.4037025208284444</v>
      </c>
      <c r="DS29" s="68">
        <v>7.1238124358663502</v>
      </c>
      <c r="DT29" s="71">
        <v>-1.5581433970630498</v>
      </c>
      <c r="DU29" s="71">
        <v>-9.7289032890745535</v>
      </c>
      <c r="DV29" s="74">
        <v>-9.551495585837511</v>
      </c>
      <c r="DW29" s="74">
        <v>4.3120454801719443</v>
      </c>
      <c r="DX29" s="74">
        <v>3.226247289503803</v>
      </c>
      <c r="DY29" s="74">
        <v>6.3200020446896765</v>
      </c>
      <c r="DZ29" s="74">
        <v>10.131054898054902</v>
      </c>
      <c r="EA29" s="74">
        <v>9.8517304568731756</v>
      </c>
      <c r="EB29" s="74">
        <v>11.158393253931953</v>
      </c>
      <c r="EC29" s="74">
        <v>7.2999131755563607</v>
      </c>
      <c r="ED29" s="75">
        <v>12.555736270139395</v>
      </c>
      <c r="EE29" s="74">
        <v>11.311689560360104</v>
      </c>
      <c r="EF29" s="74">
        <v>24.97567697283143</v>
      </c>
      <c r="EG29" s="74">
        <v>36.556906019743906</v>
      </c>
      <c r="EH29" s="74">
        <v>30.297274784988382</v>
      </c>
      <c r="EI29" s="74">
        <v>18.462890254005071</v>
      </c>
      <c r="EJ29" s="74">
        <v>19.023466212527396</v>
      </c>
      <c r="EK29" s="74">
        <v>13.610050656582008</v>
      </c>
      <c r="EL29" s="74">
        <v>10.165772053259236</v>
      </c>
      <c r="EM29" s="74">
        <v>4.4396757621374183</v>
      </c>
      <c r="EN29" s="74">
        <v>9.5891261404668082</v>
      </c>
      <c r="EO29" s="76">
        <v>4.815985395388811</v>
      </c>
      <c r="EP29" s="75">
        <v>3.9165788927997491</v>
      </c>
      <c r="EQ29" s="74">
        <v>3.9447967883156521</v>
      </c>
      <c r="ER29" s="74">
        <v>4.5079242662684926</v>
      </c>
      <c r="ES29" s="74">
        <v>2.5216307761202872</v>
      </c>
      <c r="ET29" s="74">
        <v>1.4942312768759125</v>
      </c>
      <c r="EU29" s="74">
        <v>1.5467521022909381</v>
      </c>
      <c r="EV29" s="74">
        <v>0.30166796923334349</v>
      </c>
      <c r="EW29" s="74">
        <v>-1.1515808528209659</v>
      </c>
      <c r="EX29" s="74">
        <v>-1.410191354220347</v>
      </c>
      <c r="EY29" s="74">
        <v>-1.1692418575118158</v>
      </c>
      <c r="EZ29" s="74">
        <v>-6.3948872606674261</v>
      </c>
      <c r="FA29" s="76">
        <v>-4.2833563643912669</v>
      </c>
      <c r="FB29" s="75">
        <v>-8.1640245582067834</v>
      </c>
      <c r="FC29" s="74">
        <v>-8.0002447059357671</v>
      </c>
      <c r="FD29" s="74">
        <v>-7.4010246793621004</v>
      </c>
      <c r="FE29" s="74">
        <v>-6.4092240622881107</v>
      </c>
      <c r="FF29" s="74">
        <v>-4.3699026559575804</v>
      </c>
      <c r="FG29" s="74">
        <v>-4.1931263173934035</v>
      </c>
      <c r="FH29" s="74">
        <v>-3.6441801523261375</v>
      </c>
      <c r="FI29" s="74">
        <v>-1.895295955250742</v>
      </c>
      <c r="FJ29" s="74">
        <v>-1.3450743281504862</v>
      </c>
      <c r="FK29" s="74">
        <v>1.2418417739549659</v>
      </c>
      <c r="FL29" s="74">
        <v>8.2239103346784859</v>
      </c>
      <c r="FM29" s="76">
        <v>2.5805217831132099</v>
      </c>
      <c r="FN29" s="75">
        <v>3.1446661654763508</v>
      </c>
      <c r="FO29" s="74">
        <v>2.286227695291565</v>
      </c>
      <c r="FP29" s="74">
        <v>1.0417306828039097</v>
      </c>
      <c r="FQ29" s="74">
        <v>1.5297508894489331</v>
      </c>
      <c r="FR29" s="74">
        <v>3.3923305858257979</v>
      </c>
      <c r="FS29" s="74">
        <v>1.6927211292089739</v>
      </c>
      <c r="FT29" s="74">
        <v>1.9323306687777819</v>
      </c>
      <c r="FU29" s="74">
        <v>4.9965548792263892</v>
      </c>
      <c r="FV29" s="74">
        <v>2.8646109541568432</v>
      </c>
      <c r="FW29" s="74">
        <v>3.1553001318618934</v>
      </c>
      <c r="FX29" s="74">
        <v>1.4703883813674379</v>
      </c>
      <c r="FY29" s="76">
        <v>1.5003834861900378</v>
      </c>
      <c r="FZ29" s="75">
        <v>5.9513359224605322</v>
      </c>
      <c r="GA29" s="74">
        <v>5.5156683132027151</v>
      </c>
      <c r="GB29" s="74">
        <v>2.3026324435885259</v>
      </c>
      <c r="GC29" s="74">
        <v>4.6898932665205173</v>
      </c>
      <c r="GD29" s="74">
        <v>4.3518897830094216</v>
      </c>
      <c r="GE29" s="74">
        <v>4.7973898259999999</v>
      </c>
      <c r="GF29" s="74">
        <v>6.14</v>
      </c>
      <c r="GG29" s="74">
        <v>6.8234056020000002</v>
      </c>
      <c r="GH29" s="74">
        <v>9.6092126130000004</v>
      </c>
      <c r="GI29" s="74">
        <v>8.3954653639999997</v>
      </c>
      <c r="GJ29" s="74">
        <v>8.8000920499999999</v>
      </c>
      <c r="GK29" s="76">
        <v>12.4</v>
      </c>
    </row>
    <row r="30" spans="1:203" ht="30.75" customHeight="1" x14ac:dyDescent="0.45">
      <c r="A30" s="2858" t="s">
        <v>170</v>
      </c>
      <c r="B30" s="170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2783"/>
      <c r="N30" s="59"/>
      <c r="O30" s="59"/>
      <c r="P30" s="171"/>
      <c r="Q30" s="59"/>
      <c r="R30" s="59"/>
      <c r="S30" s="59"/>
      <c r="T30" s="59"/>
      <c r="U30" s="59"/>
      <c r="V30" s="59"/>
      <c r="W30" s="59"/>
      <c r="X30" s="59"/>
      <c r="Y30" s="59"/>
      <c r="Z30" s="102"/>
      <c r="AA30" s="59"/>
      <c r="AB30" s="59"/>
      <c r="AC30" s="59"/>
      <c r="AD30" s="59"/>
      <c r="AE30" s="59"/>
      <c r="AF30" s="59"/>
      <c r="AG30" s="59"/>
      <c r="AH30" s="59"/>
      <c r="AI30" s="37"/>
      <c r="AJ30" s="37"/>
      <c r="AK30" s="55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5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55"/>
      <c r="BJ30" s="37"/>
      <c r="BK30" s="37"/>
      <c r="BL30" s="37"/>
      <c r="BM30" s="90"/>
      <c r="BN30" s="90"/>
      <c r="BO30" s="90"/>
      <c r="BP30" s="90"/>
      <c r="BQ30" s="91"/>
      <c r="BR30" s="91"/>
      <c r="BS30" s="91"/>
      <c r="BT30" s="91"/>
      <c r="BU30" s="91"/>
      <c r="BV30" s="92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99"/>
      <c r="CH30" s="67"/>
      <c r="CI30" s="67"/>
      <c r="CJ30" s="59"/>
      <c r="CK30" s="59"/>
      <c r="CL30" s="59"/>
      <c r="CM30" s="59"/>
      <c r="CN30" s="59"/>
      <c r="CO30" s="67"/>
      <c r="CP30" s="67"/>
      <c r="CQ30" s="67"/>
      <c r="CR30" s="67"/>
      <c r="CS30" s="99"/>
      <c r="CT30" s="67"/>
      <c r="CU30" s="67"/>
      <c r="CV30" s="67"/>
      <c r="CW30" s="67"/>
      <c r="CX30" s="59"/>
      <c r="CY30" s="59"/>
      <c r="CZ30" s="59"/>
      <c r="DA30" s="59"/>
      <c r="DB30" s="59"/>
      <c r="DC30" s="59"/>
      <c r="DD30" s="59"/>
      <c r="DE30" s="93"/>
      <c r="DF30" s="102"/>
      <c r="DG30" s="59"/>
      <c r="DH30" s="79"/>
      <c r="DI30" s="79"/>
      <c r="DJ30" s="79"/>
      <c r="DK30" s="79"/>
      <c r="DL30" s="79"/>
      <c r="DM30" s="79"/>
      <c r="DN30" s="79"/>
      <c r="DO30" s="79"/>
      <c r="DP30" s="79"/>
      <c r="DQ30" s="80"/>
      <c r="DR30" s="81"/>
      <c r="DS30" s="79"/>
      <c r="DT30" s="79"/>
      <c r="DU30" s="79"/>
      <c r="DV30" s="85"/>
      <c r="DW30" s="85"/>
      <c r="DX30" s="85"/>
      <c r="DY30" s="85"/>
      <c r="DZ30" s="85"/>
      <c r="EA30" s="85"/>
      <c r="EB30" s="85"/>
      <c r="EC30" s="85"/>
      <c r="ED30" s="86"/>
      <c r="EE30" s="85"/>
      <c r="EF30" s="85"/>
      <c r="EG30" s="85"/>
      <c r="EH30" s="85"/>
      <c r="EI30" s="172"/>
      <c r="EJ30" s="172"/>
      <c r="EK30" s="172"/>
      <c r="EL30" s="172"/>
      <c r="EM30" s="172"/>
      <c r="EN30" s="172"/>
      <c r="EO30" s="173"/>
      <c r="EP30" s="174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3"/>
      <c r="FB30" s="174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3"/>
      <c r="FN30" s="174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3"/>
      <c r="FZ30" s="174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3"/>
    </row>
    <row r="31" spans="1:203" ht="27" customHeight="1" x14ac:dyDescent="0.45">
      <c r="A31" s="2857" t="s">
        <v>171</v>
      </c>
      <c r="B31" s="2788" t="s">
        <v>152</v>
      </c>
      <c r="C31" s="2788" t="s">
        <v>152</v>
      </c>
      <c r="D31" s="39">
        <v>5362.21</v>
      </c>
      <c r="E31" s="2788" t="s">
        <v>152</v>
      </c>
      <c r="F31" s="2788" t="s">
        <v>152</v>
      </c>
      <c r="G31" s="39">
        <v>5619.9</v>
      </c>
      <c r="H31" s="2788" t="s">
        <v>152</v>
      </c>
      <c r="I31" s="2788" t="s">
        <v>152</v>
      </c>
      <c r="J31" s="39">
        <v>5998.31</v>
      </c>
      <c r="K31" s="2788" t="s">
        <v>152</v>
      </c>
      <c r="L31" s="2788" t="s">
        <v>152</v>
      </c>
      <c r="M31" s="2785">
        <v>6254.55</v>
      </c>
      <c r="N31" s="146" t="s">
        <v>153</v>
      </c>
      <c r="O31" s="146" t="s">
        <v>153</v>
      </c>
      <c r="P31" s="39">
        <v>6681.87</v>
      </c>
      <c r="Q31" s="146" t="s">
        <v>153</v>
      </c>
      <c r="R31" s="146" t="s">
        <v>153</v>
      </c>
      <c r="S31" s="39">
        <v>7082.64</v>
      </c>
      <c r="T31" s="39" t="s">
        <v>153</v>
      </c>
      <c r="U31" s="39" t="s">
        <v>153</v>
      </c>
      <c r="V31" s="39">
        <v>7345.38</v>
      </c>
      <c r="W31" s="39" t="s">
        <v>153</v>
      </c>
      <c r="X31" s="39" t="s">
        <v>153</v>
      </c>
      <c r="Y31" s="39">
        <v>7652.95</v>
      </c>
      <c r="Z31" s="56">
        <v>7733.98</v>
      </c>
      <c r="AA31" s="39">
        <v>7778.37</v>
      </c>
      <c r="AB31" s="39">
        <v>7821.26</v>
      </c>
      <c r="AC31" s="39">
        <v>7982.37</v>
      </c>
      <c r="AD31" s="39">
        <v>7553.67</v>
      </c>
      <c r="AE31" s="39">
        <v>7704.63</v>
      </c>
      <c r="AF31" s="39">
        <v>7720.51</v>
      </c>
      <c r="AG31" s="39">
        <v>7514.98</v>
      </c>
      <c r="AH31" s="39">
        <v>7843.1599999999989</v>
      </c>
      <c r="AI31" s="66">
        <v>7845.88</v>
      </c>
      <c r="AJ31" s="66">
        <v>7854.91</v>
      </c>
      <c r="AK31" s="77">
        <v>9153.59</v>
      </c>
      <c r="AL31" s="66">
        <v>9105.1</v>
      </c>
      <c r="AM31" s="66">
        <v>9105.1</v>
      </c>
      <c r="AN31" s="66">
        <v>9464</v>
      </c>
      <c r="AO31" s="66">
        <v>9248.89</v>
      </c>
      <c r="AP31" s="66">
        <v>9270.2900000000009</v>
      </c>
      <c r="AQ31" s="66">
        <v>9342.99</v>
      </c>
      <c r="AR31" s="66">
        <v>9441.1299999999992</v>
      </c>
      <c r="AS31" s="66">
        <v>10167.32</v>
      </c>
      <c r="AT31" s="66">
        <v>10794.54</v>
      </c>
      <c r="AU31" s="66">
        <v>10783.3</v>
      </c>
      <c r="AV31" s="66">
        <v>10697.689999999999</v>
      </c>
      <c r="AW31" s="66">
        <v>11461.23</v>
      </c>
      <c r="AX31" s="65">
        <v>11419.18</v>
      </c>
      <c r="AY31" s="66">
        <v>11425.56</v>
      </c>
      <c r="AZ31" s="66">
        <v>11488.88</v>
      </c>
      <c r="BA31" s="66">
        <v>11896.32</v>
      </c>
      <c r="BB31" s="66">
        <v>11830.18</v>
      </c>
      <c r="BC31" s="66"/>
      <c r="BD31" s="66"/>
      <c r="BE31" s="66"/>
      <c r="BF31" s="66"/>
      <c r="BG31" s="66"/>
      <c r="BH31" s="66"/>
      <c r="BI31" s="77">
        <v>13871.84</v>
      </c>
      <c r="BJ31" s="66">
        <v>13841.27</v>
      </c>
      <c r="BK31" s="66">
        <v>13918.77</v>
      </c>
      <c r="BL31" s="66">
        <v>13772.95</v>
      </c>
      <c r="BM31" s="111">
        <v>13907.67</v>
      </c>
      <c r="BN31" s="111">
        <v>13797.01</v>
      </c>
      <c r="BO31" s="115">
        <v>13965.97</v>
      </c>
      <c r="BP31" s="111">
        <v>13940.61</v>
      </c>
      <c r="BQ31" s="111">
        <v>14153.51</v>
      </c>
      <c r="BR31" s="115">
        <v>14357.91</v>
      </c>
      <c r="BS31" s="91">
        <v>15404.77</v>
      </c>
      <c r="BT31" s="91">
        <v>15395.06</v>
      </c>
      <c r="BU31" s="91">
        <v>15241.97</v>
      </c>
      <c r="BV31" s="92">
        <v>15840.06</v>
      </c>
      <c r="BW31" s="67">
        <v>15867.17</v>
      </c>
      <c r="BX31" s="67">
        <v>16002.63</v>
      </c>
      <c r="BY31" s="67">
        <v>16158.89</v>
      </c>
      <c r="BZ31" s="67">
        <v>16146.23</v>
      </c>
      <c r="CA31" s="67">
        <v>15396.66</v>
      </c>
      <c r="CB31" s="67">
        <v>15352.16</v>
      </c>
      <c r="CC31" s="67">
        <v>15776.63</v>
      </c>
      <c r="CD31" s="67">
        <v>16351.23</v>
      </c>
      <c r="CE31" s="67">
        <v>16665.400000000001</v>
      </c>
      <c r="CF31" s="67">
        <v>16571.88</v>
      </c>
      <c r="CG31" s="99">
        <v>16461</v>
      </c>
      <c r="CH31" s="67">
        <v>16913.738886851461</v>
      </c>
      <c r="CI31" s="67">
        <v>16897.691250351654</v>
      </c>
      <c r="CJ31" s="67">
        <v>16812.277977453334</v>
      </c>
      <c r="CK31" s="67">
        <v>16873.206783016634</v>
      </c>
      <c r="CL31" s="67">
        <v>17196.031258706163</v>
      </c>
      <c r="CM31" s="67">
        <v>17195.004337895753</v>
      </c>
      <c r="CN31" s="67">
        <v>17047.595122785577</v>
      </c>
      <c r="CO31" s="67">
        <v>17022.773481455799</v>
      </c>
      <c r="CP31" s="67">
        <v>17255.25500309448</v>
      </c>
      <c r="CQ31" s="67">
        <v>16940.700494937424</v>
      </c>
      <c r="CR31" s="67">
        <v>17017.212219699784</v>
      </c>
      <c r="CS31" s="99">
        <v>17174.053657884408</v>
      </c>
      <c r="CT31" s="67">
        <v>17292.078397582118</v>
      </c>
      <c r="CU31" s="67">
        <v>17284.518422544377</v>
      </c>
      <c r="CV31" s="67">
        <v>17261.102222287973</v>
      </c>
      <c r="CW31" s="67">
        <v>17189.083709601444</v>
      </c>
      <c r="CX31" s="67">
        <v>18436.703488885723</v>
      </c>
      <c r="CY31" s="67">
        <v>18265.964917130415</v>
      </c>
      <c r="CZ31" s="67">
        <v>18282.445786552169</v>
      </c>
      <c r="DA31" s="67">
        <v>18232.194442883672</v>
      </c>
      <c r="DB31" s="67">
        <v>18146.094266806464</v>
      </c>
      <c r="DC31" s="67">
        <v>17974.93144598123</v>
      </c>
      <c r="DD31" s="67">
        <v>17977.610283601734</v>
      </c>
      <c r="DE31" s="99">
        <v>17868.482875080012</v>
      </c>
      <c r="DF31" s="81">
        <v>17908.373129058178</v>
      </c>
      <c r="DG31" s="79">
        <v>17686.325141149064</v>
      </c>
      <c r="DH31" s="79">
        <v>20678.688858883444</v>
      </c>
      <c r="DI31" s="79">
        <v>20576.657434094337</v>
      </c>
      <c r="DJ31" s="79">
        <v>20495.590786000561</v>
      </c>
      <c r="DK31" s="79">
        <v>20582.411625788667</v>
      </c>
      <c r="DL31" s="79">
        <v>20501.057365031731</v>
      </c>
      <c r="DM31" s="79">
        <v>20440.075786961195</v>
      </c>
      <c r="DN31" s="79">
        <v>20257.70813166305</v>
      </c>
      <c r="DO31" s="79">
        <v>20321.012503192043</v>
      </c>
      <c r="DP31" s="79">
        <v>20295.035522886737</v>
      </c>
      <c r="DQ31" s="80">
        <v>20349.36932242784</v>
      </c>
      <c r="DR31" s="81">
        <v>20372.70889579564</v>
      </c>
      <c r="DS31" s="79">
        <v>22958.755888205596</v>
      </c>
      <c r="DT31" s="79">
        <v>23061.92602237083</v>
      </c>
      <c r="DU31" s="79">
        <v>24036.164878293075</v>
      </c>
      <c r="DV31" s="85">
        <v>24045.042306255451</v>
      </c>
      <c r="DW31" s="85">
        <v>24109.066450450966</v>
      </c>
      <c r="DX31" s="85">
        <v>24353.468051230022</v>
      </c>
      <c r="DY31" s="85">
        <v>24408.73049124196</v>
      </c>
      <c r="DZ31" s="85">
        <v>24330.977947637519</v>
      </c>
      <c r="EA31" s="85">
        <v>24334.792547912723</v>
      </c>
      <c r="EB31" s="85">
        <v>24455.704486234652</v>
      </c>
      <c r="EC31" s="85">
        <v>24715.767644048745</v>
      </c>
      <c r="ED31" s="86">
        <v>24734.081024073406</v>
      </c>
      <c r="EE31" s="85">
        <v>24828.073645150314</v>
      </c>
      <c r="EF31" s="85">
        <v>24598.810856469659</v>
      </c>
      <c r="EG31" s="85">
        <v>28038.674736377176</v>
      </c>
      <c r="EH31" s="85">
        <v>28123.820613652704</v>
      </c>
      <c r="EI31" s="66">
        <v>28072.148189581148</v>
      </c>
      <c r="EJ31" s="66">
        <v>28034.053176965135</v>
      </c>
      <c r="EK31" s="66">
        <v>28031.089190399365</v>
      </c>
      <c r="EL31" s="66">
        <v>27937.977434177541</v>
      </c>
      <c r="EM31" s="66">
        <v>28133.295856285069</v>
      </c>
      <c r="EN31" s="66">
        <v>27948.344217874845</v>
      </c>
      <c r="EO31" s="77">
        <v>28389.215499433285</v>
      </c>
      <c r="EP31" s="65">
        <v>28179.550992807057</v>
      </c>
      <c r="EQ31" s="66">
        <v>28290.413111147544</v>
      </c>
      <c r="ER31" s="66">
        <v>28379.066160678263</v>
      </c>
      <c r="ES31" s="66">
        <v>27948.431853742921</v>
      </c>
      <c r="ET31" s="66">
        <v>28083.266080624453</v>
      </c>
      <c r="EU31" s="66">
        <v>28135.881763122921</v>
      </c>
      <c r="EV31" s="66">
        <v>28035.766904219119</v>
      </c>
      <c r="EW31" s="66">
        <v>28662.282667714018</v>
      </c>
      <c r="EX31" s="66">
        <v>28412.128996799383</v>
      </c>
      <c r="EY31" s="66">
        <v>29401.234330843221</v>
      </c>
      <c r="EZ31" s="66">
        <v>29185.224350736382</v>
      </c>
      <c r="FA31" s="77">
        <v>29053.735570656107</v>
      </c>
      <c r="FB31" s="65">
        <v>29331.212407315339</v>
      </c>
      <c r="FC31" s="66">
        <v>29111.170377286318</v>
      </c>
      <c r="FD31" s="66">
        <v>29367.344747981209</v>
      </c>
      <c r="FE31" s="66">
        <v>29411.767523027513</v>
      </c>
      <c r="FF31" s="66">
        <v>29856.773225361048</v>
      </c>
      <c r="FG31" s="66">
        <v>29803.743844135148</v>
      </c>
      <c r="FH31" s="66">
        <v>29998.954002933839</v>
      </c>
      <c r="FI31" s="66">
        <v>29926.348495927614</v>
      </c>
      <c r="FJ31" s="66">
        <v>29661.265332291619</v>
      </c>
      <c r="FK31" s="66">
        <v>29656.086323557338</v>
      </c>
      <c r="FL31" s="66">
        <v>30002.474342963233</v>
      </c>
      <c r="FM31" s="77">
        <v>30278.759113392705</v>
      </c>
      <c r="FN31" s="65">
        <v>30729.086582665797</v>
      </c>
      <c r="FO31" s="66">
        <v>30790.709679866177</v>
      </c>
      <c r="FP31" s="66">
        <v>31080.48627524107</v>
      </c>
      <c r="FQ31" s="66">
        <v>31111.327280647281</v>
      </c>
      <c r="FR31" s="66">
        <v>31244.096036467348</v>
      </c>
      <c r="FS31" s="66">
        <v>31221.967487331789</v>
      </c>
      <c r="FT31" s="66">
        <v>31740.755237435693</v>
      </c>
      <c r="FU31" s="66">
        <v>32072.74390617638</v>
      </c>
      <c r="FV31" s="66">
        <v>32110.438900662546</v>
      </c>
      <c r="FW31" s="66">
        <v>28276.749014524561</v>
      </c>
      <c r="FX31" s="66">
        <v>28023.910446654965</v>
      </c>
      <c r="FY31" s="77">
        <v>28322.608130627043</v>
      </c>
      <c r="FZ31" s="65">
        <f>28.22370424*1000</f>
        <v>28223.704239999999</v>
      </c>
      <c r="GA31" s="66">
        <f>1000*28.32505463</f>
        <v>28325.054629999999</v>
      </c>
      <c r="GB31" s="66">
        <f>1000*28.4798165</f>
        <v>28479.816499999997</v>
      </c>
      <c r="GC31" s="66">
        <f>1000*28.82208101</f>
        <v>28822.081010000002</v>
      </c>
      <c r="GD31" s="66">
        <f>1000*28.82512576</f>
        <v>28825.125759999999</v>
      </c>
      <c r="GE31" s="66">
        <f>1000*29.11025413</f>
        <v>29110.254130000001</v>
      </c>
      <c r="GF31" s="66">
        <f>1000*29.03536718</f>
        <v>29035.367180000001</v>
      </c>
      <c r="GG31" s="66">
        <f>1000*29.21886614</f>
        <v>29218.866139999998</v>
      </c>
      <c r="GH31" s="66">
        <f>1000*29.5343166</f>
        <v>29534.316600000002</v>
      </c>
      <c r="GI31" s="66">
        <f>1000*29.26905169</f>
        <v>29269.05169</v>
      </c>
      <c r="GJ31" s="66">
        <f>1000*29.28073392</f>
        <v>29280.733919999999</v>
      </c>
      <c r="GK31" s="87">
        <v>29382.26</v>
      </c>
    </row>
    <row r="32" spans="1:203" ht="24" customHeight="1" x14ac:dyDescent="0.45">
      <c r="A32" s="2857" t="s">
        <v>172</v>
      </c>
      <c r="B32" s="2789" t="s">
        <v>152</v>
      </c>
      <c r="C32" s="2789" t="s">
        <v>152</v>
      </c>
      <c r="D32" s="60">
        <v>18</v>
      </c>
      <c r="E32" s="2789" t="s">
        <v>152</v>
      </c>
      <c r="F32" s="2789" t="s">
        <v>152</v>
      </c>
      <c r="G32" s="60">
        <v>18.8</v>
      </c>
      <c r="H32" s="2789" t="s">
        <v>152</v>
      </c>
      <c r="I32" s="2789" t="s">
        <v>152</v>
      </c>
      <c r="J32" s="60">
        <v>20.100000000000001</v>
      </c>
      <c r="K32" s="2789" t="s">
        <v>152</v>
      </c>
      <c r="L32" s="2789" t="s">
        <v>152</v>
      </c>
      <c r="M32" s="2784">
        <v>20.9</v>
      </c>
      <c r="N32" s="175" t="s">
        <v>153</v>
      </c>
      <c r="O32" s="175" t="s">
        <v>153</v>
      </c>
      <c r="P32" s="60">
        <v>17.600000000000001</v>
      </c>
      <c r="Q32" s="175" t="s">
        <v>153</v>
      </c>
      <c r="R32" s="175" t="s">
        <v>153</v>
      </c>
      <c r="S32" s="60">
        <v>18.7</v>
      </c>
      <c r="T32" s="60" t="s">
        <v>153</v>
      </c>
      <c r="U32" s="60" t="s">
        <v>153</v>
      </c>
      <c r="V32" s="60">
        <v>19.8</v>
      </c>
      <c r="W32" s="60" t="s">
        <v>153</v>
      </c>
      <c r="X32" s="60" t="s">
        <v>153</v>
      </c>
      <c r="Y32" s="60">
        <v>19.366222132246879</v>
      </c>
      <c r="Z32" s="61">
        <v>17.078249342762174</v>
      </c>
      <c r="AA32" s="60">
        <v>17.698644298239614</v>
      </c>
      <c r="AB32" s="60">
        <v>17.963147719159064</v>
      </c>
      <c r="AC32" s="60">
        <v>18.549355610116404</v>
      </c>
      <c r="AD32" s="60">
        <v>17.921503119998906</v>
      </c>
      <c r="AE32" s="60">
        <v>19.550385818435483</v>
      </c>
      <c r="AF32" s="60">
        <v>19.85753738117058</v>
      </c>
      <c r="AG32" s="60">
        <v>19.419360413444036</v>
      </c>
      <c r="AH32" s="60">
        <v>20.275988455593698</v>
      </c>
      <c r="AI32" s="60">
        <v>20.273361566975336</v>
      </c>
      <c r="AJ32" s="60">
        <v>20.165616516434365</v>
      </c>
      <c r="AK32" s="62">
        <v>22.078656021611714</v>
      </c>
      <c r="AL32" s="60">
        <v>18.704753687497433</v>
      </c>
      <c r="AM32" s="60">
        <v>18.704753687497433</v>
      </c>
      <c r="AN32" s="60">
        <v>19.442047742306588</v>
      </c>
      <c r="AO32" s="60">
        <v>19.000143802128271</v>
      </c>
      <c r="AP32" s="60">
        <v>19.044106167056988</v>
      </c>
      <c r="AQ32" s="60">
        <v>19.193454948847528</v>
      </c>
      <c r="AR32" s="60">
        <v>19.395065532684168</v>
      </c>
      <c r="AS32" s="60">
        <v>20.886889354533874</v>
      </c>
      <c r="AT32" s="60">
        <v>22.175397510168867</v>
      </c>
      <c r="AU32" s="60">
        <v>22.152306997000696</v>
      </c>
      <c r="AV32" s="60">
        <v>21.976436994124654</v>
      </c>
      <c r="AW32" s="60">
        <v>23.299950696413163</v>
      </c>
      <c r="AX32" s="61">
        <v>25.12</v>
      </c>
      <c r="AY32" s="60">
        <v>26.43</v>
      </c>
      <c r="AZ32" s="60">
        <v>25.87</v>
      </c>
      <c r="BA32" s="60">
        <v>28.14</v>
      </c>
      <c r="BB32" s="60">
        <v>29.51</v>
      </c>
      <c r="BC32" s="60"/>
      <c r="BD32" s="60"/>
      <c r="BE32" s="60"/>
      <c r="BF32" s="60"/>
      <c r="BG32" s="60"/>
      <c r="BH32" s="60"/>
      <c r="BI32" s="62">
        <v>35.979999999999997</v>
      </c>
      <c r="BJ32" s="60">
        <v>33.649250437707103</v>
      </c>
      <c r="BK32" s="60">
        <v>36.285420379422867</v>
      </c>
      <c r="BL32" s="60">
        <v>38.72402267055822</v>
      </c>
      <c r="BM32" s="111">
        <v>40.167704083024901</v>
      </c>
      <c r="BN32" s="111">
        <v>40.24955671046316</v>
      </c>
      <c r="BO32" s="91">
        <v>43.884549961003124</v>
      </c>
      <c r="BP32" s="111">
        <v>36.904812589992801</v>
      </c>
      <c r="BQ32" s="111">
        <v>40.971133759299256</v>
      </c>
      <c r="BR32" s="91">
        <v>40.701418736501068</v>
      </c>
      <c r="BS32" s="91">
        <v>43.437976361891046</v>
      </c>
      <c r="BT32" s="91">
        <v>43.756957493400527</v>
      </c>
      <c r="BU32" s="91">
        <v>42.743413375242064</v>
      </c>
      <c r="BV32" s="92">
        <v>36.388685382794478</v>
      </c>
      <c r="BW32" s="67">
        <v>36.872455937264398</v>
      </c>
      <c r="BX32" s="67">
        <v>36.813007717825791</v>
      </c>
      <c r="BY32" s="67">
        <v>36.790710696092617</v>
      </c>
      <c r="BZ32" s="67">
        <v>37.117209236853945</v>
      </c>
      <c r="CA32" s="67">
        <v>36.433212281526814</v>
      </c>
      <c r="CB32" s="67">
        <v>36.327911654863115</v>
      </c>
      <c r="CC32" s="67">
        <v>37.310579456902651</v>
      </c>
      <c r="CD32" s="67">
        <v>38.927328362749108</v>
      </c>
      <c r="CE32" s="67">
        <v>39.623308335102728</v>
      </c>
      <c r="CF32" s="67">
        <v>39.548023827000073</v>
      </c>
      <c r="CG32" s="99">
        <v>41.457874526587347</v>
      </c>
      <c r="CH32" s="67">
        <v>28.155589342901788</v>
      </c>
      <c r="CI32" s="67">
        <v>29.372474890362714</v>
      </c>
      <c r="CJ32" s="67">
        <v>28.431446237264407</v>
      </c>
      <c r="CK32" s="67">
        <v>27.530794065578874</v>
      </c>
      <c r="CL32" s="67">
        <v>28.684372722208952</v>
      </c>
      <c r="CM32" s="67">
        <v>29.072922655923801</v>
      </c>
      <c r="CN32" s="67">
        <v>28.982160090546909</v>
      </c>
      <c r="CO32" s="67">
        <v>29.095139044919577</v>
      </c>
      <c r="CP32" s="67">
        <v>29.607669558159138</v>
      </c>
      <c r="CQ32" s="67">
        <v>28.884648498194405</v>
      </c>
      <c r="CR32" s="67">
        <v>29.268364865158119</v>
      </c>
      <c r="CS32" s="99">
        <v>29.550422557841184</v>
      </c>
      <c r="CT32" s="67">
        <v>25.462141556726785</v>
      </c>
      <c r="CU32" s="67">
        <v>25.417659180541598</v>
      </c>
      <c r="CV32" s="67">
        <v>25.303975420838793</v>
      </c>
      <c r="CW32" s="67">
        <v>25.21383692070523</v>
      </c>
      <c r="CX32" s="67">
        <v>27.129164829483816</v>
      </c>
      <c r="CY32" s="67">
        <v>27.477683351181199</v>
      </c>
      <c r="CZ32" s="67">
        <v>28.566850802455523</v>
      </c>
      <c r="DA32" s="67">
        <v>28.660573908643528</v>
      </c>
      <c r="DB32" s="67">
        <v>28.82525080997392</v>
      </c>
      <c r="DC32" s="67">
        <v>28.656811262355035</v>
      </c>
      <c r="DD32" s="67">
        <v>28.721488490369641</v>
      </c>
      <c r="DE32" s="99">
        <v>28.666026589167327</v>
      </c>
      <c r="DF32" s="81">
        <v>25.628996469435517</v>
      </c>
      <c r="DG32" s="79">
        <v>26.101823087256701</v>
      </c>
      <c r="DH32" s="79">
        <v>30.087847236362599</v>
      </c>
      <c r="DI32" s="79">
        <v>29.972361361284399</v>
      </c>
      <c r="DJ32" s="79">
        <v>30.219642008358701</v>
      </c>
      <c r="DK32" s="79">
        <v>30.9937253499258</v>
      </c>
      <c r="DL32" s="79">
        <v>30.853620758581702</v>
      </c>
      <c r="DM32" s="79">
        <v>30.904553267087</v>
      </c>
      <c r="DN32" s="79">
        <v>30.830539835193001</v>
      </c>
      <c r="DO32" s="79">
        <v>31.049572612474101</v>
      </c>
      <c r="DP32" s="79">
        <v>31.962262201950701</v>
      </c>
      <c r="DQ32" s="80">
        <v>31.622360868849775</v>
      </c>
      <c r="DR32" s="81">
        <v>28.59575727304307</v>
      </c>
      <c r="DS32" s="79">
        <v>31.028295770053965</v>
      </c>
      <c r="DT32" s="79">
        <v>32.00973339280204</v>
      </c>
      <c r="DU32" s="79">
        <v>34.14939371901022</v>
      </c>
      <c r="DV32" s="85">
        <v>34.490835195201356</v>
      </c>
      <c r="DW32" s="85">
        <v>34.878545914868447</v>
      </c>
      <c r="DX32" s="85">
        <v>35.299227735367069</v>
      </c>
      <c r="DY32" s="85">
        <v>35.420430637416715</v>
      </c>
      <c r="DZ32" s="85">
        <v>35.420583321634432</v>
      </c>
      <c r="EA32" s="85">
        <v>35.470218982555245</v>
      </c>
      <c r="EB32" s="85">
        <v>35.667674144048412</v>
      </c>
      <c r="EC32" s="85">
        <v>36.17813065610504</v>
      </c>
      <c r="ED32" s="86">
        <v>30.880000000000003</v>
      </c>
      <c r="EE32" s="85">
        <v>30.869999999999997</v>
      </c>
      <c r="EF32" s="85">
        <v>30.54</v>
      </c>
      <c r="EG32" s="85">
        <v>34.82</v>
      </c>
      <c r="EH32" s="85">
        <v>34.99</v>
      </c>
      <c r="EI32" s="82">
        <v>35.049999999999997</v>
      </c>
      <c r="EJ32" s="82">
        <v>35.24</v>
      </c>
      <c r="EK32" s="82">
        <v>35.54</v>
      </c>
      <c r="EL32" s="82">
        <v>35.510000000000005</v>
      </c>
      <c r="EM32" s="82">
        <v>35.97</v>
      </c>
      <c r="EN32" s="82">
        <v>35.83</v>
      </c>
      <c r="EO32" s="83">
        <v>36.82</v>
      </c>
      <c r="EP32" s="84">
        <v>27.639999999999997</v>
      </c>
      <c r="EQ32" s="82">
        <v>30.409999999999997</v>
      </c>
      <c r="ER32" s="82">
        <v>32.869999999999997</v>
      </c>
      <c r="ES32" s="82">
        <v>32.369999999999997</v>
      </c>
      <c r="ET32" s="82">
        <v>32.659999999999997</v>
      </c>
      <c r="EU32" s="82">
        <v>33.1</v>
      </c>
      <c r="EV32" s="82">
        <v>34.53</v>
      </c>
      <c r="EW32" s="82">
        <v>38.409999999999997</v>
      </c>
      <c r="EX32" s="82">
        <v>44.230000000000004</v>
      </c>
      <c r="EY32" s="82">
        <v>62.29</v>
      </c>
      <c r="EZ32" s="82">
        <v>62.29</v>
      </c>
      <c r="FA32" s="83">
        <v>39.343899353144195</v>
      </c>
      <c r="FB32" s="84">
        <v>37.656861769452178</v>
      </c>
      <c r="FC32" s="82">
        <v>38.111104825132593</v>
      </c>
      <c r="FD32" s="82">
        <v>38.449966733739195</v>
      </c>
      <c r="FE32" s="82">
        <v>38.29146275269737</v>
      </c>
      <c r="FF32" s="82">
        <v>38.944252821350773</v>
      </c>
      <c r="FG32" s="82">
        <v>38.962550100388221</v>
      </c>
      <c r="FH32" s="82">
        <v>39.240561099448435</v>
      </c>
      <c r="FI32" s="82">
        <v>39.192168729462146</v>
      </c>
      <c r="FJ32" s="82">
        <v>39.167126934268587</v>
      </c>
      <c r="FK32" s="82">
        <v>40.440777708133709</v>
      </c>
      <c r="FL32" s="82">
        <v>41.411847298982536</v>
      </c>
      <c r="FM32" s="83">
        <v>39.731000229999999</v>
      </c>
      <c r="FN32" s="84">
        <v>31.398941629999999</v>
      </c>
      <c r="FO32" s="82">
        <v>32.466607439999997</v>
      </c>
      <c r="FP32" s="82">
        <v>34.021484989999998</v>
      </c>
      <c r="FQ32" s="82">
        <v>35.048716259999999</v>
      </c>
      <c r="FR32" s="82">
        <v>37.467045910000003</v>
      </c>
      <c r="FS32" s="82">
        <v>38.670574160000001</v>
      </c>
      <c r="FT32" s="82">
        <v>40.202837180000003</v>
      </c>
      <c r="FU32" s="82">
        <v>41.353016109999999</v>
      </c>
      <c r="FV32" s="82">
        <v>43.236976349999999</v>
      </c>
      <c r="FW32" s="82">
        <v>39.085056539999997</v>
      </c>
      <c r="FX32" s="82">
        <v>36.654664220000001</v>
      </c>
      <c r="FY32" s="83">
        <v>35.438539400000003</v>
      </c>
      <c r="FZ32" s="84">
        <v>30.51638531</v>
      </c>
      <c r="GA32" s="82">
        <v>31.08632751</v>
      </c>
      <c r="GB32" s="82">
        <v>31.256176369999999</v>
      </c>
      <c r="GC32" s="82">
        <v>28.820981679999999</v>
      </c>
      <c r="GD32" s="82">
        <v>20.940587619999999</v>
      </c>
      <c r="GE32" s="82">
        <v>21.209614980000001</v>
      </c>
      <c r="GF32" s="82">
        <v>21.54492153</v>
      </c>
      <c r="GG32" s="82">
        <v>23.53934847</v>
      </c>
      <c r="GH32" s="82">
        <v>25.922351809999999</v>
      </c>
      <c r="GI32" s="82">
        <v>22.545681569999999</v>
      </c>
      <c r="GJ32" s="82">
        <v>23.320118560000001</v>
      </c>
      <c r="GK32" s="76">
        <v>21.7</v>
      </c>
    </row>
    <row r="33" spans="1:198" ht="21" hidden="1" customHeight="1" x14ac:dyDescent="0.45">
      <c r="A33" s="2857" t="s">
        <v>173</v>
      </c>
      <c r="B33" s="2789" t="s">
        <v>152</v>
      </c>
      <c r="C33" s="2789" t="s">
        <v>152</v>
      </c>
      <c r="D33" s="60">
        <v>3</v>
      </c>
      <c r="E33" s="2789" t="s">
        <v>152</v>
      </c>
      <c r="F33" s="2789" t="s">
        <v>152</v>
      </c>
      <c r="G33" s="60">
        <v>4.9000000000000004</v>
      </c>
      <c r="H33" s="2789" t="s">
        <v>152</v>
      </c>
      <c r="I33" s="2789" t="s">
        <v>152</v>
      </c>
      <c r="J33" s="60">
        <v>1.3</v>
      </c>
      <c r="K33" s="2789" t="s">
        <v>152</v>
      </c>
      <c r="L33" s="2789" t="s">
        <v>152</v>
      </c>
      <c r="M33" s="2784">
        <v>3.7</v>
      </c>
      <c r="N33" s="175" t="s">
        <v>153</v>
      </c>
      <c r="O33" s="175" t="s">
        <v>153</v>
      </c>
      <c r="P33" s="60">
        <v>2.4</v>
      </c>
      <c r="Q33" s="175" t="s">
        <v>153</v>
      </c>
      <c r="R33" s="175" t="s">
        <v>153</v>
      </c>
      <c r="S33" s="60">
        <v>3.4</v>
      </c>
      <c r="T33" s="60" t="s">
        <v>153</v>
      </c>
      <c r="U33" s="60" t="s">
        <v>153</v>
      </c>
      <c r="V33" s="60">
        <v>2.5</v>
      </c>
      <c r="W33" s="60" t="s">
        <v>153</v>
      </c>
      <c r="X33" s="60" t="s">
        <v>153</v>
      </c>
      <c r="Y33" s="60">
        <v>3.3</v>
      </c>
      <c r="Z33" s="61">
        <v>1.2203908772547674</v>
      </c>
      <c r="AA33" s="60">
        <v>1.720082724964648</v>
      </c>
      <c r="AB33" s="60">
        <v>1.9335433201028496</v>
      </c>
      <c r="AC33" s="60">
        <v>3.6246353932525532</v>
      </c>
      <c r="AD33" s="60">
        <v>2.3909838893477326</v>
      </c>
      <c r="AE33" s="60">
        <v>1.7605670615048457</v>
      </c>
      <c r="AF33" s="60">
        <v>2.4088290134551742</v>
      </c>
      <c r="AG33" s="60">
        <v>1.5028584546986723</v>
      </c>
      <c r="AH33" s="60">
        <v>1.9177683335853026</v>
      </c>
      <c r="AI33" s="60">
        <v>3.5618394033746759</v>
      </c>
      <c r="AJ33" s="60">
        <v>2.5875580578674509</v>
      </c>
      <c r="AK33" s="62">
        <v>2.7391256920536073</v>
      </c>
      <c r="AL33" s="60">
        <v>1.5387333994861827</v>
      </c>
      <c r="AM33" s="60">
        <v>2.9129908790626233</v>
      </c>
      <c r="AN33" s="60">
        <v>1.6400016311661481</v>
      </c>
      <c r="AO33" s="60">
        <v>7.3652915518326427</v>
      </c>
      <c r="AP33" s="60">
        <v>3.1972685777941741</v>
      </c>
      <c r="AQ33" s="60">
        <v>2.4362897217218951</v>
      </c>
      <c r="AR33" s="60">
        <v>6.6765799256505565</v>
      </c>
      <c r="AS33" s="60">
        <v>7.8389095415117724</v>
      </c>
      <c r="AT33" s="60">
        <v>2.3015282940933499</v>
      </c>
      <c r="AU33" s="60">
        <v>3.867330401777938</v>
      </c>
      <c r="AV33" s="60">
        <v>6.4526771998543024</v>
      </c>
      <c r="AW33" s="60">
        <v>2.3296984566171952</v>
      </c>
      <c r="AX33" s="61">
        <v>4.1100000000000003</v>
      </c>
      <c r="AY33" s="60">
        <v>6.68</v>
      </c>
      <c r="AZ33" s="60">
        <v>2.1800000000000002</v>
      </c>
      <c r="BA33" s="60">
        <v>7.3</v>
      </c>
      <c r="BB33" s="60">
        <v>4.92</v>
      </c>
      <c r="BC33" s="60"/>
      <c r="BD33" s="60"/>
      <c r="BE33" s="60"/>
      <c r="BF33" s="60"/>
      <c r="BG33" s="60"/>
      <c r="BH33" s="60"/>
      <c r="BI33" s="62">
        <v>6.8122781813378959</v>
      </c>
      <c r="BJ33" s="60">
        <v>15.453354262240207</v>
      </c>
      <c r="BK33" s="60">
        <v>4.7807113780847672</v>
      </c>
      <c r="BL33" s="60">
        <v>9.1724127143809984</v>
      </c>
      <c r="BM33" s="111" t="s">
        <v>153</v>
      </c>
      <c r="BN33" s="111">
        <v>8.9171131041955096</v>
      </c>
      <c r="BO33" s="111">
        <v>6.7935497899905011</v>
      </c>
      <c r="BP33" s="111">
        <v>18.951884600046753</v>
      </c>
      <c r="BQ33" s="111">
        <v>8.287790136951072</v>
      </c>
      <c r="BR33" s="111">
        <v>9.1423483455882337</v>
      </c>
      <c r="BS33" s="111">
        <v>12.642782969885774</v>
      </c>
      <c r="BT33" s="111">
        <v>7.8529775195646998</v>
      </c>
      <c r="BU33" s="111">
        <v>16.608327192336038</v>
      </c>
      <c r="BV33" s="56">
        <v>13.213382744899189</v>
      </c>
      <c r="BW33" s="39">
        <v>8.7191110892113635</v>
      </c>
      <c r="BX33" s="39">
        <v>11.963390462865803</v>
      </c>
      <c r="BY33" s="67">
        <v>14.850114805402256</v>
      </c>
      <c r="BZ33" s="67">
        <v>11.456885207172668</v>
      </c>
      <c r="CA33" s="67">
        <v>14.30339257327868</v>
      </c>
      <c r="CB33" s="67">
        <v>19.219358109353166</v>
      </c>
      <c r="CC33" s="67">
        <v>7.3557774366274282</v>
      </c>
      <c r="CD33" s="67">
        <v>7.2833530448254429</v>
      </c>
      <c r="CE33" s="67">
        <v>15.403978321729342</v>
      </c>
      <c r="CF33" s="67">
        <v>8.9162881970064909</v>
      </c>
      <c r="CG33" s="99">
        <v>16.197186883695942</v>
      </c>
      <c r="CH33" s="67">
        <v>8.8734904405786814</v>
      </c>
      <c r="CI33" s="67">
        <v>3.6482477534956099</v>
      </c>
      <c r="CJ33" s="67">
        <v>6.198144648500806</v>
      </c>
      <c r="CK33" s="67">
        <v>8.4506522954778696</v>
      </c>
      <c r="CL33" s="67">
        <v>5.3984133519323061</v>
      </c>
      <c r="CM33" s="67">
        <v>8.2742897875661381</v>
      </c>
      <c r="CN33" s="67">
        <v>10.717358324522056</v>
      </c>
      <c r="CO33" s="67">
        <v>7.4730571955840723</v>
      </c>
      <c r="CP33" s="67">
        <v>5.3452159693170547</v>
      </c>
      <c r="CQ33" s="67">
        <v>20.272194611267146</v>
      </c>
      <c r="CR33" s="67">
        <v>3.8904242205924566</v>
      </c>
      <c r="CS33" s="99">
        <v>12.298851221667501</v>
      </c>
      <c r="CT33" s="67">
        <v>6.5374664301322234</v>
      </c>
      <c r="CU33" s="67">
        <v>4.3786676120100312</v>
      </c>
      <c r="CV33" s="67">
        <v>4.4968422306959006</v>
      </c>
      <c r="CW33" s="67">
        <v>7.3660821076021028</v>
      </c>
      <c r="CX33" s="67">
        <v>55.787560001913683</v>
      </c>
      <c r="CY33" s="67">
        <v>7.1497296923755709</v>
      </c>
      <c r="CZ33" s="67">
        <v>8.9007847533632276</v>
      </c>
      <c r="DA33" s="67">
        <v>5.4091928251121075</v>
      </c>
      <c r="DB33" s="67">
        <v>4.9103139013452912</v>
      </c>
      <c r="DC33" s="67">
        <v>7.2087088467905094</v>
      </c>
      <c r="DD33" s="67">
        <v>10.182545521427258</v>
      </c>
      <c r="DE33" s="99">
        <v>12.376425418429282</v>
      </c>
      <c r="DF33" s="81" t="s">
        <v>174</v>
      </c>
      <c r="DG33" s="79" t="s">
        <v>174</v>
      </c>
      <c r="DH33" s="79">
        <v>5.9955448726874785</v>
      </c>
      <c r="DI33" s="79" t="s">
        <v>174</v>
      </c>
      <c r="DJ33" s="79" t="s">
        <v>174</v>
      </c>
      <c r="DK33" s="79">
        <v>7.2115891868135664</v>
      </c>
      <c r="DL33" s="79" t="s">
        <v>174</v>
      </c>
      <c r="DM33" s="79" t="s">
        <v>174</v>
      </c>
      <c r="DN33" s="79">
        <v>7.588996174143352</v>
      </c>
      <c r="DO33" s="79" t="s">
        <v>174</v>
      </c>
      <c r="DP33" s="79" t="s">
        <v>174</v>
      </c>
      <c r="DQ33" s="80">
        <v>9.5479836333813548</v>
      </c>
      <c r="DR33" s="81" t="s">
        <v>174</v>
      </c>
      <c r="DS33" s="79" t="s">
        <v>174</v>
      </c>
      <c r="DT33" s="79" t="s">
        <v>174</v>
      </c>
      <c r="DU33" s="79" t="s">
        <v>174</v>
      </c>
      <c r="DV33" s="85" t="s">
        <v>174</v>
      </c>
      <c r="DW33" s="85" t="s">
        <v>174</v>
      </c>
      <c r="DX33" s="85"/>
      <c r="DY33" s="85"/>
      <c r="DZ33" s="85"/>
      <c r="EA33" s="85"/>
      <c r="EB33" s="85"/>
      <c r="EC33" s="85"/>
      <c r="ED33" s="86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7"/>
      <c r="EP33" s="86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7"/>
      <c r="FB33" s="86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7"/>
      <c r="FN33" s="86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7"/>
      <c r="FZ33" s="86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7"/>
    </row>
    <row r="34" spans="1:198" ht="18.5" hidden="1" customHeight="1" x14ac:dyDescent="0.45">
      <c r="A34" s="2857" t="s">
        <v>175</v>
      </c>
      <c r="B34" s="2789" t="s">
        <v>152</v>
      </c>
      <c r="C34" s="2789" t="s">
        <v>152</v>
      </c>
      <c r="D34" s="60">
        <v>0.2</v>
      </c>
      <c r="E34" s="2789" t="s">
        <v>152</v>
      </c>
      <c r="F34" s="2789" t="s">
        <v>152</v>
      </c>
      <c r="G34" s="60">
        <v>0.4</v>
      </c>
      <c r="H34" s="2789" t="s">
        <v>152</v>
      </c>
      <c r="I34" s="2789" t="s">
        <v>152</v>
      </c>
      <c r="J34" s="60">
        <v>0.1</v>
      </c>
      <c r="K34" s="2789" t="s">
        <v>152</v>
      </c>
      <c r="L34" s="2789" t="s">
        <v>152</v>
      </c>
      <c r="M34" s="2784">
        <v>0.3</v>
      </c>
      <c r="N34" s="175" t="s">
        <v>153</v>
      </c>
      <c r="O34" s="175" t="s">
        <v>153</v>
      </c>
      <c r="P34" s="60">
        <v>0.2</v>
      </c>
      <c r="Q34" s="175" t="s">
        <v>153</v>
      </c>
      <c r="R34" s="175" t="s">
        <v>153</v>
      </c>
      <c r="S34" s="60">
        <v>0.3</v>
      </c>
      <c r="T34" s="60" t="s">
        <v>153</v>
      </c>
      <c r="U34" s="60" t="s">
        <v>153</v>
      </c>
      <c r="V34" s="60">
        <v>0.3</v>
      </c>
      <c r="W34" s="60" t="s">
        <v>153</v>
      </c>
      <c r="X34" s="60" t="s">
        <v>153</v>
      </c>
      <c r="Y34" s="60">
        <v>1.0597970493711568</v>
      </c>
      <c r="Z34" s="61">
        <v>5.1892111013681852E-2</v>
      </c>
      <c r="AA34" s="60">
        <v>7.4303241610644846E-2</v>
      </c>
      <c r="AB34" s="60">
        <v>8.4149707016298522E-2</v>
      </c>
      <c r="AC34" s="60">
        <v>0.16435762105585483</v>
      </c>
      <c r="AD34" s="60">
        <v>0.11514845435439199</v>
      </c>
      <c r="AE34" s="60">
        <v>8.7824794354670346E-2</v>
      </c>
      <c r="AF34" s="60">
        <v>0.10495871226356007</v>
      </c>
      <c r="AG34" s="60">
        <v>7.0631185714086886E-2</v>
      </c>
      <c r="AH34" s="60">
        <v>9.0035735660500799E-2</v>
      </c>
      <c r="AI34" s="60">
        <v>0.1630895486241597</v>
      </c>
      <c r="AJ34" s="60">
        <v>0.11847914178740937</v>
      </c>
      <c r="AK34" s="62">
        <v>1.3227525989531828</v>
      </c>
      <c r="AL34" s="60">
        <v>0.05</v>
      </c>
      <c r="AM34" s="60">
        <v>0.09</v>
      </c>
      <c r="AN34" s="60">
        <v>0.05</v>
      </c>
      <c r="AO34" s="60">
        <v>0.22</v>
      </c>
      <c r="AP34" s="60">
        <v>0.1</v>
      </c>
      <c r="AQ34" s="60">
        <v>7.0000000000000007E-2</v>
      </c>
      <c r="AR34" s="60">
        <v>0.18</v>
      </c>
      <c r="AS34" s="60">
        <v>0.21</v>
      </c>
      <c r="AT34" s="60">
        <v>0.06</v>
      </c>
      <c r="AU34" s="60">
        <v>0.10940635392726782</v>
      </c>
      <c r="AV34" s="60">
        <v>0.18915550899013112</v>
      </c>
      <c r="AW34" s="60">
        <v>0.77560705041291755</v>
      </c>
      <c r="AX34" s="61">
        <v>0.12</v>
      </c>
      <c r="AY34" s="60">
        <v>0.2</v>
      </c>
      <c r="AZ34" s="60">
        <v>0.06</v>
      </c>
      <c r="BA34" s="60">
        <v>0.22</v>
      </c>
      <c r="BB34" s="60">
        <v>0.16</v>
      </c>
      <c r="BC34" s="60"/>
      <c r="BD34" s="60"/>
      <c r="BE34" s="60"/>
      <c r="BF34" s="60"/>
      <c r="BG34" s="60"/>
      <c r="BH34" s="60"/>
      <c r="BI34" s="62">
        <v>0.2</v>
      </c>
      <c r="BJ34" s="101">
        <v>0.57034518122689126</v>
      </c>
      <c r="BK34" s="101">
        <v>0.16387337057728119</v>
      </c>
      <c r="BL34" s="101">
        <v>0.27806115564191836</v>
      </c>
      <c r="BM34" s="111">
        <v>0.3245621137289828</v>
      </c>
      <c r="BN34" s="111">
        <v>0.21608193844492438</v>
      </c>
      <c r="BO34" s="111">
        <v>0.18652387808975282</v>
      </c>
      <c r="BP34" s="111">
        <v>0.36484926205903528</v>
      </c>
      <c r="BQ34" s="111">
        <v>0.18656782457403409</v>
      </c>
      <c r="BR34" s="111">
        <v>0.1804616630669546</v>
      </c>
      <c r="BS34" s="111">
        <v>0.26091372690184783</v>
      </c>
      <c r="BT34" s="111">
        <v>0.20592265118790498</v>
      </c>
      <c r="BU34" s="91">
        <v>0.39065726254871347</v>
      </c>
      <c r="BV34" s="92">
        <v>0.26622908934764467</v>
      </c>
      <c r="BW34" s="67">
        <v>0.16448001951448016</v>
      </c>
      <c r="BX34" s="67">
        <v>0.23604761979287808</v>
      </c>
      <c r="BY34" s="67">
        <v>0.25322672804997254</v>
      </c>
      <c r="BZ34" s="67">
        <v>0.23142179034202326</v>
      </c>
      <c r="CA34" s="67">
        <v>0.30081716395692809</v>
      </c>
      <c r="CB34" s="67">
        <v>0.39777607510490315</v>
      </c>
      <c r="CC34" s="67">
        <v>0.17323090832567661</v>
      </c>
      <c r="CD34" s="67">
        <v>0.17360044377161016</v>
      </c>
      <c r="CE34" s="67">
        <v>0.32546681615756073</v>
      </c>
      <c r="CF34" s="67">
        <v>0.21833664617003237</v>
      </c>
      <c r="CG34" s="99">
        <v>0.49413978385981633</v>
      </c>
      <c r="CH34" s="67">
        <v>0.27198930640374891</v>
      </c>
      <c r="CI34" s="67">
        <v>0.11543980460306111</v>
      </c>
      <c r="CJ34" s="67">
        <v>0.20112141996982369</v>
      </c>
      <c r="CK34" s="67">
        <v>0.2249375206903676</v>
      </c>
      <c r="CL34" s="67">
        <v>0.1450388331195645</v>
      </c>
      <c r="CM34" s="67">
        <v>0.22726754838297705</v>
      </c>
      <c r="CN34" s="67">
        <v>0.27765104070625407</v>
      </c>
      <c r="CO34" s="67">
        <v>0.19452856818428951</v>
      </c>
      <c r="CP34" s="67">
        <v>0.13963731287988995</v>
      </c>
      <c r="CQ34" s="67">
        <v>0.61590747889022457</v>
      </c>
      <c r="CR34" s="67">
        <v>0.11699467688975208</v>
      </c>
      <c r="CS34" s="99">
        <v>0.37563734669745208</v>
      </c>
      <c r="CT34" s="67">
        <v>0.19364852138800204</v>
      </c>
      <c r="CU34" s="67">
        <v>0.12966093206132751</v>
      </c>
      <c r="CV34" s="67">
        <v>0.1329823480743762</v>
      </c>
      <c r="CW34" s="67">
        <v>0.20307729241996159</v>
      </c>
      <c r="CX34" s="67">
        <v>1.5430132366986797</v>
      </c>
      <c r="CY34" s="67">
        <v>0.19967200173255745</v>
      </c>
      <c r="CZ34" s="67">
        <v>0.24550964034463521</v>
      </c>
      <c r="DA34" s="67">
        <v>0.15114998165312193</v>
      </c>
      <c r="DB34" s="67">
        <v>0.13863477270663194</v>
      </c>
      <c r="DC34" s="67">
        <v>0.19994861011170803</v>
      </c>
      <c r="DD34" s="67">
        <v>0.28236935742013958</v>
      </c>
      <c r="DE34" s="99">
        <v>0.34489780506134321</v>
      </c>
      <c r="DF34" s="81">
        <v>0.21762620830344204</v>
      </c>
      <c r="DG34" s="79">
        <v>0.21695324677378225</v>
      </c>
      <c r="DH34" s="79">
        <v>9.6037920546059266E-2</v>
      </c>
      <c r="DI34" s="79">
        <v>0.26649490030801809</v>
      </c>
      <c r="DJ34" s="79">
        <v>0.19958485832088402</v>
      </c>
      <c r="DK34" s="79">
        <v>0.20553729089218989</v>
      </c>
      <c r="DL34" s="79">
        <v>0.34294834114862455</v>
      </c>
      <c r="DM34" s="79">
        <v>9.2281555471657797E-2</v>
      </c>
      <c r="DN34" s="79">
        <v>0.28441694892303659</v>
      </c>
      <c r="DO34" s="79">
        <v>0.37063079675696214</v>
      </c>
      <c r="DP34" s="79">
        <v>0.21650051186032229</v>
      </c>
      <c r="DQ34" s="80">
        <v>0.38748684984912452</v>
      </c>
      <c r="DR34" s="81" t="s">
        <v>174</v>
      </c>
      <c r="DS34" s="79" t="s">
        <v>174</v>
      </c>
      <c r="DT34" s="79" t="s">
        <v>174</v>
      </c>
      <c r="DU34" s="79" t="s">
        <v>174</v>
      </c>
      <c r="DV34" s="85" t="s">
        <v>174</v>
      </c>
      <c r="DW34" s="85" t="s">
        <v>174</v>
      </c>
      <c r="DX34" s="85"/>
      <c r="DY34" s="85"/>
      <c r="DZ34" s="85"/>
      <c r="EA34" s="85"/>
      <c r="EB34" s="85"/>
      <c r="EC34" s="85"/>
      <c r="ED34" s="86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7"/>
      <c r="EP34" s="86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7"/>
      <c r="FB34" s="86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7"/>
      <c r="FN34" s="86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7"/>
      <c r="FZ34" s="86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7"/>
    </row>
    <row r="35" spans="1:198" ht="30.75" customHeight="1" x14ac:dyDescent="0.45">
      <c r="A35" s="2858" t="s">
        <v>176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2783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102"/>
      <c r="AA35" s="59"/>
      <c r="AB35" s="59"/>
      <c r="AC35" s="59"/>
      <c r="AD35" s="59"/>
      <c r="AE35" s="59"/>
      <c r="AF35" s="59"/>
      <c r="AG35" s="59"/>
      <c r="AH35" s="59"/>
      <c r="AI35" s="37"/>
      <c r="AJ35" s="37"/>
      <c r="AK35" s="55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5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62"/>
      <c r="BJ35" s="37"/>
      <c r="BK35" s="37"/>
      <c r="BL35" s="37"/>
      <c r="BM35" s="90"/>
      <c r="BN35" s="90"/>
      <c r="BO35" s="90"/>
      <c r="BP35" s="90"/>
      <c r="BQ35" s="91"/>
      <c r="BR35" s="91"/>
      <c r="BS35" s="91"/>
      <c r="BT35" s="91"/>
      <c r="BU35" s="91"/>
      <c r="BV35" s="92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99"/>
      <c r="CH35" s="67"/>
      <c r="CI35" s="67"/>
      <c r="CJ35" s="59"/>
      <c r="CK35" s="59"/>
      <c r="CL35" s="59"/>
      <c r="CM35" s="59"/>
      <c r="CN35" s="59"/>
      <c r="CO35" s="59"/>
      <c r="CP35" s="59"/>
      <c r="CQ35" s="59"/>
      <c r="CR35" s="59"/>
      <c r="CS35" s="93"/>
      <c r="CT35" s="59"/>
      <c r="CU35" s="59"/>
      <c r="CV35" s="59"/>
      <c r="CW35" s="59"/>
      <c r="CX35" s="67"/>
      <c r="CY35" s="67"/>
      <c r="CZ35" s="67"/>
      <c r="DA35" s="67"/>
      <c r="DB35" s="67"/>
      <c r="DC35" s="67"/>
      <c r="DD35" s="67"/>
      <c r="DE35" s="99"/>
      <c r="DF35" s="92"/>
      <c r="DG35" s="67"/>
      <c r="DH35" s="67"/>
      <c r="DI35" s="67"/>
      <c r="DJ35" s="67"/>
      <c r="DK35" s="67"/>
      <c r="DL35" s="67"/>
      <c r="DM35" s="67"/>
      <c r="DN35" s="59"/>
      <c r="DO35" s="59"/>
      <c r="DP35" s="59"/>
      <c r="DQ35" s="93"/>
      <c r="DR35" s="102"/>
      <c r="DS35" s="59"/>
      <c r="DT35" s="59"/>
      <c r="DU35" s="59"/>
      <c r="DV35" s="103"/>
      <c r="DW35" s="103"/>
      <c r="DX35" s="103"/>
      <c r="DY35" s="103"/>
      <c r="DZ35" s="103"/>
      <c r="EA35" s="103"/>
      <c r="EB35" s="103"/>
      <c r="EC35" s="103"/>
      <c r="ED35" s="104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5"/>
      <c r="EP35" s="104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5"/>
      <c r="FB35" s="104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5"/>
      <c r="FN35" s="104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5"/>
      <c r="FZ35" s="104"/>
      <c r="GA35" s="103"/>
      <c r="GB35" s="103"/>
      <c r="GC35" s="103"/>
      <c r="GD35" s="103"/>
      <c r="GE35" s="103"/>
      <c r="GF35" s="103"/>
      <c r="GG35" s="103"/>
      <c r="GH35" s="103"/>
      <c r="GI35" s="103"/>
      <c r="GJ35" s="103"/>
      <c r="GK35" s="105"/>
    </row>
    <row r="36" spans="1:198" ht="30.75" customHeight="1" thickBot="1" x14ac:dyDescent="0.5">
      <c r="A36" s="2862" t="s">
        <v>998</v>
      </c>
      <c r="B36" s="2790">
        <v>310.5727</v>
      </c>
      <c r="C36" s="2790">
        <v>176.4941</v>
      </c>
      <c r="D36" s="2790">
        <v>587.34460000000001</v>
      </c>
      <c r="E36" s="2790">
        <v>186.9136</v>
      </c>
      <c r="F36" s="2790">
        <v>93.729100000000003</v>
      </c>
      <c r="G36" s="2790">
        <v>-200.1198</v>
      </c>
      <c r="H36" s="2790">
        <v>254.1129</v>
      </c>
      <c r="I36" s="2790">
        <v>227.14099999999999</v>
      </c>
      <c r="J36" s="2790">
        <v>167.16149999999999</v>
      </c>
      <c r="K36" s="2791">
        <v>527.48209999999995</v>
      </c>
      <c r="L36" s="2791">
        <v>-46.4602</v>
      </c>
      <c r="M36" s="2792">
        <v>-141.8212</v>
      </c>
      <c r="N36" s="177">
        <v>-91.594800000000006</v>
      </c>
      <c r="O36" s="177">
        <v>2.5224000000000002</v>
      </c>
      <c r="P36" s="177">
        <v>629.44000000000005</v>
      </c>
      <c r="Q36" s="176">
        <v>348.27769999999998</v>
      </c>
      <c r="R36" s="176">
        <v>322.47219999999999</v>
      </c>
      <c r="S36" s="177">
        <v>-610.65319999999997</v>
      </c>
      <c r="T36" s="177">
        <v>445.47140000000002</v>
      </c>
      <c r="U36" s="177">
        <v>179.58619999999999</v>
      </c>
      <c r="V36" s="177">
        <v>67.745199999999997</v>
      </c>
      <c r="W36" s="177">
        <v>461.86</v>
      </c>
      <c r="X36" s="177">
        <v>598.66110000000003</v>
      </c>
      <c r="Y36" s="178">
        <v>-261.84190000000001</v>
      </c>
      <c r="Z36" s="179">
        <v>761.89682300001039</v>
      </c>
      <c r="AA36" s="178">
        <v>95.785388999999967</v>
      </c>
      <c r="AB36" s="178">
        <v>-117.04625600002053</v>
      </c>
      <c r="AC36" s="178">
        <v>1027.5</v>
      </c>
      <c r="AD36" s="178">
        <v>816.67</v>
      </c>
      <c r="AE36" s="178">
        <v>827.07</v>
      </c>
      <c r="AF36" s="178">
        <v>731.54</v>
      </c>
      <c r="AG36" s="178">
        <v>179.99</v>
      </c>
      <c r="AH36" s="178">
        <v>506.28</v>
      </c>
      <c r="AI36" s="178">
        <v>355.65</v>
      </c>
      <c r="AJ36" s="178">
        <v>1579.85</v>
      </c>
      <c r="AK36" s="180">
        <v>156.66999999999999</v>
      </c>
      <c r="AL36" s="178">
        <v>1433.9913000000001</v>
      </c>
      <c r="AM36" s="178">
        <v>956.48</v>
      </c>
      <c r="AN36" s="178">
        <v>-407.14330000000001</v>
      </c>
      <c r="AO36" s="178">
        <v>931.9858999999999</v>
      </c>
      <c r="AP36" s="178">
        <v>560.72749999999996</v>
      </c>
      <c r="AQ36" s="178">
        <v>-134.78440000000001</v>
      </c>
      <c r="AR36" s="178">
        <v>964.20780000000002</v>
      </c>
      <c r="AS36" s="178">
        <v>-513.5841999999999</v>
      </c>
      <c r="AT36" s="178">
        <v>1314.1051</v>
      </c>
      <c r="AU36" s="178">
        <v>1154.5645</v>
      </c>
      <c r="AV36" s="178">
        <v>605.03610000000003</v>
      </c>
      <c r="AW36" s="178">
        <v>84.98</v>
      </c>
      <c r="AX36" s="179">
        <v>1460.7261737699764</v>
      </c>
      <c r="AY36" s="178">
        <v>585.5409780200124</v>
      </c>
      <c r="AZ36" s="178">
        <v>122.06578482998815</v>
      </c>
      <c r="BA36" s="178">
        <v>464.79286230998673</v>
      </c>
      <c r="BB36" s="178">
        <v>674.9671826899862</v>
      </c>
      <c r="BC36" s="178">
        <v>460.1</v>
      </c>
      <c r="BD36" s="178"/>
      <c r="BE36" s="178"/>
      <c r="BF36" s="178"/>
      <c r="BG36" s="178"/>
      <c r="BH36" s="178"/>
      <c r="BI36" s="180">
        <v>1484.7222649500102</v>
      </c>
      <c r="BJ36" s="178">
        <v>548.06053042000156</v>
      </c>
      <c r="BK36" s="178">
        <v>468.44337566000502</v>
      </c>
      <c r="BL36" s="178">
        <v>-590.53583831999549</v>
      </c>
      <c r="BM36" s="181">
        <v>1191.362830909999</v>
      </c>
      <c r="BN36" s="181">
        <v>21.848130959996023</v>
      </c>
      <c r="BO36" s="181">
        <v>134.77307558999769</v>
      </c>
      <c r="BP36" s="181">
        <v>1249.2105437699956</v>
      </c>
      <c r="BQ36" s="181">
        <v>291.12674570000729</v>
      </c>
      <c r="BR36" s="181">
        <v>875.48532878998105</v>
      </c>
      <c r="BS36" s="181">
        <v>-2536.5059999999999</v>
      </c>
      <c r="BT36" s="181">
        <v>345.02800000000002</v>
      </c>
      <c r="BU36" s="181">
        <v>1370.026921710031</v>
      </c>
      <c r="BV36" s="182">
        <v>1259.672308969969</v>
      </c>
      <c r="BW36" s="183">
        <v>1653.1403136700001</v>
      </c>
      <c r="BX36" s="183">
        <v>659.28307876998463</v>
      </c>
      <c r="BY36" s="184">
        <v>-108.01953858002648</v>
      </c>
      <c r="BZ36" s="176">
        <v>1178.4179198900313</v>
      </c>
      <c r="CA36" s="176">
        <v>1339.6583552299701</v>
      </c>
      <c r="CB36" s="176">
        <v>2053.9436259399699</v>
      </c>
      <c r="CC36" s="176">
        <v>1281.0161841299716</v>
      </c>
      <c r="CD36" s="176">
        <v>558.52831542003253</v>
      </c>
      <c r="CE36" s="184">
        <v>-2358.4302740100034</v>
      </c>
      <c r="CF36" s="184">
        <v>1671.4941832900495</v>
      </c>
      <c r="CG36" s="185">
        <v>2127.5413206299895</v>
      </c>
      <c r="CH36" s="184">
        <v>2698.9810929299765</v>
      </c>
      <c r="CI36" s="184">
        <v>375.93730755999616</v>
      </c>
      <c r="CJ36" s="184">
        <v>-146.49348851002787</v>
      </c>
      <c r="CK36" s="184">
        <v>826.82777442008626</v>
      </c>
      <c r="CL36" s="184">
        <v>983.62550183999542</v>
      </c>
      <c r="CM36" s="184">
        <v>2139.998711289893</v>
      </c>
      <c r="CN36" s="176">
        <v>1853.2875599100776</v>
      </c>
      <c r="CO36" s="176">
        <v>396.8816169300049</v>
      </c>
      <c r="CP36" s="184">
        <v>-555.99645709997958</v>
      </c>
      <c r="CQ36" s="184">
        <v>2635.3676458299551</v>
      </c>
      <c r="CR36" s="184">
        <v>733.64922975004413</v>
      </c>
      <c r="CS36" s="185">
        <v>27.764480779996607</v>
      </c>
      <c r="CT36" s="184">
        <v>2548.3188997099969</v>
      </c>
      <c r="CU36" s="184">
        <v>-459.67016431999627</v>
      </c>
      <c r="CV36" s="184">
        <v>1026.9725777800008</v>
      </c>
      <c r="CW36" s="184">
        <v>2633.5458401899991</v>
      </c>
      <c r="CX36" s="184">
        <v>-2970.4589166800006</v>
      </c>
      <c r="CY36" s="176">
        <v>651.32692287000452</v>
      </c>
      <c r="CZ36" s="176">
        <v>1935.6536097900137</v>
      </c>
      <c r="DA36" s="176">
        <v>-1044.1170378200104</v>
      </c>
      <c r="DB36" s="176">
        <v>620.61469406001368</v>
      </c>
      <c r="DC36" s="176">
        <v>2467.8981980899916</v>
      </c>
      <c r="DD36" s="176">
        <v>2083.9011728699793</v>
      </c>
      <c r="DE36" s="186">
        <v>-97.737904069991203</v>
      </c>
      <c r="DF36" s="187">
        <v>2492.3044108200429</v>
      </c>
      <c r="DG36" s="176">
        <v>1943.5777756199986</v>
      </c>
      <c r="DH36" s="176">
        <v>-11801.384368080046</v>
      </c>
      <c r="DI36" s="176">
        <v>3591.9536097700325</v>
      </c>
      <c r="DJ36" s="176">
        <v>4615.5414034200057</v>
      </c>
      <c r="DK36" s="176">
        <v>1760.7035900499848</v>
      </c>
      <c r="DL36" s="176">
        <v>3226.9891212200027</v>
      </c>
      <c r="DM36" s="176">
        <v>1548.6213179000636</v>
      </c>
      <c r="DN36" s="188">
        <v>4607.7183921300293</v>
      </c>
      <c r="DO36" s="188">
        <v>1831.2494230300356</v>
      </c>
      <c r="DP36" s="188">
        <v>2889.1654957400178</v>
      </c>
      <c r="DQ36" s="189">
        <v>-404.28522269003884</v>
      </c>
      <c r="DR36" s="190">
        <v>1736.4143454500231</v>
      </c>
      <c r="DS36" s="183">
        <v>-2177.6519430899916</v>
      </c>
      <c r="DT36" s="188">
        <v>7601.3500246299918</v>
      </c>
      <c r="DU36" s="188">
        <v>1277.1000297844018</v>
      </c>
      <c r="DV36" s="191">
        <v>5812.4895216097766</v>
      </c>
      <c r="DW36" s="191">
        <v>5330.5578483099753</v>
      </c>
      <c r="DX36" s="191">
        <v>4796.7329957999846</v>
      </c>
      <c r="DY36" s="191">
        <v>5296.6210693660269</v>
      </c>
      <c r="DZ36" s="191">
        <v>2126.0846342099794</v>
      </c>
      <c r="EA36" s="191">
        <v>5989.6176210499589</v>
      </c>
      <c r="EB36" s="191">
        <v>5231.1916823799938</v>
      </c>
      <c r="EC36" s="191">
        <v>3823.6756143200582</v>
      </c>
      <c r="ED36" s="192">
        <v>4480.9929601599688</v>
      </c>
      <c r="EE36" s="191">
        <v>2994.3887104499972</v>
      </c>
      <c r="EF36" s="191">
        <v>4043.8765711100323</v>
      </c>
      <c r="EG36" s="191">
        <v>-11916.158975119924</v>
      </c>
      <c r="EH36" s="191">
        <v>5204.7966503400021</v>
      </c>
      <c r="EI36" s="191">
        <v>2597.7527790799522</v>
      </c>
      <c r="EJ36" s="191">
        <v>4921.7127363399704</v>
      </c>
      <c r="EK36" s="191">
        <v>5232.9920042299964</v>
      </c>
      <c r="EL36" s="191">
        <v>5314.8906385900564</v>
      </c>
      <c r="EM36" s="191">
        <v>1924.7177450599224</v>
      </c>
      <c r="EN36" s="191">
        <v>6664.4055902299642</v>
      </c>
      <c r="EO36" s="193">
        <v>-6653.6846687600782</v>
      </c>
      <c r="EP36" s="192">
        <v>7742.9754348300003</v>
      </c>
      <c r="EQ36" s="191">
        <v>2602.5363048900331</v>
      </c>
      <c r="ER36" s="191">
        <v>6113.6195968099728</v>
      </c>
      <c r="ES36" s="191">
        <v>2892.5297978999984</v>
      </c>
      <c r="ET36" s="191">
        <v>5833.3142109799919</v>
      </c>
      <c r="EU36" s="191">
        <v>2939.3953799599662</v>
      </c>
      <c r="EV36" s="191">
        <v>3445.0354465399646</v>
      </c>
      <c r="EW36" s="191">
        <v>7495.6865726300275</v>
      </c>
      <c r="EX36" s="191">
        <v>-2263.6995558800099</v>
      </c>
      <c r="EY36" s="191">
        <v>13420.682158430025</v>
      </c>
      <c r="EZ36" s="191">
        <v>7895.5784972699821</v>
      </c>
      <c r="FA36" s="193">
        <v>-12577.329314599994</v>
      </c>
      <c r="FB36" s="192">
        <v>6800.5305317299826</v>
      </c>
      <c r="FC36" s="191">
        <v>4765.8318629000332</v>
      </c>
      <c r="FD36" s="191">
        <v>-2944.8220920600297</v>
      </c>
      <c r="FE36" s="191">
        <v>3107.5548492199619</v>
      </c>
      <c r="FF36" s="191">
        <v>1133.7484466209146</v>
      </c>
      <c r="FG36" s="191">
        <v>-7292.0026708408614</v>
      </c>
      <c r="FH36" s="191">
        <v>9386.6844282299771</v>
      </c>
      <c r="FI36" s="191">
        <v>2288.2977560900331</v>
      </c>
      <c r="FJ36" s="191">
        <v>-11736.003012029647</v>
      </c>
      <c r="FK36" s="191">
        <v>3004.8718125742184</v>
      </c>
      <c r="FL36" s="191">
        <v>2878.089582020033</v>
      </c>
      <c r="FM36" s="193">
        <v>-1436.3746151900366</v>
      </c>
      <c r="FN36" s="192">
        <v>7096.3365397099815</v>
      </c>
      <c r="FO36" s="191">
        <v>7238.2908295500292</v>
      </c>
      <c r="FP36" s="191">
        <v>-1030.0654676500158</v>
      </c>
      <c r="FQ36" s="191">
        <v>6836.3914139400131</v>
      </c>
      <c r="FR36" s="191">
        <v>3445.8904826100361</v>
      </c>
      <c r="FS36" s="191">
        <v>-1983.5517771699917</v>
      </c>
      <c r="FT36" s="191">
        <v>3505.4694314960029</v>
      </c>
      <c r="FU36" s="191">
        <v>14264.04</v>
      </c>
      <c r="FV36" s="191">
        <v>5776.6</v>
      </c>
      <c r="FW36" s="191">
        <v>2837.32</v>
      </c>
      <c r="FX36" s="191">
        <v>3700.6</v>
      </c>
      <c r="FY36" s="193">
        <v>-10150.59</v>
      </c>
      <c r="FZ36" s="192">
        <v>10303.31</v>
      </c>
      <c r="GA36" s="191">
        <f>10868.71</f>
        <v>10868.71</v>
      </c>
      <c r="GB36" s="191">
        <v>-5828.55</v>
      </c>
      <c r="GC36" s="191">
        <v>-1987.7</v>
      </c>
      <c r="GD36" s="191">
        <v>3893.14</v>
      </c>
      <c r="GE36" s="191">
        <v>2793.16</v>
      </c>
      <c r="GF36" s="191">
        <v>-5391.59</v>
      </c>
      <c r="GG36" s="191">
        <v>1147.99</v>
      </c>
      <c r="GH36" s="191">
        <v>-8207.16</v>
      </c>
      <c r="GI36" s="191">
        <v>-1626.48</v>
      </c>
      <c r="GJ36" s="191">
        <v>5792.69</v>
      </c>
      <c r="GK36" s="193">
        <v>26793.35</v>
      </c>
    </row>
    <row r="37" spans="1:198" ht="31.5" hidden="1" customHeight="1" thickBot="1" x14ac:dyDescent="0.45">
      <c r="A37" s="194" t="s">
        <v>177</v>
      </c>
      <c r="B37" s="195">
        <v>1.197550470039336</v>
      </c>
      <c r="C37" s="195">
        <v>0.68055107966375572</v>
      </c>
      <c r="D37" s="195">
        <v>2.2647665458471478</v>
      </c>
      <c r="E37" s="195">
        <v>0.72072814452070855</v>
      </c>
      <c r="F37" s="195">
        <v>0.36141381584022236</v>
      </c>
      <c r="G37" s="195">
        <v>-0.77165021940310097</v>
      </c>
      <c r="H37" s="195">
        <v>0.97984472121536936</v>
      </c>
      <c r="I37" s="195">
        <v>0.8758424785995117</v>
      </c>
      <c r="J37" s="195">
        <v>0.64456497647876143</v>
      </c>
      <c r="K37" s="195">
        <v>2.0339405567980342</v>
      </c>
      <c r="L37" s="195">
        <v>-0.17914802575768479</v>
      </c>
      <c r="M37" s="195">
        <v>-0.3080257156509274</v>
      </c>
      <c r="N37" s="195">
        <v>-0.15312759127992512</v>
      </c>
      <c r="O37" s="195">
        <v>4.216931924568677E-3</v>
      </c>
      <c r="P37" s="195">
        <v>1.0522937006820918</v>
      </c>
      <c r="Q37" s="195">
        <v>0.58224839507823989</v>
      </c>
      <c r="R37" s="195">
        <v>0.53910692791226422</v>
      </c>
      <c r="S37" s="195">
        <v>-1.0208860505550355</v>
      </c>
      <c r="T37" s="195">
        <v>0.74473619098568955</v>
      </c>
      <c r="U37" s="195">
        <v>0.30023104186170924</v>
      </c>
      <c r="V37" s="195">
        <v>0.11325598502073024</v>
      </c>
      <c r="W37" s="195">
        <v>0.77213304132673533</v>
      </c>
      <c r="X37" s="195">
        <v>1.0008377357228835</v>
      </c>
      <c r="Y37" s="196">
        <v>-0.43774558646515982</v>
      </c>
      <c r="Z37" s="196" t="e">
        <v>#DIV/0!</v>
      </c>
      <c r="AA37" s="196" t="e">
        <v>#DIV/0!</v>
      </c>
      <c r="AB37" s="196" t="e">
        <v>#DIV/0!</v>
      </c>
      <c r="AC37" s="196" t="e">
        <v>#DIV/0!</v>
      </c>
      <c r="AD37" s="196" t="e">
        <v>#DIV/0!</v>
      </c>
      <c r="AE37" s="196" t="e">
        <v>#DIV/0!</v>
      </c>
      <c r="AF37" s="196" t="e">
        <v>#DIV/0!</v>
      </c>
      <c r="AG37" s="196" t="e">
        <v>#DIV/0!</v>
      </c>
      <c r="AH37" s="196" t="e">
        <v>#DIV/0!</v>
      </c>
      <c r="AI37" s="196" t="e">
        <v>#DIV/0!</v>
      </c>
      <c r="AJ37" s="196" t="e">
        <v>#DIV/0!</v>
      </c>
      <c r="AK37" s="196">
        <v>0.20900759081631293</v>
      </c>
      <c r="AL37" s="196">
        <v>1.5343205187190381</v>
      </c>
      <c r="AM37" s="196">
        <v>1.0234001348155914</v>
      </c>
      <c r="AN37" s="196">
        <v>-0.4356290859288901</v>
      </c>
      <c r="AO37" s="196">
        <v>0.99719230481163257</v>
      </c>
      <c r="AP37" s="196">
        <v>0.59995880634703236</v>
      </c>
      <c r="AQ37" s="196">
        <v>-0.14421459218283561</v>
      </c>
      <c r="AR37" s="196">
        <v>1.0316686104364388</v>
      </c>
      <c r="AS37" s="196">
        <v>-0.54951712479001924</v>
      </c>
      <c r="AT37" s="196">
        <v>1.4060464792801275</v>
      </c>
      <c r="AU37" s="196">
        <v>1.2353436192636502</v>
      </c>
      <c r="AV37" s="196">
        <v>0.64736745808412066</v>
      </c>
      <c r="AW37" s="196">
        <v>0.20579289757224942</v>
      </c>
      <c r="AX37" s="196">
        <v>1.2740281242907536</v>
      </c>
      <c r="AY37" s="196">
        <v>0.51070192847772111</v>
      </c>
      <c r="AZ37" s="196">
        <v>0.10646433649207536</v>
      </c>
      <c r="BA37" s="196">
        <v>0.40538684743645281</v>
      </c>
      <c r="BB37" s="196">
        <v>0.58869840847785904</v>
      </c>
      <c r="BC37" s="197"/>
      <c r="BD37" s="197"/>
      <c r="BE37" s="197"/>
      <c r="BF37" s="197"/>
      <c r="BG37" s="197"/>
      <c r="BH37" s="197"/>
      <c r="CF37" s="43" t="s">
        <v>174</v>
      </c>
      <c r="ED37" s="198">
        <v>1.0198414024901095</v>
      </c>
      <c r="EE37" s="199">
        <v>0.68150108898114781</v>
      </c>
      <c r="EF37" s="199">
        <v>0.92035689197568438</v>
      </c>
      <c r="EG37" s="199">
        <v>-2.7120311032685867</v>
      </c>
      <c r="EH37" s="199">
        <v>1.1845738573463584</v>
      </c>
      <c r="EI37" s="199">
        <v>0.59122963617530422</v>
      </c>
      <c r="EJ37" s="199"/>
      <c r="EK37" s="199"/>
      <c r="EL37" s="199"/>
      <c r="EM37" s="199">
        <v>1.120146017703898</v>
      </c>
      <c r="EN37" s="199">
        <v>1.190990914795574</v>
      </c>
      <c r="EO37" s="199"/>
      <c r="EP37" s="199"/>
      <c r="EQ37" s="199"/>
      <c r="ER37" s="199"/>
      <c r="ES37" s="199"/>
      <c r="ET37" s="199"/>
      <c r="EU37" s="199"/>
      <c r="EV37" s="199"/>
      <c r="EW37" s="199"/>
      <c r="EX37" s="199"/>
      <c r="EY37" s="199"/>
      <c r="EZ37" s="199"/>
      <c r="FA37" s="199"/>
      <c r="FB37" s="199"/>
      <c r="FC37" s="199"/>
      <c r="FD37" s="199"/>
      <c r="FE37" s="199"/>
      <c r="FF37" s="199"/>
      <c r="FG37" s="199"/>
      <c r="FH37" s="199"/>
      <c r="FI37" s="199"/>
      <c r="FJ37" s="199"/>
      <c r="FK37" s="199"/>
      <c r="FL37" s="199"/>
      <c r="FM37" s="199"/>
      <c r="FN37" s="199"/>
      <c r="FO37" s="199"/>
      <c r="FP37" s="199"/>
      <c r="FQ37" s="199"/>
      <c r="FR37" s="199"/>
      <c r="FS37" s="199"/>
      <c r="FT37" s="199"/>
      <c r="FU37" s="199"/>
      <c r="FV37" s="199"/>
      <c r="FW37" s="199"/>
      <c r="FX37" s="199"/>
      <c r="FY37" s="199"/>
      <c r="FZ37" s="199"/>
      <c r="GA37" s="199"/>
      <c r="GB37" s="199"/>
      <c r="GC37" s="199"/>
      <c r="GD37" s="199"/>
      <c r="GE37" s="199"/>
      <c r="GF37" s="199"/>
      <c r="GG37" s="199"/>
      <c r="GH37" s="199"/>
      <c r="GI37" s="199"/>
      <c r="GJ37" s="199"/>
      <c r="GK37" s="199"/>
    </row>
    <row r="38" spans="1:198" ht="23" customHeight="1" thickTop="1" x14ac:dyDescent="0.45">
      <c r="A38" s="2888" t="s">
        <v>1533</v>
      </c>
      <c r="B38" s="2888"/>
      <c r="C38" s="2888"/>
      <c r="D38" s="2888"/>
      <c r="E38" s="2888"/>
      <c r="F38" s="2888"/>
      <c r="G38" s="2888"/>
      <c r="H38" s="2888"/>
      <c r="I38" s="2888"/>
      <c r="J38" s="2888"/>
      <c r="K38" s="2888"/>
      <c r="L38" s="2888"/>
      <c r="M38" s="2888"/>
      <c r="N38" s="2888"/>
      <c r="O38" s="2888"/>
      <c r="P38" s="2888"/>
      <c r="Q38" s="2888"/>
      <c r="R38" s="2888"/>
      <c r="S38" s="2888"/>
      <c r="T38" s="2888"/>
      <c r="U38" s="2888"/>
      <c r="V38" s="2888"/>
      <c r="W38" s="2888"/>
      <c r="X38" s="2888"/>
      <c r="Y38" s="2888"/>
      <c r="Z38" s="2888"/>
      <c r="AA38" s="2888"/>
      <c r="AB38" s="2888"/>
      <c r="AC38" s="2888"/>
      <c r="AD38" s="2888"/>
      <c r="AE38" s="2888"/>
      <c r="AF38" s="2888"/>
      <c r="AG38" s="2888"/>
      <c r="AH38" s="2888"/>
      <c r="AI38" s="2888"/>
      <c r="AJ38" s="2888"/>
      <c r="AK38" s="2888"/>
      <c r="AL38" s="2888"/>
      <c r="AM38" s="2888"/>
      <c r="AN38" s="2888"/>
      <c r="AO38" s="2888"/>
      <c r="AP38" s="2888"/>
      <c r="AQ38" s="2888"/>
      <c r="AR38" s="2888"/>
      <c r="AS38" s="2888"/>
      <c r="AT38" s="2888"/>
      <c r="AU38" s="2888"/>
      <c r="AV38" s="2888"/>
      <c r="AW38" s="2888"/>
      <c r="AX38" s="2888"/>
      <c r="AY38" s="2888"/>
      <c r="AZ38" s="2888"/>
      <c r="BA38" s="2888"/>
      <c r="BB38" s="2888"/>
      <c r="BC38" s="2888"/>
      <c r="BD38" s="2888"/>
      <c r="BE38" s="2888"/>
      <c r="BF38" s="2888"/>
      <c r="BG38" s="2888"/>
      <c r="BH38" s="2888"/>
      <c r="BI38" s="2888"/>
      <c r="BJ38" s="2888"/>
      <c r="BK38" s="2888"/>
      <c r="BL38" s="2888"/>
      <c r="BM38" s="2888"/>
      <c r="BN38" s="2888"/>
      <c r="BO38" s="2888"/>
      <c r="BP38" s="2888"/>
      <c r="BQ38" s="2888"/>
      <c r="BR38" s="2888"/>
      <c r="BS38" s="2888"/>
      <c r="BT38" s="2888"/>
      <c r="BU38" s="2888"/>
      <c r="BV38" s="2888"/>
      <c r="BW38" s="2888"/>
      <c r="BX38" s="2888"/>
      <c r="BY38" s="2888"/>
      <c r="BZ38" s="2888"/>
      <c r="CA38" s="2888"/>
      <c r="CB38" s="2888"/>
      <c r="CC38" s="2888"/>
      <c r="CD38" s="2888"/>
      <c r="CE38" s="2888"/>
      <c r="CF38" s="2888"/>
      <c r="CG38" s="2888"/>
      <c r="CH38" s="2888"/>
      <c r="CI38" s="2888"/>
      <c r="CJ38" s="2888"/>
      <c r="CK38" s="2888"/>
      <c r="CL38" s="2888"/>
      <c r="CM38" s="2888"/>
      <c r="CN38" s="2888"/>
      <c r="CO38" s="2888"/>
      <c r="CP38" s="2888"/>
      <c r="CQ38" s="2888"/>
      <c r="CR38" s="2888"/>
      <c r="CS38" s="2888"/>
      <c r="CT38" s="2888"/>
      <c r="CU38" s="2888"/>
      <c r="CV38" s="2888"/>
      <c r="CW38" s="2888"/>
      <c r="CX38" s="2888"/>
      <c r="CY38" s="2888"/>
      <c r="CZ38" s="2888"/>
      <c r="DA38" s="2888"/>
      <c r="DB38" s="2888"/>
      <c r="DC38" s="2888"/>
      <c r="DD38" s="2888"/>
      <c r="DE38" s="2888"/>
      <c r="DF38" s="2888"/>
      <c r="DG38" s="2888"/>
      <c r="DH38" s="2888"/>
      <c r="DI38" s="2888"/>
      <c r="DJ38" s="2888"/>
      <c r="DK38" s="2888"/>
      <c r="DL38" s="2888"/>
      <c r="DM38" s="2888"/>
      <c r="DN38" s="2888"/>
      <c r="DO38" s="2888"/>
      <c r="DP38" s="2888"/>
      <c r="DQ38" s="2888"/>
      <c r="DR38" s="2888"/>
      <c r="DS38" s="2888"/>
      <c r="DT38" s="2888"/>
      <c r="DU38" s="2888"/>
      <c r="DV38" s="2888"/>
      <c r="DW38" s="2888"/>
      <c r="DX38" s="2888"/>
      <c r="DY38" s="2888"/>
      <c r="DZ38" s="2888"/>
      <c r="EA38" s="2888"/>
      <c r="EB38" s="2888"/>
      <c r="EC38" s="2888"/>
      <c r="ED38" s="2888"/>
      <c r="EE38" s="2888"/>
      <c r="EF38" s="2888"/>
      <c r="EG38" s="2888"/>
      <c r="EH38" s="2888"/>
      <c r="EI38" s="2888"/>
      <c r="EJ38" s="2888"/>
      <c r="EK38" s="2888"/>
      <c r="EL38" s="2888"/>
      <c r="EM38" s="2888"/>
      <c r="EN38" s="2888"/>
      <c r="EO38" s="2888"/>
      <c r="EP38" s="2888"/>
      <c r="EQ38" s="2888"/>
      <c r="ER38" s="2888"/>
      <c r="ES38" s="2888"/>
      <c r="ET38" s="2888"/>
      <c r="EU38" s="2888"/>
      <c r="EV38" s="2888"/>
      <c r="EW38" s="2888"/>
      <c r="EX38" s="2888"/>
      <c r="EY38" s="2888"/>
      <c r="EZ38" s="2888"/>
      <c r="FA38" s="2888"/>
      <c r="FB38" s="2888"/>
      <c r="FC38" s="2888"/>
      <c r="FD38" s="2888"/>
      <c r="FE38" s="2888"/>
      <c r="FF38" s="2888"/>
      <c r="FG38" s="2888"/>
      <c r="FH38" s="2888"/>
      <c r="FI38" s="2888"/>
      <c r="FJ38" s="2888"/>
      <c r="FK38" s="2888"/>
      <c r="FL38" s="2888"/>
      <c r="FM38" s="2888"/>
      <c r="FN38" s="2888"/>
      <c r="FO38" s="2888"/>
      <c r="FP38" s="2888"/>
      <c r="FQ38" s="2888"/>
      <c r="FR38" s="2888"/>
      <c r="FS38" s="2888"/>
      <c r="FT38" s="2888"/>
      <c r="FU38" s="2888"/>
      <c r="FV38" s="2888"/>
      <c r="FW38" s="2888"/>
      <c r="FX38" s="2888"/>
      <c r="FY38" s="2888"/>
      <c r="FZ38" s="2888"/>
      <c r="GA38" s="199"/>
      <c r="GB38" s="199"/>
      <c r="GC38" s="199"/>
      <c r="GD38" s="199"/>
      <c r="GE38" s="199"/>
      <c r="GF38" s="199"/>
      <c r="GG38" s="199"/>
      <c r="GH38" s="199"/>
      <c r="GI38" s="199"/>
      <c r="GJ38" s="199"/>
      <c r="GK38" s="199"/>
    </row>
    <row r="39" spans="1:198" ht="16.5" customHeight="1" thickBot="1" x14ac:dyDescent="0.5">
      <c r="A39" s="2888" t="s">
        <v>1535</v>
      </c>
      <c r="B39" s="2888"/>
      <c r="C39" s="2888"/>
      <c r="D39" s="2888"/>
      <c r="E39" s="2888"/>
      <c r="F39" s="2888"/>
      <c r="G39" s="2888"/>
      <c r="H39" s="2888"/>
      <c r="I39" s="2888"/>
      <c r="J39" s="2888"/>
      <c r="K39" s="2888"/>
      <c r="L39" s="2888"/>
      <c r="M39" s="2888"/>
      <c r="N39" s="2888"/>
      <c r="O39" s="2888"/>
      <c r="P39" s="2888"/>
      <c r="Q39" s="2888"/>
      <c r="R39" s="2888"/>
      <c r="S39" s="2888"/>
      <c r="T39" s="2888"/>
      <c r="U39" s="2888"/>
      <c r="V39" s="2888"/>
      <c r="W39" s="2888"/>
      <c r="X39" s="2888"/>
      <c r="Y39" s="2888"/>
      <c r="Z39" s="2888"/>
      <c r="AA39" s="2888"/>
      <c r="AB39" s="2888"/>
      <c r="AC39" s="2888"/>
      <c r="AD39" s="2888"/>
      <c r="AE39" s="2888"/>
      <c r="AF39" s="2888"/>
      <c r="AG39" s="2888"/>
      <c r="AH39" s="2888"/>
      <c r="AI39" s="2888"/>
      <c r="AJ39" s="2888"/>
      <c r="AK39" s="2888"/>
      <c r="AL39" s="2888"/>
      <c r="AM39" s="2888"/>
      <c r="AN39" s="2888"/>
      <c r="AO39" s="2888"/>
      <c r="AP39" s="2888"/>
      <c r="AQ39" s="2888"/>
      <c r="AR39" s="2888"/>
      <c r="AS39" s="2888"/>
      <c r="AT39" s="2888"/>
      <c r="AU39" s="2888"/>
      <c r="AV39" s="2888"/>
      <c r="AW39" s="2888"/>
      <c r="AX39" s="2888"/>
      <c r="AY39" s="2888"/>
      <c r="AZ39" s="2888"/>
      <c r="BA39" s="2888"/>
      <c r="BB39" s="2888"/>
      <c r="BC39" s="2888"/>
      <c r="BD39" s="2888"/>
      <c r="BE39" s="2888"/>
      <c r="BF39" s="2888"/>
      <c r="BG39" s="2888"/>
      <c r="BH39" s="2888"/>
      <c r="BI39" s="2888"/>
      <c r="BJ39" s="2888"/>
      <c r="BK39" s="2888"/>
      <c r="BL39" s="2888"/>
      <c r="BM39" s="2888"/>
      <c r="BN39" s="2888"/>
      <c r="BO39" s="2888"/>
      <c r="BP39" s="2888"/>
      <c r="BQ39" s="2888"/>
      <c r="BR39" s="2888"/>
      <c r="BS39" s="2888"/>
      <c r="BT39" s="2888"/>
      <c r="BU39" s="2888"/>
      <c r="BV39" s="2888"/>
      <c r="BW39" s="2888"/>
      <c r="BX39" s="2888"/>
      <c r="BY39" s="2888"/>
      <c r="BZ39" s="2888"/>
      <c r="CA39" s="2888"/>
      <c r="CB39" s="2888"/>
      <c r="CC39" s="2888"/>
      <c r="CD39" s="2888"/>
      <c r="CE39" s="2888"/>
      <c r="CF39" s="2888"/>
      <c r="CG39" s="2888"/>
      <c r="CH39" s="2888"/>
      <c r="CI39" s="2888"/>
      <c r="CJ39" s="2888"/>
      <c r="CK39" s="2888"/>
      <c r="CL39" s="2888"/>
      <c r="CM39" s="2888"/>
      <c r="CN39" s="2888"/>
      <c r="CO39" s="2888"/>
      <c r="CP39" s="2888"/>
      <c r="CQ39" s="2888"/>
      <c r="CR39" s="2888"/>
      <c r="CS39" s="2888"/>
      <c r="CT39" s="2888"/>
      <c r="CU39" s="2888"/>
      <c r="CV39" s="2888"/>
      <c r="CW39" s="2888"/>
      <c r="CX39" s="2888"/>
      <c r="CY39" s="2888"/>
      <c r="CZ39" s="2888"/>
      <c r="DA39" s="2888"/>
      <c r="DB39" s="2888"/>
      <c r="DC39" s="2888"/>
      <c r="DD39" s="2888"/>
      <c r="DE39" s="2888"/>
      <c r="DF39" s="2888"/>
      <c r="DG39" s="2888"/>
      <c r="DH39" s="2888"/>
      <c r="DI39" s="2888"/>
      <c r="DJ39" s="2888"/>
      <c r="DK39" s="2888"/>
      <c r="DL39" s="2888"/>
      <c r="DM39" s="2888"/>
      <c r="DN39" s="2888"/>
      <c r="DO39" s="2888"/>
      <c r="DP39" s="2888"/>
      <c r="DQ39" s="2888"/>
      <c r="DR39" s="2888"/>
      <c r="DS39" s="2888"/>
      <c r="DT39" s="2888"/>
      <c r="DU39" s="2888"/>
      <c r="DV39" s="2888"/>
      <c r="DW39" s="2888"/>
      <c r="DX39" s="2888"/>
      <c r="DY39" s="2888"/>
      <c r="DZ39" s="2888"/>
      <c r="EA39" s="2888"/>
      <c r="EB39" s="2888"/>
      <c r="EC39" s="2888"/>
      <c r="ED39" s="2888"/>
      <c r="EE39" s="2888"/>
      <c r="EF39" s="2888"/>
      <c r="EG39" s="2888"/>
      <c r="EH39" s="2888"/>
      <c r="EI39" s="2888"/>
      <c r="EJ39" s="2888"/>
      <c r="EK39" s="2888"/>
      <c r="EL39" s="2888"/>
      <c r="EM39" s="2888"/>
      <c r="EN39" s="2888"/>
      <c r="EO39" s="2888"/>
      <c r="EP39" s="2888"/>
      <c r="EQ39" s="2888"/>
      <c r="ER39" s="2888"/>
      <c r="ES39" s="2888"/>
      <c r="ET39" s="2888"/>
      <c r="EU39" s="2888"/>
      <c r="EV39" s="2888"/>
      <c r="EW39" s="2888"/>
      <c r="EX39" s="2888"/>
      <c r="EY39" s="2888"/>
      <c r="EZ39" s="2888"/>
      <c r="FA39" s="2888"/>
      <c r="FB39" s="2888"/>
      <c r="FC39" s="2888"/>
      <c r="FD39" s="2888"/>
      <c r="FE39" s="2888"/>
      <c r="FF39" s="2888"/>
      <c r="FG39" s="2888"/>
      <c r="FH39" s="2888"/>
      <c r="FI39" s="2888"/>
      <c r="FJ39" s="2888"/>
      <c r="FK39" s="2888"/>
      <c r="FL39" s="2888"/>
      <c r="FM39" s="2888"/>
      <c r="FN39" s="2888"/>
      <c r="FO39" s="2888"/>
      <c r="FP39" s="2888"/>
      <c r="FQ39" s="2888"/>
      <c r="FR39" s="2888"/>
      <c r="FS39" s="2888"/>
      <c r="FT39" s="2888"/>
      <c r="FU39" s="2888"/>
      <c r="FV39" s="2888"/>
      <c r="FW39" s="2888"/>
      <c r="FX39" s="2888"/>
      <c r="FY39" s="2888"/>
      <c r="FZ39" s="2888"/>
      <c r="GA39" s="2888"/>
      <c r="GB39" s="2888"/>
      <c r="GC39" s="2888"/>
      <c r="GD39" s="2888"/>
      <c r="GE39" s="2888"/>
      <c r="GF39" s="2888"/>
      <c r="GG39" s="2888"/>
      <c r="GH39" s="2888"/>
      <c r="GI39" s="199"/>
      <c r="GJ39" s="199"/>
      <c r="GK39" s="199"/>
    </row>
    <row r="40" spans="1:198" ht="18" customHeight="1" thickTop="1" x14ac:dyDescent="0.45">
      <c r="A40" s="200" t="s">
        <v>1536</v>
      </c>
      <c r="BV40" s="199"/>
      <c r="BW40" s="199"/>
      <c r="BX40" s="201"/>
      <c r="BY40" s="199"/>
      <c r="BZ40" s="199"/>
      <c r="CA40" s="199"/>
      <c r="CB40" s="199"/>
      <c r="DR40" s="202"/>
      <c r="DS40" s="202"/>
      <c r="DT40" s="202"/>
      <c r="DU40" s="202"/>
      <c r="DV40" s="202"/>
      <c r="DW40" s="202"/>
      <c r="DX40" s="202"/>
      <c r="DY40" s="202"/>
      <c r="DZ40" s="202"/>
      <c r="EA40" s="202"/>
      <c r="EB40" s="202"/>
      <c r="EC40" s="202"/>
      <c r="ED40" s="202"/>
      <c r="EE40" s="202"/>
      <c r="EF40" s="202"/>
      <c r="EG40" s="202"/>
      <c r="EH40" s="202"/>
      <c r="EI40" s="202"/>
      <c r="EJ40" s="202"/>
      <c r="EK40" s="202"/>
      <c r="EL40" s="202"/>
      <c r="EM40" s="202"/>
      <c r="EN40" s="202"/>
      <c r="EO40" s="202"/>
      <c r="EP40" s="202"/>
      <c r="EQ40" s="202"/>
      <c r="ER40" s="202"/>
      <c r="ES40" s="202"/>
      <c r="ET40" s="202"/>
      <c r="EU40" s="202"/>
      <c r="EV40" s="202"/>
      <c r="EW40" s="202"/>
      <c r="EX40" s="202"/>
      <c r="EY40" s="202"/>
      <c r="EZ40" s="202"/>
      <c r="FA40" s="202"/>
      <c r="FB40" s="202"/>
      <c r="FC40" s="202"/>
      <c r="FD40" s="202"/>
      <c r="FE40" s="202"/>
      <c r="FF40" s="202"/>
      <c r="FG40" s="202"/>
      <c r="FH40" s="202"/>
      <c r="FI40" s="202"/>
      <c r="FJ40" s="202"/>
      <c r="FK40" s="202"/>
      <c r="FL40" s="202"/>
      <c r="FM40" s="202"/>
      <c r="FN40" s="202"/>
      <c r="FO40" s="202"/>
      <c r="FP40" s="202"/>
      <c r="FQ40" s="202"/>
      <c r="FR40" s="202"/>
      <c r="FS40" s="202"/>
      <c r="FT40" s="202"/>
      <c r="FU40" s="202"/>
      <c r="FV40" s="202"/>
      <c r="FW40" s="202"/>
      <c r="FX40" s="202"/>
      <c r="FY40" s="202"/>
      <c r="FZ40" s="202"/>
      <c r="GA40" s="202"/>
      <c r="GB40" s="202"/>
      <c r="GC40" s="202"/>
      <c r="GD40" s="202"/>
      <c r="GE40" s="202"/>
      <c r="GF40" s="202"/>
      <c r="GG40" s="202"/>
      <c r="GH40" s="202"/>
      <c r="GI40" s="202"/>
      <c r="GJ40" s="202"/>
      <c r="GK40" s="202"/>
    </row>
    <row r="43" spans="1:198" ht="26" x14ac:dyDescent="0.6">
      <c r="BB43" s="199"/>
      <c r="BC43" s="199"/>
      <c r="BD43" s="199"/>
      <c r="BE43" s="199"/>
      <c r="BF43" s="199"/>
      <c r="BG43" s="199"/>
      <c r="BH43" s="199"/>
      <c r="FZ43" s="203"/>
      <c r="GA43" s="203"/>
      <c r="GB43" s="203"/>
      <c r="GC43" s="203"/>
      <c r="GD43" s="203"/>
      <c r="GE43" s="203"/>
      <c r="GF43" s="203"/>
      <c r="GG43" s="203"/>
      <c r="GH43" s="203"/>
      <c r="GI43" s="203"/>
      <c r="GJ43" s="203"/>
      <c r="GK43" s="203"/>
      <c r="GL43" s="203"/>
    </row>
    <row r="44" spans="1:198" ht="26" x14ac:dyDescent="0.6">
      <c r="BB44" s="199"/>
      <c r="BC44" s="199"/>
      <c r="BD44" s="199"/>
      <c r="BE44" s="199"/>
      <c r="BF44" s="199"/>
      <c r="BG44" s="199"/>
      <c r="BH44" s="199"/>
      <c r="FZ44" s="203"/>
      <c r="GA44" s="203"/>
      <c r="GB44" s="203"/>
      <c r="GC44" s="203"/>
      <c r="GD44" s="203"/>
      <c r="GE44" s="203"/>
      <c r="GF44" s="203"/>
      <c r="GG44" s="203"/>
      <c r="GH44" s="203"/>
      <c r="GI44" s="203"/>
      <c r="GJ44" s="203"/>
      <c r="GK44" s="203"/>
      <c r="GL44" s="203"/>
    </row>
    <row r="45" spans="1:198" x14ac:dyDescent="0.4">
      <c r="BB45" s="199"/>
      <c r="BC45" s="199"/>
      <c r="BD45" s="199"/>
      <c r="BE45" s="199"/>
      <c r="BF45" s="199"/>
      <c r="BG45" s="199"/>
      <c r="BH45" s="199"/>
      <c r="EE45" s="204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</row>
    <row r="46" spans="1:198" x14ac:dyDescent="0.4">
      <c r="BB46" s="199"/>
      <c r="BC46" s="199"/>
      <c r="BD46" s="199"/>
      <c r="BE46" s="199"/>
      <c r="BF46" s="199"/>
      <c r="BG46" s="199"/>
      <c r="BH46" s="199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FV46" s="199"/>
      <c r="FW46" s="199"/>
      <c r="FX46" s="199"/>
      <c r="FY46" s="199"/>
      <c r="FZ46" s="199"/>
      <c r="GA46" s="199"/>
      <c r="GB46" s="199"/>
      <c r="GC46" s="199"/>
      <c r="GD46" s="199"/>
      <c r="GE46" s="199"/>
      <c r="GF46" s="199"/>
      <c r="GG46" s="199"/>
      <c r="GH46" s="199"/>
      <c r="GI46" s="199"/>
      <c r="GJ46" s="199"/>
      <c r="GK46" s="199"/>
      <c r="GM46" s="199"/>
      <c r="GN46" s="199"/>
      <c r="GO46" s="199"/>
      <c r="GP46" s="199"/>
    </row>
    <row r="47" spans="1:198" x14ac:dyDescent="0.4">
      <c r="BB47" s="199"/>
      <c r="BC47" s="199"/>
      <c r="BD47" s="199"/>
      <c r="BE47" s="199"/>
      <c r="BF47" s="199"/>
      <c r="BG47" s="199"/>
      <c r="BH47" s="199"/>
    </row>
    <row r="48" spans="1:198" x14ac:dyDescent="0.4">
      <c r="BB48" s="199"/>
      <c r="BC48" s="199"/>
      <c r="BD48" s="199"/>
      <c r="BE48" s="199"/>
      <c r="BF48" s="199"/>
      <c r="BG48" s="199"/>
      <c r="BH48" s="199"/>
    </row>
    <row r="49" spans="54:60" x14ac:dyDescent="0.4">
      <c r="BB49" s="199"/>
      <c r="BC49" s="199"/>
      <c r="BD49" s="199"/>
      <c r="BE49" s="199"/>
      <c r="BF49" s="199"/>
      <c r="BG49" s="199"/>
      <c r="BH49" s="199"/>
    </row>
    <row r="50" spans="54:60" x14ac:dyDescent="0.4">
      <c r="BB50" s="199"/>
      <c r="BC50" s="199"/>
      <c r="BD50" s="199"/>
      <c r="BE50" s="199"/>
      <c r="BF50" s="199"/>
      <c r="BG50" s="199"/>
      <c r="BH50" s="199"/>
    </row>
    <row r="51" spans="54:60" x14ac:dyDescent="0.4">
      <c r="BB51" s="199"/>
      <c r="BC51" s="199"/>
      <c r="BD51" s="199"/>
      <c r="BE51" s="199"/>
      <c r="BF51" s="199"/>
      <c r="BG51" s="199"/>
      <c r="BH51" s="199"/>
    </row>
    <row r="52" spans="54:60" x14ac:dyDescent="0.4">
      <c r="BB52" s="199"/>
      <c r="BC52" s="199"/>
      <c r="BD52" s="199"/>
      <c r="BE52" s="199"/>
      <c r="BF52" s="199"/>
      <c r="BG52" s="199"/>
      <c r="BH52" s="199"/>
    </row>
    <row r="53" spans="54:60" x14ac:dyDescent="0.4">
      <c r="BB53" s="199"/>
      <c r="BC53" s="199"/>
      <c r="BD53" s="199"/>
      <c r="BE53" s="199"/>
      <c r="BF53" s="199"/>
      <c r="BG53" s="199"/>
      <c r="BH53" s="199"/>
    </row>
    <row r="54" spans="54:60" x14ac:dyDescent="0.4">
      <c r="BB54" s="199"/>
      <c r="BC54" s="199"/>
      <c r="BD54" s="199"/>
      <c r="BE54" s="199"/>
      <c r="BF54" s="199"/>
      <c r="BG54" s="199"/>
      <c r="BH54" s="199"/>
    </row>
  </sheetData>
  <mergeCells count="19">
    <mergeCell ref="FB2:FM2"/>
    <mergeCell ref="FN2:FY2"/>
    <mergeCell ref="FZ2:GK2"/>
    <mergeCell ref="A39:GH39"/>
    <mergeCell ref="A38:FZ38"/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  <mergeCell ref="ED2:EO2"/>
    <mergeCell ref="EP2:FA2"/>
  </mergeCells>
  <printOptions horizontalCentered="1"/>
  <pageMargins left="0" right="0" top="0.39370078740157483" bottom="0.23622047244094491" header="0.27559055118110237" footer="0.15748031496062992"/>
  <pageSetup paperSize="9" scale="51" orientation="landscape" r:id="rId1"/>
  <headerFooter>
    <oddHeader>&amp;C&amp;"Aptos"&amp;10&amp;K000000 PUBLIC&amp;1#_x000D_&amp;"Arialri"&amp;10&amp;K000000&amp;G</oddHeader>
    <oddFooter>&amp;Cii_x000D_&amp;1#&amp;"Aptos"&amp;10&amp;K000000 PUBLIC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3FF78-B277-4368-98BA-F9DF244F4C70}">
  <dimension ref="A1:Q84"/>
  <sheetViews>
    <sheetView showGridLines="0" view="pageBreakPreview" topLeftCell="B1" zoomScale="80" zoomScaleNormal="90" zoomScaleSheetLayoutView="80" workbookViewId="0">
      <pane xSplit="1" ySplit="3" topLeftCell="C62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15.5" x14ac:dyDescent="0.35"/>
  <cols>
    <col min="1" max="1" width="9.1796875" style="2493"/>
    <col min="2" max="2" width="11.453125" style="2493" customWidth="1"/>
    <col min="3" max="10" width="11.1796875" style="2493" customWidth="1"/>
    <col min="11" max="16" width="9.1796875" style="2493" customWidth="1"/>
    <col min="17" max="17" width="4.54296875" style="2493" customWidth="1"/>
    <col min="18" max="16384" width="9.1796875" style="2493"/>
  </cols>
  <sheetData>
    <row r="1" spans="2:17" ht="34.5" customHeight="1" thickBot="1" x14ac:dyDescent="0.4">
      <c r="B1" s="2492" t="s">
        <v>1357</v>
      </c>
      <c r="Q1" s="2494"/>
    </row>
    <row r="2" spans="2:17" ht="15.75" customHeight="1" x14ac:dyDescent="0.35">
      <c r="B2" s="3071" t="s">
        <v>1358</v>
      </c>
      <c r="C2" s="3073"/>
      <c r="D2" s="3074"/>
      <c r="E2" s="3074"/>
      <c r="F2" s="3074"/>
      <c r="G2" s="2495"/>
      <c r="H2" s="2495"/>
      <c r="I2" s="2495"/>
      <c r="J2" s="2495"/>
      <c r="K2" s="3075" t="s">
        <v>1359</v>
      </c>
      <c r="L2" s="3076"/>
      <c r="M2" s="3076"/>
      <c r="N2" s="3076"/>
      <c r="O2" s="3076"/>
      <c r="P2" s="3077"/>
    </row>
    <row r="3" spans="2:17" ht="111.75" customHeight="1" thickBot="1" x14ac:dyDescent="0.4">
      <c r="B3" s="3072"/>
      <c r="C3" s="2496" t="s">
        <v>1360</v>
      </c>
      <c r="D3" s="2496" t="s">
        <v>1361</v>
      </c>
      <c r="E3" s="2496" t="s">
        <v>1139</v>
      </c>
      <c r="F3" s="2497" t="s">
        <v>1362</v>
      </c>
      <c r="G3" s="2496" t="s">
        <v>1363</v>
      </c>
      <c r="H3" s="2498" t="s">
        <v>1364</v>
      </c>
      <c r="I3" s="2497" t="s">
        <v>1365</v>
      </c>
      <c r="J3" s="2498" t="s">
        <v>1366</v>
      </c>
      <c r="K3" s="2499" t="s">
        <v>1360</v>
      </c>
      <c r="L3" s="2496" t="s">
        <v>1361</v>
      </c>
      <c r="M3" s="2496" t="s">
        <v>1139</v>
      </c>
      <c r="N3" s="2496" t="s">
        <v>1367</v>
      </c>
      <c r="O3" s="2497" t="s">
        <v>1365</v>
      </c>
      <c r="P3" s="2500" t="s">
        <v>1368</v>
      </c>
    </row>
    <row r="4" spans="2:17" ht="36.75" hidden="1" customHeight="1" x14ac:dyDescent="0.35">
      <c r="B4" s="2501" t="s">
        <v>1369</v>
      </c>
      <c r="C4" s="2502">
        <v>5214.7218902759296</v>
      </c>
      <c r="D4" s="2502">
        <v>5275.2566126967804</v>
      </c>
      <c r="E4" s="2503">
        <v>5568.4919890070996</v>
      </c>
      <c r="F4" s="2503">
        <v>16058.47049197981</v>
      </c>
      <c r="G4" s="2503">
        <v>655.73867840262699</v>
      </c>
      <c r="H4" s="2504">
        <v>16714.209170382437</v>
      </c>
      <c r="I4" s="2503"/>
      <c r="J4" s="2504">
        <v>16714.209170382437</v>
      </c>
      <c r="K4" s="2505"/>
      <c r="L4" s="2506"/>
      <c r="M4" s="2506"/>
      <c r="N4" s="2506"/>
      <c r="O4" s="2506"/>
      <c r="P4" s="2507"/>
    </row>
    <row r="5" spans="2:17" ht="36.75" hidden="1" customHeight="1" x14ac:dyDescent="0.35">
      <c r="B5" s="2508" t="s">
        <v>1370</v>
      </c>
      <c r="C5" s="2509">
        <v>2839.66527107817</v>
      </c>
      <c r="D5" s="2509">
        <v>4977.9568236851901</v>
      </c>
      <c r="E5" s="2510">
        <v>6936.57637460155</v>
      </c>
      <c r="F5" s="2510">
        <v>14754.19846936491</v>
      </c>
      <c r="G5" s="2510">
        <v>840.38931076270796</v>
      </c>
      <c r="H5" s="2511">
        <v>15594.587780127618</v>
      </c>
      <c r="I5" s="2510"/>
      <c r="J5" s="2511">
        <v>15594.587780127618</v>
      </c>
      <c r="K5" s="2512"/>
      <c r="L5" s="2513"/>
      <c r="M5" s="2513"/>
      <c r="N5" s="2513"/>
      <c r="O5" s="2513"/>
      <c r="P5" s="2514"/>
    </row>
    <row r="6" spans="2:17" ht="36.75" hidden="1" customHeight="1" x14ac:dyDescent="0.35">
      <c r="B6" s="2508" t="s">
        <v>1371</v>
      </c>
      <c r="C6" s="2509">
        <v>5416.5670840581397</v>
      </c>
      <c r="D6" s="2509">
        <v>5784.1997965586697</v>
      </c>
      <c r="E6" s="2510">
        <v>7115.2421992932996</v>
      </c>
      <c r="F6" s="2510">
        <v>18316.009079910109</v>
      </c>
      <c r="G6" s="2510">
        <v>827.09146237467701</v>
      </c>
      <c r="H6" s="2511">
        <v>19143.100542284785</v>
      </c>
      <c r="I6" s="2510"/>
      <c r="J6" s="2511">
        <v>19143.100542284785</v>
      </c>
      <c r="K6" s="2512"/>
      <c r="L6" s="2513"/>
      <c r="M6" s="2513"/>
      <c r="N6" s="2513"/>
      <c r="O6" s="2513"/>
      <c r="P6" s="2514"/>
    </row>
    <row r="7" spans="2:17" ht="36.75" hidden="1" customHeight="1" x14ac:dyDescent="0.35">
      <c r="B7" s="2508" t="s">
        <v>1372</v>
      </c>
      <c r="C7" s="2509">
        <v>5861.6353332569397</v>
      </c>
      <c r="D7" s="2509">
        <v>5957.2254511733099</v>
      </c>
      <c r="E7" s="2510">
        <v>8182.36338756431</v>
      </c>
      <c r="F7" s="2510">
        <v>20001.22417199456</v>
      </c>
      <c r="G7" s="2510">
        <v>1253.2831636349699</v>
      </c>
      <c r="H7" s="2511">
        <v>21254.507335629529</v>
      </c>
      <c r="I7" s="2510"/>
      <c r="J7" s="2511">
        <v>21254.507335629529</v>
      </c>
      <c r="K7" s="2512"/>
      <c r="L7" s="2513"/>
      <c r="M7" s="2513"/>
      <c r="N7" s="2513"/>
      <c r="O7" s="2513"/>
      <c r="P7" s="2514"/>
    </row>
    <row r="8" spans="2:17" ht="36.75" hidden="1" customHeight="1" x14ac:dyDescent="0.35">
      <c r="B8" s="2508" t="s">
        <v>1373</v>
      </c>
      <c r="C8" s="2509">
        <v>4975.6665660804001</v>
      </c>
      <c r="D8" s="2509">
        <v>5992.1002963200799</v>
      </c>
      <c r="E8" s="2510">
        <v>6060.5916003251996</v>
      </c>
      <c r="F8" s="2510">
        <v>17028.358462725679</v>
      </c>
      <c r="G8" s="2510">
        <v>938.91897950630903</v>
      </c>
      <c r="H8" s="2511">
        <v>17967.277442231989</v>
      </c>
      <c r="I8" s="2510"/>
      <c r="J8" s="2511">
        <v>17967.277442231989</v>
      </c>
      <c r="K8" s="2512">
        <v>-4.5842391833264173</v>
      </c>
      <c r="L8" s="2513">
        <v>13.588792664568402</v>
      </c>
      <c r="M8" s="2513">
        <v>8.8372150357685086</v>
      </c>
      <c r="N8" s="2513">
        <v>7.4970239936328369</v>
      </c>
      <c r="O8" s="2513"/>
      <c r="P8" s="2514">
        <v>7.4970239936328369</v>
      </c>
    </row>
    <row r="9" spans="2:17" ht="36.75" hidden="1" customHeight="1" x14ac:dyDescent="0.35">
      <c r="B9" s="2508" t="s">
        <v>1374</v>
      </c>
      <c r="C9" s="2509">
        <v>2867.01388256578</v>
      </c>
      <c r="D9" s="2509">
        <v>5627.4004572771701</v>
      </c>
      <c r="E9" s="2510">
        <v>7245.22965731571</v>
      </c>
      <c r="F9" s="2510">
        <v>15739.643997158659</v>
      </c>
      <c r="G9" s="2510">
        <v>908.19579535301898</v>
      </c>
      <c r="H9" s="2511">
        <v>16647.839792511677</v>
      </c>
      <c r="I9" s="2510"/>
      <c r="J9" s="2511">
        <v>16647.839792511677</v>
      </c>
      <c r="K9" s="2512">
        <v>0.9630927900606423</v>
      </c>
      <c r="L9" s="2513">
        <v>13.046389444398514</v>
      </c>
      <c r="M9" s="2513">
        <v>4.4496487322521574</v>
      </c>
      <c r="N9" s="2513">
        <v>6.7539586633141369</v>
      </c>
      <c r="O9" s="2513"/>
      <c r="P9" s="2514">
        <v>6.7539586633141369</v>
      </c>
    </row>
    <row r="10" spans="2:17" ht="36.75" hidden="1" customHeight="1" x14ac:dyDescent="0.35">
      <c r="B10" s="2508" t="s">
        <v>1375</v>
      </c>
      <c r="C10" s="2509">
        <v>5486.30404961984</v>
      </c>
      <c r="D10" s="2509">
        <v>5704.34400035412</v>
      </c>
      <c r="E10" s="2510">
        <v>7500.9698506549803</v>
      </c>
      <c r="F10" s="2510">
        <v>18691.617900628939</v>
      </c>
      <c r="G10" s="2510">
        <v>874.94223462688797</v>
      </c>
      <c r="H10" s="2511">
        <v>19566.560135255826</v>
      </c>
      <c r="I10" s="2510"/>
      <c r="J10" s="2511">
        <v>19566.560135255826</v>
      </c>
      <c r="K10" s="2512">
        <v>1.2874753414750018</v>
      </c>
      <c r="L10" s="2513">
        <v>-1.3805850249512588</v>
      </c>
      <c r="M10" s="2513">
        <v>5.4211457678839281</v>
      </c>
      <c r="N10" s="2513">
        <v>2.2120742250486956</v>
      </c>
      <c r="O10" s="2513"/>
      <c r="P10" s="2514">
        <v>2.2120742250486956</v>
      </c>
    </row>
    <row r="11" spans="2:17" ht="36.75" hidden="1" customHeight="1" x14ac:dyDescent="0.35">
      <c r="B11" s="2508" t="s">
        <v>1376</v>
      </c>
      <c r="C11" s="2509">
        <v>5722.6254600799102</v>
      </c>
      <c r="D11" s="2509">
        <v>5630.9585846158498</v>
      </c>
      <c r="E11" s="2510">
        <v>9123.4013773228999</v>
      </c>
      <c r="F11" s="2510">
        <v>20476.985422018661</v>
      </c>
      <c r="G11" s="2510">
        <v>1009.90969990883</v>
      </c>
      <c r="H11" s="2511">
        <v>21486.89512192749</v>
      </c>
      <c r="I11" s="2510"/>
      <c r="J11" s="2511">
        <v>21486.89512192749</v>
      </c>
      <c r="K11" s="2512">
        <v>-2.3715203228070862</v>
      </c>
      <c r="L11" s="2513">
        <v>-5.476825902118577</v>
      </c>
      <c r="M11" s="2513">
        <v>11.500809059504675</v>
      </c>
      <c r="N11" s="2513">
        <v>1.0933576705793655</v>
      </c>
      <c r="O11" s="2513"/>
      <c r="P11" s="2514">
        <v>1.0933576705793655</v>
      </c>
    </row>
    <row r="12" spans="2:17" ht="36.75" hidden="1" customHeight="1" x14ac:dyDescent="0.35">
      <c r="B12" s="2508" t="s">
        <v>1377</v>
      </c>
      <c r="C12" s="2509">
        <v>5359.7039804506903</v>
      </c>
      <c r="D12" s="2509">
        <v>6545.9241885978699</v>
      </c>
      <c r="E12" s="2510">
        <v>6675.50992897162</v>
      </c>
      <c r="F12" s="2510">
        <v>18581.138098020179</v>
      </c>
      <c r="G12" s="2510">
        <v>829.44742312192102</v>
      </c>
      <c r="H12" s="2511">
        <v>19410.5855211421</v>
      </c>
      <c r="I12" s="2510"/>
      <c r="J12" s="2511">
        <v>19410.5855211421</v>
      </c>
      <c r="K12" s="2512">
        <v>7.7183108890035044</v>
      </c>
      <c r="L12" s="2513">
        <v>9.2425671282222908</v>
      </c>
      <c r="M12" s="2513">
        <v>10.146176630898964</v>
      </c>
      <c r="N12" s="2513">
        <v>8.0329815329595959</v>
      </c>
      <c r="O12" s="2513"/>
      <c r="P12" s="2514">
        <v>8.0329815329595959</v>
      </c>
    </row>
    <row r="13" spans="2:17" ht="36.75" hidden="1" customHeight="1" x14ac:dyDescent="0.35">
      <c r="B13" s="2508" t="s">
        <v>1378</v>
      </c>
      <c r="C13" s="2509">
        <v>3235.7703543647199</v>
      </c>
      <c r="D13" s="2509">
        <v>6075.1018380017304</v>
      </c>
      <c r="E13" s="2510">
        <v>7668.4101023572503</v>
      </c>
      <c r="F13" s="2510">
        <v>16979.2822947237</v>
      </c>
      <c r="G13" s="2510">
        <v>919.99022494082806</v>
      </c>
      <c r="H13" s="2511">
        <v>17899.27251966453</v>
      </c>
      <c r="I13" s="2510"/>
      <c r="J13" s="2511">
        <v>17899.27251966453</v>
      </c>
      <c r="K13" s="2512">
        <v>12.862039979692327</v>
      </c>
      <c r="L13" s="2513">
        <v>7.9557405612676462</v>
      </c>
      <c r="M13" s="2513">
        <v>5.8408147851358052</v>
      </c>
      <c r="N13" s="2513">
        <v>7.5170877588319769</v>
      </c>
      <c r="O13" s="2513"/>
      <c r="P13" s="2514">
        <v>7.5170877588319769</v>
      </c>
    </row>
    <row r="14" spans="2:17" ht="36.75" hidden="1" customHeight="1" x14ac:dyDescent="0.35">
      <c r="B14" s="2508" t="s">
        <v>1379</v>
      </c>
      <c r="C14" s="2509">
        <v>5932.4856611011401</v>
      </c>
      <c r="D14" s="2509">
        <v>6351.0704778551399</v>
      </c>
      <c r="E14" s="2510">
        <v>8750.9481082934199</v>
      </c>
      <c r="F14" s="2510">
        <v>21034.504247249701</v>
      </c>
      <c r="G14" s="2510">
        <v>1098.2356932713001</v>
      </c>
      <c r="H14" s="2511">
        <v>22132.739940521002</v>
      </c>
      <c r="I14" s="2510"/>
      <c r="J14" s="2511">
        <v>22132.739940521002</v>
      </c>
      <c r="K14" s="2512">
        <v>8.1326446264351233</v>
      </c>
      <c r="L14" s="2513">
        <v>11.337438230598849</v>
      </c>
      <c r="M14" s="2513">
        <v>16.664221860980973</v>
      </c>
      <c r="N14" s="2513">
        <v>13.115130035766114</v>
      </c>
      <c r="O14" s="2513"/>
      <c r="P14" s="2514">
        <v>13.115130035766114</v>
      </c>
    </row>
    <row r="15" spans="2:17" ht="36.75" hidden="1" customHeight="1" x14ac:dyDescent="0.35">
      <c r="B15" s="2508" t="s">
        <v>1380</v>
      </c>
      <c r="C15" s="2509">
        <v>5977.2116037539199</v>
      </c>
      <c r="D15" s="2509">
        <v>6442.4527203072903</v>
      </c>
      <c r="E15" s="2510">
        <v>9393.0151664352998</v>
      </c>
      <c r="F15" s="2510">
        <v>21812.67949049651</v>
      </c>
      <c r="G15" s="2510">
        <v>1225.7608237572899</v>
      </c>
      <c r="H15" s="2511">
        <v>23038.440314253799</v>
      </c>
      <c r="I15" s="2510"/>
      <c r="J15" s="2511">
        <v>23038.440314253799</v>
      </c>
      <c r="K15" s="2512">
        <v>4.4487647400648598</v>
      </c>
      <c r="L15" s="2513">
        <v>14.411296469281382</v>
      </c>
      <c r="M15" s="2513">
        <v>2.9551893856446014</v>
      </c>
      <c r="N15" s="2513">
        <v>7.220890610402563</v>
      </c>
      <c r="O15" s="2513"/>
      <c r="P15" s="2514">
        <v>7.220890610402563</v>
      </c>
    </row>
    <row r="16" spans="2:17" ht="36.75" hidden="1" customHeight="1" x14ac:dyDescent="0.35">
      <c r="B16" s="2508" t="s">
        <v>1381</v>
      </c>
      <c r="C16" s="2509">
        <v>5635.9079214067197</v>
      </c>
      <c r="D16" s="2509">
        <v>6706.2570347721703</v>
      </c>
      <c r="E16" s="2510">
        <v>7055.3201919241301</v>
      </c>
      <c r="F16" s="2510">
        <v>19397.48514810302</v>
      </c>
      <c r="G16" s="2510">
        <v>689.345706793663</v>
      </c>
      <c r="H16" s="2511">
        <v>20086.830854896682</v>
      </c>
      <c r="I16" s="2510"/>
      <c r="J16" s="2511">
        <v>20086.830854896682</v>
      </c>
      <c r="K16" s="2512">
        <v>5.1533432063314137</v>
      </c>
      <c r="L16" s="2513">
        <v>2.4493538506537931</v>
      </c>
      <c r="M16" s="2513">
        <v>5.6896067415634946</v>
      </c>
      <c r="N16" s="2513">
        <v>3.483899715534136</v>
      </c>
      <c r="O16" s="2513"/>
      <c r="P16" s="2514">
        <v>3.483899715534136</v>
      </c>
    </row>
    <row r="17" spans="2:16" ht="36.75" hidden="1" customHeight="1" x14ac:dyDescent="0.35">
      <c r="B17" s="2508" t="s">
        <v>1382</v>
      </c>
      <c r="C17" s="2509">
        <v>3302.3337532189398</v>
      </c>
      <c r="D17" s="2509">
        <v>6371.3989020734998</v>
      </c>
      <c r="E17" s="2510">
        <v>8441.0759832816602</v>
      </c>
      <c r="F17" s="2510">
        <v>18114.808638574097</v>
      </c>
      <c r="G17" s="2510">
        <v>764.557516348636</v>
      </c>
      <c r="H17" s="2511">
        <v>18879.366154922733</v>
      </c>
      <c r="I17" s="2510"/>
      <c r="J17" s="2511">
        <v>18879.366154922733</v>
      </c>
      <c r="K17" s="2512">
        <v>2.0571113387089639</v>
      </c>
      <c r="L17" s="2513">
        <v>4.8772361677681886</v>
      </c>
      <c r="M17" s="2513">
        <v>10.075959300701641</v>
      </c>
      <c r="N17" s="2513">
        <v>5.4756059732676334</v>
      </c>
      <c r="O17" s="2513"/>
      <c r="P17" s="2514">
        <v>5.4756059732676334</v>
      </c>
    </row>
    <row r="18" spans="2:16" ht="36.75" hidden="1" customHeight="1" x14ac:dyDescent="0.35">
      <c r="B18" s="2508" t="s">
        <v>1383</v>
      </c>
      <c r="C18" s="2509">
        <v>6388.1391599857197</v>
      </c>
      <c r="D18" s="2509">
        <v>6628.9300903678804</v>
      </c>
      <c r="E18" s="2510">
        <v>8615.3100223000492</v>
      </c>
      <c r="F18" s="2510">
        <v>21632.379272653649</v>
      </c>
      <c r="G18" s="2510">
        <v>929.64868997511701</v>
      </c>
      <c r="H18" s="2511">
        <v>22562.027962628767</v>
      </c>
      <c r="I18" s="2510"/>
      <c r="J18" s="2511">
        <v>22562.027962628767</v>
      </c>
      <c r="K18" s="2512">
        <v>7.6806506566423849</v>
      </c>
      <c r="L18" s="2513">
        <v>4.3750043946383386</v>
      </c>
      <c r="M18" s="2513">
        <v>-1.5499816055910998</v>
      </c>
      <c r="N18" s="2513">
        <v>1.9396063174348228</v>
      </c>
      <c r="O18" s="2513"/>
      <c r="P18" s="2514">
        <v>1.9396063174348228</v>
      </c>
    </row>
    <row r="19" spans="2:16" ht="36.75" hidden="1" customHeight="1" x14ac:dyDescent="0.35">
      <c r="B19" s="2508" t="s">
        <v>1384</v>
      </c>
      <c r="C19" s="2509">
        <v>6672.08143860783</v>
      </c>
      <c r="D19" s="2509">
        <v>6676.1803340762299</v>
      </c>
      <c r="E19" s="2510">
        <v>10403.6144884183</v>
      </c>
      <c r="F19" s="2510">
        <v>23751.876261102359</v>
      </c>
      <c r="G19" s="2510">
        <v>1886.5280273947899</v>
      </c>
      <c r="H19" s="2511">
        <v>25638.40428849715</v>
      </c>
      <c r="I19" s="2510"/>
      <c r="J19" s="2511">
        <v>25638.40428849715</v>
      </c>
      <c r="K19" s="2512">
        <v>11.62531763837012</v>
      </c>
      <c r="L19" s="2513">
        <v>3.6279290499440719</v>
      </c>
      <c r="M19" s="2513">
        <v>10.759051317134478</v>
      </c>
      <c r="N19" s="2513">
        <v>11.285329817378127</v>
      </c>
      <c r="O19" s="2513"/>
      <c r="P19" s="2514">
        <v>11.285329817378127</v>
      </c>
    </row>
    <row r="20" spans="2:16" ht="36.75" hidden="1" customHeight="1" x14ac:dyDescent="0.35">
      <c r="B20" s="2508" t="s">
        <v>1385</v>
      </c>
      <c r="C20" s="2509">
        <v>5593.3095933860204</v>
      </c>
      <c r="D20" s="2509">
        <v>7238.1768945220902</v>
      </c>
      <c r="E20" s="2510">
        <v>7910.4540465959299</v>
      </c>
      <c r="F20" s="2510">
        <v>20741.94053450404</v>
      </c>
      <c r="G20" s="2510">
        <v>666.74253695004597</v>
      </c>
      <c r="H20" s="2511">
        <v>21408.683071454085</v>
      </c>
      <c r="I20" s="2510"/>
      <c r="J20" s="2511">
        <v>21388.796326988278</v>
      </c>
      <c r="K20" s="2512">
        <v>-0.75583789896387543</v>
      </c>
      <c r="L20" s="2513">
        <v>7.9316950870194347</v>
      </c>
      <c r="M20" s="2513">
        <v>12.120411709317295</v>
      </c>
      <c r="N20" s="2513">
        <v>6.5806907326805515</v>
      </c>
      <c r="O20" s="2513"/>
      <c r="P20" s="2514">
        <v>6.4816868399835528</v>
      </c>
    </row>
    <row r="21" spans="2:16" ht="36.75" hidden="1" customHeight="1" x14ac:dyDescent="0.35">
      <c r="B21" s="2508" t="s">
        <v>1386</v>
      </c>
      <c r="C21" s="2509">
        <v>3782.09031461532</v>
      </c>
      <c r="D21" s="2509">
        <v>6501.1160960452098</v>
      </c>
      <c r="E21" s="2510">
        <v>8947.6938071437307</v>
      </c>
      <c r="F21" s="2510">
        <v>19230.900217804261</v>
      </c>
      <c r="G21" s="2510">
        <v>1070.5387167089</v>
      </c>
      <c r="H21" s="2511">
        <v>20301.43893451316</v>
      </c>
      <c r="I21" s="2510"/>
      <c r="J21" s="2511">
        <v>20286.758577540499</v>
      </c>
      <c r="K21" s="2512">
        <v>14.527803585229364</v>
      </c>
      <c r="L21" s="2513">
        <v>2.0359295653187672</v>
      </c>
      <c r="M21" s="2513">
        <v>6.001815702944441</v>
      </c>
      <c r="N21" s="2513">
        <v>7.5324180267547121</v>
      </c>
      <c r="O21" s="2513"/>
      <c r="P21" s="2514">
        <v>7.4546592881816309</v>
      </c>
    </row>
    <row r="22" spans="2:16" ht="36.75" hidden="1" customHeight="1" x14ac:dyDescent="0.35">
      <c r="B22" s="2508" t="s">
        <v>1387</v>
      </c>
      <c r="C22" s="2509">
        <v>7024.99187041194</v>
      </c>
      <c r="D22" s="2509">
        <v>7027.6057466987704</v>
      </c>
      <c r="E22" s="2510">
        <v>9952.8259068693296</v>
      </c>
      <c r="F22" s="2510">
        <v>24005.42352398004</v>
      </c>
      <c r="G22" s="2510">
        <v>1423.9138829824301</v>
      </c>
      <c r="H22" s="2511">
        <v>25429.33740696247</v>
      </c>
      <c r="I22" s="2510"/>
      <c r="J22" s="2511">
        <v>25393.765732592772</v>
      </c>
      <c r="K22" s="2512">
        <v>9.9692992666059013</v>
      </c>
      <c r="L22" s="2513">
        <v>6.0141780181115934</v>
      </c>
      <c r="M22" s="2513">
        <v>15.524872362192738</v>
      </c>
      <c r="N22" s="2513">
        <v>12.708562586142747</v>
      </c>
      <c r="O22" s="2513"/>
      <c r="P22" s="2514">
        <v>12.550900897093257</v>
      </c>
    </row>
    <row r="23" spans="2:16" ht="36.75" hidden="1" customHeight="1" x14ac:dyDescent="0.35">
      <c r="B23" s="2508" t="s">
        <v>1388</v>
      </c>
      <c r="C23" s="2509">
        <v>6736.6176705071803</v>
      </c>
      <c r="D23" s="2509">
        <v>7520.26861437364</v>
      </c>
      <c r="E23" s="2510">
        <v>11103.527046209399</v>
      </c>
      <c r="F23" s="2510">
        <v>25360.413331090218</v>
      </c>
      <c r="G23" s="2510">
        <v>1446.86410418164</v>
      </c>
      <c r="H23" s="2511">
        <v>26807.277435271859</v>
      </c>
      <c r="I23" s="2510"/>
      <c r="J23" s="2511">
        <v>26659.218574104369</v>
      </c>
      <c r="K23" s="2512">
        <v>0.96725785638516015</v>
      </c>
      <c r="L23" s="2513">
        <v>12.643281608033519</v>
      </c>
      <c r="M23" s="2513">
        <v>6.7275902867245776</v>
      </c>
      <c r="N23" s="2513">
        <v>4.5590713588175049</v>
      </c>
      <c r="O23" s="2513"/>
      <c r="P23" s="2514">
        <v>3.9815827620177373</v>
      </c>
    </row>
    <row r="24" spans="2:16" ht="36.75" hidden="1" customHeight="1" x14ac:dyDescent="0.35">
      <c r="B24" s="2508" t="s">
        <v>1389</v>
      </c>
      <c r="C24" s="2509">
        <v>5639.1366709189497</v>
      </c>
      <c r="D24" s="2509">
        <v>8630.4748306119891</v>
      </c>
      <c r="E24" s="2510">
        <v>8825.7425128401101</v>
      </c>
      <c r="F24" s="2510">
        <v>23095.354014371049</v>
      </c>
      <c r="G24" s="2510">
        <v>1296.9450076462099</v>
      </c>
      <c r="H24" s="2511">
        <v>24392.299022017258</v>
      </c>
      <c r="I24" s="2510"/>
      <c r="J24" s="2511">
        <v>23783.322243361246</v>
      </c>
      <c r="K24" s="2512">
        <v>0.81931952393836127</v>
      </c>
      <c r="L24" s="2513">
        <v>19.235478165000373</v>
      </c>
      <c r="M24" s="2513">
        <v>11.570618587160027</v>
      </c>
      <c r="N24" s="2513">
        <v>13.936475871051911</v>
      </c>
      <c r="O24" s="2513"/>
      <c r="P24" s="2514">
        <v>11.195234550677185</v>
      </c>
    </row>
    <row r="25" spans="2:16" ht="36.75" hidden="1" customHeight="1" x14ac:dyDescent="0.35">
      <c r="B25" s="2508" t="s">
        <v>1390</v>
      </c>
      <c r="C25" s="2509">
        <v>3949.82873497027</v>
      </c>
      <c r="D25" s="2509">
        <v>9006.2726966738992</v>
      </c>
      <c r="E25" s="2510">
        <v>10065.499876468501</v>
      </c>
      <c r="F25" s="2510">
        <v>23021.601308112669</v>
      </c>
      <c r="G25" s="2510">
        <v>1294.9688670507001</v>
      </c>
      <c r="H25" s="2511">
        <v>24316.570175163368</v>
      </c>
      <c r="I25" s="2510"/>
      <c r="J25" s="2511">
        <v>23275.273812507869</v>
      </c>
      <c r="K25" s="2512">
        <v>4.4350717831023161</v>
      </c>
      <c r="L25" s="2513">
        <v>38.534254174489178</v>
      </c>
      <c r="M25" s="2513">
        <v>12.492672340132231</v>
      </c>
      <c r="N25" s="2513">
        <v>19.777569725978111</v>
      </c>
      <c r="O25" s="2513"/>
      <c r="P25" s="2514">
        <v>14.731358997272054</v>
      </c>
    </row>
    <row r="26" spans="2:16" ht="36.75" hidden="1" customHeight="1" x14ac:dyDescent="0.35">
      <c r="B26" s="2508" t="s">
        <v>1391</v>
      </c>
      <c r="C26" s="2509">
        <v>7155.0466149821104</v>
      </c>
      <c r="D26" s="2509">
        <v>9666.6788593901001</v>
      </c>
      <c r="E26" s="2510">
        <v>10033.2299177736</v>
      </c>
      <c r="F26" s="2510">
        <v>26854.955392145814</v>
      </c>
      <c r="G26" s="2510">
        <v>1222.75780711486</v>
      </c>
      <c r="H26" s="2511">
        <v>28077.713199260674</v>
      </c>
      <c r="I26" s="2510"/>
      <c r="J26" s="2511">
        <v>26615.692516324245</v>
      </c>
      <c r="K26" s="2512">
        <v>1.8513152323768338</v>
      </c>
      <c r="L26" s="2513">
        <v>37.552947729474425</v>
      </c>
      <c r="M26" s="2513">
        <v>0.80785107321908356</v>
      </c>
      <c r="N26" s="2513">
        <v>10.414647263176775</v>
      </c>
      <c r="O26" s="2513"/>
      <c r="P26" s="2514">
        <v>4.8119164231051172</v>
      </c>
    </row>
    <row r="27" spans="2:16" ht="36.75" hidden="1" customHeight="1" x14ac:dyDescent="0.35">
      <c r="B27" s="2508" t="s">
        <v>1392</v>
      </c>
      <c r="C27" s="2509">
        <v>6713.5813223961804</v>
      </c>
      <c r="D27" s="2509">
        <v>10034.4140991769</v>
      </c>
      <c r="E27" s="2510">
        <v>12081.6351033843</v>
      </c>
      <c r="F27" s="2510">
        <v>28829.630524957378</v>
      </c>
      <c r="G27" s="2510">
        <v>1440.7585887702601</v>
      </c>
      <c r="H27" s="2511">
        <v>30270.389113727637</v>
      </c>
      <c r="I27" s="2510"/>
      <c r="J27" s="2511">
        <v>28749.432449024545</v>
      </c>
      <c r="K27" s="2512">
        <v>-0.34195718441692691</v>
      </c>
      <c r="L27" s="2513">
        <v>33.431591525838911</v>
      </c>
      <c r="M27" s="2513">
        <v>8.8089852269852713</v>
      </c>
      <c r="N27" s="2513">
        <v>12.91855051978969</v>
      </c>
      <c r="O27" s="2513"/>
      <c r="P27" s="2514">
        <v>7.8404919075554744</v>
      </c>
    </row>
    <row r="28" spans="2:16" ht="36.75" hidden="1" customHeight="1" x14ac:dyDescent="0.35">
      <c r="B28" s="2508" t="s">
        <v>1393</v>
      </c>
      <c r="C28" s="2509">
        <v>5646.1296987161804</v>
      </c>
      <c r="D28" s="2509">
        <v>10223.897499771199</v>
      </c>
      <c r="E28" s="2510">
        <v>10476.4968707106</v>
      </c>
      <c r="F28" s="2510">
        <v>26346.524069197978</v>
      </c>
      <c r="G28" s="2510">
        <v>1284.90775271486</v>
      </c>
      <c r="H28" s="2511">
        <v>27631.431821912836</v>
      </c>
      <c r="I28" s="2510"/>
      <c r="J28" s="2511">
        <v>26169.054882390366</v>
      </c>
      <c r="K28" s="2512">
        <v>0.12400883690750675</v>
      </c>
      <c r="L28" s="2513">
        <v>18.462746261739809</v>
      </c>
      <c r="M28" s="2513">
        <v>18.703858122632667</v>
      </c>
      <c r="N28" s="2513">
        <v>13.279325564891749</v>
      </c>
      <c r="O28" s="2513"/>
      <c r="P28" s="2514">
        <v>10.031115983785924</v>
      </c>
    </row>
    <row r="29" spans="2:16" ht="36.75" hidden="1" customHeight="1" x14ac:dyDescent="0.35">
      <c r="B29" s="2508" t="s">
        <v>1394</v>
      </c>
      <c r="C29" s="2509">
        <v>3697.0495669152101</v>
      </c>
      <c r="D29" s="2509">
        <v>9395.4113705173004</v>
      </c>
      <c r="E29" s="2510">
        <v>12102.7895514431</v>
      </c>
      <c r="F29" s="2510">
        <v>25195.250488875608</v>
      </c>
      <c r="G29" s="2510">
        <v>1427.22060443583</v>
      </c>
      <c r="H29" s="2511">
        <v>26622.47109331144</v>
      </c>
      <c r="I29" s="2510"/>
      <c r="J29" s="2511">
        <v>25459.415955917259</v>
      </c>
      <c r="K29" s="2512">
        <v>-6.3997500908596407</v>
      </c>
      <c r="L29" s="2513">
        <v>4.3207516244440711</v>
      </c>
      <c r="M29" s="2513">
        <v>20.240322884881749</v>
      </c>
      <c r="N29" s="2513">
        <v>9.4828378407711966</v>
      </c>
      <c r="O29" s="2513"/>
      <c r="P29" s="2514">
        <v>9.383958964365263</v>
      </c>
    </row>
    <row r="30" spans="2:16" ht="36.75" hidden="1" customHeight="1" x14ac:dyDescent="0.35">
      <c r="B30" s="2508" t="s">
        <v>1395</v>
      </c>
      <c r="C30" s="2509">
        <v>6939.9248309026598</v>
      </c>
      <c r="D30" s="2509">
        <v>10394.0595029912</v>
      </c>
      <c r="E30" s="2510">
        <v>10723.9290968037</v>
      </c>
      <c r="F30" s="2510">
        <v>28057.913430697561</v>
      </c>
      <c r="G30" s="2510">
        <v>1362.6559792185001</v>
      </c>
      <c r="H30" s="2511">
        <v>29420.569409916061</v>
      </c>
      <c r="I30" s="2510"/>
      <c r="J30" s="2511">
        <v>28008.454430867871</v>
      </c>
      <c r="K30" s="2512">
        <v>-3.0065741798104</v>
      </c>
      <c r="L30" s="2513">
        <v>7.5246178566750643</v>
      </c>
      <c r="M30" s="2513">
        <v>6.8841159296723049</v>
      </c>
      <c r="N30" s="2513">
        <v>4.782640954857925</v>
      </c>
      <c r="O30" s="2513"/>
      <c r="P30" s="2514">
        <v>5.2328599516597194</v>
      </c>
    </row>
    <row r="31" spans="2:16" ht="36.75" hidden="1" customHeight="1" x14ac:dyDescent="0.35">
      <c r="B31" s="2508" t="s">
        <v>1396</v>
      </c>
      <c r="C31" s="2509">
        <v>7709.5051539058704</v>
      </c>
      <c r="D31" s="2509">
        <v>10653.379783544</v>
      </c>
      <c r="E31" s="2510">
        <v>12366.7281584459</v>
      </c>
      <c r="F31" s="2510">
        <v>30729.613095895773</v>
      </c>
      <c r="G31" s="2510">
        <v>1669.0569700508499</v>
      </c>
      <c r="H31" s="2511">
        <v>32398.670065946622</v>
      </c>
      <c r="I31" s="2510"/>
      <c r="J31" s="2511">
        <v>30802.060628714651</v>
      </c>
      <c r="K31" s="2512">
        <v>14.834464404077991</v>
      </c>
      <c r="L31" s="2513">
        <v>6.1684287517880279</v>
      </c>
      <c r="M31" s="2513">
        <v>2.3597224433780468</v>
      </c>
      <c r="N31" s="2513">
        <v>7.0309005418559565</v>
      </c>
      <c r="O31" s="2513"/>
      <c r="P31" s="2514">
        <v>7.1397172216516367</v>
      </c>
    </row>
    <row r="32" spans="2:16" ht="36.75" hidden="1" customHeight="1" x14ac:dyDescent="0.35">
      <c r="B32" s="2508" t="s">
        <v>1397</v>
      </c>
      <c r="C32" s="2509">
        <v>6698.1951924257301</v>
      </c>
      <c r="D32" s="2509">
        <v>11056.656817785301</v>
      </c>
      <c r="E32" s="2510">
        <v>10733.016922593901</v>
      </c>
      <c r="F32" s="2510">
        <v>28487.8689328049</v>
      </c>
      <c r="G32" s="2510">
        <v>1319.6441156763799</v>
      </c>
      <c r="H32" s="2511">
        <v>29807.513048481302</v>
      </c>
      <c r="I32" s="2510">
        <v>9155.8140332681305</v>
      </c>
      <c r="J32" s="2511">
        <v>28038.905551824901</v>
      </c>
      <c r="K32" s="2512">
        <v>18.633392250071211</v>
      </c>
      <c r="L32" s="2513">
        <v>8.1452236589102824</v>
      </c>
      <c r="M32" s="2513">
        <v>2.4485288837384047</v>
      </c>
      <c r="N32" s="2513">
        <v>7.8753835146636959</v>
      </c>
      <c r="O32" s="2513"/>
      <c r="P32" s="2514">
        <v>7.1452739804248324</v>
      </c>
    </row>
    <row r="33" spans="1:16" ht="36.75" hidden="1" customHeight="1" x14ac:dyDescent="0.35">
      <c r="B33" s="2508" t="s">
        <v>1398</v>
      </c>
      <c r="C33" s="2509">
        <v>5521.7605367595897</v>
      </c>
      <c r="D33" s="2509">
        <v>10753.2266023134</v>
      </c>
      <c r="E33" s="2510">
        <v>12632.1772726409</v>
      </c>
      <c r="F33" s="2510">
        <v>28907.1644117139</v>
      </c>
      <c r="G33" s="2510">
        <v>1507.5897971006</v>
      </c>
      <c r="H33" s="2511">
        <v>30414.754208814498</v>
      </c>
      <c r="I33" s="2510">
        <v>8289.1183409702608</v>
      </c>
      <c r="J33" s="2511">
        <v>28715.703410291801</v>
      </c>
      <c r="K33" s="2512">
        <v>49.355869777177617</v>
      </c>
      <c r="L33" s="2513">
        <v>14.451897615222137</v>
      </c>
      <c r="M33" s="2513">
        <v>4.3740967233019177</v>
      </c>
      <c r="N33" s="2513">
        <v>14.244669858823983</v>
      </c>
      <c r="O33" s="2513"/>
      <c r="P33" s="2514">
        <v>12.790110582319627</v>
      </c>
    </row>
    <row r="34" spans="1:16" ht="36.75" hidden="1" customHeight="1" x14ac:dyDescent="0.35">
      <c r="B34" s="2508" t="s">
        <v>1399</v>
      </c>
      <c r="C34" s="2509">
        <v>5933.6847438275099</v>
      </c>
      <c r="D34" s="2509">
        <v>10335.453955297</v>
      </c>
      <c r="E34" s="2510">
        <v>12666.095119543699</v>
      </c>
      <c r="F34" s="2510">
        <v>28935.233818668199</v>
      </c>
      <c r="G34" s="2510">
        <v>1514.21219561713</v>
      </c>
      <c r="H34" s="2511">
        <v>30449.446014285299</v>
      </c>
      <c r="I34" s="2510">
        <v>8646.8078505608701</v>
      </c>
      <c r="J34" s="2511">
        <v>28924.771964333599</v>
      </c>
      <c r="K34" s="2512">
        <v>-14.499293747310958</v>
      </c>
      <c r="L34" s="2513">
        <v>-0.56383694626084946</v>
      </c>
      <c r="M34" s="2513">
        <v>18.110582466634057</v>
      </c>
      <c r="N34" s="2513">
        <v>3.4971335531747343</v>
      </c>
      <c r="O34" s="2513"/>
      <c r="P34" s="2514">
        <v>3.2715747872751706</v>
      </c>
    </row>
    <row r="35" spans="1:16" ht="36.75" hidden="1" customHeight="1" x14ac:dyDescent="0.35">
      <c r="B35" s="2508" t="s">
        <v>1400</v>
      </c>
      <c r="C35" s="2509">
        <v>7202.2462868388502</v>
      </c>
      <c r="D35" s="2509">
        <v>10288.8479682576</v>
      </c>
      <c r="E35" s="2510">
        <v>14492.356224556401</v>
      </c>
      <c r="F35" s="2510">
        <v>31983.4504796529</v>
      </c>
      <c r="G35" s="2510">
        <v>1822.41503439809</v>
      </c>
      <c r="H35" s="2511">
        <v>33805.865514051002</v>
      </c>
      <c r="I35" s="2510">
        <v>10196.4262946622</v>
      </c>
      <c r="J35" s="2511">
        <v>32149.438950012402</v>
      </c>
      <c r="K35" s="2512">
        <v>-6.57965533378011</v>
      </c>
      <c r="L35" s="2513">
        <v>-3.4217480526647819</v>
      </c>
      <c r="M35" s="2513">
        <v>17.188281644719396</v>
      </c>
      <c r="N35" s="2513">
        <v>4.3433741114683642</v>
      </c>
      <c r="O35" s="2513"/>
      <c r="P35" s="2514">
        <v>4.3743122823467218</v>
      </c>
    </row>
    <row r="36" spans="1:16" ht="30" hidden="1" customHeight="1" x14ac:dyDescent="0.35">
      <c r="B36" s="2508" t="s">
        <v>1401</v>
      </c>
      <c r="C36" s="2509">
        <v>6594.5584001929801</v>
      </c>
      <c r="D36" s="2509">
        <v>9859.2574619217885</v>
      </c>
      <c r="E36" s="2510">
        <v>11780.508482268882</v>
      </c>
      <c r="F36" s="2510">
        <v>28234.324344383647</v>
      </c>
      <c r="G36" s="2510">
        <v>1243.77931799466</v>
      </c>
      <c r="H36" s="2511">
        <v>29478.103662378307</v>
      </c>
      <c r="I36" s="2510">
        <v>9206.1217333342884</v>
      </c>
      <c r="J36" s="2511">
        <v>27670.021678911577</v>
      </c>
      <c r="K36" s="2512">
        <v>-1.5472345796960241</v>
      </c>
      <c r="L36" s="2513">
        <v>-10.829669181170715</v>
      </c>
      <c r="M36" s="2513">
        <v>9.7595258372315357</v>
      </c>
      <c r="N36" s="2513">
        <v>-1.1051220058755291</v>
      </c>
      <c r="O36" s="2513">
        <v>0.54946179425844832</v>
      </c>
      <c r="P36" s="2514">
        <v>-1.3156143781413761</v>
      </c>
    </row>
    <row r="37" spans="1:16" ht="30" hidden="1" customHeight="1" x14ac:dyDescent="0.35">
      <c r="B37" s="2508" t="s">
        <v>1402</v>
      </c>
      <c r="C37" s="2509">
        <v>5534.3477821477463</v>
      </c>
      <c r="D37" s="2509">
        <v>10803.006568891262</v>
      </c>
      <c r="E37" s="2510">
        <v>13432.67500869343</v>
      </c>
      <c r="F37" s="2510">
        <v>29770.029359732434</v>
      </c>
      <c r="G37" s="2510">
        <v>1549.06476274957</v>
      </c>
      <c r="H37" s="2511">
        <v>31319.094122482005</v>
      </c>
      <c r="I37" s="2510">
        <v>8432.7011061220619</v>
      </c>
      <c r="J37" s="2511">
        <v>29627.064639146676</v>
      </c>
      <c r="K37" s="2512">
        <v>0.22795710361518218</v>
      </c>
      <c r="L37" s="2513">
        <v>0.46293050838497152</v>
      </c>
      <c r="M37" s="2513">
        <v>6.3369735776764173</v>
      </c>
      <c r="N37" s="2513">
        <v>2.9733592698422058</v>
      </c>
      <c r="O37" s="2513">
        <v>1.7321838010458492</v>
      </c>
      <c r="P37" s="2514">
        <v>3.1737381314790127</v>
      </c>
    </row>
    <row r="38" spans="1:16" ht="30" hidden="1" customHeight="1" x14ac:dyDescent="0.35">
      <c r="B38" s="2508" t="s">
        <v>1403</v>
      </c>
      <c r="C38" s="2509">
        <v>6065.6929417586225</v>
      </c>
      <c r="D38" s="2509">
        <v>11178.184546768864</v>
      </c>
      <c r="E38" s="2510">
        <v>13825.626165678448</v>
      </c>
      <c r="F38" s="2510">
        <v>31069.503654205935</v>
      </c>
      <c r="G38" s="2510">
        <v>1761.0037014281399</v>
      </c>
      <c r="H38" s="2511">
        <v>32830.507355634072</v>
      </c>
      <c r="I38" s="2510">
        <v>9034.1280183107338</v>
      </c>
      <c r="J38" s="2511">
        <v>31013.790701816753</v>
      </c>
      <c r="K38" s="2512">
        <v>2.2247255058238267</v>
      </c>
      <c r="L38" s="2513">
        <v>8.1537840052004356</v>
      </c>
      <c r="M38" s="2513">
        <v>9.1546055448900034</v>
      </c>
      <c r="N38" s="2513">
        <v>7.8197197421316105</v>
      </c>
      <c r="O38" s="2513">
        <v>4.4793428331443579</v>
      </c>
      <c r="P38" s="2514">
        <v>7.2222479059092421</v>
      </c>
    </row>
    <row r="39" spans="1:16" ht="30" hidden="1" customHeight="1" x14ac:dyDescent="0.35">
      <c r="A39" s="2493" t="s">
        <v>1535</v>
      </c>
      <c r="B39" s="2508" t="s">
        <v>1404</v>
      </c>
      <c r="C39" s="2509">
        <v>7389.6090853503747</v>
      </c>
      <c r="D39" s="2509">
        <v>11073.646065268593</v>
      </c>
      <c r="E39" s="2510">
        <v>14115.385703088516</v>
      </c>
      <c r="F39" s="2510">
        <v>32578.640853707482</v>
      </c>
      <c r="G39" s="2510">
        <v>1826.61143537205</v>
      </c>
      <c r="H39" s="2511">
        <v>34405.25228907953</v>
      </c>
      <c r="I39" s="2510">
        <v>10412.74257126353</v>
      </c>
      <c r="J39" s="2511">
        <v>32455.801254355199</v>
      </c>
      <c r="K39" s="2512">
        <v>2.6014494790868241</v>
      </c>
      <c r="L39" s="2513">
        <v>7.6276576292328571</v>
      </c>
      <c r="M39" s="2513">
        <v>-2.6011679234682674</v>
      </c>
      <c r="N39" s="2513">
        <v>1.7730259702399849</v>
      </c>
      <c r="O39" s="2513">
        <v>2.1214911023731418</v>
      </c>
      <c r="P39" s="2514">
        <v>0.95293203971334606</v>
      </c>
    </row>
    <row r="40" spans="1:16" ht="30" hidden="1" customHeight="1" x14ac:dyDescent="0.35">
      <c r="A40" s="2493" t="s">
        <v>1536</v>
      </c>
      <c r="B40" s="2508" t="s">
        <v>1534</v>
      </c>
      <c r="C40" s="2509">
        <v>6818.0265576722977</v>
      </c>
      <c r="D40" s="2509">
        <v>10852.631248547283</v>
      </c>
      <c r="E40" s="2510">
        <v>13698.730610791674</v>
      </c>
      <c r="F40" s="2510">
        <v>31369.388417011258</v>
      </c>
      <c r="G40" s="2510">
        <v>1298.8839819232901</v>
      </c>
      <c r="H40" s="2511">
        <v>32668.272398934547</v>
      </c>
      <c r="I40" s="2510">
        <v>9814.1527234840942</v>
      </c>
      <c r="J40" s="2511">
        <v>30825.460335707088</v>
      </c>
      <c r="K40" s="2512">
        <v>3.3886750850940643</v>
      </c>
      <c r="L40" s="2513">
        <v>10.075543624477618</v>
      </c>
      <c r="M40" s="2513">
        <v>16.283016402984245</v>
      </c>
      <c r="N40" s="2513">
        <v>10.822164047912338</v>
      </c>
      <c r="O40" s="2513">
        <v>6.6046377373894245</v>
      </c>
      <c r="P40" s="2514">
        <v>11.403817074709409</v>
      </c>
    </row>
    <row r="41" spans="1:16" ht="30" hidden="1" customHeight="1" x14ac:dyDescent="0.35">
      <c r="B41" s="2508" t="s">
        <v>1405</v>
      </c>
      <c r="C41" s="2509">
        <v>5575.4810413153964</v>
      </c>
      <c r="D41" s="2509">
        <v>11129.000778113854</v>
      </c>
      <c r="E41" s="2510">
        <v>13985.675532808993</v>
      </c>
      <c r="F41" s="2510">
        <v>30690.157352238242</v>
      </c>
      <c r="G41" s="2510">
        <v>1653.0492482949701</v>
      </c>
      <c r="H41" s="2511">
        <v>32343.206600533213</v>
      </c>
      <c r="I41" s="2510">
        <v>8651.1997575921196</v>
      </c>
      <c r="J41" s="2511">
        <v>30582.889232479461</v>
      </c>
      <c r="K41" s="2512">
        <v>0.74323589313152638</v>
      </c>
      <c r="L41" s="2513">
        <v>3.0176248356761732</v>
      </c>
      <c r="M41" s="2513">
        <v>4.1168309644778134</v>
      </c>
      <c r="N41" s="2513">
        <v>3.2699300753914855</v>
      </c>
      <c r="O41" s="2513">
        <v>2.5910873481739998</v>
      </c>
      <c r="P41" s="2514">
        <v>3.2261872884627394</v>
      </c>
    </row>
    <row r="42" spans="1:16" ht="30" hidden="1" customHeight="1" x14ac:dyDescent="0.35">
      <c r="B42" s="2508" t="s">
        <v>1406</v>
      </c>
      <c r="C42" s="2509">
        <v>6161.5209245798442</v>
      </c>
      <c r="D42" s="2509">
        <v>10456.094778204329</v>
      </c>
      <c r="E42" s="2510">
        <v>12964.977454408709</v>
      </c>
      <c r="F42" s="2510">
        <v>29582.593157192881</v>
      </c>
      <c r="G42" s="2510">
        <v>1713.6201128733401</v>
      </c>
      <c r="H42" s="2511">
        <v>31296.213270066222</v>
      </c>
      <c r="I42" s="2510">
        <v>9011.5589441056982</v>
      </c>
      <c r="J42" s="2511">
        <v>29563.942829136591</v>
      </c>
      <c r="K42" s="2512">
        <v>1.5798357045326838</v>
      </c>
      <c r="L42" s="2513">
        <v>-6.4598125531328776</v>
      </c>
      <c r="M42" s="2513">
        <v>-6.2250251884161685</v>
      </c>
      <c r="N42" s="2513">
        <v>-4.673379149909934</v>
      </c>
      <c r="O42" s="2513">
        <v>-0.24982017256442646</v>
      </c>
      <c r="P42" s="2514">
        <v>-4.6748489619336766</v>
      </c>
    </row>
    <row r="43" spans="1:16" ht="30" hidden="1" customHeight="1" x14ac:dyDescent="0.35">
      <c r="B43" s="2508" t="s">
        <v>1407</v>
      </c>
      <c r="C43" s="2509">
        <v>7555.5107645871294</v>
      </c>
      <c r="D43" s="2509">
        <v>10970.438606089099</v>
      </c>
      <c r="E43" s="2510">
        <v>14033.356764529028</v>
      </c>
      <c r="F43" s="2510">
        <v>32559.306135205257</v>
      </c>
      <c r="G43" s="2510">
        <v>1881.2298894087301</v>
      </c>
      <c r="H43" s="2511">
        <v>34440.53602461399</v>
      </c>
      <c r="I43" s="2510">
        <v>10642.154318133849</v>
      </c>
      <c r="J43" s="2511">
        <v>32363.528740970101</v>
      </c>
      <c r="K43" s="2512">
        <v>2.245067057277069</v>
      </c>
      <c r="L43" s="2513">
        <v>-0.93200973348058369</v>
      </c>
      <c r="M43" s="2513">
        <v>-0.58113140005475827</v>
      </c>
      <c r="N43" s="2513">
        <v>0.10255334051323928</v>
      </c>
      <c r="O43" s="2513">
        <v>2.2031827378834521</v>
      </c>
      <c r="P43" s="2514">
        <v>-0.28430206563677984</v>
      </c>
    </row>
    <row r="44" spans="1:16" ht="30" customHeight="1" x14ac:dyDescent="0.35">
      <c r="B44" s="2508" t="s">
        <v>1408</v>
      </c>
      <c r="C44" s="2509">
        <v>6891.9467824161839</v>
      </c>
      <c r="D44" s="2509">
        <v>10870.865725353988</v>
      </c>
      <c r="E44" s="2510">
        <v>13415.571949300684</v>
      </c>
      <c r="F44" s="2510">
        <v>31178.384457070853</v>
      </c>
      <c r="G44" s="2510">
        <v>1349.95841510068</v>
      </c>
      <c r="H44" s="2511">
        <v>32528.342872171532</v>
      </c>
      <c r="I44" s="2510">
        <v>9858.5785299445852</v>
      </c>
      <c r="J44" s="2511">
        <v>31058.896701676782</v>
      </c>
      <c r="K44" s="2512">
        <v>1.0841879848752427</v>
      </c>
      <c r="L44" s="2513">
        <v>0.16801894756301294</v>
      </c>
      <c r="M44" s="2513">
        <v>-2.0670430679753764</v>
      </c>
      <c r="N44" s="2513">
        <v>-0.42833463935355098</v>
      </c>
      <c r="O44" s="2513">
        <v>0.45267082867160013</v>
      </c>
      <c r="P44" s="2514">
        <v>0.75728428197807318</v>
      </c>
    </row>
    <row r="45" spans="1:16" ht="30" customHeight="1" x14ac:dyDescent="0.35">
      <c r="B45" s="2515" t="s">
        <v>1409</v>
      </c>
      <c r="C45" s="2509">
        <v>5746.5362888207001</v>
      </c>
      <c r="D45" s="2509">
        <v>10551.539100972248</v>
      </c>
      <c r="E45" s="2510">
        <v>13679.626538931536</v>
      </c>
      <c r="F45" s="2510">
        <v>29977.701928724484</v>
      </c>
      <c r="G45" s="2510">
        <v>1564.1338103708899</v>
      </c>
      <c r="H45" s="2511">
        <v>31541.835739095375</v>
      </c>
      <c r="I45" s="2510">
        <v>8707.9944344039304</v>
      </c>
      <c r="J45" s="2511">
        <v>30806.992022305905</v>
      </c>
      <c r="K45" s="2512">
        <v>3.0679908377008474</v>
      </c>
      <c r="L45" s="2513">
        <v>-5.1888007616751679</v>
      </c>
      <c r="M45" s="2513">
        <v>-2.1883032618588771</v>
      </c>
      <c r="N45" s="2513">
        <v>-2.4777099912679148</v>
      </c>
      <c r="O45" s="2513">
        <v>0.65649480307017427</v>
      </c>
      <c r="P45" s="2514">
        <v>0.73277180623092875</v>
      </c>
    </row>
    <row r="46" spans="1:16" ht="30" customHeight="1" x14ac:dyDescent="0.35">
      <c r="B46" s="2515" t="s">
        <v>1410</v>
      </c>
      <c r="C46" s="2509">
        <v>6355.8692777087472</v>
      </c>
      <c r="D46" s="2509">
        <v>12036.739763245227</v>
      </c>
      <c r="E46" s="2510">
        <v>14407.111091679748</v>
      </c>
      <c r="F46" s="2510">
        <v>32799.720132633724</v>
      </c>
      <c r="G46" s="2510">
        <v>1979.6069196419201</v>
      </c>
      <c r="H46" s="2511">
        <v>34779.327052275643</v>
      </c>
      <c r="I46" s="2510">
        <v>9546.5889612640985</v>
      </c>
      <c r="J46" s="2511">
        <v>32968.970503172255</v>
      </c>
      <c r="K46" s="2512">
        <v>3.1542269434418273</v>
      </c>
      <c r="L46" s="2513">
        <v>15.116972622854789</v>
      </c>
      <c r="M46" s="2513">
        <v>11.123302314580158</v>
      </c>
      <c r="N46" s="2513">
        <v>11.129505516058401</v>
      </c>
      <c r="O46" s="2513">
        <v>5.9371527221530727</v>
      </c>
      <c r="P46" s="2514">
        <v>11.517501889767743</v>
      </c>
    </row>
    <row r="47" spans="1:16" ht="30" customHeight="1" x14ac:dyDescent="0.35">
      <c r="B47" s="2515" t="s">
        <v>1411</v>
      </c>
      <c r="C47" s="2509">
        <v>7829.7969070041399</v>
      </c>
      <c r="D47" s="2509">
        <v>11825.420113299324</v>
      </c>
      <c r="E47" s="2510">
        <v>14688.760022627999</v>
      </c>
      <c r="F47" s="2510">
        <v>34343.977042931474</v>
      </c>
      <c r="G47" s="2510">
        <v>1965.4922547838701</v>
      </c>
      <c r="H47" s="2511">
        <v>36309.469297715346</v>
      </c>
      <c r="I47" s="2510">
        <v>11042.90081678053</v>
      </c>
      <c r="J47" s="2511">
        <v>34069.495797353746</v>
      </c>
      <c r="K47" s="2512">
        <v>3.6302792883651449</v>
      </c>
      <c r="L47" s="2513">
        <v>7.7935034132151486</v>
      </c>
      <c r="M47" s="2513">
        <v>4.6703242075024889</v>
      </c>
      <c r="N47" s="2513">
        <v>5.4265510611265313</v>
      </c>
      <c r="O47" s="2513">
        <v>3.7656520161883265</v>
      </c>
      <c r="P47" s="2514">
        <v>5.2712640516977984</v>
      </c>
    </row>
    <row r="48" spans="1:16" ht="30" customHeight="1" x14ac:dyDescent="0.35">
      <c r="B48" s="2515" t="s">
        <v>1412</v>
      </c>
      <c r="C48" s="2509">
        <v>7302.5439367996978</v>
      </c>
      <c r="D48" s="2509">
        <v>12643.770558429384</v>
      </c>
      <c r="E48" s="2510">
        <v>13654.333123965858</v>
      </c>
      <c r="F48" s="2510">
        <v>33600.647619194933</v>
      </c>
      <c r="G48" s="2510">
        <v>1410.9057266426901</v>
      </c>
      <c r="H48" s="2511">
        <v>35011.553345837623</v>
      </c>
      <c r="I48" s="2510">
        <v>10400.130068433062</v>
      </c>
      <c r="J48" s="2511">
        <v>32731.283709822372</v>
      </c>
      <c r="K48" s="2512">
        <v>5.9576367512165689</v>
      </c>
      <c r="L48" s="2513">
        <v>16.308773172871341</v>
      </c>
      <c r="M48" s="2513">
        <v>1.7797316101578531</v>
      </c>
      <c r="N48" s="2513">
        <v>7.6339900972653254</v>
      </c>
      <c r="O48" s="2513">
        <v>5.4932010415452908</v>
      </c>
      <c r="P48" s="2514">
        <v>5.3845666966505661</v>
      </c>
    </row>
    <row r="49" spans="2:16" ht="30" customHeight="1" x14ac:dyDescent="0.35">
      <c r="B49" s="2515" t="s">
        <v>1413</v>
      </c>
      <c r="C49" s="2509">
        <v>5980.8364246692181</v>
      </c>
      <c r="D49" s="2509">
        <v>12483.047667656956</v>
      </c>
      <c r="E49" s="2510">
        <v>15311.866090718862</v>
      </c>
      <c r="F49" s="2510">
        <v>33775.750183045035</v>
      </c>
      <c r="G49" s="2510">
        <v>1699.7451622323099</v>
      </c>
      <c r="H49" s="2511">
        <v>35475.495345277348</v>
      </c>
      <c r="I49" s="2510">
        <v>9338.5059993536579</v>
      </c>
      <c r="J49" s="2511">
        <v>33247.959419414226</v>
      </c>
      <c r="K49" s="2512">
        <v>4.0772410382985811</v>
      </c>
      <c r="L49" s="2513">
        <v>18.305467555029338</v>
      </c>
      <c r="M49" s="2513">
        <v>11.931901409311536</v>
      </c>
      <c r="N49" s="2513">
        <v>12.471244979905507</v>
      </c>
      <c r="O49" s="2513">
        <v>7.2406059707465431</v>
      </c>
      <c r="P49" s="2514">
        <v>7.9234200967784432</v>
      </c>
    </row>
    <row r="50" spans="2:16" ht="30" customHeight="1" x14ac:dyDescent="0.35">
      <c r="B50" s="2515" t="s">
        <v>1414</v>
      </c>
      <c r="C50" s="2509">
        <v>6907.7670540165145</v>
      </c>
      <c r="D50" s="2509">
        <v>13664.54909881893</v>
      </c>
      <c r="E50" s="2510">
        <v>14719.234240030088</v>
      </c>
      <c r="F50" s="2510">
        <v>35291.550392865538</v>
      </c>
      <c r="G50" s="2510">
        <v>1930.3309672171099</v>
      </c>
      <c r="H50" s="2511">
        <v>37221.881360082647</v>
      </c>
      <c r="I50" s="2510">
        <v>10246.226664461239</v>
      </c>
      <c r="J50" s="2511">
        <v>34049.762852000844</v>
      </c>
      <c r="K50" s="2512">
        <v>8.6832776476913835</v>
      </c>
      <c r="L50" s="2513">
        <v>13.523673084171023</v>
      </c>
      <c r="M50" s="2513">
        <v>2.1664520136211962</v>
      </c>
      <c r="N50" s="2513">
        <v>7.0230062362497137</v>
      </c>
      <c r="O50" s="2513">
        <v>7.3286668781484821</v>
      </c>
      <c r="P50" s="2514">
        <v>3.2782107913396743</v>
      </c>
    </row>
    <row r="51" spans="2:16" ht="30" customHeight="1" x14ac:dyDescent="0.35">
      <c r="B51" s="2515" t="s">
        <v>1415</v>
      </c>
      <c r="C51" s="2509">
        <v>8299.8113888613516</v>
      </c>
      <c r="D51" s="2509">
        <v>13564.119674670117</v>
      </c>
      <c r="E51" s="2510">
        <v>14442.485551703607</v>
      </c>
      <c r="F51" s="2510">
        <v>36306.416615235081</v>
      </c>
      <c r="G51" s="2510">
        <v>2130.5593387530198</v>
      </c>
      <c r="H51" s="2511">
        <v>38436.975953988098</v>
      </c>
      <c r="I51" s="2510">
        <v>11577.661882939379</v>
      </c>
      <c r="J51" s="2511">
        <v>34838.393199632621</v>
      </c>
      <c r="K51" s="2512">
        <v>6.0028949337979043</v>
      </c>
      <c r="L51" s="2513">
        <v>14.703068006991018</v>
      </c>
      <c r="M51" s="2513">
        <v>-1.6766185201815773</v>
      </c>
      <c r="N51" s="2513">
        <v>5.859371391050928</v>
      </c>
      <c r="O51" s="2513">
        <v>4.8425778247164857</v>
      </c>
      <c r="P51" s="2514">
        <v>2.2568499600120333</v>
      </c>
    </row>
    <row r="52" spans="2:16" ht="30" customHeight="1" x14ac:dyDescent="0.35">
      <c r="B52" s="2515" t="s">
        <v>1416</v>
      </c>
      <c r="C52" s="2509">
        <v>7825.8094833748273</v>
      </c>
      <c r="D52" s="2509">
        <v>14475.425999739937</v>
      </c>
      <c r="E52" s="2510">
        <v>14989.167417200413</v>
      </c>
      <c r="F52" s="2510">
        <v>37290.402900315181</v>
      </c>
      <c r="G52" s="2510">
        <v>1531.99179418317</v>
      </c>
      <c r="H52" s="2511">
        <v>38822.394694498347</v>
      </c>
      <c r="I52" s="2510">
        <v>11000.537405954619</v>
      </c>
      <c r="J52" s="2511">
        <v>35992.525912430719</v>
      </c>
      <c r="K52" s="2512">
        <v>7.1655241119226787</v>
      </c>
      <c r="L52" s="2513">
        <v>14.486623534064535</v>
      </c>
      <c r="M52" s="2513">
        <v>9.7759025000765121</v>
      </c>
      <c r="N52" s="2513">
        <v>10.88452520520282</v>
      </c>
      <c r="O52" s="2513">
        <v>5.7730752747404637</v>
      </c>
      <c r="P52" s="2514">
        <v>9.9636856028035226</v>
      </c>
    </row>
    <row r="53" spans="2:16" ht="30" customHeight="1" x14ac:dyDescent="0.35">
      <c r="B53" s="2515" t="s">
        <v>1417</v>
      </c>
      <c r="C53" s="2509">
        <v>6440.0952519173761</v>
      </c>
      <c r="D53" s="2509">
        <v>13606.789949467182</v>
      </c>
      <c r="E53" s="2510">
        <v>14783.859808444335</v>
      </c>
      <c r="F53" s="2510">
        <v>34830.745009828897</v>
      </c>
      <c r="G53" s="2510">
        <v>1823.2860243372099</v>
      </c>
      <c r="H53" s="2511">
        <v>36654.03103416611</v>
      </c>
      <c r="I53" s="2510">
        <v>9524.6330820030034</v>
      </c>
      <c r="J53" s="2511">
        <v>34119.632724284318</v>
      </c>
      <c r="K53" s="2512">
        <v>7.6788394572011356</v>
      </c>
      <c r="L53" s="2513">
        <v>9.0021468452915911</v>
      </c>
      <c r="M53" s="2513">
        <v>-3.4483470476180145</v>
      </c>
      <c r="N53" s="2513">
        <v>3.3221120027169775</v>
      </c>
      <c r="O53" s="2513">
        <v>1.9931141304854236</v>
      </c>
      <c r="P53" s="2514">
        <v>2.6217347473093326</v>
      </c>
    </row>
    <row r="54" spans="2:16" ht="30" customHeight="1" x14ac:dyDescent="0.35">
      <c r="B54" s="2508" t="s">
        <v>1418</v>
      </c>
      <c r="C54" s="2516">
        <v>6996.0492387446448</v>
      </c>
      <c r="D54" s="2509">
        <v>15403.522765066386</v>
      </c>
      <c r="E54" s="2510">
        <v>15110.505526314391</v>
      </c>
      <c r="F54" s="2510">
        <v>37510.077530125418</v>
      </c>
      <c r="G54" s="2510">
        <v>2160.7263251180998</v>
      </c>
      <c r="H54" s="2511">
        <v>39670.803855243517</v>
      </c>
      <c r="I54" s="2510">
        <v>10307.703377629447</v>
      </c>
      <c r="J54" s="2517">
        <v>36365.322326629655</v>
      </c>
      <c r="K54" s="2512">
        <v>1.2780133440776495</v>
      </c>
      <c r="L54" s="2513">
        <v>12.726169401358163</v>
      </c>
      <c r="M54" s="2513">
        <v>2.6582312632827723</v>
      </c>
      <c r="N54" s="2513">
        <v>6.5792550125828342</v>
      </c>
      <c r="O54" s="2513">
        <v>0.59999368725110003</v>
      </c>
      <c r="P54" s="2514">
        <v>6.8005157178143065</v>
      </c>
    </row>
    <row r="55" spans="2:16" ht="30" customHeight="1" x14ac:dyDescent="0.35">
      <c r="B55" s="2508" t="s">
        <v>1419</v>
      </c>
      <c r="C55" s="2516">
        <v>8618.1453778363102</v>
      </c>
      <c r="D55" s="2509">
        <v>14368.641939026777</v>
      </c>
      <c r="E55" s="2510">
        <v>14877.838736429376</v>
      </c>
      <c r="F55" s="2510">
        <v>37864.626053292464</v>
      </c>
      <c r="G55" s="2510">
        <v>2195.2100545244898</v>
      </c>
      <c r="H55" s="2511">
        <v>40059.836107816955</v>
      </c>
      <c r="I55" s="2510">
        <v>11814.933670968589</v>
      </c>
      <c r="J55" s="2517">
        <v>36554.847233154986</v>
      </c>
      <c r="K55" s="2512">
        <v>3.8354364221116413</v>
      </c>
      <c r="L55" s="2513">
        <v>5.9312530680412578</v>
      </c>
      <c r="M55" s="2513">
        <v>3.0143923853495949</v>
      </c>
      <c r="N55" s="2513">
        <v>4.2221327603179333</v>
      </c>
      <c r="O55" s="2513">
        <v>2.0493929640392139</v>
      </c>
      <c r="P55" s="2514">
        <v>4.9269035563341106</v>
      </c>
    </row>
    <row r="56" spans="2:16" ht="30" customHeight="1" x14ac:dyDescent="0.35">
      <c r="B56" s="2508" t="s">
        <v>1420</v>
      </c>
      <c r="C56" s="2516">
        <v>8307.1000174430865</v>
      </c>
      <c r="D56" s="2509">
        <v>15641.880108560072</v>
      </c>
      <c r="E56" s="2510">
        <v>15629.01824725181</v>
      </c>
      <c r="F56" s="2510">
        <v>39577.998373254974</v>
      </c>
      <c r="G56" s="2510">
        <v>1525.53661149291</v>
      </c>
      <c r="H56" s="2511">
        <v>41103.534984747886</v>
      </c>
      <c r="I56" s="2510">
        <v>11698.721627530234</v>
      </c>
      <c r="J56" s="2517">
        <v>37938.653919517747</v>
      </c>
      <c r="K56" s="2512">
        <v>6.1500415399929409</v>
      </c>
      <c r="L56" s="2513">
        <v>8.0581677447081148</v>
      </c>
      <c r="M56" s="2513">
        <v>4.2687549764582258</v>
      </c>
      <c r="N56" s="2513">
        <v>5.8758361203638145</v>
      </c>
      <c r="O56" s="2513">
        <v>6.3468192126476168</v>
      </c>
      <c r="P56" s="2514">
        <v>5.4070337042249434</v>
      </c>
    </row>
    <row r="57" spans="2:16" ht="30" customHeight="1" x14ac:dyDescent="0.35">
      <c r="B57" s="2518" t="s">
        <v>1421</v>
      </c>
      <c r="C57" s="2516">
        <v>6773.6865158017472</v>
      </c>
      <c r="D57" s="2509">
        <v>15503.66745166508</v>
      </c>
      <c r="E57" s="2510">
        <v>15703.734759886021</v>
      </c>
      <c r="F57" s="2510">
        <v>37981.08872735285</v>
      </c>
      <c r="G57" s="2510">
        <v>2001.1304846599201</v>
      </c>
      <c r="H57" s="2511">
        <v>39982.219212012773</v>
      </c>
      <c r="I57" s="2510">
        <v>10181.681000196795</v>
      </c>
      <c r="J57" s="2517">
        <v>36692.292672214135</v>
      </c>
      <c r="K57" s="2512">
        <v>5.1799119552626678</v>
      </c>
      <c r="L57" s="2513">
        <v>13.940668660591598</v>
      </c>
      <c r="M57" s="2513">
        <v>6.2221568883943803</v>
      </c>
      <c r="N57" s="2513">
        <v>9.0800058927881082</v>
      </c>
      <c r="O57" s="2513">
        <v>6.8984066109097455</v>
      </c>
      <c r="P57" s="2514">
        <v>7.5401161809656685</v>
      </c>
    </row>
    <row r="58" spans="2:16" ht="30" customHeight="1" x14ac:dyDescent="0.35">
      <c r="B58" s="2518" t="s">
        <v>1422</v>
      </c>
      <c r="C58" s="2516">
        <v>7313.5915413156208</v>
      </c>
      <c r="D58" s="2509">
        <v>16060.094180088054</v>
      </c>
      <c r="E58" s="2510">
        <v>16246.19282292473</v>
      </c>
      <c r="F58" s="2510">
        <v>39619.878544328407</v>
      </c>
      <c r="G58" s="2510">
        <v>2146.6226640835298</v>
      </c>
      <c r="H58" s="2511">
        <v>41766.501208411937</v>
      </c>
      <c r="I58" s="2510">
        <v>10871.752684323899</v>
      </c>
      <c r="J58" s="2517">
        <v>37948.37749873977</v>
      </c>
      <c r="K58" s="2512">
        <v>4.5388803270909364</v>
      </c>
      <c r="L58" s="2513">
        <v>4.2624757014071264</v>
      </c>
      <c r="M58" s="2513">
        <v>7.5158789004946271</v>
      </c>
      <c r="N58" s="2513">
        <v>5.2827196565401096</v>
      </c>
      <c r="O58" s="2513">
        <v>5.4721142628007158</v>
      </c>
      <c r="P58" s="2514">
        <v>4.3531998916200223</v>
      </c>
    </row>
    <row r="59" spans="2:16" ht="30" customHeight="1" x14ac:dyDescent="0.35">
      <c r="B59" s="2518" t="s">
        <v>1423</v>
      </c>
      <c r="C59" s="2516">
        <v>8876.6722633697136</v>
      </c>
      <c r="D59" s="2509">
        <v>14331.640099766053</v>
      </c>
      <c r="E59" s="2510">
        <v>16737.825581826946</v>
      </c>
      <c r="F59" s="2510">
        <v>39946.137944962713</v>
      </c>
      <c r="G59" s="2510">
        <v>2509.1986312073</v>
      </c>
      <c r="H59" s="2511">
        <v>42455.336576170012</v>
      </c>
      <c r="I59" s="2510">
        <v>12403.680942878949</v>
      </c>
      <c r="J59" s="2517">
        <v>38795.826301435358</v>
      </c>
      <c r="K59" s="2512">
        <v>2.9997972208529688</v>
      </c>
      <c r="L59" s="2513">
        <v>-0.25751799938880993</v>
      </c>
      <c r="M59" s="2513">
        <v>12.501727423911845</v>
      </c>
      <c r="N59" s="2513">
        <v>5.9798059630244325</v>
      </c>
      <c r="O59" s="2513">
        <v>4.9830772504209477</v>
      </c>
      <c r="P59" s="2514">
        <v>6.1304566641652229</v>
      </c>
    </row>
    <row r="60" spans="2:16" ht="30" customHeight="1" x14ac:dyDescent="0.35">
      <c r="B60" s="2518" t="s">
        <v>1424</v>
      </c>
      <c r="C60" s="2516">
        <v>9158.1502358305734</v>
      </c>
      <c r="D60" s="2509">
        <v>15855.670220746899</v>
      </c>
      <c r="E60" s="2510">
        <v>17285.987200582538</v>
      </c>
      <c r="F60" s="2510">
        <v>42299.80765716001</v>
      </c>
      <c r="G60" s="2510">
        <v>1442.96488853953</v>
      </c>
      <c r="H60" s="2511">
        <v>43742.772545699539</v>
      </c>
      <c r="I60" s="2510">
        <v>11795.987622831282</v>
      </c>
      <c r="J60" s="2517">
        <v>40340.47282349506</v>
      </c>
      <c r="K60" s="2512">
        <v>10.244853397701576</v>
      </c>
      <c r="L60" s="2513">
        <v>1.3667801485694184</v>
      </c>
      <c r="M60" s="2513">
        <v>10.601874840232455</v>
      </c>
      <c r="N60" s="2513">
        <v>6.4209503195552031</v>
      </c>
      <c r="O60" s="2513">
        <v>10.129242698503418</v>
      </c>
      <c r="P60" s="2514">
        <v>6.3307963141562311</v>
      </c>
    </row>
    <row r="61" spans="2:16" ht="30" customHeight="1" x14ac:dyDescent="0.35">
      <c r="B61" s="2518" t="s">
        <v>1425</v>
      </c>
      <c r="C61" s="2516">
        <v>7152.7098800527137</v>
      </c>
      <c r="D61" s="2509">
        <v>14519.437670854972</v>
      </c>
      <c r="E61" s="2510">
        <v>14263.064522917282</v>
      </c>
      <c r="F61" s="2510">
        <v>35935.212073824965</v>
      </c>
      <c r="G61" s="2510">
        <v>1791.08579910514</v>
      </c>
      <c r="H61" s="2511">
        <v>37726.297872930103</v>
      </c>
      <c r="I61" s="2510">
        <v>9397.4259363558049</v>
      </c>
      <c r="J61" s="2517">
        <v>34424.081931340814</v>
      </c>
      <c r="K61" s="2512">
        <v>5.595525617649642</v>
      </c>
      <c r="L61" s="2513">
        <v>-6.3483674677529507</v>
      </c>
      <c r="M61" s="2513">
        <v>-9.1740611962500793</v>
      </c>
      <c r="N61" s="2513">
        <v>-5.6423114663051877</v>
      </c>
      <c r="O61" s="2513">
        <v>2.2707759491574109</v>
      </c>
      <c r="P61" s="2514">
        <v>-6.1817089521663036</v>
      </c>
    </row>
    <row r="62" spans="2:16" ht="30" customHeight="1" x14ac:dyDescent="0.35">
      <c r="B62" s="2518" t="s">
        <v>1426</v>
      </c>
      <c r="C62" s="2516">
        <v>7545.6435141050224</v>
      </c>
      <c r="D62" s="2509">
        <v>14938.538654850754</v>
      </c>
      <c r="E62" s="2510">
        <v>15749.083145223727</v>
      </c>
      <c r="F62" s="2510">
        <v>38233.265314179502</v>
      </c>
      <c r="G62" s="2510">
        <v>2172.7558125934702</v>
      </c>
      <c r="H62" s="2511">
        <v>40406.021126772976</v>
      </c>
      <c r="I62" s="2510">
        <v>9979.3916324232669</v>
      </c>
      <c r="J62" s="2517">
        <v>37114.218347449387</v>
      </c>
      <c r="K62" s="2512">
        <v>3.1728866929264967</v>
      </c>
      <c r="L62" s="2513">
        <v>-6.9834928280050121</v>
      </c>
      <c r="M62" s="2513">
        <v>-3.0598533645343622</v>
      </c>
      <c r="N62" s="2513">
        <v>-3.2573474968618115</v>
      </c>
      <c r="O62" s="2513">
        <v>1.4076240937238822</v>
      </c>
      <c r="P62" s="2514">
        <v>-2.1981418080867456</v>
      </c>
    </row>
    <row r="63" spans="2:16" ht="30" customHeight="1" x14ac:dyDescent="0.35">
      <c r="B63" s="2518" t="s">
        <v>1427</v>
      </c>
      <c r="C63" s="2516">
        <v>9692.2396012055633</v>
      </c>
      <c r="D63" s="2509">
        <v>14687.577519463281</v>
      </c>
      <c r="E63" s="2510">
        <v>17456.261712965617</v>
      </c>
      <c r="F63" s="2510">
        <v>41836.078833634456</v>
      </c>
      <c r="G63" s="2510">
        <v>2446.0061840870198</v>
      </c>
      <c r="H63" s="2511">
        <v>44282.085017721474</v>
      </c>
      <c r="I63" s="2510">
        <v>12301.176867229155</v>
      </c>
      <c r="J63" s="2517">
        <v>40990.440051528414</v>
      </c>
      <c r="K63" s="2512">
        <v>9.1877599356839283</v>
      </c>
      <c r="L63" s="2513">
        <v>2.4835777148983595</v>
      </c>
      <c r="M63" s="2513">
        <v>4.2922907018382972</v>
      </c>
      <c r="N63" s="2513">
        <v>4.302753408335505</v>
      </c>
      <c r="O63" s="2513">
        <v>8.4914551057082832</v>
      </c>
      <c r="P63" s="2514">
        <v>5.6568295080026871</v>
      </c>
    </row>
    <row r="64" spans="2:16" ht="30" customHeight="1" x14ac:dyDescent="0.35">
      <c r="B64" s="2518" t="s">
        <v>1428</v>
      </c>
      <c r="C64" s="2516">
        <v>9527.5758007498953</v>
      </c>
      <c r="D64" s="2509">
        <v>15807.688360163356</v>
      </c>
      <c r="E64" s="2510">
        <v>18649.48509802113</v>
      </c>
      <c r="F64" s="2510">
        <v>43984.749258934375</v>
      </c>
      <c r="G64" s="2510">
        <v>1465.28646099108</v>
      </c>
      <c r="H64" s="2511">
        <v>45450.035719925458</v>
      </c>
      <c r="I64" s="2510">
        <v>12317.434029012127</v>
      </c>
      <c r="J64" s="2517">
        <v>42465.435557788362</v>
      </c>
      <c r="K64" s="2512">
        <v>4.0338447765791301</v>
      </c>
      <c r="L64" s="2513">
        <v>-0.30261641365849812</v>
      </c>
      <c r="M64" s="2513">
        <v>7.8878798278448414</v>
      </c>
      <c r="N64" s="2513">
        <v>3.9029605918149883</v>
      </c>
      <c r="O64" s="2513">
        <v>4.4205404655696583</v>
      </c>
      <c r="P64" s="2514">
        <v>5.2675702230631458</v>
      </c>
    </row>
    <row r="65" spans="2:16" ht="30" customHeight="1" x14ac:dyDescent="0.35">
      <c r="B65" s="2518" t="s">
        <v>1429</v>
      </c>
      <c r="C65" s="2516">
        <v>7990.8939246651335</v>
      </c>
      <c r="D65" s="2509">
        <v>13791.896704765528</v>
      </c>
      <c r="E65" s="2510">
        <v>15886.23490601809</v>
      </c>
      <c r="F65" s="2510">
        <v>37669.025535448745</v>
      </c>
      <c r="G65" s="2510">
        <v>1745.7926436159403</v>
      </c>
      <c r="H65" s="2511">
        <v>39414.818179064685</v>
      </c>
      <c r="I65" s="2510">
        <v>10313.580252253181</v>
      </c>
      <c r="J65" s="2517">
        <v>36690.483059339851</v>
      </c>
      <c r="K65" s="2512">
        <v>11.718412443232523</v>
      </c>
      <c r="L65" s="2513">
        <v>-5.0108067721509997</v>
      </c>
      <c r="M65" s="2513">
        <v>11.380235856696629</v>
      </c>
      <c r="N65" s="2513">
        <v>4.4757116423717491</v>
      </c>
      <c r="O65" s="2513">
        <v>9.7489921399970854</v>
      </c>
      <c r="P65" s="2514">
        <v>6.5837663659974908</v>
      </c>
    </row>
    <row r="66" spans="2:16" ht="30" customHeight="1" x14ac:dyDescent="0.35">
      <c r="B66" s="2518" t="s">
        <v>1430</v>
      </c>
      <c r="C66" s="2516">
        <v>8132.3291928656981</v>
      </c>
      <c r="D66" s="2509">
        <v>14890.166285701942</v>
      </c>
      <c r="E66" s="2510">
        <v>17593.612094651231</v>
      </c>
      <c r="F66" s="2510">
        <v>40616.107573218869</v>
      </c>
      <c r="G66" s="2510">
        <v>2115.8542298876796</v>
      </c>
      <c r="H66" s="2511">
        <v>42731.961803106547</v>
      </c>
      <c r="I66" s="2510">
        <v>10743.97041639704</v>
      </c>
      <c r="J66" s="2517">
        <v>39754.958005501307</v>
      </c>
      <c r="K66" s="2512">
        <v>7.7751576477736819</v>
      </c>
      <c r="L66" s="2513">
        <v>-0.32380924444109382</v>
      </c>
      <c r="M66" s="2513">
        <v>11.711976706319561</v>
      </c>
      <c r="N66" s="2513">
        <v>5.7564209775468527</v>
      </c>
      <c r="O66" s="2513">
        <v>7.6615770994460206</v>
      </c>
      <c r="P66" s="2514">
        <v>7.1151698072428928</v>
      </c>
    </row>
    <row r="67" spans="2:16" ht="30" customHeight="1" x14ac:dyDescent="0.35">
      <c r="B67" s="2518" t="s">
        <v>1431</v>
      </c>
      <c r="C67" s="2516">
        <v>10735.110770976922</v>
      </c>
      <c r="D67" s="2509">
        <v>15224.353373918382</v>
      </c>
      <c r="E67" s="2510">
        <v>18690.368101671131</v>
      </c>
      <c r="F67" s="2510">
        <v>44649.832246566439</v>
      </c>
      <c r="G67" s="2510">
        <v>2345.4</v>
      </c>
      <c r="H67" s="2511">
        <v>46995.23224656644</v>
      </c>
      <c r="I67" s="2510">
        <v>13490.094368463455</v>
      </c>
      <c r="J67" s="2517">
        <v>44064.128404323055</v>
      </c>
      <c r="K67" s="2512">
        <v>10.759857501269792</v>
      </c>
      <c r="L67" s="2513">
        <v>3.6546248266182317</v>
      </c>
      <c r="M67" s="2513">
        <v>7.0697060401476506</v>
      </c>
      <c r="N67" s="2513">
        <v>6.1269635965857958</v>
      </c>
      <c r="O67" s="2513">
        <v>9.6650711884455944</v>
      </c>
      <c r="P67" s="2514">
        <v>7.4985492932760849</v>
      </c>
    </row>
    <row r="68" spans="2:16" ht="30" customHeight="1" x14ac:dyDescent="0.35">
      <c r="B68" s="2518" t="s">
        <v>1432</v>
      </c>
      <c r="C68" s="2516">
        <v>9966.4836426835391</v>
      </c>
      <c r="D68" s="2509">
        <v>15719.599300953501</v>
      </c>
      <c r="E68" s="2510">
        <v>19720.59246373982</v>
      </c>
      <c r="F68" s="2510">
        <v>45406.675407376853</v>
      </c>
      <c r="G68" s="2510">
        <v>1530.0709731302693</v>
      </c>
      <c r="H68" s="2511">
        <v>46936.746380507124</v>
      </c>
      <c r="I68" s="2510">
        <v>12866.220300461369</v>
      </c>
      <c r="J68" s="2517">
        <v>44227.546380507127</v>
      </c>
      <c r="K68" s="2512">
        <v>4.6067105747833494</v>
      </c>
      <c r="L68" s="2513">
        <v>-0.55725452832082567</v>
      </c>
      <c r="M68" s="2513">
        <v>5.7433616000065513</v>
      </c>
      <c r="N68" s="2513">
        <v>3.2710879915323972</v>
      </c>
      <c r="O68" s="2513">
        <v>4.4553619703312108</v>
      </c>
      <c r="P68" s="2514">
        <v>4.1495178362666962</v>
      </c>
    </row>
    <row r="69" spans="2:16" ht="30" customHeight="1" x14ac:dyDescent="0.35">
      <c r="B69" s="2518" t="s">
        <v>1433</v>
      </c>
      <c r="C69" s="2516">
        <v>8308.8836426835387</v>
      </c>
      <c r="D69" s="2509">
        <v>14338.21506281765</v>
      </c>
      <c r="E69" s="2510">
        <v>16839.382606770829</v>
      </c>
      <c r="F69" s="2510">
        <v>39486.481312272015</v>
      </c>
      <c r="G69" s="2510">
        <v>1862.7884822375997</v>
      </c>
      <c r="H69" s="2511">
        <v>41349.269794509615</v>
      </c>
      <c r="I69" s="2510">
        <v>10779.392127514509</v>
      </c>
      <c r="J69" s="2517">
        <v>39060.269794509615</v>
      </c>
      <c r="K69" s="2512">
        <v>3.9794010659668544</v>
      </c>
      <c r="L69" s="2513">
        <v>3.9611546529590385</v>
      </c>
      <c r="M69" s="2513">
        <v>5.9998338586297848</v>
      </c>
      <c r="N69" s="2513">
        <v>4.907929821359474</v>
      </c>
      <c r="O69" s="2513">
        <v>4.5164905286848835</v>
      </c>
      <c r="P69" s="2514">
        <v>6.458859457743003</v>
      </c>
    </row>
    <row r="70" spans="2:16" ht="30" customHeight="1" x14ac:dyDescent="0.35">
      <c r="B70" s="2518" t="s">
        <v>1434</v>
      </c>
      <c r="C70" s="2516">
        <v>8508.0836426835394</v>
      </c>
      <c r="D70" s="2509">
        <v>14985.841470678992</v>
      </c>
      <c r="E70" s="2510">
        <v>18469.448347871054</v>
      </c>
      <c r="F70" s="2510">
        <v>41963.373461233583</v>
      </c>
      <c r="G70" s="2510">
        <v>2192.1289497706894</v>
      </c>
      <c r="H70" s="2511">
        <v>44155.502411004272</v>
      </c>
      <c r="I70" s="2510">
        <v>11200.084282799216</v>
      </c>
      <c r="J70" s="2517">
        <v>41404.202411004269</v>
      </c>
      <c r="K70" s="2512">
        <v>4.6205022067660622</v>
      </c>
      <c r="L70" s="2513">
        <v>0.64253939909939106</v>
      </c>
      <c r="M70" s="2513">
        <v>4.9781491629344856</v>
      </c>
      <c r="N70" s="2513">
        <v>3.331325190397024</v>
      </c>
      <c r="O70" s="2513">
        <v>4.2453008406098292</v>
      </c>
      <c r="P70" s="2514">
        <v>4.1485250852855557</v>
      </c>
    </row>
    <row r="71" spans="2:16" ht="30" customHeight="1" x14ac:dyDescent="0.35">
      <c r="B71" s="2518" t="s">
        <v>1435</v>
      </c>
      <c r="C71" s="2516">
        <v>11116.283642683538</v>
      </c>
      <c r="D71" s="2509">
        <v>15024.857917406369</v>
      </c>
      <c r="E71" s="2510">
        <v>20229.916058064005</v>
      </c>
      <c r="F71" s="2510">
        <v>46371.057618153907</v>
      </c>
      <c r="G71" s="2510">
        <v>2422.4804473911568</v>
      </c>
      <c r="H71" s="2511">
        <v>48793.538065545064</v>
      </c>
      <c r="I71" s="2510">
        <v>14009.416896504983</v>
      </c>
      <c r="J71" s="2517">
        <v>45916.438065545066</v>
      </c>
      <c r="K71" s="2512">
        <v>3.5507120498201346</v>
      </c>
      <c r="L71" s="2513">
        <v>-1.3103706384914773</v>
      </c>
      <c r="M71" s="2513">
        <v>8.2371195046459462</v>
      </c>
      <c r="N71" s="2513">
        <v>3.8265707668888354</v>
      </c>
      <c r="O71" s="2513">
        <v>3.8496582296383224</v>
      </c>
      <c r="P71" s="2514">
        <v>4.2036679909463146</v>
      </c>
    </row>
    <row r="72" spans="2:16" ht="30" customHeight="1" x14ac:dyDescent="0.35">
      <c r="B72" s="2518" t="s">
        <v>1436</v>
      </c>
      <c r="C72" s="2516">
        <v>10531.357674455383</v>
      </c>
      <c r="D72" s="2509">
        <v>15381.652067059091</v>
      </c>
      <c r="E72" s="2510">
        <v>20924.891207407596</v>
      </c>
      <c r="F72" s="2510">
        <v>46837.90094892207</v>
      </c>
      <c r="G72" s="2510">
        <v>1581.5352372215605</v>
      </c>
      <c r="H72" s="2511">
        <v>48419.436186143634</v>
      </c>
      <c r="I72" s="2510">
        <v>13548.641048314676</v>
      </c>
      <c r="J72" s="2517">
        <v>46149.05699717965</v>
      </c>
      <c r="K72" s="2512">
        <v>5.6677365059091898</v>
      </c>
      <c r="L72" s="2513">
        <v>-2.1498463632842828</v>
      </c>
      <c r="M72" s="2513">
        <v>6.1068081290261347</v>
      </c>
      <c r="N72" s="2513">
        <v>3.1589104911887773</v>
      </c>
      <c r="O72" s="2513">
        <v>5.3039721994254592</v>
      </c>
      <c r="P72" s="2514">
        <v>4.3446014394310026</v>
      </c>
    </row>
    <row r="73" spans="2:16" ht="30" customHeight="1" x14ac:dyDescent="0.35">
      <c r="B73" s="2518" t="s">
        <v>1437</v>
      </c>
      <c r="C73" s="2516">
        <v>8827.4047609793943</v>
      </c>
      <c r="D73" s="2509">
        <v>13754.499463200611</v>
      </c>
      <c r="E73" s="2510">
        <v>17758.831557147867</v>
      </c>
      <c r="F73" s="2510">
        <v>40340.735781327872</v>
      </c>
      <c r="G73" s="2510">
        <v>1881.4959289166395</v>
      </c>
      <c r="H73" s="2511">
        <v>42222.231710244509</v>
      </c>
      <c r="I73" s="2510">
        <v>11385.560117623279</v>
      </c>
      <c r="J73" s="2517">
        <v>40079.057898135674</v>
      </c>
      <c r="K73" s="2512">
        <v>6.2405629997291499</v>
      </c>
      <c r="L73" s="2513">
        <v>-4.0710478749251706</v>
      </c>
      <c r="M73" s="2513">
        <v>5.4601108119447588</v>
      </c>
      <c r="N73" s="2513">
        <v>2.1111906451388052</v>
      </c>
      <c r="O73" s="2513">
        <v>5.6233967828437983</v>
      </c>
      <c r="P73" s="2514">
        <v>2.608246458577355</v>
      </c>
    </row>
    <row r="74" spans="2:16" ht="30" customHeight="1" x14ac:dyDescent="0.35">
      <c r="B74" s="2518" t="s">
        <v>1438</v>
      </c>
      <c r="C74" s="2516">
        <v>9018.7620027088142</v>
      </c>
      <c r="D74" s="2509">
        <v>14273.266217070894</v>
      </c>
      <c r="E74" s="2510">
        <v>19493.257358987797</v>
      </c>
      <c r="F74" s="2510">
        <v>42785.285578767507</v>
      </c>
      <c r="G74" s="2510">
        <v>2217.9387653211088</v>
      </c>
      <c r="H74" s="2511">
        <v>45003.224344088616</v>
      </c>
      <c r="I74" s="2510">
        <v>11814.582091669148</v>
      </c>
      <c r="J74" s="2517">
        <v>42309.734855105373</v>
      </c>
      <c r="K74" s="2512">
        <v>6.0022724443292077</v>
      </c>
      <c r="L74" s="2513">
        <v>-4.7549899350150469</v>
      </c>
      <c r="M74" s="2513">
        <v>5.5432571229706298</v>
      </c>
      <c r="N74" s="2513">
        <v>1.9198557072087112</v>
      </c>
      <c r="O74" s="2513">
        <v>5.4865462915637266</v>
      </c>
      <c r="P74" s="2514">
        <v>2.1870544325723671</v>
      </c>
    </row>
    <row r="75" spans="2:16" ht="30" customHeight="1" x14ac:dyDescent="0.35">
      <c r="B75" s="2518" t="s">
        <v>1439</v>
      </c>
      <c r="C75" s="2516">
        <v>11746.377549660456</v>
      </c>
      <c r="D75" s="2509">
        <v>15610.562503028017</v>
      </c>
      <c r="E75" s="2510">
        <v>21382.588114192029</v>
      </c>
      <c r="F75" s="2510">
        <v>48739.528166880496</v>
      </c>
      <c r="G75" s="2510">
        <v>2541.5819484231884</v>
      </c>
      <c r="H75" s="2511">
        <v>51281.110115303687</v>
      </c>
      <c r="I75" s="2510">
        <v>14834.561037604466</v>
      </c>
      <c r="J75" s="2517">
        <v>48133.502872341443</v>
      </c>
      <c r="K75" s="2512">
        <v>5.6682064548760422</v>
      </c>
      <c r="L75" s="2513">
        <v>3.8982371004194789</v>
      </c>
      <c r="M75" s="2513">
        <v>5.6978588186902073</v>
      </c>
      <c r="N75" s="2513">
        <v>5.0981587898320129</v>
      </c>
      <c r="O75" s="2513">
        <v>5.8899249497339099</v>
      </c>
      <c r="P75" s="2514">
        <v>4.8284773388378852</v>
      </c>
    </row>
    <row r="76" spans="2:16" ht="30" customHeight="1" x14ac:dyDescent="0.35">
      <c r="B76" s="2518" t="s">
        <v>1440</v>
      </c>
      <c r="C76" s="2516">
        <v>10755.484589212871</v>
      </c>
      <c r="D76" s="2509">
        <v>16431.673151069517</v>
      </c>
      <c r="E76" s="2510">
        <v>21911.712292187647</v>
      </c>
      <c r="F76" s="2510">
        <v>49098.87003247004</v>
      </c>
      <c r="G76" s="2510">
        <v>1678.4389120553599</v>
      </c>
      <c r="H76" s="2511">
        <v>50777.308944525401</v>
      </c>
      <c r="I76" s="2510">
        <v>13984.129782049295</v>
      </c>
      <c r="J76" s="2517">
        <v>48141.038452786976</v>
      </c>
      <c r="K76" s="2512">
        <v>2.1281863334783964</v>
      </c>
      <c r="L76" s="2513">
        <v>6.826451927482637</v>
      </c>
      <c r="M76" s="2513">
        <v>4.7160153665731315</v>
      </c>
      <c r="N76" s="2513">
        <v>4.8696823922467019</v>
      </c>
      <c r="O76" s="2513">
        <v>3.2142613578856896</v>
      </c>
      <c r="P76" s="2514">
        <v>4.3164077127926248</v>
      </c>
    </row>
    <row r="77" spans="2:16" ht="30" customHeight="1" x14ac:dyDescent="0.35">
      <c r="B77" s="2518" t="s">
        <v>1441</v>
      </c>
      <c r="C77" s="2516">
        <v>9119.4383253791402</v>
      </c>
      <c r="D77" s="2509">
        <v>15370.910491695426</v>
      </c>
      <c r="E77" s="2510">
        <v>18851.05859195103</v>
      </c>
      <c r="F77" s="2510">
        <v>43341.407409025589</v>
      </c>
      <c r="G77" s="2510">
        <v>2052.6837521906573</v>
      </c>
      <c r="H77" s="2511">
        <v>45394.091161216245</v>
      </c>
      <c r="I77" s="2510">
        <v>11960.009207290854</v>
      </c>
      <c r="J77" s="2517">
        <v>43074.722596229134</v>
      </c>
      <c r="K77" s="2512">
        <v>3.3082607210971986</v>
      </c>
      <c r="L77" s="2513">
        <v>11.751870962803352</v>
      </c>
      <c r="M77" s="2513">
        <v>6.1503316323958614</v>
      </c>
      <c r="N77" s="2513">
        <v>7.512297011534173</v>
      </c>
      <c r="O77" s="2513">
        <v>5.045417912979147</v>
      </c>
      <c r="P77" s="2514">
        <v>7.4743890081129081</v>
      </c>
    </row>
    <row r="78" spans="2:16" ht="30" customHeight="1" x14ac:dyDescent="0.35">
      <c r="B78" s="2518" t="s">
        <v>1442</v>
      </c>
      <c r="C78" s="2516">
        <v>9220.7734075569624</v>
      </c>
      <c r="D78" s="2509">
        <v>15805.720776491386</v>
      </c>
      <c r="E78" s="2510">
        <v>20883.638946169343</v>
      </c>
      <c r="F78" s="2510">
        <v>45910.133130217691</v>
      </c>
      <c r="G78" s="2510">
        <v>2448.1301078319702</v>
      </c>
      <c r="H78" s="2511">
        <v>48358.263238049665</v>
      </c>
      <c r="I78" s="2510">
        <v>12313.749647266275</v>
      </c>
      <c r="J78" s="2517">
        <v>45819.568199989444</v>
      </c>
      <c r="K78" s="2512">
        <v>2.2399017158615919</v>
      </c>
      <c r="L78" s="2513">
        <v>10.736537356724057</v>
      </c>
      <c r="M78" s="2513">
        <v>7.1326282805191425</v>
      </c>
      <c r="N78" s="2513">
        <v>7.4551078125177668</v>
      </c>
      <c r="O78" s="2513">
        <v>4.2250123764352736</v>
      </c>
      <c r="P78" s="2514">
        <v>8.2955692275167934</v>
      </c>
    </row>
    <row r="79" spans="2:16" ht="30" customHeight="1" x14ac:dyDescent="0.35">
      <c r="B79" s="2518" t="s">
        <v>1443</v>
      </c>
      <c r="C79" s="2516">
        <v>12123.638409477995</v>
      </c>
      <c r="D79" s="2509">
        <v>15658.412977134512</v>
      </c>
      <c r="E79" s="2510">
        <v>22858.916474285161</v>
      </c>
      <c r="F79" s="2510">
        <v>50640.967860897668</v>
      </c>
      <c r="G79" s="2510">
        <v>2685.8103371657753</v>
      </c>
      <c r="H79" s="2511">
        <v>53326.778198063446</v>
      </c>
      <c r="I79" s="2510">
        <v>15400.147870749068</v>
      </c>
      <c r="J79" s="2517">
        <v>50452.239545474913</v>
      </c>
      <c r="K79" s="2512">
        <v>3.2117208749896236</v>
      </c>
      <c r="L79" s="2513">
        <v>0.3065262644905431</v>
      </c>
      <c r="M79" s="2513">
        <v>6.9043483053076358</v>
      </c>
      <c r="N79" s="2513">
        <v>3.9891259728195223</v>
      </c>
      <c r="O79" s="2513">
        <v>3.8126293842526451</v>
      </c>
      <c r="P79" s="2514">
        <v>4.8173029901504805</v>
      </c>
    </row>
    <row r="80" spans="2:16" ht="30" customHeight="1" x14ac:dyDescent="0.35">
      <c r="B80" s="2518" t="s">
        <v>1444</v>
      </c>
      <c r="C80" s="2516">
        <v>11461.780979476744</v>
      </c>
      <c r="D80" s="2509">
        <v>17111.642940672173</v>
      </c>
      <c r="E80" s="2510">
        <v>23540.04081690883</v>
      </c>
      <c r="F80" s="2510">
        <v>52113.464737057744</v>
      </c>
      <c r="G80" s="2510">
        <v>1817.1436816483808</v>
      </c>
      <c r="H80" s="2511">
        <v>53930.608418706128</v>
      </c>
      <c r="I80" s="2510">
        <v>14931.985663147938</v>
      </c>
      <c r="J80" s="2517">
        <v>51974.495713836215</v>
      </c>
      <c r="K80" s="2512">
        <v>6.566848610170922</v>
      </c>
      <c r="L80" s="2513">
        <v>4.1381652577382084</v>
      </c>
      <c r="M80" s="2513">
        <v>7.4313157411333179</v>
      </c>
      <c r="N80" s="2513">
        <v>6.2100563021678283</v>
      </c>
      <c r="O80" s="2513">
        <v>6.7780826971111026</v>
      </c>
      <c r="P80" s="2514">
        <v>7.9629716853922901</v>
      </c>
    </row>
    <row r="81" spans="2:16" ht="30" customHeight="1" x14ac:dyDescent="0.35">
      <c r="B81" s="2518" t="s">
        <v>1445</v>
      </c>
      <c r="C81" s="2516">
        <v>9764.8486698409397</v>
      </c>
      <c r="D81" s="2509">
        <v>15735.722396023231</v>
      </c>
      <c r="E81" s="2510">
        <v>20636.72896072338</v>
      </c>
      <c r="F81" s="2510">
        <v>46137.300026587545</v>
      </c>
      <c r="G81" s="2510">
        <v>2232.9199856491564</v>
      </c>
      <c r="H81" s="2511">
        <v>48370.220012236699</v>
      </c>
      <c r="I81" s="2510">
        <v>12816.561282902014</v>
      </c>
      <c r="J81" s="2517">
        <v>46723.46833109585</v>
      </c>
      <c r="K81" s="2512">
        <v>7.0773036828994265</v>
      </c>
      <c r="L81" s="2513">
        <v>2.3733916382175693</v>
      </c>
      <c r="M81" s="2513">
        <v>9.4725203895700076</v>
      </c>
      <c r="N81" s="2513">
        <v>6.5562031861168748</v>
      </c>
      <c r="O81" s="2513">
        <v>7.161801138823563</v>
      </c>
      <c r="P81" s="2514">
        <v>8.4707353058754933</v>
      </c>
    </row>
    <row r="82" spans="2:16" ht="30" customHeight="1" x14ac:dyDescent="0.35">
      <c r="B82" s="2518" t="s">
        <v>1446</v>
      </c>
      <c r="C82" s="2516">
        <v>10015.516064203219</v>
      </c>
      <c r="D82" s="2509">
        <v>15927.287428308766</v>
      </c>
      <c r="E82" s="2510">
        <v>22368.577341693734</v>
      </c>
      <c r="F82" s="2510">
        <v>48311.380834205716</v>
      </c>
      <c r="G82" s="2510">
        <v>2605.1211798192157</v>
      </c>
      <c r="H82" s="2511">
        <v>50916.502014024933</v>
      </c>
      <c r="I82" s="2510">
        <v>13275.667616009101</v>
      </c>
      <c r="J82" s="2517">
        <v>48949.01335952826</v>
      </c>
      <c r="K82" s="2512">
        <v>8.6190455129817849</v>
      </c>
      <c r="L82" s="2513">
        <v>0.7691307061313637</v>
      </c>
      <c r="M82" s="2513">
        <v>7.1105347078257637</v>
      </c>
      <c r="N82" s="2513">
        <v>5.2901791848520645</v>
      </c>
      <c r="O82" s="2513">
        <v>7.8117388796870415</v>
      </c>
      <c r="P82" s="2514">
        <v>6.8299315826803024</v>
      </c>
    </row>
    <row r="83" spans="2:16" ht="30" customHeight="1" thickBot="1" x14ac:dyDescent="0.4">
      <c r="B83" s="2518" t="s">
        <v>1529</v>
      </c>
      <c r="C83" s="2516">
        <v>12771.245162962794</v>
      </c>
      <c r="D83" s="2509">
        <v>15950.123412604622</v>
      </c>
      <c r="E83" s="2510">
        <v>24820.817621938375</v>
      </c>
      <c r="F83" s="2510">
        <v>53542.186197505791</v>
      </c>
      <c r="G83" s="2510">
        <v>2878.1227821198036</v>
      </c>
      <c r="H83" s="2511">
        <v>56420.308979625595</v>
      </c>
      <c r="I83" s="2510">
        <v>16329.482513937979</v>
      </c>
      <c r="J83" s="2517">
        <v>54028.405251825126</v>
      </c>
      <c r="K83" s="2512">
        <v>5.3416864773739405</v>
      </c>
      <c r="L83" s="2513">
        <v>1.86296297010486</v>
      </c>
      <c r="M83" s="2513">
        <v>8.5826515436994981</v>
      </c>
      <c r="N83" s="2513">
        <v>5.8010832195268307</v>
      </c>
      <c r="O83" s="2513">
        <v>6.0345825961455972</v>
      </c>
      <c r="P83" s="2514">
        <v>7.0882199453739929</v>
      </c>
    </row>
    <row r="84" spans="2:16" ht="30" customHeight="1" thickTop="1" x14ac:dyDescent="0.45">
      <c r="B84" s="2490" t="s">
        <v>1447</v>
      </c>
      <c r="C84" s="2490"/>
      <c r="D84" s="2490"/>
      <c r="E84" s="2490"/>
      <c r="F84" s="2490"/>
      <c r="G84" s="2490"/>
      <c r="H84" s="2490"/>
      <c r="I84" s="2490"/>
      <c r="J84" s="2490"/>
      <c r="K84" s="2490"/>
      <c r="L84" s="2490"/>
      <c r="M84" s="2490"/>
      <c r="N84" s="2490"/>
      <c r="O84" s="2490"/>
      <c r="P84" s="2490"/>
    </row>
  </sheetData>
  <mergeCells count="3">
    <mergeCell ref="B2:B3"/>
    <mergeCell ref="C2:F2"/>
    <mergeCell ref="K2:P2"/>
  </mergeCells>
  <printOptions horizontalCentered="1"/>
  <pageMargins left="0" right="0" top="0.59055118110236227" bottom="0.74803149606299213" header="0.31496062992125984" footer="0.31496062992125984"/>
  <pageSetup paperSize="9" scale="54" orientation="portrait" r:id="rId1"/>
  <headerFooter>
    <oddHeader>&amp;C&amp;"Aptos"&amp;10&amp;K000000 PUBLIC&amp;1#_x000D_&amp;"Arialri"&amp;10&amp;K000000&amp;G</oddHeader>
    <oddFooter>&amp;C&amp;12 36&amp;10_x000D_&amp;1#&amp;"Aptos"&amp;10&amp;K000000 PUBLIC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066B2-0BB0-4DBD-9406-7782E6D065EB}">
  <dimension ref="A1:O83"/>
  <sheetViews>
    <sheetView showGridLines="0" view="pageBreakPreview" zoomScale="80" zoomScaleNormal="90" zoomScaleSheetLayoutView="80" workbookViewId="0">
      <pane xSplit="1" ySplit="3" topLeftCell="B7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15.5" x14ac:dyDescent="0.35"/>
  <cols>
    <col min="1" max="1" width="15.36328125" style="2493" customWidth="1"/>
    <col min="2" max="3" width="11.1796875" style="2493" customWidth="1"/>
    <col min="4" max="4" width="11.7265625" style="2493" customWidth="1"/>
    <col min="5" max="6" width="11.1796875" style="2493" customWidth="1"/>
    <col min="7" max="7" width="13.90625" style="2493" customWidth="1"/>
    <col min="8" max="8" width="11.1796875" style="2493" customWidth="1"/>
    <col min="9" max="9" width="14.453125" style="2493" customWidth="1"/>
    <col min="10" max="14" width="9" style="2493" customWidth="1"/>
    <col min="15" max="15" width="3.1796875" style="2493" customWidth="1"/>
    <col min="16" max="16384" width="9.1796875" style="2493"/>
  </cols>
  <sheetData>
    <row r="1" spans="1:15" ht="25.5" customHeight="1" thickBot="1" x14ac:dyDescent="0.4">
      <c r="A1" s="2519" t="s">
        <v>1448</v>
      </c>
      <c r="B1" s="2520"/>
      <c r="C1" s="2520"/>
      <c r="D1" s="2520"/>
      <c r="E1" s="2520"/>
      <c r="F1" s="2520"/>
      <c r="G1" s="2520"/>
      <c r="H1" s="2520"/>
      <c r="I1" s="2520"/>
      <c r="J1" s="2520"/>
      <c r="K1" s="2520"/>
      <c r="L1" s="2520"/>
      <c r="M1" s="2520"/>
      <c r="N1" s="2520"/>
      <c r="O1" s="2521"/>
    </row>
    <row r="2" spans="1:15" ht="15.75" customHeight="1" x14ac:dyDescent="0.35">
      <c r="A2" s="3078" t="s">
        <v>1358</v>
      </c>
      <c r="B2" s="3080"/>
      <c r="C2" s="3080"/>
      <c r="D2" s="3080"/>
      <c r="E2" s="3080"/>
      <c r="F2" s="3080"/>
      <c r="G2" s="3080"/>
      <c r="H2" s="3080"/>
      <c r="I2" s="3080"/>
      <c r="J2" s="3081" t="s">
        <v>1449</v>
      </c>
      <c r="K2" s="3082"/>
      <c r="L2" s="3082"/>
      <c r="M2" s="3082"/>
      <c r="N2" s="3083"/>
    </row>
    <row r="3" spans="1:15" ht="105" customHeight="1" thickBot="1" x14ac:dyDescent="0.4">
      <c r="A3" s="3079"/>
      <c r="B3" s="2522" t="s">
        <v>1360</v>
      </c>
      <c r="C3" s="2522" t="s">
        <v>1361</v>
      </c>
      <c r="D3" s="2522" t="s">
        <v>1139</v>
      </c>
      <c r="E3" s="2523" t="s">
        <v>1450</v>
      </c>
      <c r="F3" s="2522" t="s">
        <v>1363</v>
      </c>
      <c r="G3" s="2524" t="s">
        <v>1451</v>
      </c>
      <c r="H3" s="2523" t="s">
        <v>1452</v>
      </c>
      <c r="I3" s="2524" t="s">
        <v>1453</v>
      </c>
      <c r="J3" s="2525" t="s">
        <v>1360</v>
      </c>
      <c r="K3" s="2522" t="s">
        <v>1361</v>
      </c>
      <c r="L3" s="2522" t="s">
        <v>1139</v>
      </c>
      <c r="M3" s="2523" t="s">
        <v>1450</v>
      </c>
      <c r="N3" s="2526" t="s">
        <v>1365</v>
      </c>
    </row>
    <row r="4" spans="1:15" ht="30" hidden="1" customHeight="1" x14ac:dyDescent="0.35">
      <c r="A4" s="2508" t="s">
        <v>1369</v>
      </c>
      <c r="B4" s="2527">
        <v>1809.9572482912699</v>
      </c>
      <c r="C4" s="2527">
        <v>2517.9878747981902</v>
      </c>
      <c r="D4" s="2510">
        <v>2441.5909470122001</v>
      </c>
      <c r="E4" s="2528">
        <v>6769.5360701016598</v>
      </c>
      <c r="F4" s="2510">
        <v>281.85998328993202</v>
      </c>
      <c r="G4" s="2529">
        <v>7051.3960533915915</v>
      </c>
      <c r="H4" s="2528"/>
      <c r="I4" s="2529">
        <v>7051.3960533915915</v>
      </c>
      <c r="J4" s="2530">
        <v>26.73679894084809</v>
      </c>
      <c r="K4" s="2531">
        <v>37.195870569611678</v>
      </c>
      <c r="L4" s="2531">
        <v>36.06733048954024</v>
      </c>
      <c r="M4" s="2531">
        <v>100</v>
      </c>
      <c r="N4" s="2532"/>
    </row>
    <row r="5" spans="1:15" ht="30" hidden="1" customHeight="1" x14ac:dyDescent="0.35">
      <c r="A5" s="2508" t="s">
        <v>1370</v>
      </c>
      <c r="B5" s="2527">
        <v>1057.7242177558701</v>
      </c>
      <c r="C5" s="2527">
        <v>2589.8599723042098</v>
      </c>
      <c r="D5" s="2510">
        <v>2423.4875419886298</v>
      </c>
      <c r="E5" s="2528">
        <v>6071.0717320487092</v>
      </c>
      <c r="F5" s="2510">
        <v>338.63742459702701</v>
      </c>
      <c r="G5" s="2529">
        <v>6409.7091566457366</v>
      </c>
      <c r="H5" s="2528"/>
      <c r="I5" s="2529">
        <v>6409.7091566457366</v>
      </c>
      <c r="J5" s="2530">
        <v>17.422364031250485</v>
      </c>
      <c r="K5" s="2531">
        <v>42.659024412980386</v>
      </c>
      <c r="L5" s="2531">
        <v>39.918611555769139</v>
      </c>
      <c r="M5" s="2531">
        <v>100</v>
      </c>
      <c r="N5" s="2532"/>
    </row>
    <row r="6" spans="1:15" ht="30" hidden="1" customHeight="1" x14ac:dyDescent="0.35">
      <c r="A6" s="2508" t="s">
        <v>1371</v>
      </c>
      <c r="B6" s="2527">
        <v>1829.5752264835101</v>
      </c>
      <c r="C6" s="2527">
        <v>2572.4352694223999</v>
      </c>
      <c r="D6" s="2510">
        <v>2515.3405248413301</v>
      </c>
      <c r="E6" s="2528">
        <v>6917.35102074724</v>
      </c>
      <c r="F6" s="2510">
        <v>325.47760208797899</v>
      </c>
      <c r="G6" s="2529">
        <v>7242.828622835219</v>
      </c>
      <c r="H6" s="2528"/>
      <c r="I6" s="2529">
        <v>7242.828622835219</v>
      </c>
      <c r="J6" s="2530">
        <v>26.449073077194683</v>
      </c>
      <c r="K6" s="2531">
        <v>37.188155721849071</v>
      </c>
      <c r="L6" s="2531">
        <v>36.362771200956246</v>
      </c>
      <c r="M6" s="2531">
        <v>100</v>
      </c>
      <c r="N6" s="2532"/>
    </row>
    <row r="7" spans="1:15" ht="30" hidden="1" customHeight="1" x14ac:dyDescent="0.35">
      <c r="A7" s="2508" t="s">
        <v>1372</v>
      </c>
      <c r="B7" s="2527">
        <v>2235.4561908619899</v>
      </c>
      <c r="C7" s="2527">
        <v>2304.0211741430899</v>
      </c>
      <c r="D7" s="2510">
        <v>2704.7975819441199</v>
      </c>
      <c r="E7" s="2528">
        <v>7244.2749469491991</v>
      </c>
      <c r="F7" s="2510">
        <v>386.08959709593398</v>
      </c>
      <c r="G7" s="2529">
        <v>7630.3645440451328</v>
      </c>
      <c r="H7" s="2528"/>
      <c r="I7" s="2529">
        <v>7630.3645440451328</v>
      </c>
      <c r="J7" s="2530">
        <v>30.858246094088592</v>
      </c>
      <c r="K7" s="2531">
        <v>31.804717394297526</v>
      </c>
      <c r="L7" s="2531">
        <v>37.337036511613888</v>
      </c>
      <c r="M7" s="2531">
        <v>100</v>
      </c>
      <c r="N7" s="2532"/>
    </row>
    <row r="8" spans="1:15" ht="30" hidden="1" customHeight="1" x14ac:dyDescent="0.35">
      <c r="A8" s="2508" t="s">
        <v>1373</v>
      </c>
      <c r="B8" s="2527">
        <v>2064.8748987223798</v>
      </c>
      <c r="C8" s="2527">
        <v>2995.6023662952098</v>
      </c>
      <c r="D8" s="2510">
        <v>2646.2269700768902</v>
      </c>
      <c r="E8" s="2528">
        <v>7706.7042350944794</v>
      </c>
      <c r="F8" s="2510">
        <v>537.91551536489101</v>
      </c>
      <c r="G8" s="2529">
        <v>8244.6197504593711</v>
      </c>
      <c r="H8" s="2528"/>
      <c r="I8" s="2529">
        <v>8244.6197504593711</v>
      </c>
      <c r="J8" s="2530">
        <v>26.793228800963139</v>
      </c>
      <c r="K8" s="2531">
        <v>38.870083435328375</v>
      </c>
      <c r="L8" s="2531">
        <v>34.33668776370849</v>
      </c>
      <c r="M8" s="2531">
        <v>100</v>
      </c>
      <c r="N8" s="2532"/>
    </row>
    <row r="9" spans="1:15" ht="30" hidden="1" customHeight="1" x14ac:dyDescent="0.35">
      <c r="A9" s="2508" t="s">
        <v>1374</v>
      </c>
      <c r="B9" s="2527">
        <v>1261.1085672484</v>
      </c>
      <c r="C9" s="2527">
        <v>3015.2214916460498</v>
      </c>
      <c r="D9" s="2510">
        <v>2616.1654285958198</v>
      </c>
      <c r="E9" s="2528">
        <v>6892.4954874902687</v>
      </c>
      <c r="F9" s="2510">
        <v>486.23551708505101</v>
      </c>
      <c r="G9" s="2529">
        <v>7378.7310045753202</v>
      </c>
      <c r="H9" s="2528"/>
      <c r="I9" s="2529">
        <v>7378.7310045753202</v>
      </c>
      <c r="J9" s="2530">
        <v>18.296835587883738</v>
      </c>
      <c r="K9" s="2531">
        <v>43.746441287028944</v>
      </c>
      <c r="L9" s="2531">
        <v>37.956723125087336</v>
      </c>
      <c r="M9" s="2531">
        <v>100</v>
      </c>
      <c r="N9" s="2532"/>
    </row>
    <row r="10" spans="1:15" ht="30" hidden="1" customHeight="1" x14ac:dyDescent="0.35">
      <c r="A10" s="2508" t="s">
        <v>1375</v>
      </c>
      <c r="B10" s="2527">
        <v>2193.3218937784</v>
      </c>
      <c r="C10" s="2527">
        <v>2900.2811029219802</v>
      </c>
      <c r="D10" s="2510">
        <v>3024.28289465326</v>
      </c>
      <c r="E10" s="2528">
        <v>8117.8858913536396</v>
      </c>
      <c r="F10" s="2510">
        <v>461.74849334940001</v>
      </c>
      <c r="G10" s="2529">
        <v>8579.6343847030403</v>
      </c>
      <c r="H10" s="2528"/>
      <c r="I10" s="2529">
        <v>8579.6343847030403</v>
      </c>
      <c r="J10" s="2530">
        <v>27.018387830685171</v>
      </c>
      <c r="K10" s="2531">
        <v>35.727049403479171</v>
      </c>
      <c r="L10" s="2531">
        <v>37.254562765835672</v>
      </c>
      <c r="M10" s="2531">
        <v>100</v>
      </c>
      <c r="N10" s="2532"/>
    </row>
    <row r="11" spans="1:15" ht="30" hidden="1" customHeight="1" x14ac:dyDescent="0.35">
      <c r="A11" s="2508" t="s">
        <v>1376</v>
      </c>
      <c r="B11" s="2527">
        <v>2538.3426354979601</v>
      </c>
      <c r="C11" s="2527">
        <v>2639.7976695318198</v>
      </c>
      <c r="D11" s="2510">
        <v>4246.9866835400799</v>
      </c>
      <c r="E11" s="2528">
        <v>9425.1269885698603</v>
      </c>
      <c r="F11" s="2510">
        <v>459.71897356165101</v>
      </c>
      <c r="G11" s="2529">
        <v>9884.8459621315105</v>
      </c>
      <c r="H11" s="2528"/>
      <c r="I11" s="2529">
        <v>9884.8459621315105</v>
      </c>
      <c r="J11" s="2530">
        <v>26.931654486738331</v>
      </c>
      <c r="K11" s="2531">
        <v>28.008085967787842</v>
      </c>
      <c r="L11" s="2531">
        <v>45.060259545473826</v>
      </c>
      <c r="M11" s="2531">
        <v>100</v>
      </c>
      <c r="N11" s="2532"/>
    </row>
    <row r="12" spans="1:15" ht="30" hidden="1" customHeight="1" x14ac:dyDescent="0.35">
      <c r="A12" s="2508" t="s">
        <v>1377</v>
      </c>
      <c r="B12" s="2527">
        <v>3339.5032254815001</v>
      </c>
      <c r="C12" s="2527">
        <v>3709.6850334256001</v>
      </c>
      <c r="D12" s="2510">
        <v>3507.0404983675198</v>
      </c>
      <c r="E12" s="2528">
        <v>10556.228757274621</v>
      </c>
      <c r="F12" s="2510">
        <v>573.58001981368795</v>
      </c>
      <c r="G12" s="2529">
        <v>11129.808777088308</v>
      </c>
      <c r="H12" s="2528"/>
      <c r="I12" s="2529">
        <v>11129.808777088308</v>
      </c>
      <c r="J12" s="2530">
        <v>31.635381368371217</v>
      </c>
      <c r="K12" s="2531">
        <v>35.142143266544338</v>
      </c>
      <c r="L12" s="2531">
        <v>33.222475365084435</v>
      </c>
      <c r="M12" s="2531">
        <v>100</v>
      </c>
      <c r="N12" s="2532"/>
    </row>
    <row r="13" spans="1:15" ht="30" hidden="1" customHeight="1" x14ac:dyDescent="0.35">
      <c r="A13" s="2508" t="s">
        <v>1378</v>
      </c>
      <c r="B13" s="2527">
        <v>1507.5491463354599</v>
      </c>
      <c r="C13" s="2527">
        <v>3543.1355915919398</v>
      </c>
      <c r="D13" s="2510">
        <v>3488.2659066010301</v>
      </c>
      <c r="E13" s="2528">
        <v>8538.9506445284296</v>
      </c>
      <c r="F13" s="2510">
        <v>566.95452628840906</v>
      </c>
      <c r="G13" s="2529">
        <v>9105.905170816839</v>
      </c>
      <c r="H13" s="2528"/>
      <c r="I13" s="2529">
        <v>9105.905170816839</v>
      </c>
      <c r="J13" s="2530">
        <v>17.654969668919026</v>
      </c>
      <c r="K13" s="2531">
        <v>41.493805727315014</v>
      </c>
      <c r="L13" s="2531">
        <v>40.851224603765964</v>
      </c>
      <c r="M13" s="2531">
        <v>100</v>
      </c>
      <c r="N13" s="2532"/>
    </row>
    <row r="14" spans="1:15" ht="30" hidden="1" customHeight="1" x14ac:dyDescent="0.35">
      <c r="A14" s="2508" t="s">
        <v>1379</v>
      </c>
      <c r="B14" s="2527">
        <v>2827.2157022677502</v>
      </c>
      <c r="C14" s="2527">
        <v>3423.38802139367</v>
      </c>
      <c r="D14" s="2510">
        <v>4602.0898717774498</v>
      </c>
      <c r="E14" s="2528">
        <v>10852.69359543887</v>
      </c>
      <c r="F14" s="2510">
        <v>667.76949720411301</v>
      </c>
      <c r="G14" s="2529">
        <v>11520.463092642984</v>
      </c>
      <c r="H14" s="2528"/>
      <c r="I14" s="2529">
        <v>11520.463092642984</v>
      </c>
      <c r="J14" s="2530">
        <v>26.050820263238261</v>
      </c>
      <c r="K14" s="2531">
        <v>31.544132258856354</v>
      </c>
      <c r="L14" s="2531">
        <v>42.405047477905384</v>
      </c>
      <c r="M14" s="2531">
        <v>100</v>
      </c>
      <c r="N14" s="2532"/>
    </row>
    <row r="15" spans="1:15" ht="30" hidden="1" customHeight="1" x14ac:dyDescent="0.35">
      <c r="A15" s="2508" t="s">
        <v>1380</v>
      </c>
      <c r="B15" s="2527">
        <v>3542.1241227199398</v>
      </c>
      <c r="C15" s="2527">
        <v>3230.7511985269698</v>
      </c>
      <c r="D15" s="2510">
        <v>4490.3333613597597</v>
      </c>
      <c r="E15" s="2528">
        <v>11263.20868260667</v>
      </c>
      <c r="F15" s="2510">
        <v>445.97045801026297</v>
      </c>
      <c r="G15" s="2529">
        <v>11709.179140616932</v>
      </c>
      <c r="H15" s="2528"/>
      <c r="I15" s="2529">
        <v>11709.179140616932</v>
      </c>
      <c r="J15" s="2530">
        <v>31.44862376730978</v>
      </c>
      <c r="K15" s="2531">
        <v>28.684110270602474</v>
      </c>
      <c r="L15" s="2531">
        <v>39.867265962087743</v>
      </c>
      <c r="M15" s="2531">
        <v>100</v>
      </c>
      <c r="N15" s="2532"/>
    </row>
    <row r="16" spans="1:15" ht="30" hidden="1" customHeight="1" x14ac:dyDescent="0.35">
      <c r="A16" s="2508" t="s">
        <v>1381</v>
      </c>
      <c r="B16" s="2527">
        <v>3542.0019874212298</v>
      </c>
      <c r="C16" s="2527">
        <v>4206.6761404294703</v>
      </c>
      <c r="D16" s="2510">
        <v>4821.2489126826104</v>
      </c>
      <c r="E16" s="2528">
        <v>12569.927040533312</v>
      </c>
      <c r="F16" s="2510">
        <v>146.57161555444901</v>
      </c>
      <c r="G16" s="2529">
        <v>12716.498656087761</v>
      </c>
      <c r="H16" s="2528"/>
      <c r="I16" s="2529">
        <v>12716.498656087761</v>
      </c>
      <c r="J16" s="2530">
        <v>28.178381433715554</v>
      </c>
      <c r="K16" s="2531">
        <v>33.466193772362509</v>
      </c>
      <c r="L16" s="2531">
        <v>38.355424793921927</v>
      </c>
      <c r="M16" s="2531">
        <v>100</v>
      </c>
      <c r="N16" s="2532"/>
    </row>
    <row r="17" spans="1:14" ht="30" hidden="1" customHeight="1" x14ac:dyDescent="0.35">
      <c r="A17" s="2508" t="s">
        <v>1382</v>
      </c>
      <c r="B17" s="2527">
        <v>2171.0088407755402</v>
      </c>
      <c r="C17" s="2527">
        <v>4004.9080421496401</v>
      </c>
      <c r="D17" s="2510">
        <v>5071.27588583136</v>
      </c>
      <c r="E17" s="2528">
        <v>11247.19276875654</v>
      </c>
      <c r="F17" s="2510">
        <v>107.04380660625201</v>
      </c>
      <c r="G17" s="2529">
        <v>11354.236575362793</v>
      </c>
      <c r="H17" s="2528"/>
      <c r="I17" s="2529">
        <v>11354.236575362793</v>
      </c>
      <c r="J17" s="2530">
        <v>19.302672990600492</v>
      </c>
      <c r="K17" s="2531">
        <v>35.608067937404186</v>
      </c>
      <c r="L17" s="2531">
        <v>45.089259071995322</v>
      </c>
      <c r="M17" s="2531">
        <v>100</v>
      </c>
      <c r="N17" s="2532"/>
    </row>
    <row r="18" spans="1:14" ht="30" hidden="1" customHeight="1" x14ac:dyDescent="0.35">
      <c r="A18" s="2508" t="s">
        <v>1383</v>
      </c>
      <c r="B18" s="2527">
        <v>4025.8814045332701</v>
      </c>
      <c r="C18" s="2527">
        <v>3880.2695539413498</v>
      </c>
      <c r="D18" s="2510">
        <v>4696.5879687209799</v>
      </c>
      <c r="E18" s="2528">
        <v>12602.7389271956</v>
      </c>
      <c r="F18" s="2510">
        <v>276.638908639823</v>
      </c>
      <c r="G18" s="2529">
        <v>12879.377835835423</v>
      </c>
      <c r="H18" s="2528"/>
      <c r="I18" s="2529">
        <v>12879.377835835423</v>
      </c>
      <c r="J18" s="2530">
        <v>31.944495778181782</v>
      </c>
      <c r="K18" s="2531">
        <v>30.789097325249436</v>
      </c>
      <c r="L18" s="2531">
        <v>37.266406896568782</v>
      </c>
      <c r="M18" s="2531">
        <v>100</v>
      </c>
      <c r="N18" s="2532"/>
    </row>
    <row r="19" spans="1:14" ht="30" hidden="1" customHeight="1" x14ac:dyDescent="0.35">
      <c r="A19" s="2508" t="s">
        <v>1384</v>
      </c>
      <c r="B19" s="2527">
        <v>4513.7881581869296</v>
      </c>
      <c r="C19" s="2527">
        <v>3360.2597553887699</v>
      </c>
      <c r="D19" s="2510">
        <v>5747.9425674331296</v>
      </c>
      <c r="E19" s="2528">
        <v>13621.99048100883</v>
      </c>
      <c r="F19" s="2510">
        <v>1645.92449588319</v>
      </c>
      <c r="G19" s="2529">
        <v>15267.91497689202</v>
      </c>
      <c r="H19" s="2528"/>
      <c r="I19" s="2529">
        <v>15267.91497689202</v>
      </c>
      <c r="J19" s="2530">
        <v>33.136039585990396</v>
      </c>
      <c r="K19" s="2531">
        <v>24.667905619766024</v>
      </c>
      <c r="L19" s="2531">
        <v>42.196054794243572</v>
      </c>
      <c r="M19" s="2531">
        <v>100</v>
      </c>
      <c r="N19" s="2532"/>
    </row>
    <row r="20" spans="1:14" ht="30" hidden="1" customHeight="1" x14ac:dyDescent="0.35">
      <c r="A20" s="2508" t="s">
        <v>1385</v>
      </c>
      <c r="B20" s="2527">
        <v>5101.8122266178198</v>
      </c>
      <c r="C20" s="2527">
        <v>5287.1670939815203</v>
      </c>
      <c r="D20" s="2510">
        <v>6322.4319574576102</v>
      </c>
      <c r="E20" s="2528">
        <v>16711.411278056952</v>
      </c>
      <c r="F20" s="2510">
        <v>681.20345348437502</v>
      </c>
      <c r="G20" s="2529">
        <v>17392.614731541325</v>
      </c>
      <c r="H20" s="2528"/>
      <c r="I20" s="2529">
        <v>17367.173853503107</v>
      </c>
      <c r="J20" s="2530">
        <v>30.528913098541199</v>
      </c>
      <c r="K20" s="2531">
        <v>31.638064589577041</v>
      </c>
      <c r="L20" s="2531">
        <v>37.833022311881756</v>
      </c>
      <c r="M20" s="2531">
        <v>100</v>
      </c>
      <c r="N20" s="2532"/>
    </row>
    <row r="21" spans="1:14" ht="30" hidden="1" customHeight="1" x14ac:dyDescent="0.35">
      <c r="A21" s="2508" t="s">
        <v>1386</v>
      </c>
      <c r="B21" s="2527">
        <v>2476.4592262880001</v>
      </c>
      <c r="C21" s="2527">
        <v>4475.0168637162797</v>
      </c>
      <c r="D21" s="2510">
        <v>6076.5626982542199</v>
      </c>
      <c r="E21" s="2528">
        <v>13028.0387882585</v>
      </c>
      <c r="F21" s="2510">
        <v>1088.73644429962</v>
      </c>
      <c r="G21" s="2529">
        <v>14116.77523255812</v>
      </c>
      <c r="H21" s="2528"/>
      <c r="I21" s="2529">
        <v>14087.214999527881</v>
      </c>
      <c r="J21" s="2530">
        <v>19.008687850391613</v>
      </c>
      <c r="K21" s="2531">
        <v>34.349121432992526</v>
      </c>
      <c r="L21" s="2531">
        <v>46.642190716615858</v>
      </c>
      <c r="M21" s="2531">
        <v>100</v>
      </c>
      <c r="N21" s="2532"/>
    </row>
    <row r="22" spans="1:14" ht="30" hidden="1" customHeight="1" x14ac:dyDescent="0.35">
      <c r="A22" s="2508" t="s">
        <v>1387</v>
      </c>
      <c r="B22" s="2527">
        <v>4042.8806356817199</v>
      </c>
      <c r="C22" s="2527">
        <v>4315.1379189229701</v>
      </c>
      <c r="D22" s="2510">
        <v>6703.1429684033401</v>
      </c>
      <c r="E22" s="2528">
        <v>15061.161523008032</v>
      </c>
      <c r="F22" s="2510">
        <v>1359.65968672496</v>
      </c>
      <c r="G22" s="2529">
        <v>16420.821209732992</v>
      </c>
      <c r="H22" s="2528"/>
      <c r="I22" s="2529">
        <v>16383.066180686621</v>
      </c>
      <c r="J22" s="2530">
        <v>26.843086633827372</v>
      </c>
      <c r="K22" s="2531">
        <v>28.650764500008801</v>
      </c>
      <c r="L22" s="2531">
        <v>44.506148866163819</v>
      </c>
      <c r="M22" s="2531">
        <v>100</v>
      </c>
      <c r="N22" s="2532"/>
    </row>
    <row r="23" spans="1:14" ht="30" hidden="1" customHeight="1" x14ac:dyDescent="0.35">
      <c r="A23" s="2508" t="s">
        <v>1388</v>
      </c>
      <c r="B23" s="2527">
        <v>4701.8282354334597</v>
      </c>
      <c r="C23" s="2527">
        <v>4481.7602368115804</v>
      </c>
      <c r="D23" s="2510">
        <v>6737.1599454718798</v>
      </c>
      <c r="E23" s="2528">
        <v>15920.748417716919</v>
      </c>
      <c r="F23" s="2510">
        <v>1131.59767145155</v>
      </c>
      <c r="G23" s="2529">
        <v>17052.34608916847</v>
      </c>
      <c r="H23" s="2528"/>
      <c r="I23" s="2529">
        <v>16986.500463140437</v>
      </c>
      <c r="J23" s="2530">
        <v>29.532708589259371</v>
      </c>
      <c r="K23" s="2531">
        <v>28.150436896698839</v>
      </c>
      <c r="L23" s="2531">
        <v>42.316854514041793</v>
      </c>
      <c r="M23" s="2531">
        <v>100</v>
      </c>
      <c r="N23" s="2532"/>
    </row>
    <row r="24" spans="1:14" ht="30" hidden="1" customHeight="1" x14ac:dyDescent="0.35">
      <c r="A24" s="2508" t="s">
        <v>1389</v>
      </c>
      <c r="B24" s="2527">
        <v>4957.9267587409504</v>
      </c>
      <c r="C24" s="2527">
        <v>6269.4457444957798</v>
      </c>
      <c r="D24" s="2510">
        <v>8585.7630258803601</v>
      </c>
      <c r="E24" s="2528">
        <v>19813.135529117091</v>
      </c>
      <c r="F24" s="2510">
        <v>1553.47322076821</v>
      </c>
      <c r="G24" s="2529">
        <v>21366.608749885301</v>
      </c>
      <c r="H24" s="2528"/>
      <c r="I24" s="2529">
        <v>20931.12400760498</v>
      </c>
      <c r="J24" s="2530">
        <v>25.023433325103213</v>
      </c>
      <c r="K24" s="2531">
        <v>31.642875178854428</v>
      </c>
      <c r="L24" s="2531">
        <v>43.333691496042363</v>
      </c>
      <c r="M24" s="2531">
        <v>100</v>
      </c>
      <c r="N24" s="2532"/>
    </row>
    <row r="25" spans="1:14" ht="30" hidden="1" customHeight="1" x14ac:dyDescent="0.35">
      <c r="A25" s="2508" t="s">
        <v>1390</v>
      </c>
      <c r="B25" s="2527">
        <v>2515.0111762421502</v>
      </c>
      <c r="C25" s="2527">
        <v>6919.5660902729796</v>
      </c>
      <c r="D25" s="2510">
        <v>8748.8093306492901</v>
      </c>
      <c r="E25" s="2528">
        <v>18183.386597164419</v>
      </c>
      <c r="F25" s="2510">
        <v>1480.19913548626</v>
      </c>
      <c r="G25" s="2529">
        <v>19663.585732650678</v>
      </c>
      <c r="H25" s="2528"/>
      <c r="I25" s="2529">
        <v>18885.14795877138</v>
      </c>
      <c r="J25" s="2530">
        <v>13.831368336162143</v>
      </c>
      <c r="K25" s="2531">
        <v>38.054330821696553</v>
      </c>
      <c r="L25" s="2531">
        <v>48.114300842141311</v>
      </c>
      <c r="M25" s="2531">
        <v>100</v>
      </c>
      <c r="N25" s="2532"/>
    </row>
    <row r="26" spans="1:14" ht="30" hidden="1" customHeight="1" x14ac:dyDescent="0.35">
      <c r="A26" s="2508" t="s">
        <v>1391</v>
      </c>
      <c r="B26" s="2527">
        <v>4612.2872780498801</v>
      </c>
      <c r="C26" s="2527">
        <v>6695.9916454313097</v>
      </c>
      <c r="D26" s="2510">
        <v>6488.5987732113799</v>
      </c>
      <c r="E26" s="2528">
        <v>17796.877696692569</v>
      </c>
      <c r="F26" s="2510">
        <v>1277.8217578541601</v>
      </c>
      <c r="G26" s="2529">
        <v>19074.699454546728</v>
      </c>
      <c r="H26" s="2528"/>
      <c r="I26" s="2529">
        <v>18077.985439204058</v>
      </c>
      <c r="J26" s="2530">
        <v>25.916272262224084</v>
      </c>
      <c r="K26" s="2531">
        <v>37.624530322393099</v>
      </c>
      <c r="L26" s="2531">
        <v>36.459197415382825</v>
      </c>
      <c r="M26" s="2531">
        <v>100</v>
      </c>
      <c r="N26" s="2532"/>
    </row>
    <row r="27" spans="1:14" ht="30" hidden="1" customHeight="1" x14ac:dyDescent="0.35">
      <c r="A27" s="2508" t="s">
        <v>1392</v>
      </c>
      <c r="B27" s="2527">
        <v>5945.14772020091</v>
      </c>
      <c r="C27" s="2527">
        <v>6578.84389338034</v>
      </c>
      <c r="D27" s="2510">
        <v>7662.2841937060603</v>
      </c>
      <c r="E27" s="2528">
        <v>20186.275807287311</v>
      </c>
      <c r="F27" s="2510">
        <v>1234.4934796412599</v>
      </c>
      <c r="G27" s="2529">
        <v>21420.769286928571</v>
      </c>
      <c r="H27" s="2528"/>
      <c r="I27" s="2529">
        <v>20284.203596512692</v>
      </c>
      <c r="J27" s="2530">
        <v>29.451434117702348</v>
      </c>
      <c r="K27" s="2531">
        <v>32.590676735950254</v>
      </c>
      <c r="L27" s="2531">
        <v>37.957889146347398</v>
      </c>
      <c r="M27" s="2531">
        <v>100</v>
      </c>
      <c r="N27" s="2532"/>
    </row>
    <row r="28" spans="1:14" ht="30" hidden="1" customHeight="1" x14ac:dyDescent="0.35">
      <c r="A28" s="2508" t="s">
        <v>1393</v>
      </c>
      <c r="B28" s="2527">
        <v>5977.33590071048</v>
      </c>
      <c r="C28" s="2527">
        <v>8944.5943422853197</v>
      </c>
      <c r="D28" s="2510">
        <v>8617.9110601650991</v>
      </c>
      <c r="E28" s="2528">
        <v>23539.841303160902</v>
      </c>
      <c r="F28" s="2510">
        <v>1338.00808836445</v>
      </c>
      <c r="G28" s="2529">
        <v>24877.849391525353</v>
      </c>
      <c r="H28" s="2528"/>
      <c r="I28" s="2529">
        <v>23865.220674328943</v>
      </c>
      <c r="J28" s="2530">
        <v>25.392422250135777</v>
      </c>
      <c r="K28" s="2531">
        <v>37.997683277007695</v>
      </c>
      <c r="L28" s="2531">
        <v>36.609894472856517</v>
      </c>
      <c r="M28" s="2531">
        <v>100</v>
      </c>
      <c r="N28" s="2532"/>
    </row>
    <row r="29" spans="1:14" ht="30" hidden="1" customHeight="1" x14ac:dyDescent="0.35">
      <c r="A29" s="2508" t="s">
        <v>1394</v>
      </c>
      <c r="B29" s="2527">
        <v>3199.0766632249301</v>
      </c>
      <c r="C29" s="2527">
        <v>8971.3406225647195</v>
      </c>
      <c r="D29" s="2510">
        <v>10217.3873368491</v>
      </c>
      <c r="E29" s="2528">
        <v>22387.804622638752</v>
      </c>
      <c r="F29" s="2510">
        <v>1278.1892029482699</v>
      </c>
      <c r="G29" s="2529">
        <v>23665.993825587022</v>
      </c>
      <c r="H29" s="2528"/>
      <c r="I29" s="2529">
        <v>22667.533257728395</v>
      </c>
      <c r="J29" s="2530">
        <v>14.289371902013093</v>
      </c>
      <c r="K29" s="2531">
        <v>40.072444680407912</v>
      </c>
      <c r="L29" s="2531">
        <v>45.638183417578986</v>
      </c>
      <c r="M29" s="2531">
        <v>100</v>
      </c>
      <c r="N29" s="2532"/>
    </row>
    <row r="30" spans="1:14" ht="30" hidden="1" customHeight="1" x14ac:dyDescent="0.35">
      <c r="A30" s="2508" t="s">
        <v>1395</v>
      </c>
      <c r="B30" s="2527">
        <v>5524.9105297454998</v>
      </c>
      <c r="C30" s="2527">
        <v>8891.5235974894895</v>
      </c>
      <c r="D30" s="2510">
        <v>8847.4484731795092</v>
      </c>
      <c r="E30" s="2528">
        <v>23263.882600414498</v>
      </c>
      <c r="F30" s="2510">
        <v>1073.1616325433399</v>
      </c>
      <c r="G30" s="2529">
        <v>24337.044232957836</v>
      </c>
      <c r="H30" s="2528"/>
      <c r="I30" s="2529">
        <v>22982.674458937327</v>
      </c>
      <c r="J30" s="2530">
        <v>23.748875562358027</v>
      </c>
      <c r="K30" s="2531">
        <v>38.220290869809787</v>
      </c>
      <c r="L30" s="2531">
        <v>38.03083356783219</v>
      </c>
      <c r="M30" s="2531">
        <v>100</v>
      </c>
      <c r="N30" s="2532"/>
    </row>
    <row r="31" spans="1:14" ht="30" hidden="1" customHeight="1" x14ac:dyDescent="0.35">
      <c r="A31" s="2508" t="s">
        <v>1396</v>
      </c>
      <c r="B31" s="2527">
        <v>6416.0504566404397</v>
      </c>
      <c r="C31" s="2527">
        <v>8139.9320739295399</v>
      </c>
      <c r="D31" s="2510">
        <v>13205.3420956314</v>
      </c>
      <c r="E31" s="2528">
        <v>27761.324626201378</v>
      </c>
      <c r="F31" s="2510">
        <v>1106.3983817355199</v>
      </c>
      <c r="G31" s="2529">
        <v>28867.723007936896</v>
      </c>
      <c r="H31" s="2528"/>
      <c r="I31" s="2529">
        <v>27186.025678583188</v>
      </c>
      <c r="J31" s="2530">
        <v>23.111470879112574</v>
      </c>
      <c r="K31" s="2531">
        <v>29.321122761725142</v>
      </c>
      <c r="L31" s="2531">
        <v>47.567406359162284</v>
      </c>
      <c r="M31" s="2531">
        <v>100</v>
      </c>
      <c r="N31" s="2532"/>
    </row>
    <row r="32" spans="1:14" ht="30" hidden="1" customHeight="1" x14ac:dyDescent="0.35">
      <c r="A32" s="2508" t="s">
        <v>1397</v>
      </c>
      <c r="B32" s="2527">
        <v>6698.1951924257301</v>
      </c>
      <c r="C32" s="2527">
        <v>11056.656817785301</v>
      </c>
      <c r="D32" s="2510">
        <v>10733.016922593901</v>
      </c>
      <c r="E32" s="2528">
        <v>28487.8689328049</v>
      </c>
      <c r="F32" s="2510">
        <v>1319.6441156763799</v>
      </c>
      <c r="G32" s="2529">
        <v>29807.513048481302</v>
      </c>
      <c r="H32" s="2528">
        <v>9155.8140332681305</v>
      </c>
      <c r="I32" s="2529">
        <v>28038.905551824872</v>
      </c>
      <c r="J32" s="2530">
        <v>23.512447379707201</v>
      </c>
      <c r="K32" s="2531">
        <v>38.811807383223098</v>
      </c>
      <c r="L32" s="2531">
        <v>37.675745237069698</v>
      </c>
      <c r="M32" s="2531">
        <v>100</v>
      </c>
      <c r="N32" s="2532">
        <v>30.716464061850399</v>
      </c>
    </row>
    <row r="33" spans="1:14" ht="30" hidden="1" customHeight="1" x14ac:dyDescent="0.35">
      <c r="A33" s="2508" t="s">
        <v>1398</v>
      </c>
      <c r="B33" s="2527">
        <v>5521.7605367595897</v>
      </c>
      <c r="C33" s="2527">
        <v>10753.2266023134</v>
      </c>
      <c r="D33" s="2510">
        <v>12632.1772726409</v>
      </c>
      <c r="E33" s="2528">
        <v>28907.1644117139</v>
      </c>
      <c r="F33" s="2510">
        <v>1507.5897971006</v>
      </c>
      <c r="G33" s="2529">
        <v>30414.754208814498</v>
      </c>
      <c r="H33" s="2528">
        <v>8289.1183409702608</v>
      </c>
      <c r="I33" s="2529">
        <v>28715.703410291801</v>
      </c>
      <c r="J33" s="2530">
        <v>19.101702464189199</v>
      </c>
      <c r="K33" s="2531">
        <v>37.199174741455799</v>
      </c>
      <c r="L33" s="2531">
        <v>43.699122794354899</v>
      </c>
      <c r="M33" s="2531">
        <v>100</v>
      </c>
      <c r="N33" s="2532">
        <v>27.253609495117999</v>
      </c>
    </row>
    <row r="34" spans="1:14" ht="30" hidden="1" customHeight="1" x14ac:dyDescent="0.35">
      <c r="A34" s="2508" t="s">
        <v>1399</v>
      </c>
      <c r="B34" s="2527">
        <v>5933.6847438275099</v>
      </c>
      <c r="C34" s="2527">
        <v>10335.453955297</v>
      </c>
      <c r="D34" s="2510">
        <v>12666.095119543699</v>
      </c>
      <c r="E34" s="2528">
        <v>28935.233818668199</v>
      </c>
      <c r="F34" s="2510">
        <v>1514.21219561713</v>
      </c>
      <c r="G34" s="2529">
        <v>30449.446014285299</v>
      </c>
      <c r="H34" s="2528">
        <v>8646.8078505608701</v>
      </c>
      <c r="I34" s="2529">
        <v>28924.771964333599</v>
      </c>
      <c r="J34" s="2530">
        <v>20.506780007422201</v>
      </c>
      <c r="K34" s="2531">
        <v>35.719268833517702</v>
      </c>
      <c r="L34" s="2531">
        <v>43.773951159060097</v>
      </c>
      <c r="M34" s="2531">
        <v>100</v>
      </c>
      <c r="N34" s="2532">
        <v>28.397258349147702</v>
      </c>
    </row>
    <row r="35" spans="1:14" ht="30" hidden="1" customHeight="1" x14ac:dyDescent="0.35">
      <c r="A35" s="2508" t="s">
        <v>1400</v>
      </c>
      <c r="B35" s="2527">
        <v>7202.2462868388502</v>
      </c>
      <c r="C35" s="2527">
        <v>10288.8479682576</v>
      </c>
      <c r="D35" s="2510">
        <v>14492.356224556401</v>
      </c>
      <c r="E35" s="2528">
        <v>31983.4504796529</v>
      </c>
      <c r="F35" s="2510">
        <v>1822.41503439809</v>
      </c>
      <c r="G35" s="2529">
        <v>33805.865514051002</v>
      </c>
      <c r="H35" s="2528">
        <v>10196.4262946622</v>
      </c>
      <c r="I35" s="2529">
        <v>32149.438950012402</v>
      </c>
      <c r="J35" s="2530">
        <v>22.518665681242702</v>
      </c>
      <c r="K35" s="2531">
        <v>32.169286971720403</v>
      </c>
      <c r="L35" s="2531">
        <v>45.312047347036902</v>
      </c>
      <c r="M35" s="2531">
        <v>100</v>
      </c>
      <c r="N35" s="2532">
        <v>30.161707560553999</v>
      </c>
    </row>
    <row r="36" spans="1:14" ht="30" hidden="1" customHeight="1" x14ac:dyDescent="0.35">
      <c r="A36" s="2508" t="s">
        <v>1401</v>
      </c>
      <c r="B36" s="2527">
        <v>8008.4216446537212</v>
      </c>
      <c r="C36" s="2527">
        <v>10889.415178225807</v>
      </c>
      <c r="D36" s="2510">
        <v>11653.551279442474</v>
      </c>
      <c r="E36" s="2528">
        <v>30551.388102322002</v>
      </c>
      <c r="F36" s="2510">
        <v>3189.84004166263</v>
      </c>
      <c r="G36" s="2529">
        <v>33741.228143984634</v>
      </c>
      <c r="H36" s="2528">
        <v>10558.934883933505</v>
      </c>
      <c r="I36" s="2529">
        <v>32301.398168227075</v>
      </c>
      <c r="J36" s="2530">
        <v>26.212955096613289</v>
      </c>
      <c r="K36" s="2531">
        <v>35.642947357269755</v>
      </c>
      <c r="L36" s="2531">
        <v>38.144097546116953</v>
      </c>
      <c r="M36" s="2531">
        <v>100</v>
      </c>
      <c r="N36" s="2532">
        <v>31.293866479534017</v>
      </c>
    </row>
    <row r="37" spans="1:14" ht="30" hidden="1" customHeight="1" x14ac:dyDescent="0.35">
      <c r="A37" s="2508" t="s">
        <v>1402</v>
      </c>
      <c r="B37" s="2527">
        <v>6749.9281882697678</v>
      </c>
      <c r="C37" s="2527">
        <v>12717.284798350518</v>
      </c>
      <c r="D37" s="2510">
        <v>14930.927428095643</v>
      </c>
      <c r="E37" s="2528">
        <v>34398.140414715926</v>
      </c>
      <c r="F37" s="2510">
        <v>3358.3771746069901</v>
      </c>
      <c r="G37" s="2529">
        <v>37756.517589322917</v>
      </c>
      <c r="H37" s="2528">
        <v>9973.4387004214295</v>
      </c>
      <c r="I37" s="2529">
        <v>35475.427084988565</v>
      </c>
      <c r="J37" s="2530">
        <v>19.622945039732642</v>
      </c>
      <c r="K37" s="2531">
        <v>36.970849717532737</v>
      </c>
      <c r="L37" s="2531">
        <v>43.406205242734629</v>
      </c>
      <c r="M37" s="2531">
        <v>100</v>
      </c>
      <c r="N37" s="2532">
        <v>26.415144555709229</v>
      </c>
    </row>
    <row r="38" spans="1:14" ht="30" hidden="1" customHeight="1" x14ac:dyDescent="0.35">
      <c r="A38" s="2508" t="s">
        <v>1530</v>
      </c>
      <c r="B38" s="2527">
        <v>7356.8437163629551</v>
      </c>
      <c r="C38" s="2527">
        <v>15459.295164742327</v>
      </c>
      <c r="D38" s="2510">
        <v>16912.433460430377</v>
      </c>
      <c r="E38" s="2528">
        <v>39728.572341535662</v>
      </c>
      <c r="F38" s="2510">
        <v>3671.0843735130502</v>
      </c>
      <c r="G38" s="2529">
        <v>43399.65671504871</v>
      </c>
      <c r="H38" s="2528">
        <v>11138.588419590749</v>
      </c>
      <c r="I38" s="2529">
        <v>40426.805009239528</v>
      </c>
      <c r="J38" s="2530">
        <v>18.517765131649291</v>
      </c>
      <c r="K38" s="2531">
        <v>38.912284669690614</v>
      </c>
      <c r="L38" s="2531">
        <v>42.569950198660081</v>
      </c>
      <c r="M38" s="2531">
        <v>99.999999999999986</v>
      </c>
      <c r="N38" s="2532">
        <v>25.665153281566106</v>
      </c>
    </row>
    <row r="39" spans="1:14" ht="30" hidden="1" customHeight="1" x14ac:dyDescent="0.35">
      <c r="A39" s="2508" t="s">
        <v>1535</v>
      </c>
      <c r="B39" s="2527">
        <v>8961.1199665062413</v>
      </c>
      <c r="C39" s="2527">
        <v>14725.027560230836</v>
      </c>
      <c r="D39" s="2510">
        <v>15872.615685457211</v>
      </c>
      <c r="E39" s="2528">
        <v>39558.763212194288</v>
      </c>
      <c r="F39" s="2510">
        <v>4227.8288937671896</v>
      </c>
      <c r="G39" s="2529">
        <v>43786.592105961485</v>
      </c>
      <c r="H39" s="2528">
        <v>12525.745790224119</v>
      </c>
      <c r="I39" s="2529">
        <v>40924.556964061994</v>
      </c>
      <c r="J39" s="2530">
        <v>22.652679808108633</v>
      </c>
      <c r="K39" s="2531">
        <v>37.22317475206539</v>
      </c>
      <c r="L39" s="2531">
        <v>40.124145439825973</v>
      </c>
      <c r="M39" s="2531">
        <v>100</v>
      </c>
      <c r="N39" s="2532">
        <v>28.606349998447939</v>
      </c>
    </row>
    <row r="40" spans="1:14" ht="30" hidden="1" customHeight="1" x14ac:dyDescent="0.35">
      <c r="A40" s="2508" t="s">
        <v>1536</v>
      </c>
      <c r="B40" s="2527">
        <v>7885.1060238497066</v>
      </c>
      <c r="C40" s="2527">
        <v>15330.198449767846</v>
      </c>
      <c r="D40" s="2510">
        <v>18629.022038320833</v>
      </c>
      <c r="E40" s="2528">
        <v>41844.326511938387</v>
      </c>
      <c r="F40" s="2510">
        <v>3602.4006112440402</v>
      </c>
      <c r="G40" s="2529">
        <v>45446.727123182427</v>
      </c>
      <c r="H40" s="2528">
        <v>11785.777502118821</v>
      </c>
      <c r="I40" s="2529">
        <v>44003.47545689391</v>
      </c>
      <c r="J40" s="2530">
        <v>18.843907122271517</v>
      </c>
      <c r="K40" s="2531">
        <v>36.636265242300091</v>
      </c>
      <c r="L40" s="2531">
        <v>44.519827635428385</v>
      </c>
      <c r="M40" s="2531">
        <v>100</v>
      </c>
      <c r="N40" s="2532">
        <v>25.933171095409602</v>
      </c>
    </row>
    <row r="41" spans="1:14" ht="5" hidden="1" customHeight="1" x14ac:dyDescent="0.35">
      <c r="A41" s="2508" t="s">
        <v>1531</v>
      </c>
      <c r="B41" s="2527">
        <v>8712.3697025028123</v>
      </c>
      <c r="C41" s="2527">
        <v>13938.016693857808</v>
      </c>
      <c r="D41" s="2510">
        <v>18115.594902828048</v>
      </c>
      <c r="E41" s="2528">
        <v>40765.981299188672</v>
      </c>
      <c r="F41" s="2510">
        <v>3776.1262698006199</v>
      </c>
      <c r="G41" s="2529">
        <v>44542.107568989297</v>
      </c>
      <c r="H41" s="2528">
        <v>12441.721838133863</v>
      </c>
      <c r="I41" s="2529">
        <v>43680.656369934572</v>
      </c>
      <c r="J41" s="2530">
        <v>21.371666828185017</v>
      </c>
      <c r="K41" s="2531">
        <v>34.190313221124896</v>
      </c>
      <c r="L41" s="2531">
        <v>44.438019950690077</v>
      </c>
      <c r="M41" s="2531">
        <v>99.999999999999986</v>
      </c>
      <c r="N41" s="2532">
        <v>27.932494704844018</v>
      </c>
    </row>
    <row r="42" spans="1:14" ht="3" hidden="1" customHeight="1" x14ac:dyDescent="0.35">
      <c r="A42" s="2508" t="s">
        <v>1407</v>
      </c>
      <c r="B42" s="2527">
        <v>10547.816059753872</v>
      </c>
      <c r="C42" s="2527">
        <v>14732.323915849742</v>
      </c>
      <c r="D42" s="2510">
        <v>19941.537961649356</v>
      </c>
      <c r="E42" s="2528">
        <v>45221.677937252971</v>
      </c>
      <c r="F42" s="2510">
        <v>4353.0484622644899</v>
      </c>
      <c r="G42" s="2529">
        <v>49574.726399517458</v>
      </c>
      <c r="H42" s="2528">
        <v>14686.646290071876</v>
      </c>
      <c r="I42" s="2529">
        <v>49133.434211518128</v>
      </c>
      <c r="J42" s="2530">
        <v>23.324689708306316</v>
      </c>
      <c r="K42" s="2531">
        <v>32.578012554712096</v>
      </c>
      <c r="L42" s="2531">
        <v>44.097297736981588</v>
      </c>
      <c r="M42" s="2531">
        <v>100</v>
      </c>
      <c r="N42" s="2532">
        <v>29.625269480488409</v>
      </c>
    </row>
    <row r="43" spans="1:14" ht="28" hidden="1" customHeight="1" x14ac:dyDescent="0.35">
      <c r="A43" s="2508" t="s">
        <v>1408</v>
      </c>
      <c r="B43" s="2527">
        <v>12099.760095957688</v>
      </c>
      <c r="C43" s="2527">
        <v>14969.411798579598</v>
      </c>
      <c r="D43" s="2510">
        <v>22294.616894795225</v>
      </c>
      <c r="E43" s="2528">
        <v>49363.78878933251</v>
      </c>
      <c r="F43" s="2510">
        <v>3801.2433661319101</v>
      </c>
      <c r="G43" s="2529">
        <v>53165.032155464411</v>
      </c>
      <c r="H43" s="2528">
        <v>16582.346259445905</v>
      </c>
      <c r="I43" s="2529">
        <v>53070.622044692209</v>
      </c>
      <c r="J43" s="2530">
        <v>24.51140885395823</v>
      </c>
      <c r="K43" s="2531">
        <v>30.324681645616476</v>
      </c>
      <c r="L43" s="2531">
        <v>45.163909500425298</v>
      </c>
      <c r="M43" s="2531">
        <v>100</v>
      </c>
      <c r="N43" s="2532">
        <v>31.19032489429528</v>
      </c>
    </row>
    <row r="44" spans="1:14" ht="28" hidden="1" customHeight="1" x14ac:dyDescent="0.35">
      <c r="A44" s="2508" t="s">
        <v>1409</v>
      </c>
      <c r="B44" s="2527">
        <v>9690.2755482308348</v>
      </c>
      <c r="C44" s="2527">
        <v>14882.717268308599</v>
      </c>
      <c r="D44" s="2510">
        <v>23556.022037779672</v>
      </c>
      <c r="E44" s="2528">
        <v>48129.014854319103</v>
      </c>
      <c r="F44" s="2510">
        <v>4355.4878951329802</v>
      </c>
      <c r="G44" s="2529">
        <v>52484.502749452098</v>
      </c>
      <c r="H44" s="2528">
        <v>14364.412713440048</v>
      </c>
      <c r="I44" s="2529">
        <v>52440.449696009397</v>
      </c>
      <c r="J44" s="2530">
        <v>20.13395781642771</v>
      </c>
      <c r="K44" s="2531">
        <v>30.922547060971105</v>
      </c>
      <c r="L44" s="2531">
        <v>48.943495122601192</v>
      </c>
      <c r="M44" s="2531">
        <v>100</v>
      </c>
      <c r="N44" s="2532">
        <v>27.368865019093665</v>
      </c>
    </row>
    <row r="45" spans="1:14" ht="28" hidden="1" customHeight="1" x14ac:dyDescent="0.35">
      <c r="A45" s="2508" t="s">
        <v>1410</v>
      </c>
      <c r="B45" s="2527">
        <v>10870.73301670643</v>
      </c>
      <c r="C45" s="2527">
        <v>15127.068419600011</v>
      </c>
      <c r="D45" s="2510">
        <v>24036.04801837448</v>
      </c>
      <c r="E45" s="2528">
        <v>50033.849454680923</v>
      </c>
      <c r="F45" s="2510">
        <v>3814.3508688674301</v>
      </c>
      <c r="G45" s="2529">
        <v>53848.200323548343</v>
      </c>
      <c r="H45" s="2528">
        <v>15622.910446954706</v>
      </c>
      <c r="I45" s="2529">
        <v>53636.177074034407</v>
      </c>
      <c r="J45" s="2530">
        <v>21.72675725571105</v>
      </c>
      <c r="K45" s="2531">
        <v>30.233668975043848</v>
      </c>
      <c r="L45" s="2531">
        <v>48.039573769245102</v>
      </c>
      <c r="M45" s="2531">
        <v>100</v>
      </c>
      <c r="N45" s="2532">
        <v>29.012873880805735</v>
      </c>
    </row>
    <row r="46" spans="1:14" ht="28" customHeight="1" x14ac:dyDescent="0.35">
      <c r="A46" s="2508" t="s">
        <v>1411</v>
      </c>
      <c r="B46" s="2527">
        <v>13112.172055580591</v>
      </c>
      <c r="C46" s="2527">
        <v>15833.693061030326</v>
      </c>
      <c r="D46" s="2510">
        <v>26550.314850782743</v>
      </c>
      <c r="E46" s="2528">
        <v>55496.179967393662</v>
      </c>
      <c r="F46" s="2510">
        <v>4600.6802420775703</v>
      </c>
      <c r="G46" s="2529">
        <v>60096.860209471233</v>
      </c>
      <c r="H46" s="2528">
        <v>18356.375280406042</v>
      </c>
      <c r="I46" s="2529">
        <v>59420.315887199024</v>
      </c>
      <c r="J46" s="2530">
        <v>23.627161479014489</v>
      </c>
      <c r="K46" s="2531">
        <v>28.531140468286804</v>
      </c>
      <c r="L46" s="2531">
        <v>47.841698052698703</v>
      </c>
      <c r="M46" s="2531">
        <v>100</v>
      </c>
      <c r="N46" s="2532">
        <v>30.54464944828031</v>
      </c>
    </row>
    <row r="47" spans="1:14" ht="28" customHeight="1" x14ac:dyDescent="0.35">
      <c r="A47" s="2508" t="s">
        <v>1412</v>
      </c>
      <c r="B47" s="2527">
        <v>12478.557939511298</v>
      </c>
      <c r="C47" s="2527">
        <v>18401.587902282539</v>
      </c>
      <c r="D47" s="2510">
        <v>27420.042477280531</v>
      </c>
      <c r="E47" s="2528">
        <v>58300.188319074368</v>
      </c>
      <c r="F47" s="2510">
        <v>3968.83941641194</v>
      </c>
      <c r="G47" s="2529">
        <v>62269.027735486314</v>
      </c>
      <c r="H47" s="2528">
        <v>17799.038847861706</v>
      </c>
      <c r="I47" s="2529">
        <v>60905.260206608757</v>
      </c>
      <c r="J47" s="2530">
        <v>21.403975354619266</v>
      </c>
      <c r="K47" s="2531">
        <v>31.563513657231184</v>
      </c>
      <c r="L47" s="2531">
        <v>47.032510988149546</v>
      </c>
      <c r="M47" s="2531">
        <v>100</v>
      </c>
      <c r="N47" s="2532">
        <v>28.584096291772138</v>
      </c>
    </row>
    <row r="48" spans="1:14" ht="28" customHeight="1" x14ac:dyDescent="0.35">
      <c r="A48" s="2508" t="s">
        <v>1413</v>
      </c>
      <c r="B48" s="2527">
        <v>10039.70046634328</v>
      </c>
      <c r="C48" s="2527">
        <v>19210.774967839843</v>
      </c>
      <c r="D48" s="2510">
        <v>29673.991984606357</v>
      </c>
      <c r="E48" s="2528">
        <v>58924.467418789478</v>
      </c>
      <c r="F48" s="2510">
        <v>4330.9948844325299</v>
      </c>
      <c r="G48" s="2529">
        <v>63255.462303221997</v>
      </c>
      <c r="H48" s="2528">
        <v>15792.353076078201</v>
      </c>
      <c r="I48" s="2529">
        <v>61179.154834023408</v>
      </c>
      <c r="J48" s="2530">
        <v>17.038254066835879</v>
      </c>
      <c r="K48" s="2531">
        <v>32.602373528986753</v>
      </c>
      <c r="L48" s="2531">
        <v>50.359372404177371</v>
      </c>
      <c r="M48" s="2531">
        <v>100</v>
      </c>
      <c r="N48" s="2532">
        <v>24.965991079751856</v>
      </c>
    </row>
    <row r="49" spans="1:14" ht="28" customHeight="1" x14ac:dyDescent="0.35">
      <c r="A49" s="2508" t="s">
        <v>1414</v>
      </c>
      <c r="B49" s="2527">
        <v>12689.768144408303</v>
      </c>
      <c r="C49" s="2527">
        <v>21206.484682376969</v>
      </c>
      <c r="D49" s="2510">
        <v>29498.974036407973</v>
      </c>
      <c r="E49" s="2528">
        <v>63395.226863193253</v>
      </c>
      <c r="F49" s="2510">
        <v>4843.1068002514203</v>
      </c>
      <c r="G49" s="2529">
        <v>68238.33366344466</v>
      </c>
      <c r="H49" s="2528">
        <v>18555.634635258815</v>
      </c>
      <c r="I49" s="2529">
        <v>65329.96078127592</v>
      </c>
      <c r="J49" s="2530">
        <v>20.016914162627401</v>
      </c>
      <c r="K49" s="2531">
        <v>33.451232421867523</v>
      </c>
      <c r="L49" s="2531">
        <v>46.531853415505061</v>
      </c>
      <c r="M49" s="2531">
        <v>99.999999999999986</v>
      </c>
      <c r="N49" s="2532">
        <v>27.192391195799502</v>
      </c>
    </row>
    <row r="50" spans="1:14" ht="28" customHeight="1" x14ac:dyDescent="0.35">
      <c r="A50" s="2508" t="s">
        <v>1415</v>
      </c>
      <c r="B50" s="2527">
        <v>16199.749236682645</v>
      </c>
      <c r="C50" s="2527">
        <v>19894.97132221944</v>
      </c>
      <c r="D50" s="2510">
        <v>27679.065874955704</v>
      </c>
      <c r="E50" s="2528">
        <v>63773.786433857793</v>
      </c>
      <c r="F50" s="2510">
        <v>5261.3559145564705</v>
      </c>
      <c r="G50" s="2529">
        <v>69035.142348414243</v>
      </c>
      <c r="H50" s="2528">
        <v>21646.954589670044</v>
      </c>
      <c r="I50" s="2529">
        <v>66361.008606434174</v>
      </c>
      <c r="J50" s="2530">
        <v>25.401893383708707</v>
      </c>
      <c r="K50" s="2531">
        <v>31.196158225375669</v>
      </c>
      <c r="L50" s="2531">
        <v>43.401948390915621</v>
      </c>
      <c r="M50" s="2531">
        <v>100</v>
      </c>
      <c r="N50" s="2532">
        <v>31.35642783268235</v>
      </c>
    </row>
    <row r="51" spans="1:14" ht="28" customHeight="1" x14ac:dyDescent="0.35">
      <c r="A51" s="2508" t="s">
        <v>1416</v>
      </c>
      <c r="B51" s="2527">
        <v>15053.646123995199</v>
      </c>
      <c r="C51" s="2527">
        <v>24271.88066719209</v>
      </c>
      <c r="D51" s="2510">
        <v>32874.765161783129</v>
      </c>
      <c r="E51" s="2528">
        <v>72200.291952970409</v>
      </c>
      <c r="F51" s="2510">
        <v>5242.7113255763898</v>
      </c>
      <c r="G51" s="2529">
        <v>77443.003278546807</v>
      </c>
      <c r="H51" s="2528">
        <v>21286.245503176095</v>
      </c>
      <c r="I51" s="2529">
        <v>72938.572441375873</v>
      </c>
      <c r="J51" s="2530">
        <v>20.849841069618936</v>
      </c>
      <c r="K51" s="2531">
        <v>33.617427313177942</v>
      </c>
      <c r="L51" s="2531">
        <v>45.53273161720314</v>
      </c>
      <c r="M51" s="2531">
        <v>100.00000000000001</v>
      </c>
      <c r="N51" s="2532">
        <v>27.486337825269739</v>
      </c>
    </row>
    <row r="52" spans="1:14" ht="28" customHeight="1" x14ac:dyDescent="0.35">
      <c r="A52" s="2508" t="s">
        <v>1417</v>
      </c>
      <c r="B52" s="2527">
        <v>12228.87604004364</v>
      </c>
      <c r="C52" s="2527">
        <v>23411.072033259941</v>
      </c>
      <c r="D52" s="2510">
        <v>31201.308508023034</v>
      </c>
      <c r="E52" s="2528">
        <v>66841.256581326612</v>
      </c>
      <c r="F52" s="2510">
        <v>4917.0378678842899</v>
      </c>
      <c r="G52" s="2529">
        <v>71758.294449210924</v>
      </c>
      <c r="H52" s="2528">
        <v>18142.121808602729</v>
      </c>
      <c r="I52" s="2529">
        <v>67897.11623748728</v>
      </c>
      <c r="J52" s="2530">
        <v>18.295401172125796</v>
      </c>
      <c r="K52" s="2531">
        <v>35.024883179410892</v>
      </c>
      <c r="L52" s="2531">
        <v>46.679715648463315</v>
      </c>
      <c r="M52" s="2531">
        <v>100</v>
      </c>
      <c r="N52" s="2532">
        <v>25.282264507336304</v>
      </c>
    </row>
    <row r="53" spans="1:14" ht="28" customHeight="1" x14ac:dyDescent="0.35">
      <c r="A53" s="2508" t="s">
        <v>1418</v>
      </c>
      <c r="B53" s="2527">
        <v>12983.542187445773</v>
      </c>
      <c r="C53" s="2527">
        <v>25402.15948998067</v>
      </c>
      <c r="D53" s="2510">
        <v>35007.936424375963</v>
      </c>
      <c r="E53" s="2528">
        <v>73393.638101802411</v>
      </c>
      <c r="F53" s="2510">
        <v>5368.0163535760603</v>
      </c>
      <c r="G53" s="2529">
        <v>78761.654455378448</v>
      </c>
      <c r="H53" s="2528">
        <v>19791.245412663437</v>
      </c>
      <c r="I53" s="2529">
        <v>74147.785024092678</v>
      </c>
      <c r="J53" s="2530">
        <v>17.690282868164456</v>
      </c>
      <c r="K53" s="2531">
        <v>34.610846589653988</v>
      </c>
      <c r="L53" s="2531">
        <v>47.698870542181545</v>
      </c>
      <c r="M53" s="2531">
        <v>100</v>
      </c>
      <c r="N53" s="2532">
        <v>25.128021433165742</v>
      </c>
    </row>
    <row r="54" spans="1:14" ht="28" customHeight="1" x14ac:dyDescent="0.35">
      <c r="A54" s="2508" t="s">
        <v>1419</v>
      </c>
      <c r="B54" s="2527">
        <v>15701.043977322406</v>
      </c>
      <c r="C54" s="2527">
        <v>23125.474887060103</v>
      </c>
      <c r="D54" s="2510">
        <v>35702.414112771352</v>
      </c>
      <c r="E54" s="2528">
        <v>74528.932977153861</v>
      </c>
      <c r="F54" s="2510">
        <v>6095.5105655922598</v>
      </c>
      <c r="G54" s="2529">
        <v>80624.443542746099</v>
      </c>
      <c r="H54" s="2528">
        <v>22502.732380974787</v>
      </c>
      <c r="I54" s="2529">
        <v>76632.839412921705</v>
      </c>
      <c r="J54" s="2530">
        <v>21.067045173094606</v>
      </c>
      <c r="K54" s="2531">
        <v>31.028855456912279</v>
      </c>
      <c r="L54" s="2531">
        <v>47.904099369993112</v>
      </c>
      <c r="M54" s="2531">
        <v>100</v>
      </c>
      <c r="N54" s="2532">
        <v>27.910558376808037</v>
      </c>
    </row>
    <row r="55" spans="1:14" ht="28" customHeight="1" x14ac:dyDescent="0.35">
      <c r="A55" s="2508" t="s">
        <v>1420</v>
      </c>
      <c r="B55" s="2527">
        <v>17536.512491352292</v>
      </c>
      <c r="C55" s="2527">
        <v>26376.332324125491</v>
      </c>
      <c r="D55" s="2510">
        <v>38436.541205068563</v>
      </c>
      <c r="E55" s="2528">
        <v>82349.386020546342</v>
      </c>
      <c r="F55" s="2510">
        <v>5752.15841562696</v>
      </c>
      <c r="G55" s="2529">
        <v>88101.54443617331</v>
      </c>
      <c r="H55" s="2528">
        <v>24127.297695504891</v>
      </c>
      <c r="I55" s="2533">
        <v>82086.732836876065</v>
      </c>
      <c r="J55" s="2531">
        <v>21.295255907526617</v>
      </c>
      <c r="K55" s="2531">
        <v>32.029786254319539</v>
      </c>
      <c r="L55" s="2531">
        <v>46.674957838153844</v>
      </c>
      <c r="M55" s="2531">
        <v>100</v>
      </c>
      <c r="N55" s="2532">
        <v>27.385782905297795</v>
      </c>
    </row>
    <row r="56" spans="1:14" ht="28" customHeight="1" x14ac:dyDescent="0.35">
      <c r="A56" s="2508" t="s">
        <v>1421</v>
      </c>
      <c r="B56" s="2527">
        <v>13595.02069156469</v>
      </c>
      <c r="C56" s="2527">
        <v>26911.396086851295</v>
      </c>
      <c r="D56" s="2510">
        <v>39873.951829759528</v>
      </c>
      <c r="E56" s="2528">
        <v>80380.368608175515</v>
      </c>
      <c r="F56" s="2510">
        <v>5528.5914184475596</v>
      </c>
      <c r="G56" s="2529">
        <v>85908.96002662307</v>
      </c>
      <c r="H56" s="2528">
        <v>20531.691949565189</v>
      </c>
      <c r="I56" s="2533">
        <v>80556.780710845225</v>
      </c>
      <c r="J56" s="2531">
        <v>16.913359476908315</v>
      </c>
      <c r="K56" s="2531">
        <v>33.480060558112598</v>
      </c>
      <c r="L56" s="2531">
        <v>49.606579964979083</v>
      </c>
      <c r="M56" s="2531">
        <v>100</v>
      </c>
      <c r="N56" s="2532">
        <v>23.899360373123415</v>
      </c>
    </row>
    <row r="57" spans="1:14" ht="28" customHeight="1" x14ac:dyDescent="0.35">
      <c r="A57" s="2508" t="s">
        <v>1422</v>
      </c>
      <c r="B57" s="2527">
        <v>14226.97561765367</v>
      </c>
      <c r="C57" s="2527">
        <v>29533.764155839395</v>
      </c>
      <c r="D57" s="2510">
        <v>41504.085381298486</v>
      </c>
      <c r="E57" s="2528">
        <v>85264.825154791557</v>
      </c>
      <c r="F57" s="2510">
        <v>5691.6007898820299</v>
      </c>
      <c r="G57" s="2529">
        <v>90956.425944673581</v>
      </c>
      <c r="H57" s="2528">
        <v>21683.507617637912</v>
      </c>
      <c r="I57" s="2533">
        <v>85495.589162523116</v>
      </c>
      <c r="J57" s="2531">
        <v>16.685632782129932</v>
      </c>
      <c r="K57" s="2531">
        <v>34.637688052749979</v>
      </c>
      <c r="L57" s="2531">
        <v>48.676679165120078</v>
      </c>
      <c r="M57" s="2531">
        <v>99.999999999999986</v>
      </c>
      <c r="N57" s="2532">
        <v>23.839445528375776</v>
      </c>
    </row>
    <row r="58" spans="1:14" ht="28" customHeight="1" x14ac:dyDescent="0.35">
      <c r="A58" s="2508" t="s">
        <v>1423</v>
      </c>
      <c r="B58" s="2527">
        <v>16406.475068482025</v>
      </c>
      <c r="C58" s="2527">
        <v>28091.314797194398</v>
      </c>
      <c r="D58" s="2510">
        <v>41133.603189844922</v>
      </c>
      <c r="E58" s="2528">
        <v>85631.393055521345</v>
      </c>
      <c r="F58" s="2510">
        <v>5945.9421516685097</v>
      </c>
      <c r="G58" s="2529">
        <v>91577.335207189884</v>
      </c>
      <c r="H58" s="2528">
        <v>23708.497286261889</v>
      </c>
      <c r="I58" s="2533">
        <v>87070.479945463143</v>
      </c>
      <c r="J58" s="2531">
        <v>19.159416287721093</v>
      </c>
      <c r="K58" s="2531">
        <v>32.804925617618601</v>
      </c>
      <c r="L58" s="2531">
        <v>48.035658094660306</v>
      </c>
      <c r="M58" s="2531">
        <v>100</v>
      </c>
      <c r="N58" s="2532">
        <v>25.889044743027746</v>
      </c>
    </row>
    <row r="59" spans="1:14" ht="28" customHeight="1" x14ac:dyDescent="0.35">
      <c r="A59" s="2508" t="s">
        <v>1424</v>
      </c>
      <c r="B59" s="2527">
        <v>19957.284677691405</v>
      </c>
      <c r="C59" s="2527">
        <v>29326.442775209871</v>
      </c>
      <c r="D59" s="2510">
        <v>46717.81237436278</v>
      </c>
      <c r="E59" s="2528">
        <v>96001.53982726406</v>
      </c>
      <c r="F59" s="2510">
        <v>4589.1858928601296</v>
      </c>
      <c r="G59" s="2529">
        <v>100590.72572012419</v>
      </c>
      <c r="H59" s="2528">
        <v>29125.368352417707</v>
      </c>
      <c r="I59" s="2533">
        <v>96590.188793035471</v>
      </c>
      <c r="J59" s="2531">
        <v>20.788504761070108</v>
      </c>
      <c r="K59" s="2531">
        <v>30.547887906774257</v>
      </c>
      <c r="L59" s="2531">
        <v>48.663607332155628</v>
      </c>
      <c r="M59" s="2531">
        <v>100</v>
      </c>
      <c r="N59" s="2532">
        <v>28.954327691654065</v>
      </c>
    </row>
    <row r="60" spans="1:14" ht="28" customHeight="1" x14ac:dyDescent="0.35">
      <c r="A60" s="2508" t="s">
        <v>1425</v>
      </c>
      <c r="B60" s="2527">
        <v>17508.770771641935</v>
      </c>
      <c r="C60" s="2527">
        <v>27587.801943336555</v>
      </c>
      <c r="D60" s="2510">
        <v>38159.387347349664</v>
      </c>
      <c r="E60" s="2528">
        <v>83255.960062328159</v>
      </c>
      <c r="F60" s="2510">
        <v>5218.6911147281398</v>
      </c>
      <c r="G60" s="2529">
        <v>88474.651177056308</v>
      </c>
      <c r="H60" s="2528">
        <v>24027.365284695628</v>
      </c>
      <c r="I60" s="2533">
        <v>85869.618258167524</v>
      </c>
      <c r="J60" s="2531">
        <v>21.030050891893257</v>
      </c>
      <c r="K60" s="2531">
        <v>33.13612853984678</v>
      </c>
      <c r="L60" s="2531">
        <v>45.833820568259966</v>
      </c>
      <c r="M60" s="2531">
        <v>100</v>
      </c>
      <c r="N60" s="2532">
        <v>27.157343900245323</v>
      </c>
    </row>
    <row r="61" spans="1:14" ht="28" customHeight="1" x14ac:dyDescent="0.35">
      <c r="A61" s="2508" t="s">
        <v>1426</v>
      </c>
      <c r="B61" s="2527">
        <v>17129.875042583473</v>
      </c>
      <c r="C61" s="2527">
        <v>29668.290222024509</v>
      </c>
      <c r="D61" s="2510">
        <v>42528.691443367417</v>
      </c>
      <c r="E61" s="2528">
        <v>89326.856707975399</v>
      </c>
      <c r="F61" s="2510">
        <v>7012.2571103006503</v>
      </c>
      <c r="G61" s="2529">
        <v>96339.113818276062</v>
      </c>
      <c r="H61" s="2528">
        <v>22928.398039167172</v>
      </c>
      <c r="I61" s="2533">
        <v>92699.630452056343</v>
      </c>
      <c r="J61" s="2531">
        <v>19.176623552963395</v>
      </c>
      <c r="K61" s="2531">
        <v>33.213180576828272</v>
      </c>
      <c r="L61" s="2531">
        <v>47.610195870208329</v>
      </c>
      <c r="M61" s="2531">
        <v>100</v>
      </c>
      <c r="N61" s="2532">
        <v>23.799677130533798</v>
      </c>
    </row>
    <row r="62" spans="1:14" ht="28" customHeight="1" x14ac:dyDescent="0.35">
      <c r="A62" s="2508" t="s">
        <v>1427</v>
      </c>
      <c r="B62" s="2527">
        <v>19299.723523261237</v>
      </c>
      <c r="C62" s="2527">
        <v>30516.634693123047</v>
      </c>
      <c r="D62" s="2510">
        <v>49704.993896854845</v>
      </c>
      <c r="E62" s="2528">
        <v>99521.352113239118</v>
      </c>
      <c r="F62" s="2510">
        <v>7014.8903687611901</v>
      </c>
      <c r="G62" s="2529">
        <v>106536.24248200031</v>
      </c>
      <c r="H62" s="2528">
        <v>25332.72230308094</v>
      </c>
      <c r="I62" s="2533">
        <v>102988.48037527928</v>
      </c>
      <c r="J62" s="2531">
        <v>19.392545532642373</v>
      </c>
      <c r="K62" s="2531">
        <v>30.663404430438284</v>
      </c>
      <c r="L62" s="2531">
        <v>49.944050036919357</v>
      </c>
      <c r="M62" s="2531">
        <v>100.00000000000001</v>
      </c>
      <c r="N62" s="2532">
        <v>23.778501768880197</v>
      </c>
    </row>
    <row r="63" spans="1:14" ht="28" customHeight="1" x14ac:dyDescent="0.35">
      <c r="A63" s="2508" t="s">
        <v>1428</v>
      </c>
      <c r="B63" s="2527">
        <v>21500.901824561228</v>
      </c>
      <c r="C63" s="2527">
        <v>33326.579075849353</v>
      </c>
      <c r="D63" s="2510">
        <v>53472.17332741509</v>
      </c>
      <c r="E63" s="2528">
        <v>108299.65422782567</v>
      </c>
      <c r="F63" s="2510">
        <v>5723.1245057653668</v>
      </c>
      <c r="G63" s="2529">
        <v>114022.77873359107</v>
      </c>
      <c r="H63" s="2528">
        <v>28747.827557320539</v>
      </c>
      <c r="I63" s="2533">
        <v>109446.49707938357</v>
      </c>
      <c r="J63" s="2531">
        <v>19.853158329878539</v>
      </c>
      <c r="K63" s="2531">
        <v>30.772562768983136</v>
      </c>
      <c r="L63" s="2531">
        <v>49.374278901138325</v>
      </c>
      <c r="M63" s="2531">
        <v>100</v>
      </c>
      <c r="N63" s="2532">
        <v>25.212354826475945</v>
      </c>
    </row>
    <row r="64" spans="1:14" ht="28" customHeight="1" x14ac:dyDescent="0.35">
      <c r="A64" s="2508" t="s">
        <v>1429</v>
      </c>
      <c r="B64" s="2527">
        <v>20499.365962852007</v>
      </c>
      <c r="C64" s="2527">
        <v>30144.010775045695</v>
      </c>
      <c r="D64" s="2510">
        <v>45450.954295811956</v>
      </c>
      <c r="E64" s="2528">
        <v>96094.331033709663</v>
      </c>
      <c r="F64" s="2510">
        <v>6852.7085233570733</v>
      </c>
      <c r="G64" s="2529">
        <v>102947.03955706673</v>
      </c>
      <c r="H64" s="2528">
        <v>26553.312150282349</v>
      </c>
      <c r="I64" s="2533">
        <v>97864.98143584888</v>
      </c>
      <c r="J64" s="2531">
        <v>21.332544534454254</v>
      </c>
      <c r="K64" s="2531">
        <v>31.369187391992199</v>
      </c>
      <c r="L64" s="2531">
        <v>47.298268073553544</v>
      </c>
      <c r="M64" s="2531">
        <v>100</v>
      </c>
      <c r="N64" s="2532">
        <v>25.793177020464995</v>
      </c>
    </row>
    <row r="65" spans="1:14" ht="28" customHeight="1" x14ac:dyDescent="0.35">
      <c r="A65" s="2508" t="s">
        <v>1430</v>
      </c>
      <c r="B65" s="2527">
        <v>22277.437442531693</v>
      </c>
      <c r="C65" s="2527">
        <v>32882.429634665008</v>
      </c>
      <c r="D65" s="2510">
        <v>51686.107438103296</v>
      </c>
      <c r="E65" s="2528">
        <v>106845.9745153</v>
      </c>
      <c r="F65" s="2510">
        <v>7740.1604187028861</v>
      </c>
      <c r="G65" s="2529">
        <v>114586.13493400287</v>
      </c>
      <c r="H65" s="2528">
        <v>29249.972987456</v>
      </c>
      <c r="I65" s="2533">
        <v>109117.75890645398</v>
      </c>
      <c r="J65" s="2531">
        <v>20.850048439907894</v>
      </c>
      <c r="K65" s="2531">
        <v>30.775543752428735</v>
      </c>
      <c r="L65" s="2531">
        <v>48.374407807663374</v>
      </c>
      <c r="M65" s="2531">
        <v>100</v>
      </c>
      <c r="N65" s="2532">
        <v>25.526625018203852</v>
      </c>
    </row>
    <row r="66" spans="1:14" ht="28" customHeight="1" x14ac:dyDescent="0.35">
      <c r="A66" s="2508" t="s">
        <v>1431</v>
      </c>
      <c r="B66" s="2527">
        <v>26479.854563405475</v>
      </c>
      <c r="C66" s="2527">
        <v>34791.494830990938</v>
      </c>
      <c r="D66" s="2510">
        <v>58640.193956333547</v>
      </c>
      <c r="E66" s="2528">
        <v>119911.54335072996</v>
      </c>
      <c r="F66" s="2510">
        <v>10227.439440020948</v>
      </c>
      <c r="G66" s="2529">
        <v>130138.98279075089</v>
      </c>
      <c r="H66" s="2528">
        <v>34328.123551923491</v>
      </c>
      <c r="I66" s="2533">
        <v>124184.19818316825</v>
      </c>
      <c r="J66" s="2531">
        <v>22.082823574336292</v>
      </c>
      <c r="K66" s="2531">
        <v>29.014299923760547</v>
      </c>
      <c r="L66" s="2531">
        <v>48.902876501903165</v>
      </c>
      <c r="M66" s="2531">
        <v>100</v>
      </c>
      <c r="N66" s="2532">
        <v>26.378048157268392</v>
      </c>
    </row>
    <row r="67" spans="1:14" ht="28" customHeight="1" x14ac:dyDescent="0.35">
      <c r="A67" s="2508" t="s">
        <v>1432</v>
      </c>
      <c r="B67" s="2527">
        <v>27097.590974414401</v>
      </c>
      <c r="C67" s="2527">
        <v>44039.538937363934</v>
      </c>
      <c r="D67" s="2510">
        <v>64201.360000000008</v>
      </c>
      <c r="E67" s="2528">
        <v>135338.48991177834</v>
      </c>
      <c r="F67" s="2510">
        <v>7450.54</v>
      </c>
      <c r="G67" s="2529">
        <v>142789.02991177834</v>
      </c>
      <c r="H67" s="2528">
        <v>36343.101592895655</v>
      </c>
      <c r="I67" s="2533">
        <v>134907.55158346571</v>
      </c>
      <c r="J67" s="2531">
        <v>20.022087576178972</v>
      </c>
      <c r="K67" s="2531">
        <v>32.54029135840922</v>
      </c>
      <c r="L67" s="2531">
        <v>47.437621065411818</v>
      </c>
      <c r="M67" s="2531">
        <v>100.00000000000001</v>
      </c>
      <c r="N67" s="2532">
        <v>25.452306535978359</v>
      </c>
    </row>
    <row r="68" spans="1:14" ht="28" customHeight="1" x14ac:dyDescent="0.35">
      <c r="A68" s="2508" t="s">
        <v>1433</v>
      </c>
      <c r="B68" s="2527">
        <v>26870.248865000201</v>
      </c>
      <c r="C68" s="2527">
        <v>40383.798298961745</v>
      </c>
      <c r="D68" s="2510">
        <v>55810.21</v>
      </c>
      <c r="E68" s="2528">
        <v>123064.25716396194</v>
      </c>
      <c r="F68" s="2510">
        <v>8923.9500000000007</v>
      </c>
      <c r="G68" s="2529">
        <v>131988.20716396195</v>
      </c>
      <c r="H68" s="2528">
        <v>34813.092199470353</v>
      </c>
      <c r="I68" s="2533">
        <v>122742.05381769345</v>
      </c>
      <c r="J68" s="2531">
        <v>21.834324184966412</v>
      </c>
      <c r="K68" s="2531">
        <v>32.815213149304014</v>
      </c>
      <c r="L68" s="2531">
        <v>45.35046266572958</v>
      </c>
      <c r="M68" s="2531">
        <v>100</v>
      </c>
      <c r="N68" s="2532">
        <v>26.375911111682797</v>
      </c>
    </row>
    <row r="69" spans="1:14" ht="28" customHeight="1" x14ac:dyDescent="0.35">
      <c r="A69" s="2508" t="s">
        <v>1434</v>
      </c>
      <c r="B69" s="2527">
        <v>33314.0441533454</v>
      </c>
      <c r="C69" s="2527">
        <v>48088.751239925892</v>
      </c>
      <c r="D69" s="2510">
        <v>62413.590000000011</v>
      </c>
      <c r="E69" s="2528">
        <v>143816.38539327128</v>
      </c>
      <c r="F69" s="2510">
        <v>10106.14</v>
      </c>
      <c r="G69" s="2529">
        <v>153922.52539327129</v>
      </c>
      <c r="H69" s="2528">
        <v>42525.948626780155</v>
      </c>
      <c r="I69" s="2533">
        <v>144065.61120975661</v>
      </c>
      <c r="J69" s="2531">
        <v>23.164289703323373</v>
      </c>
      <c r="K69" s="2531">
        <v>33.437602473755277</v>
      </c>
      <c r="L69" s="2531">
        <v>43.398107822921375</v>
      </c>
      <c r="M69" s="2531">
        <v>100.00000000000003</v>
      </c>
      <c r="N69" s="2532">
        <v>27.628151576987559</v>
      </c>
    </row>
    <row r="70" spans="1:14" ht="28" customHeight="1" x14ac:dyDescent="0.35">
      <c r="A70" s="2508" t="s">
        <v>1435</v>
      </c>
      <c r="B70" s="2527">
        <v>32597.4697440284</v>
      </c>
      <c r="C70" s="2527">
        <v>60819.840505353466</v>
      </c>
      <c r="D70" s="2510">
        <v>80363.509999999995</v>
      </c>
      <c r="E70" s="2528">
        <v>173780.82024938188</v>
      </c>
      <c r="F70" s="2510">
        <v>11855.67</v>
      </c>
      <c r="G70" s="2529">
        <v>185636.49024938192</v>
      </c>
      <c r="H70" s="2528">
        <v>44093.102105106896</v>
      </c>
      <c r="I70" s="2533">
        <v>179681.70564179929</v>
      </c>
      <c r="J70" s="2531">
        <v>18.757806354723051</v>
      </c>
      <c r="K70" s="2531">
        <v>34.998016707525466</v>
      </c>
      <c r="L70" s="2531">
        <v>46.244176937751469</v>
      </c>
      <c r="M70" s="2531">
        <v>99.999999999999986</v>
      </c>
      <c r="N70" s="2532">
        <v>23.75238943909828</v>
      </c>
    </row>
    <row r="71" spans="1:14" ht="28" customHeight="1" x14ac:dyDescent="0.35">
      <c r="A71" s="2508" t="s">
        <v>1436</v>
      </c>
      <c r="B71" s="2527">
        <v>45282.730402152389</v>
      </c>
      <c r="C71" s="2527">
        <v>64688.277428168949</v>
      </c>
      <c r="D71" s="2510">
        <v>99458.306816090437</v>
      </c>
      <c r="E71" s="2528">
        <v>209429.31464641177</v>
      </c>
      <c r="F71" s="2510">
        <v>12179.095826266714</v>
      </c>
      <c r="G71" s="2529">
        <v>221608.41047267849</v>
      </c>
      <c r="H71" s="2528">
        <v>59664.109383491581</v>
      </c>
      <c r="I71" s="2533">
        <v>212506.80344691942</v>
      </c>
      <c r="J71" s="2531">
        <v>21.621963705799786</v>
      </c>
      <c r="K71" s="2531">
        <v>30.887880971861488</v>
      </c>
      <c r="L71" s="2531">
        <v>47.490155322338722</v>
      </c>
      <c r="M71" s="2531">
        <v>100</v>
      </c>
      <c r="N71" s="2532">
        <v>26.923215258947682</v>
      </c>
    </row>
    <row r="72" spans="1:14" ht="28" customHeight="1" x14ac:dyDescent="0.35">
      <c r="A72" s="2508" t="s">
        <v>1437</v>
      </c>
      <c r="B72" s="2527">
        <v>42347.846042953286</v>
      </c>
      <c r="C72" s="2527">
        <v>54668.138889435766</v>
      </c>
      <c r="D72" s="2510">
        <v>85011.333675307978</v>
      </c>
      <c r="E72" s="2528">
        <v>182027.31860769703</v>
      </c>
      <c r="F72" s="2510">
        <v>13673.429855281778</v>
      </c>
      <c r="G72" s="2529">
        <v>195700.74846297875</v>
      </c>
      <c r="H72" s="2528">
        <v>54323.706801493157</v>
      </c>
      <c r="I72" s="2533">
        <v>185857.56479093467</v>
      </c>
      <c r="J72" s="2531">
        <v>23.264555214495484</v>
      </c>
      <c r="K72" s="2531">
        <v>30.032930940028756</v>
      </c>
      <c r="L72" s="2531">
        <v>46.702513845475757</v>
      </c>
      <c r="M72" s="2531">
        <v>100</v>
      </c>
      <c r="N72" s="2532">
        <v>27.758558527827869</v>
      </c>
    </row>
    <row r="73" spans="1:14" ht="28" customHeight="1" x14ac:dyDescent="0.35">
      <c r="A73" s="2508" t="s">
        <v>1438</v>
      </c>
      <c r="B73" s="2527">
        <v>52205.060538559628</v>
      </c>
      <c r="C73" s="2527">
        <v>62851.121007864189</v>
      </c>
      <c r="D73" s="2510">
        <v>86079.378800873179</v>
      </c>
      <c r="E73" s="2528">
        <v>201135.560347297</v>
      </c>
      <c r="F73" s="2510">
        <v>15073.249223785711</v>
      </c>
      <c r="G73" s="2529">
        <v>216208.80957108267</v>
      </c>
      <c r="H73" s="2528">
        <v>64951.696360163551</v>
      </c>
      <c r="I73" s="2533">
        <v>204123.90796351616</v>
      </c>
      <c r="J73" s="2531">
        <v>25.955162005374948</v>
      </c>
      <c r="K73" s="2531">
        <v>31.248139761731014</v>
      </c>
      <c r="L73" s="2531">
        <v>42.796698232894045</v>
      </c>
      <c r="M73" s="2531">
        <v>100</v>
      </c>
      <c r="N73" s="2532">
        <v>30.041188649535332</v>
      </c>
    </row>
    <row r="74" spans="1:14" ht="28" customHeight="1" x14ac:dyDescent="0.35">
      <c r="A74" s="2508" t="s">
        <v>1439</v>
      </c>
      <c r="B74" s="2527">
        <v>46086.063262573778</v>
      </c>
      <c r="C74" s="2527">
        <v>79381.850065576466</v>
      </c>
      <c r="D74" s="2510">
        <v>112183.77986085223</v>
      </c>
      <c r="E74" s="2528">
        <v>237651.69318900246</v>
      </c>
      <c r="F74" s="2510">
        <v>16578.462277456325</v>
      </c>
      <c r="G74" s="2529">
        <v>254230.15546645888</v>
      </c>
      <c r="H74" s="2528">
        <v>62231.632167854674</v>
      </c>
      <c r="I74" s="2533">
        <v>247984.77443914799</v>
      </c>
      <c r="J74" s="2531">
        <v>19.392272213235152</v>
      </c>
      <c r="K74" s="2531">
        <v>33.40260235488612</v>
      </c>
      <c r="L74" s="2531">
        <v>47.205125431878734</v>
      </c>
      <c r="M74" s="2531">
        <v>100</v>
      </c>
      <c r="N74" s="2532">
        <v>24.478462066654807</v>
      </c>
    </row>
    <row r="75" spans="1:14" ht="28" customHeight="1" x14ac:dyDescent="0.35">
      <c r="A75" s="2508" t="s">
        <v>1440</v>
      </c>
      <c r="B75" s="2527">
        <v>61050.234005499129</v>
      </c>
      <c r="C75" s="2527">
        <v>82769.032045560351</v>
      </c>
      <c r="D75" s="2510">
        <v>131999.48199815577</v>
      </c>
      <c r="E75" s="2528">
        <v>275818.74804921524</v>
      </c>
      <c r="F75" s="2510">
        <v>15533.217866125702</v>
      </c>
      <c r="G75" s="2529">
        <v>291351.96591534093</v>
      </c>
      <c r="H75" s="2528">
        <v>80186.614563734853</v>
      </c>
      <c r="I75" s="2533">
        <v>278951.95289031643</v>
      </c>
      <c r="J75" s="2531">
        <v>22.134185742372285</v>
      </c>
      <c r="K75" s="2531">
        <v>30.008486598884716</v>
      </c>
      <c r="L75" s="2531">
        <v>47.857327658743003</v>
      </c>
      <c r="M75" s="2531">
        <v>100</v>
      </c>
      <c r="N75" s="2532">
        <v>27.5</v>
      </c>
    </row>
    <row r="76" spans="1:14" ht="28" customHeight="1" x14ac:dyDescent="0.35">
      <c r="A76" s="2508" t="s">
        <v>1441</v>
      </c>
      <c r="B76" s="2527">
        <v>54190.871441332936</v>
      </c>
      <c r="C76" s="2527">
        <v>79547.986100707771</v>
      </c>
      <c r="D76" s="2510">
        <v>114685.75906403994</v>
      </c>
      <c r="E76" s="2528">
        <v>248424.61660608064</v>
      </c>
      <c r="F76" s="2510">
        <v>17369.756129670885</v>
      </c>
      <c r="G76" s="2529">
        <v>265794.3727357515</v>
      </c>
      <c r="H76" s="2528">
        <v>71160.489455405914</v>
      </c>
      <c r="I76" s="2533">
        <v>251529.60761879323</v>
      </c>
      <c r="J76" s="2531">
        <v>21.813809026527249</v>
      </c>
      <c r="K76" s="2531">
        <v>32.020975693743182</v>
      </c>
      <c r="L76" s="2531">
        <v>46.165215279729573</v>
      </c>
      <c r="M76" s="2531">
        <v>100</v>
      </c>
      <c r="N76" s="2532">
        <v>26.8</v>
      </c>
    </row>
    <row r="77" spans="1:14" ht="28" customHeight="1" x14ac:dyDescent="0.35">
      <c r="A77" s="2508" t="s">
        <v>1442</v>
      </c>
      <c r="B77" s="2527">
        <v>67404.638247378869</v>
      </c>
      <c r="C77" s="2527">
        <v>87956.947349890921</v>
      </c>
      <c r="D77" s="2510">
        <v>116720.19149876718</v>
      </c>
      <c r="E77" s="2528">
        <v>272081.77709603694</v>
      </c>
      <c r="F77" s="2510">
        <v>21837.260630976696</v>
      </c>
      <c r="G77" s="2529">
        <v>293919.03772701364</v>
      </c>
      <c r="H77" s="2528">
        <v>85182.46340654447</v>
      </c>
      <c r="I77" s="2533">
        <v>279361.00788672577</v>
      </c>
      <c r="J77" s="2531">
        <v>24.773668772233503</v>
      </c>
      <c r="K77" s="2531">
        <v>32.327393730174251</v>
      </c>
      <c r="L77" s="2531">
        <v>42.898937497592257</v>
      </c>
      <c r="M77" s="2531">
        <v>100</v>
      </c>
      <c r="N77" s="2532">
        <v>29</v>
      </c>
    </row>
    <row r="78" spans="1:14" ht="28" customHeight="1" x14ac:dyDescent="0.35">
      <c r="A78" s="2508" t="s">
        <v>1443</v>
      </c>
      <c r="B78" s="2527">
        <v>60717.631669601702</v>
      </c>
      <c r="C78" s="2527">
        <v>95102.110894257436</v>
      </c>
      <c r="D78" s="2510">
        <v>152847.7986266517</v>
      </c>
      <c r="E78" s="2528">
        <v>308667.54119051085</v>
      </c>
      <c r="F78" s="2510">
        <v>23066.360217247813</v>
      </c>
      <c r="G78" s="2529">
        <v>331733.90140775859</v>
      </c>
      <c r="H78" s="2528">
        <v>82318.653461879338</v>
      </c>
      <c r="I78" s="2533">
        <v>324941.9392536885</v>
      </c>
      <c r="J78" s="2531">
        <v>19.670883253683787</v>
      </c>
      <c r="K78" s="2531">
        <v>30.810531786871632</v>
      </c>
      <c r="L78" s="2531">
        <v>49.518584959444581</v>
      </c>
      <c r="M78" s="2531">
        <v>100</v>
      </c>
      <c r="N78" s="2532">
        <v>24.8</v>
      </c>
    </row>
    <row r="79" spans="1:14" ht="28" customHeight="1" x14ac:dyDescent="0.35">
      <c r="A79" s="2508" t="s">
        <v>1444</v>
      </c>
      <c r="B79" s="2527">
        <v>82730.461603396645</v>
      </c>
      <c r="C79" s="2527">
        <v>113592.23581577918</v>
      </c>
      <c r="D79" s="2510">
        <v>160015.26070733336</v>
      </c>
      <c r="E79" s="2528">
        <v>356337.95812650921</v>
      </c>
      <c r="F79" s="2510">
        <v>21612.064655734703</v>
      </c>
      <c r="G79" s="2529">
        <v>377950.0227822439</v>
      </c>
      <c r="H79" s="2528">
        <v>107242.95521776754</v>
      </c>
      <c r="I79" s="2533">
        <v>366802.41107274691</v>
      </c>
      <c r="J79" s="2531">
        <v>23.21685347201355</v>
      </c>
      <c r="K79" s="2531">
        <v>31.877669281432819</v>
      </c>
      <c r="L79" s="2531">
        <v>44.905477246553623</v>
      </c>
      <c r="M79" s="2531">
        <v>100</v>
      </c>
      <c r="N79" s="2532">
        <v>28.4</v>
      </c>
    </row>
    <row r="80" spans="1:14" ht="28" customHeight="1" x14ac:dyDescent="0.35">
      <c r="A80" s="2508" t="s">
        <v>1445</v>
      </c>
      <c r="B80" s="2527">
        <v>69417.262828342733</v>
      </c>
      <c r="C80" s="2527">
        <v>100816.36374002097</v>
      </c>
      <c r="D80" s="2510">
        <v>141258.93338223849</v>
      </c>
      <c r="E80" s="2528">
        <v>311492.55995060218</v>
      </c>
      <c r="F80" s="2510">
        <v>22619.1770971396</v>
      </c>
      <c r="G80" s="2529">
        <v>334111.73704774183</v>
      </c>
      <c r="H80" s="2528">
        <v>90895.683927756239</v>
      </c>
      <c r="I80" s="2533">
        <v>326494.35247528611</v>
      </c>
      <c r="J80" s="2531">
        <v>22.285367855768758</v>
      </c>
      <c r="K80" s="2531">
        <v>32.365576807359012</v>
      </c>
      <c r="L80" s="2531">
        <v>45.349055336872226</v>
      </c>
      <c r="M80" s="2531">
        <v>100</v>
      </c>
      <c r="N80" s="2532">
        <v>27.2</v>
      </c>
    </row>
    <row r="81" spans="1:14" ht="28" customHeight="1" x14ac:dyDescent="0.35">
      <c r="A81" s="2508" t="s">
        <v>1446</v>
      </c>
      <c r="B81" s="2527">
        <v>83258.997215555428</v>
      </c>
      <c r="C81" s="2527">
        <v>101316.00985737966</v>
      </c>
      <c r="D81" s="2510">
        <v>136004.63271777719</v>
      </c>
      <c r="E81" s="2528">
        <v>320579.63979071227</v>
      </c>
      <c r="F81" s="2510">
        <v>24086.217323361798</v>
      </c>
      <c r="G81" s="2529">
        <v>344665.85711407394</v>
      </c>
      <c r="H81" s="2528">
        <v>104232.47442841493</v>
      </c>
      <c r="I81" s="2533">
        <v>337110.23962696455</v>
      </c>
      <c r="J81" s="2531">
        <v>25.971392715367191</v>
      </c>
      <c r="K81" s="2531">
        <v>31.604006394018956</v>
      </c>
      <c r="L81" s="2531">
        <v>42.424600890613853</v>
      </c>
      <c r="M81" s="2531">
        <v>100</v>
      </c>
      <c r="N81" s="2532">
        <v>30.2</v>
      </c>
    </row>
    <row r="82" spans="1:14" ht="28" customHeight="1" thickBot="1" x14ac:dyDescent="0.4">
      <c r="A82" s="2534" t="s">
        <v>1529</v>
      </c>
      <c r="B82" s="2535">
        <v>69713.573223354149</v>
      </c>
      <c r="C82" s="2535">
        <v>103795.6133884364</v>
      </c>
      <c r="D82" s="2536">
        <v>177577.78493200426</v>
      </c>
      <c r="E82" s="2537">
        <v>351086.97154379485</v>
      </c>
      <c r="F82" s="2536">
        <v>26300.157108973141</v>
      </c>
      <c r="G82" s="2538">
        <v>377387.12865276792</v>
      </c>
      <c r="H82" s="2537">
        <v>94763.366280428236</v>
      </c>
      <c r="I82" s="2539">
        <v>373808.17979021947</v>
      </c>
      <c r="J82" s="2540">
        <v>19.856496786767842</v>
      </c>
      <c r="K82" s="2540">
        <v>29.564074375083681</v>
      </c>
      <c r="L82" s="2540">
        <v>50.579428838148466</v>
      </c>
      <c r="M82" s="2540">
        <v>100</v>
      </c>
      <c r="N82" s="2541">
        <v>25.1</v>
      </c>
    </row>
    <row r="83" spans="1:14" ht="28" customHeight="1" x14ac:dyDescent="0.35">
      <c r="A83" s="2542" t="s">
        <v>1447</v>
      </c>
      <c r="B83" s="2527"/>
      <c r="C83" s="2527"/>
      <c r="D83" s="2510"/>
      <c r="E83" s="2528"/>
      <c r="F83" s="2510"/>
      <c r="G83" s="2529"/>
      <c r="H83" s="2528"/>
      <c r="I83" s="2529"/>
      <c r="J83" s="2531"/>
      <c r="K83" s="2531"/>
      <c r="L83" s="2531"/>
      <c r="M83" s="2531"/>
      <c r="N83" s="2543"/>
    </row>
  </sheetData>
  <mergeCells count="3">
    <mergeCell ref="A2:A3"/>
    <mergeCell ref="B2:I2"/>
    <mergeCell ref="J2:N2"/>
  </mergeCells>
  <printOptions horizontalCentered="1"/>
  <pageMargins left="0" right="0" top="0.75118110236220503" bottom="0.74803149606299202" header="0.31496062992126" footer="0.31496062992126"/>
  <pageSetup paperSize="9" scale="54" orientation="portrait" r:id="rId1"/>
  <headerFooter>
    <oddHeader>&amp;C&amp;"Aptos"&amp;10&amp;K000000 PUBLIC&amp;1#_x000D_&amp;"Arialri"&amp;10&amp;K000000&amp;G</oddHeader>
    <oddFooter>&amp;C&amp;12 37&amp;10_x000D_&amp;1#&amp;"Aptos"&amp;10&amp;K000000 PUBLIC</oddFoot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2E5CB-DCDC-4D17-9D38-686EF21525DA}">
  <dimension ref="A1:DB55"/>
  <sheetViews>
    <sheetView showGridLines="0" view="pageBreakPreview" zoomScale="50" zoomScaleNormal="100" zoomScaleSheetLayoutView="50" workbookViewId="0">
      <pane xSplit="1" ySplit="2" topLeftCell="J3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21.5" x14ac:dyDescent="0.45"/>
  <cols>
    <col min="1" max="1" width="44.90625" style="2546" customWidth="1"/>
    <col min="2" max="4" width="16.1796875" style="2546" hidden="1" customWidth="1"/>
    <col min="5" max="5" width="15" style="2546" hidden="1" customWidth="1"/>
    <col min="6" max="6" width="16.1796875" style="2546" hidden="1" customWidth="1"/>
    <col min="7" max="8" width="14.81640625" style="2546" hidden="1" customWidth="1"/>
    <col min="9" max="9" width="16.1796875" style="2547" hidden="1" customWidth="1"/>
    <col min="10" max="10" width="16" style="2548" customWidth="1"/>
    <col min="11" max="19" width="16" style="2547" customWidth="1"/>
    <col min="20" max="20" width="14.81640625" style="2547" customWidth="1"/>
    <col min="21" max="21" width="5.81640625" style="2546" customWidth="1"/>
    <col min="22" max="16384" width="9.1796875" style="2546"/>
  </cols>
  <sheetData>
    <row r="1" spans="1:68" ht="36" customHeight="1" thickBot="1" x14ac:dyDescent="0.55000000000000004">
      <c r="A1" s="2544" t="s">
        <v>1454</v>
      </c>
      <c r="B1" s="2545"/>
      <c r="C1" s="2545"/>
      <c r="D1" s="2545"/>
      <c r="E1" s="2545"/>
      <c r="F1" s="2545"/>
      <c r="K1" s="2549"/>
      <c r="L1" s="2549"/>
      <c r="M1" s="2549"/>
      <c r="N1" s="2550"/>
      <c r="O1" s="2550"/>
      <c r="P1" s="2550"/>
      <c r="Q1" s="2550"/>
      <c r="R1" s="2550"/>
      <c r="S1" s="2550"/>
      <c r="T1" s="2549"/>
    </row>
    <row r="2" spans="1:68" s="2557" customFormat="1" ht="45.75" customHeight="1" thickTop="1" thickBot="1" x14ac:dyDescent="0.55000000000000004">
      <c r="A2" s="2551"/>
      <c r="B2" s="2552">
        <v>2007</v>
      </c>
      <c r="C2" s="2552">
        <v>2008</v>
      </c>
      <c r="D2" s="2552">
        <v>2009</v>
      </c>
      <c r="E2" s="2552">
        <v>2010</v>
      </c>
      <c r="F2" s="2552">
        <v>2011</v>
      </c>
      <c r="G2" s="2552">
        <v>2012</v>
      </c>
      <c r="H2" s="2553">
        <v>2013</v>
      </c>
      <c r="I2" s="2554">
        <v>2014</v>
      </c>
      <c r="J2" s="2554">
        <v>2015</v>
      </c>
      <c r="K2" s="2554">
        <v>2016</v>
      </c>
      <c r="L2" s="2554">
        <v>2017</v>
      </c>
      <c r="M2" s="2554">
        <v>2018</v>
      </c>
      <c r="N2" s="2555">
        <v>2019</v>
      </c>
      <c r="O2" s="2555">
        <v>2020</v>
      </c>
      <c r="P2" s="2555">
        <v>2021</v>
      </c>
      <c r="Q2" s="2555">
        <v>2022</v>
      </c>
      <c r="R2" s="2555">
        <v>2023</v>
      </c>
      <c r="S2" s="2555">
        <v>2024</v>
      </c>
      <c r="T2" s="2556">
        <v>2025</v>
      </c>
      <c r="BP2" s="2558"/>
    </row>
    <row r="3" spans="1:68" ht="45" customHeight="1" thickTop="1" x14ac:dyDescent="0.5">
      <c r="A3" s="2559" t="s">
        <v>1455</v>
      </c>
      <c r="B3" s="2560">
        <v>5322.0220925546382</v>
      </c>
      <c r="C3" s="2560">
        <v>5716.0773508717084</v>
      </c>
      <c r="D3" s="2560">
        <v>6129.095042970388</v>
      </c>
      <c r="E3" s="2561">
        <v>6452.5012299999999</v>
      </c>
      <c r="F3" s="2561">
        <v>6507.0967443967984</v>
      </c>
      <c r="G3" s="2561">
        <v>6656.8867706170558</v>
      </c>
      <c r="H3" s="2561">
        <v>25355.886759851681</v>
      </c>
      <c r="I3" s="2561">
        <v>25584.208209449724</v>
      </c>
      <c r="J3" s="2561">
        <v>26110.539288154665</v>
      </c>
      <c r="K3" s="2561">
        <v>26824.149255949767</v>
      </c>
      <c r="L3" s="2561">
        <v>28490.958804346781</v>
      </c>
      <c r="M3" s="2561">
        <v>29880.099351873163</v>
      </c>
      <c r="N3" s="2561">
        <v>31271.050337930163</v>
      </c>
      <c r="O3" s="2561">
        <v>33548.743231193861</v>
      </c>
      <c r="P3" s="2561">
        <v>36385.909689257649</v>
      </c>
      <c r="Q3" s="2561">
        <v>37899.734570734159</v>
      </c>
      <c r="R3" s="2561">
        <v>40123.901987804042</v>
      </c>
      <c r="S3" s="2561">
        <v>41219.334731626972</v>
      </c>
      <c r="T3" s="2562">
        <v>44013.390876483696</v>
      </c>
      <c r="BP3" s="2563"/>
    </row>
    <row r="4" spans="1:68" ht="45" customHeight="1" x14ac:dyDescent="0.5">
      <c r="A4" s="2564" t="s">
        <v>1456</v>
      </c>
      <c r="B4" s="2565">
        <v>3742.5960471347789</v>
      </c>
      <c r="C4" s="2565">
        <v>4064.4593071883701</v>
      </c>
      <c r="D4" s="2565">
        <v>4479.4262706341497</v>
      </c>
      <c r="E4" s="2566">
        <v>4703.3999989999993</v>
      </c>
      <c r="F4" s="2566">
        <v>4877.6072833807993</v>
      </c>
      <c r="G4" s="2566">
        <v>4915.3543529587669</v>
      </c>
      <c r="H4" s="2566">
        <v>18521.356315686771</v>
      </c>
      <c r="I4" s="2566">
        <v>19035.39967650548</v>
      </c>
      <c r="J4" s="2566">
        <v>19355.409262188354</v>
      </c>
      <c r="K4" s="2566">
        <v>19787.85674118725</v>
      </c>
      <c r="L4" s="2566">
        <v>21206.817224143459</v>
      </c>
      <c r="M4" s="2566">
        <v>22446.938551796447</v>
      </c>
      <c r="N4" s="2566">
        <v>23635.593823667616</v>
      </c>
      <c r="O4" s="2566">
        <v>25677.325932688225</v>
      </c>
      <c r="P4" s="2566">
        <v>27962.745465029704</v>
      </c>
      <c r="Q4" s="2566">
        <v>29024.634570734157</v>
      </c>
      <c r="R4" s="2566">
        <v>30968.813569863036</v>
      </c>
      <c r="S4" s="2566">
        <v>31935.35798307394</v>
      </c>
      <c r="T4" s="2567">
        <v>34266.437217180021</v>
      </c>
      <c r="BP4" s="2563"/>
    </row>
    <row r="5" spans="1:68" ht="45" customHeight="1" x14ac:dyDescent="0.5">
      <c r="A5" s="2568" t="s">
        <v>1457</v>
      </c>
      <c r="B5" s="2565">
        <v>493.15620531424054</v>
      </c>
      <c r="C5" s="2565">
        <v>509.06044759209732</v>
      </c>
      <c r="D5" s="2565">
        <v>534.51346997170219</v>
      </c>
      <c r="E5" s="2566">
        <v>676.69405298417496</v>
      </c>
      <c r="F5" s="2566">
        <v>771.43122040195954</v>
      </c>
      <c r="G5" s="2566">
        <v>698.51489422289512</v>
      </c>
      <c r="H5" s="2569">
        <v>2597.2161133724085</v>
      </c>
      <c r="I5" s="2569">
        <v>2708.7789340071004</v>
      </c>
      <c r="J5" s="2569">
        <v>2493.2023699458764</v>
      </c>
      <c r="K5" s="2569">
        <v>2318.2699918329481</v>
      </c>
      <c r="L5" s="2569">
        <v>2531.2088278430683</v>
      </c>
      <c r="M5" s="2569">
        <v>2625.4145356362187</v>
      </c>
      <c r="N5" s="2569">
        <v>2768.0955304531935</v>
      </c>
      <c r="O5" s="2569">
        <v>2807.0525927387662</v>
      </c>
      <c r="P5" s="2569">
        <v>3098.5821400689101</v>
      </c>
      <c r="Q5" s="2569">
        <v>3126.7</v>
      </c>
      <c r="R5" s="2569">
        <v>3116.2585403865633</v>
      </c>
      <c r="S5" s="2569">
        <v>2446.8707833819903</v>
      </c>
      <c r="T5" s="2570">
        <v>2797.9359362593086</v>
      </c>
      <c r="BP5" s="2563"/>
    </row>
    <row r="6" spans="1:68" ht="45" customHeight="1" x14ac:dyDescent="0.5">
      <c r="A6" s="2564" t="s">
        <v>1458</v>
      </c>
      <c r="B6" s="2565">
        <v>457.77915103181823</v>
      </c>
      <c r="C6" s="2565">
        <v>481.14404086167349</v>
      </c>
      <c r="D6" s="2565">
        <v>502.15328993482967</v>
      </c>
      <c r="E6" s="2566">
        <v>525.500001</v>
      </c>
      <c r="F6" s="2566">
        <v>552.30050105099997</v>
      </c>
      <c r="G6" s="2566">
        <v>581.210442614729</v>
      </c>
      <c r="H6" s="2566">
        <v>3058.4362781099562</v>
      </c>
      <c r="I6" s="2566">
        <v>3214.2935397106812</v>
      </c>
      <c r="J6" s="2566">
        <v>3383.0182069008911</v>
      </c>
      <c r="K6" s="2566">
        <v>3564.2222068630626</v>
      </c>
      <c r="L6" s="2566">
        <v>3766.2090815486199</v>
      </c>
      <c r="M6" s="2566">
        <v>3968.6695946674909</v>
      </c>
      <c r="N6" s="2566">
        <v>4183.71633123436</v>
      </c>
      <c r="O6" s="2566">
        <v>4411.6440474980445</v>
      </c>
      <c r="P6" s="2566">
        <v>4653.2450404273741</v>
      </c>
      <c r="Q6" s="2566">
        <v>4909.3</v>
      </c>
      <c r="R6" s="2566">
        <v>5227.8697498393367</v>
      </c>
      <c r="S6" s="2566">
        <v>5411.397287195934</v>
      </c>
      <c r="T6" s="2567">
        <v>5714.4815821247757</v>
      </c>
      <c r="BP6" s="2563"/>
    </row>
    <row r="7" spans="1:68" ht="45" customHeight="1" x14ac:dyDescent="0.5">
      <c r="A7" s="2564" t="s">
        <v>1459</v>
      </c>
      <c r="B7" s="2565">
        <v>705.88126916661315</v>
      </c>
      <c r="C7" s="2565">
        <v>682.44508318328474</v>
      </c>
      <c r="D7" s="2565">
        <v>687.36015399999997</v>
      </c>
      <c r="E7" s="2566">
        <v>756.58618000000013</v>
      </c>
      <c r="F7" s="2566">
        <v>650.66411480000011</v>
      </c>
      <c r="G7" s="2566">
        <v>694.91819049986418</v>
      </c>
      <c r="H7" s="2566">
        <v>2013.7403410993634</v>
      </c>
      <c r="I7" s="2566">
        <v>1982.731172306816</v>
      </c>
      <c r="J7" s="2566">
        <v>1905.0148749242449</v>
      </c>
      <c r="K7" s="2566">
        <v>1959.5125645940457</v>
      </c>
      <c r="L7" s="2566">
        <v>2025.8483811147037</v>
      </c>
      <c r="M7" s="2566">
        <v>2073.4780323644991</v>
      </c>
      <c r="N7" s="2566">
        <v>2037.3532262019362</v>
      </c>
      <c r="O7" s="2566">
        <v>1845.9267622733125</v>
      </c>
      <c r="P7" s="2566">
        <v>1926.7664702837542</v>
      </c>
      <c r="Q7" s="2566">
        <v>1959.8999999999999</v>
      </c>
      <c r="R7" s="2566">
        <v>1838.9683799823715</v>
      </c>
      <c r="S7" s="2566">
        <v>1732.150563035631</v>
      </c>
      <c r="T7" s="2567">
        <v>1689.7564491204616</v>
      </c>
      <c r="BP7" s="2563"/>
    </row>
    <row r="8" spans="1:68" ht="45" customHeight="1" x14ac:dyDescent="0.5">
      <c r="A8" s="2564" t="s">
        <v>1460</v>
      </c>
      <c r="B8" s="2565">
        <v>415.76562522142734</v>
      </c>
      <c r="C8" s="2565">
        <v>488.02891963837965</v>
      </c>
      <c r="D8" s="2565">
        <v>460.15532840140935</v>
      </c>
      <c r="E8" s="2566">
        <v>467.01504999999992</v>
      </c>
      <c r="F8" s="2566">
        <v>426.52484516499993</v>
      </c>
      <c r="G8" s="2566">
        <v>465.40378454369568</v>
      </c>
      <c r="H8" s="2566">
        <v>1762.35382495559</v>
      </c>
      <c r="I8" s="2566">
        <v>1351.7838209267484</v>
      </c>
      <c r="J8" s="2566">
        <v>1467.0969441411758</v>
      </c>
      <c r="K8" s="2566">
        <v>1512.5577433054082</v>
      </c>
      <c r="L8" s="2566">
        <v>1492.0841175399969</v>
      </c>
      <c r="M8" s="2566">
        <v>1391.0131730447233</v>
      </c>
      <c r="N8" s="2566">
        <v>1414.3869568262503</v>
      </c>
      <c r="O8" s="2566">
        <v>1613.8464887342811</v>
      </c>
      <c r="P8" s="2566">
        <v>1843.1527135168167</v>
      </c>
      <c r="Q8" s="2566">
        <v>2005.9</v>
      </c>
      <c r="R8" s="2566">
        <v>2088.2502881193022</v>
      </c>
      <c r="S8" s="2566">
        <v>2140.4288983214656</v>
      </c>
      <c r="T8" s="2567">
        <v>2342.7156280584368</v>
      </c>
      <c r="BP8" s="2563"/>
    </row>
    <row r="9" spans="1:68" ht="45" customHeight="1" x14ac:dyDescent="0.5">
      <c r="A9" s="2559" t="s">
        <v>1461</v>
      </c>
      <c r="B9" s="2560">
        <v>3929.5743425427536</v>
      </c>
      <c r="C9" s="2560">
        <v>4521.8658471726521</v>
      </c>
      <c r="D9" s="2560">
        <v>4724.7225206786188</v>
      </c>
      <c r="E9" s="2561">
        <v>5052.9963974551301</v>
      </c>
      <c r="F9" s="2561">
        <v>7157.0576410635513</v>
      </c>
      <c r="G9" s="2561">
        <v>7947.4523419368206</v>
      </c>
      <c r="H9" s="2561">
        <v>42434.185343653313</v>
      </c>
      <c r="I9" s="2561">
        <v>42914.094642850505</v>
      </c>
      <c r="J9" s="2561">
        <v>43408.165410954563</v>
      </c>
      <c r="K9" s="2561">
        <v>45284.56470287079</v>
      </c>
      <c r="L9" s="2561">
        <v>52355.486999575391</v>
      </c>
      <c r="M9" s="2561">
        <v>57854.380653300286</v>
      </c>
      <c r="N9" s="2561">
        <v>61537.28184007926</v>
      </c>
      <c r="O9" s="2561">
        <v>60001.224065915907</v>
      </c>
      <c r="P9" s="2561">
        <v>59714.104724549201</v>
      </c>
      <c r="Q9" s="2561">
        <v>60068.513751856502</v>
      </c>
      <c r="R9" s="2561">
        <v>59019.980250358611</v>
      </c>
      <c r="S9" s="2561">
        <v>63266.717396390843</v>
      </c>
      <c r="T9" s="2562">
        <v>64724.776177608786</v>
      </c>
      <c r="BP9" s="2563"/>
    </row>
    <row r="10" spans="1:68" ht="45" customHeight="1" x14ac:dyDescent="0.5">
      <c r="A10" s="2564" t="s">
        <v>1462</v>
      </c>
      <c r="B10" s="2565">
        <v>531.5802961133287</v>
      </c>
      <c r="C10" s="2565">
        <v>544.44120883450603</v>
      </c>
      <c r="D10" s="2565">
        <v>581.20000099999993</v>
      </c>
      <c r="E10" s="2566">
        <v>690.23985600000003</v>
      </c>
      <c r="F10" s="2566">
        <v>2115.5383043544398</v>
      </c>
      <c r="G10" s="2566">
        <v>2461.8150253607773</v>
      </c>
      <c r="H10" s="2566">
        <v>15557.807132524489</v>
      </c>
      <c r="I10" s="2566">
        <v>16393.878295025519</v>
      </c>
      <c r="J10" s="2566">
        <v>15040.286553691407</v>
      </c>
      <c r="K10" s="2566">
        <v>15004.412548502172</v>
      </c>
      <c r="L10" s="2566">
        <v>19618.627747276936</v>
      </c>
      <c r="M10" s="2566">
        <v>24191.798483111219</v>
      </c>
      <c r="N10" s="2566">
        <v>27240.320658286706</v>
      </c>
      <c r="O10" s="2566">
        <v>24737.070228938355</v>
      </c>
      <c r="P10" s="2566">
        <v>21722.30329889651</v>
      </c>
      <c r="Q10" s="2566">
        <v>23651.3</v>
      </c>
      <c r="R10" s="2566">
        <v>24057.018900438015</v>
      </c>
      <c r="S10" s="2566">
        <v>26317.477407240334</v>
      </c>
      <c r="T10" s="2567">
        <v>26073.98775571067</v>
      </c>
      <c r="BP10" s="2563"/>
    </row>
    <row r="11" spans="1:68" ht="45" customHeight="1" x14ac:dyDescent="0.5">
      <c r="A11" s="2568" t="s">
        <v>1463</v>
      </c>
      <c r="B11" s="2571">
        <v>1E-3</v>
      </c>
      <c r="C11" s="2571">
        <v>1E-3</v>
      </c>
      <c r="D11" s="2571">
        <v>1E-3</v>
      </c>
      <c r="E11" s="2566">
        <v>64.62</v>
      </c>
      <c r="F11" s="2566">
        <v>1372.11</v>
      </c>
      <c r="G11" s="2566">
        <v>1668.5224518544208</v>
      </c>
      <c r="H11" s="2569">
        <v>6648.758909169308</v>
      </c>
      <c r="I11" s="2569">
        <v>7266.2791553437128</v>
      </c>
      <c r="J11" s="2569">
        <v>7412.4071558547357</v>
      </c>
      <c r="K11" s="2569">
        <v>6254.61993674921</v>
      </c>
      <c r="L11" s="2569">
        <v>11278.506824315653</v>
      </c>
      <c r="M11" s="2569">
        <v>12174.737495225254</v>
      </c>
      <c r="N11" s="2569">
        <v>13932.441589435604</v>
      </c>
      <c r="O11" s="2569">
        <v>13287.963409310409</v>
      </c>
      <c r="P11" s="2569">
        <v>11617.042921710548</v>
      </c>
      <c r="Q11" s="2569">
        <v>10626.6</v>
      </c>
      <c r="R11" s="2569">
        <v>10254.649733018301</v>
      </c>
      <c r="S11" s="2569">
        <v>10368.872747374295</v>
      </c>
      <c r="T11" s="2570">
        <v>7962.2567683078978</v>
      </c>
      <c r="BP11" s="2563"/>
    </row>
    <row r="12" spans="1:68" ht="45" customHeight="1" x14ac:dyDescent="0.5">
      <c r="A12" s="2568" t="s">
        <v>1464</v>
      </c>
      <c r="B12" s="2571"/>
      <c r="C12" s="2571"/>
      <c r="D12" s="2571"/>
      <c r="E12" s="2566"/>
      <c r="F12" s="2566"/>
      <c r="G12" s="2566"/>
      <c r="H12" s="2569">
        <v>8421.7982932322884</v>
      </c>
      <c r="I12" s="2569">
        <v>8564.1639644600327</v>
      </c>
      <c r="J12" s="2569">
        <v>6940.3560641486092</v>
      </c>
      <c r="K12" s="2569">
        <v>8133.6648525519959</v>
      </c>
      <c r="L12" s="2569">
        <v>7834.5418834690754</v>
      </c>
      <c r="M12" s="2569">
        <v>9701.3445172837237</v>
      </c>
      <c r="N12" s="2569">
        <v>9814.9152871049555</v>
      </c>
      <c r="O12" s="2569">
        <v>8620.6456877576966</v>
      </c>
      <c r="P12" s="2569">
        <v>5927.3127058722057</v>
      </c>
      <c r="Q12" s="2569">
        <v>7841.6281244961501</v>
      </c>
      <c r="R12" s="2569">
        <v>8366.4296606546959</v>
      </c>
      <c r="S12" s="2569">
        <v>9967.7792811133204</v>
      </c>
      <c r="T12" s="2570">
        <v>11925.945010010792</v>
      </c>
      <c r="BP12" s="2563"/>
    </row>
    <row r="13" spans="1:68" ht="45" customHeight="1" x14ac:dyDescent="0.5">
      <c r="A13" s="2564" t="s">
        <v>284</v>
      </c>
      <c r="B13" s="2565">
        <v>1801.3122840461203</v>
      </c>
      <c r="C13" s="2565">
        <v>1867.9694015807725</v>
      </c>
      <c r="D13" s="2565">
        <v>1843.5798967413004</v>
      </c>
      <c r="E13" s="2566">
        <v>1983.7</v>
      </c>
      <c r="F13" s="2566">
        <v>2320.9290000000001</v>
      </c>
      <c r="G13" s="2566">
        <v>2366.2748786437219</v>
      </c>
      <c r="H13" s="2566">
        <v>14425.143335088829</v>
      </c>
      <c r="I13" s="2566">
        <v>14054.737795764595</v>
      </c>
      <c r="J13" s="2566">
        <v>14569.082402754004</v>
      </c>
      <c r="K13" s="2566">
        <v>15722.818799205033</v>
      </c>
      <c r="L13" s="2566">
        <v>17219.02808324678</v>
      </c>
      <c r="M13" s="2566">
        <v>17932.727508903856</v>
      </c>
      <c r="N13" s="2566">
        <v>19066.332743894818</v>
      </c>
      <c r="O13" s="2566">
        <v>19431.133792966088</v>
      </c>
      <c r="P13" s="2566">
        <v>21013.216706389394</v>
      </c>
      <c r="Q13" s="2566">
        <v>20491.675195876618</v>
      </c>
      <c r="R13" s="2566">
        <v>20684.305435989358</v>
      </c>
      <c r="S13" s="2566">
        <v>21553.046264300909</v>
      </c>
      <c r="T13" s="2567">
        <v>22791.029867090547</v>
      </c>
      <c r="BP13" s="2563"/>
    </row>
    <row r="14" spans="1:68" ht="45" customHeight="1" x14ac:dyDescent="0.5">
      <c r="A14" s="2564" t="s">
        <v>1465</v>
      </c>
      <c r="B14" s="2565">
        <v>118.15348396860392</v>
      </c>
      <c r="C14" s="2565">
        <v>141.10301794833273</v>
      </c>
      <c r="D14" s="2565">
        <v>151.69193847708095</v>
      </c>
      <c r="E14" s="2566">
        <v>170.28971799999999</v>
      </c>
      <c r="F14" s="2566">
        <v>168.927400256</v>
      </c>
      <c r="G14" s="2566">
        <v>187.64763744711928</v>
      </c>
      <c r="H14" s="2566">
        <v>1340.7363583301396</v>
      </c>
      <c r="I14" s="2566">
        <v>1358.1265202915833</v>
      </c>
      <c r="J14" s="2566">
        <v>1598.1927531023966</v>
      </c>
      <c r="K14" s="2566">
        <v>1506.0903434661154</v>
      </c>
      <c r="L14" s="2566">
        <v>1798.555328171974</v>
      </c>
      <c r="M14" s="2566">
        <v>1898.1554151860259</v>
      </c>
      <c r="N14" s="2566">
        <v>2011.6044806447428</v>
      </c>
      <c r="O14" s="2566">
        <v>2210.1052700554228</v>
      </c>
      <c r="P14" s="2566">
        <v>2384.5709800735976</v>
      </c>
      <c r="Q14" s="2566">
        <v>2301.4</v>
      </c>
      <c r="R14" s="2566">
        <v>2052.1102784802856</v>
      </c>
      <c r="S14" s="2566">
        <v>2093.5208890281529</v>
      </c>
      <c r="T14" s="2567">
        <v>2169.6739779500895</v>
      </c>
      <c r="BP14" s="2563"/>
    </row>
    <row r="15" spans="1:68" ht="45" customHeight="1" x14ac:dyDescent="0.5">
      <c r="A15" s="2564" t="s">
        <v>1466</v>
      </c>
      <c r="B15" s="2565">
        <v>226.96636816948859</v>
      </c>
      <c r="C15" s="2565">
        <v>228.88780012856219</v>
      </c>
      <c r="D15" s="2565">
        <v>246.39794840645183</v>
      </c>
      <c r="E15" s="2566">
        <v>259.36776900000001</v>
      </c>
      <c r="F15" s="2566">
        <v>266.96724463170005</v>
      </c>
      <c r="G15" s="2566">
        <v>272.92768657104983</v>
      </c>
      <c r="H15" s="2566">
        <v>702.61782849605811</v>
      </c>
      <c r="I15" s="2566">
        <v>744.34545002748746</v>
      </c>
      <c r="J15" s="2566">
        <v>848.10778187756227</v>
      </c>
      <c r="K15" s="2566">
        <v>747.98800792944905</v>
      </c>
      <c r="L15" s="2566">
        <v>793.35204341299402</v>
      </c>
      <c r="M15" s="2566">
        <v>764.84971428258609</v>
      </c>
      <c r="N15" s="2566">
        <v>731.20765184305048</v>
      </c>
      <c r="O15" s="2566">
        <v>746.97240579974482</v>
      </c>
      <c r="P15" s="2566">
        <v>940.90492396806997</v>
      </c>
      <c r="Q15" s="2566">
        <v>895.33855597988986</v>
      </c>
      <c r="R15" s="2566">
        <v>917.47574323531569</v>
      </c>
      <c r="S15" s="2566">
        <v>909.17217393211035</v>
      </c>
      <c r="T15" s="2567">
        <v>906.79787323366634</v>
      </c>
      <c r="BP15" s="2563"/>
    </row>
    <row r="16" spans="1:68" ht="54.75" customHeight="1" x14ac:dyDescent="0.5">
      <c r="A16" s="2564" t="s">
        <v>288</v>
      </c>
      <c r="B16" s="2565">
        <v>1251.5619102452122</v>
      </c>
      <c r="C16" s="2565">
        <v>1739.464418680479</v>
      </c>
      <c r="D16" s="2565">
        <v>1901.8527360537855</v>
      </c>
      <c r="E16" s="2566">
        <v>1949.39905445513</v>
      </c>
      <c r="F16" s="2566">
        <v>2284.6956918214123</v>
      </c>
      <c r="G16" s="2566">
        <v>2658.7871139141525</v>
      </c>
      <c r="H16" s="2566">
        <v>10407.880689213793</v>
      </c>
      <c r="I16" s="2566">
        <v>10363.00658174132</v>
      </c>
      <c r="J16" s="2566">
        <v>11352.495919529192</v>
      </c>
      <c r="K16" s="2566">
        <v>12303.255003768019</v>
      </c>
      <c r="L16" s="2566">
        <v>12925.923797466707</v>
      </c>
      <c r="M16" s="2566">
        <v>13066.849531816604</v>
      </c>
      <c r="N16" s="2566">
        <v>12487.816305409946</v>
      </c>
      <c r="O16" s="2566">
        <v>12875.942368156297</v>
      </c>
      <c r="P16" s="2566">
        <v>13653.108815221633</v>
      </c>
      <c r="Q16" s="2566">
        <v>12728.8</v>
      </c>
      <c r="R16" s="2566">
        <v>11309.069892215639</v>
      </c>
      <c r="S16" s="2566">
        <v>12393.500661889335</v>
      </c>
      <c r="T16" s="2567">
        <v>12783.286703623819</v>
      </c>
      <c r="BP16" s="2563"/>
    </row>
    <row r="17" spans="1:106" ht="54.75" customHeight="1" x14ac:dyDescent="0.5">
      <c r="A17" s="2559" t="s">
        <v>1467</v>
      </c>
      <c r="B17" s="2560">
        <v>9358.3495223661885</v>
      </c>
      <c r="C17" s="2560">
        <v>10105.970206031943</v>
      </c>
      <c r="D17" s="2560">
        <v>10666.89462891631</v>
      </c>
      <c r="E17" s="2561">
        <v>11714.746203111526</v>
      </c>
      <c r="F17" s="2561">
        <v>12812.883628376299</v>
      </c>
      <c r="G17" s="2561">
        <v>14360.821994120632</v>
      </c>
      <c r="H17" s="2561">
        <v>50523.645539334902</v>
      </c>
      <c r="I17" s="2561">
        <v>53154.195359729289</v>
      </c>
      <c r="J17" s="2561">
        <v>54682.740362538418</v>
      </c>
      <c r="K17" s="2561">
        <v>56191.069602539959</v>
      </c>
      <c r="L17" s="2561">
        <v>58127.919006418408</v>
      </c>
      <c r="M17" s="2561">
        <v>59761.371488388511</v>
      </c>
      <c r="N17" s="2561">
        <v>64316.771411889495</v>
      </c>
      <c r="O17" s="2561">
        <v>64754.396581689172</v>
      </c>
      <c r="P17" s="2561">
        <v>70819.700200361593</v>
      </c>
      <c r="Q17" s="2561">
        <v>75259.339476445704</v>
      </c>
      <c r="R17" s="2561">
        <v>79559.568237735279</v>
      </c>
      <c r="S17" s="2561">
        <v>84505.326304593167</v>
      </c>
      <c r="T17" s="2562">
        <v>91366.164741264321</v>
      </c>
      <c r="BP17" s="2563"/>
    </row>
    <row r="18" spans="1:106" ht="54.75" customHeight="1" x14ac:dyDescent="0.5">
      <c r="A18" s="2564" t="s">
        <v>1468</v>
      </c>
      <c r="B18" s="2565">
        <v>1202.6216724278104</v>
      </c>
      <c r="C18" s="2565">
        <v>1316.9256762063744</v>
      </c>
      <c r="D18" s="2565">
        <v>1387.9310089999999</v>
      </c>
      <c r="E18" s="2566">
        <v>1573.0945219999999</v>
      </c>
      <c r="F18" s="2566">
        <v>1745.8</v>
      </c>
      <c r="G18" s="2566">
        <v>1943.6030693003827</v>
      </c>
      <c r="H18" s="2566">
        <v>13876.807337491518</v>
      </c>
      <c r="I18" s="2566">
        <v>14160.448241478229</v>
      </c>
      <c r="J18" s="2566">
        <v>14232.367195556895</v>
      </c>
      <c r="K18" s="2566">
        <v>14168.348770121869</v>
      </c>
      <c r="L18" s="2566">
        <v>15330.719604434416</v>
      </c>
      <c r="M18" s="2566">
        <v>15753.936795258749</v>
      </c>
      <c r="N18" s="2566">
        <v>16329.877514340187</v>
      </c>
      <c r="O18" s="2566">
        <v>15856.31106642433</v>
      </c>
      <c r="P18" s="2566">
        <v>16860.574794771892</v>
      </c>
      <c r="Q18" s="2566">
        <v>17086.599999999999</v>
      </c>
      <c r="R18" s="2566">
        <v>17130.90333393326</v>
      </c>
      <c r="S18" s="2566">
        <v>17825.012942083325</v>
      </c>
      <c r="T18" s="2567">
        <v>18496.476668643667</v>
      </c>
      <c r="BP18" s="2563"/>
    </row>
    <row r="19" spans="1:106" ht="54.75" customHeight="1" x14ac:dyDescent="0.5">
      <c r="A19" s="2564" t="s">
        <v>1469</v>
      </c>
      <c r="B19" s="2565">
        <v>916.59233209358729</v>
      </c>
      <c r="C19" s="2565">
        <v>999.77812513400113</v>
      </c>
      <c r="D19" s="2565">
        <v>962.00084100000004</v>
      </c>
      <c r="E19" s="2566">
        <v>987.85721299999989</v>
      </c>
      <c r="F19" s="2566">
        <v>1023.2668728240949</v>
      </c>
      <c r="G19" s="2566">
        <v>1082</v>
      </c>
      <c r="H19" s="2566">
        <v>4675.1491566365366</v>
      </c>
      <c r="I19" s="2566">
        <v>4746.2956066274573</v>
      </c>
      <c r="J19" s="2566">
        <v>4938.9807627864157</v>
      </c>
      <c r="K19" s="2566">
        <v>5052.319526465164</v>
      </c>
      <c r="L19" s="2566">
        <v>5438.5622262368524</v>
      </c>
      <c r="M19" s="2566">
        <v>5612.3845540192751</v>
      </c>
      <c r="N19" s="2566">
        <v>5949.5445028789227</v>
      </c>
      <c r="O19" s="2566">
        <v>3748.7211077246293</v>
      </c>
      <c r="P19" s="2566">
        <v>3924.9484869987641</v>
      </c>
      <c r="Q19" s="2566">
        <v>3925.7</v>
      </c>
      <c r="R19" s="2566">
        <v>4083.750201639582</v>
      </c>
      <c r="S19" s="2566">
        <v>4288.0818115463017</v>
      </c>
      <c r="T19" s="2567">
        <v>4366.8311834964388</v>
      </c>
      <c r="BP19" s="2563"/>
      <c r="DB19" s="2572"/>
    </row>
    <row r="20" spans="1:106" ht="54.75" customHeight="1" x14ac:dyDescent="0.5">
      <c r="A20" s="2564" t="s">
        <v>1470</v>
      </c>
      <c r="B20" s="2565">
        <v>2573.4037110869308</v>
      </c>
      <c r="C20" s="2565">
        <v>2671.9100022865191</v>
      </c>
      <c r="D20" s="2565">
        <v>2790.1362986905042</v>
      </c>
      <c r="E20" s="2566">
        <v>3014.3079710000002</v>
      </c>
      <c r="F20" s="2566">
        <v>3345.8818478100006</v>
      </c>
      <c r="G20" s="2566">
        <v>3653.4461548920863</v>
      </c>
      <c r="H20" s="2566">
        <v>7054.7116110969946</v>
      </c>
      <c r="I20" s="2566">
        <v>7463.3628256734219</v>
      </c>
      <c r="J20" s="2566">
        <v>7659.1233759701372</v>
      </c>
      <c r="K20" s="2566">
        <v>7746.5589821261765</v>
      </c>
      <c r="L20" s="2566">
        <v>8439.7933888832522</v>
      </c>
      <c r="M20" s="2566">
        <v>8532.9449777261616</v>
      </c>
      <c r="N20" s="2566">
        <v>8903.4717568592514</v>
      </c>
      <c r="O20" s="2566">
        <v>9269.7263306976565</v>
      </c>
      <c r="P20" s="2566">
        <v>9932.6028613995149</v>
      </c>
      <c r="Q20" s="2566">
        <v>10329.700000000001</v>
      </c>
      <c r="R20" s="2566">
        <v>10736.008122664323</v>
      </c>
      <c r="S20" s="2566">
        <v>11534.906431644056</v>
      </c>
      <c r="T20" s="2567">
        <v>12531.767039373644</v>
      </c>
      <c r="BP20" s="2563"/>
    </row>
    <row r="21" spans="1:106" ht="54.75" customHeight="1" x14ac:dyDescent="0.5">
      <c r="A21" s="2564" t="s">
        <v>1471</v>
      </c>
      <c r="B21" s="2565">
        <v>502.841755343476</v>
      </c>
      <c r="C21" s="2565">
        <v>600.89589763545382</v>
      </c>
      <c r="D21" s="2565">
        <v>624.16471600000011</v>
      </c>
      <c r="E21" s="2566">
        <v>776.90601500000025</v>
      </c>
      <c r="F21" s="2566">
        <v>908.98003755000025</v>
      </c>
      <c r="G21" s="2566">
        <v>1286.0402417064558</v>
      </c>
      <c r="H21" s="2566">
        <v>1949.3711948300192</v>
      </c>
      <c r="I21" s="2566">
        <v>2527.5178359562374</v>
      </c>
      <c r="J21" s="2566">
        <v>2829.5502407483145</v>
      </c>
      <c r="K21" s="2566">
        <v>2986.8402361563194</v>
      </c>
      <c r="L21" s="2566">
        <v>3111.6389991640726</v>
      </c>
      <c r="M21" s="2566">
        <v>3520.0021583948228</v>
      </c>
      <c r="N21" s="2566">
        <v>5157.8891512951368</v>
      </c>
      <c r="O21" s="2566">
        <v>6266.8353188235933</v>
      </c>
      <c r="P21" s="2566">
        <v>8252.2436739257155</v>
      </c>
      <c r="Q21" s="2566">
        <v>9999.2000000000007</v>
      </c>
      <c r="R21" s="2566">
        <v>11950.579933203586</v>
      </c>
      <c r="S21" s="2566">
        <v>13842.962146015538</v>
      </c>
      <c r="T21" s="2567">
        <v>16635.323874384645</v>
      </c>
      <c r="BP21" s="2563"/>
    </row>
    <row r="22" spans="1:106" ht="54.75" customHeight="1" x14ac:dyDescent="0.5">
      <c r="A22" s="2564" t="s">
        <v>1472</v>
      </c>
      <c r="B22" s="2565">
        <v>559.76896800603345</v>
      </c>
      <c r="C22" s="2565">
        <v>620.12126920962771</v>
      </c>
      <c r="D22" s="2565">
        <v>677.93816802119284</v>
      </c>
      <c r="E22" s="2566">
        <v>791.49056399999995</v>
      </c>
      <c r="F22" s="2566">
        <v>799.40546963999998</v>
      </c>
      <c r="G22" s="2566">
        <v>974.73772323445019</v>
      </c>
      <c r="H22" s="2566">
        <v>5882.646400175041</v>
      </c>
      <c r="I22" s="2566">
        <v>7140.6580686708257</v>
      </c>
      <c r="J22" s="2566">
        <v>8062.2697457827644</v>
      </c>
      <c r="K22" s="2566">
        <v>8706.9883485378268</v>
      </c>
      <c r="L22" s="2566">
        <v>7165.3169220934715</v>
      </c>
      <c r="M22" s="2566">
        <v>6577.4815821027205</v>
      </c>
      <c r="N22" s="2566">
        <v>6680.5874518361334</v>
      </c>
      <c r="O22" s="2566">
        <v>7299.0093559742072</v>
      </c>
      <c r="P22" s="2566">
        <v>7473.5941738273377</v>
      </c>
      <c r="Q22" s="2566">
        <v>8205.4000000000015</v>
      </c>
      <c r="R22" s="2566">
        <v>8648.3048834117253</v>
      </c>
      <c r="S22" s="2566">
        <v>9318.9425685824499</v>
      </c>
      <c r="T22" s="2567">
        <v>9953.0047617932923</v>
      </c>
      <c r="BP22" s="2563"/>
    </row>
    <row r="23" spans="1:106" ht="54.75" customHeight="1" x14ac:dyDescent="0.5">
      <c r="A23" s="2564" t="s">
        <v>1473</v>
      </c>
      <c r="B23" s="2565">
        <v>943.5159662053486</v>
      </c>
      <c r="C23" s="2565">
        <v>943.19960929380909</v>
      </c>
      <c r="D23" s="2565">
        <v>944.79098694112065</v>
      </c>
      <c r="E23" s="2566">
        <v>1076.0488511115263</v>
      </c>
      <c r="F23" s="2566">
        <v>1227.139823538203</v>
      </c>
      <c r="G23" s="2566">
        <v>1452.024440213421</v>
      </c>
      <c r="H23" s="2566">
        <v>1173.3067739112741</v>
      </c>
      <c r="I23" s="2566">
        <v>1170.3082111390545</v>
      </c>
      <c r="J23" s="2566">
        <v>1206.6322165925469</v>
      </c>
      <c r="K23" s="2566">
        <v>1244.736909143176</v>
      </c>
      <c r="L23" s="2566">
        <v>1292.2765559711636</v>
      </c>
      <c r="M23" s="2566">
        <v>1208.3307293001412</v>
      </c>
      <c r="N23" s="2566">
        <v>1448.2001092167234</v>
      </c>
      <c r="O23" s="2566">
        <v>1617.0167794126846</v>
      </c>
      <c r="P23" s="2566">
        <v>1761.5295689887957</v>
      </c>
      <c r="Q23" s="2566">
        <v>1692.2000000000003</v>
      </c>
      <c r="R23" s="2566">
        <v>1761.4987179706534</v>
      </c>
      <c r="S23" s="2566">
        <v>1788.291364030707</v>
      </c>
      <c r="T23" s="2567">
        <v>1779.6061773688116</v>
      </c>
      <c r="BP23" s="2563"/>
    </row>
    <row r="24" spans="1:106" ht="54.75" customHeight="1" x14ac:dyDescent="0.5">
      <c r="A24" s="2564" t="s">
        <v>1474</v>
      </c>
      <c r="B24" s="2565">
        <v>959.55966830199895</v>
      </c>
      <c r="C24" s="2565">
        <v>1081.7510171692327</v>
      </c>
      <c r="D24" s="2565">
        <v>1208.1798796532601</v>
      </c>
      <c r="E24" s="2566">
        <v>1248.961399</v>
      </c>
      <c r="F24" s="2566">
        <v>1341.3845425260001</v>
      </c>
      <c r="G24" s="2566">
        <v>1397.1861394950818</v>
      </c>
      <c r="H24" s="2566">
        <v>1671.1971027371123</v>
      </c>
      <c r="I24" s="2566">
        <v>1784.9199707745652</v>
      </c>
      <c r="J24" s="2566">
        <v>1810.046931938894</v>
      </c>
      <c r="K24" s="2566">
        <v>1733.6170585964044</v>
      </c>
      <c r="L24" s="2566">
        <v>1783.6156581394928</v>
      </c>
      <c r="M24" s="2566">
        <v>1788.4049165534461</v>
      </c>
      <c r="N24" s="2566">
        <v>1879.3238165075256</v>
      </c>
      <c r="O24" s="2566">
        <v>1763.6630530936243</v>
      </c>
      <c r="P24" s="2566">
        <v>1954.561941960478</v>
      </c>
      <c r="Q24" s="2566">
        <v>1802.6999999999998</v>
      </c>
      <c r="R24" s="2566">
        <v>1879.2740869707104</v>
      </c>
      <c r="S24" s="2566">
        <v>1900.648049883976</v>
      </c>
      <c r="T24" s="2567">
        <v>1959.2453889926501</v>
      </c>
      <c r="BP24" s="2563"/>
    </row>
    <row r="25" spans="1:106" ht="54.75" customHeight="1" x14ac:dyDescent="0.5">
      <c r="A25" s="2564" t="s">
        <v>1475</v>
      </c>
      <c r="B25" s="2565">
        <v>720.45594830000016</v>
      </c>
      <c r="C25" s="2565">
        <v>814.29858208688984</v>
      </c>
      <c r="D25" s="2565">
        <v>914.89015573904624</v>
      </c>
      <c r="E25" s="2566">
        <v>963.21807600000022</v>
      </c>
      <c r="F25" s="2566">
        <v>999.82036288800032</v>
      </c>
      <c r="G25" s="2566">
        <v>1066.8083272014962</v>
      </c>
      <c r="H25" s="2566">
        <v>4585.0190833403694</v>
      </c>
      <c r="I25" s="2566">
        <v>4424.4400758698393</v>
      </c>
      <c r="J25" s="2566">
        <v>4310.9102866981411</v>
      </c>
      <c r="K25" s="2566">
        <v>4692.9445726592994</v>
      </c>
      <c r="L25" s="2566">
        <v>4888.5794416500848</v>
      </c>
      <c r="M25" s="2566">
        <v>5098.6381874154167</v>
      </c>
      <c r="N25" s="2566">
        <v>5286.9222968853819</v>
      </c>
      <c r="O25" s="2566">
        <v>5816.2618802250863</v>
      </c>
      <c r="P25" s="2566">
        <v>7301.254092873015</v>
      </c>
      <c r="Q25" s="2566">
        <v>7746.0999999999995</v>
      </c>
      <c r="R25" s="2566">
        <v>8095.1016061578057</v>
      </c>
      <c r="S25" s="2566">
        <v>8311.6463190126869</v>
      </c>
      <c r="T25" s="2567">
        <v>8858.082041387328</v>
      </c>
      <c r="BP25" s="2563"/>
    </row>
    <row r="26" spans="1:106" ht="54.75" customHeight="1" x14ac:dyDescent="0.5">
      <c r="A26" s="2564" t="s">
        <v>1476</v>
      </c>
      <c r="B26" s="2565">
        <v>259.27272368374065</v>
      </c>
      <c r="C26" s="2565">
        <v>270.78237328234979</v>
      </c>
      <c r="D26" s="2565">
        <v>311.81224933890746</v>
      </c>
      <c r="E26" s="2566">
        <v>346.86159199999997</v>
      </c>
      <c r="F26" s="2566">
        <v>364.20467159999998</v>
      </c>
      <c r="G26" s="2566">
        <v>404.06925723382324</v>
      </c>
      <c r="H26" s="2566">
        <v>5325.0569777149976</v>
      </c>
      <c r="I26" s="2566">
        <v>5309.2784482423158</v>
      </c>
      <c r="J26" s="2566">
        <v>5285.178959351646</v>
      </c>
      <c r="K26" s="2566">
        <v>5406.3096028074297</v>
      </c>
      <c r="L26" s="2566">
        <v>5746.5745679609099</v>
      </c>
      <c r="M26" s="2566">
        <v>5972.8909398211945</v>
      </c>
      <c r="N26" s="2566">
        <v>6534.5700207310874</v>
      </c>
      <c r="O26" s="2566">
        <v>7044.966999154276</v>
      </c>
      <c r="P26" s="2566">
        <v>6771.8748739043695</v>
      </c>
      <c r="Q26" s="2566">
        <v>7460.7526811360185</v>
      </c>
      <c r="R26" s="2566">
        <v>7786.4153533771732</v>
      </c>
      <c r="S26" s="2566">
        <v>7994.4158823788766</v>
      </c>
      <c r="T26" s="2567">
        <v>8920.585269492005</v>
      </c>
      <c r="BP26" s="2563"/>
    </row>
    <row r="27" spans="1:106" ht="54.75" customHeight="1" x14ac:dyDescent="0.5">
      <c r="A27" s="2564" t="s">
        <v>1477</v>
      </c>
      <c r="B27" s="2565">
        <v>720.31677691726304</v>
      </c>
      <c r="C27" s="2565">
        <v>786.30765372768735</v>
      </c>
      <c r="D27" s="2565">
        <v>845.05032453227989</v>
      </c>
      <c r="E27" s="2566">
        <v>936</v>
      </c>
      <c r="F27" s="2566">
        <v>1057</v>
      </c>
      <c r="G27" s="2566">
        <v>1100.9066408434362</v>
      </c>
      <c r="H27" s="2566">
        <v>2700.226396282063</v>
      </c>
      <c r="I27" s="2566">
        <v>2773.4246655278785</v>
      </c>
      <c r="J27" s="2566">
        <v>2650.2215886039285</v>
      </c>
      <c r="K27" s="2566">
        <v>2756.48298309749</v>
      </c>
      <c r="L27" s="2566">
        <v>3144.7164554541814</v>
      </c>
      <c r="M27" s="2566">
        <v>3854.1044592668218</v>
      </c>
      <c r="N27" s="2566">
        <v>4256.1722541203517</v>
      </c>
      <c r="O27" s="2566">
        <v>4507.1480046383149</v>
      </c>
      <c r="P27" s="2566">
        <v>4847.4830267907664</v>
      </c>
      <c r="Q27" s="2566">
        <v>5294.6534395321914</v>
      </c>
      <c r="R27" s="2566">
        <v>5736.2280248040934</v>
      </c>
      <c r="S27" s="2566">
        <v>5986.3751894011857</v>
      </c>
      <c r="T27" s="2567">
        <v>6198.981444460992</v>
      </c>
      <c r="BP27" s="2563"/>
    </row>
    <row r="28" spans="1:106" ht="54.75" customHeight="1" x14ac:dyDescent="0.5">
      <c r="A28" s="2564" t="s">
        <v>1478</v>
      </c>
      <c r="B28" s="2565">
        <v>449.95089037622898</v>
      </c>
      <c r="C28" s="2565">
        <v>522.31527514899255</v>
      </c>
      <c r="D28" s="2565">
        <v>738.60776946235069</v>
      </c>
      <c r="E28" s="2566">
        <v>796.65148344328804</v>
      </c>
      <c r="F28" s="2566">
        <v>903.60189860313403</v>
      </c>
      <c r="G28" s="2566">
        <v>1015.252140946089</v>
      </c>
      <c r="H28" s="2566">
        <v>1630.1535051189821</v>
      </c>
      <c r="I28" s="2566">
        <v>1653.541409769467</v>
      </c>
      <c r="J28" s="2566">
        <v>1697.4590585087328</v>
      </c>
      <c r="K28" s="2566">
        <v>1695.922612828809</v>
      </c>
      <c r="L28" s="2566">
        <v>1786.1251864305182</v>
      </c>
      <c r="M28" s="2566">
        <v>1842.252188529759</v>
      </c>
      <c r="N28" s="2566">
        <v>1890.2125372188</v>
      </c>
      <c r="O28" s="2566">
        <v>1564.736685520767</v>
      </c>
      <c r="P28" s="2566">
        <v>1739.0327049209254</v>
      </c>
      <c r="Q28" s="2566">
        <v>1716.3333557774972</v>
      </c>
      <c r="R28" s="2566">
        <v>1751.5039736023807</v>
      </c>
      <c r="S28" s="2566">
        <v>1714.0436000140817</v>
      </c>
      <c r="T28" s="2567">
        <v>1666.2608918708436</v>
      </c>
      <c r="BP28" s="2563"/>
    </row>
    <row r="29" spans="1:106" ht="45.75" customHeight="1" x14ac:dyDescent="0.5">
      <c r="A29" s="2559" t="s">
        <v>1479</v>
      </c>
      <c r="B29" s="2560">
        <v>18159.995067087351</v>
      </c>
      <c r="C29" s="2560">
        <v>19821.598128927308</v>
      </c>
      <c r="D29" s="2560">
        <v>20782.10442310297</v>
      </c>
      <c r="E29" s="2561">
        <v>22423.592347123369</v>
      </c>
      <c r="F29" s="2561">
        <v>25573.436115233515</v>
      </c>
      <c r="G29" s="2561">
        <v>27949.90896572842</v>
      </c>
      <c r="H29" s="2561">
        <v>118313.71764283991</v>
      </c>
      <c r="I29" s="2561">
        <v>121652.4982120295</v>
      </c>
      <c r="J29" s="2561">
        <v>124201.44506164764</v>
      </c>
      <c r="K29" s="2561">
        <v>128299.78356136053</v>
      </c>
      <c r="L29" s="2561">
        <v>138974.36481034057</v>
      </c>
      <c r="M29" s="2561">
        <v>147495.85149356196</v>
      </c>
      <c r="N29" s="2561">
        <v>157125.10358989891</v>
      </c>
      <c r="O29" s="2561">
        <v>158304.36387879893</v>
      </c>
      <c r="P29" s="2561">
        <v>166919.71461416839</v>
      </c>
      <c r="Q29" s="2561">
        <v>173227.58779903641</v>
      </c>
      <c r="R29" s="2561">
        <v>178703.45047589793</v>
      </c>
      <c r="S29" s="2561">
        <v>188991.378432611</v>
      </c>
      <c r="T29" s="2562">
        <v>200104.33179535682</v>
      </c>
      <c r="BP29" s="2563"/>
    </row>
    <row r="30" spans="1:106" ht="45.75" customHeight="1" x14ac:dyDescent="0.5">
      <c r="A30" s="2564" t="s">
        <v>1480</v>
      </c>
      <c r="B30" s="2565">
        <v>1358.1657362846074</v>
      </c>
      <c r="C30" s="2565">
        <v>1482.4351723477621</v>
      </c>
      <c r="D30" s="2565">
        <v>1554</v>
      </c>
      <c r="E30" s="2566">
        <v>1677</v>
      </c>
      <c r="F30" s="2566">
        <v>1912.5961935749656</v>
      </c>
      <c r="G30" s="2566">
        <v>2090.3424560023695</v>
      </c>
      <c r="H30" s="2566">
        <v>6163.8611427921987</v>
      </c>
      <c r="I30" s="2566">
        <v>6380.4592175444186</v>
      </c>
      <c r="J30" s="2566">
        <v>6546.7832325003283</v>
      </c>
      <c r="K30" s="2566">
        <v>6859.1913998973632</v>
      </c>
      <c r="L30" s="2566">
        <v>7171.541194845131</v>
      </c>
      <c r="M30" s="2566">
        <v>7711.2141981629802</v>
      </c>
      <c r="N30" s="2566">
        <v>8182.4883914436605</v>
      </c>
      <c r="O30" s="2566">
        <v>7852.8126843251603</v>
      </c>
      <c r="P30" s="2566">
        <v>7672.3753010401488</v>
      </c>
      <c r="Q30" s="2566">
        <v>8007.4688525297152</v>
      </c>
      <c r="R30" s="2566">
        <v>8222.5518798824978</v>
      </c>
      <c r="S30" s="2566">
        <v>8865.0631092437616</v>
      </c>
      <c r="T30" s="2567">
        <v>9533.3076292365549</v>
      </c>
      <c r="BP30" s="2563"/>
    </row>
    <row r="31" spans="1:106" ht="45.75" customHeight="1" x14ac:dyDescent="0.5">
      <c r="A31" s="2559" t="s">
        <v>1481</v>
      </c>
      <c r="B31" s="2560">
        <v>19518.16080337196</v>
      </c>
      <c r="C31" s="2560">
        <v>21304.033301275071</v>
      </c>
      <c r="D31" s="2560">
        <v>22336.10442310297</v>
      </c>
      <c r="E31" s="2561">
        <v>24100.592347123369</v>
      </c>
      <c r="F31" s="2561">
        <v>27486.032308808481</v>
      </c>
      <c r="G31" s="2561">
        <v>30040.251421730791</v>
      </c>
      <c r="H31" s="2561">
        <v>124477.57878563211</v>
      </c>
      <c r="I31" s="2561">
        <v>128032.95742957391</v>
      </c>
      <c r="J31" s="2561">
        <v>130748.22829414796</v>
      </c>
      <c r="K31" s="2561">
        <v>135158.97496125789</v>
      </c>
      <c r="L31" s="2561">
        <v>146145.90600518571</v>
      </c>
      <c r="M31" s="2561">
        <v>155207.06569172494</v>
      </c>
      <c r="N31" s="2561">
        <v>165307.59198134256</v>
      </c>
      <c r="O31" s="2561">
        <v>166157.17656312409</v>
      </c>
      <c r="P31" s="2561">
        <v>174592.08991520855</v>
      </c>
      <c r="Q31" s="2561">
        <v>181235.05665156612</v>
      </c>
      <c r="R31" s="2561">
        <v>186926.00235578042</v>
      </c>
      <c r="S31" s="2561">
        <v>197856.44154185476</v>
      </c>
      <c r="T31" s="2562">
        <v>209637.63942459336</v>
      </c>
      <c r="BP31" s="2563"/>
    </row>
    <row r="32" spans="1:106" s="2575" customFormat="1" ht="45.75" customHeight="1" x14ac:dyDescent="0.5">
      <c r="A32" s="2568" t="s">
        <v>1482</v>
      </c>
      <c r="B32" s="2573"/>
      <c r="C32" s="2573"/>
      <c r="D32" s="2573"/>
      <c r="E32" s="2574"/>
      <c r="F32" s="2574"/>
      <c r="G32" s="2574"/>
      <c r="H32" s="2569">
        <v>36119.602672934649</v>
      </c>
      <c r="I32" s="2569">
        <v>37085.651242477281</v>
      </c>
      <c r="J32" s="2569">
        <v>38119.064424808166</v>
      </c>
      <c r="K32" s="2569">
        <v>39156.039083199554</v>
      </c>
      <c r="L32" s="2569">
        <v>41562.492619705168</v>
      </c>
      <c r="M32" s="2569">
        <v>42647.775978811522</v>
      </c>
      <c r="N32" s="2569">
        <v>45155.829859319609</v>
      </c>
      <c r="O32" s="2569">
        <v>44805.324495604713</v>
      </c>
      <c r="P32" s="2569">
        <v>46830.760229521853</v>
      </c>
      <c r="Q32" s="2569">
        <v>48855.11360728008</v>
      </c>
      <c r="R32" s="2569">
        <v>51583.344295211573</v>
      </c>
      <c r="S32" s="2569">
        <v>53658.036507355493</v>
      </c>
      <c r="T32" s="2570">
        <v>57353.697075997028</v>
      </c>
      <c r="BP32" s="2576"/>
    </row>
    <row r="33" spans="1:68" ht="45.75" customHeight="1" thickBot="1" x14ac:dyDescent="0.55000000000000004">
      <c r="A33" s="2577" t="s">
        <v>1483</v>
      </c>
      <c r="B33" s="2578"/>
      <c r="C33" s="2578"/>
      <c r="D33" s="2578"/>
      <c r="E33" s="2579"/>
      <c r="F33" s="2579"/>
      <c r="G33" s="2579"/>
      <c r="H33" s="2579">
        <v>117828.81987646279</v>
      </c>
      <c r="I33" s="2579">
        <v>120766.67827423022</v>
      </c>
      <c r="J33" s="2579">
        <v>123335.82113829323</v>
      </c>
      <c r="K33" s="2579">
        <v>128904.35502450867</v>
      </c>
      <c r="L33" s="2579">
        <v>134867.39918087007</v>
      </c>
      <c r="M33" s="2579">
        <v>143032.3281964997</v>
      </c>
      <c r="N33" s="2579">
        <v>151375.15039190697</v>
      </c>
      <c r="O33" s="2579">
        <v>152869.21315381367</v>
      </c>
      <c r="P33" s="2579">
        <v>162975.04699349805</v>
      </c>
      <c r="Q33" s="2579">
        <v>170608.45665156608</v>
      </c>
      <c r="R33" s="2579">
        <v>176671.35262276212</v>
      </c>
      <c r="S33" s="2579">
        <v>187487.6</v>
      </c>
      <c r="T33" s="2580">
        <v>201675.4</v>
      </c>
      <c r="BP33" s="2563"/>
    </row>
    <row r="34" spans="1:68" ht="45.65" customHeight="1" thickTop="1" x14ac:dyDescent="0.5">
      <c r="A34" s="2581" t="s">
        <v>1484</v>
      </c>
      <c r="B34" s="2561"/>
      <c r="C34" s="2561"/>
      <c r="D34" s="2561"/>
      <c r="E34" s="2561"/>
      <c r="F34" s="2561"/>
      <c r="BP34" s="2563"/>
    </row>
    <row r="35" spans="1:68" x14ac:dyDescent="0.45">
      <c r="C35" s="2582"/>
      <c r="D35" s="2582"/>
      <c r="E35" s="2582"/>
      <c r="F35" s="2582"/>
      <c r="G35" s="2582"/>
      <c r="H35" s="2582"/>
      <c r="BP35" s="2563"/>
    </row>
    <row r="36" spans="1:68" x14ac:dyDescent="0.45">
      <c r="BP36" s="2563"/>
    </row>
    <row r="37" spans="1:68" x14ac:dyDescent="0.45">
      <c r="G37" s="2583"/>
      <c r="H37" s="2583"/>
      <c r="BP37" s="2563"/>
    </row>
    <row r="38" spans="1:68" x14ac:dyDescent="0.45">
      <c r="BP38" s="2563"/>
    </row>
    <row r="39" spans="1:68" x14ac:dyDescent="0.45">
      <c r="A39" s="2546" t="s">
        <v>1535</v>
      </c>
      <c r="BP39" s="2563"/>
    </row>
    <row r="40" spans="1:68" x14ac:dyDescent="0.45">
      <c r="A40" s="2546" t="s">
        <v>1536</v>
      </c>
      <c r="BP40" s="2563"/>
    </row>
    <row r="41" spans="1:68" x14ac:dyDescent="0.45">
      <c r="BP41" s="2563"/>
    </row>
    <row r="42" spans="1:68" x14ac:dyDescent="0.45">
      <c r="BP42" s="2563"/>
    </row>
    <row r="43" spans="1:68" x14ac:dyDescent="0.45">
      <c r="BP43" s="2563"/>
    </row>
    <row r="44" spans="1:68" x14ac:dyDescent="0.45">
      <c r="BP44" s="2563"/>
    </row>
    <row r="45" spans="1:68" x14ac:dyDescent="0.45">
      <c r="BP45" s="2563"/>
    </row>
    <row r="46" spans="1:68" x14ac:dyDescent="0.45">
      <c r="BP46" s="2563"/>
    </row>
    <row r="47" spans="1:68" ht="21" x14ac:dyDescent="0.4">
      <c r="I47" s="2546"/>
      <c r="J47" s="2546"/>
      <c r="K47" s="2546"/>
      <c r="L47" s="2546"/>
      <c r="M47" s="2546"/>
      <c r="T47" s="2546"/>
      <c r="BP47" s="2563"/>
    </row>
    <row r="48" spans="1:68" ht="21" x14ac:dyDescent="0.4">
      <c r="I48" s="2546"/>
      <c r="J48" s="2546"/>
      <c r="K48" s="2546"/>
      <c r="L48" s="2546"/>
      <c r="M48" s="2546"/>
      <c r="T48" s="2546"/>
      <c r="BP48" s="2563"/>
    </row>
    <row r="49" spans="9:68" ht="21" x14ac:dyDescent="0.4">
      <c r="I49" s="2546"/>
      <c r="J49" s="2546"/>
      <c r="K49" s="2546"/>
      <c r="L49" s="2546"/>
      <c r="M49" s="2546"/>
      <c r="T49" s="2546"/>
      <c r="BP49" s="2563"/>
    </row>
    <row r="50" spans="9:68" ht="21" x14ac:dyDescent="0.4">
      <c r="I50" s="2546"/>
      <c r="J50" s="2546"/>
      <c r="K50" s="2546"/>
      <c r="L50" s="2546"/>
      <c r="M50" s="2546"/>
      <c r="T50" s="2546"/>
      <c r="BP50" s="2563"/>
    </row>
    <row r="51" spans="9:68" ht="21" x14ac:dyDescent="0.4">
      <c r="I51" s="2546"/>
      <c r="J51" s="2546"/>
      <c r="K51" s="2546"/>
      <c r="L51" s="2546"/>
      <c r="M51" s="2546"/>
      <c r="T51" s="2546"/>
      <c r="BP51" s="2563"/>
    </row>
    <row r="52" spans="9:68" ht="21" x14ac:dyDescent="0.4">
      <c r="I52" s="2546"/>
      <c r="J52" s="2546"/>
      <c r="K52" s="2546"/>
      <c r="L52" s="2546"/>
      <c r="M52" s="2546"/>
      <c r="T52" s="2546"/>
      <c r="BP52" s="2563"/>
    </row>
    <row r="53" spans="9:68" ht="21" x14ac:dyDescent="0.4">
      <c r="I53" s="2546"/>
      <c r="J53" s="2546"/>
      <c r="K53" s="2546"/>
      <c r="L53" s="2546"/>
      <c r="M53" s="2546"/>
      <c r="T53" s="2546"/>
      <c r="BP53" s="2563"/>
    </row>
    <row r="54" spans="9:68" ht="21" x14ac:dyDescent="0.4">
      <c r="I54" s="2546"/>
      <c r="J54" s="2546"/>
      <c r="K54" s="2546"/>
      <c r="L54" s="2546"/>
      <c r="M54" s="2546"/>
      <c r="T54" s="2546"/>
      <c r="BP54" s="2563"/>
    </row>
    <row r="55" spans="9:68" ht="21" x14ac:dyDescent="0.4">
      <c r="I55" s="2546"/>
      <c r="J55" s="2546"/>
      <c r="K55" s="2546"/>
      <c r="L55" s="2546"/>
      <c r="M55" s="2546"/>
      <c r="T55" s="2546"/>
      <c r="BP55" s="2563"/>
    </row>
  </sheetData>
  <printOptions horizontalCentered="1"/>
  <pageMargins left="0" right="0" top="0.59055118110236227" bottom="0.23622047244094491" header="0.31496062992125984" footer="0.51181102362204722"/>
  <pageSetup paperSize="9" scale="39" orientation="portrait" r:id="rId1"/>
  <headerFooter>
    <oddHeader>&amp;C&amp;"Aptos"&amp;10&amp;K000000 PUBLIC&amp;1#_x000D_&amp;"Arialri"&amp;10&amp;K000000&amp;G</oddHeader>
    <oddFooter>&amp;C&amp;12 &amp;14 
&amp;16 38&amp;10_x000D_&amp;1#&amp;"Aptos"&amp;10&amp;K000000 PUBLIC</oddFoot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31E35-9467-4B87-94A1-C09EB36F257E}">
  <dimension ref="A1:CY56"/>
  <sheetViews>
    <sheetView showGridLines="0" view="pageBreakPreview" zoomScale="67" zoomScaleNormal="60" zoomScaleSheetLayoutView="67" workbookViewId="0">
      <pane xSplit="4" ySplit="2" topLeftCell="G31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21" x14ac:dyDescent="0.4"/>
  <cols>
    <col min="1" max="1" width="69.81640625" style="2546" customWidth="1"/>
    <col min="2" max="2" width="15" style="2546" hidden="1" customWidth="1"/>
    <col min="3" max="3" width="16.1796875" style="2546" hidden="1" customWidth="1"/>
    <col min="4" max="4" width="14.54296875" style="2547" hidden="1" customWidth="1"/>
    <col min="5" max="5" width="15.1796875" style="2547" hidden="1" customWidth="1"/>
    <col min="6" max="6" width="13.26953125" style="2547" hidden="1" customWidth="1"/>
    <col min="7" max="17" width="13.26953125" style="2547" customWidth="1"/>
    <col min="18" max="18" width="5.81640625" style="2546" customWidth="1"/>
    <col min="19" max="16384" width="9.1796875" style="2546"/>
  </cols>
  <sheetData>
    <row r="1" spans="1:17" ht="39" customHeight="1" thickBot="1" x14ac:dyDescent="0.55000000000000004">
      <c r="A1" s="2544" t="s">
        <v>1485</v>
      </c>
      <c r="B1" s="2545"/>
      <c r="G1" s="2549"/>
      <c r="H1" s="2550"/>
      <c r="I1" s="2550"/>
      <c r="J1" s="2550"/>
      <c r="K1" s="2550"/>
      <c r="L1" s="2550"/>
      <c r="M1" s="2550"/>
      <c r="N1" s="2550"/>
      <c r="O1" s="2550"/>
      <c r="P1" s="2550"/>
      <c r="Q1" s="2550"/>
    </row>
    <row r="2" spans="1:17" s="2557" customFormat="1" ht="45.75" customHeight="1" thickTop="1" thickBot="1" x14ac:dyDescent="0.6">
      <c r="A2" s="2584"/>
      <c r="B2" s="2585">
        <v>2010</v>
      </c>
      <c r="C2" s="2585">
        <v>2011</v>
      </c>
      <c r="D2" s="2586">
        <v>2012</v>
      </c>
      <c r="E2" s="2586">
        <v>2013</v>
      </c>
      <c r="F2" s="2586">
        <v>2014</v>
      </c>
      <c r="G2" s="2586">
        <v>2015</v>
      </c>
      <c r="H2" s="2586">
        <v>2016</v>
      </c>
      <c r="I2" s="2586">
        <v>2017</v>
      </c>
      <c r="J2" s="2586">
        <v>2018</v>
      </c>
      <c r="K2" s="2586">
        <v>2019</v>
      </c>
      <c r="L2" s="2586">
        <v>2020</v>
      </c>
      <c r="M2" s="2586">
        <v>2021</v>
      </c>
      <c r="N2" s="2586">
        <v>2022</v>
      </c>
      <c r="O2" s="2586">
        <v>2023</v>
      </c>
      <c r="P2" s="2586">
        <v>2024</v>
      </c>
      <c r="Q2" s="2749">
        <v>2025</v>
      </c>
    </row>
    <row r="3" spans="1:17" ht="45" customHeight="1" thickTop="1" x14ac:dyDescent="0.55000000000000004">
      <c r="A3" s="2587" t="s">
        <v>1455</v>
      </c>
      <c r="B3" s="2750">
        <v>5.276573209621449</v>
      </c>
      <c r="C3" s="2750">
        <v>0.84611397116771681</v>
      </c>
      <c r="D3" s="2750">
        <v>2.3019486585817361</v>
      </c>
      <c r="E3" s="2750">
        <v>5.6780656920729422</v>
      </c>
      <c r="F3" s="2750">
        <v>0.90046722388572586</v>
      </c>
      <c r="G3" s="2750">
        <v>2.0572498253455196</v>
      </c>
      <c r="H3" s="2750">
        <v>2.7330341971099736</v>
      </c>
      <c r="I3" s="2750">
        <v>6.2138393747093623</v>
      </c>
      <c r="J3" s="2750">
        <v>4.8757241097637127</v>
      </c>
      <c r="K3" s="2750">
        <v>4.6551083036134644</v>
      </c>
      <c r="L3" s="2750">
        <v>7.2837108720360977</v>
      </c>
      <c r="M3" s="2750">
        <v>8.4568487067073548</v>
      </c>
      <c r="N3" s="2750">
        <v>4.1604700676851403</v>
      </c>
      <c r="O3" s="2750">
        <v>5.8685567122345184</v>
      </c>
      <c r="P3" s="2750">
        <v>2.7301251611966837</v>
      </c>
      <c r="Q3" s="2588">
        <v>6.7785085883806939</v>
      </c>
    </row>
    <row r="4" spans="1:17" ht="45" customHeight="1" x14ac:dyDescent="0.55000000000000004">
      <c r="A4" s="2589" t="s">
        <v>1456</v>
      </c>
      <c r="B4" s="2750">
        <v>5.000053909451708</v>
      </c>
      <c r="C4" s="2750">
        <v>3.7038585792796397</v>
      </c>
      <c r="D4" s="2750">
        <v>0.77388496828314146</v>
      </c>
      <c r="E4" s="2751">
        <v>5.8803319764580948</v>
      </c>
      <c r="F4" s="2751">
        <v>2.7754088418640022</v>
      </c>
      <c r="G4" s="2751">
        <v>1.6811287975100786</v>
      </c>
      <c r="H4" s="2751">
        <v>2.234246112499938</v>
      </c>
      <c r="I4" s="2751">
        <v>7.1708649477066677</v>
      </c>
      <c r="J4" s="2751">
        <v>5.8477484600618856</v>
      </c>
      <c r="K4" s="2751">
        <v>5.2954003911417136</v>
      </c>
      <c r="L4" s="2751">
        <v>8.6383787276633317</v>
      </c>
      <c r="M4" s="2751">
        <v>8.9005355866595526</v>
      </c>
      <c r="N4" s="2751">
        <v>3.7975137564101313</v>
      </c>
      <c r="O4" s="2751">
        <v>6.698375458925554</v>
      </c>
      <c r="P4" s="2751">
        <v>3.1210249983599114</v>
      </c>
      <c r="Q4" s="2590">
        <v>7.299367789587885</v>
      </c>
    </row>
    <row r="5" spans="1:17" ht="45" customHeight="1" x14ac:dyDescent="0.55000000000000004">
      <c r="A5" s="2591" t="s">
        <v>1457</v>
      </c>
      <c r="B5" s="2750">
        <v>26.599999999999994</v>
      </c>
      <c r="C5" s="2750">
        <v>14.000000000000014</v>
      </c>
      <c r="D5" s="2750">
        <v>-9.4520838994655776</v>
      </c>
      <c r="E5" s="2752">
        <v>2.6454072373177837</v>
      </c>
      <c r="F5" s="2752">
        <v>4.2954769940122928</v>
      </c>
      <c r="G5" s="2752">
        <v>-7.9584406595454844</v>
      </c>
      <c r="H5" s="2752">
        <v>-7.0163730077284381</v>
      </c>
      <c r="I5" s="2752">
        <v>9.1852474802453621</v>
      </c>
      <c r="J5" s="2752">
        <v>3.7217675111154813</v>
      </c>
      <c r="K5" s="2752">
        <v>5.434608244918504</v>
      </c>
      <c r="L5" s="2752">
        <v>1.4073597481368161</v>
      </c>
      <c r="M5" s="2752">
        <v>10.385610447209558</v>
      </c>
      <c r="N5" s="2752">
        <v>0.90744278060237438</v>
      </c>
      <c r="O5" s="2752">
        <v>-0.33394504152738369</v>
      </c>
      <c r="P5" s="2752">
        <v>-21.480494905327628</v>
      </c>
      <c r="Q5" s="2592">
        <v>14.347515008213341</v>
      </c>
    </row>
    <row r="6" spans="1:17" ht="45" customHeight="1" x14ac:dyDescent="0.55000000000000004">
      <c r="A6" s="2589" t="s">
        <v>1458</v>
      </c>
      <c r="B6" s="2750">
        <v>4.6493195470650619</v>
      </c>
      <c r="C6" s="2750">
        <v>5.0999999999999943</v>
      </c>
      <c r="D6" s="2750">
        <v>5.2344586884702977</v>
      </c>
      <c r="E6" s="2751">
        <v>5.2781988125062611</v>
      </c>
      <c r="F6" s="2751">
        <v>5.0959787103048937</v>
      </c>
      <c r="G6" s="2751">
        <v>5.2491990885622952</v>
      </c>
      <c r="H6" s="2751">
        <v>5.3562821386104353</v>
      </c>
      <c r="I6" s="2751">
        <v>5.6670673982285091</v>
      </c>
      <c r="J6" s="2751">
        <v>5.3757109266918679</v>
      </c>
      <c r="K6" s="2751">
        <v>5.4186102278662052</v>
      </c>
      <c r="L6" s="2751">
        <v>5.4479725253369971</v>
      </c>
      <c r="M6" s="2751">
        <v>5.4764389494738941</v>
      </c>
      <c r="N6" s="2751">
        <v>5.502718153633035</v>
      </c>
      <c r="O6" s="2751">
        <v>6.489107405115524</v>
      </c>
      <c r="P6" s="2751">
        <v>3.5105606325069205</v>
      </c>
      <c r="Q6" s="2590">
        <v>5.6008509234015902</v>
      </c>
    </row>
    <row r="7" spans="1:17" ht="45" customHeight="1" x14ac:dyDescent="0.55000000000000004">
      <c r="A7" s="2589" t="s">
        <v>1459</v>
      </c>
      <c r="B7" s="2750">
        <v>10.071288770108168</v>
      </c>
      <c r="C7" s="2750">
        <v>-14</v>
      </c>
      <c r="D7" s="2750">
        <v>6.8013702758860148</v>
      </c>
      <c r="E7" s="2751">
        <v>4.5877813741060862</v>
      </c>
      <c r="F7" s="2751">
        <v>-1.539879206850403</v>
      </c>
      <c r="G7" s="2751">
        <v>-3.9196588255659415</v>
      </c>
      <c r="H7" s="2751">
        <v>2.8607487735216708</v>
      </c>
      <c r="I7" s="2751">
        <v>3.3853223357310114</v>
      </c>
      <c r="J7" s="2751">
        <v>2.3510965427524955</v>
      </c>
      <c r="K7" s="2751">
        <v>-1.7422324036569514</v>
      </c>
      <c r="L7" s="2751">
        <v>-9.3958407146454306</v>
      </c>
      <c r="M7" s="2751">
        <v>4.3793561945483228</v>
      </c>
      <c r="N7" s="2751">
        <v>1.7196442966628034</v>
      </c>
      <c r="O7" s="2751">
        <v>-6.1702954241353307</v>
      </c>
      <c r="P7" s="2751">
        <v>-5.8085727905644813</v>
      </c>
      <c r="Q7" s="2590">
        <v>-2.4474843480622566</v>
      </c>
    </row>
    <row r="8" spans="1:17" ht="45" customHeight="1" x14ac:dyDescent="0.55000000000000004">
      <c r="A8" s="2589" t="s">
        <v>1460</v>
      </c>
      <c r="B8" s="2750">
        <v>1.4907404468011691</v>
      </c>
      <c r="C8" s="2750">
        <v>-8.6700000000000017</v>
      </c>
      <c r="D8" s="2750">
        <v>9.1152812830060554</v>
      </c>
      <c r="E8" s="2751">
        <v>5.6691589102305926</v>
      </c>
      <c r="F8" s="2751">
        <v>-23.296684139984634</v>
      </c>
      <c r="G8" s="2751">
        <v>8.5304411422361568</v>
      </c>
      <c r="H8" s="2751">
        <v>3.0986908769580213</v>
      </c>
      <c r="I8" s="2751">
        <v>-1.3535764737596101</v>
      </c>
      <c r="J8" s="2751">
        <v>-6.7738100893339421</v>
      </c>
      <c r="K8" s="2751">
        <v>1.6803423744985224</v>
      </c>
      <c r="L8" s="2751">
        <v>14.102189711618873</v>
      </c>
      <c r="M8" s="2751">
        <v>14.208676375556472</v>
      </c>
      <c r="N8" s="2751">
        <v>8.8298319119013424</v>
      </c>
      <c r="O8" s="2751">
        <v>4.1054034657411753</v>
      </c>
      <c r="P8" s="2751">
        <v>2.498676068621819</v>
      </c>
      <c r="Q8" s="2590">
        <v>9.4507568037230918</v>
      </c>
    </row>
    <row r="9" spans="1:17" ht="45" customHeight="1" x14ac:dyDescent="0.55000000000000004">
      <c r="A9" s="2587" t="s">
        <v>1461</v>
      </c>
      <c r="B9" s="2750">
        <v>6.9480033026227517</v>
      </c>
      <c r="C9" s="2750">
        <v>41.639872228448496</v>
      </c>
      <c r="D9" s="2750">
        <v>11.043570423946107</v>
      </c>
      <c r="E9" s="2750">
        <v>6.6436707185328174</v>
      </c>
      <c r="F9" s="2750">
        <v>1.1309497173343841</v>
      </c>
      <c r="G9" s="2750">
        <v>1.1513018559891064</v>
      </c>
      <c r="H9" s="2750">
        <v>4.3226873887710848</v>
      </c>
      <c r="I9" s="2750">
        <v>15.614420372812688</v>
      </c>
      <c r="J9" s="2750">
        <v>10.502993991383347</v>
      </c>
      <c r="K9" s="2750">
        <v>6.3658121393593836</v>
      </c>
      <c r="L9" s="2750">
        <v>-2.4961417342988956</v>
      </c>
      <c r="M9" s="2750">
        <v>-0.47852247322701658</v>
      </c>
      <c r="N9" s="2750">
        <v>0.5935097393524158</v>
      </c>
      <c r="O9" s="2750">
        <v>-1.7455625851330203</v>
      </c>
      <c r="P9" s="2750">
        <v>7.1954228517493002</v>
      </c>
      <c r="Q9" s="2588">
        <v>2.3046221476651585</v>
      </c>
    </row>
    <row r="10" spans="1:17" ht="45" customHeight="1" x14ac:dyDescent="0.55000000000000004">
      <c r="A10" s="2589" t="s">
        <v>1462</v>
      </c>
      <c r="B10" s="2750">
        <v>18.761158777079928</v>
      </c>
      <c r="C10" s="2750">
        <v>206.49321188349916</v>
      </c>
      <c r="D10" s="2750">
        <v>16.368255790670005</v>
      </c>
      <c r="E10" s="2751">
        <v>11.584338047389608</v>
      </c>
      <c r="F10" s="2751">
        <v>5.3739653370118878</v>
      </c>
      <c r="G10" s="2751">
        <v>-8.2566901923679659</v>
      </c>
      <c r="H10" s="2751">
        <v>-0.2385194262168433</v>
      </c>
      <c r="I10" s="2751">
        <v>30.752388231523152</v>
      </c>
      <c r="J10" s="2751">
        <v>23.310349708169763</v>
      </c>
      <c r="K10" s="2751">
        <v>12.601469780362628</v>
      </c>
      <c r="L10" s="2751">
        <v>-9.1895042674060576</v>
      </c>
      <c r="M10" s="2751">
        <v>-12.187243283624827</v>
      </c>
      <c r="N10" s="2751">
        <v>8.8802585736913251</v>
      </c>
      <c r="O10" s="2751">
        <v>1.7154190274446535</v>
      </c>
      <c r="P10" s="2751">
        <v>9.3962536096322538</v>
      </c>
      <c r="Q10" s="2590">
        <v>-0.92520133203449761</v>
      </c>
    </row>
    <row r="11" spans="1:17" ht="45" customHeight="1" x14ac:dyDescent="0.55000000000000004">
      <c r="A11" s="2591" t="s">
        <v>1463</v>
      </c>
      <c r="B11" s="2753" t="s">
        <v>153</v>
      </c>
      <c r="C11" s="2753" t="s">
        <v>153</v>
      </c>
      <c r="D11" s="2753">
        <v>21.602674119015305</v>
      </c>
      <c r="E11" s="2754">
        <v>18.008062381611722</v>
      </c>
      <c r="F11" s="2752">
        <v>9.2877521145003694</v>
      </c>
      <c r="G11" s="2752">
        <v>2.0110430302358928</v>
      </c>
      <c r="H11" s="2752">
        <v>-15.619584768640781</v>
      </c>
      <c r="I11" s="2752">
        <v>80.322816388066087</v>
      </c>
      <c r="J11" s="2752">
        <v>7.9463592554414264</v>
      </c>
      <c r="K11" s="2752">
        <v>14.437305895915165</v>
      </c>
      <c r="L11" s="2752">
        <v>-4.6257375348616296</v>
      </c>
      <c r="M11" s="2752">
        <v>-12.574692118952591</v>
      </c>
      <c r="N11" s="2752">
        <v>-8.5257748325914822</v>
      </c>
      <c r="O11" s="2752">
        <v>-3.5001813089953426</v>
      </c>
      <c r="P11" s="2752">
        <v>1.1138655861468783</v>
      </c>
      <c r="Q11" s="2592">
        <v>-23.210005925435084</v>
      </c>
    </row>
    <row r="12" spans="1:17" ht="45" customHeight="1" x14ac:dyDescent="0.55000000000000004">
      <c r="A12" s="2591" t="s">
        <v>1464</v>
      </c>
      <c r="B12" s="2753"/>
      <c r="C12" s="2753"/>
      <c r="D12" s="2753"/>
      <c r="E12" s="2754"/>
      <c r="F12" s="2752">
        <v>1.6904426616598967</v>
      </c>
      <c r="G12" s="2752">
        <v>-18.960495233977039</v>
      </c>
      <c r="H12" s="2752">
        <v>17.19376898496019</v>
      </c>
      <c r="I12" s="2752">
        <v>-3.6775915224619649</v>
      </c>
      <c r="J12" s="2752">
        <v>23.827846753281289</v>
      </c>
      <c r="K12" s="2752">
        <v>1.1706704119093692</v>
      </c>
      <c r="L12" s="2752">
        <v>-12.167905319736338</v>
      </c>
      <c r="M12" s="2752">
        <v>-31.242821935140331</v>
      </c>
      <c r="N12" s="2752">
        <v>32.296514687464125</v>
      </c>
      <c r="O12" s="2752">
        <v>6.6925073189729511</v>
      </c>
      <c r="P12" s="2752">
        <v>19.140179089646647</v>
      </c>
      <c r="Q12" s="2592">
        <v>19.644954745414054</v>
      </c>
    </row>
    <row r="13" spans="1:17" ht="45" customHeight="1" x14ac:dyDescent="0.55000000000000004">
      <c r="A13" s="2589" t="s">
        <v>284</v>
      </c>
      <c r="B13" s="2750">
        <v>7.6004356256202925</v>
      </c>
      <c r="C13" s="2750">
        <v>17</v>
      </c>
      <c r="D13" s="2750">
        <v>1.9537813799440613</v>
      </c>
      <c r="E13" s="2751">
        <v>-0.4953548927387601</v>
      </c>
      <c r="F13" s="2751">
        <v>-2.5677771840452501</v>
      </c>
      <c r="G13" s="2751">
        <v>3.6595816618109067</v>
      </c>
      <c r="H13" s="2751">
        <v>7.9190738617343381</v>
      </c>
      <c r="I13" s="2751">
        <v>9.5161643923378225</v>
      </c>
      <c r="J13" s="2751">
        <v>4.1448299068137739</v>
      </c>
      <c r="K13" s="2751">
        <v>6.3214323333029565</v>
      </c>
      <c r="L13" s="2751">
        <v>1.9133257243088897</v>
      </c>
      <c r="M13" s="2751">
        <v>8.1420000000000492</v>
      </c>
      <c r="N13" s="2751">
        <v>-2.481968933172396</v>
      </c>
      <c r="O13" s="2751">
        <v>0.94004144742398932</v>
      </c>
      <c r="P13" s="2751">
        <v>4.1999999999999815</v>
      </c>
      <c r="Q13" s="2590">
        <v>5.7438915483615682</v>
      </c>
    </row>
    <row r="14" spans="1:17" ht="45" customHeight="1" x14ac:dyDescent="0.55000000000000004">
      <c r="A14" s="2589" t="s">
        <v>1465</v>
      </c>
      <c r="B14" s="2750">
        <v>12.260229323741527</v>
      </c>
      <c r="C14" s="2750">
        <v>-0.79999999999999716</v>
      </c>
      <c r="D14" s="2750">
        <v>11.081824004128293</v>
      </c>
      <c r="E14" s="2751">
        <v>16.329545213225202</v>
      </c>
      <c r="F14" s="2751">
        <v>1.2970605185275152</v>
      </c>
      <c r="G14" s="2751">
        <v>17.676278993452854</v>
      </c>
      <c r="H14" s="2751">
        <v>-5.7629099780043935</v>
      </c>
      <c r="I14" s="2751">
        <v>19.418820788185908</v>
      </c>
      <c r="J14" s="2751">
        <v>5.5377827667544732</v>
      </c>
      <c r="K14" s="2751">
        <v>5.9768059322791833</v>
      </c>
      <c r="L14" s="2751">
        <v>9.8677842150688644</v>
      </c>
      <c r="M14" s="2751">
        <v>7.8939999999999788</v>
      </c>
      <c r="N14" s="2751">
        <v>-3.48788024213188</v>
      </c>
      <c r="O14" s="2751">
        <v>-10.832090098188685</v>
      </c>
      <c r="P14" s="2751">
        <v>2.0179524941775773</v>
      </c>
      <c r="Q14" s="2590">
        <v>3.6375605001623956</v>
      </c>
    </row>
    <row r="15" spans="1:17" ht="45" customHeight="1" x14ac:dyDescent="0.55000000000000004">
      <c r="A15" s="2589" t="s">
        <v>1466</v>
      </c>
      <c r="B15" s="2750">
        <v>5.263769717819855</v>
      </c>
      <c r="C15" s="2750">
        <v>2.9300000000000068</v>
      </c>
      <c r="D15" s="2750">
        <v>2.2326491579791394</v>
      </c>
      <c r="E15" s="2751">
        <v>-1.5916598894496161</v>
      </c>
      <c r="F15" s="2751">
        <v>5.9388788384073132</v>
      </c>
      <c r="G15" s="2751">
        <v>13.940077399041396</v>
      </c>
      <c r="H15" s="2751">
        <v>-11.805076676276393</v>
      </c>
      <c r="I15" s="2751">
        <v>6.0648078582329124</v>
      </c>
      <c r="J15" s="2751">
        <v>-3.5926458332156241</v>
      </c>
      <c r="K15" s="2751">
        <v>-4.39851931841162</v>
      </c>
      <c r="L15" s="2751">
        <v>2.155988646584639</v>
      </c>
      <c r="M15" s="2751">
        <v>25.96247420420994</v>
      </c>
      <c r="N15" s="2751">
        <v>-4.8428238419683804</v>
      </c>
      <c r="O15" s="2751">
        <v>2.4724934615597105</v>
      </c>
      <c r="P15" s="2751">
        <v>-0.90504510494460177</v>
      </c>
      <c r="Q15" s="2590">
        <v>-0.26114973230816352</v>
      </c>
    </row>
    <row r="16" spans="1:17" ht="54.75" customHeight="1" x14ac:dyDescent="0.55000000000000004">
      <c r="A16" s="2589" t="s">
        <v>288</v>
      </c>
      <c r="B16" s="2750">
        <v>2.4999999999999858</v>
      </c>
      <c r="C16" s="2750">
        <v>17.199999999999989</v>
      </c>
      <c r="D16" s="2750">
        <v>16.37379645052448</v>
      </c>
      <c r="E16" s="2751">
        <v>8.5844075811796472</v>
      </c>
      <c r="F16" s="2751">
        <v>-0.43115509115105866</v>
      </c>
      <c r="G16" s="2751">
        <v>9.5482843707854315</v>
      </c>
      <c r="H16" s="2751">
        <v>8.3748903411035691</v>
      </c>
      <c r="I16" s="2751">
        <v>5.0610085990088649</v>
      </c>
      <c r="J16" s="2751">
        <v>1.0902565770774197</v>
      </c>
      <c r="K16" s="2751">
        <v>-4.4313147174210972</v>
      </c>
      <c r="L16" s="2751">
        <v>3.1080378927275554</v>
      </c>
      <c r="M16" s="2751">
        <v>6.0358024666789412</v>
      </c>
      <c r="N16" s="2751">
        <v>-6.7699512816534195</v>
      </c>
      <c r="O16" s="2751">
        <v>-11.15368383338854</v>
      </c>
      <c r="P16" s="2751">
        <v>9.5890358801314015</v>
      </c>
      <c r="Q16" s="2590">
        <v>3.1450842854521044</v>
      </c>
    </row>
    <row r="17" spans="1:103" ht="54.75" customHeight="1" x14ac:dyDescent="0.55000000000000004">
      <c r="A17" s="2587" t="s">
        <v>1467</v>
      </c>
      <c r="B17" s="2750">
        <v>9.8233985677017159</v>
      </c>
      <c r="C17" s="2750">
        <v>9.3739753830356136</v>
      </c>
      <c r="D17" s="2750">
        <v>12.081108442413083</v>
      </c>
      <c r="E17" s="2750">
        <v>10.008065950666719</v>
      </c>
      <c r="F17" s="2750">
        <v>5.2065716800787643</v>
      </c>
      <c r="G17" s="2750">
        <v>2.8756808234316367</v>
      </c>
      <c r="H17" s="2750">
        <v>2.7583278197133909</v>
      </c>
      <c r="I17" s="2750">
        <v>3.4468989780377823</v>
      </c>
      <c r="J17" s="2750">
        <v>2.8100997074912426</v>
      </c>
      <c r="K17" s="2750">
        <v>7.6226495645035364</v>
      </c>
      <c r="L17" s="2750">
        <v>0.68042154510072894</v>
      </c>
      <c r="M17" s="2750">
        <v>9.36662827368162</v>
      </c>
      <c r="N17" s="2750">
        <v>6.2689326042380644</v>
      </c>
      <c r="O17" s="2750">
        <v>5.7138805511778967</v>
      </c>
      <c r="P17" s="2750">
        <v>6.2164214517596017</v>
      </c>
      <c r="Q17" s="2588">
        <v>8.118823672654397</v>
      </c>
    </row>
    <row r="18" spans="1:103" ht="54.75" customHeight="1" x14ac:dyDescent="0.55000000000000004">
      <c r="A18" s="2589" t="s">
        <v>1468</v>
      </c>
      <c r="B18" s="2750">
        <v>13.340973852397013</v>
      </c>
      <c r="C18" s="2750">
        <v>10.978709517113174</v>
      </c>
      <c r="D18" s="2750">
        <v>11.330225071622337</v>
      </c>
      <c r="E18" s="2751">
        <v>14.462946411429584</v>
      </c>
      <c r="F18" s="2751">
        <v>2.0439925199536857</v>
      </c>
      <c r="G18" s="2751">
        <v>0.5078861406943691</v>
      </c>
      <c r="H18" s="2751">
        <v>-0.44980869700306236</v>
      </c>
      <c r="I18" s="2751">
        <v>8.2039964795597609</v>
      </c>
      <c r="J18" s="2751">
        <v>2.7605826845982895</v>
      </c>
      <c r="K18" s="2751">
        <v>3.6558526707735073</v>
      </c>
      <c r="L18" s="2751">
        <v>-2.8999999999999471</v>
      </c>
      <c r="M18" s="2751">
        <v>6.3335269101404412</v>
      </c>
      <c r="N18" s="2751">
        <v>1.3405545657802387</v>
      </c>
      <c r="O18" s="2751">
        <v>0.25928700814241701</v>
      </c>
      <c r="P18" s="2751">
        <v>4.0517980553609112</v>
      </c>
      <c r="Q18" s="2590">
        <v>3.7669746930453663</v>
      </c>
    </row>
    <row r="19" spans="1:103" ht="54.75" customHeight="1" x14ac:dyDescent="0.55000000000000004">
      <c r="A19" s="2589" t="s">
        <v>1486</v>
      </c>
      <c r="B19" s="2750">
        <v>2.6877702074690717</v>
      </c>
      <c r="C19" s="2750">
        <v>3.5844917016458595</v>
      </c>
      <c r="D19" s="2750">
        <v>5.7397663049335961</v>
      </c>
      <c r="E19" s="2751">
        <v>24.565619223659894</v>
      </c>
      <c r="F19" s="2751">
        <v>1.5218006443693088</v>
      </c>
      <c r="G19" s="2751">
        <v>4.0596956474835633</v>
      </c>
      <c r="H19" s="2751">
        <v>2.2947804237813285</v>
      </c>
      <c r="I19" s="2751">
        <v>7.644858915760655</v>
      </c>
      <c r="J19" s="2751">
        <v>3.1961080990094093</v>
      </c>
      <c r="K19" s="2751">
        <v>6.0074277807316667</v>
      </c>
      <c r="L19" s="2751">
        <v>-36.991460339347626</v>
      </c>
      <c r="M19" s="2751">
        <v>4.7009999999999996</v>
      </c>
      <c r="N19" s="2751">
        <v>1.9147079349579599E-2</v>
      </c>
      <c r="O19" s="2751">
        <v>4.0260387100283346</v>
      </c>
      <c r="P19" s="2751">
        <v>5.0035286150627689</v>
      </c>
      <c r="Q19" s="2590">
        <v>1.8364708373355354</v>
      </c>
      <c r="CY19" s="2572"/>
    </row>
    <row r="20" spans="1:103" ht="54.75" customHeight="1" x14ac:dyDescent="0.55000000000000004">
      <c r="A20" s="2589" t="s">
        <v>1470</v>
      </c>
      <c r="B20" s="2750">
        <v>8.0344344616679422</v>
      </c>
      <c r="C20" s="2750">
        <v>11.000000000000014</v>
      </c>
      <c r="D20" s="2750">
        <v>9.1923242084414056</v>
      </c>
      <c r="E20" s="2751">
        <v>-0.5048974067234866</v>
      </c>
      <c r="F20" s="2751">
        <v>5.7925998553026936</v>
      </c>
      <c r="G20" s="2751">
        <v>2.6229536854796009</v>
      </c>
      <c r="H20" s="2751">
        <v>1.1415876447474549</v>
      </c>
      <c r="I20" s="2751">
        <v>8.9489334342718116</v>
      </c>
      <c r="J20" s="2751">
        <v>1.103718829961009</v>
      </c>
      <c r="K20" s="2751">
        <v>4.3423083132527962</v>
      </c>
      <c r="L20" s="2751">
        <v>4.1136152709895679</v>
      </c>
      <c r="M20" s="2751">
        <v>7.150982748073953</v>
      </c>
      <c r="N20" s="2751">
        <v>3.9979161972105048</v>
      </c>
      <c r="O20" s="2751">
        <v>3.9333971234820186</v>
      </c>
      <c r="P20" s="2751">
        <v>7.4412975460889763</v>
      </c>
      <c r="Q20" s="2590">
        <v>8.6421213179057155</v>
      </c>
    </row>
    <row r="21" spans="1:103" ht="54.75" customHeight="1" x14ac:dyDescent="0.55000000000000004">
      <c r="A21" s="2589" t="s">
        <v>1471</v>
      </c>
      <c r="B21" s="2750">
        <v>24.47131263344275</v>
      </c>
      <c r="C21" s="2750">
        <v>17</v>
      </c>
      <c r="D21" s="2750">
        <v>41.481681508953358</v>
      </c>
      <c r="E21" s="2751">
        <v>24.306159485662945</v>
      </c>
      <c r="F21" s="2751">
        <v>29.658109376989692</v>
      </c>
      <c r="G21" s="2751">
        <v>11.949763538574953</v>
      </c>
      <c r="H21" s="2751">
        <v>5.5588338083867095</v>
      </c>
      <c r="I21" s="2751">
        <v>4.17828719116069</v>
      </c>
      <c r="J21" s="2751">
        <v>13.123731877009348</v>
      </c>
      <c r="K21" s="2751">
        <v>46.530851948318585</v>
      </c>
      <c r="L21" s="2751">
        <v>21.500000000000028</v>
      </c>
      <c r="M21" s="2751">
        <v>31.681195597059684</v>
      </c>
      <c r="N21" s="2751">
        <v>21.169470935450853</v>
      </c>
      <c r="O21" s="2751">
        <v>19.515360560880723</v>
      </c>
      <c r="P21" s="2751">
        <v>15.835065941479055</v>
      </c>
      <c r="Q21" s="2590">
        <v>20.171706741052109</v>
      </c>
    </row>
    <row r="22" spans="1:103" ht="54.75" customHeight="1" x14ac:dyDescent="0.55000000000000004">
      <c r="A22" s="2589" t="s">
        <v>1487</v>
      </c>
      <c r="B22" s="2750">
        <v>16.749668529543158</v>
      </c>
      <c r="C22" s="2750">
        <v>1</v>
      </c>
      <c r="D22" s="2750">
        <v>21.932831366966795</v>
      </c>
      <c r="E22" s="2751">
        <v>23.212631600503641</v>
      </c>
      <c r="F22" s="2751">
        <v>21.385131502351594</v>
      </c>
      <c r="G22" s="2751">
        <v>12.906537020102537</v>
      </c>
      <c r="H22" s="2751">
        <v>7.9967381777607205</v>
      </c>
      <c r="I22" s="2751">
        <v>-17.706138617990106</v>
      </c>
      <c r="J22" s="2751">
        <v>-8.2038986744358056</v>
      </c>
      <c r="K22" s="2751">
        <v>1.5675584712234514</v>
      </c>
      <c r="L22" s="2751">
        <v>9.256998858208231</v>
      </c>
      <c r="M22" s="2751">
        <v>2.3918974389344205</v>
      </c>
      <c r="N22" s="2751">
        <v>9.7918860611332157</v>
      </c>
      <c r="O22" s="2751">
        <v>5.3977244669574098</v>
      </c>
      <c r="P22" s="2751">
        <v>7.7545564617763629</v>
      </c>
      <c r="Q22" s="2590">
        <v>6.8040143883759674</v>
      </c>
    </row>
    <row r="23" spans="1:103" ht="54.75" customHeight="1" x14ac:dyDescent="0.55000000000000004">
      <c r="A23" s="2589" t="s">
        <v>1473</v>
      </c>
      <c r="B23" s="2750">
        <v>13.892793854370851</v>
      </c>
      <c r="C23" s="2750">
        <v>14.041274452419543</v>
      </c>
      <c r="D23" s="2750">
        <v>18.325916277968219</v>
      </c>
      <c r="E23" s="2751">
        <v>-17.494501688696374</v>
      </c>
      <c r="F23" s="2751">
        <v>-0.25556511211674016</v>
      </c>
      <c r="G23" s="2751">
        <v>3.1037982223621752</v>
      </c>
      <c r="H23" s="2751">
        <v>3.1579376073874732</v>
      </c>
      <c r="I23" s="2751">
        <v>3.8192526050112807</v>
      </c>
      <c r="J23" s="2751">
        <v>-6.4959645273403481</v>
      </c>
      <c r="K23" s="2751">
        <v>19.851301808364429</v>
      </c>
      <c r="L23" s="2751">
        <v>11.656998858208055</v>
      </c>
      <c r="M23" s="2751">
        <v>8.9369999999999727</v>
      </c>
      <c r="N23" s="2751">
        <v>-3.9357595926473143</v>
      </c>
      <c r="O23" s="2751">
        <v>4.0951848463924634</v>
      </c>
      <c r="P23" s="2751">
        <v>1.5210142242351621</v>
      </c>
      <c r="Q23" s="2590">
        <v>-0.48566955232168807</v>
      </c>
    </row>
    <row r="24" spans="1:103" ht="54.75" customHeight="1" x14ac:dyDescent="0.55000000000000004">
      <c r="A24" s="2589" t="s">
        <v>1474</v>
      </c>
      <c r="B24" s="2750">
        <v>3.3754509600378384</v>
      </c>
      <c r="C24" s="2750">
        <v>7.4000000000000057</v>
      </c>
      <c r="D24" s="2750">
        <v>4.1600000000000108</v>
      </c>
      <c r="E24" s="2751">
        <v>8.3915623378398578</v>
      </c>
      <c r="F24" s="2751">
        <v>6.8048746524988379</v>
      </c>
      <c r="G24" s="2751">
        <v>1.407736009218663</v>
      </c>
      <c r="H24" s="2751">
        <v>-4.2225354488802713</v>
      </c>
      <c r="I24" s="2751">
        <v>2.8840625036055556</v>
      </c>
      <c r="J24" s="2751">
        <v>0.26851403732064405</v>
      </c>
      <c r="K24" s="2751">
        <v>5.0837983676143894</v>
      </c>
      <c r="L24" s="2751">
        <v>-6.15438182595065</v>
      </c>
      <c r="M24" s="2751">
        <v>10.823999999999989</v>
      </c>
      <c r="N24" s="2751">
        <v>-7.7696152114860357</v>
      </c>
      <c r="O24" s="2751">
        <v>4.2477443263277737</v>
      </c>
      <c r="P24" s="2751">
        <v>1.1373520797979708</v>
      </c>
      <c r="Q24" s="2590">
        <v>3.0830189267419206</v>
      </c>
    </row>
    <row r="25" spans="1:103" ht="54.75" customHeight="1" x14ac:dyDescent="0.55000000000000004">
      <c r="A25" s="2589" t="s">
        <v>1475</v>
      </c>
      <c r="B25" s="2750">
        <v>5.2823740596394089</v>
      </c>
      <c r="C25" s="2750">
        <v>3.7999999999999972</v>
      </c>
      <c r="D25" s="2750">
        <v>6.6999999999999886</v>
      </c>
      <c r="E25" s="2751">
        <v>6.860808163215566</v>
      </c>
      <c r="F25" s="2751">
        <v>-3.5022538522029856</v>
      </c>
      <c r="G25" s="2751">
        <v>-2.5659696419185529</v>
      </c>
      <c r="H25" s="2751">
        <v>8.8620328551019423</v>
      </c>
      <c r="I25" s="2751">
        <v>4.1687018877345716</v>
      </c>
      <c r="J25" s="2751">
        <v>4.2969281418576921</v>
      </c>
      <c r="K25" s="2751">
        <v>3.6928313512163413</v>
      </c>
      <c r="L25" s="2751">
        <v>10.012244432863104</v>
      </c>
      <c r="M25" s="2751">
        <v>25.531728853145452</v>
      </c>
      <c r="N25" s="2751">
        <v>6.0927328575129724</v>
      </c>
      <c r="O25" s="2751">
        <v>4.5055138218949686</v>
      </c>
      <c r="P25" s="2751">
        <v>2.6750092017394644</v>
      </c>
      <c r="Q25" s="2590">
        <v>6.5743379999782192</v>
      </c>
    </row>
    <row r="26" spans="1:103" ht="54.75" customHeight="1" x14ac:dyDescent="0.55000000000000004">
      <c r="A26" s="2589" t="s">
        <v>1476</v>
      </c>
      <c r="B26" s="2750">
        <v>11.240527828974905</v>
      </c>
      <c r="C26" s="2750">
        <v>5</v>
      </c>
      <c r="D26" s="2750">
        <v>10.945654666836859</v>
      </c>
      <c r="E26" s="2751">
        <v>7.7780760643139502</v>
      </c>
      <c r="F26" s="2751">
        <v>-0.29630724213306481</v>
      </c>
      <c r="G26" s="2751">
        <v>-0.45391269502258469</v>
      </c>
      <c r="H26" s="2751">
        <v>2.2918929403791255</v>
      </c>
      <c r="I26" s="2751">
        <v>6.2938490421781346</v>
      </c>
      <c r="J26" s="2751">
        <v>3.9382830446867301</v>
      </c>
      <c r="K26" s="2751">
        <v>9.4038060726203021</v>
      </c>
      <c r="L26" s="2751">
        <v>7.8107201668042636</v>
      </c>
      <c r="M26" s="2751">
        <v>-3.8764145422212848</v>
      </c>
      <c r="N26" s="2751">
        <v>10.172630476181133</v>
      </c>
      <c r="O26" s="2751">
        <v>4.3650109601484299</v>
      </c>
      <c r="P26" s="2751">
        <v>2.6713258869691225</v>
      </c>
      <c r="Q26" s="2590">
        <v>11.585203981626368</v>
      </c>
    </row>
    <row r="27" spans="1:103" ht="54.75" customHeight="1" x14ac:dyDescent="0.55000000000000004">
      <c r="A27" s="2589" t="s">
        <v>1477</v>
      </c>
      <c r="B27" s="2750">
        <v>10.762634227501081</v>
      </c>
      <c r="C27" s="2750">
        <v>12.927350427350433</v>
      </c>
      <c r="D27" s="2750">
        <v>4.1538922273828121</v>
      </c>
      <c r="E27" s="2751">
        <v>36.523838102067259</v>
      </c>
      <c r="F27" s="2751">
        <v>2.7108197055847549</v>
      </c>
      <c r="G27" s="2751">
        <v>-4.4422723449205392</v>
      </c>
      <c r="H27" s="2751">
        <v>4.0095286730170043</v>
      </c>
      <c r="I27" s="2751">
        <v>14.084377619499367</v>
      </c>
      <c r="J27" s="2751">
        <v>22.558091130355518</v>
      </c>
      <c r="K27" s="2751">
        <v>10.43219765065777</v>
      </c>
      <c r="L27" s="2751">
        <v>5.8967479588025729</v>
      </c>
      <c r="M27" s="2751">
        <v>7.5510061307552334</v>
      </c>
      <c r="N27" s="2751">
        <v>9.2247958429154231</v>
      </c>
      <c r="O27" s="2751">
        <v>8.3400092246815216</v>
      </c>
      <c r="P27" s="2751">
        <v>4.3608302095981433</v>
      </c>
      <c r="Q27" s="2590">
        <v>3.5515023421222036</v>
      </c>
    </row>
    <row r="28" spans="1:103" ht="54.75" customHeight="1" x14ac:dyDescent="0.55000000000000004">
      <c r="A28" s="2589" t="s">
        <v>1478</v>
      </c>
      <c r="B28" s="2750">
        <v>7.8585301131057292</v>
      </c>
      <c r="C28" s="2750">
        <v>13.424994164020717</v>
      </c>
      <c r="D28" s="2750">
        <v>12.356131889004843</v>
      </c>
      <c r="E28" s="2751">
        <v>29.488379074161941</v>
      </c>
      <c r="F28" s="2751">
        <v>1.4347056628128962</v>
      </c>
      <c r="G28" s="2751">
        <v>2.6559751379548802</v>
      </c>
      <c r="H28" s="2751">
        <v>-9.0514447003731124E-2</v>
      </c>
      <c r="I28" s="2751">
        <v>5.3187906641123606</v>
      </c>
      <c r="J28" s="2751">
        <v>3.1423890400094523</v>
      </c>
      <c r="K28" s="2751">
        <v>2.6033541437840091</v>
      </c>
      <c r="L28" s="2751">
        <v>-17.219008195603656</v>
      </c>
      <c r="M28" s="2751">
        <v>11.13900000000001</v>
      </c>
      <c r="N28" s="2751">
        <v>-1.3052859258595895</v>
      </c>
      <c r="O28" s="2751">
        <v>2.0491717245075147</v>
      </c>
      <c r="P28" s="2751">
        <v>-2.1387547018379305</v>
      </c>
      <c r="Q28" s="2590">
        <v>-2.7877183604224309</v>
      </c>
    </row>
    <row r="29" spans="1:103" ht="45.75" customHeight="1" x14ac:dyDescent="0.55000000000000004">
      <c r="A29" s="2587" t="s">
        <v>1479</v>
      </c>
      <c r="B29" s="2750">
        <v>7.8985645082006073</v>
      </c>
      <c r="C29" s="2750">
        <v>14.047007809229228</v>
      </c>
      <c r="D29" s="2750">
        <v>9.2927396998453844</v>
      </c>
      <c r="E29" s="2750">
        <v>7.3125250849582102</v>
      </c>
      <c r="F29" s="2750">
        <v>2.8219724945745872</v>
      </c>
      <c r="G29" s="2750">
        <v>2.095268808352424</v>
      </c>
      <c r="H29" s="2750">
        <v>3.2997510598034241</v>
      </c>
      <c r="I29" s="2750">
        <v>8.320030597615812</v>
      </c>
      <c r="J29" s="2750">
        <v>6.1316968023928275</v>
      </c>
      <c r="K29" s="2750">
        <v>6.5284901228271242</v>
      </c>
      <c r="L29" s="2750">
        <v>0.75052315763490807</v>
      </c>
      <c r="M29" s="2750">
        <v>5.442269893434859</v>
      </c>
      <c r="N29" s="2750">
        <v>3.7789863225254905</v>
      </c>
      <c r="O29" s="2750">
        <v>3.1610800256678173</v>
      </c>
      <c r="P29" s="2750">
        <v>5.7569833874587806</v>
      </c>
      <c r="Q29" s="2588">
        <v>5.8801377369224195</v>
      </c>
    </row>
    <row r="30" spans="1:103" ht="45.75" customHeight="1" x14ac:dyDescent="0.55000000000000004">
      <c r="A30" s="2589" t="s">
        <v>1480</v>
      </c>
      <c r="B30" s="2750">
        <v>7.8985645082006073</v>
      </c>
      <c r="C30" s="2750">
        <v>14.04866986135751</v>
      </c>
      <c r="D30" s="2750">
        <v>9.2934547827979515</v>
      </c>
      <c r="E30" s="2751">
        <v>7.3125250849582102</v>
      </c>
      <c r="F30" s="2751">
        <v>3.513999905813936</v>
      </c>
      <c r="G30" s="2751">
        <v>2.6067718526993522</v>
      </c>
      <c r="H30" s="2751">
        <v>4.771933884203472</v>
      </c>
      <c r="I30" s="2751">
        <v>4.5537407653100548</v>
      </c>
      <c r="J30" s="2751">
        <v>7.5252025841497483</v>
      </c>
      <c r="K30" s="2751">
        <v>6.1115432818991122</v>
      </c>
      <c r="L30" s="2751">
        <v>-4.0290397168572634</v>
      </c>
      <c r="M30" s="2751">
        <v>-2.2977421025867417</v>
      </c>
      <c r="N30" s="2751">
        <v>4.3675333692831497</v>
      </c>
      <c r="O30" s="2751">
        <v>2.686030146527929</v>
      </c>
      <c r="P30" s="2751">
        <v>7.8140124713989012</v>
      </c>
      <c r="Q30" s="2590">
        <v>7.5379555876596394</v>
      </c>
    </row>
    <row r="31" spans="1:103" ht="45.75" customHeight="1" x14ac:dyDescent="0.55000000000000004">
      <c r="A31" s="2587" t="s">
        <v>1481</v>
      </c>
      <c r="B31" s="2750">
        <v>7.8997120115328983</v>
      </c>
      <c r="C31" s="2750">
        <v>14.047123460387454</v>
      </c>
      <c r="D31" s="2750">
        <v>9.2927894583888531</v>
      </c>
      <c r="E31" s="2750">
        <v>7.3125250849581818</v>
      </c>
      <c r="F31" s="2750">
        <v>2.8562401989394859</v>
      </c>
      <c r="G31" s="2750">
        <v>2.1207593100140754</v>
      </c>
      <c r="H31" s="2750">
        <v>3.3734657246650812</v>
      </c>
      <c r="I31" s="2750">
        <v>8.1288949158405011</v>
      </c>
      <c r="J31" s="2750">
        <v>6.2000776718423634</v>
      </c>
      <c r="K31" s="2750">
        <v>6.5077747875727843</v>
      </c>
      <c r="L31" s="2750">
        <v>0.51394165966522909</v>
      </c>
      <c r="M31" s="2750">
        <v>5.0764664678085714</v>
      </c>
      <c r="N31" s="2750">
        <v>3.8048497727381392</v>
      </c>
      <c r="O31" s="2750">
        <v>3.1400910008020366</v>
      </c>
      <c r="P31" s="2750">
        <v>5.8474685428034689</v>
      </c>
      <c r="Q31" s="2588">
        <v>5.9544171475692798</v>
      </c>
    </row>
    <row r="32" spans="1:103" s="2575" customFormat="1" ht="45.75" customHeight="1" x14ac:dyDescent="0.55000000000000004">
      <c r="A32" s="2591" t="s">
        <v>1482</v>
      </c>
      <c r="B32" s="2755" t="s">
        <v>153</v>
      </c>
      <c r="C32" s="2755" t="s">
        <v>153</v>
      </c>
      <c r="D32" s="2755" t="s">
        <v>153</v>
      </c>
      <c r="E32" s="2754" t="s">
        <v>153</v>
      </c>
      <c r="F32" s="2754">
        <v>2.6745824927540518</v>
      </c>
      <c r="G32" s="2752">
        <v>2.7865580021073866</v>
      </c>
      <c r="H32" s="2752">
        <v>2.7203570550291767</v>
      </c>
      <c r="I32" s="2752">
        <v>6.1458043072036395</v>
      </c>
      <c r="J32" s="2752">
        <v>2.6112085457353107</v>
      </c>
      <c r="K32" s="2752">
        <v>5.8808550339275678</v>
      </c>
      <c r="L32" s="2752">
        <v>-0.77621287175293485</v>
      </c>
      <c r="M32" s="2752">
        <v>4.5205246401369692</v>
      </c>
      <c r="N32" s="2752">
        <v>4.3227002248878321</v>
      </c>
      <c r="O32" s="2752">
        <v>5.5843298408069897</v>
      </c>
      <c r="P32" s="2752">
        <v>4.0220195888627464</v>
      </c>
      <c r="Q32" s="2592">
        <v>6.8874316117305767</v>
      </c>
    </row>
    <row r="33" spans="1:17" ht="45.75" customHeight="1" thickBot="1" x14ac:dyDescent="0.6">
      <c r="A33" s="2593" t="s">
        <v>1483</v>
      </c>
      <c r="B33" s="2594" t="s">
        <v>153</v>
      </c>
      <c r="C33" s="2594" t="s">
        <v>153</v>
      </c>
      <c r="D33" s="2594" t="s">
        <v>153</v>
      </c>
      <c r="E33" s="2594" t="s">
        <v>153</v>
      </c>
      <c r="F33" s="2594">
        <v>2.4933275244949584</v>
      </c>
      <c r="G33" s="2595">
        <v>2.1273607097391078</v>
      </c>
      <c r="H33" s="2595">
        <v>4.5149364027597301</v>
      </c>
      <c r="I33" s="2595">
        <v>4.6259446821852066</v>
      </c>
      <c r="J33" s="2595">
        <v>6.0540420184715487</v>
      </c>
      <c r="K33" s="2595">
        <v>5.8328227615408679</v>
      </c>
      <c r="L33" s="2595">
        <v>0.98699341208818225</v>
      </c>
      <c r="M33" s="2595">
        <v>6.6107711495290431</v>
      </c>
      <c r="N33" s="2595">
        <v>4.6837904322694044</v>
      </c>
      <c r="O33" s="2595">
        <v>3.5536901805391068</v>
      </c>
      <c r="P33" s="2595">
        <v>6.1</v>
      </c>
      <c r="Q33" s="2596">
        <v>7.6</v>
      </c>
    </row>
    <row r="34" spans="1:17" ht="19.5" customHeight="1" thickTop="1" x14ac:dyDescent="0.5">
      <c r="A34" s="2581"/>
      <c r="B34" s="2560"/>
      <c r="C34" s="2560"/>
    </row>
    <row r="35" spans="1:17" ht="22" x14ac:dyDescent="0.5">
      <c r="A35" s="2581" t="s">
        <v>1484</v>
      </c>
      <c r="B35" s="2561"/>
      <c r="C35" s="2561"/>
      <c r="F35" s="2597"/>
      <c r="G35" s="2597"/>
      <c r="H35" s="2597"/>
      <c r="I35" s="2597"/>
      <c r="J35" s="2597"/>
      <c r="K35" s="2597"/>
      <c r="L35" s="2597"/>
      <c r="M35" s="2597"/>
      <c r="N35" s="2597"/>
      <c r="O35" s="2597"/>
      <c r="P35" s="2597"/>
      <c r="Q35" s="2597"/>
    </row>
    <row r="36" spans="1:17" x14ac:dyDescent="0.4">
      <c r="B36" s="2582"/>
      <c r="C36" s="2582"/>
      <c r="D36" s="2597"/>
      <c r="E36" s="2597"/>
    </row>
    <row r="39" spans="1:17" x14ac:dyDescent="0.4">
      <c r="A39" s="2546" t="s">
        <v>1535</v>
      </c>
    </row>
    <row r="40" spans="1:17" x14ac:dyDescent="0.4">
      <c r="A40" s="2546" t="s">
        <v>1536</v>
      </c>
    </row>
    <row r="48" spans="1:17" x14ac:dyDescent="0.4">
      <c r="D48" s="2546"/>
      <c r="E48" s="2546"/>
      <c r="F48" s="2546"/>
      <c r="G48" s="2546"/>
    </row>
    <row r="49" spans="4:7" x14ac:dyDescent="0.4">
      <c r="D49" s="2546"/>
      <c r="E49" s="2546"/>
      <c r="F49" s="2546"/>
      <c r="G49" s="2546"/>
    </row>
    <row r="50" spans="4:7" x14ac:dyDescent="0.4">
      <c r="D50" s="2546"/>
      <c r="E50" s="2546"/>
      <c r="F50" s="2546"/>
      <c r="G50" s="2546"/>
    </row>
    <row r="51" spans="4:7" x14ac:dyDescent="0.4">
      <c r="D51" s="2546"/>
      <c r="E51" s="2546"/>
      <c r="F51" s="2546"/>
      <c r="G51" s="2546"/>
    </row>
    <row r="52" spans="4:7" x14ac:dyDescent="0.4">
      <c r="D52" s="2546"/>
      <c r="E52" s="2546"/>
      <c r="F52" s="2546"/>
      <c r="G52" s="2546"/>
    </row>
    <row r="53" spans="4:7" x14ac:dyDescent="0.4">
      <c r="D53" s="2546"/>
      <c r="E53" s="2546"/>
      <c r="F53" s="2546"/>
      <c r="G53" s="2546"/>
    </row>
    <row r="54" spans="4:7" x14ac:dyDescent="0.4">
      <c r="D54" s="2546"/>
      <c r="E54" s="2546"/>
      <c r="F54" s="2546"/>
      <c r="G54" s="2546"/>
    </row>
    <row r="55" spans="4:7" x14ac:dyDescent="0.4">
      <c r="D55" s="2546"/>
      <c r="E55" s="2546"/>
      <c r="F55" s="2546"/>
      <c r="G55" s="2546"/>
    </row>
    <row r="56" spans="4:7" x14ac:dyDescent="0.4">
      <c r="D56" s="2546"/>
      <c r="E56" s="2546"/>
      <c r="F56" s="2546"/>
      <c r="G56" s="2546"/>
    </row>
  </sheetData>
  <printOptions horizontalCentered="1"/>
  <pageMargins left="0" right="0" top="0.6692913385826772" bottom="0.86614173228346458" header="0.31496062992125984" footer="0.31496062992125984"/>
  <pageSetup scale="38" orientation="portrait" r:id="rId1"/>
  <headerFooter>
    <oddHeader>&amp;C&amp;"Aptos"&amp;10&amp;K000000 PUBLIC&amp;1#_x000D_&amp;"Arialri"&amp;10&amp;K000000&amp;G</oddHeader>
    <oddFooter>&amp;C&amp;12 39_x000D_&amp;1#&amp;"Aptos"&amp;10&amp;K000000 PUBLIC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B7CCE-8A60-44D1-9157-F144D0AFBCDC}">
  <dimension ref="A1:BU58"/>
  <sheetViews>
    <sheetView showGridLines="0" view="pageBreakPreview" zoomScale="50" zoomScaleNormal="100" zoomScaleSheetLayoutView="50" workbookViewId="0">
      <pane xSplit="1" ySplit="2" topLeftCell="J31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21" x14ac:dyDescent="0.4"/>
  <cols>
    <col min="1" max="1" width="81.08984375" style="2546" customWidth="1"/>
    <col min="2" max="7" width="17.81640625" style="2546" hidden="1" customWidth="1"/>
    <col min="8" max="9" width="20.81640625" style="2546" hidden="1" customWidth="1"/>
    <col min="10" max="20" width="20.81640625" style="2599" customWidth="1"/>
    <col min="21" max="21" width="5.81640625" style="2546" customWidth="1"/>
    <col min="22" max="16384" width="9.1796875" style="2546"/>
  </cols>
  <sheetData>
    <row r="1" spans="1:73" ht="49" customHeight="1" thickBot="1" x14ac:dyDescent="0.55000000000000004">
      <c r="A1" s="2598" t="s">
        <v>1488</v>
      </c>
      <c r="B1" s="2545"/>
      <c r="C1" s="2545"/>
      <c r="D1" s="2545"/>
      <c r="E1" s="2545"/>
      <c r="F1" s="2545"/>
      <c r="U1" s="515"/>
    </row>
    <row r="2" spans="1:73" ht="34.5" customHeight="1" thickTop="1" thickBot="1" x14ac:dyDescent="0.6">
      <c r="A2" s="2600"/>
      <c r="B2" s="2601">
        <v>2007</v>
      </c>
      <c r="C2" s="2601">
        <v>2008</v>
      </c>
      <c r="D2" s="2601">
        <v>2009</v>
      </c>
      <c r="E2" s="2601">
        <v>2010</v>
      </c>
      <c r="F2" s="2601">
        <v>2011</v>
      </c>
      <c r="G2" s="2601">
        <v>2012</v>
      </c>
      <c r="H2" s="2601">
        <v>2013</v>
      </c>
      <c r="I2" s="2601">
        <v>2014</v>
      </c>
      <c r="J2" s="2601">
        <v>2015</v>
      </c>
      <c r="K2" s="2601">
        <v>2016</v>
      </c>
      <c r="L2" s="2601">
        <v>2017</v>
      </c>
      <c r="M2" s="2601">
        <v>2018</v>
      </c>
      <c r="N2" s="2601">
        <v>2019</v>
      </c>
      <c r="O2" s="2601">
        <v>2020</v>
      </c>
      <c r="P2" s="2601">
        <v>2021</v>
      </c>
      <c r="Q2" s="2601">
        <v>2022</v>
      </c>
      <c r="R2" s="2601">
        <v>2023</v>
      </c>
      <c r="S2" s="2601">
        <v>2024</v>
      </c>
      <c r="T2" s="2602">
        <v>2025</v>
      </c>
      <c r="BU2" s="2563"/>
    </row>
    <row r="3" spans="1:73" ht="53.25" customHeight="1" thickTop="1" x14ac:dyDescent="0.55000000000000004">
      <c r="A3" s="2603" t="s">
        <v>1455</v>
      </c>
      <c r="B3" s="2604">
        <v>6319.8016024355975</v>
      </c>
      <c r="C3" s="2604">
        <v>8874.9513068169417</v>
      </c>
      <c r="D3" s="2604">
        <v>11342.832266243851</v>
      </c>
      <c r="E3" s="2604">
        <v>12909.62379357528</v>
      </c>
      <c r="F3" s="2604">
        <v>14154.757736196527</v>
      </c>
      <c r="G3" s="2604">
        <v>16668.159986108334</v>
      </c>
      <c r="H3" s="2604">
        <v>25355.886759851681</v>
      </c>
      <c r="I3" s="2604">
        <v>31076.313515792688</v>
      </c>
      <c r="J3" s="2605">
        <v>36673.2873558336</v>
      </c>
      <c r="K3" s="2605">
        <v>45772.940716475539</v>
      </c>
      <c r="L3" s="2605">
        <v>51407.775786945487</v>
      </c>
      <c r="M3" s="2605">
        <v>55967.108328806993</v>
      </c>
      <c r="N3" s="2605">
        <v>61764.983869052696</v>
      </c>
      <c r="O3" s="2605">
        <v>73895.65401517805</v>
      </c>
      <c r="P3" s="2605">
        <v>90757.559793350389</v>
      </c>
      <c r="Q3" s="2605">
        <v>119879.3537367884</v>
      </c>
      <c r="R3" s="2605">
        <v>185921.70024623908</v>
      </c>
      <c r="S3" s="2605">
        <v>243363.37536381264</v>
      </c>
      <c r="T3" s="2606">
        <v>305120.29487064888</v>
      </c>
      <c r="BU3" s="2563"/>
    </row>
    <row r="4" spans="1:73" ht="53.25" customHeight="1" x14ac:dyDescent="0.55000000000000004">
      <c r="A4" s="2607" t="s">
        <v>1456</v>
      </c>
      <c r="B4" s="2608">
        <v>4408.7781435247689</v>
      </c>
      <c r="C4" s="2608">
        <v>6434.9820378384557</v>
      </c>
      <c r="D4" s="2608">
        <v>8425.261563810669</v>
      </c>
      <c r="E4" s="2608">
        <v>9421.5535809743942</v>
      </c>
      <c r="F4" s="2608">
        <v>10649.86091572737</v>
      </c>
      <c r="G4" s="2608">
        <v>12524.569112776284</v>
      </c>
      <c r="H4" s="2608">
        <v>18521.356315686771</v>
      </c>
      <c r="I4" s="2608">
        <v>22402.740342812605</v>
      </c>
      <c r="J4" s="2609">
        <v>26573.641842915447</v>
      </c>
      <c r="K4" s="2609">
        <v>34965.470195520684</v>
      </c>
      <c r="L4" s="2609">
        <v>39729.8737868881</v>
      </c>
      <c r="M4" s="2609">
        <v>43801.147742848108</v>
      </c>
      <c r="N4" s="2609">
        <v>48924.595550258513</v>
      </c>
      <c r="O4" s="2609">
        <v>59815.999999999985</v>
      </c>
      <c r="P4" s="2609">
        <v>74172.860712353722</v>
      </c>
      <c r="Q4" s="2609">
        <v>101087.1837367884</v>
      </c>
      <c r="R4" s="2609">
        <v>161839.05622074183</v>
      </c>
      <c r="S4" s="2609">
        <v>216900.59703632205</v>
      </c>
      <c r="T4" s="2610">
        <v>276820.5016318768</v>
      </c>
      <c r="BU4" s="2563"/>
    </row>
    <row r="5" spans="1:73" s="2575" customFormat="1" ht="53.25" customHeight="1" x14ac:dyDescent="0.55000000000000004">
      <c r="A5" s="2611" t="s">
        <v>1457</v>
      </c>
      <c r="B5" s="2612">
        <v>580.93800986017527</v>
      </c>
      <c r="C5" s="2612">
        <v>706.41503815639157</v>
      </c>
      <c r="D5" s="2612">
        <v>873.76476069564092</v>
      </c>
      <c r="E5" s="2612">
        <v>1391.5822232971773</v>
      </c>
      <c r="F5" s="2612">
        <v>1995.6958980749475</v>
      </c>
      <c r="G5" s="2612">
        <v>1868.5011230226769</v>
      </c>
      <c r="H5" s="2612">
        <v>2597.2161133724085</v>
      </c>
      <c r="I5" s="2612">
        <v>4267.2544850796785</v>
      </c>
      <c r="J5" s="2613">
        <v>4781.483997156477</v>
      </c>
      <c r="K5" s="2613">
        <v>5028.2111695006897</v>
      </c>
      <c r="L5" s="2613">
        <v>5490.0648092486654</v>
      </c>
      <c r="M5" s="2613">
        <v>5694.3922576584682</v>
      </c>
      <c r="N5" s="2613">
        <v>5792.5462013006545</v>
      </c>
      <c r="O5" s="2613">
        <v>6626.5770853714757</v>
      </c>
      <c r="P5" s="2613">
        <v>9364.0631242804902</v>
      </c>
      <c r="Q5" s="2613">
        <v>10643.000000000007</v>
      </c>
      <c r="R5" s="2613">
        <v>14889.86463493454</v>
      </c>
      <c r="S5" s="2613">
        <v>15626.14458379001</v>
      </c>
      <c r="T5" s="2614">
        <v>17845.112808294405</v>
      </c>
      <c r="BU5" s="2576"/>
    </row>
    <row r="6" spans="1:73" ht="53.25" customHeight="1" x14ac:dyDescent="0.55000000000000004">
      <c r="A6" s="2607" t="s">
        <v>1458</v>
      </c>
      <c r="B6" s="2608">
        <v>501.03928080432507</v>
      </c>
      <c r="C6" s="2608">
        <v>606.45814054328389</v>
      </c>
      <c r="D6" s="2608">
        <v>729.11437410507097</v>
      </c>
      <c r="E6" s="2608">
        <v>873.03973916283837</v>
      </c>
      <c r="F6" s="2608">
        <v>1003.8158538509967</v>
      </c>
      <c r="G6" s="2608">
        <v>1161.9961980320568</v>
      </c>
      <c r="H6" s="2608">
        <v>3058.4362781099562</v>
      </c>
      <c r="I6" s="2608">
        <v>3914.0782968846347</v>
      </c>
      <c r="J6" s="2609">
        <v>4250.9706591108688</v>
      </c>
      <c r="K6" s="2609">
        <v>4582.6726185927673</v>
      </c>
      <c r="L6" s="2609">
        <v>4987.4853286016614</v>
      </c>
      <c r="M6" s="2609">
        <v>5288.1347265461918</v>
      </c>
      <c r="N6" s="2609">
        <v>5654.6421040011201</v>
      </c>
      <c r="O6" s="2609">
        <v>6133.7814156392415</v>
      </c>
      <c r="P6" s="2609">
        <v>7080.4152786054792</v>
      </c>
      <c r="Q6" s="2609">
        <v>7510</v>
      </c>
      <c r="R6" s="2609">
        <v>10117.030000000001</v>
      </c>
      <c r="S6" s="2609">
        <v>10672.256491612792</v>
      </c>
      <c r="T6" s="2610">
        <v>11610.124488868742</v>
      </c>
      <c r="BU6" s="2563"/>
    </row>
    <row r="7" spans="1:73" ht="53.25" customHeight="1" x14ac:dyDescent="0.55000000000000004">
      <c r="A7" s="2607" t="s">
        <v>1459</v>
      </c>
      <c r="B7" s="2608">
        <v>910.23389659034774</v>
      </c>
      <c r="C7" s="2608">
        <v>1071.5037493696761</v>
      </c>
      <c r="D7" s="2608">
        <v>1314.0593416210063</v>
      </c>
      <c r="E7" s="2608">
        <v>1614.1846906192839</v>
      </c>
      <c r="F7" s="2608">
        <v>1549.2298986687638</v>
      </c>
      <c r="G7" s="2608">
        <v>1879.624191930227</v>
      </c>
      <c r="H7" s="2608">
        <v>2013.7403410993634</v>
      </c>
      <c r="I7" s="2608">
        <v>2843.8685574944607</v>
      </c>
      <c r="J7" s="2609">
        <v>3398.1825053036314</v>
      </c>
      <c r="K7" s="2609">
        <v>3482.8295888389753</v>
      </c>
      <c r="L7" s="2609">
        <v>3987.7798890547301</v>
      </c>
      <c r="M7" s="2609">
        <v>4168.3103340485613</v>
      </c>
      <c r="N7" s="2609">
        <v>4256.9723390534764</v>
      </c>
      <c r="O7" s="2609">
        <v>4394.8725995388168</v>
      </c>
      <c r="P7" s="2609">
        <v>4947.2498247800886</v>
      </c>
      <c r="Q7" s="2609">
        <v>5901.55</v>
      </c>
      <c r="R7" s="2609">
        <v>6955.7960783995668</v>
      </c>
      <c r="S7" s="2609">
        <v>7829.686532372014</v>
      </c>
      <c r="T7" s="2610">
        <v>7860.8760412498204</v>
      </c>
      <c r="BU7" s="2563"/>
    </row>
    <row r="8" spans="1:73" ht="53.25" customHeight="1" x14ac:dyDescent="0.55000000000000004">
      <c r="A8" s="2607" t="s">
        <v>1460</v>
      </c>
      <c r="B8" s="2608">
        <v>499.75028151615578</v>
      </c>
      <c r="C8" s="2608">
        <v>762.00737906552672</v>
      </c>
      <c r="D8" s="2608">
        <v>874.39698670710482</v>
      </c>
      <c r="E8" s="2608">
        <v>1000.8457828187629</v>
      </c>
      <c r="F8" s="2608">
        <v>951.85106794939759</v>
      </c>
      <c r="G8" s="2608">
        <v>1101.9704833697674</v>
      </c>
      <c r="H8" s="2608">
        <v>1762.35382495559</v>
      </c>
      <c r="I8" s="2608">
        <v>1915.6263186009867</v>
      </c>
      <c r="J8" s="2609">
        <v>2450.4923485036456</v>
      </c>
      <c r="K8" s="2609">
        <v>2741.9683135231107</v>
      </c>
      <c r="L8" s="2609">
        <v>2702.636782400999</v>
      </c>
      <c r="M8" s="2609">
        <v>2709.5155253641333</v>
      </c>
      <c r="N8" s="2609">
        <v>2928.7738757395873</v>
      </c>
      <c r="O8" s="2609">
        <v>3551</v>
      </c>
      <c r="P8" s="2609">
        <v>4557.0339776111123</v>
      </c>
      <c r="Q8" s="2609">
        <v>5380.62</v>
      </c>
      <c r="R8" s="2609">
        <v>7009.817947097682</v>
      </c>
      <c r="S8" s="2609">
        <v>7960.8353035057471</v>
      </c>
      <c r="T8" s="2610">
        <v>8828.7927086535001</v>
      </c>
      <c r="BU8" s="2563"/>
    </row>
    <row r="9" spans="1:73" ht="53.25" customHeight="1" x14ac:dyDescent="0.55000000000000004">
      <c r="A9" s="2603" t="s">
        <v>1461</v>
      </c>
      <c r="B9" s="2604">
        <v>4513.4517737775932</v>
      </c>
      <c r="C9" s="2604">
        <v>5854.5165704319861</v>
      </c>
      <c r="D9" s="2604">
        <v>6775.7119140660716</v>
      </c>
      <c r="E9" s="2604">
        <v>8294.4579654436966</v>
      </c>
      <c r="F9" s="2604">
        <v>14274.36345978944</v>
      </c>
      <c r="G9" s="2604">
        <v>20437.97941487173</v>
      </c>
      <c r="H9" s="2604">
        <v>42434.185343653313</v>
      </c>
      <c r="I9" s="2604">
        <v>53791.022701549504</v>
      </c>
      <c r="J9" s="2605">
        <v>57112.040427877291</v>
      </c>
      <c r="K9" s="2605">
        <v>60812.890547518546</v>
      </c>
      <c r="L9" s="2605">
        <v>78713.818874718811</v>
      </c>
      <c r="M9" s="2605">
        <v>96210.587077492848</v>
      </c>
      <c r="N9" s="2605">
        <v>110912.80736401057</v>
      </c>
      <c r="O9" s="2605">
        <v>117099.16963369396</v>
      </c>
      <c r="P9" s="2605">
        <v>131144.51431655098</v>
      </c>
      <c r="Q9" s="2605">
        <v>193331.92898160504</v>
      </c>
      <c r="R9" s="2605">
        <v>261589.38739104543</v>
      </c>
      <c r="S9" s="2605">
        <v>345376.07639041648</v>
      </c>
      <c r="T9" s="2606">
        <v>419520.22280161618</v>
      </c>
      <c r="BU9" s="2563"/>
    </row>
    <row r="10" spans="1:73" ht="53.25" customHeight="1" x14ac:dyDescent="0.55000000000000004">
      <c r="A10" s="2607" t="s">
        <v>1462</v>
      </c>
      <c r="B10" s="2608">
        <v>601.61411156516158</v>
      </c>
      <c r="C10" s="2608">
        <v>693.22622251940095</v>
      </c>
      <c r="D10" s="2608">
        <v>740.03046551895454</v>
      </c>
      <c r="E10" s="2608">
        <v>1012.7002257600001</v>
      </c>
      <c r="F10" s="2608">
        <v>4689.8505321098401</v>
      </c>
      <c r="G10" s="2608">
        <v>6960.5158925153391</v>
      </c>
      <c r="H10" s="2608">
        <v>15557.807132524489</v>
      </c>
      <c r="I10" s="2608">
        <v>22265.411133196598</v>
      </c>
      <c r="J10" s="2609">
        <v>17137.183650310668</v>
      </c>
      <c r="K10" s="2609">
        <v>16851.221867589098</v>
      </c>
      <c r="L10" s="2609">
        <v>26267.736568080971</v>
      </c>
      <c r="M10" s="2609">
        <v>39296.17985486969</v>
      </c>
      <c r="N10" s="2609">
        <v>47459.808578197888</v>
      </c>
      <c r="O10" s="2609">
        <v>41714.742704195989</v>
      </c>
      <c r="P10" s="2609">
        <v>41581.581942905934</v>
      </c>
      <c r="Q10" s="2609">
        <v>77245.111912060704</v>
      </c>
      <c r="R10" s="2609">
        <v>106417.17616235206</v>
      </c>
      <c r="S10" s="2609">
        <v>152754.29301120347</v>
      </c>
      <c r="T10" s="2610">
        <v>198129.23850404992</v>
      </c>
      <c r="BU10" s="2563"/>
    </row>
    <row r="11" spans="1:73" ht="53.25" customHeight="1" x14ac:dyDescent="0.55000000000000004">
      <c r="A11" s="2611" t="s">
        <v>1463</v>
      </c>
      <c r="B11" s="2615">
        <v>0</v>
      </c>
      <c r="C11" s="2615">
        <v>0</v>
      </c>
      <c r="D11" s="2615">
        <v>0</v>
      </c>
      <c r="E11" s="2608">
        <v>177.51</v>
      </c>
      <c r="F11" s="2608">
        <v>3746.25</v>
      </c>
      <c r="G11" s="2608">
        <v>5648.8698221876766</v>
      </c>
      <c r="H11" s="2612">
        <v>6648.758909169308</v>
      </c>
      <c r="I11" s="2612">
        <v>9555.8073278005795</v>
      </c>
      <c r="J11" s="2613">
        <v>4691.8730594969675</v>
      </c>
      <c r="K11" s="2613">
        <v>1027.0307360010427</v>
      </c>
      <c r="L11" s="2613">
        <v>9022.5816222249487</v>
      </c>
      <c r="M11" s="2613">
        <v>16971.082610004749</v>
      </c>
      <c r="N11" s="2613">
        <v>21334.682958952286</v>
      </c>
      <c r="O11" s="2613">
        <v>13792.815318918254</v>
      </c>
      <c r="P11" s="2613">
        <v>21081.500410556873</v>
      </c>
      <c r="Q11" s="2613">
        <v>32939.33046567846</v>
      </c>
      <c r="R11" s="2613">
        <v>37275.073332680535</v>
      </c>
      <c r="S11" s="2613">
        <v>48014.770136340703</v>
      </c>
      <c r="T11" s="2614">
        <v>29899.562631610585</v>
      </c>
      <c r="BU11" s="2563"/>
    </row>
    <row r="12" spans="1:73" ht="53.25" customHeight="1" x14ac:dyDescent="0.55000000000000004">
      <c r="A12" s="2611" t="s">
        <v>1464</v>
      </c>
      <c r="B12" s="2615"/>
      <c r="C12" s="2615"/>
      <c r="D12" s="2615"/>
      <c r="E12" s="2608"/>
      <c r="F12" s="2608"/>
      <c r="G12" s="2608"/>
      <c r="H12" s="2612">
        <v>8174.4935906848768</v>
      </c>
      <c r="I12" s="2612">
        <v>11158.752473879938</v>
      </c>
      <c r="J12" s="2613">
        <v>10647.462136351036</v>
      </c>
      <c r="K12" s="2613">
        <v>13965.43636309421</v>
      </c>
      <c r="L12" s="2613">
        <v>15189.1383309185</v>
      </c>
      <c r="M12" s="2613">
        <v>19773.163931007181</v>
      </c>
      <c r="N12" s="2613">
        <v>22736.734982189893</v>
      </c>
      <c r="O12" s="2613">
        <v>27233.207641633649</v>
      </c>
      <c r="P12" s="2613">
        <v>18635.611574726307</v>
      </c>
      <c r="Q12" s="2613">
        <v>42904.277562827585</v>
      </c>
      <c r="R12" s="2613">
        <v>65579.694586520753</v>
      </c>
      <c r="S12" s="2613">
        <v>88052.089147379927</v>
      </c>
      <c r="T12" s="2614">
        <v>133616.04988562316</v>
      </c>
      <c r="BU12" s="2563"/>
    </row>
    <row r="13" spans="1:73" ht="53.25" customHeight="1" x14ac:dyDescent="0.55000000000000004">
      <c r="A13" s="2607" t="s">
        <v>284</v>
      </c>
      <c r="B13" s="2608">
        <v>1990.450073870963</v>
      </c>
      <c r="C13" s="2608">
        <v>2276.709126187669</v>
      </c>
      <c r="D13" s="2608">
        <v>2478.4220635269626</v>
      </c>
      <c r="E13" s="2608">
        <v>2941.4726095071392</v>
      </c>
      <c r="F13" s="2608">
        <v>3842.4603771622242</v>
      </c>
      <c r="G13" s="2608">
        <v>4263.2913953022344</v>
      </c>
      <c r="H13" s="2608">
        <v>14425.143335088829</v>
      </c>
      <c r="I13" s="2608">
        <v>17486.894971187892</v>
      </c>
      <c r="J13" s="2609">
        <v>20368.225291964427</v>
      </c>
      <c r="K13" s="2609">
        <v>23761.067602742129</v>
      </c>
      <c r="L13" s="2609">
        <v>26679.835835080929</v>
      </c>
      <c r="M13" s="2609">
        <v>31229.455886903077</v>
      </c>
      <c r="N13" s="2609">
        <v>36229.24265120444</v>
      </c>
      <c r="O13" s="2609">
        <v>42929.487411924514</v>
      </c>
      <c r="P13" s="2609">
        <v>50257.458517010971</v>
      </c>
      <c r="Q13" s="2609">
        <v>70553.029379241649</v>
      </c>
      <c r="R13" s="2609">
        <v>98907.802612942542</v>
      </c>
      <c r="S13" s="2609">
        <v>125039.6799911694</v>
      </c>
      <c r="T13" s="2610">
        <v>144939.3585693512</v>
      </c>
      <c r="BU13" s="2563"/>
    </row>
    <row r="14" spans="1:73" ht="53.25" customHeight="1" x14ac:dyDescent="0.55000000000000004">
      <c r="A14" s="2607" t="s">
        <v>1465</v>
      </c>
      <c r="B14" s="2608">
        <v>129.96883236546435</v>
      </c>
      <c r="C14" s="2608">
        <v>155.21331974316601</v>
      </c>
      <c r="D14" s="2608">
        <v>166.86113232478908</v>
      </c>
      <c r="E14" s="2608">
        <v>265.99253951600002</v>
      </c>
      <c r="F14" s="2608">
        <v>279.69647515186443</v>
      </c>
      <c r="G14" s="2608">
        <v>332.44038251312031</v>
      </c>
      <c r="H14" s="2608">
        <v>1340.7363583301396</v>
      </c>
      <c r="I14" s="2608">
        <v>1392.7212116027247</v>
      </c>
      <c r="J14" s="2609">
        <v>3009.4789555543393</v>
      </c>
      <c r="K14" s="2609">
        <v>3521.981999316683</v>
      </c>
      <c r="L14" s="2609">
        <v>4435.061042039194</v>
      </c>
      <c r="M14" s="2609">
        <v>4221.0931947455529</v>
      </c>
      <c r="N14" s="2609">
        <v>4377.3330554768236</v>
      </c>
      <c r="O14" s="2609">
        <v>4808</v>
      </c>
      <c r="P14" s="2609">
        <v>5457.9547283687125</v>
      </c>
      <c r="Q14" s="2609">
        <v>5362.6976903027007</v>
      </c>
      <c r="R14" s="2609">
        <v>6427.774492466724</v>
      </c>
      <c r="S14" s="2609">
        <v>6835.6059015296223</v>
      </c>
      <c r="T14" s="2610">
        <v>7088.0457772194432</v>
      </c>
      <c r="BU14" s="2563"/>
    </row>
    <row r="15" spans="1:73" ht="53.25" customHeight="1" x14ac:dyDescent="0.55000000000000004">
      <c r="A15" s="2607" t="s">
        <v>1466</v>
      </c>
      <c r="B15" s="2608">
        <v>226.96636816948859</v>
      </c>
      <c r="C15" s="2608">
        <v>228.88780012856222</v>
      </c>
      <c r="D15" s="2608">
        <v>246.3979484064518</v>
      </c>
      <c r="E15" s="2608">
        <v>368.30223198000004</v>
      </c>
      <c r="F15" s="2608">
        <v>467.42226993585837</v>
      </c>
      <c r="G15" s="2608">
        <v>511.30824116147375</v>
      </c>
      <c r="H15" s="2608">
        <v>702.61782849605811</v>
      </c>
      <c r="I15" s="2608">
        <v>729.86068239058636</v>
      </c>
      <c r="J15" s="2609">
        <v>1577.1285350162045</v>
      </c>
      <c r="K15" s="2609">
        <v>1845.707643405872</v>
      </c>
      <c r="L15" s="2609">
        <v>2324.2100799639306</v>
      </c>
      <c r="M15" s="2609">
        <v>2212.0794412299465</v>
      </c>
      <c r="N15" s="2609">
        <v>2293.9575159084443</v>
      </c>
      <c r="O15" s="2609">
        <v>2539.2074456316504</v>
      </c>
      <c r="P15" s="2609">
        <v>3931.0407649703848</v>
      </c>
      <c r="Q15" s="2609">
        <v>4580.99</v>
      </c>
      <c r="R15" s="2609">
        <v>6427.6991795623517</v>
      </c>
      <c r="S15" s="2609">
        <v>6589.0180749201954</v>
      </c>
      <c r="T15" s="2610">
        <v>6859.1243437828552</v>
      </c>
      <c r="BU15" s="2563"/>
    </row>
    <row r="16" spans="1:73" ht="53.25" customHeight="1" x14ac:dyDescent="0.55000000000000004">
      <c r="A16" s="2607" t="s">
        <v>288</v>
      </c>
      <c r="B16" s="2608">
        <v>1564.4523878065149</v>
      </c>
      <c r="C16" s="2608">
        <v>2500.4801018531884</v>
      </c>
      <c r="D16" s="2608">
        <v>3144.0003042889139</v>
      </c>
      <c r="E16" s="2608">
        <v>3705.9903586805558</v>
      </c>
      <c r="F16" s="2608">
        <v>4994.9338054296531</v>
      </c>
      <c r="G16" s="2608">
        <v>8370.423503379563</v>
      </c>
      <c r="H16" s="2608">
        <v>10407.880689213793</v>
      </c>
      <c r="I16" s="2608">
        <v>11916.134703171698</v>
      </c>
      <c r="J16" s="2609">
        <v>15020.023995031643</v>
      </c>
      <c r="K16" s="2609">
        <v>14832.911434464766</v>
      </c>
      <c r="L16" s="2609">
        <v>19006.975349553777</v>
      </c>
      <c r="M16" s="2609">
        <v>19251.778699744584</v>
      </c>
      <c r="N16" s="2609">
        <v>20552.465563222973</v>
      </c>
      <c r="O16" s="2609">
        <v>25107.732071941802</v>
      </c>
      <c r="P16" s="2609">
        <v>29916.478363294984</v>
      </c>
      <c r="Q16" s="2609">
        <v>35590.1</v>
      </c>
      <c r="R16" s="2609">
        <v>43408.93494372171</v>
      </c>
      <c r="S16" s="2609">
        <v>54157.479411593842</v>
      </c>
      <c r="T16" s="2610">
        <v>62504.455607212811</v>
      </c>
      <c r="BU16" s="2563"/>
    </row>
    <row r="17" spans="1:73" ht="53.25" customHeight="1" x14ac:dyDescent="0.55000000000000004">
      <c r="A17" s="2603" t="s">
        <v>1467</v>
      </c>
      <c r="B17" s="2604">
        <v>10921.617495107923</v>
      </c>
      <c r="C17" s="2604">
        <v>13934.634709386777</v>
      </c>
      <c r="D17" s="2604">
        <v>17543.497482818304</v>
      </c>
      <c r="E17" s="2604">
        <v>22183.618293588377</v>
      </c>
      <c r="F17" s="2604">
        <v>27422.719671614293</v>
      </c>
      <c r="G17" s="2604">
        <v>35837.272805980334</v>
      </c>
      <c r="H17" s="2604">
        <v>50523.64553933491</v>
      </c>
      <c r="I17" s="2604">
        <v>59369.527853425687</v>
      </c>
      <c r="J17" s="2605">
        <v>74355.899706805329</v>
      </c>
      <c r="K17" s="2605">
        <v>96437.001801732156</v>
      </c>
      <c r="L17" s="2605">
        <v>114272.07437325058</v>
      </c>
      <c r="M17" s="2605">
        <v>134786.42420695352</v>
      </c>
      <c r="N17" s="2605">
        <v>160948.18160597145</v>
      </c>
      <c r="O17" s="2605">
        <v>177110.88506193479</v>
      </c>
      <c r="P17" s="2605">
        <v>209249.4290176639</v>
      </c>
      <c r="Q17" s="2605">
        <v>262788.67000000004</v>
      </c>
      <c r="R17" s="2605">
        <v>382732.79915312381</v>
      </c>
      <c r="S17" s="2605">
        <v>516253.2311876145</v>
      </c>
      <c r="T17" s="2606">
        <v>614856.61173935351</v>
      </c>
      <c r="BU17" s="2563"/>
    </row>
    <row r="18" spans="1:73" ht="53.25" customHeight="1" x14ac:dyDescent="0.55000000000000004">
      <c r="A18" s="2607" t="s">
        <v>1468</v>
      </c>
      <c r="B18" s="2608">
        <v>1334.9100563948696</v>
      </c>
      <c r="C18" s="2608">
        <v>1710.2913756892185</v>
      </c>
      <c r="D18" s="2608">
        <v>2108.9320216243109</v>
      </c>
      <c r="E18" s="2608">
        <v>2701.021023049263</v>
      </c>
      <c r="F18" s="2608">
        <v>3282.32411646739</v>
      </c>
      <c r="G18" s="2608">
        <v>4059.9318227928866</v>
      </c>
      <c r="H18" s="2608">
        <v>13876.807337491518</v>
      </c>
      <c r="I18" s="2608">
        <v>16842.049840952037</v>
      </c>
      <c r="J18" s="2609">
        <v>21644.538431539841</v>
      </c>
      <c r="K18" s="2609">
        <v>29504.70280197628</v>
      </c>
      <c r="L18" s="2609">
        <v>35315.398846402342</v>
      </c>
      <c r="M18" s="2609">
        <v>44713.177907593461</v>
      </c>
      <c r="N18" s="2609">
        <v>53765.596121509938</v>
      </c>
      <c r="O18" s="2609">
        <v>62200.999999999985</v>
      </c>
      <c r="P18" s="2609">
        <v>73634.365722078874</v>
      </c>
      <c r="Q18" s="2609">
        <v>99820.08</v>
      </c>
      <c r="R18" s="2609">
        <v>163890.37757908949</v>
      </c>
      <c r="S18" s="2609">
        <v>244962.22184523544</v>
      </c>
      <c r="T18" s="2610">
        <v>294634.724990513</v>
      </c>
      <c r="BU18" s="2563"/>
    </row>
    <row r="19" spans="1:73" ht="53.25" customHeight="1" x14ac:dyDescent="0.55000000000000004">
      <c r="A19" s="2607" t="s">
        <v>1486</v>
      </c>
      <c r="B19" s="2608">
        <v>1209.9018783635354</v>
      </c>
      <c r="C19" s="2608">
        <v>1715.6192627299463</v>
      </c>
      <c r="D19" s="2608">
        <v>2195.5552793974812</v>
      </c>
      <c r="E19" s="2608">
        <v>2592.7517740984867</v>
      </c>
      <c r="F19" s="2608">
        <v>3007.434258090304</v>
      </c>
      <c r="G19" s="2608">
        <v>3517.4184765712525</v>
      </c>
      <c r="H19" s="2608">
        <v>4675.1491566365366</v>
      </c>
      <c r="I19" s="2608">
        <v>5384.2430279651699</v>
      </c>
      <c r="J19" s="2609">
        <v>5905.1506616276365</v>
      </c>
      <c r="K19" s="2609">
        <v>7417.0594517217296</v>
      </c>
      <c r="L19" s="2609">
        <v>9453.0825170737698</v>
      </c>
      <c r="M19" s="2609">
        <v>10807.370810238233</v>
      </c>
      <c r="N19" s="2609">
        <v>12473.439522681321</v>
      </c>
      <c r="O19" s="2609">
        <v>8715.9241497777202</v>
      </c>
      <c r="P19" s="2609">
        <v>10012.968835215199</v>
      </c>
      <c r="Q19" s="2609">
        <v>11822.76</v>
      </c>
      <c r="R19" s="2609">
        <v>15970.288011113635</v>
      </c>
      <c r="S19" s="2609">
        <v>18730.714462894895</v>
      </c>
      <c r="T19" s="2610">
        <v>22000.325122678223</v>
      </c>
      <c r="BU19" s="2563"/>
    </row>
    <row r="20" spans="1:73" ht="53.25" customHeight="1" x14ac:dyDescent="0.55000000000000004">
      <c r="A20" s="2607" t="s">
        <v>1470</v>
      </c>
      <c r="B20" s="2608">
        <v>2848.7579081732324</v>
      </c>
      <c r="C20" s="2608">
        <v>3262.4582229018883</v>
      </c>
      <c r="D20" s="2608">
        <v>3757.7169599604058</v>
      </c>
      <c r="E20" s="2608">
        <v>4578.4487588046486</v>
      </c>
      <c r="F20" s="2608">
        <v>5996.8521842823302</v>
      </c>
      <c r="G20" s="2608">
        <v>8040.6972082786124</v>
      </c>
      <c r="H20" s="2608">
        <v>7054.7116110969946</v>
      </c>
      <c r="I20" s="2608">
        <v>7801.1246779319081</v>
      </c>
      <c r="J20" s="2609">
        <v>10057.398527899139</v>
      </c>
      <c r="K20" s="2609">
        <v>13259.331262597534</v>
      </c>
      <c r="L20" s="2609">
        <v>17294.010922241854</v>
      </c>
      <c r="M20" s="2609">
        <v>21083.160292416378</v>
      </c>
      <c r="N20" s="2609">
        <v>23529.685360159991</v>
      </c>
      <c r="O20" s="2609">
        <v>26567.217548471835</v>
      </c>
      <c r="P20" s="2609">
        <v>32684.961506318101</v>
      </c>
      <c r="Q20" s="2609">
        <v>36957.910000000003</v>
      </c>
      <c r="R20" s="2609">
        <v>49110.387527604311</v>
      </c>
      <c r="S20" s="2609">
        <v>65918.769974105002</v>
      </c>
      <c r="T20" s="2610">
        <v>75377.545099018549</v>
      </c>
      <c r="BU20" s="2563"/>
    </row>
    <row r="21" spans="1:73" ht="53.25" customHeight="1" x14ac:dyDescent="0.55000000000000004">
      <c r="A21" s="2607" t="s">
        <v>1471</v>
      </c>
      <c r="B21" s="2608">
        <v>511.39006518431506</v>
      </c>
      <c r="C21" s="2608">
        <v>621.5000170694758</v>
      </c>
      <c r="D21" s="2608">
        <v>656.54133384602164</v>
      </c>
      <c r="E21" s="2608">
        <v>831.0981116949838</v>
      </c>
      <c r="F21" s="2608">
        <v>988.91533212474417</v>
      </c>
      <c r="G21" s="2608">
        <v>1590.210792515431</v>
      </c>
      <c r="H21" s="2608">
        <v>1949.3711948300192</v>
      </c>
      <c r="I21" s="2608">
        <v>2890.2001434359609</v>
      </c>
      <c r="J21" s="2609">
        <v>3801.0353530698376</v>
      </c>
      <c r="K21" s="2609">
        <v>4473.0935214792989</v>
      </c>
      <c r="L21" s="2609">
        <v>5237.3802444763505</v>
      </c>
      <c r="M21" s="2609">
        <v>7055.7656630321599</v>
      </c>
      <c r="N21" s="2609">
        <v>10176.509992936371</v>
      </c>
      <c r="O21" s="2609">
        <v>13806.872180747678</v>
      </c>
      <c r="P21" s="2609">
        <v>17745.458445999553</v>
      </c>
      <c r="Q21" s="2609">
        <v>21970.199999999997</v>
      </c>
      <c r="R21" s="2609">
        <v>27184.291346031983</v>
      </c>
      <c r="S21" s="2609">
        <v>31989.435747376301</v>
      </c>
      <c r="T21" s="2610">
        <v>39846.474033436141</v>
      </c>
      <c r="BU21" s="2563"/>
    </row>
    <row r="22" spans="1:73" ht="53.25" customHeight="1" x14ac:dyDescent="0.55000000000000004">
      <c r="A22" s="2607" t="s">
        <v>1487</v>
      </c>
      <c r="B22" s="2608">
        <v>738.89503776796414</v>
      </c>
      <c r="C22" s="2608">
        <v>1088.6849002244226</v>
      </c>
      <c r="D22" s="2608">
        <v>1547.2447221114082</v>
      </c>
      <c r="E22" s="2608">
        <v>2239.9398246633409</v>
      </c>
      <c r="F22" s="2608">
        <v>2465.9497529718724</v>
      </c>
      <c r="G22" s="2608">
        <v>3451.8091022603558</v>
      </c>
      <c r="H22" s="2608">
        <v>5882.646400175041</v>
      </c>
      <c r="I22" s="2608">
        <v>7109.7932536612207</v>
      </c>
      <c r="J22" s="2609">
        <v>9436.5204390955514</v>
      </c>
      <c r="K22" s="2609">
        <v>13358.942325633059</v>
      </c>
      <c r="L22" s="2609">
        <v>11875.551851193643</v>
      </c>
      <c r="M22" s="2609">
        <v>11613.22633896281</v>
      </c>
      <c r="N22" s="2609">
        <v>12636.585042113218</v>
      </c>
      <c r="O22" s="2609">
        <v>14362.742558865864</v>
      </c>
      <c r="P22" s="2609">
        <v>15770.18323102632</v>
      </c>
      <c r="Q22" s="2609">
        <v>21760.48</v>
      </c>
      <c r="R22" s="2609">
        <v>31365.509303424471</v>
      </c>
      <c r="S22" s="2609">
        <v>39066.983521386042</v>
      </c>
      <c r="T22" s="2610">
        <v>48982.672150867918</v>
      </c>
      <c r="BU22" s="2563"/>
    </row>
    <row r="23" spans="1:73" ht="53.25" customHeight="1" x14ac:dyDescent="0.55000000000000004">
      <c r="A23" s="2607" t="s">
        <v>1473</v>
      </c>
      <c r="B23" s="2608">
        <v>1017.643996087937</v>
      </c>
      <c r="C23" s="2608">
        <v>1185.1479306478539</v>
      </c>
      <c r="D23" s="2608">
        <v>1462.167013819289</v>
      </c>
      <c r="E23" s="2608">
        <v>1944.8306617025805</v>
      </c>
      <c r="F23" s="2608">
        <v>2590.6174374947909</v>
      </c>
      <c r="G23" s="2608">
        <v>3501.7152352904077</v>
      </c>
      <c r="H23" s="2608">
        <v>1173.3067739112741</v>
      </c>
      <c r="I23" s="2608">
        <v>1367.8010393816139</v>
      </c>
      <c r="J23" s="2609">
        <v>2227.8437173426514</v>
      </c>
      <c r="K23" s="2609">
        <v>3555.51863795896</v>
      </c>
      <c r="L23" s="2609">
        <v>5699.8136963699344</v>
      </c>
      <c r="M23" s="2609">
        <v>6263.2971869389603</v>
      </c>
      <c r="N23" s="2609">
        <v>9006.3894954754942</v>
      </c>
      <c r="O23" s="2609">
        <v>10086.981775331198</v>
      </c>
      <c r="P23" s="2609">
        <v>11297.419588370947</v>
      </c>
      <c r="Q23" s="2609">
        <v>11884.810000000001</v>
      </c>
      <c r="R23" s="2609">
        <v>16978.91</v>
      </c>
      <c r="S23" s="2609">
        <v>20599.738861403788</v>
      </c>
      <c r="T23" s="2610">
        <v>23433.676545730879</v>
      </c>
      <c r="BU23" s="2563"/>
    </row>
    <row r="24" spans="1:73" ht="53.25" customHeight="1" x14ac:dyDescent="0.55000000000000004">
      <c r="A24" s="2607" t="s">
        <v>1474</v>
      </c>
      <c r="B24" s="2608">
        <v>1289.4461006720503</v>
      </c>
      <c r="C24" s="2608">
        <v>1799.0260278000001</v>
      </c>
      <c r="D24" s="2608">
        <v>2478.6946579999999</v>
      </c>
      <c r="E24" s="2608">
        <v>3023.5869011432442</v>
      </c>
      <c r="F24" s="2608">
        <v>3896.7987981934125</v>
      </c>
      <c r="G24" s="2608">
        <v>4951.8648664018756</v>
      </c>
      <c r="H24" s="2608">
        <v>1671.1971027371123</v>
      </c>
      <c r="I24" s="2608">
        <v>2192.3444383241026</v>
      </c>
      <c r="J24" s="2609">
        <v>2761.6534786149796</v>
      </c>
      <c r="K24" s="2609">
        <v>3229.0571105764857</v>
      </c>
      <c r="L24" s="2609">
        <v>3813.262255684911</v>
      </c>
      <c r="M24" s="2609">
        <v>4284.2009971362186</v>
      </c>
      <c r="N24" s="2609">
        <v>5016.4461163500137</v>
      </c>
      <c r="O24" s="2609">
        <v>5169.4453824841603</v>
      </c>
      <c r="P24" s="2609">
        <v>5986.178846012227</v>
      </c>
      <c r="Q24" s="2609">
        <v>7171.55</v>
      </c>
      <c r="R24" s="2609">
        <v>10502.089999999998</v>
      </c>
      <c r="S24" s="2609">
        <v>12705.564556347985</v>
      </c>
      <c r="T24" s="2610">
        <v>14650.98519295768</v>
      </c>
      <c r="BU24" s="2563"/>
    </row>
    <row r="25" spans="1:73" ht="53.25" customHeight="1" x14ac:dyDescent="0.55000000000000004">
      <c r="A25" s="2607" t="s">
        <v>1475</v>
      </c>
      <c r="B25" s="2608">
        <v>855.90166658040016</v>
      </c>
      <c r="C25" s="2608">
        <v>1131.8424571574933</v>
      </c>
      <c r="D25" s="2608">
        <v>1505.6462935113168</v>
      </c>
      <c r="E25" s="2608">
        <v>1876.8533126956213</v>
      </c>
      <c r="F25" s="2608">
        <v>2306.6377064764174</v>
      </c>
      <c r="G25" s="2608">
        <v>3101.089865341025</v>
      </c>
      <c r="H25" s="2608">
        <v>4585.0190833403694</v>
      </c>
      <c r="I25" s="2608">
        <v>4891.0990719631618</v>
      </c>
      <c r="J25" s="2609">
        <v>5630.1322361414814</v>
      </c>
      <c r="K25" s="2609">
        <v>6990.256341197176</v>
      </c>
      <c r="L25" s="2609">
        <v>8435.671040473022</v>
      </c>
      <c r="M25" s="2609">
        <v>9942.1241065691429</v>
      </c>
      <c r="N25" s="2609">
        <v>11642.617572987429</v>
      </c>
      <c r="O25" s="2609">
        <v>14237.23</v>
      </c>
      <c r="P25" s="2609">
        <v>18698.399017135773</v>
      </c>
      <c r="Q25" s="2609">
        <v>21862.989999999998</v>
      </c>
      <c r="R25" s="2609">
        <v>29204.381559965881</v>
      </c>
      <c r="S25" s="2609">
        <v>35721.507065570913</v>
      </c>
      <c r="T25" s="2610">
        <v>42423.791289834022</v>
      </c>
      <c r="BU25" s="2563"/>
    </row>
    <row r="26" spans="1:73" ht="53.25" customHeight="1" x14ac:dyDescent="0.55000000000000004">
      <c r="A26" s="2607" t="s">
        <v>1476</v>
      </c>
      <c r="B26" s="2608">
        <v>308.01599573628386</v>
      </c>
      <c r="C26" s="2608">
        <v>380.8803199999669</v>
      </c>
      <c r="D26" s="2608">
        <v>513.15336004387154</v>
      </c>
      <c r="E26" s="2608">
        <v>673.58471741620883</v>
      </c>
      <c r="F26" s="2608">
        <v>728.48187188562986</v>
      </c>
      <c r="G26" s="2608">
        <v>921.36963935772337</v>
      </c>
      <c r="H26" s="2608">
        <v>5325.0569777149976</v>
      </c>
      <c r="I26" s="2608">
        <v>5888.3558560811016</v>
      </c>
      <c r="J26" s="2609">
        <v>7125.0910663837549</v>
      </c>
      <c r="K26" s="2609">
        <v>7826.4314730774422</v>
      </c>
      <c r="L26" s="2609">
        <v>9129.0915010333792</v>
      </c>
      <c r="M26" s="2609">
        <v>10076.319145260468</v>
      </c>
      <c r="N26" s="2609">
        <v>12155.081792443349</v>
      </c>
      <c r="O26" s="2609">
        <v>11254.825562983657</v>
      </c>
      <c r="P26" s="2609">
        <v>10986.785612034404</v>
      </c>
      <c r="Q26" s="2609">
        <v>13269.66</v>
      </c>
      <c r="R26" s="2609">
        <v>16835.098150128721</v>
      </c>
      <c r="S26" s="2609">
        <v>20400.872109507651</v>
      </c>
      <c r="T26" s="2610">
        <v>24486.175618271762</v>
      </c>
      <c r="BU26" s="2563"/>
    </row>
    <row r="27" spans="1:73" ht="53.25" customHeight="1" x14ac:dyDescent="0.55000000000000004">
      <c r="A27" s="2607" t="s">
        <v>1477</v>
      </c>
      <c r="B27" s="2608">
        <v>806.75479014733469</v>
      </c>
      <c r="C27" s="2608">
        <v>1039.1841951665119</v>
      </c>
      <c r="D27" s="2608">
        <v>1317.8458405041961</v>
      </c>
      <c r="E27" s="2608">
        <v>1721.5032083199997</v>
      </c>
      <c r="F27" s="2608">
        <v>2158.7082136274053</v>
      </c>
      <c r="G27" s="2608">
        <v>2701.1657971707632</v>
      </c>
      <c r="H27" s="2608">
        <v>2700.226396282063</v>
      </c>
      <c r="I27" s="2608">
        <v>3213.8213242234456</v>
      </c>
      <c r="J27" s="2609">
        <v>3554.5071828487144</v>
      </c>
      <c r="K27" s="2609">
        <v>4112.1300286439782</v>
      </c>
      <c r="L27" s="2609">
        <v>5101.3094348890972</v>
      </c>
      <c r="M27" s="2609">
        <v>5999.3161355907941</v>
      </c>
      <c r="N27" s="2609">
        <v>7233.7010450269963</v>
      </c>
      <c r="O27" s="2609">
        <v>7703.8089202119008</v>
      </c>
      <c r="P27" s="2609">
        <v>8860.1111329118667</v>
      </c>
      <c r="Q27" s="2609">
        <v>11665.54</v>
      </c>
      <c r="R27" s="2609">
        <v>15722.28472066241</v>
      </c>
      <c r="S27" s="2609">
        <v>19134.29766383984</v>
      </c>
      <c r="T27" s="2610">
        <v>21065.9723960927</v>
      </c>
      <c r="BU27" s="2563"/>
    </row>
    <row r="28" spans="1:73" ht="53.25" customHeight="1" x14ac:dyDescent="0.55000000000000004">
      <c r="A28" s="2607" t="s">
        <v>1489</v>
      </c>
      <c r="B28" s="2608">
        <v>502.59562300000005</v>
      </c>
      <c r="C28" s="2608">
        <v>689.44125499999996</v>
      </c>
      <c r="D28" s="2608">
        <v>1192.034541</v>
      </c>
      <c r="E28" s="2608">
        <v>1511.64487302</v>
      </c>
      <c r="F28" s="2608">
        <v>1457.6658883311627</v>
      </c>
      <c r="G28" s="2608">
        <v>2316.7151573564834</v>
      </c>
      <c r="H28" s="2608">
        <v>1630.1535051189821</v>
      </c>
      <c r="I28" s="2608">
        <v>1788.6951795059681</v>
      </c>
      <c r="J28" s="2609">
        <v>2212.0286122417401</v>
      </c>
      <c r="K28" s="2609">
        <v>2710.4788468702145</v>
      </c>
      <c r="L28" s="2609">
        <v>2917.502063412262</v>
      </c>
      <c r="M28" s="2609">
        <v>2948.4656232148955</v>
      </c>
      <c r="N28" s="2609">
        <v>3312.1295442873284</v>
      </c>
      <c r="O28" s="2609">
        <v>3004.8369830607598</v>
      </c>
      <c r="P28" s="2609">
        <v>3572.5970805606339</v>
      </c>
      <c r="Q28" s="2609">
        <v>4602.6900000000005</v>
      </c>
      <c r="R28" s="2609">
        <v>5969.1809551029255</v>
      </c>
      <c r="S28" s="2609">
        <v>7023.1253799466776</v>
      </c>
      <c r="T28" s="2610">
        <v>7954.2692999524825</v>
      </c>
      <c r="BU28" s="2563"/>
    </row>
    <row r="29" spans="1:73" ht="53.25" customHeight="1" x14ac:dyDescent="0.55000000000000004">
      <c r="A29" s="2603" t="s">
        <v>1479</v>
      </c>
      <c r="B29" s="2604">
        <v>21252.275248321112</v>
      </c>
      <c r="C29" s="2604">
        <v>27974.661331635703</v>
      </c>
      <c r="D29" s="2604">
        <v>34470.007122128227</v>
      </c>
      <c r="E29" s="2604">
        <v>41876.055179587354</v>
      </c>
      <c r="F29" s="2604">
        <v>54394.174979269097</v>
      </c>
      <c r="G29" s="2604">
        <v>70626.697049603928</v>
      </c>
      <c r="H29" s="2604">
        <v>118313.71764283991</v>
      </c>
      <c r="I29" s="2604">
        <v>144236.86407076789</v>
      </c>
      <c r="J29" s="2605">
        <v>168141.2274905162</v>
      </c>
      <c r="K29" s="2605">
        <v>203022.83306572624</v>
      </c>
      <c r="L29" s="2605">
        <v>244393.66903491487</v>
      </c>
      <c r="M29" s="2605">
        <v>286964.1196132534</v>
      </c>
      <c r="N29" s="2605">
        <v>333625.97283903474</v>
      </c>
      <c r="O29" s="2605">
        <v>368105.70871080685</v>
      </c>
      <c r="P29" s="2605">
        <v>431151.50312756526</v>
      </c>
      <c r="Q29" s="2605">
        <v>575999.95271839341</v>
      </c>
      <c r="R29" s="2605">
        <v>830243.88679040829</v>
      </c>
      <c r="S29" s="2605">
        <v>1104992.6829418438</v>
      </c>
      <c r="T29" s="2606">
        <v>1339497.1294116187</v>
      </c>
      <c r="BU29" s="2563"/>
    </row>
    <row r="30" spans="1:73" ht="53.25" customHeight="1" x14ac:dyDescent="0.55000000000000004">
      <c r="A30" s="2607" t="s">
        <v>1480</v>
      </c>
      <c r="B30" s="2608">
        <v>1902.1729075737665</v>
      </c>
      <c r="C30" s="2608">
        <v>2203.9366319999995</v>
      </c>
      <c r="D30" s="2608">
        <v>2127.5848309999992</v>
      </c>
      <c r="E30" s="2608">
        <v>4166.0448730200005</v>
      </c>
      <c r="F30" s="2608">
        <v>5422.1458883311625</v>
      </c>
      <c r="G30" s="2608">
        <v>4688.6682157840005</v>
      </c>
      <c r="H30" s="2608">
        <v>6163.8611427921933</v>
      </c>
      <c r="I30" s="2608">
        <v>14447.13048354987</v>
      </c>
      <c r="J30" s="2609">
        <v>15384.412556699011</v>
      </c>
      <c r="K30" s="2609">
        <v>16571.762372209894</v>
      </c>
      <c r="L30" s="2609">
        <v>18404.297015652352</v>
      </c>
      <c r="M30" s="2609">
        <v>21623.276112628995</v>
      </c>
      <c r="N30" s="2609">
        <v>22918.292775625054</v>
      </c>
      <c r="O30" s="2609">
        <v>23835.024486650105</v>
      </c>
      <c r="P30" s="2609">
        <v>30543.432887846277</v>
      </c>
      <c r="Q30" s="2609">
        <v>38336.300000000003</v>
      </c>
      <c r="R30" s="2609">
        <v>57504.237182790523</v>
      </c>
      <c r="S30" s="2609">
        <v>77806.594844021092</v>
      </c>
      <c r="T30" s="2610">
        <v>94617.616185209248</v>
      </c>
      <c r="BU30" s="2563"/>
    </row>
    <row r="31" spans="1:73" ht="53.25" customHeight="1" x14ac:dyDescent="0.55000000000000004">
      <c r="A31" s="2603" t="s">
        <v>1481</v>
      </c>
      <c r="B31" s="2604">
        <v>23154.448155894879</v>
      </c>
      <c r="C31" s="2604">
        <v>30178.597963635704</v>
      </c>
      <c r="D31" s="2604">
        <v>36597.591953128227</v>
      </c>
      <c r="E31" s="2604">
        <v>46042.100052607355</v>
      </c>
      <c r="F31" s="2604">
        <v>59816.320867600261</v>
      </c>
      <c r="G31" s="2604">
        <v>75315.365265387925</v>
      </c>
      <c r="H31" s="2604">
        <v>124477.5787856321</v>
      </c>
      <c r="I31" s="2604">
        <v>158683.99455431776</v>
      </c>
      <c r="J31" s="2605">
        <v>183525.64004721522</v>
      </c>
      <c r="K31" s="2605">
        <v>219594.59543793614</v>
      </c>
      <c r="L31" s="2605">
        <v>262797.96605056722</v>
      </c>
      <c r="M31" s="2605">
        <v>308587.39572588238</v>
      </c>
      <c r="N31" s="2605">
        <v>356544.26561465982</v>
      </c>
      <c r="O31" s="2605">
        <v>391940.73319745698</v>
      </c>
      <c r="P31" s="2605">
        <v>461694.93601541151</v>
      </c>
      <c r="Q31" s="2605">
        <v>614336.25271839346</v>
      </c>
      <c r="R31" s="2605">
        <v>887748.12397319882</v>
      </c>
      <c r="S31" s="2605">
        <v>1182799.2777858649</v>
      </c>
      <c r="T31" s="2606">
        <v>1434114.7455968279</v>
      </c>
      <c r="BU31" s="2563"/>
    </row>
    <row r="32" spans="1:73" s="2575" customFormat="1" ht="53.25" customHeight="1" thickBot="1" x14ac:dyDescent="0.6">
      <c r="A32" s="2616" t="s">
        <v>1482</v>
      </c>
      <c r="B32" s="2617"/>
      <c r="C32" s="2617"/>
      <c r="D32" s="2617"/>
      <c r="E32" s="2617"/>
      <c r="F32" s="2617"/>
      <c r="G32" s="2617"/>
      <c r="H32" s="2617">
        <v>36119.602672934649</v>
      </c>
      <c r="I32" s="2617">
        <v>43736.870669414115</v>
      </c>
      <c r="J32" s="2618">
        <v>51571.222636486847</v>
      </c>
      <c r="K32" s="2618">
        <v>64478.521434032184</v>
      </c>
      <c r="L32" s="2618">
        <v>73501.322348889924</v>
      </c>
      <c r="M32" s="2618">
        <v>72914.633024758252</v>
      </c>
      <c r="N32" s="2618">
        <v>89582.438409284805</v>
      </c>
      <c r="O32" s="2618">
        <v>101413.85397936148</v>
      </c>
      <c r="P32" s="2618">
        <v>118879.23624698239</v>
      </c>
      <c r="Q32" s="2618">
        <v>162258.79459383717</v>
      </c>
      <c r="R32" s="2618">
        <v>241171.14471300296</v>
      </c>
      <c r="S32" s="2618">
        <v>318848.22088756459</v>
      </c>
      <c r="T32" s="2619">
        <v>397134.6775386334</v>
      </c>
      <c r="BU32" s="2576"/>
    </row>
    <row r="33" spans="1:73" ht="56.15" customHeight="1" thickTop="1" x14ac:dyDescent="0.5">
      <c r="A33" s="2581" t="s">
        <v>1484</v>
      </c>
      <c r="B33" s="2620"/>
      <c r="C33" s="2620"/>
      <c r="D33" s="2620"/>
      <c r="E33" s="2620"/>
      <c r="F33" s="2620"/>
      <c r="BU33" s="2563"/>
    </row>
    <row r="34" spans="1:73" x14ac:dyDescent="0.4">
      <c r="BU34" s="2563"/>
    </row>
    <row r="35" spans="1:73" ht="22" x14ac:dyDescent="0.5">
      <c r="A35" s="2621"/>
      <c r="BU35" s="2563"/>
    </row>
    <row r="36" spans="1:73" x14ac:dyDescent="0.4">
      <c r="BU36" s="2563"/>
    </row>
    <row r="37" spans="1:73" x14ac:dyDescent="0.4">
      <c r="BU37" s="2563"/>
    </row>
    <row r="38" spans="1:73" x14ac:dyDescent="0.4">
      <c r="BU38" s="2563"/>
    </row>
    <row r="39" spans="1:73" x14ac:dyDescent="0.4">
      <c r="A39" s="2546" t="s">
        <v>1535</v>
      </c>
      <c r="BU39" s="2563"/>
    </row>
    <row r="40" spans="1:73" ht="12" customHeight="1" x14ac:dyDescent="0.4">
      <c r="A40" s="2546" t="s">
        <v>1536</v>
      </c>
      <c r="BU40" s="2563"/>
    </row>
    <row r="41" spans="1:73" x14ac:dyDescent="0.4">
      <c r="G41" s="2583"/>
      <c r="H41" s="2583"/>
      <c r="BU41" s="2563"/>
    </row>
    <row r="42" spans="1:73" x14ac:dyDescent="0.4">
      <c r="G42" s="2622"/>
      <c r="H42" s="2622"/>
      <c r="BU42" s="2563"/>
    </row>
    <row r="43" spans="1:73" x14ac:dyDescent="0.4">
      <c r="BU43" s="2563"/>
    </row>
    <row r="44" spans="1:73" x14ac:dyDescent="0.4">
      <c r="BU44" s="2563"/>
    </row>
    <row r="45" spans="1:73" x14ac:dyDescent="0.4">
      <c r="BU45" s="2563"/>
    </row>
    <row r="46" spans="1:73" x14ac:dyDescent="0.4">
      <c r="BU46" s="2563"/>
    </row>
    <row r="47" spans="1:73" x14ac:dyDescent="0.4">
      <c r="BU47" s="2563"/>
    </row>
    <row r="48" spans="1:73" x14ac:dyDescent="0.4">
      <c r="BU48" s="2563"/>
    </row>
    <row r="49" spans="8:73" x14ac:dyDescent="0.4">
      <c r="BU49" s="2563"/>
    </row>
    <row r="50" spans="8:73" x14ac:dyDescent="0.4">
      <c r="BU50" s="2563"/>
    </row>
    <row r="51" spans="8:73" x14ac:dyDescent="0.4">
      <c r="BU51" s="2563"/>
    </row>
    <row r="52" spans="8:73" x14ac:dyDescent="0.4">
      <c r="BU52" s="2563"/>
    </row>
    <row r="53" spans="8:73" x14ac:dyDescent="0.4">
      <c r="BU53" s="2563"/>
    </row>
    <row r="58" spans="8:73" x14ac:dyDescent="0.4">
      <c r="H58" s="2546" t="s">
        <v>150</v>
      </c>
    </row>
  </sheetData>
  <printOptions horizontalCentered="1"/>
  <pageMargins left="0" right="0" top="0.59055118110236227" bottom="0.39370078740157483" header="0.31496062992125984" footer="0.31496062992125984"/>
  <pageSetup paperSize="9" scale="32" orientation="portrait" r:id="rId1"/>
  <headerFooter>
    <oddHeader>&amp;C&amp;"Aptos"&amp;10&amp;K000000 PUBLIC&amp;1#_x000D_&amp;"Arialri"&amp;10&amp;K000000&amp;G</oddHeader>
    <oddFooter>&amp;C&amp;14 &amp;16 40&amp;10_x000D_&amp;1#&amp;"Aptos"&amp;10&amp;K000000 PUBLIC</oddFoot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34B33-A5FC-40BE-93D6-4F76B4EBF0C0}">
  <dimension ref="A1:P40"/>
  <sheetViews>
    <sheetView showGridLines="0" view="pageBreakPreview" zoomScale="70" zoomScaleNormal="60" zoomScaleSheetLayoutView="70" workbookViewId="0">
      <pane xSplit="1" ySplit="3" topLeftCell="B23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19.5" x14ac:dyDescent="0.45"/>
  <cols>
    <col min="1" max="1" width="14.7265625" style="2624" customWidth="1"/>
    <col min="2" max="4" width="16" style="2624" customWidth="1"/>
    <col min="5" max="5" width="16" style="2663" customWidth="1"/>
    <col min="6" max="9" width="16" style="2624" customWidth="1"/>
    <col min="10" max="10" width="16" style="2663" customWidth="1"/>
    <col min="11" max="13" width="16" style="2624" customWidth="1"/>
    <col min="14" max="16" width="17.81640625" style="2624" customWidth="1"/>
    <col min="17" max="17" width="6.1796875" style="2624" customWidth="1"/>
    <col min="18" max="19" width="9.1796875" style="2624"/>
    <col min="20" max="20" width="13.453125" style="2624" customWidth="1"/>
    <col min="21" max="16384" width="9.1796875" style="2624"/>
  </cols>
  <sheetData>
    <row r="1" spans="1:16" ht="34.5" customHeight="1" thickBot="1" x14ac:dyDescent="0.5">
      <c r="A1" s="3084" t="s">
        <v>1490</v>
      </c>
      <c r="B1" s="3084"/>
      <c r="C1" s="3084"/>
      <c r="D1" s="3084"/>
      <c r="E1" s="3084"/>
      <c r="F1" s="3084"/>
      <c r="G1" s="3084"/>
      <c r="H1" s="3084"/>
      <c r="I1" s="3084"/>
      <c r="J1" s="3084"/>
      <c r="K1" s="3084"/>
      <c r="L1" s="3084"/>
      <c r="M1" s="3084"/>
      <c r="N1" s="3084"/>
      <c r="O1" s="3084"/>
      <c r="P1" s="3084"/>
    </row>
    <row r="2" spans="1:16" ht="135" customHeight="1" thickTop="1" thickBot="1" x14ac:dyDescent="0.5">
      <c r="A2" s="2625" t="s">
        <v>1491</v>
      </c>
      <c r="B2" s="2626" t="s">
        <v>1492</v>
      </c>
      <c r="C2" s="2626" t="s">
        <v>1493</v>
      </c>
      <c r="D2" s="2626" t="s">
        <v>1494</v>
      </c>
      <c r="E2" s="2627" t="s">
        <v>1495</v>
      </c>
      <c r="F2" s="2628" t="s">
        <v>1496</v>
      </c>
      <c r="G2" s="2628" t="s">
        <v>1497</v>
      </c>
      <c r="H2" s="2628" t="s">
        <v>1498</v>
      </c>
      <c r="I2" s="2628" t="s">
        <v>1499</v>
      </c>
      <c r="J2" s="2627" t="s">
        <v>1500</v>
      </c>
      <c r="K2" s="2629" t="s">
        <v>1501</v>
      </c>
      <c r="L2" s="2628" t="s">
        <v>1502</v>
      </c>
      <c r="M2" s="2628" t="s">
        <v>1503</v>
      </c>
      <c r="N2" s="2629" t="s">
        <v>1504</v>
      </c>
      <c r="O2" s="2629" t="s">
        <v>1505</v>
      </c>
      <c r="P2" s="2630" t="s">
        <v>1506</v>
      </c>
    </row>
    <row r="3" spans="1:16" ht="37.5" customHeight="1" thickTop="1" thickBot="1" x14ac:dyDescent="0.5">
      <c r="A3" s="2631"/>
      <c r="B3" s="2632">
        <v>1</v>
      </c>
      <c r="C3" s="2632">
        <v>2</v>
      </c>
      <c r="D3" s="2632">
        <v>3</v>
      </c>
      <c r="E3" s="2633" t="s">
        <v>1507</v>
      </c>
      <c r="F3" s="2632">
        <v>5</v>
      </c>
      <c r="G3" s="2632">
        <v>6</v>
      </c>
      <c r="H3" s="2632">
        <v>7</v>
      </c>
      <c r="I3" s="2632">
        <v>8</v>
      </c>
      <c r="J3" s="2633" t="s">
        <v>1508</v>
      </c>
      <c r="K3" s="2633" t="s">
        <v>1509</v>
      </c>
      <c r="L3" s="2632">
        <v>11</v>
      </c>
      <c r="M3" s="2632">
        <v>12</v>
      </c>
      <c r="N3" s="2633" t="s">
        <v>1510</v>
      </c>
      <c r="O3" s="2634">
        <v>14</v>
      </c>
      <c r="P3" s="2635" t="s">
        <v>1511</v>
      </c>
    </row>
    <row r="4" spans="1:16" ht="35.15" hidden="1" customHeight="1" x14ac:dyDescent="0.45">
      <c r="A4" s="2636">
        <v>2013</v>
      </c>
      <c r="B4" s="2637">
        <v>94065.184983721498</v>
      </c>
      <c r="C4" s="2637">
        <v>10933.0808564745</v>
      </c>
      <c r="D4" s="2637">
        <v>939.55875093762302</v>
      </c>
      <c r="E4" s="2638">
        <v>105937.82459113361</v>
      </c>
      <c r="F4" s="2637">
        <v>29923.163877907999</v>
      </c>
      <c r="G4" s="2637">
        <v>428.96557750226202</v>
      </c>
      <c r="H4" s="2639">
        <v>93.333781097500605</v>
      </c>
      <c r="I4" s="2637">
        <v>389.88134751293302</v>
      </c>
      <c r="J4" s="2638">
        <v>30835.344584020691</v>
      </c>
      <c r="K4" s="2638">
        <v>136773.1691751543</v>
      </c>
      <c r="L4" s="2640">
        <v>31668.0711633274</v>
      </c>
      <c r="M4" s="2640">
        <v>-43963.661552848003</v>
      </c>
      <c r="N4" s="2638">
        <v>-12295.590389520603</v>
      </c>
      <c r="O4" s="2641">
        <v>124477.57878563211</v>
      </c>
      <c r="P4" s="2642">
        <v>136773.16917515273</v>
      </c>
    </row>
    <row r="5" spans="1:16" ht="35.15" hidden="1" customHeight="1" x14ac:dyDescent="0.45">
      <c r="A5" s="2636">
        <v>2014</v>
      </c>
      <c r="B5" s="2637">
        <v>89328.903015747332</v>
      </c>
      <c r="C5" s="2640">
        <v>11769.337214063</v>
      </c>
      <c r="D5" s="2640">
        <v>953.038653542779</v>
      </c>
      <c r="E5" s="2638">
        <v>102051.27888335311</v>
      </c>
      <c r="F5" s="2637">
        <v>31451.469309593402</v>
      </c>
      <c r="G5" s="2637">
        <v>436.02760441286802</v>
      </c>
      <c r="H5" s="2639">
        <v>45.148153158399992</v>
      </c>
      <c r="I5" s="2637">
        <v>311.09759886903299</v>
      </c>
      <c r="J5" s="2638">
        <v>32243.742666033704</v>
      </c>
      <c r="K5" s="2638">
        <v>134295.02154938682</v>
      </c>
      <c r="L5" s="2640">
        <v>31365.052368627599</v>
      </c>
      <c r="M5" s="2640">
        <v>-37627.116488440501</v>
      </c>
      <c r="N5" s="2638">
        <v>-6262.0641198129015</v>
      </c>
      <c r="O5" s="2641">
        <v>128032.95742957391</v>
      </c>
      <c r="P5" s="2642">
        <v>134295.02154938682</v>
      </c>
    </row>
    <row r="6" spans="1:16" ht="35.15" hidden="1" customHeight="1" x14ac:dyDescent="0.45">
      <c r="A6" s="2636">
        <v>2015</v>
      </c>
      <c r="B6" s="2637">
        <v>91302.785321357689</v>
      </c>
      <c r="C6" s="2640">
        <v>10768.632816196299</v>
      </c>
      <c r="D6" s="2640">
        <v>978.35112323597605</v>
      </c>
      <c r="E6" s="2638">
        <v>103049.76926078997</v>
      </c>
      <c r="F6" s="2637">
        <v>30594.576914984598</v>
      </c>
      <c r="G6" s="2637">
        <v>440.18761349094098</v>
      </c>
      <c r="H6" s="2639">
        <v>51.720339277050002</v>
      </c>
      <c r="I6" s="2637">
        <v>329.90445436099799</v>
      </c>
      <c r="J6" s="2638">
        <v>31416.389322113588</v>
      </c>
      <c r="K6" s="2638">
        <v>134466.158582904</v>
      </c>
      <c r="L6" s="2640">
        <v>36893.894600842097</v>
      </c>
      <c r="M6" s="2640">
        <v>-40611.824889597701</v>
      </c>
      <c r="N6" s="2638">
        <v>-3717.9302887556041</v>
      </c>
      <c r="O6" s="2641">
        <v>130748.22829414796</v>
      </c>
      <c r="P6" s="2642">
        <v>134466.15858290356</v>
      </c>
    </row>
    <row r="7" spans="1:16" ht="35.15" customHeight="1" x14ac:dyDescent="0.45">
      <c r="A7" s="2636">
        <v>2016</v>
      </c>
      <c r="B7" s="2637">
        <v>89742.298722538748</v>
      </c>
      <c r="C7" s="2640">
        <v>11428.1493284892</v>
      </c>
      <c r="D7" s="2640">
        <v>977.46557412702396</v>
      </c>
      <c r="E7" s="2638">
        <v>102147.91362515498</v>
      </c>
      <c r="F7" s="2637">
        <v>34337.228351455597</v>
      </c>
      <c r="G7" s="2637">
        <v>444.63791138932402</v>
      </c>
      <c r="H7" s="2639">
        <v>93.408155299349914</v>
      </c>
      <c r="I7" s="2637">
        <v>341.93232694383801</v>
      </c>
      <c r="J7" s="2638">
        <v>35217.206745088115</v>
      </c>
      <c r="K7" s="2638">
        <v>137365.12037024301</v>
      </c>
      <c r="L7" s="2640">
        <v>37961.450909949199</v>
      </c>
      <c r="M7" s="2640">
        <v>-40167.596318934397</v>
      </c>
      <c r="N7" s="2638">
        <v>-2206.1454089851977</v>
      </c>
      <c r="O7" s="2641">
        <v>135158.97496125789</v>
      </c>
      <c r="P7" s="2642">
        <v>137365.12037024309</v>
      </c>
    </row>
    <row r="8" spans="1:16" ht="35.15" customHeight="1" x14ac:dyDescent="0.45">
      <c r="A8" s="2636">
        <v>2017</v>
      </c>
      <c r="B8" s="2637">
        <v>95435.408788615241</v>
      </c>
      <c r="C8" s="2640">
        <v>10191.325260285599</v>
      </c>
      <c r="D8" s="2640">
        <v>1029.4549218285999</v>
      </c>
      <c r="E8" s="2638">
        <v>106656.18897072943</v>
      </c>
      <c r="F8" s="2637">
        <v>34690.446553891001</v>
      </c>
      <c r="G8" s="2637">
        <v>452.714978373365</v>
      </c>
      <c r="H8" s="2639">
        <v>241.53677952309999</v>
      </c>
      <c r="I8" s="2637">
        <v>361.41152142241498</v>
      </c>
      <c r="J8" s="2638">
        <v>35746.109833209877</v>
      </c>
      <c r="K8" s="2638">
        <v>142402.29880393899</v>
      </c>
      <c r="L8" s="2640">
        <v>46992.508828553298</v>
      </c>
      <c r="M8" s="2640">
        <v>-43248.901627306899</v>
      </c>
      <c r="N8" s="2638">
        <v>3743.6072012463992</v>
      </c>
      <c r="O8" s="2641">
        <v>146145.90600518571</v>
      </c>
      <c r="P8" s="2642">
        <v>142402.29880393931</v>
      </c>
    </row>
    <row r="9" spans="1:16" ht="35.15" customHeight="1" x14ac:dyDescent="0.45">
      <c r="A9" s="2636">
        <v>2018</v>
      </c>
      <c r="B9" s="2637">
        <v>99073.694362727823</v>
      </c>
      <c r="C9" s="2640">
        <v>10377.959483160699</v>
      </c>
      <c r="D9" s="2640">
        <v>1061.8044004639801</v>
      </c>
      <c r="E9" s="2638">
        <v>110513.4582463525</v>
      </c>
      <c r="F9" s="2637">
        <v>39253.498952007001</v>
      </c>
      <c r="G9" s="2637">
        <v>497.176249212492</v>
      </c>
      <c r="H9" s="2639">
        <v>-142.87189095915005</v>
      </c>
      <c r="I9" s="2637">
        <v>379.130055017698</v>
      </c>
      <c r="J9" s="2638">
        <v>39986.933365278041</v>
      </c>
      <c r="K9" s="2638">
        <v>150500.391611631</v>
      </c>
      <c r="L9" s="2640">
        <v>50101.713942583403</v>
      </c>
      <c r="M9" s="2640">
        <v>-45395.039862489</v>
      </c>
      <c r="N9" s="2638">
        <v>4706.6740800944026</v>
      </c>
      <c r="O9" s="2641">
        <v>155207.06569172494</v>
      </c>
      <c r="P9" s="2642">
        <v>150500.39161163053</v>
      </c>
    </row>
    <row r="10" spans="1:16" ht="35.15" customHeight="1" x14ac:dyDescent="0.45">
      <c r="A10" s="2636">
        <v>2019</v>
      </c>
      <c r="B10" s="2637">
        <v>113156.52507744102</v>
      </c>
      <c r="C10" s="2640">
        <v>10936.6125603937</v>
      </c>
      <c r="D10" s="2640">
        <v>1089.4469293223401</v>
      </c>
      <c r="E10" s="2638">
        <v>125182.58456715706</v>
      </c>
      <c r="F10" s="2637">
        <v>35319.164026722698</v>
      </c>
      <c r="G10" s="2637">
        <v>442.45598797697102</v>
      </c>
      <c r="H10" s="2639">
        <v>87.819649463550149</v>
      </c>
      <c r="I10" s="2637">
        <v>398.66898566736597</v>
      </c>
      <c r="J10" s="2638">
        <v>36248.108649830589</v>
      </c>
      <c r="K10" s="2638">
        <v>161430.693216988</v>
      </c>
      <c r="L10" s="2640">
        <v>56481.199167651699</v>
      </c>
      <c r="M10" s="2640">
        <v>-52604.300403296802</v>
      </c>
      <c r="N10" s="2638">
        <v>3876.8987643548971</v>
      </c>
      <c r="O10" s="2641">
        <v>165307.59198134256</v>
      </c>
      <c r="P10" s="2642">
        <v>161430.69321698765</v>
      </c>
    </row>
    <row r="11" spans="1:16" ht="35.15" customHeight="1" x14ac:dyDescent="0.45">
      <c r="A11" s="2636">
        <v>2020</v>
      </c>
      <c r="B11" s="2637">
        <v>115064.67380007963</v>
      </c>
      <c r="C11" s="2640">
        <v>12041.545392608399</v>
      </c>
      <c r="D11" s="2640">
        <v>1089.6696497529699</v>
      </c>
      <c r="E11" s="2638">
        <v>128195.888842441</v>
      </c>
      <c r="F11" s="2637">
        <v>35944.518106735202</v>
      </c>
      <c r="G11" s="2637">
        <v>428.957528131267</v>
      </c>
      <c r="H11" s="2639">
        <v>-104.8215126099999</v>
      </c>
      <c r="I11" s="2637">
        <v>420.19711089340302</v>
      </c>
      <c r="J11" s="2638">
        <v>36688.851233149871</v>
      </c>
      <c r="K11" s="2638">
        <v>164884.74007559087</v>
      </c>
      <c r="L11" s="2640">
        <v>49257.409926018117</v>
      </c>
      <c r="M11" s="2640">
        <v>-47984.973438484907</v>
      </c>
      <c r="N11" s="2638">
        <v>1272.4364875332103</v>
      </c>
      <c r="O11" s="2641">
        <v>166157.17656312409</v>
      </c>
      <c r="P11" s="2642">
        <v>164884.74007559087</v>
      </c>
    </row>
    <row r="12" spans="1:16" ht="35.15" customHeight="1" x14ac:dyDescent="0.45">
      <c r="A12" s="2636">
        <v>2021</v>
      </c>
      <c r="B12" s="2637">
        <v>122196.51000448322</v>
      </c>
      <c r="C12" s="2640">
        <v>13565.426213812199</v>
      </c>
      <c r="D12" s="2640">
        <v>2191.3059630758185</v>
      </c>
      <c r="E12" s="2638">
        <v>137953.24218137123</v>
      </c>
      <c r="F12" s="2637">
        <v>38035.767041681102</v>
      </c>
      <c r="G12" s="2637">
        <v>336.18479930908501</v>
      </c>
      <c r="H12" s="2639">
        <v>-78.403698448900059</v>
      </c>
      <c r="I12" s="2637">
        <v>438.61190007970799</v>
      </c>
      <c r="J12" s="2638">
        <v>38732.160042620992</v>
      </c>
      <c r="K12" s="2638">
        <v>176685.40222399222</v>
      </c>
      <c r="L12" s="2640">
        <v>48670.639747216323</v>
      </c>
      <c r="M12" s="2640">
        <v>-50763.95205599998</v>
      </c>
      <c r="N12" s="2638">
        <v>-2093.3123087836575</v>
      </c>
      <c r="O12" s="2641">
        <v>174592.08991520855</v>
      </c>
      <c r="P12" s="2642">
        <v>176685.40222399222</v>
      </c>
    </row>
    <row r="13" spans="1:16" ht="35.15" customHeight="1" x14ac:dyDescent="0.45">
      <c r="A13" s="2636">
        <v>2022</v>
      </c>
      <c r="B13" s="2637">
        <v>129107.52994092385</v>
      </c>
      <c r="C13" s="2640">
        <v>13565.382747251697</v>
      </c>
      <c r="D13" s="2640">
        <v>2263.0626534564085</v>
      </c>
      <c r="E13" s="2638">
        <v>144935.97534163197</v>
      </c>
      <c r="F13" s="2637">
        <v>38334.256689992428</v>
      </c>
      <c r="G13" s="2637">
        <v>309.09229785022734</v>
      </c>
      <c r="H13" s="2639">
        <v>-102.11567665914566</v>
      </c>
      <c r="I13" s="2637">
        <v>461.07484324501308</v>
      </c>
      <c r="J13" s="2638">
        <v>39002.308154428523</v>
      </c>
      <c r="K13" s="2638">
        <v>183938.2834960605</v>
      </c>
      <c r="L13" s="2640">
        <v>48768.242178440989</v>
      </c>
      <c r="M13" s="2640">
        <v>-51471.469022935402</v>
      </c>
      <c r="N13" s="2638">
        <v>-2703.2268444944166</v>
      </c>
      <c r="O13" s="2641">
        <v>181235.05665156606</v>
      </c>
      <c r="P13" s="2642">
        <v>183938.28349606047</v>
      </c>
    </row>
    <row r="14" spans="1:16" ht="35.15" customHeight="1" x14ac:dyDescent="0.45">
      <c r="A14" s="2636">
        <v>2023</v>
      </c>
      <c r="B14" s="2637">
        <v>140729.35458062537</v>
      </c>
      <c r="C14" s="2640">
        <v>13631.409030575012</v>
      </c>
      <c r="D14" s="2640">
        <v>2444.4065096486447</v>
      </c>
      <c r="E14" s="2638">
        <v>156805.17012084904</v>
      </c>
      <c r="F14" s="2637">
        <v>27264.488035709808</v>
      </c>
      <c r="G14" s="2637">
        <v>335.54370885418183</v>
      </c>
      <c r="H14" s="2639">
        <v>79.172947432750505</v>
      </c>
      <c r="I14" s="2637">
        <v>490.9018343522506</v>
      </c>
      <c r="J14" s="2638">
        <v>28170.106526348991</v>
      </c>
      <c r="K14" s="2638">
        <v>184975.27664719801</v>
      </c>
      <c r="L14" s="2640">
        <v>52825.416980700356</v>
      </c>
      <c r="M14" s="2640">
        <v>-50874.691272117903</v>
      </c>
      <c r="N14" s="2638">
        <v>1950.7257085824531</v>
      </c>
      <c r="O14" s="2641">
        <v>186926.00235578045</v>
      </c>
      <c r="P14" s="2642">
        <v>184975.27664719804</v>
      </c>
    </row>
    <row r="15" spans="1:16" ht="35.15" customHeight="1" x14ac:dyDescent="0.45">
      <c r="A15" s="2636">
        <v>2024</v>
      </c>
      <c r="B15" s="2637">
        <v>151129.01542901027</v>
      </c>
      <c r="C15" s="2640">
        <v>14130.788737985315</v>
      </c>
      <c r="D15" s="2640">
        <v>2374.7999008306197</v>
      </c>
      <c r="E15" s="2638">
        <v>167634.60406782621</v>
      </c>
      <c r="F15" s="2637">
        <v>31034.929199174931</v>
      </c>
      <c r="G15" s="2637">
        <v>354.69913650707872</v>
      </c>
      <c r="H15" s="2639">
        <v>-58.172968779863766</v>
      </c>
      <c r="I15" s="2637">
        <v>513.5345364249431</v>
      </c>
      <c r="J15" s="2638">
        <v>31844.989903327089</v>
      </c>
      <c r="K15" s="2638">
        <v>199479.59397115328</v>
      </c>
      <c r="L15" s="2640">
        <v>51363.110613419485</v>
      </c>
      <c r="M15" s="2640">
        <v>-52986.263042718005</v>
      </c>
      <c r="N15" s="2638">
        <v>-1623.1524292985196</v>
      </c>
      <c r="O15" s="2641">
        <v>197856.44154185476</v>
      </c>
      <c r="P15" s="2642">
        <v>199479.59397115328</v>
      </c>
    </row>
    <row r="16" spans="1:16" ht="35.15" customHeight="1" thickBot="1" x14ac:dyDescent="0.5">
      <c r="A16" s="2643">
        <v>2025</v>
      </c>
      <c r="B16" s="2644">
        <v>167017.72355133438</v>
      </c>
      <c r="C16" s="2645">
        <v>14119.644459184427</v>
      </c>
      <c r="D16" s="2645">
        <v>2023.7011185109427</v>
      </c>
      <c r="E16" s="2759">
        <v>183161.06912902973</v>
      </c>
      <c r="F16" s="2645">
        <v>33376.75558093399</v>
      </c>
      <c r="G16" s="2645">
        <v>371.21967318344019</v>
      </c>
      <c r="H16" s="2645">
        <v>-182.05349951768096</v>
      </c>
      <c r="I16" s="2645">
        <v>542.25590577865125</v>
      </c>
      <c r="J16" s="2759">
        <v>34108.177660378402</v>
      </c>
      <c r="K16" s="2759">
        <v>217269.24678940812</v>
      </c>
      <c r="L16" s="2645">
        <v>55590.784906451736</v>
      </c>
      <c r="M16" s="2645">
        <v>-63222.392271266523</v>
      </c>
      <c r="N16" s="2759">
        <v>-7631.6073648147867</v>
      </c>
      <c r="O16" s="2759">
        <v>209637.63942459336</v>
      </c>
      <c r="P16" s="2647">
        <v>217269.24678940812</v>
      </c>
    </row>
    <row r="17" spans="1:16" ht="67.5" customHeight="1" thickTop="1" thickBot="1" x14ac:dyDescent="0.6">
      <c r="A17" s="2648" t="s">
        <v>1512</v>
      </c>
      <c r="B17" s="2649"/>
      <c r="C17" s="2650"/>
      <c r="D17" s="2650"/>
      <c r="E17" s="2651"/>
      <c r="F17" s="2649"/>
      <c r="G17" s="2649"/>
      <c r="H17" s="2649"/>
      <c r="I17" s="2649"/>
      <c r="J17" s="2651"/>
      <c r="K17" s="2649"/>
      <c r="L17" s="2649"/>
      <c r="M17" s="2649"/>
      <c r="N17" s="2649"/>
      <c r="O17" s="2651"/>
      <c r="P17" s="2651"/>
    </row>
    <row r="18" spans="1:16" ht="35.15" hidden="1" customHeight="1" x14ac:dyDescent="0.45">
      <c r="A18" s="2652">
        <v>2014</v>
      </c>
      <c r="B18" s="2653">
        <v>-5.1196708688850396</v>
      </c>
      <c r="C18" s="2653">
        <v>7.6488628280217696</v>
      </c>
      <c r="D18" s="2653">
        <v>1.43470566281292</v>
      </c>
      <c r="E18" s="2654">
        <v>-3.7437918217481898</v>
      </c>
      <c r="F18" s="2653">
        <v>5.1074326161538099</v>
      </c>
      <c r="G18" s="2653">
        <v>1.6462922157358499</v>
      </c>
      <c r="H18" s="2653">
        <v>33.600136084104498</v>
      </c>
      <c r="I18" s="2653">
        <v>-20.207108943904</v>
      </c>
      <c r="J18" s="2654">
        <v>4.8254495206270898</v>
      </c>
      <c r="K18" s="2654">
        <v>-1.8118667869674701</v>
      </c>
      <c r="L18" s="2653">
        <v>-0.95685901783216198</v>
      </c>
      <c r="M18" s="2653">
        <v>-14.4131422192649</v>
      </c>
      <c r="N18" s="2654">
        <v>-49.070651173045398</v>
      </c>
      <c r="O18" s="2654">
        <v>2.8562401989389201</v>
      </c>
      <c r="P18" s="2655">
        <v>-1.8118667869663652</v>
      </c>
    </row>
    <row r="19" spans="1:16" ht="35.15" hidden="1" customHeight="1" thickTop="1" x14ac:dyDescent="0.45">
      <c r="A19" s="2636">
        <v>2015</v>
      </c>
      <c r="B19" s="2637">
        <v>2.1551187660233002</v>
      </c>
      <c r="C19" s="2637">
        <v>-8.5026402053542505</v>
      </c>
      <c r="D19" s="2637">
        <v>2.6559751379548802</v>
      </c>
      <c r="E19" s="2638">
        <v>0.92970638801613203</v>
      </c>
      <c r="F19" s="2637">
        <v>-2.7244908216338199</v>
      </c>
      <c r="G19" s="2637">
        <v>0.95407011757320404</v>
      </c>
      <c r="H19" s="2637">
        <v>45.7318085142808</v>
      </c>
      <c r="I19" s="2637">
        <v>6.0453232555748402</v>
      </c>
      <c r="J19" s="2638">
        <v>-2.4035323022071999</v>
      </c>
      <c r="K19" s="2638">
        <v>0.12743363941736299</v>
      </c>
      <c r="L19" s="2637">
        <v>17.627396783002499</v>
      </c>
      <c r="M19" s="2637">
        <v>7.9323335926475798</v>
      </c>
      <c r="N19" s="2638">
        <v>-40.627719269239002</v>
      </c>
      <c r="O19" s="2638">
        <v>2.12075931001407</v>
      </c>
      <c r="P19" s="2656">
        <v>0.12743363941738473</v>
      </c>
    </row>
    <row r="20" spans="1:16" ht="35.15" customHeight="1" thickTop="1" x14ac:dyDescent="0.45">
      <c r="A20" s="2652">
        <v>2016</v>
      </c>
      <c r="B20" s="2653">
        <v>-2.1744424814430001</v>
      </c>
      <c r="C20" s="2653">
        <v>6.1244219535547897</v>
      </c>
      <c r="D20" s="2653">
        <v>-9.0514447003733997E-2</v>
      </c>
      <c r="E20" s="2654">
        <v>-1.2863114973835501</v>
      </c>
      <c r="F20" s="2653">
        <v>12.2330550504785</v>
      </c>
      <c r="G20" s="2653">
        <v>1.01100025579769</v>
      </c>
      <c r="H20" s="2653">
        <v>255.174892063991</v>
      </c>
      <c r="I20" s="2653">
        <v>3.6458654691818002</v>
      </c>
      <c r="J20" s="2654">
        <v>13.386098737020401</v>
      </c>
      <c r="K20" s="2654">
        <v>2.1559043687205599</v>
      </c>
      <c r="L20" s="2653">
        <v>2.8935852954994199</v>
      </c>
      <c r="M20" s="2653">
        <v>-1.0938404562487201</v>
      </c>
      <c r="N20" s="2654">
        <v>-40.662001768632898</v>
      </c>
      <c r="O20" s="2654">
        <v>3.3734657246650301</v>
      </c>
      <c r="P20" s="2655">
        <v>2.1559043687205515</v>
      </c>
    </row>
    <row r="21" spans="1:16" ht="35.15" customHeight="1" x14ac:dyDescent="0.45">
      <c r="A21" s="2636">
        <v>2017</v>
      </c>
      <c r="B21" s="2637">
        <v>4.0969012859774701</v>
      </c>
      <c r="C21" s="2637">
        <v>-10.8226103164431</v>
      </c>
      <c r="D21" s="2637">
        <v>5.3187906641123703</v>
      </c>
      <c r="E21" s="2638">
        <v>2.4304162347576299</v>
      </c>
      <c r="F21" s="2637">
        <v>1.02867418074656</v>
      </c>
      <c r="G21" s="2637">
        <v>1.8165493263503001</v>
      </c>
      <c r="H21" s="2637">
        <v>338.88025049721301</v>
      </c>
      <c r="I21" s="2637">
        <v>5.6967981508738701</v>
      </c>
      <c r="J21" s="2638">
        <v>7.1792877997260902</v>
      </c>
      <c r="K21" s="2638">
        <v>3.6669996139627901</v>
      </c>
      <c r="L21" s="2637">
        <v>23.7900757271562</v>
      </c>
      <c r="M21" s="2637">
        <v>7.67112197580024</v>
      </c>
      <c r="N21" s="2638">
        <v>-269.68995724394802</v>
      </c>
      <c r="O21" s="2638">
        <v>8.1288949158405792</v>
      </c>
      <c r="P21" s="2656">
        <v>3.666999613962707</v>
      </c>
    </row>
    <row r="22" spans="1:16" ht="37.5" customHeight="1" x14ac:dyDescent="0.45">
      <c r="A22" s="2636">
        <v>2018</v>
      </c>
      <c r="B22" s="2637">
        <v>3.8447419077515699</v>
      </c>
      <c r="C22" s="2637">
        <v>1.8313047430874601</v>
      </c>
      <c r="D22" s="2637">
        <v>3.1423890400094301</v>
      </c>
      <c r="E22" s="2638">
        <v>3.6406136014980501</v>
      </c>
      <c r="F22" s="2637">
        <v>13.1536283080915</v>
      </c>
      <c r="G22" s="2637">
        <v>9.8210293370188495</v>
      </c>
      <c r="H22" s="2637">
        <v>-11.146842828132099</v>
      </c>
      <c r="I22" s="2637">
        <v>4.9025923483425196</v>
      </c>
      <c r="J22" s="2638">
        <v>11.2410012936882</v>
      </c>
      <c r="K22" s="2638">
        <v>5.68677112357617</v>
      </c>
      <c r="L22" s="2637">
        <v>6.6163845930714098</v>
      </c>
      <c r="M22" s="2637">
        <v>4.9622953518594199</v>
      </c>
      <c r="N22" s="2638">
        <v>25.725639124943001</v>
      </c>
      <c r="O22" s="2638">
        <v>6.2000776718422497</v>
      </c>
      <c r="P22" s="2656">
        <v>5.686771123576273</v>
      </c>
    </row>
    <row r="23" spans="1:16" ht="37.5" customHeight="1" x14ac:dyDescent="0.45">
      <c r="A23" s="2636">
        <v>2019</v>
      </c>
      <c r="B23" s="2637">
        <v>13.9220163607802</v>
      </c>
      <c r="C23" s="2637">
        <v>5.3830724444389899</v>
      </c>
      <c r="D23" s="2637">
        <v>2.6033541437840002</v>
      </c>
      <c r="E23" s="2638">
        <v>12.9889467791883</v>
      </c>
      <c r="F23" s="2637">
        <v>-10.022889755877699</v>
      </c>
      <c r="G23" s="2637">
        <v>-11.006209834479399</v>
      </c>
      <c r="H23" s="2637">
        <v>35.391395186411899</v>
      </c>
      <c r="I23" s="2637">
        <v>5.1536221914021398</v>
      </c>
      <c r="J23" s="2638">
        <v>-7.2192254585834803</v>
      </c>
      <c r="K23" s="2638">
        <v>7.2626399760891696</v>
      </c>
      <c r="L23" s="2637">
        <v>12.7330678395139</v>
      </c>
      <c r="M23" s="2637">
        <v>15.881163586696101</v>
      </c>
      <c r="N23" s="2638">
        <v>-17.6297593931303</v>
      </c>
      <c r="O23" s="2638">
        <v>6.5077747875727701</v>
      </c>
      <c r="P23" s="2656">
        <v>7.2626399760892246</v>
      </c>
    </row>
    <row r="24" spans="1:16" ht="37.5" customHeight="1" x14ac:dyDescent="0.45">
      <c r="A24" s="2636">
        <v>2020</v>
      </c>
      <c r="B24" s="2637">
        <v>1.6862913750070874</v>
      </c>
      <c r="C24" s="2637">
        <v>10.10306277298465</v>
      </c>
      <c r="D24" s="2637">
        <v>2.0443440119510825E-2</v>
      </c>
      <c r="E24" s="2638">
        <v>2.4071273857326325</v>
      </c>
      <c r="F24" s="2637">
        <v>1.7705800724483689</v>
      </c>
      <c r="G24" s="2637">
        <v>-3.0508028397180587</v>
      </c>
      <c r="H24" s="2637">
        <v>-219.35997609909208</v>
      </c>
      <c r="I24" s="2637">
        <v>5.3999999999998272</v>
      </c>
      <c r="J24" s="2638">
        <v>1.2159050492179135</v>
      </c>
      <c r="K24" s="2638">
        <v>2.139646922013827</v>
      </c>
      <c r="L24" s="2637">
        <v>-12.789723568353061</v>
      </c>
      <c r="M24" s="2637">
        <v>-8.7812724993913136</v>
      </c>
      <c r="N24" s="2638">
        <v>-67.179011759804368</v>
      </c>
      <c r="O24" s="2638">
        <v>0.51394165966522909</v>
      </c>
      <c r="P24" s="2656">
        <v>2.139646922014049</v>
      </c>
    </row>
    <row r="25" spans="1:16" ht="37.5" customHeight="1" x14ac:dyDescent="0.45">
      <c r="A25" s="2636">
        <v>2021</v>
      </c>
      <c r="B25" s="2637">
        <v>6.1981110004230011</v>
      </c>
      <c r="C25" s="2637">
        <v>12.655193096221872</v>
      </c>
      <c r="D25" s="2637">
        <v>101.09819187609671</v>
      </c>
      <c r="E25" s="2638">
        <v>7.6112841269991849</v>
      </c>
      <c r="F25" s="2637">
        <v>5.817991296297409</v>
      </c>
      <c r="G25" s="2637">
        <v>-21.627485878693385</v>
      </c>
      <c r="H25" s="2637">
        <v>-25.202664513524297</v>
      </c>
      <c r="I25" s="2637">
        <v>4.3824168964780252</v>
      </c>
      <c r="J25" s="2638">
        <v>5.5692907812412207</v>
      </c>
      <c r="K25" s="2638">
        <v>7.1569158813552747</v>
      </c>
      <c r="L25" s="2637">
        <v>-1.1912323032881589</v>
      </c>
      <c r="M25" s="2637">
        <v>5.7913517886544863</v>
      </c>
      <c r="N25" s="2638">
        <v>-264.51212530393764</v>
      </c>
      <c r="O25" s="2638">
        <v>5.0764664678085714</v>
      </c>
      <c r="P25" s="2656">
        <v>7.1569158813552747</v>
      </c>
    </row>
    <row r="26" spans="1:16" ht="37.5" customHeight="1" x14ac:dyDescent="0.45">
      <c r="A26" s="2636">
        <v>2022</v>
      </c>
      <c r="B26" s="2637">
        <v>5.6556606536365628</v>
      </c>
      <c r="C26" s="2637">
        <v>-3.2042163524703682E-4</v>
      </c>
      <c r="D26" s="2637">
        <v>3.2746084567701894</v>
      </c>
      <c r="E26" s="2638">
        <v>5.0616665834358088</v>
      </c>
      <c r="F26" s="2637">
        <v>0.78476042821544745</v>
      </c>
      <c r="G26" s="2637">
        <v>-8.0588121516907414</v>
      </c>
      <c r="H26" s="2637">
        <v>30.243443459111809</v>
      </c>
      <c r="I26" s="2637">
        <v>5.1213711167487519</v>
      </c>
      <c r="J26" s="2638">
        <v>0.69747752645414884</v>
      </c>
      <c r="K26" s="2638">
        <v>4.1049691603121108</v>
      </c>
      <c r="L26" s="2637">
        <v>0.20053656933951558</v>
      </c>
      <c r="M26" s="2637">
        <v>-201.39373893930664</v>
      </c>
      <c r="N26" s="2638">
        <v>29.13633733253862</v>
      </c>
      <c r="O26" s="2638">
        <v>3.8048497727380948</v>
      </c>
      <c r="P26" s="2656">
        <v>4.1049691603120886</v>
      </c>
    </row>
    <row r="27" spans="1:16" ht="37.5" customHeight="1" x14ac:dyDescent="0.45">
      <c r="A27" s="2636">
        <v>2023</v>
      </c>
      <c r="B27" s="2637">
        <v>9.0016629123176273</v>
      </c>
      <c r="C27" s="2637">
        <v>0.48672628375850024</v>
      </c>
      <c r="D27" s="2637">
        <v>8.0132052868826804</v>
      </c>
      <c r="E27" s="2638">
        <v>8.1892675377799833</v>
      </c>
      <c r="F27" s="2637">
        <v>-28.876961783303614</v>
      </c>
      <c r="G27" s="2637">
        <v>8.5577709920069651</v>
      </c>
      <c r="H27" s="2637">
        <v>-177.53260813912419</v>
      </c>
      <c r="I27" s="2637">
        <v>6.4690129041344449</v>
      </c>
      <c r="J27" s="2638">
        <v>-27.773232253818776</v>
      </c>
      <c r="K27" s="2638">
        <v>0.5637723324517907</v>
      </c>
      <c r="L27" s="2637">
        <v>8.3192967821442636</v>
      </c>
      <c r="M27" s="2637">
        <v>-1.1594340751214531</v>
      </c>
      <c r="N27" s="2638">
        <v>-172.16285649705793</v>
      </c>
      <c r="O27" s="2638">
        <v>3.1400910008020873</v>
      </c>
      <c r="P27" s="2656">
        <v>0.56377233245181912</v>
      </c>
    </row>
    <row r="28" spans="1:16" ht="37.5" customHeight="1" x14ac:dyDescent="0.45">
      <c r="A28" s="2636">
        <v>2024</v>
      </c>
      <c r="B28" s="2637">
        <v>7.3898305576515924</v>
      </c>
      <c r="C28" s="2637">
        <v>3.6634489236600558</v>
      </c>
      <c r="D28" s="2637">
        <v>-2.8475872790909165</v>
      </c>
      <c r="E28" s="2638">
        <v>6.9062990325070075</v>
      </c>
      <c r="F28" s="2637">
        <v>13.829128786598773</v>
      </c>
      <c r="G28" s="2637">
        <v>5.7087727015681509</v>
      </c>
      <c r="H28" s="2637">
        <v>-173.47581549780733</v>
      </c>
      <c r="I28" s="2637">
        <v>4.6104333878801924</v>
      </c>
      <c r="J28" s="2638">
        <v>13.045330068385724</v>
      </c>
      <c r="K28" s="2638">
        <v>7.8412194250257556</v>
      </c>
      <c r="L28" s="2637">
        <v>-2.7681870789872249</v>
      </c>
      <c r="M28" s="2637">
        <v>4.1505348097460768</v>
      </c>
      <c r="N28" s="2638">
        <v>-183.207619715948</v>
      </c>
      <c r="O28" s="2638">
        <v>5.8474685428034405</v>
      </c>
      <c r="P28" s="2656">
        <v>7.8412194250257556</v>
      </c>
    </row>
    <row r="29" spans="1:16" ht="37.5" customHeight="1" thickBot="1" x14ac:dyDescent="0.5">
      <c r="A29" s="2643">
        <v>2025</v>
      </c>
      <c r="B29" s="2644">
        <v>10.513340589972614</v>
      </c>
      <c r="C29" s="2644">
        <v>-7.8865228314768387E-2</v>
      </c>
      <c r="D29" s="2644">
        <v>-14.78435223939816</v>
      </c>
      <c r="E29" s="2646">
        <v>9.2620883066132365</v>
      </c>
      <c r="F29" s="2644">
        <v>7.5457764595812762</v>
      </c>
      <c r="G29" s="2644">
        <v>4.6576196488800292</v>
      </c>
      <c r="H29" s="2644">
        <v>212.95205202024641</v>
      </c>
      <c r="I29" s="2644">
        <v>5.5928797999949182</v>
      </c>
      <c r="J29" s="2646">
        <v>7.106887971771215</v>
      </c>
      <c r="K29" s="2646">
        <v>8.9180313956461106</v>
      </c>
      <c r="L29" s="2644">
        <v>8.2309545557930193</v>
      </c>
      <c r="M29" s="2644">
        <v>19.318458484788906</v>
      </c>
      <c r="N29" s="2646">
        <v>370.17194608844903</v>
      </c>
      <c r="O29" s="2646">
        <v>5.9544171475692735</v>
      </c>
      <c r="P29" s="2657">
        <v>8.9180313956461106</v>
      </c>
    </row>
    <row r="30" spans="1:16" ht="16.5" customHeight="1" thickTop="1" x14ac:dyDescent="0.45">
      <c r="A30" s="2658"/>
      <c r="B30" s="2659"/>
      <c r="C30" s="2659"/>
      <c r="D30" s="2659"/>
      <c r="E30" s="2660"/>
      <c r="F30" s="2659"/>
      <c r="G30" s="2659"/>
      <c r="H30" s="2659"/>
      <c r="I30" s="2659"/>
      <c r="J30" s="2660"/>
      <c r="K30" s="2660"/>
      <c r="L30" s="2659"/>
      <c r="M30" s="2659"/>
      <c r="N30" s="2659"/>
      <c r="O30" s="2659"/>
      <c r="P30" s="2659"/>
    </row>
    <row r="31" spans="1:16" hidden="1" x14ac:dyDescent="0.45">
      <c r="A31" s="2661" t="s">
        <v>1513</v>
      </c>
      <c r="C31" s="2662"/>
      <c r="D31" s="2662"/>
    </row>
    <row r="32" spans="1:16" ht="24.75" customHeight="1" x14ac:dyDescent="0.45">
      <c r="A32" s="2664" t="s">
        <v>1514</v>
      </c>
      <c r="E32" s="2624"/>
      <c r="J32" s="2624"/>
    </row>
    <row r="39" spans="1:1" x14ac:dyDescent="0.45">
      <c r="A39" s="2624" t="s">
        <v>1535</v>
      </c>
    </row>
    <row r="40" spans="1:1" x14ac:dyDescent="0.45">
      <c r="A40" s="2624" t="s">
        <v>1536</v>
      </c>
    </row>
  </sheetData>
  <mergeCells count="1">
    <mergeCell ref="A1:P1"/>
  </mergeCells>
  <printOptions horizontalCentered="1"/>
  <pageMargins left="0" right="0" top="0.51181102362204722" bottom="0.74803149606299213" header="0.31496062992125984" footer="0.31496062992125984"/>
  <pageSetup scale="50" orientation="landscape" r:id="rId1"/>
  <headerFooter>
    <oddHeader>&amp;C&amp;"Aptos"&amp;10&amp;K000000 PUBLIC&amp;1#_x000D_&amp;"Arialri"&amp;10&amp;K000000&amp;G</oddHeader>
    <oddFooter>&amp;C&amp;12 41&amp;10_x000D_&amp;1#&amp;"Aptos"&amp;10&amp;K000000 PUBLIC</oddFooter>
  </headerFooter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FBC0A-AD18-41AF-B6B5-C577C3597476}">
  <dimension ref="A1:U40"/>
  <sheetViews>
    <sheetView showGridLines="0" view="pageBreakPreview" zoomScale="70" zoomScaleNormal="80" zoomScaleSheetLayoutView="70" workbookViewId="0">
      <pane xSplit="1" ySplit="3" topLeftCell="B27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19.5" x14ac:dyDescent="0.45"/>
  <cols>
    <col min="1" max="2" width="17.453125" style="2624" customWidth="1"/>
    <col min="3" max="4" width="15.7265625" style="2624" customWidth="1"/>
    <col min="5" max="5" width="15.7265625" style="2663" customWidth="1"/>
    <col min="6" max="9" width="15.7265625" style="2624" customWidth="1"/>
    <col min="10" max="10" width="15.7265625" style="2663" customWidth="1"/>
    <col min="11" max="16" width="15.7265625" style="2624" customWidth="1"/>
    <col min="17" max="17" width="4.1796875" style="2624" customWidth="1"/>
    <col min="18" max="16384" width="9.1796875" style="2624"/>
  </cols>
  <sheetData>
    <row r="1" spans="1:21" ht="36.65" customHeight="1" thickBot="1" x14ac:dyDescent="0.6">
      <c r="A1" s="3084" t="s">
        <v>1515</v>
      </c>
      <c r="B1" s="3084"/>
      <c r="C1" s="3084"/>
      <c r="D1" s="3084"/>
      <c r="E1" s="3084"/>
      <c r="F1" s="3084"/>
      <c r="G1" s="3084"/>
      <c r="H1" s="3084"/>
      <c r="I1" s="3084"/>
      <c r="J1" s="3084"/>
      <c r="K1" s="3084"/>
      <c r="L1" s="3084"/>
      <c r="M1" s="3084"/>
      <c r="N1" s="3084"/>
      <c r="O1" s="2623"/>
      <c r="Q1" s="2665"/>
    </row>
    <row r="2" spans="1:21" ht="127.5" customHeight="1" thickTop="1" thickBot="1" x14ac:dyDescent="0.5">
      <c r="A2" s="2666" t="s">
        <v>1491</v>
      </c>
      <c r="B2" s="2626" t="s">
        <v>1516</v>
      </c>
      <c r="C2" s="2626" t="s">
        <v>1493</v>
      </c>
      <c r="D2" s="2626" t="s">
        <v>1494</v>
      </c>
      <c r="E2" s="2627" t="s">
        <v>1495</v>
      </c>
      <c r="F2" s="2628" t="s">
        <v>1496</v>
      </c>
      <c r="G2" s="2628" t="s">
        <v>1497</v>
      </c>
      <c r="H2" s="2628" t="s">
        <v>1498</v>
      </c>
      <c r="I2" s="2628" t="s">
        <v>1499</v>
      </c>
      <c r="J2" s="2629" t="s">
        <v>1517</v>
      </c>
      <c r="K2" s="2629" t="s">
        <v>1501</v>
      </c>
      <c r="L2" s="2628" t="s">
        <v>1502</v>
      </c>
      <c r="M2" s="2628" t="s">
        <v>1503</v>
      </c>
      <c r="N2" s="2629" t="s">
        <v>1504</v>
      </c>
      <c r="O2" s="2629" t="s">
        <v>1505</v>
      </c>
      <c r="P2" s="2630" t="s">
        <v>1506</v>
      </c>
    </row>
    <row r="3" spans="1:21" ht="37.5" customHeight="1" thickTop="1" thickBot="1" x14ac:dyDescent="0.5">
      <c r="A3" s="2667"/>
      <c r="B3" s="2668">
        <v>1</v>
      </c>
      <c r="C3" s="2668">
        <v>2</v>
      </c>
      <c r="D3" s="2668">
        <v>3</v>
      </c>
      <c r="E3" s="2669" t="s">
        <v>1507</v>
      </c>
      <c r="F3" s="2668">
        <v>5</v>
      </c>
      <c r="G3" s="2668">
        <v>6</v>
      </c>
      <c r="H3" s="2668">
        <v>7</v>
      </c>
      <c r="I3" s="2668">
        <v>8</v>
      </c>
      <c r="J3" s="2669" t="s">
        <v>1518</v>
      </c>
      <c r="K3" s="2669" t="s">
        <v>1519</v>
      </c>
      <c r="L3" s="2668">
        <v>11</v>
      </c>
      <c r="M3" s="2668">
        <v>12</v>
      </c>
      <c r="N3" s="2669" t="s">
        <v>1520</v>
      </c>
      <c r="O3" s="2669">
        <v>14</v>
      </c>
      <c r="P3" s="2670" t="s">
        <v>1511</v>
      </c>
    </row>
    <row r="4" spans="1:21" ht="35.15" hidden="1" customHeight="1" x14ac:dyDescent="0.45">
      <c r="A4" s="2636">
        <v>2013</v>
      </c>
      <c r="B4" s="2671">
        <v>94065.184983721498</v>
      </c>
      <c r="C4" s="2672">
        <v>10933.0808564745</v>
      </c>
      <c r="D4" s="2672">
        <v>939.55875093762302</v>
      </c>
      <c r="E4" s="2673">
        <v>105937.82459113361</v>
      </c>
      <c r="F4" s="2671">
        <v>29923.163877907999</v>
      </c>
      <c r="G4" s="2674">
        <v>428.96557750226202</v>
      </c>
      <c r="H4" s="2672">
        <v>93</v>
      </c>
      <c r="I4" s="2671">
        <v>389.88134751293302</v>
      </c>
      <c r="J4" s="2673">
        <v>30835.010802923192</v>
      </c>
      <c r="K4" s="2673">
        <v>136773.16917515401</v>
      </c>
      <c r="L4" s="2672">
        <v>31668.0711633274</v>
      </c>
      <c r="M4" s="2672">
        <v>-43963.661552848003</v>
      </c>
      <c r="N4" s="2673">
        <v>-12295.590389520603</v>
      </c>
      <c r="O4" s="2673">
        <v>124477.5787856321</v>
      </c>
      <c r="P4" s="2675">
        <v>136773.1691751527</v>
      </c>
    </row>
    <row r="5" spans="1:21" ht="35.15" hidden="1" customHeight="1" x14ac:dyDescent="0.45">
      <c r="A5" s="2636">
        <v>2014</v>
      </c>
      <c r="B5" s="2671">
        <v>113126.16834513361</v>
      </c>
      <c r="C5" s="2672">
        <v>13119.664787003199</v>
      </c>
      <c r="D5" s="2672">
        <v>1030.93616851875</v>
      </c>
      <c r="E5" s="2673">
        <v>127276.76930065556</v>
      </c>
      <c r="F5" s="2671">
        <v>41928.882309855202</v>
      </c>
      <c r="G5" s="2674">
        <v>654.71609574349895</v>
      </c>
      <c r="H5" s="2672">
        <v>105.51276717202967</v>
      </c>
      <c r="I5" s="2671">
        <v>417.50122419524899</v>
      </c>
      <c r="J5" s="2673">
        <v>43106.612396965982</v>
      </c>
      <c r="K5" s="2673">
        <v>170383.38395014999</v>
      </c>
      <c r="L5" s="2672">
        <v>44799.510064293601</v>
      </c>
      <c r="M5" s="2672">
        <v>-56498.897207597402</v>
      </c>
      <c r="N5" s="2673">
        <v>-11699.3871433038</v>
      </c>
      <c r="O5" s="2673">
        <v>158683.99455431776</v>
      </c>
      <c r="P5" s="2675">
        <v>170383.38169762155</v>
      </c>
    </row>
    <row r="6" spans="1:21" ht="37.5" hidden="1" customHeight="1" thickTop="1" x14ac:dyDescent="0.45">
      <c r="A6" s="2652">
        <v>2015</v>
      </c>
      <c r="B6" s="2676">
        <v>133557.19085121935</v>
      </c>
      <c r="C6" s="2677">
        <v>14095.6700245596</v>
      </c>
      <c r="D6" s="2677">
        <v>1274.9295286792301</v>
      </c>
      <c r="E6" s="2678">
        <v>148927.79040445818</v>
      </c>
      <c r="F6" s="2676">
        <v>49575.093904009998</v>
      </c>
      <c r="G6" s="2679">
        <v>849.18790623270399</v>
      </c>
      <c r="H6" s="2677">
        <v>-21.326718106752693</v>
      </c>
      <c r="I6" s="2676">
        <v>451.34116651086202</v>
      </c>
      <c r="J6" s="2678">
        <v>50854.29625864682</v>
      </c>
      <c r="K6" s="2678">
        <v>199782.08571252</v>
      </c>
      <c r="L6" s="2677">
        <v>62089.852755835702</v>
      </c>
      <c r="M6" s="2677">
        <v>-78346.299371725501</v>
      </c>
      <c r="N6" s="2678">
        <v>-16256.446615889799</v>
      </c>
      <c r="O6" s="2678">
        <v>183525.64004721522</v>
      </c>
      <c r="P6" s="2680">
        <v>199782.086663105</v>
      </c>
    </row>
    <row r="7" spans="1:21" ht="37.5" customHeight="1" x14ac:dyDescent="0.45">
      <c r="A7" s="2636">
        <v>2016</v>
      </c>
      <c r="B7" s="2671">
        <v>156870.7477246479</v>
      </c>
      <c r="C7" s="2672">
        <v>17319.274544652999</v>
      </c>
      <c r="D7" s="2672">
        <v>1562.21736898474</v>
      </c>
      <c r="E7" s="2673">
        <v>175752.23963828562</v>
      </c>
      <c r="F7" s="2671">
        <v>54516.9248862967</v>
      </c>
      <c r="G7" s="2674">
        <v>891.71513918042399</v>
      </c>
      <c r="H7" s="2681">
        <v>13.854596830242201</v>
      </c>
      <c r="I7" s="2671">
        <v>476.74894336474398</v>
      </c>
      <c r="J7" s="2673">
        <v>55899.243565672106</v>
      </c>
      <c r="K7" s="2673">
        <v>231651.480755761</v>
      </c>
      <c r="L7" s="2672">
        <v>68498.667270128703</v>
      </c>
      <c r="M7" s="2672">
        <v>-80555.555036150297</v>
      </c>
      <c r="N7" s="2673">
        <v>-12056.887766021595</v>
      </c>
      <c r="O7" s="2673">
        <v>219594.59543793614</v>
      </c>
      <c r="P7" s="2675">
        <v>231651.48320395773</v>
      </c>
    </row>
    <row r="8" spans="1:21" ht="37.5" customHeight="1" x14ac:dyDescent="0.45">
      <c r="A8" s="2636">
        <v>2017</v>
      </c>
      <c r="B8" s="2671">
        <v>198759.8416477413</v>
      </c>
      <c r="C8" s="2672">
        <v>18282.991453280301</v>
      </c>
      <c r="D8" s="2672">
        <v>1681.5377116018799</v>
      </c>
      <c r="E8" s="2673">
        <v>218724.37081262347</v>
      </c>
      <c r="F8" s="2671">
        <v>49633.141424848101</v>
      </c>
      <c r="G8" s="2674">
        <v>1008.78901214319</v>
      </c>
      <c r="H8" s="2681">
        <v>261.69171144823275</v>
      </c>
      <c r="I8" s="2671">
        <v>514.16640008763704</v>
      </c>
      <c r="J8" s="2673">
        <v>51417.788548527162</v>
      </c>
      <c r="K8" s="2673">
        <v>270142.16214409698</v>
      </c>
      <c r="L8" s="2672">
        <v>89027.737889154901</v>
      </c>
      <c r="M8" s="2672">
        <v>-96371.931199738305</v>
      </c>
      <c r="N8" s="2673">
        <v>-7344.1933105834032</v>
      </c>
      <c r="O8" s="2673">
        <v>262797.96605056722</v>
      </c>
      <c r="P8" s="2675">
        <v>270142.15936115064</v>
      </c>
    </row>
    <row r="9" spans="1:21" ht="37.5" customHeight="1" x14ac:dyDescent="0.5">
      <c r="A9" s="2636">
        <v>2018</v>
      </c>
      <c r="B9" s="2671">
        <v>221207.52142713423</v>
      </c>
      <c r="C9" s="2672">
        <v>21924.456774571401</v>
      </c>
      <c r="D9" s="2672">
        <v>1699.38393496759</v>
      </c>
      <c r="E9" s="2673">
        <v>244831.36213667321</v>
      </c>
      <c r="F9" s="2671">
        <v>65417.731324721201</v>
      </c>
      <c r="G9" s="2674">
        <v>1166.1242921405999</v>
      </c>
      <c r="H9" s="2681">
        <v>-141.55789580300444</v>
      </c>
      <c r="I9" s="2671">
        <v>549.97382761340305</v>
      </c>
      <c r="J9" s="2673">
        <v>66992.271548672186</v>
      </c>
      <c r="K9" s="2673">
        <v>311823.62963242998</v>
      </c>
      <c r="L9" s="2672">
        <v>103237.590607747</v>
      </c>
      <c r="M9" s="2672">
        <v>-106473.82856721</v>
      </c>
      <c r="N9" s="2673">
        <v>-3236.2379594630038</v>
      </c>
      <c r="O9" s="2673">
        <v>308587.39572588238</v>
      </c>
      <c r="P9" s="2675">
        <v>311823.63368534541</v>
      </c>
      <c r="U9" s="2682"/>
    </row>
    <row r="10" spans="1:21" ht="37.5" customHeight="1" x14ac:dyDescent="0.5">
      <c r="A10" s="2636">
        <v>2019</v>
      </c>
      <c r="B10" s="2671">
        <v>269902.97549305047</v>
      </c>
      <c r="C10" s="2672">
        <v>25112.139316540201</v>
      </c>
      <c r="D10" s="2672">
        <v>1908.986048125</v>
      </c>
      <c r="E10" s="2673">
        <v>296924.1008577157</v>
      </c>
      <c r="F10" s="2671">
        <v>64314.145186036803</v>
      </c>
      <c r="G10" s="2674">
        <v>1459.5469508993201</v>
      </c>
      <c r="H10" s="2681">
        <v>122.26936799019244</v>
      </c>
      <c r="I10" s="2671">
        <v>589.83040603486404</v>
      </c>
      <c r="J10" s="2673">
        <v>66485.791910961168</v>
      </c>
      <c r="K10" s="2673">
        <v>363409.89699981501</v>
      </c>
      <c r="L10" s="2672">
        <v>133524.40076399199</v>
      </c>
      <c r="M10" s="2672">
        <v>-140390.027918009</v>
      </c>
      <c r="N10" s="2673">
        <v>-6865.6271540170128</v>
      </c>
      <c r="O10" s="2673">
        <v>356544.26561465982</v>
      </c>
      <c r="P10" s="2675">
        <v>363409.89276867686</v>
      </c>
      <c r="U10" s="2682"/>
    </row>
    <row r="11" spans="1:21" ht="37.5" customHeight="1" x14ac:dyDescent="0.5">
      <c r="A11" s="2636">
        <v>2020</v>
      </c>
      <c r="B11" s="2671">
        <v>301268.20597314381</v>
      </c>
      <c r="C11" s="2672">
        <v>30702.325214178301</v>
      </c>
      <c r="D11" s="2672">
        <v>2358.79745968413</v>
      </c>
      <c r="E11" s="2673">
        <v>334329.32864700624</v>
      </c>
      <c r="F11" s="2671">
        <v>69219.661666478205</v>
      </c>
      <c r="G11" s="2674">
        <v>1517.9288289352901</v>
      </c>
      <c r="H11" s="2681">
        <v>55.708176919309381</v>
      </c>
      <c r="I11" s="2671">
        <v>632.67528106912903</v>
      </c>
      <c r="J11" s="2673">
        <v>71425.973953401917</v>
      </c>
      <c r="K11" s="2673">
        <v>405755.30260040815</v>
      </c>
      <c r="L11" s="2672">
        <v>123560.96416082919</v>
      </c>
      <c r="M11" s="2672">
        <v>-137375.53356378037</v>
      </c>
      <c r="N11" s="2673">
        <v>-13814.56940295118</v>
      </c>
      <c r="O11" s="2673">
        <v>391940.73319745698</v>
      </c>
      <c r="P11" s="2675">
        <v>405755.30260040815</v>
      </c>
      <c r="U11" s="2682"/>
    </row>
    <row r="12" spans="1:21" ht="37.5" customHeight="1" x14ac:dyDescent="0.5">
      <c r="A12" s="2636">
        <v>2021</v>
      </c>
      <c r="B12" s="2671">
        <v>355543.03944022529</v>
      </c>
      <c r="C12" s="2672">
        <v>36961.694895740402</v>
      </c>
      <c r="D12" s="2672">
        <v>2525.6731330097286</v>
      </c>
      <c r="E12" s="2673">
        <v>395030.40746897546</v>
      </c>
      <c r="F12" s="2671">
        <v>77350.7556862497</v>
      </c>
      <c r="G12" s="2674">
        <v>998.38261303294405</v>
      </c>
      <c r="H12" s="2681">
        <v>-248.68404765845875</v>
      </c>
      <c r="I12" s="2671">
        <v>557.02489881190002</v>
      </c>
      <c r="J12" s="2673">
        <v>78657.479150436076</v>
      </c>
      <c r="K12" s="2673">
        <v>473687.88661941153</v>
      </c>
      <c r="L12" s="2672">
        <v>138762.96461199998</v>
      </c>
      <c r="M12" s="2672">
        <v>-150755.91521599996</v>
      </c>
      <c r="N12" s="2673">
        <v>-11992.950603999983</v>
      </c>
      <c r="O12" s="2673">
        <v>461694.93601541151</v>
      </c>
      <c r="P12" s="2675">
        <v>473687.88661941153</v>
      </c>
      <c r="U12" s="2682"/>
    </row>
    <row r="13" spans="1:21" ht="37.5" customHeight="1" x14ac:dyDescent="0.5">
      <c r="A13" s="2636">
        <v>2022</v>
      </c>
      <c r="B13" s="2671">
        <v>474467.63927501754</v>
      </c>
      <c r="C13" s="2672">
        <v>40868.930099258709</v>
      </c>
      <c r="D13" s="2672">
        <v>3037.3914316873415</v>
      </c>
      <c r="E13" s="2673">
        <v>518373.96080596361</v>
      </c>
      <c r="F13" s="2671">
        <v>99550.631405345572</v>
      </c>
      <c r="G13" s="2674">
        <v>1307.8812230731558</v>
      </c>
      <c r="H13" s="2681">
        <v>-647.63955488080239</v>
      </c>
      <c r="I13" s="2671">
        <v>588.51014160704995</v>
      </c>
      <c r="J13" s="2673">
        <v>100799.383215145</v>
      </c>
      <c r="K13" s="2673">
        <v>619173.34402110858</v>
      </c>
      <c r="L13" s="2672">
        <v>212953.78623486275</v>
      </c>
      <c r="M13" s="2672">
        <v>-217790.877537578</v>
      </c>
      <c r="N13" s="2673">
        <v>-4837.0913027150891</v>
      </c>
      <c r="O13" s="2673">
        <v>614336.25271839346</v>
      </c>
      <c r="P13" s="2675">
        <v>619173.34402110858</v>
      </c>
      <c r="U13" s="2682"/>
    </row>
    <row r="14" spans="1:21" ht="37.5" customHeight="1" x14ac:dyDescent="0.5">
      <c r="A14" s="2636">
        <v>2023</v>
      </c>
      <c r="B14" s="2671">
        <v>753136.56028316228</v>
      </c>
      <c r="C14" s="2672">
        <v>48820.27425720742</v>
      </c>
      <c r="D14" s="2672">
        <v>3647.0658993007928</v>
      </c>
      <c r="E14" s="2673">
        <v>805603.90043967043</v>
      </c>
      <c r="F14" s="2671">
        <v>87191.411038586899</v>
      </c>
      <c r="G14" s="2674">
        <v>1472.6888368725511</v>
      </c>
      <c r="H14" s="2681">
        <v>105.83683332616351</v>
      </c>
      <c r="I14" s="2671">
        <v>636.00663748826378</v>
      </c>
      <c r="J14" s="2673">
        <v>89405.943346273911</v>
      </c>
      <c r="K14" s="2673">
        <v>895009.84378594439</v>
      </c>
      <c r="L14" s="2672">
        <v>279517.53173780022</v>
      </c>
      <c r="M14" s="2672">
        <v>-286779.2515505458</v>
      </c>
      <c r="N14" s="2673">
        <v>-7261.7198127455777</v>
      </c>
      <c r="O14" s="2673">
        <v>887748.12397319882</v>
      </c>
      <c r="P14" s="2675">
        <v>895009.84378594439</v>
      </c>
      <c r="U14" s="2682"/>
    </row>
    <row r="15" spans="1:21" ht="37.5" customHeight="1" x14ac:dyDescent="0.5">
      <c r="A15" s="2636">
        <v>2024</v>
      </c>
      <c r="B15" s="2671">
        <v>976453.26612164069</v>
      </c>
      <c r="C15" s="2672">
        <v>56800.171165452091</v>
      </c>
      <c r="D15" s="2672">
        <v>4328.6696406865221</v>
      </c>
      <c r="E15" s="2673">
        <v>1037582.1069277793</v>
      </c>
      <c r="F15" s="2671">
        <v>102390.19774149299</v>
      </c>
      <c r="G15" s="2674">
        <v>1633.1968134097751</v>
      </c>
      <c r="H15" s="2681">
        <v>-432.74872431190943</v>
      </c>
      <c r="I15" s="2671">
        <v>670.84615855443349</v>
      </c>
      <c r="J15" s="2673">
        <v>104261.49198914527</v>
      </c>
      <c r="K15" s="2673">
        <v>1141843.5989169246</v>
      </c>
      <c r="L15" s="2672">
        <v>427732.6061351088</v>
      </c>
      <c r="M15" s="2672">
        <v>-386776.92726616864</v>
      </c>
      <c r="N15" s="2673">
        <v>40955.678868940173</v>
      </c>
      <c r="O15" s="2673">
        <v>1182799.2777858647</v>
      </c>
      <c r="P15" s="2675">
        <v>1141843.5989169246</v>
      </c>
      <c r="U15" s="2682"/>
    </row>
    <row r="16" spans="1:21" ht="37.5" customHeight="1" thickBot="1" x14ac:dyDescent="0.55000000000000004">
      <c r="A16" s="2643">
        <v>2025</v>
      </c>
      <c r="B16" s="2683">
        <v>1138480.5712875116</v>
      </c>
      <c r="C16" s="2757">
        <v>62246.327547686342</v>
      </c>
      <c r="D16" s="2757">
        <v>4215.6348404104847</v>
      </c>
      <c r="E16" s="2758">
        <v>1204942.5336756085</v>
      </c>
      <c r="F16" s="2757">
        <v>114696.70261830358</v>
      </c>
      <c r="G16" s="2757">
        <v>1633.1939782132958</v>
      </c>
      <c r="H16" s="2757">
        <v>-747.57439182515088</v>
      </c>
      <c r="I16" s="2757">
        <v>735.72468251575276</v>
      </c>
      <c r="J16" s="2758">
        <v>116318.04688720747</v>
      </c>
      <c r="K16" s="2758">
        <v>1321260.580562816</v>
      </c>
      <c r="L16" s="2757">
        <v>511794.75503530295</v>
      </c>
      <c r="M16" s="2757">
        <v>-398940.59000129101</v>
      </c>
      <c r="N16" s="2758">
        <v>112854.16503401194</v>
      </c>
      <c r="O16" s="2758">
        <v>1434114.7455968279</v>
      </c>
      <c r="P16" s="2684">
        <v>1321260.580562816</v>
      </c>
      <c r="U16" s="2682"/>
    </row>
    <row r="17" spans="1:16" ht="44" customHeight="1" thickTop="1" thickBot="1" x14ac:dyDescent="0.6">
      <c r="A17" s="2685" t="s">
        <v>1521</v>
      </c>
      <c r="C17" s="2662"/>
      <c r="D17" s="2662"/>
      <c r="P17" s="2663"/>
    </row>
    <row r="18" spans="1:16" ht="35.15" hidden="1" customHeight="1" thickBot="1" x14ac:dyDescent="0.5">
      <c r="A18" s="2652">
        <v>2013</v>
      </c>
      <c r="B18" s="2653">
        <v>75.5679744909839</v>
      </c>
      <c r="C18" s="2653">
        <v>8.7831728116296102</v>
      </c>
      <c r="D18" s="2653">
        <v>0.75480159567986904</v>
      </c>
      <c r="E18" s="2654">
        <v>85.105948898293406</v>
      </c>
      <c r="F18" s="2653">
        <v>24.038998966584799</v>
      </c>
      <c r="G18" s="2653">
        <v>0.344612725992203</v>
      </c>
      <c r="H18" s="2653">
        <v>7.4980395672889694E-2</v>
      </c>
      <c r="I18" s="2653">
        <v>0.31321411559937301</v>
      </c>
      <c r="J18" s="2654">
        <v>24.771806203849199</v>
      </c>
      <c r="K18" s="2654">
        <v>109.877755102143</v>
      </c>
      <c r="L18" s="2653">
        <v>25.440783370203601</v>
      </c>
      <c r="M18" s="2653">
        <v>35.318538472346297</v>
      </c>
      <c r="N18" s="2654">
        <v>-9.8777551021426309</v>
      </c>
      <c r="O18" s="2654">
        <v>100</v>
      </c>
      <c r="P18" s="2655"/>
    </row>
    <row r="19" spans="1:16" ht="35.15" hidden="1" customHeight="1" x14ac:dyDescent="0.45">
      <c r="A19" s="2686">
        <v>2014</v>
      </c>
      <c r="B19" s="2687">
        <v>71.257601484696394</v>
      </c>
      <c r="C19" s="2687">
        <v>8.2677932564130501</v>
      </c>
      <c r="D19" s="2687">
        <v>0.64967872580977903</v>
      </c>
      <c r="E19" s="2688">
        <v>80.175073466919201</v>
      </c>
      <c r="F19" s="2687">
        <v>26.422880160304899</v>
      </c>
      <c r="G19" s="2687">
        <v>0.41259113011908399</v>
      </c>
      <c r="H19" s="2687">
        <v>9.9111002614177698E-2</v>
      </c>
      <c r="I19" s="2687">
        <v>0.26310228668076702</v>
      </c>
      <c r="J19" s="2688">
        <v>27.197684579718999</v>
      </c>
      <c r="K19" s="2688">
        <v>107.372758046638</v>
      </c>
      <c r="L19" s="2687">
        <v>28.231901745469901</v>
      </c>
      <c r="M19" s="2687">
        <v>35.604659792108102</v>
      </c>
      <c r="N19" s="2688">
        <v>-7.3727580466381797</v>
      </c>
      <c r="O19" s="2688">
        <v>100</v>
      </c>
      <c r="P19" s="2689"/>
    </row>
    <row r="20" spans="1:16" ht="37.5" customHeight="1" thickTop="1" x14ac:dyDescent="0.45">
      <c r="A20" s="2652">
        <v>2015</v>
      </c>
      <c r="B20" s="2653">
        <v>72.646790017535494</v>
      </c>
      <c r="C20" s="2653">
        <v>7.6804909079422501</v>
      </c>
      <c r="D20" s="2653">
        <v>0.69468742076302004</v>
      </c>
      <c r="E20" s="2654">
        <v>81.021968346240698</v>
      </c>
      <c r="F20" s="2653">
        <v>27.012625673466701</v>
      </c>
      <c r="G20" s="2653">
        <v>0.46270805017362698</v>
      </c>
      <c r="H20" s="2653">
        <v>0.114631133118061</v>
      </c>
      <c r="I20" s="2653">
        <v>0.24592812684511101</v>
      </c>
      <c r="J20" s="2654">
        <v>27.8358929836035</v>
      </c>
      <c r="K20" s="2654">
        <v>108.857861329844</v>
      </c>
      <c r="L20" s="2653">
        <v>33.831704965835399</v>
      </c>
      <c r="M20" s="2653">
        <v>42.689566295679597</v>
      </c>
      <c r="N20" s="2654">
        <v>-8.8578613298441908</v>
      </c>
      <c r="O20" s="2654">
        <v>100</v>
      </c>
      <c r="P20" s="2655"/>
    </row>
    <row r="21" spans="1:16" ht="37.5" customHeight="1" x14ac:dyDescent="0.45">
      <c r="A21" s="2636">
        <v>2016</v>
      </c>
      <c r="B21" s="2637">
        <v>71.179604890955602</v>
      </c>
      <c r="C21" s="2637">
        <v>7.8869312348971503</v>
      </c>
      <c r="D21" s="2637">
        <v>0.71140976092145203</v>
      </c>
      <c r="E21" s="2638">
        <v>79.777945886774205</v>
      </c>
      <c r="F21" s="2637">
        <v>24.8261690527344</v>
      </c>
      <c r="G21" s="2637">
        <v>0.40607335865600702</v>
      </c>
      <c r="H21" s="2637">
        <v>0.26322880423099998</v>
      </c>
      <c r="I21" s="2637">
        <v>0.21710413579582999</v>
      </c>
      <c r="J21" s="2638">
        <v>25.7125753514172</v>
      </c>
      <c r="K21" s="2638">
        <v>105.49052123819099</v>
      </c>
      <c r="L21" s="2637">
        <v>31.1932394771347</v>
      </c>
      <c r="M21" s="2637">
        <v>36.683760715326102</v>
      </c>
      <c r="N21" s="2638">
        <v>-5.4905212381913699</v>
      </c>
      <c r="O21" s="2638">
        <v>100</v>
      </c>
      <c r="P21" s="2656"/>
    </row>
    <row r="22" spans="1:16" ht="37.5" customHeight="1" x14ac:dyDescent="0.45">
      <c r="A22" s="2636">
        <v>2017</v>
      </c>
      <c r="B22" s="2637">
        <v>74.603887754552304</v>
      </c>
      <c r="C22" s="2637">
        <v>6.9570520405592804</v>
      </c>
      <c r="D22" s="2637">
        <v>0.63985947801109699</v>
      </c>
      <c r="E22" s="2638">
        <v>82.200799273122698</v>
      </c>
      <c r="F22" s="2637">
        <v>18.886425053114198</v>
      </c>
      <c r="G22" s="2637">
        <v>0.38386484363669998</v>
      </c>
      <c r="H22" s="2637">
        <v>1.1278757082844399</v>
      </c>
      <c r="I22" s="2637">
        <v>0.19565082727613101</v>
      </c>
      <c r="J22" s="2638">
        <v>20.593816432311499</v>
      </c>
      <c r="K22" s="2638">
        <v>102.794615705434</v>
      </c>
      <c r="L22" s="2637">
        <v>33.876874423468401</v>
      </c>
      <c r="M22" s="2637">
        <v>36.671490128902498</v>
      </c>
      <c r="N22" s="2638">
        <v>-2.79461570543417</v>
      </c>
      <c r="O22" s="2638">
        <v>100</v>
      </c>
      <c r="P22" s="2656"/>
    </row>
    <row r="23" spans="1:16" ht="37.5" customHeight="1" x14ac:dyDescent="0.45">
      <c r="A23" s="2636">
        <v>2018</v>
      </c>
      <c r="B23" s="2637">
        <v>70.743912786313203</v>
      </c>
      <c r="C23" s="2637">
        <v>7.1047804823491596</v>
      </c>
      <c r="D23" s="2637">
        <v>0.55069778637247502</v>
      </c>
      <c r="E23" s="2638">
        <v>78.399391055034798</v>
      </c>
      <c r="F23" s="2637">
        <v>21.199094029755202</v>
      </c>
      <c r="G23" s="2637">
        <v>0.37789110106495499</v>
      </c>
      <c r="H23" s="2637">
        <v>0.89412734226593604</v>
      </c>
      <c r="I23" s="2637">
        <v>0.17822303906578599</v>
      </c>
      <c r="J23" s="2638">
        <v>22.649335512151801</v>
      </c>
      <c r="K23" s="2638">
        <v>101.048726567187</v>
      </c>
      <c r="L23" s="2637">
        <v>33.454895888019799</v>
      </c>
      <c r="M23" s="2637">
        <v>34.503622455206497</v>
      </c>
      <c r="N23" s="2638">
        <v>-1.0487265671866299</v>
      </c>
      <c r="O23" s="2638">
        <v>100</v>
      </c>
      <c r="P23" s="2656"/>
    </row>
    <row r="24" spans="1:16" ht="37.5" customHeight="1" x14ac:dyDescent="0.45">
      <c r="A24" s="2636">
        <v>2019</v>
      </c>
      <c r="B24" s="2637">
        <v>74.682564130307995</v>
      </c>
      <c r="C24" s="2637">
        <v>7.0432037310264297</v>
      </c>
      <c r="D24" s="2637">
        <v>0.53541347024048902</v>
      </c>
      <c r="E24" s="2638">
        <v>82.261181331574903</v>
      </c>
      <c r="F24" s="2637">
        <v>18.038193465807801</v>
      </c>
      <c r="G24" s="2637">
        <v>0.40935925054427602</v>
      </c>
      <c r="H24" s="2637">
        <v>1.0514391700288399</v>
      </c>
      <c r="I24" s="2637">
        <v>0.165429781353648</v>
      </c>
      <c r="J24" s="2638">
        <v>19.664421667734501</v>
      </c>
      <c r="K24" s="2638">
        <v>101.92560299930901</v>
      </c>
      <c r="L24" s="2637">
        <v>37.449599406474903</v>
      </c>
      <c r="M24" s="2637">
        <v>39.3752024057844</v>
      </c>
      <c r="N24" s="2638">
        <v>-1.9256029993094901</v>
      </c>
      <c r="O24" s="2638">
        <v>100</v>
      </c>
      <c r="P24" s="2656"/>
    </row>
    <row r="25" spans="1:16" ht="37.5" customHeight="1" x14ac:dyDescent="0.45">
      <c r="A25" s="2636">
        <v>2020</v>
      </c>
      <c r="B25" s="2637">
        <v>76.865755573653786</v>
      </c>
      <c r="C25" s="2637">
        <v>7.8334101596709225</v>
      </c>
      <c r="D25" s="2637">
        <v>0.60182503626021044</v>
      </c>
      <c r="E25" s="2638">
        <v>85.300990769584914</v>
      </c>
      <c r="F25" s="2637">
        <v>17.660747098619584</v>
      </c>
      <c r="G25" s="2637">
        <v>0.38728529605790379</v>
      </c>
      <c r="H25" s="2637">
        <v>1.4213418560719995E-2</v>
      </c>
      <c r="I25" s="2637">
        <v>0.16142116077289465</v>
      </c>
      <c r="J25" s="2638">
        <v>18.223666974011095</v>
      </c>
      <c r="K25" s="2638">
        <v>103.52465774359601</v>
      </c>
      <c r="L25" s="2637">
        <v>31.525420476921962</v>
      </c>
      <c r="M25" s="2637">
        <v>-35.050078220517982</v>
      </c>
      <c r="N25" s="2638">
        <v>-3.5246577435960185</v>
      </c>
      <c r="O25" s="2638">
        <v>100</v>
      </c>
      <c r="P25" s="2656"/>
    </row>
    <row r="26" spans="1:16" ht="37.5" customHeight="1" x14ac:dyDescent="0.45">
      <c r="A26" s="2636">
        <v>2021</v>
      </c>
      <c r="B26" s="2637">
        <v>77.008217267593579</v>
      </c>
      <c r="C26" s="2637">
        <v>8.0056530865884579</v>
      </c>
      <c r="D26" s="2637">
        <v>0.54704371566367382</v>
      </c>
      <c r="E26" s="2638">
        <v>85.560914069845722</v>
      </c>
      <c r="F26" s="2637">
        <v>16.753650441526112</v>
      </c>
      <c r="G26" s="2637">
        <v>0.21624292041176246</v>
      </c>
      <c r="H26" s="2637">
        <v>-5.3863282496595888E-2</v>
      </c>
      <c r="I26" s="2637">
        <v>0.12064782508104148</v>
      </c>
      <c r="J26" s="2638">
        <v>17.036677904522321</v>
      </c>
      <c r="K26" s="2638">
        <v>102.59759197436804</v>
      </c>
      <c r="L26" s="2637">
        <v>30.055119471218983</v>
      </c>
      <c r="M26" s="2637">
        <v>-32.652711445587023</v>
      </c>
      <c r="N26" s="2638">
        <v>-2.5975919743680391</v>
      </c>
      <c r="O26" s="2638">
        <v>100</v>
      </c>
      <c r="P26" s="2656"/>
    </row>
    <row r="27" spans="1:16" ht="37.5" customHeight="1" x14ac:dyDescent="0.45">
      <c r="A27" s="2636">
        <v>2022</v>
      </c>
      <c r="B27" s="2637">
        <v>77.232563954273019</v>
      </c>
      <c r="C27" s="2637">
        <v>6.6525343276449416</v>
      </c>
      <c r="D27" s="2637">
        <v>0.49441839355029177</v>
      </c>
      <c r="E27" s="2638">
        <v>84.379516675468253</v>
      </c>
      <c r="F27" s="2637">
        <v>16.204583559059266</v>
      </c>
      <c r="G27" s="2637">
        <v>0.21289338164333879</v>
      </c>
      <c r="H27" s="2637">
        <v>-0.10542102179629546</v>
      </c>
      <c r="I27" s="2637">
        <v>9.5796095217063157E-2</v>
      </c>
      <c r="J27" s="2638">
        <v>16.407852014123378</v>
      </c>
      <c r="K27" s="2638">
        <v>100.78736868959164</v>
      </c>
      <c r="L27" s="2637">
        <v>34.664043557995747</v>
      </c>
      <c r="M27" s="2637">
        <v>-35.451412247587392</v>
      </c>
      <c r="N27" s="2638">
        <v>-0.78736868959162187</v>
      </c>
      <c r="O27" s="2638">
        <v>100</v>
      </c>
      <c r="P27" s="2656"/>
    </row>
    <row r="28" spans="1:16" ht="37.5" customHeight="1" x14ac:dyDescent="0.45">
      <c r="A28" s="2636">
        <v>2023</v>
      </c>
      <c r="B28" s="2637">
        <v>84.836739154393243</v>
      </c>
      <c r="C28" s="2637">
        <v>5.4993384878931391</v>
      </c>
      <c r="D28" s="2637">
        <v>0.41082214659919669</v>
      </c>
      <c r="E28" s="2638">
        <v>90.746899788885585</v>
      </c>
      <c r="F28" s="2637">
        <v>9.8216384449627068</v>
      </c>
      <c r="G28" s="2637">
        <v>0.16589039132872463</v>
      </c>
      <c r="H28" s="2637">
        <v>1.1921943901439181E-2</v>
      </c>
      <c r="I28" s="2637">
        <v>7.1642690118201235E-2</v>
      </c>
      <c r="J28" s="2638">
        <v>10.071093470311077</v>
      </c>
      <c r="K28" s="2638">
        <v>100.81799325919667</v>
      </c>
      <c r="L28" s="2637">
        <v>31.486130377476179</v>
      </c>
      <c r="M28" s="2637">
        <v>-32.304123636672841</v>
      </c>
      <c r="N28" s="2638">
        <v>-0.81799325919666033</v>
      </c>
      <c r="O28" s="2638">
        <v>100</v>
      </c>
      <c r="P28" s="2656"/>
    </row>
    <row r="29" spans="1:16" ht="37.5" customHeight="1" x14ac:dyDescent="0.45">
      <c r="A29" s="2636">
        <v>2024</v>
      </c>
      <c r="B29" s="2637">
        <v>82.554435436374945</v>
      </c>
      <c r="C29" s="2637">
        <v>4.8021817591720968</v>
      </c>
      <c r="D29" s="2637">
        <v>0.36596823501528969</v>
      </c>
      <c r="E29" s="2638">
        <v>87.722585430562319</v>
      </c>
      <c r="F29" s="2637">
        <v>8.6565996162224437</v>
      </c>
      <c r="G29" s="2637">
        <v>0.13807894915754684</v>
      </c>
      <c r="H29" s="2637">
        <v>-3.6586826897797173E-2</v>
      </c>
      <c r="I29" s="2637">
        <v>5.6716821793315664E-2</v>
      </c>
      <c r="J29" s="2638">
        <v>8.8148085602755071</v>
      </c>
      <c r="K29" s="2638">
        <v>96.537393990837828</v>
      </c>
      <c r="L29" s="2637">
        <v>36.162738189678365</v>
      </c>
      <c r="M29" s="2637">
        <v>-32.700132180516192</v>
      </c>
      <c r="N29" s="2638">
        <v>3.4626060091621764</v>
      </c>
      <c r="O29" s="2638">
        <v>100</v>
      </c>
      <c r="P29" s="2656"/>
    </row>
    <row r="30" spans="1:16" ht="37.5" customHeight="1" thickBot="1" x14ac:dyDescent="0.5">
      <c r="A30" s="2643">
        <v>2025</v>
      </c>
      <c r="B30" s="2644">
        <v>79.3855983130357</v>
      </c>
      <c r="C30" s="2644">
        <v>4.3404007760746941</v>
      </c>
      <c r="D30" s="2644">
        <v>0.29395380344242161</v>
      </c>
      <c r="E30" s="2646">
        <v>84.019952892552823</v>
      </c>
      <c r="F30" s="2644">
        <v>7.9977353953341339</v>
      </c>
      <c r="G30" s="2644">
        <v>0.11388168089252984</v>
      </c>
      <c r="H30" s="2644">
        <v>-5.2127934261915476E-2</v>
      </c>
      <c r="I30" s="2644">
        <v>5.1301660817215156E-2</v>
      </c>
      <c r="J30" s="2646">
        <v>8.1107908027819633</v>
      </c>
      <c r="K30" s="2646">
        <v>92.130743695334786</v>
      </c>
      <c r="L30" s="2644">
        <v>35.68715520195785</v>
      </c>
      <c r="M30" s="2644">
        <v>-27.817898897292633</v>
      </c>
      <c r="N30" s="2646">
        <v>7.8692563046652193</v>
      </c>
      <c r="O30" s="2646">
        <v>100</v>
      </c>
      <c r="P30" s="2657"/>
    </row>
    <row r="31" spans="1:16" ht="16.5" hidden="1" customHeight="1" x14ac:dyDescent="0.45">
      <c r="A31" s="2690" t="s">
        <v>1522</v>
      </c>
      <c r="C31" s="2662"/>
      <c r="D31" s="2662"/>
    </row>
    <row r="32" spans="1:16" ht="21.75" customHeight="1" thickTop="1" x14ac:dyDescent="0.45">
      <c r="A32" s="2691" t="s">
        <v>1523</v>
      </c>
      <c r="E32" s="2624"/>
      <c r="J32" s="2624"/>
    </row>
    <row r="39" spans="1:1" x14ac:dyDescent="0.45">
      <c r="A39" s="2624" t="s">
        <v>1535</v>
      </c>
    </row>
    <row r="40" spans="1:1" x14ac:dyDescent="0.45">
      <c r="A40" s="2624" t="s">
        <v>1536</v>
      </c>
    </row>
  </sheetData>
  <mergeCells count="1">
    <mergeCell ref="A1:N1"/>
  </mergeCells>
  <printOptions horizontalCentered="1"/>
  <pageMargins left="0" right="0" top="0.39370078740157483" bottom="0.51181102362204722" header="0.31496062992125984" footer="0.31496062992125984"/>
  <pageSetup scale="50" orientation="landscape" r:id="rId1"/>
  <headerFooter>
    <oddHeader>&amp;C&amp;"Aptos"&amp;10&amp;K000000 PUBLIC&amp;1#_x000D_&amp;"Arialri"&amp;10&amp;K000000&amp;G</oddHeader>
    <oddFooter>&amp;C42_x000D_&amp;1#&amp;"Aptos"&amp;10&amp;K000000 PUBLIC</oddFooter>
  </headerFooter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0952A-0389-4E35-89A7-91CBB64217AE}">
  <dimension ref="A1:EA40"/>
  <sheetViews>
    <sheetView showGridLines="0" zoomScale="60" zoomScaleNormal="60" workbookViewId="0">
      <selection activeCell="A40" sqref="A40"/>
    </sheetView>
  </sheetViews>
  <sheetFormatPr defaultColWidth="9.1796875" defaultRowHeight="21" x14ac:dyDescent="0.5"/>
  <cols>
    <col min="1" max="1" width="35" style="2694" customWidth="1"/>
    <col min="2" max="15" width="13.1796875" style="2694" customWidth="1"/>
    <col min="16" max="16384" width="9.1796875" style="2694"/>
  </cols>
  <sheetData>
    <row r="1" spans="1:15" ht="24" customHeight="1" x14ac:dyDescent="0.5">
      <c r="A1" s="2692"/>
      <c r="B1" s="2692"/>
      <c r="C1" s="2692"/>
      <c r="D1" s="2692"/>
      <c r="E1" s="2692"/>
      <c r="F1" s="2692"/>
      <c r="G1" s="2692"/>
      <c r="H1" s="2692"/>
      <c r="I1" s="2692"/>
      <c r="J1" s="2692"/>
      <c r="K1" s="2692"/>
      <c r="L1" s="2693"/>
      <c r="M1" s="2692"/>
      <c r="N1" s="2692"/>
      <c r="O1" s="2692"/>
    </row>
    <row r="2" spans="1:15" ht="24" customHeight="1" x14ac:dyDescent="0.5">
      <c r="A2" s="2692"/>
      <c r="B2" s="2692"/>
      <c r="C2" s="2692"/>
      <c r="D2" s="2692"/>
      <c r="E2" s="2692"/>
      <c r="F2" s="2692"/>
      <c r="G2" s="2692"/>
      <c r="H2" s="2692"/>
      <c r="I2" s="2692"/>
      <c r="J2" s="2692"/>
      <c r="K2" s="2692"/>
      <c r="L2" s="2693"/>
      <c r="M2" s="2692"/>
      <c r="N2" s="2692"/>
      <c r="O2" s="2692"/>
    </row>
    <row r="3" spans="1:15" ht="24" customHeight="1" x14ac:dyDescent="0.5">
      <c r="A3" s="2692"/>
      <c r="B3" s="2692"/>
      <c r="C3" s="2692"/>
      <c r="D3" s="2692"/>
      <c r="E3" s="2692"/>
      <c r="F3" s="2692"/>
      <c r="G3" s="2692"/>
      <c r="H3" s="2692"/>
      <c r="I3" s="2692"/>
      <c r="J3" s="2692"/>
      <c r="K3" s="2692"/>
      <c r="L3" s="2693"/>
      <c r="M3" s="2692"/>
      <c r="N3" s="2692"/>
      <c r="O3" s="2692"/>
    </row>
    <row r="4" spans="1:15" ht="24" customHeight="1" x14ac:dyDescent="0.5">
      <c r="A4" s="2692"/>
      <c r="B4" s="2692"/>
      <c r="C4" s="2692"/>
      <c r="D4" s="2692"/>
      <c r="E4" s="2692"/>
      <c r="F4" s="2692"/>
      <c r="G4" s="2692"/>
      <c r="H4" s="2692"/>
      <c r="I4" s="2692"/>
      <c r="J4" s="2692"/>
      <c r="K4" s="2692"/>
      <c r="L4" s="2693"/>
      <c r="M4" s="2692"/>
      <c r="N4" s="2692"/>
      <c r="O4" s="2692"/>
    </row>
    <row r="5" spans="1:15" ht="24" customHeight="1" x14ac:dyDescent="0.5">
      <c r="A5" s="2692"/>
      <c r="B5" s="2692"/>
      <c r="C5" s="2692"/>
      <c r="D5" s="2692"/>
      <c r="E5" s="2692"/>
      <c r="F5" s="2692"/>
      <c r="G5" s="2692"/>
      <c r="H5" s="2692"/>
      <c r="I5" s="2692"/>
      <c r="J5" s="2692"/>
      <c r="K5" s="2692"/>
      <c r="L5" s="2693"/>
      <c r="M5" s="2692"/>
      <c r="N5" s="2692"/>
      <c r="O5" s="2692"/>
    </row>
    <row r="6" spans="1:15" ht="24" customHeight="1" x14ac:dyDescent="0.5">
      <c r="A6" s="2692"/>
      <c r="B6" s="2692"/>
      <c r="C6" s="2692"/>
      <c r="D6" s="2692"/>
      <c r="E6" s="2692"/>
      <c r="F6" s="2692"/>
      <c r="G6" s="2692"/>
      <c r="H6" s="2692"/>
      <c r="I6" s="2692"/>
      <c r="J6" s="2692"/>
      <c r="K6" s="2692"/>
      <c r="L6" s="2693"/>
      <c r="M6" s="2692"/>
      <c r="N6" s="2692"/>
      <c r="O6" s="2692"/>
    </row>
    <row r="7" spans="1:15" ht="24" customHeight="1" x14ac:dyDescent="0.5">
      <c r="A7" s="2692"/>
      <c r="B7" s="2692"/>
      <c r="C7" s="2692"/>
      <c r="D7" s="2692"/>
      <c r="E7" s="2692"/>
      <c r="F7" s="2692"/>
      <c r="G7" s="2692"/>
      <c r="H7" s="2692"/>
      <c r="I7" s="2692"/>
      <c r="J7" s="2692"/>
      <c r="K7" s="2692"/>
      <c r="L7" s="2693"/>
      <c r="M7" s="2692"/>
      <c r="N7" s="2692"/>
      <c r="O7" s="2692"/>
    </row>
    <row r="8" spans="1:15" ht="24" customHeight="1" x14ac:dyDescent="0.5">
      <c r="A8" s="2692"/>
      <c r="B8" s="2692"/>
      <c r="C8" s="2692"/>
      <c r="D8" s="2692"/>
      <c r="E8" s="2692"/>
      <c r="F8" s="2692"/>
      <c r="G8" s="2692"/>
      <c r="H8" s="2692"/>
      <c r="I8" s="2692"/>
      <c r="J8" s="2692"/>
      <c r="K8" s="2692"/>
      <c r="L8" s="2693"/>
      <c r="M8" s="2692"/>
      <c r="N8" s="2692"/>
      <c r="O8" s="2692"/>
    </row>
    <row r="9" spans="1:15" ht="24" customHeight="1" x14ac:dyDescent="0.5">
      <c r="A9" s="2692"/>
      <c r="B9" s="2692"/>
      <c r="C9" s="2692"/>
      <c r="D9" s="2692"/>
      <c r="E9" s="2692"/>
      <c r="F9" s="2692"/>
      <c r="G9" s="2692"/>
      <c r="H9" s="2692"/>
      <c r="I9" s="2692"/>
      <c r="J9" s="2692"/>
      <c r="K9" s="2692"/>
      <c r="L9" s="2693"/>
      <c r="M9" s="2692"/>
      <c r="N9" s="2692"/>
      <c r="O9" s="2692"/>
    </row>
    <row r="10" spans="1:15" ht="24" customHeight="1" x14ac:dyDescent="0.5">
      <c r="A10" s="2692"/>
      <c r="B10" s="2692"/>
      <c r="C10" s="2692"/>
      <c r="D10" s="2692"/>
      <c r="E10" s="2692"/>
      <c r="F10" s="2692"/>
      <c r="G10" s="2692"/>
      <c r="H10" s="2692"/>
      <c r="I10" s="2692"/>
      <c r="J10" s="2692"/>
      <c r="K10" s="2692"/>
      <c r="L10" s="2693"/>
      <c r="M10" s="2692"/>
      <c r="N10" s="2692"/>
      <c r="O10" s="2692"/>
    </row>
    <row r="11" spans="1:15" ht="24" customHeight="1" x14ac:dyDescent="0.5">
      <c r="A11" s="2692"/>
      <c r="B11" s="2692"/>
      <c r="C11" s="2692"/>
      <c r="D11" s="2692"/>
      <c r="E11" s="2692"/>
      <c r="F11" s="2692"/>
      <c r="G11" s="2692"/>
      <c r="H11" s="2692"/>
      <c r="I11" s="2692"/>
      <c r="J11" s="2692"/>
      <c r="K11" s="2692"/>
      <c r="L11" s="2693"/>
      <c r="M11" s="2692"/>
      <c r="N11" s="2692"/>
      <c r="O11" s="2692"/>
    </row>
    <row r="12" spans="1:15" ht="24" customHeight="1" x14ac:dyDescent="0.5">
      <c r="A12" s="2692"/>
      <c r="B12" s="2692"/>
      <c r="C12" s="2692"/>
      <c r="D12" s="2692"/>
      <c r="E12" s="2692"/>
      <c r="F12" s="2692"/>
      <c r="G12" s="2692"/>
      <c r="H12" s="2692"/>
      <c r="I12" s="2692"/>
      <c r="J12" s="2692"/>
      <c r="K12" s="2692"/>
      <c r="L12" s="2693"/>
      <c r="M12" s="2692"/>
      <c r="N12" s="2692"/>
      <c r="O12" s="2692"/>
    </row>
    <row r="13" spans="1:15" ht="24" customHeight="1" x14ac:dyDescent="0.5">
      <c r="A13" s="2692"/>
      <c r="B13" s="2692"/>
      <c r="C13" s="2692"/>
      <c r="D13" s="2692"/>
      <c r="E13" s="2692"/>
      <c r="F13" s="2692"/>
      <c r="G13" s="2692"/>
      <c r="H13" s="2692"/>
      <c r="I13" s="2692"/>
      <c r="J13" s="2692"/>
      <c r="K13" s="2692"/>
      <c r="L13" s="2693"/>
      <c r="M13" s="2692"/>
      <c r="N13" s="2692"/>
      <c r="O13" s="2692"/>
    </row>
    <row r="14" spans="1:15" ht="24" customHeight="1" x14ac:dyDescent="0.5">
      <c r="A14" s="2692"/>
      <c r="B14" s="2692"/>
      <c r="C14" s="2692"/>
      <c r="D14" s="2692"/>
      <c r="E14" s="2692"/>
      <c r="F14" s="2692"/>
      <c r="G14" s="2692"/>
      <c r="H14" s="2692"/>
      <c r="I14" s="2692"/>
      <c r="J14" s="2692"/>
      <c r="K14" s="2692"/>
      <c r="L14" s="2693"/>
      <c r="M14" s="2692"/>
      <c r="N14" s="2692"/>
      <c r="O14" s="2692"/>
    </row>
    <row r="15" spans="1:15" ht="24" customHeight="1" x14ac:dyDescent="0.5">
      <c r="A15" s="2692"/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3"/>
      <c r="M15" s="2692"/>
      <c r="N15" s="2692"/>
      <c r="O15" s="2692"/>
    </row>
    <row r="16" spans="1:15" ht="24" customHeight="1" x14ac:dyDescent="0.5">
      <c r="A16" s="2692"/>
      <c r="B16" s="2692"/>
      <c r="C16" s="2692"/>
      <c r="D16" s="2692"/>
      <c r="E16" s="2692"/>
      <c r="F16" s="2692"/>
      <c r="G16" s="2692"/>
      <c r="H16" s="2692"/>
      <c r="I16" s="2692"/>
      <c r="J16" s="2692"/>
      <c r="K16" s="2692"/>
      <c r="L16" s="2693"/>
      <c r="M16" s="2692"/>
      <c r="N16" s="2692"/>
      <c r="O16" s="2692"/>
    </row>
    <row r="17" spans="1:131" ht="24" customHeight="1" x14ac:dyDescent="0.5">
      <c r="A17" s="2692"/>
      <c r="B17" s="2692"/>
      <c r="C17" s="2692"/>
      <c r="D17" s="2692"/>
      <c r="E17" s="2692"/>
      <c r="F17" s="2692"/>
      <c r="G17" s="2692"/>
      <c r="H17" s="2692"/>
      <c r="I17" s="2692"/>
      <c r="J17" s="2692"/>
      <c r="K17" s="2692"/>
      <c r="L17" s="2693"/>
      <c r="M17" s="2692"/>
      <c r="N17" s="2692"/>
      <c r="O17" s="2692"/>
    </row>
    <row r="18" spans="1:131" ht="24" customHeight="1" x14ac:dyDescent="0.5">
      <c r="A18" s="2692"/>
      <c r="B18" s="2692"/>
      <c r="C18" s="2692"/>
      <c r="D18" s="2692"/>
      <c r="E18" s="2692"/>
      <c r="F18" s="2692"/>
      <c r="G18" s="2692"/>
      <c r="H18" s="2692"/>
      <c r="I18" s="2692"/>
      <c r="J18" s="2692"/>
      <c r="K18" s="2692"/>
      <c r="L18" s="2693"/>
      <c r="M18" s="2692"/>
      <c r="N18" s="2692"/>
      <c r="O18" s="2692"/>
    </row>
    <row r="19" spans="1:131" ht="24" customHeight="1" x14ac:dyDescent="0.5">
      <c r="A19" s="2692"/>
      <c r="B19" s="2692"/>
      <c r="C19" s="2692"/>
      <c r="D19" s="2692"/>
      <c r="E19" s="2692"/>
      <c r="F19" s="2692"/>
      <c r="G19" s="2692"/>
      <c r="H19" s="2692"/>
      <c r="I19" s="2692"/>
      <c r="J19" s="2692"/>
      <c r="K19" s="2692"/>
      <c r="L19" s="2693"/>
      <c r="M19" s="2692"/>
      <c r="N19" s="2692"/>
      <c r="O19" s="2692"/>
    </row>
    <row r="20" spans="1:131" ht="24" customHeight="1" x14ac:dyDescent="0.5">
      <c r="A20" s="2692"/>
      <c r="B20" s="2692"/>
      <c r="C20" s="2692"/>
      <c r="D20" s="2692"/>
      <c r="E20" s="2692"/>
      <c r="F20" s="2692"/>
      <c r="G20" s="2692"/>
      <c r="H20" s="2692"/>
      <c r="I20" s="2692"/>
      <c r="J20" s="2692"/>
      <c r="K20" s="2692"/>
      <c r="L20" s="2693"/>
      <c r="M20" s="2692"/>
      <c r="N20" s="2692"/>
      <c r="O20" s="2692"/>
      <c r="EA20" s="2695"/>
    </row>
    <row r="21" spans="1:131" ht="24" customHeight="1" x14ac:dyDescent="0.5">
      <c r="A21" s="2692"/>
      <c r="B21" s="2692"/>
      <c r="C21" s="2692"/>
      <c r="D21" s="2692"/>
      <c r="E21" s="2692"/>
      <c r="F21" s="2692"/>
      <c r="G21" s="2692"/>
      <c r="H21" s="2692"/>
      <c r="I21" s="2692"/>
      <c r="J21" s="2692"/>
      <c r="K21" s="2692"/>
      <c r="L21" s="2693"/>
      <c r="M21" s="2692"/>
      <c r="N21" s="2692"/>
      <c r="O21" s="2692"/>
    </row>
    <row r="22" spans="1:131" ht="24" customHeight="1" x14ac:dyDescent="0.5">
      <c r="A22" s="2692"/>
      <c r="B22" s="2692"/>
      <c r="C22" s="2692"/>
      <c r="D22" s="2692"/>
      <c r="E22" s="2692"/>
      <c r="F22" s="2696"/>
      <c r="G22" s="2692"/>
      <c r="H22" s="2692"/>
      <c r="I22" s="2692"/>
      <c r="J22" s="2692"/>
      <c r="K22" s="2692"/>
      <c r="L22" s="2693"/>
      <c r="M22" s="2692"/>
      <c r="N22" s="2692"/>
      <c r="O22" s="2692"/>
    </row>
    <row r="23" spans="1:131" ht="24" customHeight="1" x14ac:dyDescent="0.5">
      <c r="A23" s="2692"/>
      <c r="B23" s="2692"/>
      <c r="C23" s="2692"/>
      <c r="D23" s="2692"/>
      <c r="E23" s="2692"/>
      <c r="F23" s="2692"/>
      <c r="G23" s="2692"/>
      <c r="H23" s="2692"/>
      <c r="I23" s="2692"/>
      <c r="J23" s="2692"/>
      <c r="K23" s="2692"/>
      <c r="L23" s="2693"/>
      <c r="M23" s="2692"/>
      <c r="N23" s="2692"/>
      <c r="O23" s="2692"/>
    </row>
    <row r="24" spans="1:131" ht="24" customHeight="1" x14ac:dyDescent="0.5">
      <c r="A24" s="2692"/>
      <c r="B24" s="2692"/>
      <c r="C24" s="2692"/>
      <c r="D24" s="2692"/>
      <c r="E24" s="2692"/>
      <c r="F24" s="2692"/>
      <c r="G24" s="2692"/>
      <c r="H24" s="2692"/>
      <c r="I24" s="2692"/>
      <c r="J24" s="2692"/>
      <c r="K24" s="2692"/>
      <c r="L24" s="2693"/>
      <c r="M24" s="2692"/>
      <c r="N24" s="2692"/>
      <c r="O24" s="2692"/>
    </row>
    <row r="25" spans="1:131" ht="24" customHeight="1" x14ac:dyDescent="0.5">
      <c r="A25" s="2692"/>
      <c r="B25" s="2692"/>
      <c r="C25" s="2692"/>
      <c r="D25" s="2692"/>
      <c r="E25" s="2692"/>
      <c r="F25" s="2692"/>
      <c r="G25" s="2692"/>
      <c r="H25" s="2692"/>
      <c r="I25" s="2692"/>
      <c r="J25" s="2692"/>
      <c r="K25" s="2692"/>
      <c r="L25" s="2693"/>
      <c r="M25" s="2692"/>
      <c r="N25" s="2692"/>
      <c r="O25" s="2692"/>
    </row>
    <row r="26" spans="1:131" ht="24" customHeight="1" x14ac:dyDescent="0.5">
      <c r="A26" s="2692"/>
      <c r="B26" s="2692"/>
      <c r="C26" s="2692"/>
      <c r="D26" s="2692"/>
      <c r="E26" s="2692"/>
      <c r="F26" s="2692"/>
      <c r="G26" s="2692"/>
      <c r="H26" s="2692"/>
      <c r="I26" s="2692"/>
      <c r="J26" s="2692"/>
      <c r="K26" s="2692"/>
      <c r="L26" s="2693"/>
      <c r="M26" s="2692"/>
      <c r="N26" s="2692"/>
      <c r="O26" s="2692"/>
    </row>
    <row r="27" spans="1:131" ht="24" customHeight="1" x14ac:dyDescent="0.5">
      <c r="A27" s="2692"/>
      <c r="B27" s="2692"/>
      <c r="C27" s="2692"/>
      <c r="D27" s="2692"/>
      <c r="E27" s="2692"/>
      <c r="F27" s="2692"/>
      <c r="G27" s="2692"/>
      <c r="H27" s="2692"/>
      <c r="I27" s="2692"/>
      <c r="J27" s="2692"/>
      <c r="K27" s="2692"/>
      <c r="L27" s="2693"/>
      <c r="M27" s="2692"/>
      <c r="N27" s="2692"/>
      <c r="O27" s="2692"/>
    </row>
    <row r="28" spans="1:131" ht="24" customHeight="1" x14ac:dyDescent="0.5">
      <c r="A28" s="2692"/>
      <c r="B28" s="2692"/>
      <c r="C28" s="2692"/>
      <c r="D28" s="2692"/>
      <c r="E28" s="2692"/>
      <c r="F28" s="2692"/>
      <c r="G28" s="2692"/>
      <c r="H28" s="2692"/>
      <c r="I28" s="2692"/>
      <c r="J28" s="2692"/>
      <c r="K28" s="2692"/>
      <c r="L28" s="2693"/>
      <c r="M28" s="2692"/>
      <c r="N28" s="2692"/>
      <c r="O28" s="2692"/>
    </row>
    <row r="29" spans="1:131" ht="24" customHeight="1" x14ac:dyDescent="0.5">
      <c r="A29" s="2692"/>
      <c r="B29" s="2692"/>
      <c r="C29" s="2692"/>
      <c r="D29" s="2692"/>
      <c r="E29" s="2692"/>
      <c r="F29" s="2692"/>
      <c r="G29" s="2692"/>
      <c r="H29" s="2692"/>
      <c r="I29" s="2692"/>
      <c r="J29" s="2692"/>
      <c r="K29" s="2692"/>
      <c r="L29" s="2693"/>
      <c r="M29" s="2692"/>
      <c r="N29" s="2692"/>
      <c r="O29" s="2692"/>
    </row>
    <row r="30" spans="1:131" ht="24" customHeight="1" x14ac:dyDescent="0.5">
      <c r="A30" s="2692"/>
      <c r="B30" s="2692"/>
      <c r="C30" s="2692"/>
      <c r="D30" s="2692"/>
      <c r="E30" s="2692"/>
      <c r="F30" s="2692"/>
      <c r="G30" s="2692"/>
      <c r="H30" s="2692"/>
      <c r="I30" s="2692"/>
      <c r="J30" s="2692"/>
      <c r="K30" s="2692"/>
      <c r="L30" s="2693"/>
      <c r="M30" s="2692"/>
      <c r="N30" s="2692"/>
      <c r="O30" s="2692"/>
    </row>
    <row r="31" spans="1:131" ht="24" customHeight="1" x14ac:dyDescent="0.5">
      <c r="A31" s="2692"/>
      <c r="B31" s="2692"/>
      <c r="C31" s="2692"/>
      <c r="D31" s="2692"/>
      <c r="E31" s="2692"/>
      <c r="F31" s="2692"/>
      <c r="G31" s="2692"/>
      <c r="H31" s="2692"/>
      <c r="I31" s="2692"/>
      <c r="J31" s="2692"/>
      <c r="K31" s="2692"/>
      <c r="L31" s="2693"/>
      <c r="M31" s="2692"/>
      <c r="N31" s="2692"/>
      <c r="O31" s="2692"/>
    </row>
    <row r="32" spans="1:131" ht="24" customHeight="1" x14ac:dyDescent="0.5">
      <c r="A32" s="2692"/>
      <c r="B32" s="2692"/>
      <c r="C32" s="2692"/>
      <c r="D32" s="2692"/>
      <c r="E32" s="2692"/>
      <c r="F32" s="2692"/>
      <c r="G32" s="2696"/>
      <c r="H32" s="2692"/>
      <c r="I32" s="2697"/>
      <c r="J32" s="2692"/>
      <c r="K32" s="2692"/>
      <c r="L32" s="2693"/>
      <c r="M32" s="2692"/>
      <c r="N32" s="2692"/>
      <c r="O32" s="2692"/>
    </row>
    <row r="33" spans="1:15" ht="24" customHeight="1" x14ac:dyDescent="0.5">
      <c r="A33" s="2692"/>
      <c r="B33" s="2692"/>
      <c r="C33" s="2692"/>
      <c r="D33" s="2692"/>
      <c r="E33" s="2692"/>
      <c r="F33" s="2692" t="s">
        <v>56</v>
      </c>
      <c r="G33" s="2692"/>
      <c r="H33" s="2692"/>
      <c r="I33" s="2692"/>
      <c r="J33" s="2692"/>
      <c r="K33" s="2692"/>
      <c r="L33" s="2693"/>
      <c r="M33" s="2692"/>
      <c r="N33" s="2692"/>
      <c r="O33" s="2692"/>
    </row>
    <row r="34" spans="1:15" ht="24" customHeight="1" x14ac:dyDescent="0.5">
      <c r="A34" s="2692"/>
      <c r="B34" s="2692"/>
      <c r="C34" s="2692"/>
      <c r="D34" s="2692"/>
      <c r="E34" s="2692"/>
      <c r="F34" s="2692"/>
      <c r="G34" s="2692"/>
      <c r="H34" s="2692"/>
      <c r="I34" s="2692"/>
      <c r="J34" s="2692"/>
      <c r="K34" s="2692"/>
      <c r="L34" s="2693"/>
      <c r="M34" s="2692"/>
      <c r="N34" s="2692"/>
      <c r="O34" s="2692"/>
    </row>
    <row r="35" spans="1:15" ht="24" customHeight="1" x14ac:dyDescent="0.6">
      <c r="A35" s="2692"/>
      <c r="B35" s="2692"/>
      <c r="C35" s="2692"/>
      <c r="D35" s="2692"/>
      <c r="E35" s="2692"/>
      <c r="F35" s="2698"/>
      <c r="G35" s="2692"/>
      <c r="H35" s="2692"/>
      <c r="I35" s="2692"/>
      <c r="J35" s="2692"/>
      <c r="K35" s="2692"/>
      <c r="L35" s="2693"/>
      <c r="M35" s="2692"/>
      <c r="N35" s="2692"/>
      <c r="O35" s="2692"/>
    </row>
    <row r="36" spans="1:15" ht="24" customHeight="1" x14ac:dyDescent="0.5">
      <c r="A36" s="2692"/>
      <c r="B36" s="2692"/>
      <c r="C36" s="2692"/>
      <c r="D36" s="2692"/>
      <c r="E36" s="2692"/>
      <c r="F36" s="2699"/>
      <c r="G36" s="2699"/>
      <c r="H36" s="2692"/>
      <c r="I36" s="2692"/>
      <c r="J36" s="2692"/>
      <c r="K36" s="2692"/>
      <c r="L36" s="2693"/>
      <c r="M36" s="2692"/>
      <c r="N36" s="2692"/>
      <c r="O36" s="2692"/>
    </row>
    <row r="37" spans="1:15" ht="24" customHeight="1" x14ac:dyDescent="0.5">
      <c r="A37" s="2692"/>
      <c r="B37" s="2692"/>
      <c r="C37" s="2692"/>
      <c r="D37" s="2692"/>
      <c r="E37" s="2692"/>
      <c r="F37" s="2699"/>
      <c r="G37" s="2699"/>
      <c r="H37" s="2692"/>
      <c r="I37" s="2692"/>
      <c r="J37" s="2692"/>
      <c r="K37" s="2692"/>
      <c r="L37" s="2693"/>
      <c r="M37" s="2692"/>
      <c r="N37" s="2692"/>
      <c r="O37" s="2692"/>
    </row>
    <row r="38" spans="1:15" ht="24" customHeight="1" x14ac:dyDescent="0.5">
      <c r="A38" s="2692"/>
      <c r="B38" s="2692"/>
      <c r="C38" s="2692"/>
      <c r="D38" s="2692"/>
      <c r="E38" s="2692"/>
      <c r="F38" s="2699"/>
      <c r="G38" s="2699"/>
      <c r="H38" s="2700"/>
      <c r="I38" s="2692"/>
      <c r="J38" s="2700"/>
      <c r="K38" s="2692"/>
      <c r="L38" s="2693"/>
      <c r="M38" s="2692"/>
      <c r="N38" s="2692"/>
      <c r="O38" s="2692"/>
    </row>
    <row r="39" spans="1:15" ht="24" customHeight="1" x14ac:dyDescent="0.7">
      <c r="A39" s="2692" t="s">
        <v>1535</v>
      </c>
      <c r="B39" s="2692"/>
      <c r="C39" s="2692"/>
      <c r="D39" s="2692"/>
      <c r="E39" s="2692"/>
      <c r="F39" s="2699"/>
      <c r="G39" s="2699"/>
      <c r="H39" s="2692"/>
      <c r="I39" s="2700"/>
      <c r="J39" s="2700"/>
      <c r="K39" s="2692"/>
      <c r="L39" s="2693"/>
      <c r="M39" s="2701" t="s">
        <v>0</v>
      </c>
      <c r="N39" s="2692"/>
      <c r="O39" s="2692"/>
    </row>
    <row r="40" spans="1:15" ht="24" customHeight="1" x14ac:dyDescent="0.5">
      <c r="A40" s="2692" t="s">
        <v>1536</v>
      </c>
      <c r="B40" s="2692"/>
      <c r="C40" s="2692"/>
      <c r="D40" s="2692"/>
      <c r="E40" s="2692"/>
      <c r="F40" s="2692"/>
      <c r="G40" s="2692"/>
      <c r="H40" s="2692"/>
      <c r="I40" s="2692"/>
      <c r="J40" s="2692"/>
      <c r="K40" s="2692"/>
      <c r="L40" s="2693"/>
      <c r="M40" s="2692"/>
      <c r="N40" s="2692"/>
      <c r="O40" s="2692"/>
    </row>
  </sheetData>
  <printOptions horizontalCentered="1" verticalCentered="1"/>
  <pageMargins left="0" right="0" top="0" bottom="0" header="0" footer="0"/>
  <pageSetup scale="64" orientation="landscape" r:id="rId1"/>
  <headerFooter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D7B54-8E4B-4443-9C7B-6F146ADD14F9}">
  <dimension ref="A1:LN45"/>
  <sheetViews>
    <sheetView showGridLines="0" view="pageBreakPreview" zoomScale="60" zoomScaleNormal="100" workbookViewId="0">
      <pane xSplit="1" ySplit="3" topLeftCell="LA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17" x14ac:dyDescent="0.4"/>
  <cols>
    <col min="1" max="1" width="42.54296875" style="212" customWidth="1"/>
    <col min="2" max="7" width="10.1796875" style="212" hidden="1" customWidth="1"/>
    <col min="8" max="10" width="11.1796875" style="212" hidden="1" customWidth="1"/>
    <col min="11" max="81" width="10.1796875" style="212" hidden="1" customWidth="1"/>
    <col min="82" max="82" width="10.1796875" style="286" hidden="1" customWidth="1"/>
    <col min="83" max="206" width="10.1796875" style="212" hidden="1" customWidth="1"/>
    <col min="207" max="217" width="12.1796875" style="212" hidden="1" customWidth="1"/>
    <col min="218" max="277" width="15.453125" style="212" hidden="1" customWidth="1"/>
    <col min="278" max="282" width="14.453125" style="212" hidden="1" customWidth="1"/>
    <col min="283" max="312" width="15.453125" style="212" hidden="1" customWidth="1"/>
    <col min="313" max="319" width="15.453125" style="212" customWidth="1"/>
    <col min="320" max="320" width="17.1796875" style="212" customWidth="1"/>
    <col min="321" max="325" width="16.26953125" style="212" customWidth="1"/>
    <col min="326" max="326" width="7.1796875" style="212" customWidth="1"/>
    <col min="327" max="16384" width="9.1796875" style="212"/>
  </cols>
  <sheetData>
    <row r="1" spans="1:326" ht="32.5" customHeight="1" thickBot="1" x14ac:dyDescent="0.5">
      <c r="A1" s="3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  <c r="AG1" s="206"/>
      <c r="AH1" s="206"/>
      <c r="AI1" s="206"/>
      <c r="AJ1" s="206"/>
      <c r="AK1" s="206"/>
      <c r="AL1" s="206"/>
      <c r="AM1" s="206"/>
      <c r="AN1" s="206"/>
      <c r="AO1" s="206"/>
      <c r="AP1" s="206"/>
      <c r="AQ1" s="206"/>
      <c r="AR1" s="206"/>
      <c r="AS1" s="206"/>
      <c r="AT1" s="206"/>
      <c r="AU1" s="206"/>
      <c r="AV1" s="206"/>
      <c r="AW1" s="206"/>
      <c r="AX1" s="206"/>
      <c r="AY1" s="206"/>
      <c r="AZ1" s="206"/>
      <c r="BA1" s="206"/>
      <c r="BB1" s="206"/>
      <c r="BC1" s="206"/>
      <c r="BD1" s="206"/>
      <c r="BE1" s="206"/>
      <c r="BF1" s="206"/>
      <c r="BG1" s="206"/>
      <c r="BH1" s="206"/>
      <c r="BI1" s="206"/>
      <c r="BJ1" s="206"/>
      <c r="BK1" s="206"/>
      <c r="BL1" s="206"/>
      <c r="BM1" s="207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9"/>
      <c r="CE1" s="208"/>
      <c r="CF1" s="208"/>
      <c r="CG1" s="208"/>
      <c r="CH1" s="208"/>
      <c r="CI1" s="207"/>
      <c r="CJ1" s="207"/>
      <c r="CK1" s="207"/>
      <c r="CL1" s="207"/>
      <c r="CM1" s="207"/>
      <c r="CN1" s="207"/>
      <c r="CO1" s="207"/>
      <c r="CP1" s="207"/>
      <c r="CQ1" s="207"/>
      <c r="CR1" s="207"/>
      <c r="CS1" s="207"/>
      <c r="CT1" s="207"/>
      <c r="CU1" s="207"/>
      <c r="CV1" s="207"/>
      <c r="CW1" s="207"/>
      <c r="CX1" s="207"/>
      <c r="CY1" s="207"/>
      <c r="CZ1" s="207"/>
      <c r="DA1" s="207"/>
      <c r="DB1" s="207"/>
      <c r="DC1" s="207"/>
      <c r="DD1" s="207"/>
      <c r="DE1" s="207"/>
      <c r="DF1" s="207"/>
      <c r="DG1" s="207"/>
      <c r="DH1" s="207"/>
      <c r="DI1" s="207"/>
      <c r="DJ1" s="207"/>
      <c r="DK1" s="207"/>
      <c r="DL1" s="207"/>
      <c r="DM1" s="207"/>
      <c r="DN1" s="207"/>
      <c r="DO1" s="207"/>
      <c r="DP1" s="207"/>
      <c r="DQ1" s="207"/>
      <c r="DR1" s="207"/>
      <c r="DS1" s="207"/>
      <c r="DT1" s="207"/>
      <c r="DU1" s="207"/>
      <c r="DV1" s="207"/>
      <c r="DW1" s="207"/>
      <c r="DX1" s="207"/>
      <c r="DY1" s="207"/>
      <c r="DZ1" s="207"/>
      <c r="EA1" s="207"/>
      <c r="EB1" s="207"/>
      <c r="EC1" s="207"/>
      <c r="ED1" s="207"/>
      <c r="EE1" s="207"/>
      <c r="EF1" s="207"/>
      <c r="EG1" s="207"/>
      <c r="EH1" s="207"/>
      <c r="EI1" s="207"/>
      <c r="EJ1" s="207"/>
      <c r="EK1" s="207"/>
      <c r="EL1" s="207"/>
      <c r="EM1" s="207"/>
      <c r="EN1" s="207"/>
      <c r="EO1" s="207"/>
      <c r="EP1" s="207"/>
      <c r="EQ1" s="207"/>
      <c r="ER1" s="207"/>
      <c r="ES1" s="207"/>
      <c r="ET1" s="207"/>
      <c r="EU1" s="207"/>
      <c r="EV1" s="207"/>
      <c r="EW1" s="207"/>
      <c r="EX1" s="207"/>
      <c r="EY1" s="207"/>
      <c r="EZ1" s="207"/>
      <c r="FA1" s="207"/>
      <c r="FB1" s="207"/>
      <c r="FC1" s="207"/>
      <c r="FD1" s="207"/>
      <c r="FE1" s="207"/>
      <c r="FF1" s="207"/>
      <c r="FG1" s="207"/>
      <c r="FH1" s="207"/>
      <c r="FI1" s="207"/>
      <c r="FJ1" s="207"/>
      <c r="FK1" s="207"/>
      <c r="FL1" s="207"/>
      <c r="FM1" s="207"/>
      <c r="FN1" s="207"/>
      <c r="FO1" s="207"/>
      <c r="FP1" s="207"/>
      <c r="FQ1" s="207"/>
      <c r="FR1" s="207"/>
      <c r="FS1" s="207"/>
      <c r="FT1" s="207"/>
      <c r="FU1" s="207"/>
      <c r="FV1" s="207"/>
      <c r="FW1" s="207"/>
      <c r="FX1" s="207"/>
      <c r="FY1" s="207"/>
      <c r="FZ1" s="207"/>
      <c r="GA1" s="207"/>
      <c r="GB1" s="207"/>
      <c r="GC1" s="207"/>
      <c r="GD1" s="207"/>
      <c r="GE1" s="207"/>
      <c r="GF1" s="207"/>
      <c r="GG1" s="207"/>
      <c r="GH1" s="207"/>
      <c r="GI1" s="207"/>
      <c r="GJ1" s="207"/>
      <c r="GK1" s="207"/>
      <c r="GL1" s="207"/>
      <c r="GM1" s="207"/>
      <c r="GN1" s="207"/>
      <c r="GO1" s="207"/>
      <c r="GP1" s="207"/>
      <c r="GQ1" s="207"/>
      <c r="GR1" s="207"/>
      <c r="GS1" s="207"/>
      <c r="GT1" s="207"/>
      <c r="GU1" s="207"/>
      <c r="GV1" s="207"/>
      <c r="GW1" s="207"/>
      <c r="GX1" s="207"/>
      <c r="GY1" s="207"/>
      <c r="GZ1" s="207"/>
      <c r="HA1" s="207"/>
      <c r="HB1" s="207"/>
      <c r="HC1" s="207"/>
      <c r="HD1" s="207"/>
      <c r="HE1" s="207"/>
      <c r="HF1" s="207"/>
      <c r="HG1" s="207"/>
      <c r="HH1" s="207"/>
      <c r="HI1" s="207"/>
      <c r="HJ1" s="207"/>
      <c r="HK1" s="207"/>
      <c r="HL1" s="207"/>
      <c r="HM1" s="207"/>
      <c r="HN1" s="207"/>
      <c r="HO1" s="207"/>
      <c r="HP1" s="207"/>
      <c r="HQ1" s="207"/>
      <c r="HR1" s="207"/>
      <c r="HS1" s="207"/>
      <c r="HT1" s="207"/>
      <c r="HU1" s="207"/>
      <c r="HV1" s="207"/>
      <c r="HW1" s="207"/>
      <c r="HX1" s="207"/>
      <c r="HY1" s="207"/>
      <c r="HZ1" s="207"/>
      <c r="IA1" s="207"/>
      <c r="IB1" s="207"/>
      <c r="IC1" s="207"/>
      <c r="ID1" s="207"/>
      <c r="IE1" s="207"/>
      <c r="IF1" s="207"/>
      <c r="IG1" s="207"/>
      <c r="IH1" s="207"/>
      <c r="II1" s="207"/>
      <c r="IJ1" s="207"/>
      <c r="IK1" s="207"/>
      <c r="IL1" s="207"/>
      <c r="IM1" s="207"/>
      <c r="IN1" s="207"/>
      <c r="IO1" s="207"/>
      <c r="IP1" s="207"/>
      <c r="IQ1" s="207"/>
      <c r="IR1" s="207"/>
      <c r="IS1" s="207"/>
      <c r="IT1" s="210"/>
      <c r="IU1" s="207"/>
      <c r="IV1" s="207"/>
      <c r="IW1" s="207"/>
      <c r="IX1" s="207"/>
      <c r="IY1" s="207"/>
      <c r="IZ1" s="207"/>
      <c r="JA1" s="207"/>
      <c r="JB1" s="207"/>
      <c r="JC1" s="207"/>
      <c r="JD1" s="207"/>
      <c r="JE1" s="207"/>
      <c r="JF1" s="211"/>
      <c r="JG1" s="207"/>
      <c r="JH1" s="207"/>
      <c r="JI1" s="207"/>
      <c r="JJ1" s="207"/>
      <c r="JK1" s="207"/>
      <c r="JL1" s="207"/>
      <c r="JM1" s="207"/>
      <c r="JN1" s="207"/>
      <c r="JO1" s="207"/>
      <c r="JP1" s="207"/>
      <c r="JQ1" s="207"/>
      <c r="JR1" s="207"/>
      <c r="JS1" s="207"/>
      <c r="JT1" s="207"/>
      <c r="JU1" s="207"/>
      <c r="JV1" s="207"/>
      <c r="JW1" s="207"/>
      <c r="JX1" s="207"/>
      <c r="JY1" s="207"/>
      <c r="JZ1" s="207"/>
      <c r="KA1" s="207"/>
      <c r="KB1" s="207"/>
      <c r="KC1" s="207"/>
      <c r="KD1" s="207"/>
      <c r="KE1" s="207"/>
      <c r="KF1" s="207"/>
      <c r="KG1" s="207"/>
      <c r="KH1" s="207"/>
      <c r="KI1" s="207"/>
      <c r="KJ1" s="207"/>
      <c r="KK1" s="207"/>
      <c r="KL1" s="207"/>
      <c r="KM1" s="207"/>
      <c r="KN1" s="207"/>
      <c r="KO1" s="207"/>
      <c r="KP1" s="207"/>
      <c r="KQ1" s="207"/>
      <c r="KR1" s="207"/>
      <c r="KS1" s="207"/>
      <c r="KT1" s="207"/>
      <c r="KU1" s="207"/>
      <c r="KV1" s="207"/>
      <c r="KW1" s="207"/>
      <c r="KX1" s="207"/>
      <c r="KY1" s="207"/>
      <c r="KZ1" s="207"/>
      <c r="LA1" s="207"/>
      <c r="LB1" s="207"/>
      <c r="LC1" s="207"/>
      <c r="LD1" s="207"/>
      <c r="LE1" s="207"/>
      <c r="LF1" s="207"/>
      <c r="LG1" s="207"/>
      <c r="LH1" s="207"/>
      <c r="LI1" s="207"/>
      <c r="LJ1" s="207"/>
      <c r="LK1" s="207"/>
      <c r="LL1" s="207"/>
      <c r="LM1" s="207"/>
    </row>
    <row r="2" spans="1:326" ht="27.75" customHeight="1" thickTop="1" thickBot="1" x14ac:dyDescent="0.5">
      <c r="A2" s="2905" t="s">
        <v>184</v>
      </c>
      <c r="B2" s="213">
        <v>36161</v>
      </c>
      <c r="C2" s="213">
        <v>36192</v>
      </c>
      <c r="D2" s="213">
        <v>36220</v>
      </c>
      <c r="E2" s="213">
        <v>36251</v>
      </c>
      <c r="F2" s="213">
        <v>36281</v>
      </c>
      <c r="G2" s="213">
        <v>36312</v>
      </c>
      <c r="H2" s="213">
        <v>36342</v>
      </c>
      <c r="I2" s="213">
        <v>36373</v>
      </c>
      <c r="J2" s="213">
        <v>36404</v>
      </c>
      <c r="K2" s="213">
        <v>36434</v>
      </c>
      <c r="L2" s="213">
        <v>36465</v>
      </c>
      <c r="M2" s="213">
        <v>36495</v>
      </c>
      <c r="N2" s="213">
        <v>36526</v>
      </c>
      <c r="O2" s="213">
        <v>36557</v>
      </c>
      <c r="P2" s="213">
        <v>36586</v>
      </c>
      <c r="Q2" s="213">
        <v>36617</v>
      </c>
      <c r="R2" s="213">
        <v>36647</v>
      </c>
      <c r="S2" s="213">
        <v>36678</v>
      </c>
      <c r="T2" s="213">
        <v>36708</v>
      </c>
      <c r="U2" s="213">
        <v>36739</v>
      </c>
      <c r="V2" s="213">
        <v>36770</v>
      </c>
      <c r="W2" s="213">
        <v>36800</v>
      </c>
      <c r="X2" s="213">
        <v>36831</v>
      </c>
      <c r="Y2" s="213">
        <v>36861</v>
      </c>
      <c r="Z2" s="213">
        <v>36892</v>
      </c>
      <c r="AA2" s="213">
        <v>36923</v>
      </c>
      <c r="AB2" s="213">
        <v>36951</v>
      </c>
      <c r="AC2" s="213">
        <v>36982</v>
      </c>
      <c r="AD2" s="213">
        <v>37012</v>
      </c>
      <c r="AE2" s="213">
        <v>37043</v>
      </c>
      <c r="AF2" s="213">
        <v>37073</v>
      </c>
      <c r="AG2" s="213">
        <v>37104</v>
      </c>
      <c r="AH2" s="213">
        <v>37135</v>
      </c>
      <c r="AI2" s="213">
        <v>37165</v>
      </c>
      <c r="AJ2" s="213">
        <v>37196</v>
      </c>
      <c r="AK2" s="213">
        <v>37226</v>
      </c>
      <c r="AL2" s="213">
        <v>37257</v>
      </c>
      <c r="AM2" s="213">
        <v>37288</v>
      </c>
      <c r="AN2" s="213">
        <v>37316</v>
      </c>
      <c r="AO2" s="213">
        <v>37347</v>
      </c>
      <c r="AP2" s="213">
        <v>37377</v>
      </c>
      <c r="AQ2" s="213">
        <v>37408</v>
      </c>
      <c r="AR2" s="213">
        <v>37438</v>
      </c>
      <c r="AS2" s="213">
        <v>37469</v>
      </c>
      <c r="AT2" s="213">
        <v>37500</v>
      </c>
      <c r="AU2" s="213">
        <v>37530</v>
      </c>
      <c r="AV2" s="213">
        <v>37561</v>
      </c>
      <c r="AW2" s="213">
        <v>37591</v>
      </c>
      <c r="AX2" s="213">
        <v>37622</v>
      </c>
      <c r="AY2" s="213">
        <v>37653</v>
      </c>
      <c r="AZ2" s="213">
        <v>37681</v>
      </c>
      <c r="BA2" s="213">
        <v>37712</v>
      </c>
      <c r="BB2" s="213">
        <v>37742</v>
      </c>
      <c r="BC2" s="213">
        <v>37773</v>
      </c>
      <c r="BD2" s="213">
        <v>37803</v>
      </c>
      <c r="BE2" s="213">
        <v>37834</v>
      </c>
      <c r="BF2" s="213">
        <v>37865</v>
      </c>
      <c r="BG2" s="213">
        <v>37895</v>
      </c>
      <c r="BH2" s="213">
        <v>37926</v>
      </c>
      <c r="BI2" s="213">
        <v>37956</v>
      </c>
      <c r="BJ2" s="213">
        <v>37987</v>
      </c>
      <c r="BK2" s="213">
        <v>38018</v>
      </c>
      <c r="BL2" s="213">
        <v>38047</v>
      </c>
      <c r="BM2" s="213">
        <v>38078</v>
      </c>
      <c r="BN2" s="213">
        <v>38108</v>
      </c>
      <c r="BO2" s="213">
        <v>38139</v>
      </c>
      <c r="BP2" s="213">
        <v>38169</v>
      </c>
      <c r="BQ2" s="213">
        <v>38200</v>
      </c>
      <c r="BR2" s="213">
        <v>38231</v>
      </c>
      <c r="BS2" s="213">
        <v>38261</v>
      </c>
      <c r="BT2" s="213">
        <v>38292</v>
      </c>
      <c r="BU2" s="213">
        <v>38322</v>
      </c>
      <c r="BV2" s="213">
        <v>38353</v>
      </c>
      <c r="BW2" s="213">
        <v>38384</v>
      </c>
      <c r="BX2" s="213">
        <v>38412</v>
      </c>
      <c r="BY2" s="213">
        <v>38443</v>
      </c>
      <c r="BZ2" s="213">
        <v>38473</v>
      </c>
      <c r="CA2" s="213">
        <v>38504</v>
      </c>
      <c r="CB2" s="213">
        <v>38534</v>
      </c>
      <c r="CC2" s="213">
        <v>38565</v>
      </c>
      <c r="CD2" s="213">
        <v>38596</v>
      </c>
      <c r="CE2" s="213">
        <v>38626</v>
      </c>
      <c r="CF2" s="213">
        <v>38657</v>
      </c>
      <c r="CG2" s="213">
        <v>38687</v>
      </c>
      <c r="CH2" s="213">
        <v>38718</v>
      </c>
      <c r="CI2" s="213">
        <v>38749</v>
      </c>
      <c r="CJ2" s="213">
        <v>38777</v>
      </c>
      <c r="CK2" s="213">
        <v>38808</v>
      </c>
      <c r="CL2" s="213">
        <v>38838</v>
      </c>
      <c r="CM2" s="213">
        <v>38869</v>
      </c>
      <c r="CN2" s="213">
        <v>38899</v>
      </c>
      <c r="CO2" s="213">
        <v>38930</v>
      </c>
      <c r="CP2" s="213">
        <v>38961</v>
      </c>
      <c r="CQ2" s="213">
        <v>38991</v>
      </c>
      <c r="CR2" s="213">
        <v>39022</v>
      </c>
      <c r="CS2" s="213">
        <v>39052</v>
      </c>
      <c r="CT2" s="213">
        <v>39083</v>
      </c>
      <c r="CU2" s="213">
        <v>39114</v>
      </c>
      <c r="CV2" s="213">
        <v>39142</v>
      </c>
      <c r="CW2" s="213">
        <v>39173</v>
      </c>
      <c r="CX2" s="213">
        <v>39203</v>
      </c>
      <c r="CY2" s="213">
        <v>39234</v>
      </c>
      <c r="CZ2" s="213">
        <v>39264</v>
      </c>
      <c r="DA2" s="213">
        <v>39295</v>
      </c>
      <c r="DB2" s="213">
        <v>39326</v>
      </c>
      <c r="DC2" s="213">
        <v>39356</v>
      </c>
      <c r="DD2" s="213">
        <v>39387</v>
      </c>
      <c r="DE2" s="213">
        <v>39417</v>
      </c>
      <c r="DF2" s="213">
        <v>39448</v>
      </c>
      <c r="DG2" s="213">
        <v>39479</v>
      </c>
      <c r="DH2" s="213">
        <v>39508</v>
      </c>
      <c r="DI2" s="213">
        <v>39539</v>
      </c>
      <c r="DJ2" s="213">
        <v>39569</v>
      </c>
      <c r="DK2" s="213">
        <v>39600</v>
      </c>
      <c r="DL2" s="213">
        <v>39630</v>
      </c>
      <c r="DM2" s="213">
        <v>39661</v>
      </c>
      <c r="DN2" s="213">
        <v>39692</v>
      </c>
      <c r="DO2" s="213">
        <v>39722</v>
      </c>
      <c r="DP2" s="213">
        <v>39753</v>
      </c>
      <c r="DQ2" s="213">
        <v>39783</v>
      </c>
      <c r="DR2" s="213">
        <v>39814</v>
      </c>
      <c r="DS2" s="213">
        <v>39845</v>
      </c>
      <c r="DT2" s="213">
        <v>39873</v>
      </c>
      <c r="DU2" s="213">
        <v>39904</v>
      </c>
      <c r="DV2" s="213">
        <v>39934</v>
      </c>
      <c r="DW2" s="213">
        <v>39965</v>
      </c>
      <c r="DX2" s="213">
        <v>39995</v>
      </c>
      <c r="DY2" s="213">
        <v>40026</v>
      </c>
      <c r="DZ2" s="213">
        <v>40057</v>
      </c>
      <c r="EA2" s="213">
        <v>40087</v>
      </c>
      <c r="EB2" s="213">
        <v>40118</v>
      </c>
      <c r="EC2" s="213">
        <v>40148</v>
      </c>
      <c r="ED2" s="213">
        <v>40179</v>
      </c>
      <c r="EE2" s="213">
        <v>40210</v>
      </c>
      <c r="EF2" s="213">
        <v>40238</v>
      </c>
      <c r="EG2" s="213">
        <v>40269</v>
      </c>
      <c r="EH2" s="213">
        <v>40299</v>
      </c>
      <c r="EI2" s="213">
        <v>40330</v>
      </c>
      <c r="EJ2" s="213">
        <v>40360</v>
      </c>
      <c r="EK2" s="213">
        <v>40391</v>
      </c>
      <c r="EL2" s="213">
        <v>40422</v>
      </c>
      <c r="EM2" s="213">
        <v>40452</v>
      </c>
      <c r="EN2" s="213">
        <v>40483</v>
      </c>
      <c r="EO2" s="213">
        <v>40513</v>
      </c>
      <c r="EP2" s="213">
        <v>40544</v>
      </c>
      <c r="EQ2" s="213">
        <v>40575</v>
      </c>
      <c r="ER2" s="213">
        <v>40603</v>
      </c>
      <c r="ES2" s="213">
        <v>40634</v>
      </c>
      <c r="ET2" s="213">
        <v>40664</v>
      </c>
      <c r="EU2" s="213">
        <v>40695</v>
      </c>
      <c r="EV2" s="213">
        <v>40725</v>
      </c>
      <c r="EW2" s="213">
        <v>40756</v>
      </c>
      <c r="EX2" s="213">
        <v>40787</v>
      </c>
      <c r="EY2" s="213">
        <v>40817</v>
      </c>
      <c r="EZ2" s="213">
        <v>40848</v>
      </c>
      <c r="FA2" s="213">
        <v>40878</v>
      </c>
      <c r="FB2" s="213">
        <v>40909</v>
      </c>
      <c r="FC2" s="213">
        <v>40940</v>
      </c>
      <c r="FD2" s="213">
        <v>40969</v>
      </c>
      <c r="FE2" s="213">
        <v>41000</v>
      </c>
      <c r="FF2" s="213">
        <v>41030</v>
      </c>
      <c r="FG2" s="213">
        <v>41061</v>
      </c>
      <c r="FH2" s="213">
        <v>41091</v>
      </c>
      <c r="FI2" s="213">
        <v>41122</v>
      </c>
      <c r="FJ2" s="213">
        <v>41153</v>
      </c>
      <c r="FK2" s="213">
        <v>41183</v>
      </c>
      <c r="FL2" s="213">
        <v>41214</v>
      </c>
      <c r="FM2" s="213">
        <v>41244</v>
      </c>
      <c r="FN2" s="213">
        <v>41275</v>
      </c>
      <c r="FO2" s="213">
        <v>41306</v>
      </c>
      <c r="FP2" s="213">
        <v>41334</v>
      </c>
      <c r="FQ2" s="213">
        <v>41365</v>
      </c>
      <c r="FR2" s="213">
        <v>41395</v>
      </c>
      <c r="FS2" s="213">
        <v>41426</v>
      </c>
      <c r="FT2" s="213">
        <v>41456</v>
      </c>
      <c r="FU2" s="213">
        <v>41487</v>
      </c>
      <c r="FV2" s="213">
        <v>41518</v>
      </c>
      <c r="FW2" s="213">
        <v>41548</v>
      </c>
      <c r="FX2" s="213">
        <v>41579</v>
      </c>
      <c r="FY2" s="213">
        <v>41609</v>
      </c>
      <c r="FZ2" s="213">
        <v>41640</v>
      </c>
      <c r="GA2" s="213">
        <v>41671</v>
      </c>
      <c r="GB2" s="213">
        <v>41699</v>
      </c>
      <c r="GC2" s="213">
        <v>41730</v>
      </c>
      <c r="GD2" s="213">
        <v>41760</v>
      </c>
      <c r="GE2" s="213">
        <v>41791</v>
      </c>
      <c r="GF2" s="213">
        <v>41821</v>
      </c>
      <c r="GG2" s="213">
        <v>41852</v>
      </c>
      <c r="GH2" s="213">
        <v>41883</v>
      </c>
      <c r="GI2" s="213">
        <v>41913</v>
      </c>
      <c r="GJ2" s="213">
        <v>41944</v>
      </c>
      <c r="GK2" s="213">
        <v>41974</v>
      </c>
      <c r="GL2" s="213">
        <v>42005</v>
      </c>
      <c r="GM2" s="213">
        <v>42036</v>
      </c>
      <c r="GN2" s="213">
        <v>42064</v>
      </c>
      <c r="GO2" s="213">
        <v>42095</v>
      </c>
      <c r="GP2" s="213">
        <v>42125</v>
      </c>
      <c r="GQ2" s="213">
        <v>42156</v>
      </c>
      <c r="GR2" s="213">
        <v>42186</v>
      </c>
      <c r="GS2" s="213">
        <v>42217</v>
      </c>
      <c r="GT2" s="213">
        <v>42248</v>
      </c>
      <c r="GU2" s="213">
        <v>42278</v>
      </c>
      <c r="GV2" s="213">
        <v>42309</v>
      </c>
      <c r="GW2" s="213">
        <v>42339</v>
      </c>
      <c r="GX2" s="213">
        <v>42370</v>
      </c>
      <c r="GY2" s="213">
        <v>42401</v>
      </c>
      <c r="GZ2" s="213">
        <v>42430</v>
      </c>
      <c r="HA2" s="213">
        <v>42461</v>
      </c>
      <c r="HB2" s="213">
        <v>42491</v>
      </c>
      <c r="HC2" s="213">
        <v>42522</v>
      </c>
      <c r="HD2" s="213">
        <v>42552</v>
      </c>
      <c r="HE2" s="213">
        <v>42583</v>
      </c>
      <c r="HF2" s="213">
        <v>42614</v>
      </c>
      <c r="HG2" s="213">
        <v>42644</v>
      </c>
      <c r="HH2" s="213">
        <v>42675</v>
      </c>
      <c r="HI2" s="213">
        <v>42705</v>
      </c>
      <c r="HJ2" s="2899">
        <v>2017</v>
      </c>
      <c r="HK2" s="2900"/>
      <c r="HL2" s="2900"/>
      <c r="HM2" s="2900"/>
      <c r="HN2" s="2900"/>
      <c r="HO2" s="2900"/>
      <c r="HP2" s="2900"/>
      <c r="HQ2" s="2900"/>
      <c r="HR2" s="2900"/>
      <c r="HS2" s="2900"/>
      <c r="HT2" s="2900"/>
      <c r="HU2" s="2900"/>
      <c r="HV2" s="2899">
        <v>2018</v>
      </c>
      <c r="HW2" s="2900"/>
      <c r="HX2" s="2900"/>
      <c r="HY2" s="2900"/>
      <c r="HZ2" s="2900"/>
      <c r="IA2" s="2900"/>
      <c r="IB2" s="2900"/>
      <c r="IC2" s="2900"/>
      <c r="ID2" s="2900"/>
      <c r="IE2" s="2900"/>
      <c r="IF2" s="2900"/>
      <c r="IG2" s="2901"/>
      <c r="IH2" s="2899">
        <v>2019</v>
      </c>
      <c r="II2" s="2900"/>
      <c r="IJ2" s="2900"/>
      <c r="IK2" s="2900"/>
      <c r="IL2" s="2900"/>
      <c r="IM2" s="2900"/>
      <c r="IN2" s="2900"/>
      <c r="IO2" s="2900"/>
      <c r="IP2" s="2900"/>
      <c r="IQ2" s="2900"/>
      <c r="IR2" s="2900"/>
      <c r="IS2" s="2901"/>
      <c r="IT2" s="2899">
        <v>2020</v>
      </c>
      <c r="IU2" s="2900"/>
      <c r="IV2" s="2900"/>
      <c r="IW2" s="2900"/>
      <c r="IX2" s="2900"/>
      <c r="IY2" s="2900"/>
      <c r="IZ2" s="2900"/>
      <c r="JA2" s="2900"/>
      <c r="JB2" s="2900"/>
      <c r="JC2" s="2900"/>
      <c r="JD2" s="2900"/>
      <c r="JE2" s="2901"/>
      <c r="JF2" s="2899">
        <v>2021</v>
      </c>
      <c r="JG2" s="2900"/>
      <c r="JH2" s="2900"/>
      <c r="JI2" s="2900"/>
      <c r="JJ2" s="2900"/>
      <c r="JK2" s="2900"/>
      <c r="JL2" s="2900"/>
      <c r="JM2" s="2900"/>
      <c r="JN2" s="2900"/>
      <c r="JO2" s="2900"/>
      <c r="JP2" s="2900"/>
      <c r="JQ2" s="2901"/>
      <c r="JR2" s="2899">
        <v>2022</v>
      </c>
      <c r="JS2" s="2900"/>
      <c r="JT2" s="2900"/>
      <c r="JU2" s="2900"/>
      <c r="JV2" s="2900"/>
      <c r="JW2" s="2900"/>
      <c r="JX2" s="2900"/>
      <c r="JY2" s="2900"/>
      <c r="JZ2" s="2900"/>
      <c r="KA2" s="2900"/>
      <c r="KB2" s="2900"/>
      <c r="KC2" s="2901"/>
      <c r="KD2" s="2899">
        <v>2023</v>
      </c>
      <c r="KE2" s="2900"/>
      <c r="KF2" s="2900"/>
      <c r="KG2" s="2900"/>
      <c r="KH2" s="2900"/>
      <c r="KI2" s="2900"/>
      <c r="KJ2" s="2900"/>
      <c r="KK2" s="2900"/>
      <c r="KL2" s="2900"/>
      <c r="KM2" s="2900"/>
      <c r="KN2" s="2900"/>
      <c r="KO2" s="2901"/>
      <c r="KP2" s="2902">
        <v>2024</v>
      </c>
      <c r="KQ2" s="2903"/>
      <c r="KR2" s="2903"/>
      <c r="KS2" s="2903"/>
      <c r="KT2" s="2903"/>
      <c r="KU2" s="2903"/>
      <c r="KV2" s="2903"/>
      <c r="KW2" s="2903"/>
      <c r="KX2" s="2903"/>
      <c r="KY2" s="2903"/>
      <c r="KZ2" s="2903"/>
      <c r="LA2" s="2904"/>
      <c r="LB2" s="2899">
        <v>2025</v>
      </c>
      <c r="LC2" s="2900"/>
      <c r="LD2" s="2900"/>
      <c r="LE2" s="2900"/>
      <c r="LF2" s="2900"/>
      <c r="LG2" s="2900"/>
      <c r="LH2" s="2900"/>
      <c r="LI2" s="2900"/>
      <c r="LJ2" s="2900"/>
      <c r="LK2" s="2900"/>
      <c r="LL2" s="2900"/>
      <c r="LM2" s="2901"/>
    </row>
    <row r="3" spans="1:326" ht="27.75" customHeight="1" thickTop="1" thickBot="1" x14ac:dyDescent="0.5">
      <c r="A3" s="2906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  <c r="DN3" s="214"/>
      <c r="DO3" s="214"/>
      <c r="DP3" s="214"/>
      <c r="DQ3" s="214"/>
      <c r="DR3" s="214"/>
      <c r="DS3" s="214"/>
      <c r="DT3" s="214"/>
      <c r="DU3" s="214"/>
      <c r="DV3" s="214"/>
      <c r="DW3" s="214"/>
      <c r="DX3" s="214"/>
      <c r="DY3" s="214"/>
      <c r="DZ3" s="214"/>
      <c r="EA3" s="214"/>
      <c r="EB3" s="214"/>
      <c r="EC3" s="214"/>
      <c r="ED3" s="214"/>
      <c r="EE3" s="214"/>
      <c r="EF3" s="214"/>
      <c r="EG3" s="214"/>
      <c r="EH3" s="214"/>
      <c r="EI3" s="214"/>
      <c r="EJ3" s="214"/>
      <c r="EK3" s="214"/>
      <c r="EL3" s="214"/>
      <c r="EM3" s="214"/>
      <c r="EN3" s="214"/>
      <c r="EO3" s="214"/>
      <c r="EP3" s="214"/>
      <c r="EQ3" s="214"/>
      <c r="ER3" s="214"/>
      <c r="ES3" s="214"/>
      <c r="ET3" s="214"/>
      <c r="EU3" s="214"/>
      <c r="EV3" s="214"/>
      <c r="EW3" s="214"/>
      <c r="EX3" s="214"/>
      <c r="EY3" s="214"/>
      <c r="EZ3" s="214"/>
      <c r="FA3" s="214"/>
      <c r="FB3" s="214"/>
      <c r="FC3" s="214"/>
      <c r="FD3" s="214"/>
      <c r="FE3" s="214"/>
      <c r="FF3" s="214"/>
      <c r="FG3" s="214"/>
      <c r="FH3" s="214"/>
      <c r="FI3" s="214"/>
      <c r="FJ3" s="214"/>
      <c r="FK3" s="214"/>
      <c r="FL3" s="214"/>
      <c r="FM3" s="214"/>
      <c r="FN3" s="214"/>
      <c r="FO3" s="214"/>
      <c r="FP3" s="214"/>
      <c r="FQ3" s="214"/>
      <c r="FR3" s="214"/>
      <c r="FS3" s="214"/>
      <c r="FT3" s="214"/>
      <c r="FU3" s="214"/>
      <c r="FV3" s="214"/>
      <c r="FW3" s="214"/>
      <c r="FX3" s="214"/>
      <c r="FY3" s="214"/>
      <c r="FZ3" s="214"/>
      <c r="GA3" s="214"/>
      <c r="GB3" s="214"/>
      <c r="GC3" s="214"/>
      <c r="GD3" s="214"/>
      <c r="GE3" s="214"/>
      <c r="GF3" s="214"/>
      <c r="GG3" s="214"/>
      <c r="GH3" s="214"/>
      <c r="GI3" s="214"/>
      <c r="GJ3" s="214"/>
      <c r="GK3" s="214"/>
      <c r="GL3" s="214"/>
      <c r="GM3" s="214"/>
      <c r="GN3" s="214"/>
      <c r="GO3" s="214"/>
      <c r="GP3" s="214"/>
      <c r="GQ3" s="214"/>
      <c r="GR3" s="214"/>
      <c r="GS3" s="214"/>
      <c r="GT3" s="214"/>
      <c r="GU3" s="214"/>
      <c r="GV3" s="214"/>
      <c r="GW3" s="214"/>
      <c r="GX3" s="214"/>
      <c r="GY3" s="214"/>
      <c r="GZ3" s="214"/>
      <c r="HA3" s="214"/>
      <c r="HB3" s="214"/>
      <c r="HC3" s="214"/>
      <c r="HD3" s="214"/>
      <c r="HE3" s="214"/>
      <c r="HF3" s="214"/>
      <c r="HG3" s="214"/>
      <c r="HH3" s="214"/>
      <c r="HI3" s="214"/>
      <c r="HJ3" s="215" t="s">
        <v>126</v>
      </c>
      <c r="HK3" s="213" t="s">
        <v>127</v>
      </c>
      <c r="HL3" s="213" t="s">
        <v>128</v>
      </c>
      <c r="HM3" s="213" t="s">
        <v>129</v>
      </c>
      <c r="HN3" s="213" t="s">
        <v>130</v>
      </c>
      <c r="HO3" s="213" t="s">
        <v>131</v>
      </c>
      <c r="HP3" s="213" t="s">
        <v>132</v>
      </c>
      <c r="HQ3" s="213" t="s">
        <v>133</v>
      </c>
      <c r="HR3" s="213" t="s">
        <v>134</v>
      </c>
      <c r="HS3" s="213" t="s">
        <v>135</v>
      </c>
      <c r="HT3" s="213" t="s">
        <v>136</v>
      </c>
      <c r="HU3" s="213" t="s">
        <v>137</v>
      </c>
      <c r="HV3" s="216" t="s">
        <v>126</v>
      </c>
      <c r="HW3" s="217" t="s">
        <v>127</v>
      </c>
      <c r="HX3" s="217" t="s">
        <v>128</v>
      </c>
      <c r="HY3" s="217" t="s">
        <v>129</v>
      </c>
      <c r="HZ3" s="213" t="s">
        <v>130</v>
      </c>
      <c r="IA3" s="213" t="s">
        <v>131</v>
      </c>
      <c r="IB3" s="213" t="s">
        <v>138</v>
      </c>
      <c r="IC3" s="213" t="s">
        <v>133</v>
      </c>
      <c r="ID3" s="213" t="s">
        <v>134</v>
      </c>
      <c r="IE3" s="213" t="s">
        <v>135</v>
      </c>
      <c r="IF3" s="213" t="s">
        <v>136</v>
      </c>
      <c r="IG3" s="218" t="s">
        <v>137</v>
      </c>
      <c r="IH3" s="215" t="s">
        <v>126</v>
      </c>
      <c r="II3" s="213" t="s">
        <v>127</v>
      </c>
      <c r="IJ3" s="213" t="s">
        <v>128</v>
      </c>
      <c r="IK3" s="213" t="s">
        <v>185</v>
      </c>
      <c r="IL3" s="213" t="s">
        <v>130</v>
      </c>
      <c r="IM3" s="213" t="s">
        <v>131</v>
      </c>
      <c r="IN3" s="213" t="s">
        <v>132</v>
      </c>
      <c r="IO3" s="213" t="s">
        <v>133</v>
      </c>
      <c r="IP3" s="213" t="s">
        <v>134</v>
      </c>
      <c r="IQ3" s="213" t="s">
        <v>135</v>
      </c>
      <c r="IR3" s="213" t="s">
        <v>136</v>
      </c>
      <c r="IS3" s="218" t="s">
        <v>137</v>
      </c>
      <c r="IT3" s="215" t="s">
        <v>126</v>
      </c>
      <c r="IU3" s="213" t="s">
        <v>127</v>
      </c>
      <c r="IV3" s="213" t="s">
        <v>128</v>
      </c>
      <c r="IW3" s="213" t="s">
        <v>129</v>
      </c>
      <c r="IX3" s="213" t="s">
        <v>130</v>
      </c>
      <c r="IY3" s="213" t="s">
        <v>131</v>
      </c>
      <c r="IZ3" s="213" t="s">
        <v>132</v>
      </c>
      <c r="JA3" s="213" t="s">
        <v>133</v>
      </c>
      <c r="JB3" s="213" t="s">
        <v>134</v>
      </c>
      <c r="JC3" s="213" t="s">
        <v>135</v>
      </c>
      <c r="JD3" s="213" t="s">
        <v>136</v>
      </c>
      <c r="JE3" s="218" t="s">
        <v>137</v>
      </c>
      <c r="JF3" s="215" t="s">
        <v>126</v>
      </c>
      <c r="JG3" s="213" t="s">
        <v>127</v>
      </c>
      <c r="JH3" s="213" t="s">
        <v>128</v>
      </c>
      <c r="JI3" s="213" t="s">
        <v>129</v>
      </c>
      <c r="JJ3" s="213" t="s">
        <v>130</v>
      </c>
      <c r="JK3" s="213" t="s">
        <v>131</v>
      </c>
      <c r="JL3" s="213" t="s">
        <v>132</v>
      </c>
      <c r="JM3" s="213" t="s">
        <v>133</v>
      </c>
      <c r="JN3" s="213" t="s">
        <v>134</v>
      </c>
      <c r="JO3" s="213" t="s">
        <v>135</v>
      </c>
      <c r="JP3" s="213" t="s">
        <v>136</v>
      </c>
      <c r="JQ3" s="218" t="s">
        <v>137</v>
      </c>
      <c r="JR3" s="215" t="s">
        <v>126</v>
      </c>
      <c r="JS3" s="213" t="s">
        <v>127</v>
      </c>
      <c r="JT3" s="213" t="s">
        <v>128</v>
      </c>
      <c r="JU3" s="213" t="s">
        <v>129</v>
      </c>
      <c r="JV3" s="213" t="s">
        <v>130</v>
      </c>
      <c r="JW3" s="213" t="s">
        <v>131</v>
      </c>
      <c r="JX3" s="213" t="s">
        <v>132</v>
      </c>
      <c r="JY3" s="213" t="s">
        <v>133</v>
      </c>
      <c r="JZ3" s="213" t="s">
        <v>134</v>
      </c>
      <c r="KA3" s="213" t="s">
        <v>135</v>
      </c>
      <c r="KB3" s="213" t="s">
        <v>136</v>
      </c>
      <c r="KC3" s="218" t="s">
        <v>137</v>
      </c>
      <c r="KD3" s="215" t="s">
        <v>126</v>
      </c>
      <c r="KE3" s="213" t="s">
        <v>127</v>
      </c>
      <c r="KF3" s="213" t="s">
        <v>128</v>
      </c>
      <c r="KG3" s="213" t="s">
        <v>129</v>
      </c>
      <c r="KH3" s="213" t="s">
        <v>130</v>
      </c>
      <c r="KI3" s="213" t="s">
        <v>131</v>
      </c>
      <c r="KJ3" s="213" t="s">
        <v>132</v>
      </c>
      <c r="KK3" s="213" t="s">
        <v>133</v>
      </c>
      <c r="KL3" s="213" t="s">
        <v>134</v>
      </c>
      <c r="KM3" s="213" t="s">
        <v>135</v>
      </c>
      <c r="KN3" s="213" t="s">
        <v>136</v>
      </c>
      <c r="KO3" s="218" t="s">
        <v>137</v>
      </c>
      <c r="KP3" s="215" t="s">
        <v>126</v>
      </c>
      <c r="KQ3" s="213" t="s">
        <v>127</v>
      </c>
      <c r="KR3" s="213" t="s">
        <v>128</v>
      </c>
      <c r="KS3" s="213" t="s">
        <v>129</v>
      </c>
      <c r="KT3" s="213" t="s">
        <v>130</v>
      </c>
      <c r="KU3" s="213" t="s">
        <v>131</v>
      </c>
      <c r="KV3" s="213" t="s">
        <v>132</v>
      </c>
      <c r="KW3" s="213" t="s">
        <v>133</v>
      </c>
      <c r="KX3" s="213" t="s">
        <v>134</v>
      </c>
      <c r="KY3" s="213" t="s">
        <v>135</v>
      </c>
      <c r="KZ3" s="213" t="s">
        <v>136</v>
      </c>
      <c r="LA3" s="218" t="s">
        <v>137</v>
      </c>
      <c r="LB3" s="215" t="s">
        <v>126</v>
      </c>
      <c r="LC3" s="213" t="s">
        <v>127</v>
      </c>
      <c r="LD3" s="213" t="s">
        <v>128</v>
      </c>
      <c r="LE3" s="213" t="s">
        <v>129</v>
      </c>
      <c r="LF3" s="213" t="s">
        <v>130</v>
      </c>
      <c r="LG3" s="213" t="s">
        <v>131</v>
      </c>
      <c r="LH3" s="213" t="s">
        <v>132</v>
      </c>
      <c r="LI3" s="213" t="s">
        <v>133</v>
      </c>
      <c r="LJ3" s="213" t="s">
        <v>134</v>
      </c>
      <c r="LK3" s="213" t="s">
        <v>135</v>
      </c>
      <c r="LL3" s="213" t="s">
        <v>136</v>
      </c>
      <c r="LM3" s="218" t="s">
        <v>137</v>
      </c>
    </row>
    <row r="4" spans="1:326" ht="27.75" customHeight="1" thickTop="1" x14ac:dyDescent="0.45">
      <c r="A4" s="245" t="s">
        <v>186</v>
      </c>
      <c r="B4" s="220">
        <v>100.033670544651</v>
      </c>
      <c r="C4" s="221">
        <v>86.749941826628003</v>
      </c>
      <c r="D4" s="221">
        <v>73.114152440611022</v>
      </c>
      <c r="E4" s="221">
        <v>23.481782913743995</v>
      </c>
      <c r="F4" s="221">
        <v>43.749749978710966</v>
      </c>
      <c r="G4" s="221">
        <v>28.499800455673014</v>
      </c>
      <c r="H4" s="221">
        <v>22.644558720684984</v>
      </c>
      <c r="I4" s="221">
        <v>13.004941554352012</v>
      </c>
      <c r="J4" s="221">
        <v>15.726586768293998</v>
      </c>
      <c r="K4" s="221">
        <v>23.462635260972007</v>
      </c>
      <c r="L4" s="221">
        <v>33.159442011858978</v>
      </c>
      <c r="M4" s="221">
        <v>5.6728766790389553</v>
      </c>
      <c r="N4" s="221">
        <v>8.1858661928179899</v>
      </c>
      <c r="O4" s="221">
        <v>9.5932430386720231</v>
      </c>
      <c r="P4" s="221">
        <v>5.9397754875330024</v>
      </c>
      <c r="Q4" s="221">
        <v>13.345569941198011</v>
      </c>
      <c r="R4" s="221">
        <v>0.64402310309298338</v>
      </c>
      <c r="S4" s="221">
        <v>34.074640072322005</v>
      </c>
      <c r="T4" s="221">
        <v>-26.560944106352935</v>
      </c>
      <c r="U4" s="221">
        <v>-29.468649547139091</v>
      </c>
      <c r="V4" s="221">
        <v>-24.475505321155023</v>
      </c>
      <c r="W4" s="221">
        <v>-32.174357211613049</v>
      </c>
      <c r="X4" s="221">
        <v>-11.881900926053012</v>
      </c>
      <c r="Y4" s="221">
        <v>-31.458500465785992</v>
      </c>
      <c r="Z4" s="221">
        <v>-44.530146942421005</v>
      </c>
      <c r="AA4" s="221">
        <v>-86.492062734259989</v>
      </c>
      <c r="AB4" s="221">
        <v>-68.089846988441977</v>
      </c>
      <c r="AC4" s="221">
        <v>-31.547972661239982</v>
      </c>
      <c r="AD4" s="221">
        <v>-39.76479419789198</v>
      </c>
      <c r="AE4" s="221">
        <v>-37.722011557767026</v>
      </c>
      <c r="AF4" s="221">
        <v>-31.965354589741025</v>
      </c>
      <c r="AG4" s="221">
        <v>-12.537659934849945</v>
      </c>
      <c r="AH4" s="221">
        <v>34.867541158467901</v>
      </c>
      <c r="AI4" s="221">
        <v>106.38220660634404</v>
      </c>
      <c r="AJ4" s="221">
        <v>115.84737137139999</v>
      </c>
      <c r="AK4" s="221">
        <v>147.624269364274</v>
      </c>
      <c r="AL4" s="221">
        <v>171.82675346345295</v>
      </c>
      <c r="AM4" s="221">
        <v>144.90887249723897</v>
      </c>
      <c r="AN4" s="221">
        <v>166.213191561868</v>
      </c>
      <c r="AO4" s="221">
        <v>112.06674556835296</v>
      </c>
      <c r="AP4" s="221">
        <v>86.584261657182012</v>
      </c>
      <c r="AQ4" s="221">
        <v>121.91857940893492</v>
      </c>
      <c r="AR4" s="221">
        <v>133.47962728824996</v>
      </c>
      <c r="AS4" s="221">
        <v>170.97875285148496</v>
      </c>
      <c r="AT4" s="221">
        <v>184.21676914063104</v>
      </c>
      <c r="AU4" s="221">
        <v>307.01382194455101</v>
      </c>
      <c r="AV4" s="221">
        <v>343.97397554096705</v>
      </c>
      <c r="AW4" s="221">
        <v>429.02760756642709</v>
      </c>
      <c r="AX4" s="221">
        <v>426.20976652598</v>
      </c>
      <c r="AY4" s="221">
        <v>415.16440341553061</v>
      </c>
      <c r="AZ4" s="221">
        <v>430.83134447678793</v>
      </c>
      <c r="BA4" s="221">
        <v>469.60983125880892</v>
      </c>
      <c r="BB4" s="221">
        <v>447.97320824062302</v>
      </c>
      <c r="BC4" s="221">
        <v>595.86886577459006</v>
      </c>
      <c r="BD4" s="221">
        <v>569.62745478451802</v>
      </c>
      <c r="BE4" s="221">
        <v>628.26350831960087</v>
      </c>
      <c r="BF4" s="221">
        <v>689.16239155463199</v>
      </c>
      <c r="BG4" s="221">
        <v>806.26664854908404</v>
      </c>
      <c r="BH4" s="221">
        <v>975.77344483162801</v>
      </c>
      <c r="BI4" s="221">
        <v>1051.6810022208551</v>
      </c>
      <c r="BJ4" s="221">
        <v>1020.1444475046901</v>
      </c>
      <c r="BK4" s="221">
        <v>1050.5489490608416</v>
      </c>
      <c r="BL4" s="222">
        <v>1043.9017915877157</v>
      </c>
      <c r="BM4" s="223">
        <v>1039.8009125093113</v>
      </c>
      <c r="BN4" s="221">
        <v>1008.2492343582811</v>
      </c>
      <c r="BO4" s="221">
        <v>936.59733919880409</v>
      </c>
      <c r="BP4" s="221">
        <v>1072.0859935906731</v>
      </c>
      <c r="BQ4" s="221">
        <v>989.18577299973924</v>
      </c>
      <c r="BR4" s="221">
        <v>1046.1225537275486</v>
      </c>
      <c r="BS4" s="221">
        <v>1139.5710807396263</v>
      </c>
      <c r="BT4" s="221">
        <v>1230.7183352195084</v>
      </c>
      <c r="BU4" s="221">
        <v>1395.6117434820881</v>
      </c>
      <c r="BV4" s="221">
        <v>1353.1301321610149</v>
      </c>
      <c r="BW4" s="221">
        <v>1299.1120275375883</v>
      </c>
      <c r="BX4" s="221">
        <v>1244.7630584879332</v>
      </c>
      <c r="BY4" s="221">
        <v>1312.2249626077473</v>
      </c>
      <c r="BZ4" s="221">
        <v>1229.5572205782405</v>
      </c>
      <c r="CA4" s="221">
        <v>1182.0456913100052</v>
      </c>
      <c r="CB4" s="221">
        <v>1198.4308893753325</v>
      </c>
      <c r="CC4" s="221">
        <v>1206.0601649218247</v>
      </c>
      <c r="CD4" s="224">
        <v>1239.4250079805233</v>
      </c>
      <c r="CE4" s="221">
        <v>1348.2130309161012</v>
      </c>
      <c r="CF4" s="221">
        <v>1327.1987318377403</v>
      </c>
      <c r="CG4" s="221">
        <v>1563.1815291073599</v>
      </c>
      <c r="CH4" s="221">
        <v>1554.708174470928</v>
      </c>
      <c r="CI4" s="221">
        <v>1562.7240717802765</v>
      </c>
      <c r="CJ4" s="221">
        <v>1872.6666527358807</v>
      </c>
      <c r="CK4" s="221">
        <v>1917.2738536060244</v>
      </c>
      <c r="CL4" s="221">
        <v>1858.4232820844315</v>
      </c>
      <c r="CM4" s="221">
        <v>1929.3314569010943</v>
      </c>
      <c r="CN4" s="221">
        <v>1847.5609372353099</v>
      </c>
      <c r="CO4" s="221">
        <v>1829.8813669201061</v>
      </c>
      <c r="CP4" s="221">
        <v>1723.455681429024</v>
      </c>
      <c r="CQ4" s="221">
        <v>1890.9666368949868</v>
      </c>
      <c r="CR4" s="221">
        <v>1936.6349826714181</v>
      </c>
      <c r="CS4" s="221">
        <v>2184.78372685676</v>
      </c>
      <c r="CT4" s="221">
        <v>1968.65105731637</v>
      </c>
      <c r="CU4" s="221">
        <v>1923.6589673749793</v>
      </c>
      <c r="CV4" s="221">
        <v>1728.9503671945854</v>
      </c>
      <c r="CW4" s="221">
        <v>1940.9613068995998</v>
      </c>
      <c r="CX4" s="221">
        <v>1881.3908172581819</v>
      </c>
      <c r="CY4" s="221">
        <v>1948.9574203738596</v>
      </c>
      <c r="CZ4" s="221">
        <v>1808.2531390416082</v>
      </c>
      <c r="DA4" s="221">
        <v>1731.0041144323532</v>
      </c>
      <c r="DB4" s="221">
        <v>1499.0244686002065</v>
      </c>
      <c r="DC4" s="221">
        <v>2118.0700983708566</v>
      </c>
      <c r="DD4" s="221">
        <v>1916.123290382553</v>
      </c>
      <c r="DE4" s="221">
        <v>2528.8226277769077</v>
      </c>
      <c r="DF4" s="221">
        <v>2443.1086329510567</v>
      </c>
      <c r="DG4" s="221">
        <v>2205.6456432045788</v>
      </c>
      <c r="DH4" s="221">
        <v>2045.1436469592097</v>
      </c>
      <c r="DI4" s="221">
        <v>2177.039007307239</v>
      </c>
      <c r="DJ4" s="221">
        <v>1966.9252098941015</v>
      </c>
      <c r="DK4" s="221">
        <v>1999.0749566215131</v>
      </c>
      <c r="DL4" s="221">
        <v>1700.0684766805111</v>
      </c>
      <c r="DM4" s="221">
        <v>2294.4193609237736</v>
      </c>
      <c r="DN4" s="221">
        <v>2330.9279063926692</v>
      </c>
      <c r="DO4" s="221">
        <v>1957.0103478994249</v>
      </c>
      <c r="DP4" s="221">
        <v>1932.4748955438406</v>
      </c>
      <c r="DQ4" s="221">
        <v>2185.7326091396835</v>
      </c>
      <c r="DR4" s="221">
        <v>2131.0095517980017</v>
      </c>
      <c r="DS4" s="221">
        <v>1995.5631716491034</v>
      </c>
      <c r="DT4" s="221">
        <v>2031.6263936257628</v>
      </c>
      <c r="DU4" s="221">
        <v>1962.9057503883078</v>
      </c>
      <c r="DV4" s="221">
        <v>1997.1063793043195</v>
      </c>
      <c r="DW4" s="221">
        <v>1954.5360666976642</v>
      </c>
      <c r="DX4" s="221">
        <v>2402.8568092322971</v>
      </c>
      <c r="DY4" s="221">
        <v>2184.7602190948537</v>
      </c>
      <c r="DZ4" s="221">
        <v>2131.3980994035501</v>
      </c>
      <c r="EA4" s="221">
        <v>2917.1692926313895</v>
      </c>
      <c r="EB4" s="221">
        <v>3388.8283036117841</v>
      </c>
      <c r="EC4" s="221">
        <v>3935.0408205815629</v>
      </c>
      <c r="ED4" s="221">
        <v>3928.578430879073</v>
      </c>
      <c r="EE4" s="221">
        <v>3526.7342722487997</v>
      </c>
      <c r="EF4" s="221">
        <v>4015.7103343976623</v>
      </c>
      <c r="EG4" s="221">
        <v>3724.2001926554535</v>
      </c>
      <c r="EH4" s="221">
        <v>3618.7681021851845</v>
      </c>
      <c r="EI4" s="221">
        <v>4009.333940305467</v>
      </c>
      <c r="EJ4" s="221">
        <v>3875.6161789187659</v>
      </c>
      <c r="EK4" s="221">
        <v>3888.679742048464</v>
      </c>
      <c r="EL4" s="221">
        <v>3834.5745639979282</v>
      </c>
      <c r="EM4" s="221">
        <v>4857.8218727121784</v>
      </c>
      <c r="EN4" s="221">
        <v>5361.3147989082217</v>
      </c>
      <c r="EO4" s="221">
        <v>5753.9715826998527</v>
      </c>
      <c r="EP4" s="221">
        <v>6128.7094066159552</v>
      </c>
      <c r="EQ4" s="221">
        <v>6563.5963161536083</v>
      </c>
      <c r="ER4" s="221">
        <v>6223.2968268962732</v>
      </c>
      <c r="ES4" s="221">
        <v>6494.5729456509462</v>
      </c>
      <c r="ET4" s="221">
        <v>6426.7867965134956</v>
      </c>
      <c r="EU4" s="221">
        <v>6791.8963465789238</v>
      </c>
      <c r="EV4" s="221">
        <v>6558.797954246259</v>
      </c>
      <c r="EW4" s="221">
        <v>6415.5974411645793</v>
      </c>
      <c r="EX4" s="221">
        <v>6551.0843371933042</v>
      </c>
      <c r="EY4" s="221">
        <v>7176.8180448168769</v>
      </c>
      <c r="EZ4" s="221">
        <v>7136.7040350394627</v>
      </c>
      <c r="FA4" s="221">
        <v>7879.9613205243868</v>
      </c>
      <c r="FB4" s="221">
        <v>7181.7264388316235</v>
      </c>
      <c r="FC4" s="221">
        <v>7348.1129528548754</v>
      </c>
      <c r="FD4" s="221">
        <v>6830.2520535119011</v>
      </c>
      <c r="FE4" s="221">
        <v>6680.214815209567</v>
      </c>
      <c r="FF4" s="221">
        <v>6874.9082466594073</v>
      </c>
      <c r="FG4" s="221">
        <v>6490.7503237394612</v>
      </c>
      <c r="FH4" s="221">
        <v>5528.606524402393</v>
      </c>
      <c r="FI4" s="221">
        <v>5466.0474302973471</v>
      </c>
      <c r="FJ4" s="221">
        <v>5625.9545619125929</v>
      </c>
      <c r="FK4" s="221">
        <v>7518.0800359139785</v>
      </c>
      <c r="FL4" s="221">
        <v>7482.2730005948779</v>
      </c>
      <c r="FM4" s="221">
        <v>6953.3907271537137</v>
      </c>
      <c r="FN4" s="221">
        <v>6778.9903002143483</v>
      </c>
      <c r="FO4" s="221">
        <v>6680.9974693239656</v>
      </c>
      <c r="FP4" s="221">
        <v>6483.0628347105667</v>
      </c>
      <c r="FQ4" s="221">
        <v>5911.9956042264521</v>
      </c>
      <c r="FR4" s="221">
        <v>5547.2888213844453</v>
      </c>
      <c r="FS4" s="221">
        <v>5133.2721637985424</v>
      </c>
      <c r="FT4" s="221">
        <v>4517.6326971595608</v>
      </c>
      <c r="FU4" s="221">
        <v>4550.1862870564164</v>
      </c>
      <c r="FV4" s="221">
        <v>4756.1971677265674</v>
      </c>
      <c r="FW4" s="221">
        <v>4440.9617413776905</v>
      </c>
      <c r="FX4" s="221">
        <v>5945.1803854088766</v>
      </c>
      <c r="FY4" s="221">
        <v>5700.4259423509529</v>
      </c>
      <c r="FZ4" s="221">
        <v>4787.1595266756312</v>
      </c>
      <c r="GA4" s="221">
        <v>5143.0988665723207</v>
      </c>
      <c r="GB4" s="221">
        <v>4803.7291537926076</v>
      </c>
      <c r="GC4" s="221">
        <v>5221.9748513299974</v>
      </c>
      <c r="GD4" s="221">
        <v>5165.1031118599976</v>
      </c>
      <c r="GE4" s="221">
        <v>4264.8748780499955</v>
      </c>
      <c r="GF4" s="221">
        <v>3812.9068203199986</v>
      </c>
      <c r="GG4" s="221">
        <v>2610.9964871599982</v>
      </c>
      <c r="GH4" s="221">
        <v>6281.6675188599993</v>
      </c>
      <c r="GI4" s="221">
        <v>9133.2203152699967</v>
      </c>
      <c r="GJ4" s="221">
        <v>9398.948577609799</v>
      </c>
      <c r="GK4" s="221">
        <v>8991.2943717800008</v>
      </c>
      <c r="GL4" s="221">
        <v>8991.2943710599993</v>
      </c>
      <c r="GM4" s="221">
        <v>8302.4973290699982</v>
      </c>
      <c r="GN4" s="221">
        <v>7342.9294260200031</v>
      </c>
      <c r="GO4" s="221">
        <v>6767.1994056399999</v>
      </c>
      <c r="GP4" s="221">
        <v>6138.8967509300001</v>
      </c>
      <c r="GQ4" s="221">
        <v>6159.9061783900033</v>
      </c>
      <c r="GR4" s="221">
        <v>3744.25595234</v>
      </c>
      <c r="GS4" s="221">
        <v>4594.8953082099997</v>
      </c>
      <c r="GT4" s="221">
        <v>3786.3636250800023</v>
      </c>
      <c r="GU4" s="221">
        <v>9703.896373800002</v>
      </c>
      <c r="GV4" s="221">
        <v>10753.877363029991</v>
      </c>
      <c r="GW4" s="221">
        <v>11514.692126260001</v>
      </c>
      <c r="GX4" s="221">
        <v>10865.921103419998</v>
      </c>
      <c r="GY4" s="221">
        <v>9915.5075026100039</v>
      </c>
      <c r="GZ4" s="221">
        <v>10043.955243289998</v>
      </c>
      <c r="HA4" s="221">
        <v>10332.25878314</v>
      </c>
      <c r="HB4" s="221">
        <v>9201.4923981900029</v>
      </c>
      <c r="HC4" s="221">
        <v>9193.2819134399997</v>
      </c>
      <c r="HD4" s="221">
        <v>9050.4792113700041</v>
      </c>
      <c r="HE4" s="221">
        <v>8089.1444820699971</v>
      </c>
      <c r="HF4" s="221">
        <v>8006.2083050100018</v>
      </c>
      <c r="HG4" s="221">
        <v>12600.505297449998</v>
      </c>
      <c r="HH4" s="221">
        <v>13278.344800730001</v>
      </c>
      <c r="HI4" s="221">
        <v>14946.524945410003</v>
      </c>
      <c r="HJ4" s="221">
        <v>15040.230565859996</v>
      </c>
      <c r="HK4" s="221">
        <v>15752.450003130001</v>
      </c>
      <c r="HL4" s="221">
        <v>14411.236624009996</v>
      </c>
      <c r="HM4" s="221">
        <v>21542.747709179988</v>
      </c>
      <c r="HN4" s="221">
        <v>20552.510287330002</v>
      </c>
      <c r="HO4" s="221">
        <v>19417.517086300002</v>
      </c>
      <c r="HP4" s="221">
        <v>19480.694099390003</v>
      </c>
      <c r="HQ4" s="221">
        <v>18382.362407220007</v>
      </c>
      <c r="HR4" s="221">
        <v>18117.663920150011</v>
      </c>
      <c r="HS4" s="221">
        <v>18617.819826690011</v>
      </c>
      <c r="HT4" s="221">
        <v>18991.317311509993</v>
      </c>
      <c r="HU4" s="221">
        <v>20338.778192750004</v>
      </c>
      <c r="HV4" s="220">
        <v>19487.438294309995</v>
      </c>
      <c r="HW4" s="221">
        <v>19028.366076119997</v>
      </c>
      <c r="HX4" s="221">
        <v>16900.52376392001</v>
      </c>
      <c r="HY4" s="221">
        <v>16291.488126330001</v>
      </c>
      <c r="HZ4" s="225">
        <v>19147.38726367</v>
      </c>
      <c r="IA4" s="225">
        <v>16822.187005230004</v>
      </c>
      <c r="IB4" s="225">
        <v>17691.939325750001</v>
      </c>
      <c r="IC4" s="225">
        <v>18133.677034140001</v>
      </c>
      <c r="ID4" s="225">
        <v>17075.551033090007</v>
      </c>
      <c r="IE4" s="225">
        <v>15583.089219429996</v>
      </c>
      <c r="IF4" s="225">
        <v>14871.654656750001</v>
      </c>
      <c r="IG4" s="226">
        <v>14036.728748789999</v>
      </c>
      <c r="IH4" s="227">
        <v>13548.63700208</v>
      </c>
      <c r="II4" s="225">
        <v>12515.174764920001</v>
      </c>
      <c r="IJ4" s="225">
        <v>28919.063513239998</v>
      </c>
      <c r="IK4" s="225">
        <v>23145.123537290005</v>
      </c>
      <c r="IL4" s="225">
        <v>21503.374923069998</v>
      </c>
      <c r="IM4" s="225">
        <v>20607.503273380011</v>
      </c>
      <c r="IN4" s="225">
        <v>20182.175216680007</v>
      </c>
      <c r="IO4" s="225">
        <v>18680.678803229996</v>
      </c>
      <c r="IP4" s="225">
        <v>17394.116972809999</v>
      </c>
      <c r="IQ4" s="225">
        <v>17665.661984850001</v>
      </c>
      <c r="IR4" s="225">
        <v>17584.992838490005</v>
      </c>
      <c r="IS4" s="226">
        <v>20593.778847829999</v>
      </c>
      <c r="IT4" s="227">
        <v>17395.188989910006</v>
      </c>
      <c r="IU4" s="225">
        <v>22603.682201660846</v>
      </c>
      <c r="IV4" s="225">
        <v>26544.117609429999</v>
      </c>
      <c r="IW4" s="225">
        <v>26593.130924089997</v>
      </c>
      <c r="IX4" s="225">
        <v>23949.532468860001</v>
      </c>
      <c r="IY4" s="225">
        <v>21888.3422231</v>
      </c>
      <c r="IZ4" s="225">
        <v>21682.133121890005</v>
      </c>
      <c r="JA4" s="225">
        <v>20292.929236989996</v>
      </c>
      <c r="JB4" s="225">
        <v>19306.28548118001</v>
      </c>
      <c r="JC4" s="225">
        <v>19009.261936140007</v>
      </c>
      <c r="JD4" s="225">
        <v>16970.326963289994</v>
      </c>
      <c r="JE4" s="225">
        <v>18598.055486130008</v>
      </c>
      <c r="JF4" s="220">
        <v>18980.551227310003</v>
      </c>
      <c r="JG4" s="221">
        <v>19132.594647030015</v>
      </c>
      <c r="JH4" s="221">
        <v>15096.873844909996</v>
      </c>
      <c r="JI4" s="221">
        <v>27987.305223470004</v>
      </c>
      <c r="JJ4" s="221">
        <v>26446.659445400008</v>
      </c>
      <c r="JK4" s="221">
        <v>25384.549479240017</v>
      </c>
      <c r="JL4" s="221">
        <v>21087.563155849992</v>
      </c>
      <c r="JM4" s="221">
        <v>18442.810694689997</v>
      </c>
      <c r="JN4" s="225">
        <v>15199.511378000007</v>
      </c>
      <c r="JO4" s="225">
        <v>15304.213782219997</v>
      </c>
      <c r="JP4" s="225">
        <v>10207.769322280012</v>
      </c>
      <c r="JQ4" s="226">
        <v>7531.3490638900012</v>
      </c>
      <c r="JR4" s="220">
        <v>6493.5482091999984</v>
      </c>
      <c r="JS4" s="221">
        <v>4908.3336974099893</v>
      </c>
      <c r="JT4" s="221">
        <v>3603.5242530400137</v>
      </c>
      <c r="JU4" s="221">
        <v>-1150.8514781799802</v>
      </c>
      <c r="JV4" s="221">
        <v>-6587.2726801199969</v>
      </c>
      <c r="JW4" s="221">
        <v>-7470.9402738399949</v>
      </c>
      <c r="JX4" s="221">
        <v>-8977.3033935899912</v>
      </c>
      <c r="JY4" s="221">
        <v>-13987.399533419997</v>
      </c>
      <c r="JZ4" s="225">
        <v>-16665.287148062151</v>
      </c>
      <c r="KA4" s="225">
        <v>-19528.24944605997</v>
      </c>
      <c r="KB4" s="225">
        <v>-24446.837595689991</v>
      </c>
      <c r="KC4" s="226">
        <v>-10321.151034829989</v>
      </c>
      <c r="KD4" s="227">
        <f>KD5+KD6</f>
        <v>-12056.096174359996</v>
      </c>
      <c r="KE4" s="225">
        <f t="shared" ref="KE4:LM4" si="0">KE5+KE6</f>
        <v>-10838.101253160128</v>
      </c>
      <c r="KF4" s="225">
        <f t="shared" si="0"/>
        <v>-12006.64926795322</v>
      </c>
      <c r="KG4" s="225">
        <f t="shared" si="0"/>
        <v>-10392.265640099995</v>
      </c>
      <c r="KH4" s="225">
        <f t="shared" si="0"/>
        <v>-4341.9836531299989</v>
      </c>
      <c r="KI4" s="225">
        <f t="shared" si="0"/>
        <v>649.68026730000201</v>
      </c>
      <c r="KJ4" s="225">
        <f t="shared" si="0"/>
        <v>-2907.2732387899869</v>
      </c>
      <c r="KK4" s="225">
        <f t="shared" si="0"/>
        <v>-3262.5622907299839</v>
      </c>
      <c r="KL4" s="225">
        <f t="shared" si="0"/>
        <v>-1699.1680608599963</v>
      </c>
      <c r="KM4" s="225">
        <f t="shared" si="0"/>
        <v>1043.6505130099958</v>
      </c>
      <c r="KN4" s="225">
        <f t="shared" si="0"/>
        <v>5245.4472905000039</v>
      </c>
      <c r="KO4" s="226">
        <f t="shared" si="0"/>
        <v>21710.951941280007</v>
      </c>
      <c r="KP4" s="227">
        <f t="shared" si="0"/>
        <v>25619.758107780002</v>
      </c>
      <c r="KQ4" s="225">
        <f t="shared" si="0"/>
        <v>28259.855438430001</v>
      </c>
      <c r="KR4" s="225">
        <f t="shared" si="0"/>
        <v>34094.896680679994</v>
      </c>
      <c r="KS4" s="225">
        <f t="shared" si="0"/>
        <v>37203.385813419998</v>
      </c>
      <c r="KT4" s="225">
        <f t="shared" si="0"/>
        <v>42124.04302035999</v>
      </c>
      <c r="KU4" s="225">
        <f t="shared" si="0"/>
        <v>49084.989481040022</v>
      </c>
      <c r="KV4" s="225">
        <f t="shared" si="0"/>
        <v>53866.246307541849</v>
      </c>
      <c r="KW4" s="225">
        <f t="shared" si="0"/>
        <v>53694.045777229978</v>
      </c>
      <c r="KX4" s="225">
        <f t="shared" si="0"/>
        <v>65801.733391599992</v>
      </c>
      <c r="KY4" s="225">
        <f t="shared" si="0"/>
        <v>70066.634905129991</v>
      </c>
      <c r="KZ4" s="225">
        <f t="shared" si="0"/>
        <v>74315.546812509987</v>
      </c>
      <c r="LA4" s="226">
        <f t="shared" si="0"/>
        <v>85016.451351690019</v>
      </c>
      <c r="LB4" s="227">
        <f t="shared" si="0"/>
        <v>90391.126768379996</v>
      </c>
      <c r="LC4" s="225">
        <f t="shared" si="0"/>
        <v>97486.678390799992</v>
      </c>
      <c r="LD4" s="225">
        <f t="shared" si="0"/>
        <v>102671.41670851001</v>
      </c>
      <c r="LE4" s="225">
        <f t="shared" si="0"/>
        <v>134538.63718610999</v>
      </c>
      <c r="LF4" s="225">
        <f t="shared" si="0"/>
        <v>75204.717928889993</v>
      </c>
      <c r="LG4" s="225">
        <f t="shared" si="0"/>
        <v>75772.120592370004</v>
      </c>
      <c r="LH4" s="225">
        <f t="shared" si="0"/>
        <v>67625.05</v>
      </c>
      <c r="LI4" s="225">
        <f t="shared" si="0"/>
        <v>79695.02</v>
      </c>
      <c r="LJ4" s="225">
        <f t="shared" si="0"/>
        <v>101765.88877187</v>
      </c>
      <c r="LK4" s="225">
        <f t="shared" si="0"/>
        <v>89644.922055709991</v>
      </c>
      <c r="LL4" s="225">
        <f t="shared" si="0"/>
        <v>99941.330534130015</v>
      </c>
      <c r="LM4" s="226">
        <f t="shared" si="0"/>
        <v>120253.58039911001</v>
      </c>
    </row>
    <row r="5" spans="1:326" ht="27.75" customHeight="1" x14ac:dyDescent="0.45">
      <c r="A5" s="228" t="s">
        <v>187</v>
      </c>
      <c r="B5" s="229">
        <v>47.144290544650993</v>
      </c>
      <c r="C5" s="230">
        <v>39.947091826627997</v>
      </c>
      <c r="D5" s="230">
        <v>42.915372440611016</v>
      </c>
      <c r="E5" s="231">
        <v>0.31346291374399993</v>
      </c>
      <c r="F5" s="231">
        <v>21.540519978710961</v>
      </c>
      <c r="G5" s="231">
        <v>6.1808604556730131</v>
      </c>
      <c r="H5" s="231">
        <v>2.4169087206849826</v>
      </c>
      <c r="I5" s="231">
        <v>-14.727108445647987</v>
      </c>
      <c r="J5" s="231">
        <v>-10.213953231706004</v>
      </c>
      <c r="K5" s="231">
        <v>-7.1020947390279963</v>
      </c>
      <c r="L5" s="231">
        <v>7.4421620118589837</v>
      </c>
      <c r="M5" s="231">
        <v>-3.0904433209610405</v>
      </c>
      <c r="N5" s="231">
        <v>-15.758143807182019</v>
      </c>
      <c r="O5" s="231">
        <v>-6.532026961327996</v>
      </c>
      <c r="P5" s="231">
        <v>-12.194374512466998</v>
      </c>
      <c r="Q5" s="231">
        <v>-12.887790058801999</v>
      </c>
      <c r="R5" s="231">
        <v>-36.402796896907013</v>
      </c>
      <c r="S5" s="231">
        <v>4.723550072321971</v>
      </c>
      <c r="T5" s="231">
        <v>-52.334234106352923</v>
      </c>
      <c r="U5" s="231">
        <v>-48.906789547139077</v>
      </c>
      <c r="V5" s="231">
        <v>-46.257115321155034</v>
      </c>
      <c r="W5" s="231">
        <v>-70.538277211613021</v>
      </c>
      <c r="X5" s="231">
        <v>-39.528000926053011</v>
      </c>
      <c r="Y5" s="231">
        <v>-30.080750465785993</v>
      </c>
      <c r="Z5" s="231">
        <v>-40.961656942421008</v>
      </c>
      <c r="AA5" s="231">
        <v>-76.938482734259964</v>
      </c>
      <c r="AB5" s="231">
        <v>-70.064826988441965</v>
      </c>
      <c r="AC5" s="231">
        <v>-55.167772661239979</v>
      </c>
      <c r="AD5" s="231">
        <v>-64.852134197891971</v>
      </c>
      <c r="AE5" s="231">
        <v>-58.177981557766998</v>
      </c>
      <c r="AF5" s="231">
        <v>-67.667134589741011</v>
      </c>
      <c r="AG5" s="231">
        <v>-27.259029934849963</v>
      </c>
      <c r="AH5" s="231">
        <v>-22.157718841532059</v>
      </c>
      <c r="AI5" s="231">
        <v>-23.146723393655986</v>
      </c>
      <c r="AJ5" s="231">
        <v>7.9291813713999932</v>
      </c>
      <c r="AK5" s="231">
        <v>53.454109364274004</v>
      </c>
      <c r="AL5" s="231">
        <v>73.692833463452942</v>
      </c>
      <c r="AM5" s="231">
        <v>34.653902497238995</v>
      </c>
      <c r="AN5" s="231">
        <v>47.112281561867988</v>
      </c>
      <c r="AO5" s="231">
        <v>-12.651314431647025</v>
      </c>
      <c r="AP5" s="231">
        <v>-55.687858342817982</v>
      </c>
      <c r="AQ5" s="231">
        <v>-13.048580591065065</v>
      </c>
      <c r="AR5" s="231">
        <v>-6.4854327117500361</v>
      </c>
      <c r="AS5" s="231">
        <v>15.772922851484967</v>
      </c>
      <c r="AT5" s="231">
        <v>28.241969140631006</v>
      </c>
      <c r="AU5" s="231">
        <v>106.34630194455096</v>
      </c>
      <c r="AV5" s="231">
        <v>139.40173554096705</v>
      </c>
      <c r="AW5" s="231">
        <v>225.6388275664271</v>
      </c>
      <c r="AX5" s="231">
        <v>211.20643652598002</v>
      </c>
      <c r="AY5" s="231">
        <v>190.84764852238604</v>
      </c>
      <c r="AZ5" s="231">
        <v>200.18879447678799</v>
      </c>
      <c r="BA5" s="231">
        <v>220.74296125880889</v>
      </c>
      <c r="BB5" s="231">
        <v>180.52168824062301</v>
      </c>
      <c r="BC5" s="230">
        <v>355.57846577459003</v>
      </c>
      <c r="BD5" s="230">
        <v>407.65040478451806</v>
      </c>
      <c r="BE5" s="230">
        <v>450.10450831960088</v>
      </c>
      <c r="BF5" s="230">
        <v>506.49975155463198</v>
      </c>
      <c r="BG5" s="230">
        <v>633.28089854908399</v>
      </c>
      <c r="BH5" s="230">
        <v>775.16953483162797</v>
      </c>
      <c r="BI5" s="230">
        <v>853.13123222085517</v>
      </c>
      <c r="BJ5" s="230">
        <v>799.36975303703207</v>
      </c>
      <c r="BK5" s="230">
        <v>802.82943824176311</v>
      </c>
      <c r="BL5" s="232">
        <v>771.76940662735603</v>
      </c>
      <c r="BM5" s="230">
        <v>806.73084666411796</v>
      </c>
      <c r="BN5" s="230">
        <v>805.634215948563</v>
      </c>
      <c r="BO5" s="230">
        <v>748.372742392801</v>
      </c>
      <c r="BP5" s="230">
        <v>842.20667801965214</v>
      </c>
      <c r="BQ5" s="230">
        <v>772.29051432646611</v>
      </c>
      <c r="BR5" s="230">
        <v>821.34475595141998</v>
      </c>
      <c r="BS5" s="230">
        <v>905.56659137032307</v>
      </c>
      <c r="BT5" s="230">
        <v>1022.4587440091852</v>
      </c>
      <c r="BU5" s="230">
        <v>1107.0713763718252</v>
      </c>
      <c r="BV5" s="230">
        <v>1067.3030394315642</v>
      </c>
      <c r="BW5" s="230">
        <v>1002.1385328006219</v>
      </c>
      <c r="BX5" s="231">
        <v>948.436459636927</v>
      </c>
      <c r="BY5" s="231">
        <v>935.02161322049983</v>
      </c>
      <c r="BZ5" s="231">
        <v>886.06359294469007</v>
      </c>
      <c r="CA5" s="231">
        <v>897.06086720710812</v>
      </c>
      <c r="CB5" s="231">
        <v>928.33798968639894</v>
      </c>
      <c r="CC5" s="231">
        <v>913.77920496564809</v>
      </c>
      <c r="CD5" s="233">
        <v>1042.009700787085</v>
      </c>
      <c r="CE5" s="231">
        <v>1034.8020234142962</v>
      </c>
      <c r="CF5" s="231">
        <v>1086.5913783360079</v>
      </c>
      <c r="CG5" s="231">
        <v>1299.5990860343861</v>
      </c>
      <c r="CH5" s="231">
        <v>1301.1847690093157</v>
      </c>
      <c r="CI5" s="230">
        <v>1287.810805951631</v>
      </c>
      <c r="CJ5" s="230">
        <v>1585.0484859200831</v>
      </c>
      <c r="CK5" s="230">
        <v>1613.9223953828289</v>
      </c>
      <c r="CL5" s="230">
        <v>1581.301510907793</v>
      </c>
      <c r="CM5" s="230">
        <v>1657.0770907826779</v>
      </c>
      <c r="CN5" s="230">
        <v>1601.64805009254</v>
      </c>
      <c r="CO5" s="230">
        <v>1537.5246979479907</v>
      </c>
      <c r="CP5" s="230">
        <v>1410.9834682693709</v>
      </c>
      <c r="CQ5" s="230">
        <v>1593.9506284361582</v>
      </c>
      <c r="CR5" s="230">
        <v>1610.4389554673799</v>
      </c>
      <c r="CS5" s="230">
        <v>1891.7238530340223</v>
      </c>
      <c r="CT5" s="230">
        <v>1731.8039635711257</v>
      </c>
      <c r="CU5" s="230">
        <v>1685.6591672340762</v>
      </c>
      <c r="CV5" s="230">
        <v>1567.5555545255411</v>
      </c>
      <c r="CW5" s="230">
        <v>1718.4470382680397</v>
      </c>
      <c r="CX5" s="230">
        <v>1695.6483047958084</v>
      </c>
      <c r="CY5" s="230">
        <v>1774.7094955670373</v>
      </c>
      <c r="CZ5" s="230">
        <v>1696.78</v>
      </c>
      <c r="DA5" s="230">
        <v>1539.5299924599999</v>
      </c>
      <c r="DB5" s="230">
        <v>1491.5393585999998</v>
      </c>
      <c r="DC5" s="230">
        <v>2068.0703007810002</v>
      </c>
      <c r="DD5" s="230">
        <v>1914.3448971192001</v>
      </c>
      <c r="DE5" s="230">
        <v>2466.467224349999</v>
      </c>
      <c r="DF5" s="230">
        <v>2285.0223479000001</v>
      </c>
      <c r="DG5" s="230">
        <v>2119.7267109999998</v>
      </c>
      <c r="DH5" s="230">
        <v>1939.4464408680003</v>
      </c>
      <c r="DI5" s="230">
        <v>2018.6423346012998</v>
      </c>
      <c r="DJ5" s="230">
        <v>1836.2075795519997</v>
      </c>
      <c r="DK5" s="230">
        <v>1852.8216549176007</v>
      </c>
      <c r="DL5" s="230">
        <v>1534.9482513267999</v>
      </c>
      <c r="DM5" s="230">
        <v>2058.4189247949994</v>
      </c>
      <c r="DN5" s="230">
        <v>2099.997218084</v>
      </c>
      <c r="DO5" s="230">
        <v>1802.7666824599999</v>
      </c>
      <c r="DP5" s="230">
        <v>1795.8070558356999</v>
      </c>
      <c r="DQ5" s="230">
        <v>1930.8956913734005</v>
      </c>
      <c r="DR5" s="230">
        <v>1928.9073006591</v>
      </c>
      <c r="DS5" s="230">
        <v>1723.702734198899</v>
      </c>
      <c r="DT5" s="230">
        <v>1671.5280766930002</v>
      </c>
      <c r="DU5" s="230">
        <v>1534.3221535851997</v>
      </c>
      <c r="DV5" s="230">
        <v>1486.4364514342999</v>
      </c>
      <c r="DW5" s="230">
        <v>1466.7377464382</v>
      </c>
      <c r="DX5" s="230">
        <v>1621.7488732661</v>
      </c>
      <c r="DY5" s="230">
        <v>1576.7242460862003</v>
      </c>
      <c r="DZ5" s="230">
        <v>1616.6599665665995</v>
      </c>
      <c r="EA5" s="230">
        <v>2323.6028176354998</v>
      </c>
      <c r="EB5" s="230">
        <v>2837.2521876034998</v>
      </c>
      <c r="EC5" s="230">
        <v>3270.9675450400014</v>
      </c>
      <c r="ED5" s="230">
        <v>3290.8288274363003</v>
      </c>
      <c r="EE5" s="230">
        <v>3134.8114117837004</v>
      </c>
      <c r="EF5" s="230">
        <v>3456.288371636801</v>
      </c>
      <c r="EG5" s="230">
        <v>3316.7594778129996</v>
      </c>
      <c r="EH5" s="230">
        <v>3270.5030686890991</v>
      </c>
      <c r="EI5" s="230">
        <v>3530.0857251053985</v>
      </c>
      <c r="EJ5" s="230">
        <v>3335.3158035643996</v>
      </c>
      <c r="EK5" s="230">
        <v>3276.74534576</v>
      </c>
      <c r="EL5" s="230">
        <v>3291.2527954299999</v>
      </c>
      <c r="EM5" s="230">
        <v>4286.7404129099987</v>
      </c>
      <c r="EN5" s="230">
        <v>4907.718465160001</v>
      </c>
      <c r="EO5" s="230">
        <v>5240.9193065200006</v>
      </c>
      <c r="EP5" s="230">
        <v>5649.2256667900019</v>
      </c>
      <c r="EQ5" s="230">
        <v>5686.8067355800003</v>
      </c>
      <c r="ER5" s="230">
        <v>5237.123130240001</v>
      </c>
      <c r="ES5" s="230">
        <v>5605.3560877999998</v>
      </c>
      <c r="ET5" s="230">
        <v>5504.3204861099985</v>
      </c>
      <c r="EU5" s="230">
        <v>5485.1586234100005</v>
      </c>
      <c r="EV5" s="230">
        <v>5299.3546167799996</v>
      </c>
      <c r="EW5" s="230">
        <v>5110.550634709999</v>
      </c>
      <c r="EX5" s="230">
        <v>5311.0263979099991</v>
      </c>
      <c r="EY5" s="230">
        <v>5931.0054505700009</v>
      </c>
      <c r="EZ5" s="230">
        <v>5791.0969192400007</v>
      </c>
      <c r="FA5" s="230">
        <v>6669.5980491100008</v>
      </c>
      <c r="FB5" s="230">
        <v>5718.5816941999992</v>
      </c>
      <c r="FC5" s="230">
        <v>5762.86345876</v>
      </c>
      <c r="FD5" s="230">
        <v>5324.0204484000005</v>
      </c>
      <c r="FE5" s="230">
        <v>4978.9059594600003</v>
      </c>
      <c r="FF5" s="230">
        <v>4846.8438368400002</v>
      </c>
      <c r="FG5" s="230">
        <v>4483.2819571300015</v>
      </c>
      <c r="FH5" s="230">
        <v>3989.7408370599983</v>
      </c>
      <c r="FI5" s="230">
        <v>3690.2180929899996</v>
      </c>
      <c r="FJ5" s="230">
        <v>4037.8350283999989</v>
      </c>
      <c r="FK5" s="230">
        <v>6123.2202746799994</v>
      </c>
      <c r="FL5" s="230">
        <v>6271.9944144400024</v>
      </c>
      <c r="FM5" s="230">
        <v>5781.0641625400012</v>
      </c>
      <c r="FN5" s="230">
        <v>5978.1598044900002</v>
      </c>
      <c r="FO5" s="230">
        <v>6016.6340544199993</v>
      </c>
      <c r="FP5" s="230">
        <v>5832.2179340800003</v>
      </c>
      <c r="FQ5" s="230">
        <v>5676.2112660500006</v>
      </c>
      <c r="FR5" s="230">
        <v>5063.4235918200029</v>
      </c>
      <c r="FS5" s="230">
        <v>5015.1065218100011</v>
      </c>
      <c r="FT5" s="230">
        <v>4997.4145317600014</v>
      </c>
      <c r="FU5" s="230">
        <v>5119.5047566799994</v>
      </c>
      <c r="FV5" s="230">
        <v>4666.1664624000014</v>
      </c>
      <c r="FW5" s="230">
        <v>4920.161702749996</v>
      </c>
      <c r="FX5" s="230">
        <v>6356.569711289997</v>
      </c>
      <c r="FY5" s="230">
        <v>5972.7075743499981</v>
      </c>
      <c r="FZ5" s="230">
        <v>5336.221555510002</v>
      </c>
      <c r="GA5" s="230">
        <v>5311.4553060799981</v>
      </c>
      <c r="GB5" s="230">
        <v>4988.2422147399993</v>
      </c>
      <c r="GC5" s="230">
        <v>4366.0622918199979</v>
      </c>
      <c r="GD5" s="230">
        <v>4455.8013295699984</v>
      </c>
      <c r="GE5" s="230">
        <v>4222.4122407999948</v>
      </c>
      <c r="GF5" s="230">
        <v>3681.9273899999989</v>
      </c>
      <c r="GG5" s="230">
        <v>3431.9198305799978</v>
      </c>
      <c r="GH5" s="230">
        <v>7360.3904268599972</v>
      </c>
      <c r="GI5" s="230">
        <v>9475.2982699999975</v>
      </c>
      <c r="GJ5" s="230">
        <v>10059.013899999998</v>
      </c>
      <c r="GK5" s="230">
        <v>8677.7810107200003</v>
      </c>
      <c r="GL5" s="230">
        <v>8677.7810100000006</v>
      </c>
      <c r="GM5" s="230">
        <v>7588.8111670399985</v>
      </c>
      <c r="GN5" s="230">
        <v>7049.0350216400029</v>
      </c>
      <c r="GO5" s="230">
        <v>6574.1889511999989</v>
      </c>
      <c r="GP5" s="230">
        <v>5595.2758702499996</v>
      </c>
      <c r="GQ5" s="230">
        <v>4819.6699380600021</v>
      </c>
      <c r="GR5" s="230">
        <v>2941.73154084</v>
      </c>
      <c r="GS5" s="230">
        <v>4175.1018799999993</v>
      </c>
      <c r="GT5" s="230">
        <v>3127.8087552900015</v>
      </c>
      <c r="GU5" s="230">
        <v>8915.4412662400009</v>
      </c>
      <c r="GV5" s="230">
        <v>9927.2760198799915</v>
      </c>
      <c r="GW5" s="230">
        <v>10317.997123310002</v>
      </c>
      <c r="GX5" s="230">
        <v>10001.615730969999</v>
      </c>
      <c r="GY5" s="230">
        <v>8260.2098768000051</v>
      </c>
      <c r="GZ5" s="230">
        <v>8177.2394395599977</v>
      </c>
      <c r="HA5" s="230">
        <v>8547.8544209799984</v>
      </c>
      <c r="HB5" s="230">
        <v>7740.9415636000022</v>
      </c>
      <c r="HC5" s="230">
        <v>6807.4079179499986</v>
      </c>
      <c r="HD5" s="230">
        <v>6395.9101394300033</v>
      </c>
      <c r="HE5" s="230">
        <v>5743.6586419099976</v>
      </c>
      <c r="HF5" s="230">
        <v>4809.586605370002</v>
      </c>
      <c r="HG5" s="230">
        <v>10102.426142019998</v>
      </c>
      <c r="HH5" s="230">
        <v>11071.686973810003</v>
      </c>
      <c r="HI5" s="230">
        <v>11880.054670770003</v>
      </c>
      <c r="HJ5" s="230">
        <v>11085.159075199997</v>
      </c>
      <c r="HK5" s="230">
        <v>11682.21674469</v>
      </c>
      <c r="HL5" s="230">
        <v>10538.427283249997</v>
      </c>
      <c r="HM5" s="230">
        <v>18719.412405589992</v>
      </c>
      <c r="HN5" s="230">
        <v>18439.741583910003</v>
      </c>
      <c r="HO5" s="230">
        <v>17640.21235519</v>
      </c>
      <c r="HP5" s="230">
        <v>16763.503229980004</v>
      </c>
      <c r="HQ5" s="230">
        <v>15535.336430990004</v>
      </c>
      <c r="HR5" s="230">
        <v>14077.479147900011</v>
      </c>
      <c r="HS5" s="230">
        <v>14407.67907413001</v>
      </c>
      <c r="HT5" s="230">
        <v>16458.947877109993</v>
      </c>
      <c r="HU5" s="230">
        <v>16900.498888400005</v>
      </c>
      <c r="HV5" s="229">
        <v>15976.829774709997</v>
      </c>
      <c r="HW5" s="230">
        <v>14692.757976519999</v>
      </c>
      <c r="HX5" s="230">
        <v>14642.477295940011</v>
      </c>
      <c r="HY5" s="230">
        <v>14516.720929770001</v>
      </c>
      <c r="HZ5" s="230">
        <v>18039.477059450001</v>
      </c>
      <c r="IA5" s="230">
        <v>16196.520732350004</v>
      </c>
      <c r="IB5" s="230">
        <v>15238.911473130003</v>
      </c>
      <c r="IC5" s="230">
        <v>15281.427543880003</v>
      </c>
      <c r="ID5" s="230">
        <v>15251.581332740005</v>
      </c>
      <c r="IE5" s="230">
        <v>13411.461073749995</v>
      </c>
      <c r="IF5" s="230">
        <v>13373.925235230001</v>
      </c>
      <c r="IG5" s="234">
        <v>12762.764526049999</v>
      </c>
      <c r="IH5" s="229">
        <v>12047.960259999998</v>
      </c>
      <c r="II5" s="230">
        <v>11183.150320000001</v>
      </c>
      <c r="IJ5" s="230">
        <v>27183.461537329997</v>
      </c>
      <c r="IK5" s="230">
        <v>21900.148738020001</v>
      </c>
      <c r="IL5" s="230">
        <v>20435.672562100001</v>
      </c>
      <c r="IM5" s="230">
        <v>18717.226046000011</v>
      </c>
      <c r="IN5" s="230">
        <v>17511.410876450005</v>
      </c>
      <c r="IO5" s="230">
        <v>18177.356604199998</v>
      </c>
      <c r="IP5" s="230">
        <v>16603.678034569999</v>
      </c>
      <c r="IQ5" s="230">
        <v>17656.388353169998</v>
      </c>
      <c r="IR5" s="230">
        <v>17346.920460320009</v>
      </c>
      <c r="IS5" s="234">
        <v>19923.321716809998</v>
      </c>
      <c r="IT5" s="229">
        <v>19036.116689430004</v>
      </c>
      <c r="IU5" s="230">
        <v>22680.252360600007</v>
      </c>
      <c r="IV5" s="230">
        <v>27685.528864819997</v>
      </c>
      <c r="IW5" s="230">
        <v>26449.501533379997</v>
      </c>
      <c r="IX5" s="230">
        <v>23761.383605770003</v>
      </c>
      <c r="IY5" s="230">
        <v>20458.680264189999</v>
      </c>
      <c r="IZ5" s="230">
        <v>18608.783120110005</v>
      </c>
      <c r="JA5" s="230">
        <v>17030.746952419999</v>
      </c>
      <c r="JB5" s="230">
        <v>16557.471145620009</v>
      </c>
      <c r="JC5" s="230">
        <v>17493.652100170013</v>
      </c>
      <c r="JD5" s="230">
        <v>14977.109632699996</v>
      </c>
      <c r="JE5" s="230">
        <v>14121.482686090007</v>
      </c>
      <c r="JF5" s="229">
        <v>16105.204923550002</v>
      </c>
      <c r="JG5" s="230">
        <v>15460.676515590012</v>
      </c>
      <c r="JH5" s="230">
        <v>11740.527055549994</v>
      </c>
      <c r="JI5" s="230">
        <v>26967.136575000011</v>
      </c>
      <c r="JJ5" s="230">
        <v>26592.031703940003</v>
      </c>
      <c r="JK5" s="230">
        <v>25033.840428360014</v>
      </c>
      <c r="JL5" s="230">
        <v>23575.227125719994</v>
      </c>
      <c r="JM5" s="230">
        <v>21169.245097939998</v>
      </c>
      <c r="JN5" s="230">
        <v>16504.310150020003</v>
      </c>
      <c r="JO5" s="230">
        <v>17247.010717089997</v>
      </c>
      <c r="JP5" s="230">
        <v>13208.549535950013</v>
      </c>
      <c r="JQ5" s="234">
        <v>8247.0170336700012</v>
      </c>
      <c r="JR5" s="229">
        <v>9315.0558971799983</v>
      </c>
      <c r="JS5" s="230">
        <v>9154.3317018799935</v>
      </c>
      <c r="JT5" s="230">
        <v>4485.8574908300116</v>
      </c>
      <c r="JU5" s="230">
        <v>1453.0884950100183</v>
      </c>
      <c r="JV5" s="230">
        <v>-3813.3407545699997</v>
      </c>
      <c r="JW5" s="230">
        <v>-6401.9318181199951</v>
      </c>
      <c r="JX5" s="230">
        <v>-8995.1969271799917</v>
      </c>
      <c r="JY5" s="230">
        <v>-14375.538127379999</v>
      </c>
      <c r="JZ5" s="230">
        <v>-16871.080587039993</v>
      </c>
      <c r="KA5" s="230">
        <v>-21098.910811989979</v>
      </c>
      <c r="KB5" s="230">
        <v>-31490.119948839991</v>
      </c>
      <c r="KC5" s="234">
        <v>-17487.615664329991</v>
      </c>
      <c r="KD5" s="229">
        <v>-21311.004444009995</v>
      </c>
      <c r="KE5" s="230">
        <v>-21493.901402630003</v>
      </c>
      <c r="KF5" s="230">
        <v>-23944.898297459989</v>
      </c>
      <c r="KG5" s="230">
        <v>-22971.161979339995</v>
      </c>
      <c r="KH5" s="230">
        <v>-17154.595096819998</v>
      </c>
      <c r="KI5" s="230">
        <v>-13750.266264739997</v>
      </c>
      <c r="KJ5" s="230">
        <v>-15749.785906959989</v>
      </c>
      <c r="KK5" s="230">
        <v>-16909.369960329986</v>
      </c>
      <c r="KL5" s="230">
        <v>-16263.128284359998</v>
      </c>
      <c r="KM5" s="230">
        <v>-14153.566630029998</v>
      </c>
      <c r="KN5" s="230">
        <v>-9723.050920439995</v>
      </c>
      <c r="KO5" s="234">
        <v>4021.1176266400071</v>
      </c>
      <c r="KP5" s="229">
        <v>10047.9432337</v>
      </c>
      <c r="KQ5" s="230">
        <v>9530.1600156200002</v>
      </c>
      <c r="KR5" s="230">
        <v>13260.810289339997</v>
      </c>
      <c r="KS5" s="230">
        <v>14426.565749589994</v>
      </c>
      <c r="KT5" s="230">
        <v>16096.552131219991</v>
      </c>
      <c r="KU5" s="230">
        <v>23057.189687380021</v>
      </c>
      <c r="KV5" s="230">
        <v>27477.049843279972</v>
      </c>
      <c r="KW5" s="230">
        <v>27734.58676470998</v>
      </c>
      <c r="KX5" s="230">
        <v>34489.38423743999</v>
      </c>
      <c r="KY5" s="230">
        <v>33675.593776759997</v>
      </c>
      <c r="KZ5" s="230">
        <v>35652.898205349993</v>
      </c>
      <c r="LA5" s="234">
        <v>45246.25442525003</v>
      </c>
      <c r="LB5" s="229">
        <v>48664.935334659989</v>
      </c>
      <c r="LC5" s="230">
        <v>58014.870635149993</v>
      </c>
      <c r="LD5" s="230">
        <v>65439.106091500005</v>
      </c>
      <c r="LE5" s="230">
        <v>96889.982520919977</v>
      </c>
      <c r="LF5" s="230">
        <v>50189.41707892</v>
      </c>
      <c r="LG5" s="230">
        <v>57633.889280230003</v>
      </c>
      <c r="LH5" s="230">
        <v>48854.8</v>
      </c>
      <c r="LI5" s="230">
        <v>57250.04</v>
      </c>
      <c r="LJ5" s="230">
        <v>75071.648431869995</v>
      </c>
      <c r="LK5" s="230">
        <v>64712.719294779985</v>
      </c>
      <c r="LL5" s="230">
        <v>75780.416256140015</v>
      </c>
      <c r="LM5" s="234">
        <v>98298.109529110006</v>
      </c>
      <c r="LN5" s="235"/>
    </row>
    <row r="6" spans="1:326" ht="27.75" customHeight="1" x14ac:dyDescent="0.45">
      <c r="A6" s="228" t="s">
        <v>188</v>
      </c>
      <c r="B6" s="236">
        <v>52.889380000000003</v>
      </c>
      <c r="C6" s="211">
        <v>46.802849999999999</v>
      </c>
      <c r="D6" s="211">
        <v>30.198779999999999</v>
      </c>
      <c r="E6" s="237">
        <v>23.168319999999994</v>
      </c>
      <c r="F6" s="237">
        <v>22.209230000000005</v>
      </c>
      <c r="G6" s="237">
        <v>22.318940000000001</v>
      </c>
      <c r="H6" s="237">
        <v>20.227650000000001</v>
      </c>
      <c r="I6" s="237">
        <v>27.732050000000001</v>
      </c>
      <c r="J6" s="237">
        <v>25.940540000000002</v>
      </c>
      <c r="K6" s="237">
        <v>30.564730000000004</v>
      </c>
      <c r="L6" s="237">
        <v>25.717279999999992</v>
      </c>
      <c r="M6" s="237">
        <v>8.7633199999999949</v>
      </c>
      <c r="N6" s="237">
        <v>23.944010000000009</v>
      </c>
      <c r="O6" s="237">
        <v>16.125270000000018</v>
      </c>
      <c r="P6" s="237">
        <v>18.134150000000002</v>
      </c>
      <c r="Q6" s="237">
        <v>26.233360000000008</v>
      </c>
      <c r="R6" s="237">
        <v>37.046819999999997</v>
      </c>
      <c r="S6" s="238">
        <v>29.351090000000038</v>
      </c>
      <c r="T6" s="237">
        <v>25.773289999999992</v>
      </c>
      <c r="U6" s="237">
        <v>19.43813999999999</v>
      </c>
      <c r="V6" s="237">
        <v>21.781610000000008</v>
      </c>
      <c r="W6" s="237">
        <v>38.363919999999972</v>
      </c>
      <c r="X6" s="237">
        <v>27.646100000000001</v>
      </c>
      <c r="Y6" s="237">
        <v>-1.37775</v>
      </c>
      <c r="Z6" s="237">
        <v>-3.5684899999999908</v>
      </c>
      <c r="AA6" s="237">
        <v>-9.5535800000000286</v>
      </c>
      <c r="AB6" s="237">
        <v>1.9749799999999813</v>
      </c>
      <c r="AC6" s="237">
        <v>23.619800000000001</v>
      </c>
      <c r="AD6" s="237">
        <v>25.08733999999999</v>
      </c>
      <c r="AE6" s="211">
        <v>20.455969999999972</v>
      </c>
      <c r="AF6" s="211">
        <v>35.701779999999978</v>
      </c>
      <c r="AG6" s="237">
        <v>14.721370000000018</v>
      </c>
      <c r="AH6" s="211">
        <v>57.02525999999996</v>
      </c>
      <c r="AI6" s="211">
        <v>129.52893000000003</v>
      </c>
      <c r="AJ6" s="211">
        <v>107.91819</v>
      </c>
      <c r="AK6" s="211">
        <v>94.170159999999981</v>
      </c>
      <c r="AL6" s="211">
        <v>98.133919999999989</v>
      </c>
      <c r="AM6" s="211">
        <v>110.25497</v>
      </c>
      <c r="AN6" s="211">
        <v>119.10091000000001</v>
      </c>
      <c r="AO6" s="211">
        <v>124.71805999999998</v>
      </c>
      <c r="AP6" s="211">
        <v>142.27212</v>
      </c>
      <c r="AQ6" s="211">
        <v>134.96715999999998</v>
      </c>
      <c r="AR6" s="211">
        <v>139.96505999999999</v>
      </c>
      <c r="AS6" s="211">
        <v>155.20582999999999</v>
      </c>
      <c r="AT6" s="211">
        <v>155.97480000000002</v>
      </c>
      <c r="AU6" s="211">
        <v>200.66752</v>
      </c>
      <c r="AV6" s="211">
        <v>204.57223999999999</v>
      </c>
      <c r="AW6" s="211">
        <v>203.38878</v>
      </c>
      <c r="AX6" s="211">
        <v>215.00332999999998</v>
      </c>
      <c r="AY6" s="211">
        <v>224.3167548931446</v>
      </c>
      <c r="AZ6" s="211">
        <v>230.64255</v>
      </c>
      <c r="BA6" s="211">
        <v>248.86687000000001</v>
      </c>
      <c r="BB6" s="211">
        <v>267.45151999999996</v>
      </c>
      <c r="BC6" s="211">
        <v>240.29040000000001</v>
      </c>
      <c r="BD6" s="211">
        <v>161.97704999999996</v>
      </c>
      <c r="BE6" s="211">
        <v>178.15899999999999</v>
      </c>
      <c r="BF6" s="211">
        <v>182.66263999999998</v>
      </c>
      <c r="BG6" s="211">
        <v>172.98574999999997</v>
      </c>
      <c r="BH6" s="211">
        <v>200.60391000000001</v>
      </c>
      <c r="BI6" s="211">
        <v>198.54977</v>
      </c>
      <c r="BJ6" s="211">
        <v>220.77469446765812</v>
      </c>
      <c r="BK6" s="211">
        <v>247.71951081907855</v>
      </c>
      <c r="BL6" s="239">
        <v>272.1323849603595</v>
      </c>
      <c r="BM6" s="240">
        <v>233.07006584519334</v>
      </c>
      <c r="BN6" s="211">
        <v>202.61501840971812</v>
      </c>
      <c r="BO6" s="211">
        <v>188.22459680600312</v>
      </c>
      <c r="BP6" s="211">
        <v>229.87931557102092</v>
      </c>
      <c r="BQ6" s="211">
        <v>216.89525867327313</v>
      </c>
      <c r="BR6" s="211">
        <v>224.77779777612844</v>
      </c>
      <c r="BS6" s="211">
        <v>234.00448936930312</v>
      </c>
      <c r="BT6" s="211">
        <v>208.25959121032315</v>
      </c>
      <c r="BU6" s="211">
        <v>288.54036711026293</v>
      </c>
      <c r="BV6" s="211">
        <v>285.82709272945078</v>
      </c>
      <c r="BW6" s="211">
        <v>296.97349473696653</v>
      </c>
      <c r="BX6" s="237">
        <v>296.32659885100622</v>
      </c>
      <c r="BY6" s="237">
        <v>377.2033493872475</v>
      </c>
      <c r="BZ6" s="237">
        <v>343.4936276335506</v>
      </c>
      <c r="CA6" s="237">
        <v>284.98482410289716</v>
      </c>
      <c r="CB6" s="237">
        <v>270.09289968893364</v>
      </c>
      <c r="CC6" s="237">
        <v>292.28095995617662</v>
      </c>
      <c r="CD6" s="241">
        <v>197.41530719343854</v>
      </c>
      <c r="CE6" s="237">
        <v>313.41100750180505</v>
      </c>
      <c r="CF6" s="237">
        <v>240.6073535017324</v>
      </c>
      <c r="CG6" s="237">
        <v>263.58244307297366</v>
      </c>
      <c r="CH6" s="237">
        <v>253.52340546161207</v>
      </c>
      <c r="CI6" s="211">
        <v>274.91326582864536</v>
      </c>
      <c r="CJ6" s="211">
        <v>287.61816681579745</v>
      </c>
      <c r="CK6" s="211">
        <v>303.35145822319538</v>
      </c>
      <c r="CL6" s="211">
        <v>277.12177117663828</v>
      </c>
      <c r="CM6" s="211">
        <v>272.25436611841656</v>
      </c>
      <c r="CN6" s="211">
        <v>245.91288714276999</v>
      </c>
      <c r="CO6" s="211">
        <v>292.3566689721153</v>
      </c>
      <c r="CP6" s="211">
        <v>312.47221315965305</v>
      </c>
      <c r="CQ6" s="211">
        <v>297.01600845882854</v>
      </c>
      <c r="CR6" s="211">
        <v>326.19602720403827</v>
      </c>
      <c r="CS6" s="211">
        <v>293.05987382273747</v>
      </c>
      <c r="CT6" s="211">
        <v>236.84709374524431</v>
      </c>
      <c r="CU6" s="211">
        <v>237.99980014090309</v>
      </c>
      <c r="CV6" s="211">
        <v>161.39481266904454</v>
      </c>
      <c r="CW6" s="211">
        <v>222.51426863156004</v>
      </c>
      <c r="CX6" s="211">
        <v>185.7425124623735</v>
      </c>
      <c r="CY6" s="211">
        <v>174.24792480682245</v>
      </c>
      <c r="CZ6" s="211">
        <v>111.47313904160814</v>
      </c>
      <c r="DA6" s="211">
        <v>191.4741219723532</v>
      </c>
      <c r="DB6" s="211">
        <v>7.4851100002068565</v>
      </c>
      <c r="DC6" s="211">
        <v>49.9997975898562</v>
      </c>
      <c r="DD6" s="211">
        <v>1.7783932633530348</v>
      </c>
      <c r="DE6" s="211">
        <v>62.355403426909007</v>
      </c>
      <c r="DF6" s="211">
        <v>158.08628505105659</v>
      </c>
      <c r="DG6" s="211">
        <v>85.918932204579122</v>
      </c>
      <c r="DH6" s="211">
        <v>105.69720609120949</v>
      </c>
      <c r="DI6" s="211">
        <v>158.39667270593898</v>
      </c>
      <c r="DJ6" s="211">
        <v>130.71763034210204</v>
      </c>
      <c r="DK6" s="211">
        <v>146.25330170391254</v>
      </c>
      <c r="DL6" s="211">
        <v>165.12022535371128</v>
      </c>
      <c r="DM6" s="211">
        <v>236.00043612877442</v>
      </c>
      <c r="DN6" s="211">
        <v>230.93068830866903</v>
      </c>
      <c r="DO6" s="211">
        <v>154.24366543942492</v>
      </c>
      <c r="DP6" s="211">
        <v>136.66783970814083</v>
      </c>
      <c r="DQ6" s="211">
        <v>254.83691776628328</v>
      </c>
      <c r="DR6" s="211">
        <v>202.10225113890203</v>
      </c>
      <c r="DS6" s="211">
        <v>271.86043745020453</v>
      </c>
      <c r="DT6" s="211">
        <v>360.09831693276249</v>
      </c>
      <c r="DU6" s="211">
        <v>428.58359680310798</v>
      </c>
      <c r="DV6" s="211">
        <v>510.66992787001959</v>
      </c>
      <c r="DW6" s="211">
        <v>487.79832025946399</v>
      </c>
      <c r="DX6" s="211">
        <v>781.10793596619681</v>
      </c>
      <c r="DY6" s="211">
        <v>608.03597300865385</v>
      </c>
      <c r="DZ6" s="211">
        <v>514.7381328369504</v>
      </c>
      <c r="EA6" s="211">
        <v>593.56647499588996</v>
      </c>
      <c r="EB6" s="211">
        <v>551.57611600828466</v>
      </c>
      <c r="EC6" s="211">
        <v>664.07327554156188</v>
      </c>
      <c r="ED6" s="211">
        <v>637.7496034427727</v>
      </c>
      <c r="EE6" s="211">
        <v>391.9228604650998</v>
      </c>
      <c r="EF6" s="211">
        <v>559.42196276086145</v>
      </c>
      <c r="EG6" s="211">
        <v>407.44071484245381</v>
      </c>
      <c r="EH6" s="211">
        <v>348.26503349608544</v>
      </c>
      <c r="EI6" s="211">
        <v>479.24821520006822</v>
      </c>
      <c r="EJ6" s="211">
        <v>540.30037535436645</v>
      </c>
      <c r="EK6" s="211">
        <v>611.93439628846443</v>
      </c>
      <c r="EL6" s="211">
        <v>543.32176856792785</v>
      </c>
      <c r="EM6" s="211">
        <v>571.08145980217932</v>
      </c>
      <c r="EN6" s="211">
        <v>453.59633374822045</v>
      </c>
      <c r="EO6" s="211">
        <v>513.05227617985213</v>
      </c>
      <c r="EP6" s="211">
        <v>479.4837398259528</v>
      </c>
      <c r="EQ6" s="211">
        <v>876.78958057360842</v>
      </c>
      <c r="ER6" s="211">
        <v>986.17369665627268</v>
      </c>
      <c r="ES6" s="211">
        <v>889.21685785094678</v>
      </c>
      <c r="ET6" s="211">
        <v>922.46631040349791</v>
      </c>
      <c r="EU6" s="211">
        <v>1306.7377231689238</v>
      </c>
      <c r="EV6" s="211">
        <v>1259.4433374662592</v>
      </c>
      <c r="EW6" s="211">
        <v>1305.0468064545807</v>
      </c>
      <c r="EX6" s="211">
        <v>1240.0579392833056</v>
      </c>
      <c r="EY6" s="211">
        <v>1245.8125942468755</v>
      </c>
      <c r="EZ6" s="211">
        <v>1345.6071157994625</v>
      </c>
      <c r="FA6" s="211">
        <v>1210.3632714143862</v>
      </c>
      <c r="FB6" s="211">
        <v>1463.1447446316251</v>
      </c>
      <c r="FC6" s="211">
        <v>1585.2494940948759</v>
      </c>
      <c r="FD6" s="211">
        <v>1506.2316051119008</v>
      </c>
      <c r="FE6" s="211">
        <v>1701.3088557495664</v>
      </c>
      <c r="FF6" s="211">
        <v>2028.0644098194077</v>
      </c>
      <c r="FG6" s="211">
        <v>2007.46836660946</v>
      </c>
      <c r="FH6" s="211">
        <v>1538.8656873423947</v>
      </c>
      <c r="FI6" s="211">
        <v>1775.8293373073466</v>
      </c>
      <c r="FJ6" s="211">
        <v>1588.1195335125942</v>
      </c>
      <c r="FK6" s="211">
        <v>1394.8597612339788</v>
      </c>
      <c r="FL6" s="211">
        <v>1210.2785861548755</v>
      </c>
      <c r="FM6" s="211">
        <v>1172.3265646137129</v>
      </c>
      <c r="FN6" s="211">
        <v>800.83049572434811</v>
      </c>
      <c r="FO6" s="211">
        <v>664.36341490396671</v>
      </c>
      <c r="FP6" s="211">
        <v>650.84490063056603</v>
      </c>
      <c r="FQ6" s="211">
        <v>235.78433817645163</v>
      </c>
      <c r="FR6" s="211">
        <v>483.86522956444321</v>
      </c>
      <c r="FS6" s="211">
        <v>118.16564198854194</v>
      </c>
      <c r="FT6" s="211">
        <v>-479.7818346004409</v>
      </c>
      <c r="FU6" s="211">
        <v>-569.31846962358384</v>
      </c>
      <c r="FV6" s="211">
        <v>90.030705326565069</v>
      </c>
      <c r="FW6" s="211">
        <v>-479.19996137230515</v>
      </c>
      <c r="FX6" s="211">
        <v>-411.38932588112073</v>
      </c>
      <c r="FY6" s="211">
        <v>-272.2816319990456</v>
      </c>
      <c r="FZ6" s="211">
        <v>-549.06202883437095</v>
      </c>
      <c r="GA6" s="211">
        <v>-168.35643950767721</v>
      </c>
      <c r="GB6" s="211">
        <v>-184.51306094739215</v>
      </c>
      <c r="GC6" s="211">
        <v>855.91255950999914</v>
      </c>
      <c r="GD6" s="211">
        <v>709.30178228999955</v>
      </c>
      <c r="GE6" s="211">
        <v>42.462637250000142</v>
      </c>
      <c r="GF6" s="211">
        <v>130.97943031999981</v>
      </c>
      <c r="GG6" s="211">
        <v>-820.92334341999981</v>
      </c>
      <c r="GH6" s="211">
        <v>-1078.7229079999979</v>
      </c>
      <c r="GI6" s="211">
        <v>-342.07795473000033</v>
      </c>
      <c r="GJ6" s="211">
        <v>-660.06532239019782</v>
      </c>
      <c r="GK6" s="211">
        <v>313.51336106000002</v>
      </c>
      <c r="GL6" s="211">
        <v>313.51336106000002</v>
      </c>
      <c r="GM6" s="211">
        <v>713.68616202999931</v>
      </c>
      <c r="GN6" s="211">
        <v>293.8944043800002</v>
      </c>
      <c r="GO6" s="211">
        <v>193.01045444000047</v>
      </c>
      <c r="GP6" s="211">
        <v>543.62088068000037</v>
      </c>
      <c r="GQ6" s="211">
        <v>1340.2362403300012</v>
      </c>
      <c r="GR6" s="211">
        <v>802.52441149999993</v>
      </c>
      <c r="GS6" s="211">
        <v>419.79342821000051</v>
      </c>
      <c r="GT6" s="211">
        <v>658.55486979000079</v>
      </c>
      <c r="GU6" s="211">
        <v>788.45510756000033</v>
      </c>
      <c r="GV6" s="211">
        <v>826.60134315000005</v>
      </c>
      <c r="GW6" s="211">
        <v>1196.6950029499988</v>
      </c>
      <c r="GX6" s="211">
        <v>864.30537244999971</v>
      </c>
      <c r="GY6" s="211">
        <v>1655.2976258099995</v>
      </c>
      <c r="GZ6" s="211">
        <v>1866.7158037299998</v>
      </c>
      <c r="HA6" s="211">
        <v>1784.4043621600019</v>
      </c>
      <c r="HB6" s="211">
        <v>1460.55083459</v>
      </c>
      <c r="HC6" s="211">
        <v>2385.8739954900007</v>
      </c>
      <c r="HD6" s="211">
        <v>2654.5690719400004</v>
      </c>
      <c r="HE6" s="211">
        <v>2345.4858401599986</v>
      </c>
      <c r="HF6" s="211">
        <v>3196.6216996400008</v>
      </c>
      <c r="HG6" s="211">
        <v>2498.0791554300004</v>
      </c>
      <c r="HH6" s="211">
        <v>2206.6578269199986</v>
      </c>
      <c r="HI6" s="211">
        <v>3066.4702746400012</v>
      </c>
      <c r="HJ6" s="211">
        <v>3955.0714906599987</v>
      </c>
      <c r="HK6" s="211">
        <v>4070.233258440001</v>
      </c>
      <c r="HL6" s="211">
        <v>3872.8093407600009</v>
      </c>
      <c r="HM6" s="211">
        <v>2823.3353035899995</v>
      </c>
      <c r="HN6" s="211">
        <v>2112.7687034200003</v>
      </c>
      <c r="HO6" s="211">
        <v>1777.304731109999</v>
      </c>
      <c r="HP6" s="211">
        <v>2717.1908694100007</v>
      </c>
      <c r="HQ6" s="211">
        <v>2847.0259762300002</v>
      </c>
      <c r="HR6" s="211">
        <v>4040.1847722500011</v>
      </c>
      <c r="HS6" s="211">
        <v>4210.1407525599989</v>
      </c>
      <c r="HT6" s="211">
        <v>2532.3694343999996</v>
      </c>
      <c r="HU6" s="211">
        <v>3438.279304350001</v>
      </c>
      <c r="HV6" s="236">
        <v>3510.6085196000004</v>
      </c>
      <c r="HW6" s="211">
        <v>4335.6080995999992</v>
      </c>
      <c r="HX6" s="211">
        <v>2258.0464679800002</v>
      </c>
      <c r="HY6" s="211">
        <v>1774.7671965600009</v>
      </c>
      <c r="HZ6" s="211">
        <v>1107.9102042200007</v>
      </c>
      <c r="IA6" s="211">
        <v>625.66627287999916</v>
      </c>
      <c r="IB6" s="211">
        <v>2453.02785262</v>
      </c>
      <c r="IC6" s="211">
        <v>2852.2494902600001</v>
      </c>
      <c r="ID6" s="211">
        <v>1823.9697003500005</v>
      </c>
      <c r="IE6" s="211">
        <v>2171.6281456800002</v>
      </c>
      <c r="IF6" s="211">
        <v>1497.7294215200013</v>
      </c>
      <c r="IG6" s="242">
        <v>1273.9642227400002</v>
      </c>
      <c r="IH6" s="236">
        <v>1500.6767420800031</v>
      </c>
      <c r="II6" s="211">
        <v>1332.0244449199997</v>
      </c>
      <c r="IJ6" s="211">
        <v>1735.6019759099995</v>
      </c>
      <c r="IK6" s="211">
        <v>1244.9747992700004</v>
      </c>
      <c r="IL6" s="211">
        <v>1067.7023609699979</v>
      </c>
      <c r="IM6" s="211">
        <v>1890.277227380001</v>
      </c>
      <c r="IN6" s="211">
        <v>2670.76434023</v>
      </c>
      <c r="IO6" s="211">
        <v>503.32219902999884</v>
      </c>
      <c r="IP6" s="211">
        <v>790.43893824000099</v>
      </c>
      <c r="IQ6" s="211">
        <v>9.2736316800042982</v>
      </c>
      <c r="IR6" s="211">
        <v>238.07237816999853</v>
      </c>
      <c r="IS6" s="242">
        <v>670.45713102000025</v>
      </c>
      <c r="IT6" s="236">
        <v>-1640.9276995199975</v>
      </c>
      <c r="IU6" s="211">
        <v>-76.570158939160407</v>
      </c>
      <c r="IV6" s="211">
        <v>-1141.4112553899977</v>
      </c>
      <c r="IW6" s="211">
        <v>143.62939071000181</v>
      </c>
      <c r="IX6" s="211">
        <v>188.14886308999732</v>
      </c>
      <c r="IY6" s="211">
        <v>1429.6619589099996</v>
      </c>
      <c r="IZ6" s="211">
        <v>3073.3500017799988</v>
      </c>
      <c r="JA6" s="211">
        <v>3262.1822845699994</v>
      </c>
      <c r="JB6" s="211">
        <v>2748.8143355599987</v>
      </c>
      <c r="JC6" s="211">
        <v>1515.6098359699977</v>
      </c>
      <c r="JD6" s="211">
        <v>1993.2173305899985</v>
      </c>
      <c r="JE6" s="211">
        <v>4476.5728000400004</v>
      </c>
      <c r="JF6" s="236">
        <v>2875.3463037599977</v>
      </c>
      <c r="JG6" s="211">
        <v>3671.9181314400016</v>
      </c>
      <c r="JH6" s="211">
        <v>3356.3467893600018</v>
      </c>
      <c r="JI6" s="211">
        <v>1020.1686484699957</v>
      </c>
      <c r="JJ6" s="211">
        <v>-145.37225853999891</v>
      </c>
      <c r="JK6" s="211">
        <v>350.70905087999813</v>
      </c>
      <c r="JL6" s="211">
        <v>-2487.663969870001</v>
      </c>
      <c r="JM6" s="211">
        <v>-2726.4344032500012</v>
      </c>
      <c r="JN6" s="211">
        <v>-1304.7987720199972</v>
      </c>
      <c r="JO6" s="211">
        <v>-1942.7969348699992</v>
      </c>
      <c r="JP6" s="211">
        <v>-3000.7802136700006</v>
      </c>
      <c r="JQ6" s="242">
        <v>-715.66796977999991</v>
      </c>
      <c r="JR6" s="236">
        <v>-2821.5076879799999</v>
      </c>
      <c r="JS6" s="211">
        <v>-4245.9980044700042</v>
      </c>
      <c r="JT6" s="211">
        <v>-882.33323778999784</v>
      </c>
      <c r="JU6" s="211">
        <v>-2603.9399731899985</v>
      </c>
      <c r="JV6" s="211">
        <v>-2773.9319255499972</v>
      </c>
      <c r="JW6" s="211">
        <v>-1069.00845572</v>
      </c>
      <c r="JX6" s="211">
        <v>17.893533590000121</v>
      </c>
      <c r="JY6" s="211">
        <v>388.13859396000208</v>
      </c>
      <c r="JZ6" s="211">
        <v>205.79343897784128</v>
      </c>
      <c r="KA6" s="211">
        <v>1570.6613659300097</v>
      </c>
      <c r="KB6" s="211">
        <v>7043.2823531500026</v>
      </c>
      <c r="KC6" s="242">
        <v>7166.4646295000011</v>
      </c>
      <c r="KD6" s="236">
        <v>9254.9082696499991</v>
      </c>
      <c r="KE6" s="211">
        <v>10655.800149469875</v>
      </c>
      <c r="KF6" s="211">
        <v>11938.249029506769</v>
      </c>
      <c r="KG6" s="211">
        <v>12578.89633924</v>
      </c>
      <c r="KH6" s="211">
        <v>12812.611443689999</v>
      </c>
      <c r="KI6" s="211">
        <v>14399.94653204</v>
      </c>
      <c r="KJ6" s="211">
        <v>12842.512668170002</v>
      </c>
      <c r="KK6" s="211">
        <v>13646.807669600003</v>
      </c>
      <c r="KL6" s="211">
        <v>14563.960223500002</v>
      </c>
      <c r="KM6" s="211">
        <v>15197.217143039994</v>
      </c>
      <c r="KN6" s="211">
        <v>14968.498210939999</v>
      </c>
      <c r="KO6" s="242">
        <v>17689.83431464</v>
      </c>
      <c r="KP6" s="236">
        <v>15571.814874080002</v>
      </c>
      <c r="KQ6" s="211">
        <v>18729.69542281</v>
      </c>
      <c r="KR6" s="211">
        <v>20834.086391339999</v>
      </c>
      <c r="KS6" s="211">
        <v>22776.82006383</v>
      </c>
      <c r="KT6" s="211">
        <v>26027.490889140001</v>
      </c>
      <c r="KU6" s="211">
        <v>26027.79979366</v>
      </c>
      <c r="KV6" s="211">
        <v>26389.19646426188</v>
      </c>
      <c r="KW6" s="211">
        <v>25959.459012519997</v>
      </c>
      <c r="KX6" s="211">
        <v>31312.349154159994</v>
      </c>
      <c r="KY6" s="211">
        <v>36391.041128370001</v>
      </c>
      <c r="KZ6" s="211">
        <v>38662.648607159994</v>
      </c>
      <c r="LA6" s="242">
        <v>39770.196926439996</v>
      </c>
      <c r="LB6" s="236">
        <v>41726.191433720014</v>
      </c>
      <c r="LC6" s="211">
        <v>39471.807755650007</v>
      </c>
      <c r="LD6" s="211">
        <v>37232.31061701</v>
      </c>
      <c r="LE6" s="211">
        <v>37648.654665190006</v>
      </c>
      <c r="LF6" s="211">
        <v>25015.300849969997</v>
      </c>
      <c r="LG6" s="211">
        <v>18138.231312140004</v>
      </c>
      <c r="LH6" s="211">
        <v>18770.25</v>
      </c>
      <c r="LI6" s="211">
        <v>22444.980000000003</v>
      </c>
      <c r="LJ6" s="211">
        <v>26694.24034</v>
      </c>
      <c r="LK6" s="344">
        <v>24932.202760929998</v>
      </c>
      <c r="LL6" s="344">
        <v>24160.914277989999</v>
      </c>
      <c r="LM6" s="347">
        <v>21955.470870000001</v>
      </c>
      <c r="LN6" s="243"/>
    </row>
    <row r="7" spans="1:326" s="250" customFormat="1" ht="27.75" customHeight="1" x14ac:dyDescent="0.45">
      <c r="A7" s="219" t="s">
        <v>189</v>
      </c>
      <c r="B7" s="227">
        <v>295.78016565167303</v>
      </c>
      <c r="C7" s="225">
        <v>305.92466894202494</v>
      </c>
      <c r="D7" s="225">
        <v>319.62810047217209</v>
      </c>
      <c r="E7" s="225">
        <v>371.33157082934196</v>
      </c>
      <c r="F7" s="246">
        <v>359.02202499537782</v>
      </c>
      <c r="G7" s="246">
        <v>384.24650509204548</v>
      </c>
      <c r="H7" s="246">
        <v>397.69686208127524</v>
      </c>
      <c r="I7" s="225">
        <v>411.58530593549807</v>
      </c>
      <c r="J7" s="225">
        <v>403.84522844437333</v>
      </c>
      <c r="K7" s="225">
        <v>411.02124606601069</v>
      </c>
      <c r="L7" s="225">
        <v>425.92212417674568</v>
      </c>
      <c r="M7" s="225">
        <v>489.05165758994315</v>
      </c>
      <c r="N7" s="225">
        <v>484.74225240073548</v>
      </c>
      <c r="O7" s="225">
        <v>487.03336476419645</v>
      </c>
      <c r="P7" s="225">
        <v>508.72621310913564</v>
      </c>
      <c r="Q7" s="225">
        <v>515.53951165309934</v>
      </c>
      <c r="R7" s="225">
        <v>543.88338177380035</v>
      </c>
      <c r="S7" s="225">
        <v>530.65977940364019</v>
      </c>
      <c r="T7" s="225">
        <v>614.50791875083314</v>
      </c>
      <c r="U7" s="225">
        <v>630.11899791657311</v>
      </c>
      <c r="V7" s="225">
        <v>651.49033407986803</v>
      </c>
      <c r="W7" s="225">
        <v>673.93789970010801</v>
      </c>
      <c r="X7" s="225">
        <v>704.58220452262276</v>
      </c>
      <c r="Y7" s="225">
        <v>756.27028904219196</v>
      </c>
      <c r="Z7" s="225">
        <v>791.65695528107767</v>
      </c>
      <c r="AA7" s="225">
        <v>838.00487790721172</v>
      </c>
      <c r="AB7" s="225">
        <v>824.31956599490275</v>
      </c>
      <c r="AC7" s="225">
        <v>793.63793604658474</v>
      </c>
      <c r="AD7" s="225">
        <v>805.54029881138331</v>
      </c>
      <c r="AE7" s="225">
        <v>808.85651870209051</v>
      </c>
      <c r="AF7" s="225">
        <v>828.31183710306459</v>
      </c>
      <c r="AG7" s="225">
        <v>820.20702613409151</v>
      </c>
      <c r="AH7" s="225">
        <v>813.65831584052</v>
      </c>
      <c r="AI7" s="225">
        <v>792.12387035795439</v>
      </c>
      <c r="AJ7" s="225">
        <v>850.34115141058601</v>
      </c>
      <c r="AK7" s="225">
        <v>877.17387894435865</v>
      </c>
      <c r="AL7" s="225">
        <v>871.83117003168707</v>
      </c>
      <c r="AM7" s="225">
        <v>912.90866883654462</v>
      </c>
      <c r="AN7" s="225">
        <v>908.30952889503294</v>
      </c>
      <c r="AO7" s="225">
        <v>967.09863258934138</v>
      </c>
      <c r="AP7" s="225">
        <v>1016.3078087674504</v>
      </c>
      <c r="AQ7" s="225">
        <v>1004.0567593997981</v>
      </c>
      <c r="AR7" s="225">
        <v>1031.5082985824843</v>
      </c>
      <c r="AS7" s="225">
        <v>1010.5331849795386</v>
      </c>
      <c r="AT7" s="225">
        <v>1029.3513856123989</v>
      </c>
      <c r="AU7" s="225">
        <v>996.04362583584691</v>
      </c>
      <c r="AV7" s="225">
        <v>1088.6736638884356</v>
      </c>
      <c r="AW7" s="225">
        <v>1107.7791329584293</v>
      </c>
      <c r="AX7" s="225">
        <v>1114.6318310294994</v>
      </c>
      <c r="AY7" s="225">
        <v>1142.3430830027505</v>
      </c>
      <c r="AZ7" s="225">
        <v>1090.1477059550828</v>
      </c>
      <c r="BA7" s="225">
        <v>1043.9394834061693</v>
      </c>
      <c r="BB7" s="225">
        <v>1132.8445011239219</v>
      </c>
      <c r="BC7" s="225">
        <v>1008.4033660202251</v>
      </c>
      <c r="BD7" s="225">
        <v>1055.8192160411284</v>
      </c>
      <c r="BE7" s="225">
        <v>1022.808459830001</v>
      </c>
      <c r="BF7" s="225">
        <v>955.43218080708721</v>
      </c>
      <c r="BG7" s="225">
        <v>993.39362529967036</v>
      </c>
      <c r="BH7" s="225">
        <v>951.99650996819662</v>
      </c>
      <c r="BI7" s="225">
        <v>1065.7068111424107</v>
      </c>
      <c r="BJ7" s="247">
        <v>1126.9875723444961</v>
      </c>
      <c r="BK7" s="247">
        <v>1065.8647034543123</v>
      </c>
      <c r="BL7" s="248">
        <v>1080.9027415529317</v>
      </c>
      <c r="BM7" s="247">
        <v>1105.681308962701</v>
      </c>
      <c r="BN7" s="225">
        <v>1179.2084756081565</v>
      </c>
      <c r="BO7" s="225">
        <v>1312.4329348544013</v>
      </c>
      <c r="BP7" s="225">
        <v>1176.62370273283</v>
      </c>
      <c r="BQ7" s="225">
        <v>1288.7185103057966</v>
      </c>
      <c r="BR7" s="225">
        <v>1282.383001313266</v>
      </c>
      <c r="BS7" s="225">
        <v>1328.2865152129041</v>
      </c>
      <c r="BT7" s="225">
        <v>1370.0436520573969</v>
      </c>
      <c r="BU7" s="225">
        <v>1271.1034107374483</v>
      </c>
      <c r="BV7" s="225">
        <v>1234.2062393422023</v>
      </c>
      <c r="BW7" s="225">
        <v>1306.3259775784384</v>
      </c>
      <c r="BX7" s="225">
        <v>1388.9080220436126</v>
      </c>
      <c r="BY7" s="225">
        <v>1377.5431168106518</v>
      </c>
      <c r="BZ7" s="225">
        <v>1460.2575302065663</v>
      </c>
      <c r="CA7" s="225">
        <v>1528.7583029584355</v>
      </c>
      <c r="CB7" s="225">
        <v>1512.8056120120305</v>
      </c>
      <c r="CC7" s="225">
        <v>1594.9726481808668</v>
      </c>
      <c r="CD7" s="247">
        <v>1461.1420213955282</v>
      </c>
      <c r="CE7" s="225">
        <v>1522.0232093818836</v>
      </c>
      <c r="CF7" s="225">
        <v>1549.64885331716</v>
      </c>
      <c r="CG7" s="225">
        <v>1483.6121840447556</v>
      </c>
      <c r="CH7" s="225">
        <v>1512.5988679474849</v>
      </c>
      <c r="CI7" s="225">
        <v>1575.2238505174626</v>
      </c>
      <c r="CJ7" s="225">
        <v>1277.4152170378495</v>
      </c>
      <c r="CK7" s="225">
        <v>1366.2350139165446</v>
      </c>
      <c r="CL7" s="225">
        <v>1478.7684230963569</v>
      </c>
      <c r="CM7" s="225">
        <v>1478.6099460850664</v>
      </c>
      <c r="CN7" s="225">
        <v>1614.5455324632608</v>
      </c>
      <c r="CO7" s="225">
        <v>1693.6976825696863</v>
      </c>
      <c r="CP7" s="225">
        <v>1884.8055232947133</v>
      </c>
      <c r="CQ7" s="225">
        <v>1854.6893550277084</v>
      </c>
      <c r="CR7" s="225">
        <v>2003.5179429495133</v>
      </c>
      <c r="CS7" s="225">
        <v>2045.4661958167023</v>
      </c>
      <c r="CT7" s="225">
        <v>2307.4156625663227</v>
      </c>
      <c r="CU7" s="225">
        <v>2305.4821683902333</v>
      </c>
      <c r="CV7" s="225">
        <v>2553.4070377314715</v>
      </c>
      <c r="CW7" s="225">
        <v>2529.6815830000915</v>
      </c>
      <c r="CX7" s="225">
        <v>2713.2963376505891</v>
      </c>
      <c r="CY7" s="225">
        <v>2575.8339811101155</v>
      </c>
      <c r="CZ7" s="225">
        <v>2856.4541451512946</v>
      </c>
      <c r="DA7" s="225">
        <v>3026.2536446616064</v>
      </c>
      <c r="DB7" s="225">
        <v>3332.2498275170437</v>
      </c>
      <c r="DC7" s="225">
        <v>3011.9557135856085</v>
      </c>
      <c r="DD7" s="225">
        <v>3526.9577605450099</v>
      </c>
      <c r="DE7" s="225">
        <v>3221.7591944886112</v>
      </c>
      <c r="DF7" s="225">
        <v>3267.2039503153151</v>
      </c>
      <c r="DG7" s="225">
        <v>3552.8290292496263</v>
      </c>
      <c r="DH7" s="225">
        <v>3914.254114636843</v>
      </c>
      <c r="DI7" s="225">
        <v>3833.7055626348538</v>
      </c>
      <c r="DJ7" s="225">
        <v>4284.3393755987654</v>
      </c>
      <c r="DK7" s="225">
        <v>4198.7489880807216</v>
      </c>
      <c r="DL7" s="225">
        <v>4818.144008565162</v>
      </c>
      <c r="DM7" s="225">
        <v>4400.4423030203743</v>
      </c>
      <c r="DN7" s="225">
        <v>4607.4564163608511</v>
      </c>
      <c r="DO7" s="225">
        <v>5102.2822261480205</v>
      </c>
      <c r="DP7" s="225">
        <v>5262.0116849578872</v>
      </c>
      <c r="DQ7" s="225">
        <v>5942.3590336805573</v>
      </c>
      <c r="DR7" s="225">
        <v>5692.9564631618096</v>
      </c>
      <c r="DS7" s="225">
        <v>5851.0861747928657</v>
      </c>
      <c r="DT7" s="225">
        <v>6180.2559762383507</v>
      </c>
      <c r="DU7" s="225">
        <v>6237.4775290570997</v>
      </c>
      <c r="DV7" s="225">
        <v>6353.1443888383956</v>
      </c>
      <c r="DW7" s="225">
        <v>6666.4067164392845</v>
      </c>
      <c r="DX7" s="225">
        <v>6391.0065861330613</v>
      </c>
      <c r="DY7" s="225">
        <v>6509.9519533566308</v>
      </c>
      <c r="DZ7" s="225">
        <v>6597.373054725228</v>
      </c>
      <c r="EA7" s="225">
        <v>6297.3201415697131</v>
      </c>
      <c r="EB7" s="225">
        <v>6322.5000650680868</v>
      </c>
      <c r="EC7" s="225">
        <v>6276.36147910203</v>
      </c>
      <c r="ED7" s="225">
        <v>6293.7545232371758</v>
      </c>
      <c r="EE7" s="225">
        <v>6567.3347884769664</v>
      </c>
      <c r="EF7" s="225">
        <v>6522.3073792342993</v>
      </c>
      <c r="EG7" s="225">
        <v>6684.0072229034395</v>
      </c>
      <c r="EH7" s="225">
        <v>6848.2961926094204</v>
      </c>
      <c r="EI7" s="225">
        <v>6836.7011159925942</v>
      </c>
      <c r="EJ7" s="225">
        <v>6895.1456699544115</v>
      </c>
      <c r="EK7" s="225">
        <v>6941.3178300569707</v>
      </c>
      <c r="EL7" s="225">
        <v>7336.2309959826916</v>
      </c>
      <c r="EM7" s="225">
        <v>7401.7711882264293</v>
      </c>
      <c r="EN7" s="225">
        <v>7563.5028059721144</v>
      </c>
      <c r="EO7" s="225">
        <v>7909.0261475280431</v>
      </c>
      <c r="EP7" s="225">
        <v>7516.1707068379783</v>
      </c>
      <c r="EQ7" s="225">
        <v>7156.3201837495662</v>
      </c>
      <c r="ER7" s="225">
        <v>8111.1809113822819</v>
      </c>
      <c r="ES7" s="225">
        <v>8234.3220218159368</v>
      </c>
      <c r="ET7" s="225">
        <v>8301.09222620746</v>
      </c>
      <c r="EU7" s="225">
        <v>8410.2072403036764</v>
      </c>
      <c r="EV7" s="225">
        <v>8795.0189956639806</v>
      </c>
      <c r="EW7" s="225">
        <v>8973.1227329939793</v>
      </c>
      <c r="EX7" s="225">
        <v>9300.1526562086256</v>
      </c>
      <c r="EY7" s="225">
        <v>9752.317715246767</v>
      </c>
      <c r="EZ7" s="225">
        <v>10256.62824284851</v>
      </c>
      <c r="FA7" s="225">
        <v>10315.230663109194</v>
      </c>
      <c r="FB7" s="225">
        <v>10915.643177634623</v>
      </c>
      <c r="FC7" s="225">
        <v>10922.339507094148</v>
      </c>
      <c r="FD7" s="225">
        <v>11669.905414353765</v>
      </c>
      <c r="FE7" s="225">
        <v>12478.373028291315</v>
      </c>
      <c r="FF7" s="225">
        <v>12956.488472079307</v>
      </c>
      <c r="FG7" s="225">
        <v>13908.364062888562</v>
      </c>
      <c r="FH7" s="225">
        <v>14376.74245959397</v>
      </c>
      <c r="FI7" s="225">
        <v>14656.828447920057</v>
      </c>
      <c r="FJ7" s="225">
        <v>14785.980789284509</v>
      </c>
      <c r="FK7" s="225">
        <v>13123.908725643631</v>
      </c>
      <c r="FL7" s="225">
        <v>14476.806737089481</v>
      </c>
      <c r="FM7" s="225">
        <v>15666.662608707164</v>
      </c>
      <c r="FN7" s="225">
        <v>15420.676977625315</v>
      </c>
      <c r="FO7" s="225">
        <v>15824.783777929981</v>
      </c>
      <c r="FP7" s="225">
        <v>16507.645285053724</v>
      </c>
      <c r="FQ7" s="225">
        <v>17149.036591863471</v>
      </c>
      <c r="FR7" s="225">
        <v>17666.161227952216</v>
      </c>
      <c r="FS7" s="225">
        <v>18170.005317306484</v>
      </c>
      <c r="FT7" s="225">
        <v>18785.049676413168</v>
      </c>
      <c r="FU7" s="225">
        <v>18685.935247328722</v>
      </c>
      <c r="FV7" s="225">
        <v>19241.759969249637</v>
      </c>
      <c r="FW7" s="225">
        <v>20496.670965897487</v>
      </c>
      <c r="FX7" s="225">
        <v>19898.547999886949</v>
      </c>
      <c r="FY7" s="225">
        <v>21236.594083738004</v>
      </c>
      <c r="FZ7" s="225">
        <v>22967.145613948112</v>
      </c>
      <c r="GA7" s="225">
        <v>23174.653419771901</v>
      </c>
      <c r="GB7" s="225">
        <v>24410.334806383631</v>
      </c>
      <c r="GC7" s="225">
        <v>24461.619919760004</v>
      </c>
      <c r="GD7" s="225">
        <v>25206.358931590003</v>
      </c>
      <c r="GE7" s="225">
        <v>26472.970026590003</v>
      </c>
      <c r="GF7" s="225">
        <v>27688.49554326</v>
      </c>
      <c r="GG7" s="225">
        <v>29032.649326819996</v>
      </c>
      <c r="GH7" s="225">
        <v>25770.683908769999</v>
      </c>
      <c r="GI7" s="225">
        <v>24266.914359960003</v>
      </c>
      <c r="GJ7" s="225">
        <v>25344.653844817207</v>
      </c>
      <c r="GK7" s="225">
        <v>27851.779071819998</v>
      </c>
      <c r="GL7" s="225">
        <v>27843.973259309998</v>
      </c>
      <c r="GM7" s="225">
        <v>29370.906748870009</v>
      </c>
      <c r="GN7" s="225">
        <v>31044.870803879992</v>
      </c>
      <c r="GO7" s="225">
        <v>32745.250065600001</v>
      </c>
      <c r="GP7" s="225">
        <v>34277.870422719992</v>
      </c>
      <c r="GQ7" s="225">
        <v>35306.614000029993</v>
      </c>
      <c r="GR7" s="225">
        <v>33611.091491849998</v>
      </c>
      <c r="GS7" s="225">
        <v>35141.081051459987</v>
      </c>
      <c r="GT7" s="225">
        <v>35739.836783160004</v>
      </c>
      <c r="GU7" s="225">
        <v>32642.789876129998</v>
      </c>
      <c r="GV7" s="225">
        <v>33068.412929390004</v>
      </c>
      <c r="GW7" s="225">
        <v>34940.540136309995</v>
      </c>
      <c r="GX7" s="225">
        <v>35263.650266949997</v>
      </c>
      <c r="GY7" s="225">
        <v>35012.688298909998</v>
      </c>
      <c r="GZ7" s="225">
        <v>35289.834482079998</v>
      </c>
      <c r="HA7" s="225">
        <v>35630.547785119998</v>
      </c>
      <c r="HB7" s="225">
        <v>38016.521498410002</v>
      </c>
      <c r="HC7" s="225">
        <v>37264.532547629991</v>
      </c>
      <c r="HD7" s="225">
        <v>37987.682851199999</v>
      </c>
      <c r="HE7" s="225">
        <v>39806.335490630001</v>
      </c>
      <c r="HF7" s="225">
        <v>40338.441982809985</v>
      </c>
      <c r="HG7" s="225">
        <v>38123.102257869992</v>
      </c>
      <c r="HH7" s="225">
        <v>39648.116415490011</v>
      </c>
      <c r="HI7" s="225">
        <v>41745.564538900006</v>
      </c>
      <c r="HJ7" s="225">
        <v>48232.252953629992</v>
      </c>
      <c r="HK7" s="225">
        <v>47472.65176624999</v>
      </c>
      <c r="HL7" s="225">
        <v>48874.862855470012</v>
      </c>
      <c r="HM7" s="225">
        <v>41660.063270060011</v>
      </c>
      <c r="HN7" s="225">
        <v>42822.10645513999</v>
      </c>
      <c r="HO7" s="225">
        <v>45510.227939429991</v>
      </c>
      <c r="HP7" s="225">
        <v>46822.173929980017</v>
      </c>
      <c r="HQ7" s="225">
        <v>46785.87277664998</v>
      </c>
      <c r="HR7" s="225">
        <v>41373.432033079989</v>
      </c>
      <c r="HS7" s="225">
        <v>45051.372436949983</v>
      </c>
      <c r="HT7" s="225">
        <v>44705.188692299991</v>
      </c>
      <c r="HU7" s="225">
        <v>45831.362186139988</v>
      </c>
      <c r="HV7" s="227">
        <v>46243.651804150017</v>
      </c>
      <c r="HW7" s="225">
        <v>46432.107617100031</v>
      </c>
      <c r="HX7" s="225">
        <v>50417.949258729997</v>
      </c>
      <c r="HY7" s="225">
        <v>52070.989326970004</v>
      </c>
      <c r="HZ7" s="225">
        <v>49761.981725559992</v>
      </c>
      <c r="IA7" s="225">
        <v>51580.056521189974</v>
      </c>
      <c r="IB7" s="225">
        <v>53721.835963639998</v>
      </c>
      <c r="IC7" s="225">
        <v>55532.038297860003</v>
      </c>
      <c r="ID7" s="225">
        <v>56746.159297179998</v>
      </c>
      <c r="IE7" s="225">
        <v>59057.960781310008</v>
      </c>
      <c r="IF7" s="225">
        <v>61028.195793279992</v>
      </c>
      <c r="IG7" s="226">
        <v>62343.664157159998</v>
      </c>
      <c r="IH7" s="227">
        <v>65031.567890259998</v>
      </c>
      <c r="II7" s="225">
        <v>67600.137001850002</v>
      </c>
      <c r="IJ7" s="225">
        <v>52918.099027389995</v>
      </c>
      <c r="IK7" s="225">
        <v>57803.126218809994</v>
      </c>
      <c r="IL7" s="225">
        <v>60216.872546179991</v>
      </c>
      <c r="IM7" s="225">
        <v>62909.619519819993</v>
      </c>
      <c r="IN7" s="225">
        <v>61809.466043400003</v>
      </c>
      <c r="IO7" s="225">
        <v>63701.304990270015</v>
      </c>
      <c r="IP7" s="225">
        <v>68478.960604870008</v>
      </c>
      <c r="IQ7" s="225">
        <v>69169.142308480004</v>
      </c>
      <c r="IR7" s="225">
        <v>72165.096844059983</v>
      </c>
      <c r="IS7" s="226">
        <v>72359.167992940012</v>
      </c>
      <c r="IT7" s="227">
        <v>74512.230764680004</v>
      </c>
      <c r="IU7" s="225">
        <v>69158.987517574045</v>
      </c>
      <c r="IV7" s="225">
        <v>66360.949874069993</v>
      </c>
      <c r="IW7" s="225">
        <v>67962.893102780014</v>
      </c>
      <c r="IX7" s="225">
        <v>74590.463040539995</v>
      </c>
      <c r="IY7" s="225">
        <v>78610.568494399995</v>
      </c>
      <c r="IZ7" s="225">
        <v>79882.009328429995</v>
      </c>
      <c r="JA7" s="225">
        <v>82521.750235259984</v>
      </c>
      <c r="JB7" s="225">
        <v>89828.094616219838</v>
      </c>
      <c r="JC7" s="225">
        <v>93850.430461659984</v>
      </c>
      <c r="JD7" s="225">
        <v>99627.412746980015</v>
      </c>
      <c r="JE7" s="225">
        <v>101923.7623415196</v>
      </c>
      <c r="JF7" s="227">
        <v>98996.294483070014</v>
      </c>
      <c r="JG7" s="225">
        <v>99334.888066679981</v>
      </c>
      <c r="JH7" s="225">
        <v>104348.34493343001</v>
      </c>
      <c r="JI7" s="225">
        <v>90946.486862999984</v>
      </c>
      <c r="JJ7" s="225">
        <v>94004.889864240002</v>
      </c>
      <c r="JK7" s="225">
        <v>96506.775241279989</v>
      </c>
      <c r="JL7" s="225">
        <v>101556.19628882001</v>
      </c>
      <c r="JM7" s="225">
        <v>105105.76249874354</v>
      </c>
      <c r="JN7" s="225">
        <v>109397.08804857</v>
      </c>
      <c r="JO7" s="225">
        <v>113926.79306288004</v>
      </c>
      <c r="JP7" s="225">
        <v>121438.15409397001</v>
      </c>
      <c r="JQ7" s="226">
        <v>128024.40081569999</v>
      </c>
      <c r="JR7" s="227">
        <v>130980.74181360999</v>
      </c>
      <c r="JS7" s="225">
        <v>134536.04429958999</v>
      </c>
      <c r="JT7" s="225">
        <v>139125.60879621003</v>
      </c>
      <c r="JU7" s="225">
        <v>143714.52301681173</v>
      </c>
      <c r="JV7" s="225">
        <v>149230.02319160459</v>
      </c>
      <c r="JW7" s="225">
        <v>152627.87203479002</v>
      </c>
      <c r="JX7" s="225">
        <v>159392.80407180235</v>
      </c>
      <c r="JY7" s="225">
        <v>166443.22888698001</v>
      </c>
      <c r="JZ7" s="225">
        <v>176822.87841370216</v>
      </c>
      <c r="KA7" s="225">
        <v>207187.4512828</v>
      </c>
      <c r="KB7" s="225">
        <v>219426.27541987001</v>
      </c>
      <c r="KC7" s="226">
        <v>190587.99259188003</v>
      </c>
      <c r="KD7" s="227">
        <f>KD8+KD11+KD12</f>
        <v>209049.76472160994</v>
      </c>
      <c r="KE7" s="225">
        <f t="shared" ref="KE7:KR7" si="1">KE8+KE11+KE12</f>
        <v>212950.35381881637</v>
      </c>
      <c r="KF7" s="225">
        <f t="shared" si="1"/>
        <v>218993.05962710382</v>
      </c>
      <c r="KG7" s="225">
        <f t="shared" si="1"/>
        <v>217920.46056834006</v>
      </c>
      <c r="KH7" s="225">
        <f t="shared" si="1"/>
        <v>211287.26325013002</v>
      </c>
      <c r="KI7" s="225">
        <f t="shared" si="1"/>
        <v>208970.93181524001</v>
      </c>
      <c r="KJ7" s="225">
        <f t="shared" si="1"/>
        <v>215563.91297470997</v>
      </c>
      <c r="KK7" s="225">
        <f t="shared" si="1"/>
        <v>217857.65122946003</v>
      </c>
      <c r="KL7" s="225">
        <f t="shared" si="1"/>
        <v>220861.33649397999</v>
      </c>
      <c r="KM7" s="225">
        <f t="shared" si="1"/>
        <v>224795.29855734995</v>
      </c>
      <c r="KN7" s="225">
        <f t="shared" si="1"/>
        <v>228601.93478585998</v>
      </c>
      <c r="KO7" s="226">
        <f t="shared" si="1"/>
        <v>228308.24689792001</v>
      </c>
      <c r="KP7" s="227">
        <f t="shared" si="1"/>
        <v>220556.64138692999</v>
      </c>
      <c r="KQ7" s="225">
        <f t="shared" si="1"/>
        <v>225439.57594032993</v>
      </c>
      <c r="KR7" s="225">
        <f t="shared" si="1"/>
        <v>227024.60445151001</v>
      </c>
      <c r="KS7" s="225">
        <f>KS8+KS11+KS12</f>
        <v>232401.67318636004</v>
      </c>
      <c r="KT7" s="225">
        <f t="shared" ref="KT7" si="2">KT8+KT11+KT12</f>
        <v>233963.78711655995</v>
      </c>
      <c r="KU7" s="225">
        <f>KU8+KU11+KU12</f>
        <v>231954.03493932</v>
      </c>
      <c r="KV7" s="225">
        <f t="shared" ref="KV7:KX7" si="3">KV8+KV11+KV12</f>
        <v>233815.58483296816</v>
      </c>
      <c r="KW7" s="225">
        <f t="shared" si="3"/>
        <v>240594.18030284019</v>
      </c>
      <c r="KX7" s="225">
        <f t="shared" si="3"/>
        <v>245378.54656989002</v>
      </c>
      <c r="KY7" s="225">
        <f>KY8+KY11+KY12</f>
        <v>254687.86311107993</v>
      </c>
      <c r="KZ7" s="225">
        <f t="shared" ref="KZ7:LE7" si="4">KZ8+KZ11+KZ12</f>
        <v>251851.06994010005</v>
      </c>
      <c r="LA7" s="226">
        <f t="shared" si="4"/>
        <v>244764.84099663</v>
      </c>
      <c r="LB7" s="227">
        <f t="shared" si="4"/>
        <v>242688.73780771001</v>
      </c>
      <c r="LC7" s="225">
        <f t="shared" si="4"/>
        <v>240088.97327867997</v>
      </c>
      <c r="LD7" s="225">
        <f t="shared" si="4"/>
        <v>241260.50095492005</v>
      </c>
      <c r="LE7" s="225">
        <f t="shared" si="4"/>
        <v>207122.20474031998</v>
      </c>
      <c r="LF7" s="225">
        <f>LF8+LF11+LF12</f>
        <v>250805.60011051001</v>
      </c>
      <c r="LG7" s="225">
        <f t="shared" ref="LG7:LM7" si="5">LG8+LG11+LG12</f>
        <v>249222.50062945002</v>
      </c>
      <c r="LH7" s="225">
        <f t="shared" si="5"/>
        <v>269190.71299999999</v>
      </c>
      <c r="LI7" s="225">
        <f t="shared" si="5"/>
        <v>263353.98200000002</v>
      </c>
      <c r="LJ7" s="225">
        <f t="shared" si="5"/>
        <v>252805.97339577903</v>
      </c>
      <c r="LK7" s="225">
        <f t="shared" si="5"/>
        <v>261717.35668500897</v>
      </c>
      <c r="LL7" s="225">
        <f t="shared" si="5"/>
        <v>260041.505528979</v>
      </c>
      <c r="LM7" s="226">
        <f t="shared" si="5"/>
        <v>264039.72575077601</v>
      </c>
      <c r="LN7" s="249"/>
    </row>
    <row r="8" spans="1:326" s="250" customFormat="1" ht="27.75" customHeight="1" x14ac:dyDescent="0.45">
      <c r="A8" s="228" t="s">
        <v>190</v>
      </c>
      <c r="B8" s="211">
        <f t="shared" ref="B8:BM8" si="6">B9-B10</f>
        <v>257.804286933963</v>
      </c>
      <c r="C8" s="211">
        <f t="shared" si="6"/>
        <v>266.67007830516292</v>
      </c>
      <c r="D8" s="211">
        <f t="shared" si="6"/>
        <v>273.87044434601205</v>
      </c>
      <c r="E8" s="211">
        <f t="shared" si="6"/>
        <v>301.70159849504398</v>
      </c>
      <c r="F8" s="211">
        <f t="shared" si="6"/>
        <v>298.69654170708782</v>
      </c>
      <c r="G8" s="211">
        <f t="shared" si="6"/>
        <v>318.53716196159257</v>
      </c>
      <c r="H8" s="211">
        <f t="shared" si="6"/>
        <v>328.35085006296515</v>
      </c>
      <c r="I8" s="211">
        <f t="shared" si="6"/>
        <v>342.18040952976912</v>
      </c>
      <c r="J8" s="211">
        <f t="shared" si="6"/>
        <v>332.70867722057335</v>
      </c>
      <c r="K8" s="211">
        <f t="shared" si="6"/>
        <v>355.74687278952092</v>
      </c>
      <c r="L8" s="211">
        <f t="shared" si="6"/>
        <v>374.5022410014019</v>
      </c>
      <c r="M8" s="211">
        <f t="shared" si="6"/>
        <v>369.30379867536521</v>
      </c>
      <c r="N8" s="211">
        <f t="shared" si="6"/>
        <v>380.27576407543347</v>
      </c>
      <c r="O8" s="211">
        <f t="shared" si="6"/>
        <v>384.3068489575395</v>
      </c>
      <c r="P8" s="211">
        <f t="shared" si="6"/>
        <v>394.07227750306356</v>
      </c>
      <c r="Q8" s="211">
        <f t="shared" si="6"/>
        <v>414.49242206685165</v>
      </c>
      <c r="R8" s="211">
        <f t="shared" si="6"/>
        <v>443.13740489546535</v>
      </c>
      <c r="S8" s="211">
        <f t="shared" si="6"/>
        <v>451.63343183892403</v>
      </c>
      <c r="T8" s="211">
        <f t="shared" si="6"/>
        <v>467.52566354833721</v>
      </c>
      <c r="U8" s="211">
        <f t="shared" si="6"/>
        <v>475.86358027830806</v>
      </c>
      <c r="V8" s="211">
        <f t="shared" si="6"/>
        <v>496.8077011357459</v>
      </c>
      <c r="W8" s="211">
        <f t="shared" si="6"/>
        <v>563.84370752259929</v>
      </c>
      <c r="X8" s="211">
        <f t="shared" si="6"/>
        <v>566.03176822625596</v>
      </c>
      <c r="Y8" s="211">
        <f t="shared" si="6"/>
        <v>598.80960822615282</v>
      </c>
      <c r="Z8" s="211">
        <f t="shared" si="6"/>
        <v>584.72368599219135</v>
      </c>
      <c r="AA8" s="211">
        <f t="shared" si="6"/>
        <v>614.19084578849493</v>
      </c>
      <c r="AB8" s="211">
        <f t="shared" si="6"/>
        <v>609.25475417300413</v>
      </c>
      <c r="AC8" s="211">
        <f t="shared" si="6"/>
        <v>607.60224314863649</v>
      </c>
      <c r="AD8" s="211">
        <f t="shared" si="6"/>
        <v>616.92442710347427</v>
      </c>
      <c r="AE8" s="211">
        <f t="shared" si="6"/>
        <v>607.71286025230052</v>
      </c>
      <c r="AF8" s="211">
        <f t="shared" si="6"/>
        <v>621.26573427296717</v>
      </c>
      <c r="AG8" s="211">
        <f t="shared" si="6"/>
        <v>574.84627259322633</v>
      </c>
      <c r="AH8" s="211">
        <f t="shared" si="6"/>
        <v>666.57632249181142</v>
      </c>
      <c r="AI8" s="211">
        <f t="shared" si="6"/>
        <v>653.1651498979013</v>
      </c>
      <c r="AJ8" s="211">
        <f t="shared" si="6"/>
        <v>664.61415269560939</v>
      </c>
      <c r="AK8" s="211">
        <f t="shared" si="6"/>
        <v>598.89539012906414</v>
      </c>
      <c r="AL8" s="211">
        <f t="shared" si="6"/>
        <v>594.86832656675051</v>
      </c>
      <c r="AM8" s="211">
        <f t="shared" si="6"/>
        <v>639.59653132407448</v>
      </c>
      <c r="AN8" s="211">
        <f t="shared" si="6"/>
        <v>617.22780193006815</v>
      </c>
      <c r="AO8" s="211">
        <f t="shared" si="6"/>
        <v>650.09880482032122</v>
      </c>
      <c r="AP8" s="211">
        <f t="shared" si="6"/>
        <v>699.12427390400489</v>
      </c>
      <c r="AQ8" s="211">
        <f t="shared" si="6"/>
        <v>700.62390637876206</v>
      </c>
      <c r="AR8" s="211">
        <f t="shared" si="6"/>
        <v>670.3566001497004</v>
      </c>
      <c r="AS8" s="211">
        <f t="shared" si="6"/>
        <v>664.04645496076591</v>
      </c>
      <c r="AT8" s="211">
        <f t="shared" si="6"/>
        <v>688.32003974954569</v>
      </c>
      <c r="AU8" s="211">
        <f t="shared" si="6"/>
        <v>711.62477857354224</v>
      </c>
      <c r="AV8" s="211">
        <f t="shared" si="6"/>
        <v>709.1891361030498</v>
      </c>
      <c r="AW8" s="211">
        <f t="shared" si="6"/>
        <v>855.37549296919133</v>
      </c>
      <c r="AX8" s="211">
        <f t="shared" si="6"/>
        <v>893.64152206621566</v>
      </c>
      <c r="AY8" s="211">
        <f t="shared" si="6"/>
        <v>888.73570074008558</v>
      </c>
      <c r="AZ8" s="211">
        <f t="shared" si="6"/>
        <v>843.76394208551096</v>
      </c>
      <c r="BA8" s="211">
        <f t="shared" si="6"/>
        <v>793.70585197752735</v>
      </c>
      <c r="BB8" s="211">
        <f t="shared" si="6"/>
        <v>837.51173178698673</v>
      </c>
      <c r="BC8" s="211">
        <f t="shared" si="6"/>
        <v>697.86045407134316</v>
      </c>
      <c r="BD8" s="211">
        <f t="shared" si="6"/>
        <v>595.59334130553327</v>
      </c>
      <c r="BE8" s="211">
        <f t="shared" si="6"/>
        <v>653.45621027479888</v>
      </c>
      <c r="BF8" s="211">
        <f t="shared" si="6"/>
        <v>649.07902960800129</v>
      </c>
      <c r="BG8" s="211">
        <f t="shared" si="6"/>
        <v>688.15402520640055</v>
      </c>
      <c r="BH8" s="211">
        <f t="shared" si="6"/>
        <v>705.94056591710773</v>
      </c>
      <c r="BI8" s="211">
        <f t="shared" si="6"/>
        <v>743.26082766859963</v>
      </c>
      <c r="BJ8" s="211">
        <f t="shared" si="6"/>
        <v>815.74780897344795</v>
      </c>
      <c r="BK8" s="211">
        <f t="shared" si="6"/>
        <v>1121.1645953251634</v>
      </c>
      <c r="BL8" s="211">
        <f t="shared" si="6"/>
        <v>1109.3500848578756</v>
      </c>
      <c r="BM8" s="211">
        <f t="shared" si="6"/>
        <v>1095.714194704185</v>
      </c>
      <c r="BN8" s="211">
        <f t="shared" ref="BN8:DY8" si="7">BN9-BN10</f>
        <v>1091.6178807688464</v>
      </c>
      <c r="BO8" s="211">
        <f t="shared" si="7"/>
        <v>1236.1742015399891</v>
      </c>
      <c r="BP8" s="211">
        <f t="shared" si="7"/>
        <v>1104.8504407042187</v>
      </c>
      <c r="BQ8" s="211">
        <f t="shared" si="7"/>
        <v>1158.9538505633627</v>
      </c>
      <c r="BR8" s="211">
        <f t="shared" si="7"/>
        <v>1081.2745304396969</v>
      </c>
      <c r="BS8" s="211">
        <f t="shared" si="7"/>
        <v>1124.2989607385739</v>
      </c>
      <c r="BT8" s="211">
        <f t="shared" si="7"/>
        <v>1217.828656380696</v>
      </c>
      <c r="BU8" s="211">
        <f t="shared" si="7"/>
        <v>1256.9182526649092</v>
      </c>
      <c r="BV8" s="211">
        <f t="shared" si="7"/>
        <v>1140.4889179649851</v>
      </c>
      <c r="BW8" s="211">
        <f t="shared" si="7"/>
        <v>1259.3612544018538</v>
      </c>
      <c r="BX8" s="211">
        <f t="shared" si="7"/>
        <v>1292.1690951451685</v>
      </c>
      <c r="BY8" s="211">
        <f t="shared" si="7"/>
        <v>1318.0119258992117</v>
      </c>
      <c r="BZ8" s="211">
        <f t="shared" si="7"/>
        <v>1312.2785863996583</v>
      </c>
      <c r="CA8" s="211">
        <f t="shared" si="7"/>
        <v>1336.3150277230154</v>
      </c>
      <c r="CB8" s="211">
        <f t="shared" si="7"/>
        <v>1409.5829754315735</v>
      </c>
      <c r="CC8" s="211">
        <f t="shared" si="7"/>
        <v>1402.5247612587946</v>
      </c>
      <c r="CD8" s="211">
        <f t="shared" si="7"/>
        <v>1474.2136155948504</v>
      </c>
      <c r="CE8" s="211">
        <f t="shared" si="7"/>
        <v>1582.0874972420629</v>
      </c>
      <c r="CF8" s="211">
        <f t="shared" si="7"/>
        <v>1644.9875919102051</v>
      </c>
      <c r="CG8" s="211">
        <f t="shared" si="7"/>
        <v>1325.7239917591883</v>
      </c>
      <c r="CH8" s="211">
        <f t="shared" si="7"/>
        <v>1310.0507066891257</v>
      </c>
      <c r="CI8" s="211">
        <f t="shared" si="7"/>
        <v>1369.5523650405573</v>
      </c>
      <c r="CJ8" s="211">
        <f t="shared" si="7"/>
        <v>1346.1736382924303</v>
      </c>
      <c r="CK8" s="211">
        <f t="shared" si="7"/>
        <v>1420.3654275182134</v>
      </c>
      <c r="CL8" s="211">
        <f t="shared" si="7"/>
        <v>1443.7656097258609</v>
      </c>
      <c r="CM8" s="211">
        <f t="shared" si="7"/>
        <v>1301.9751938240054</v>
      </c>
      <c r="CN8" s="211">
        <f t="shared" si="7"/>
        <v>1349.1053511909872</v>
      </c>
      <c r="CO8" s="211">
        <f t="shared" si="7"/>
        <v>1402.7324873650318</v>
      </c>
      <c r="CP8" s="211">
        <f t="shared" si="7"/>
        <v>1510.7748102801693</v>
      </c>
      <c r="CQ8" s="211">
        <f t="shared" si="7"/>
        <v>1405.0447753458084</v>
      </c>
      <c r="CR8" s="211">
        <f t="shared" si="7"/>
        <v>1484.3891179527268</v>
      </c>
      <c r="CS8" s="211">
        <f t="shared" si="7"/>
        <v>1472.7769252255173</v>
      </c>
      <c r="CT8" s="211">
        <f t="shared" si="7"/>
        <v>1438.5642625828941</v>
      </c>
      <c r="CU8" s="211">
        <f t="shared" si="7"/>
        <v>1529.3227378279798</v>
      </c>
      <c r="CV8" s="211">
        <f t="shared" si="7"/>
        <v>1660.7515162368627</v>
      </c>
      <c r="CW8" s="211">
        <f t="shared" si="7"/>
        <v>1525.5995653555947</v>
      </c>
      <c r="CX8" s="211">
        <f t="shared" si="7"/>
        <v>1534.7526606419772</v>
      </c>
      <c r="CY8" s="211">
        <f t="shared" si="7"/>
        <v>1417.827586908207</v>
      </c>
      <c r="CZ8" s="211">
        <f t="shared" si="7"/>
        <v>1416.5823825234108</v>
      </c>
      <c r="DA8" s="211">
        <f t="shared" si="7"/>
        <v>1477.5475624977605</v>
      </c>
      <c r="DB8" s="211">
        <f t="shared" si="7"/>
        <v>1330.5926327600014</v>
      </c>
      <c r="DC8" s="211">
        <f t="shared" si="7"/>
        <v>997.71892709373969</v>
      </c>
      <c r="DD8" s="211">
        <f t="shared" si="7"/>
        <v>1149.0534060278178</v>
      </c>
      <c r="DE8" s="211">
        <f t="shared" si="7"/>
        <v>1103.8573135596107</v>
      </c>
      <c r="DF8" s="211">
        <f t="shared" si="7"/>
        <v>1302.2688516514004</v>
      </c>
      <c r="DG8" s="211">
        <f t="shared" si="7"/>
        <v>1425.9114139148999</v>
      </c>
      <c r="DH8" s="211">
        <f t="shared" si="7"/>
        <v>1389.9925643770678</v>
      </c>
      <c r="DI8" s="211">
        <f t="shared" si="7"/>
        <v>1593.2800943185998</v>
      </c>
      <c r="DJ8" s="211">
        <f t="shared" si="7"/>
        <v>1797.5064427976756</v>
      </c>
      <c r="DK8" s="211">
        <f t="shared" si="7"/>
        <v>1707.227528198584</v>
      </c>
      <c r="DL8" s="211">
        <f t="shared" si="7"/>
        <v>1961.1851117920005</v>
      </c>
      <c r="DM8" s="211">
        <f t="shared" si="7"/>
        <v>1356.2642124466997</v>
      </c>
      <c r="DN8" s="211">
        <f t="shared" si="7"/>
        <v>1673.2237146195002</v>
      </c>
      <c r="DO8" s="211">
        <f t="shared" si="7"/>
        <v>1930.1502606699992</v>
      </c>
      <c r="DP8" s="211">
        <f t="shared" si="7"/>
        <v>2152.5116436049993</v>
      </c>
      <c r="DQ8" s="211">
        <f t="shared" si="7"/>
        <v>2397.5153618232862</v>
      </c>
      <c r="DR8" s="211">
        <f t="shared" si="7"/>
        <v>2448.7586408686402</v>
      </c>
      <c r="DS8" s="211">
        <f t="shared" si="7"/>
        <v>2461.6968341116099</v>
      </c>
      <c r="DT8" s="211">
        <f t="shared" si="7"/>
        <v>2437.3259771820995</v>
      </c>
      <c r="DU8" s="211">
        <f t="shared" si="7"/>
        <v>2472.3468984435003</v>
      </c>
      <c r="DV8" s="211">
        <f t="shared" si="7"/>
        <v>2632.8093810183991</v>
      </c>
      <c r="DW8" s="211">
        <f t="shared" si="7"/>
        <v>2844.0608866781004</v>
      </c>
      <c r="DX8" s="211">
        <f t="shared" si="7"/>
        <v>2731.1664603128993</v>
      </c>
      <c r="DY8" s="211">
        <f t="shared" si="7"/>
        <v>3014.6265760581991</v>
      </c>
      <c r="DZ8" s="211">
        <f t="shared" ref="DZ8:GK8" si="8">DZ9-DZ10</f>
        <v>2952.0304527202993</v>
      </c>
      <c r="EA8" s="211">
        <f t="shared" si="8"/>
        <v>3024.1650011290994</v>
      </c>
      <c r="EB8" s="211">
        <f t="shared" si="8"/>
        <v>3075.0928198560987</v>
      </c>
      <c r="EC8" s="211">
        <f t="shared" si="8"/>
        <v>3675.484814073448</v>
      </c>
      <c r="ED8" s="211">
        <f t="shared" si="8"/>
        <v>3818.3487804283313</v>
      </c>
      <c r="EE8" s="211">
        <f t="shared" si="8"/>
        <v>4046.2970418861814</v>
      </c>
      <c r="EF8" s="211">
        <f t="shared" si="8"/>
        <v>4123.8604246475998</v>
      </c>
      <c r="EG8" s="211">
        <f t="shared" si="8"/>
        <v>4222.1623972764746</v>
      </c>
      <c r="EH8" s="211">
        <f t="shared" si="8"/>
        <v>4242.280493674527</v>
      </c>
      <c r="EI8" s="211">
        <f t="shared" si="8"/>
        <v>3872.2653718722986</v>
      </c>
      <c r="EJ8" s="211">
        <f t="shared" si="8"/>
        <v>4031.0868087946205</v>
      </c>
      <c r="EK8" s="211">
        <f t="shared" si="8"/>
        <v>4188.5980759583481</v>
      </c>
      <c r="EL8" s="211">
        <f t="shared" si="8"/>
        <v>4313.961929320576</v>
      </c>
      <c r="EM8" s="211">
        <f t="shared" si="8"/>
        <v>4682.3205071546881</v>
      </c>
      <c r="EN8" s="211">
        <f t="shared" si="8"/>
        <v>4753.5753150693581</v>
      </c>
      <c r="EO8" s="211">
        <f t="shared" si="8"/>
        <v>4248.6731509500005</v>
      </c>
      <c r="EP8" s="211">
        <f t="shared" si="8"/>
        <v>3858.8906052299994</v>
      </c>
      <c r="EQ8" s="211">
        <f t="shared" si="8"/>
        <v>3377.0393755742957</v>
      </c>
      <c r="ER8" s="211">
        <f t="shared" si="8"/>
        <v>3842.7119139200008</v>
      </c>
      <c r="ES8" s="211">
        <f t="shared" si="8"/>
        <v>4189.9035203700005</v>
      </c>
      <c r="ET8" s="211">
        <f t="shared" si="8"/>
        <v>4290.5871960600007</v>
      </c>
      <c r="EU8" s="211">
        <f t="shared" si="8"/>
        <v>4089.6464382900008</v>
      </c>
      <c r="EV8" s="211">
        <f t="shared" si="8"/>
        <v>4313.7226628799999</v>
      </c>
      <c r="EW8" s="211">
        <f t="shared" si="8"/>
        <v>4208.9345686699999</v>
      </c>
      <c r="EX8" s="211">
        <f t="shared" si="8"/>
        <v>4394.0212851199994</v>
      </c>
      <c r="EY8" s="211">
        <f t="shared" si="8"/>
        <v>4779.2072657099998</v>
      </c>
      <c r="EZ8" s="211">
        <f t="shared" si="8"/>
        <v>5371.9486146046838</v>
      </c>
      <c r="FA8" s="211">
        <f t="shared" si="8"/>
        <v>5180.5524077000018</v>
      </c>
      <c r="FB8" s="211">
        <f t="shared" si="8"/>
        <v>5874.8474284000004</v>
      </c>
      <c r="FC8" s="211">
        <f t="shared" si="8"/>
        <v>5829.0947046899992</v>
      </c>
      <c r="FD8" s="211">
        <f t="shared" si="8"/>
        <v>5388.8956731199996</v>
      </c>
      <c r="FE8" s="211">
        <f t="shared" si="8"/>
        <v>6395.45359491</v>
      </c>
      <c r="FF8" s="211">
        <f t="shared" si="8"/>
        <v>6722.3980923500003</v>
      </c>
      <c r="FG8" s="211">
        <f t="shared" si="8"/>
        <v>7292.367180100001</v>
      </c>
      <c r="FH8" s="211">
        <f t="shared" si="8"/>
        <v>7317.8873179899983</v>
      </c>
      <c r="FI8" s="211">
        <f t="shared" si="8"/>
        <v>6544.3950515100014</v>
      </c>
      <c r="FJ8" s="211">
        <f t="shared" si="8"/>
        <v>6677.92827038</v>
      </c>
      <c r="FK8" s="211">
        <f t="shared" si="8"/>
        <v>6000.0029816700007</v>
      </c>
      <c r="FL8" s="211">
        <f t="shared" si="8"/>
        <v>7322.5829788550009</v>
      </c>
      <c r="FM8" s="211">
        <f t="shared" si="8"/>
        <v>7716.2527406550007</v>
      </c>
      <c r="FN8" s="211">
        <f t="shared" si="8"/>
        <v>8735.4603791450045</v>
      </c>
      <c r="FO8" s="211">
        <f t="shared" si="8"/>
        <v>9147.8362849550031</v>
      </c>
      <c r="FP8" s="211">
        <f t="shared" si="8"/>
        <v>9104.589729774998</v>
      </c>
      <c r="FQ8" s="211">
        <f t="shared" si="8"/>
        <v>9520.5609890450032</v>
      </c>
      <c r="FR8" s="211">
        <f t="shared" si="8"/>
        <v>9614.9217968450048</v>
      </c>
      <c r="FS8" s="211">
        <f t="shared" si="8"/>
        <v>9126.4011320450063</v>
      </c>
      <c r="FT8" s="211">
        <f t="shared" si="8"/>
        <v>10322.936726070002</v>
      </c>
      <c r="FU8" s="211">
        <f t="shared" si="8"/>
        <v>9706.0074630850013</v>
      </c>
      <c r="FV8" s="211">
        <f t="shared" si="8"/>
        <v>10565.096214105006</v>
      </c>
      <c r="FW8" s="211">
        <f t="shared" si="8"/>
        <v>11600.965023014871</v>
      </c>
      <c r="FX8" s="211">
        <f t="shared" si="8"/>
        <v>11502.153116685005</v>
      </c>
      <c r="FY8" s="211">
        <f t="shared" si="8"/>
        <v>11326.732237668341</v>
      </c>
      <c r="FZ8" s="211">
        <f t="shared" si="8"/>
        <v>12680.704251590887</v>
      </c>
      <c r="GA8" s="211">
        <f t="shared" si="8"/>
        <v>13596.187584486759</v>
      </c>
      <c r="GB8" s="211">
        <f t="shared" si="8"/>
        <v>13668.142622835321</v>
      </c>
      <c r="GC8" s="211">
        <f t="shared" si="8"/>
        <v>13707.794756400002</v>
      </c>
      <c r="GD8" s="211">
        <f t="shared" si="8"/>
        <v>14200.719342700004</v>
      </c>
      <c r="GE8" s="211">
        <f t="shared" si="8"/>
        <v>14437.087065610001</v>
      </c>
      <c r="GF8" s="211">
        <f t="shared" si="8"/>
        <v>15787.24393103</v>
      </c>
      <c r="GG8" s="211">
        <f t="shared" si="8"/>
        <v>16545.359944799999</v>
      </c>
      <c r="GH8" s="211">
        <f t="shared" si="8"/>
        <v>13133.069667229987</v>
      </c>
      <c r="GI8" s="211">
        <f t="shared" si="8"/>
        <v>12595.835066810001</v>
      </c>
      <c r="GJ8" s="211">
        <f t="shared" si="8"/>
        <v>13607.495931509999</v>
      </c>
      <c r="GK8" s="211">
        <f t="shared" si="8"/>
        <v>14344.703813189994</v>
      </c>
      <c r="GL8" s="211">
        <f t="shared" ref="GL8:IW8" si="9">GL9-GL10</f>
        <v>14344.703811979998</v>
      </c>
      <c r="GM8" s="211">
        <f t="shared" si="9"/>
        <v>14607.226286720001</v>
      </c>
      <c r="GN8" s="211">
        <f t="shared" si="9"/>
        <v>13277.963896960006</v>
      </c>
      <c r="GO8" s="211">
        <f t="shared" si="9"/>
        <v>14429.782672599997</v>
      </c>
      <c r="GP8" s="211">
        <f t="shared" si="9"/>
        <v>14222.265734120003</v>
      </c>
      <c r="GQ8" s="211">
        <f t="shared" si="9"/>
        <v>13974.20164508</v>
      </c>
      <c r="GR8" s="211">
        <f t="shared" si="9"/>
        <v>15252.935943490002</v>
      </c>
      <c r="GS8" s="211">
        <f t="shared" si="9"/>
        <v>15170.67365119</v>
      </c>
      <c r="GT8" s="211">
        <f t="shared" si="9"/>
        <v>15902.76925515</v>
      </c>
      <c r="GU8" s="211">
        <f t="shared" si="9"/>
        <v>13098.996675599999</v>
      </c>
      <c r="GV8" s="211">
        <f t="shared" si="9"/>
        <v>12720.96225943</v>
      </c>
      <c r="GW8" s="211">
        <f t="shared" si="9"/>
        <v>12845.215681749994</v>
      </c>
      <c r="GX8" s="211">
        <f t="shared" si="9"/>
        <v>13741.265810450001</v>
      </c>
      <c r="GY8" s="211">
        <f t="shared" si="9"/>
        <v>14181.67427562</v>
      </c>
      <c r="GZ8" s="211">
        <f t="shared" si="9"/>
        <v>14286.58207945</v>
      </c>
      <c r="HA8" s="211">
        <f t="shared" si="9"/>
        <v>12644.606803570008</v>
      </c>
      <c r="HB8" s="211">
        <f t="shared" si="9"/>
        <v>13900.300472249997</v>
      </c>
      <c r="HC8" s="211">
        <f t="shared" si="9"/>
        <v>14227.052403760003</v>
      </c>
      <c r="HD8" s="211">
        <f t="shared" si="9"/>
        <v>17843.849279530001</v>
      </c>
      <c r="HE8" s="211">
        <f t="shared" si="9"/>
        <v>14689.184341180002</v>
      </c>
      <c r="HF8" s="211">
        <f t="shared" si="9"/>
        <v>17167.440595279993</v>
      </c>
      <c r="HG8" s="211">
        <f t="shared" si="9"/>
        <v>14204.146275890002</v>
      </c>
      <c r="HH8" s="211">
        <f t="shared" si="9"/>
        <v>16035.706948209998</v>
      </c>
      <c r="HI8" s="211">
        <f t="shared" si="9"/>
        <v>18352.42806477</v>
      </c>
      <c r="HJ8" s="211">
        <f t="shared" si="9"/>
        <v>14609.460830700002</v>
      </c>
      <c r="HK8" s="211">
        <f t="shared" si="9"/>
        <v>16142.144752780001</v>
      </c>
      <c r="HL8" s="211">
        <f t="shared" si="9"/>
        <v>15781.366251149999</v>
      </c>
      <c r="HM8" s="211">
        <f t="shared" si="9"/>
        <v>8209.4835997200098</v>
      </c>
      <c r="HN8" s="211">
        <f t="shared" si="9"/>
        <v>9344.0957329500034</v>
      </c>
      <c r="HO8" s="211">
        <f t="shared" si="9"/>
        <v>11094.569151680014</v>
      </c>
      <c r="HP8" s="211">
        <f t="shared" si="9"/>
        <v>14058.644949409996</v>
      </c>
      <c r="HQ8" s="211">
        <f t="shared" si="9"/>
        <v>12684.717019429996</v>
      </c>
      <c r="HR8" s="211">
        <f t="shared" si="9"/>
        <v>11769.797251340002</v>
      </c>
      <c r="HS8" s="211">
        <f t="shared" si="9"/>
        <v>14034.45449568</v>
      </c>
      <c r="HT8" s="211">
        <f t="shared" si="9"/>
        <v>15337.100212670002</v>
      </c>
      <c r="HU8" s="211">
        <f t="shared" si="9"/>
        <v>12615.896139590001</v>
      </c>
      <c r="HV8" s="211">
        <f t="shared" si="9"/>
        <v>17303.407383730002</v>
      </c>
      <c r="HW8" s="211">
        <f t="shared" si="9"/>
        <v>15844.383763899996</v>
      </c>
      <c r="HX8" s="211">
        <f t="shared" si="9"/>
        <v>15881.034319750002</v>
      </c>
      <c r="HY8" s="211">
        <f t="shared" si="9"/>
        <v>18002.519033100001</v>
      </c>
      <c r="HZ8" s="211">
        <f t="shared" si="9"/>
        <v>14499.800566330005</v>
      </c>
      <c r="IA8" s="211">
        <f t="shared" si="9"/>
        <v>14834.189644810001</v>
      </c>
      <c r="IB8" s="211">
        <f t="shared" si="9"/>
        <v>16347.446362210005</v>
      </c>
      <c r="IC8" s="211">
        <f t="shared" si="9"/>
        <v>22912.016296950009</v>
      </c>
      <c r="ID8" s="211">
        <f t="shared" si="9"/>
        <v>23783.426745479999</v>
      </c>
      <c r="IE8" s="211">
        <f t="shared" si="9"/>
        <v>26076.120402360004</v>
      </c>
      <c r="IF8" s="211">
        <f t="shared" si="9"/>
        <v>27101.307762630004</v>
      </c>
      <c r="IG8" s="211">
        <f t="shared" si="9"/>
        <v>27551.509095029993</v>
      </c>
      <c r="IH8" s="211">
        <f t="shared" si="9"/>
        <v>29976.969299709999</v>
      </c>
      <c r="II8" s="211">
        <f t="shared" si="9"/>
        <v>31405.216568129996</v>
      </c>
      <c r="IJ8" s="211">
        <f t="shared" si="9"/>
        <v>17897.851878480029</v>
      </c>
      <c r="IK8" s="211">
        <f t="shared" si="9"/>
        <v>21166.89378510003</v>
      </c>
      <c r="IL8" s="211">
        <f t="shared" si="9"/>
        <v>24595.786616940011</v>
      </c>
      <c r="IM8" s="211">
        <f t="shared" si="9"/>
        <v>25421.864427580003</v>
      </c>
      <c r="IN8" s="211">
        <f t="shared" si="9"/>
        <v>28062.258058170009</v>
      </c>
      <c r="IO8" s="211">
        <f t="shared" si="9"/>
        <v>28947.60645932001</v>
      </c>
      <c r="IP8" s="211">
        <f t="shared" si="9"/>
        <v>33129.221005540014</v>
      </c>
      <c r="IQ8" s="211">
        <f t="shared" si="9"/>
        <v>34456.259009650006</v>
      </c>
      <c r="IR8" s="211">
        <f t="shared" si="9"/>
        <v>36823.775178990007</v>
      </c>
      <c r="IS8" s="211">
        <f t="shared" si="9"/>
        <v>34214.537478190017</v>
      </c>
      <c r="IT8" s="211">
        <f t="shared" si="9"/>
        <v>34245.788562859998</v>
      </c>
      <c r="IU8" s="211">
        <f t="shared" si="9"/>
        <v>31100.168088820003</v>
      </c>
      <c r="IV8" s="211">
        <f t="shared" si="9"/>
        <v>42196.661865659989</v>
      </c>
      <c r="IW8" s="211">
        <f t="shared" si="9"/>
        <v>43431.669575250009</v>
      </c>
      <c r="IX8" s="211">
        <f t="shared" ref="IX8:JE8" si="10">IX9-IX10</f>
        <v>49612.06054151</v>
      </c>
      <c r="IY8" s="211">
        <f t="shared" si="10"/>
        <v>53676.318100769982</v>
      </c>
      <c r="IZ8" s="211">
        <f t="shared" si="10"/>
        <v>56146.014746710003</v>
      </c>
      <c r="JA8" s="211">
        <f t="shared" si="10"/>
        <v>59680.948394319988</v>
      </c>
      <c r="JB8" s="211">
        <f t="shared" si="10"/>
        <v>61087.878686189993</v>
      </c>
      <c r="JC8" s="211">
        <f t="shared" si="10"/>
        <v>64047.146138109994</v>
      </c>
      <c r="JD8" s="211">
        <f t="shared" si="10"/>
        <v>68672.481327240006</v>
      </c>
      <c r="JE8" s="211">
        <f t="shared" si="10"/>
        <v>68965.592554510018</v>
      </c>
      <c r="JF8" s="236">
        <v>68081.699544899995</v>
      </c>
      <c r="JG8" s="211">
        <v>69687.639006380021</v>
      </c>
      <c r="JH8" s="211">
        <v>72637.585880219995</v>
      </c>
      <c r="JI8" s="211">
        <v>58621.992784210051</v>
      </c>
      <c r="JJ8" s="211">
        <v>63909.639385190021</v>
      </c>
      <c r="JK8" s="211">
        <v>63281.838578940034</v>
      </c>
      <c r="JL8" s="211">
        <v>67365.463027120044</v>
      </c>
      <c r="JM8" s="211">
        <v>71118.032637282799</v>
      </c>
      <c r="JN8" s="211">
        <v>77648.295752580001</v>
      </c>
      <c r="JO8" s="211">
        <v>79598.069050449994</v>
      </c>
      <c r="JP8" s="211">
        <v>84223.261600970014</v>
      </c>
      <c r="JQ8" s="242">
        <v>75314.271887520008</v>
      </c>
      <c r="JR8" s="236">
        <v>83212.359312129993</v>
      </c>
      <c r="JS8" s="211">
        <f>JS9-JS10</f>
        <v>85117.843339780258</v>
      </c>
      <c r="JT8" s="211">
        <f>JT9-JT10</f>
        <v>87787.704649310006</v>
      </c>
      <c r="JU8" s="211">
        <f t="shared" ref="JU8:JZ8" si="11">JU9-JU10</f>
        <v>91091.892985020007</v>
      </c>
      <c r="JV8" s="211">
        <f t="shared" si="11"/>
        <v>94852.720914370002</v>
      </c>
      <c r="JW8" s="211">
        <f t="shared" si="11"/>
        <v>96441.193252289988</v>
      </c>
      <c r="JX8" s="211">
        <f t="shared" si="11"/>
        <v>101424.75994640002</v>
      </c>
      <c r="JY8" s="211">
        <f t="shared" si="11"/>
        <v>111504.71981227999</v>
      </c>
      <c r="JZ8" s="211">
        <f t="shared" si="11"/>
        <v>108948.92065828001</v>
      </c>
      <c r="KA8" s="211">
        <v>121169.24446242001</v>
      </c>
      <c r="KB8" s="211">
        <v>133715.95952834003</v>
      </c>
      <c r="KC8" s="211">
        <v>127515.37487809994</v>
      </c>
      <c r="KD8" s="236">
        <f>KD9-KD10</f>
        <v>139547.42137157003</v>
      </c>
      <c r="KE8" s="211">
        <f t="shared" ref="KE8:KX8" si="12">KE9-KE10</f>
        <v>146064.22193717377</v>
      </c>
      <c r="KF8" s="211">
        <f t="shared" si="12"/>
        <v>144230.48840048688</v>
      </c>
      <c r="KG8" s="211">
        <f t="shared" si="12"/>
        <v>145678.43479855999</v>
      </c>
      <c r="KH8" s="211">
        <f t="shared" si="12"/>
        <v>144436.50758910333</v>
      </c>
      <c r="KI8" s="211">
        <f t="shared" si="12"/>
        <v>137161.09956008004</v>
      </c>
      <c r="KJ8" s="211">
        <f t="shared" si="12"/>
        <v>142457.36132006001</v>
      </c>
      <c r="KK8" s="211">
        <f t="shared" si="12"/>
        <v>144411.93888246</v>
      </c>
      <c r="KL8" s="211">
        <f t="shared" si="12"/>
        <v>117900.16239596139</v>
      </c>
      <c r="KM8" s="211">
        <f t="shared" si="12"/>
        <v>118699.02696238999</v>
      </c>
      <c r="KN8" s="211">
        <f t="shared" si="12"/>
        <v>121210.38789589003</v>
      </c>
      <c r="KO8" s="242">
        <f t="shared" si="12"/>
        <v>115681.45777601999</v>
      </c>
      <c r="KP8" s="236">
        <f t="shared" si="12"/>
        <v>118333.09761914</v>
      </c>
      <c r="KQ8" s="211">
        <f t="shared" si="12"/>
        <v>123262.55147132996</v>
      </c>
      <c r="KR8" s="211">
        <f t="shared" si="12"/>
        <v>118345.15048021005</v>
      </c>
      <c r="KS8" s="211">
        <f t="shared" si="12"/>
        <v>121337.09985970997</v>
      </c>
      <c r="KT8" s="211">
        <f t="shared" si="12"/>
        <v>122803.48125646997</v>
      </c>
      <c r="KU8" s="211">
        <f t="shared" si="12"/>
        <v>117391.93113030601</v>
      </c>
      <c r="KV8" s="211">
        <f t="shared" si="12"/>
        <v>118552.66805250604</v>
      </c>
      <c r="KW8" s="211">
        <f t="shared" si="12"/>
        <v>131576.907495591</v>
      </c>
      <c r="KX8" s="211">
        <f t="shared" si="12"/>
        <v>130147.18513833302</v>
      </c>
      <c r="KY8" s="211">
        <f>KY9-KY10</f>
        <v>132334.09527362301</v>
      </c>
      <c r="KZ8" s="211">
        <f t="shared" ref="KZ8:LI8" si="13">KZ9-KZ10</f>
        <v>131327.70960614301</v>
      </c>
      <c r="LA8" s="242">
        <f t="shared" si="13"/>
        <v>113291.68851863299</v>
      </c>
      <c r="LB8" s="236">
        <f t="shared" si="13"/>
        <v>118181.10439843702</v>
      </c>
      <c r="LC8" s="211">
        <f t="shared" si="13"/>
        <v>124364.41896366898</v>
      </c>
      <c r="LD8" s="211">
        <f t="shared" si="13"/>
        <v>114016.14222245902</v>
      </c>
      <c r="LE8" s="211">
        <f t="shared" si="13"/>
        <v>82368.427518998418</v>
      </c>
      <c r="LF8" s="211">
        <f t="shared" si="13"/>
        <v>108639.32699618841</v>
      </c>
      <c r="LG8" s="211">
        <f t="shared" si="13"/>
        <v>108861.84397045901</v>
      </c>
      <c r="LH8" s="211">
        <f t="shared" si="13"/>
        <v>119675.59399999998</v>
      </c>
      <c r="LI8" s="211">
        <f t="shared" si="13"/>
        <v>122778.12699999999</v>
      </c>
      <c r="LJ8" s="211">
        <v>116425.399615779</v>
      </c>
      <c r="LK8" s="211">
        <v>115332.168375009</v>
      </c>
      <c r="LL8" s="211">
        <v>110672.40903897899</v>
      </c>
      <c r="LM8" s="242">
        <v>132653.01865077601</v>
      </c>
      <c r="LN8" s="249"/>
    </row>
    <row r="9" spans="1:326" ht="27.65" customHeight="1" x14ac:dyDescent="0.45">
      <c r="A9" s="251" t="s">
        <v>191</v>
      </c>
      <c r="B9" s="236">
        <v>427.99116109352207</v>
      </c>
      <c r="C9" s="211">
        <v>538.54854322407903</v>
      </c>
      <c r="D9" s="211">
        <v>644.83569915108194</v>
      </c>
      <c r="E9" s="211">
        <v>739.10533749723197</v>
      </c>
      <c r="F9" s="237">
        <v>884.21381491731177</v>
      </c>
      <c r="G9" s="237">
        <v>972.83437900899037</v>
      </c>
      <c r="H9" s="237">
        <v>1095.9016280080161</v>
      </c>
      <c r="I9" s="237">
        <v>1243.5855302031341</v>
      </c>
      <c r="J9" s="237">
        <v>1330.1436112020283</v>
      </c>
      <c r="K9" s="237">
        <v>1454.0484424581937</v>
      </c>
      <c r="L9" s="237">
        <v>1651.1727209630999</v>
      </c>
      <c r="M9" s="237">
        <v>1751.1266212127571</v>
      </c>
      <c r="N9" s="237">
        <v>617.33059182256136</v>
      </c>
      <c r="O9" s="237">
        <v>802.97301693187933</v>
      </c>
      <c r="P9" s="237">
        <v>932.58903026235532</v>
      </c>
      <c r="Q9" s="237">
        <v>1104.2934136569693</v>
      </c>
      <c r="R9" s="237">
        <v>1340.39868884262</v>
      </c>
      <c r="S9" s="238">
        <v>1483.6170697475852</v>
      </c>
      <c r="T9" s="237">
        <v>1698.8131356077229</v>
      </c>
      <c r="U9" s="237">
        <v>1931.2782191602912</v>
      </c>
      <c r="V9" s="237">
        <v>2113.9712762511367</v>
      </c>
      <c r="W9" s="237">
        <v>2354.6799258164583</v>
      </c>
      <c r="X9" s="237">
        <v>2591.2689107507613</v>
      </c>
      <c r="Y9" s="237">
        <v>575.45318077690115</v>
      </c>
      <c r="Z9" s="237">
        <v>2993.2004869474308</v>
      </c>
      <c r="AA9" s="237">
        <v>1008.8557976271909</v>
      </c>
      <c r="AB9" s="211">
        <v>1201.6039180755079</v>
      </c>
      <c r="AC9" s="211">
        <v>1402.3249209394799</v>
      </c>
      <c r="AD9" s="211">
        <v>1634.9058404305229</v>
      </c>
      <c r="AE9" s="211">
        <v>1767.324736547976</v>
      </c>
      <c r="AF9" s="211">
        <v>1998.6411840374662</v>
      </c>
      <c r="AG9" s="211">
        <v>2243.0607851560007</v>
      </c>
      <c r="AH9" s="211">
        <v>2503.7139255334841</v>
      </c>
      <c r="AI9" s="211">
        <v>2719.4534865333571</v>
      </c>
      <c r="AJ9" s="211">
        <v>2956.0006857556846</v>
      </c>
      <c r="AK9" s="211">
        <v>648.32845159571912</v>
      </c>
      <c r="AL9" s="211">
        <v>3380.9106227327766</v>
      </c>
      <c r="AM9" s="211">
        <v>1139.8704652143574</v>
      </c>
      <c r="AN9" s="211">
        <v>1340.8427443312953</v>
      </c>
      <c r="AO9" s="211">
        <v>1595.9571165390487</v>
      </c>
      <c r="AP9" s="211">
        <v>1787.9690454918114</v>
      </c>
      <c r="AQ9" s="211">
        <v>1938.0560241695523</v>
      </c>
      <c r="AR9" s="211">
        <v>2196.3773563846858</v>
      </c>
      <c r="AS9" s="211">
        <v>2450.509120187558</v>
      </c>
      <c r="AT9" s="211">
        <v>2742.7606745295316</v>
      </c>
      <c r="AU9" s="211">
        <v>2983.134309114108</v>
      </c>
      <c r="AV9" s="211">
        <v>3257.3837497118848</v>
      </c>
      <c r="AW9" s="211">
        <v>3673.1180547985205</v>
      </c>
      <c r="AX9" s="211">
        <v>3938.6946004535453</v>
      </c>
      <c r="AY9" s="211">
        <v>1055.4512193282046</v>
      </c>
      <c r="AZ9" s="211">
        <v>1137.9069855948037</v>
      </c>
      <c r="BA9" s="211">
        <v>1091.1399354680925</v>
      </c>
      <c r="BB9" s="211">
        <v>1140.7376371570606</v>
      </c>
      <c r="BC9" s="211">
        <v>1214.2007099561188</v>
      </c>
      <c r="BD9" s="211">
        <v>1109.5753042869658</v>
      </c>
      <c r="BE9" s="211">
        <v>1133.7884966717286</v>
      </c>
      <c r="BF9" s="211">
        <v>1215.8123654341628</v>
      </c>
      <c r="BG9" s="211">
        <v>1187.9065557238616</v>
      </c>
      <c r="BH9" s="211">
        <v>1232.7385497522625</v>
      </c>
      <c r="BI9" s="211">
        <v>1259.8444811137142</v>
      </c>
      <c r="BJ9" s="252">
        <v>1293.1286588878302</v>
      </c>
      <c r="BK9" s="252">
        <v>1604.5711843280242</v>
      </c>
      <c r="BL9" s="239">
        <v>1597.9484061739706</v>
      </c>
      <c r="BM9" s="211">
        <v>1635.2343522229119</v>
      </c>
      <c r="BN9" s="211">
        <v>1453.1514502895295</v>
      </c>
      <c r="BO9" s="211">
        <v>1481.1797869567984</v>
      </c>
      <c r="BP9" s="211">
        <v>1538.5185533081778</v>
      </c>
      <c r="BQ9" s="252">
        <v>1573.7053057333135</v>
      </c>
      <c r="BR9" s="252">
        <v>1603.0861321690588</v>
      </c>
      <c r="BS9" s="252">
        <v>1700.394739014683</v>
      </c>
      <c r="BT9" s="252">
        <v>1820.9228242778659</v>
      </c>
      <c r="BU9" s="252">
        <v>1885.1664598036264</v>
      </c>
      <c r="BV9" s="252">
        <v>1817.7250802240849</v>
      </c>
      <c r="BW9" s="252">
        <v>1864.5136678198962</v>
      </c>
      <c r="BX9" s="241">
        <v>1948.5919419566681</v>
      </c>
      <c r="BY9" s="241">
        <v>2051.4340872816647</v>
      </c>
      <c r="BZ9" s="241">
        <v>1948.6871465001218</v>
      </c>
      <c r="CA9" s="241">
        <v>1776.9610255252808</v>
      </c>
      <c r="CB9" s="241">
        <v>1881.5621063288379</v>
      </c>
      <c r="CC9" s="241">
        <v>1922.2910060176428</v>
      </c>
      <c r="CD9" s="241">
        <v>1975.5980319561127</v>
      </c>
      <c r="CE9" s="241">
        <v>2088.3175724509761</v>
      </c>
      <c r="CF9" s="241">
        <v>2129.2060932422282</v>
      </c>
      <c r="CG9" s="241">
        <v>2142.5457189363046</v>
      </c>
      <c r="CH9" s="241">
        <v>1598.977291475916</v>
      </c>
      <c r="CI9" s="211">
        <v>1697.033517386913</v>
      </c>
      <c r="CJ9" s="211">
        <v>1806.769534589783</v>
      </c>
      <c r="CK9" s="211">
        <v>1926.4402359540261</v>
      </c>
      <c r="CL9" s="211">
        <v>1976.6276980051759</v>
      </c>
      <c r="CM9" s="211">
        <v>2152.5538925883898</v>
      </c>
      <c r="CN9" s="211">
        <v>2185.6068305511931</v>
      </c>
      <c r="CO9" s="211">
        <v>2280.3862390580198</v>
      </c>
      <c r="CP9" s="211">
        <v>2411.6580362418263</v>
      </c>
      <c r="CQ9" s="211">
        <v>2411.0734914416953</v>
      </c>
      <c r="CR9" s="211">
        <v>2461.5473112001209</v>
      </c>
      <c r="CS9" s="211">
        <v>2567.8509404206366</v>
      </c>
      <c r="CT9" s="211">
        <v>2324.9134056888743</v>
      </c>
      <c r="CU9" s="211">
        <v>2484.3899420153411</v>
      </c>
      <c r="CV9" s="211">
        <v>2671.7331154456169</v>
      </c>
      <c r="CW9" s="211">
        <v>2754.1398049829663</v>
      </c>
      <c r="CX9" s="211">
        <v>2857.0708083869276</v>
      </c>
      <c r="CY9" s="211">
        <v>2962.2557434027522</v>
      </c>
      <c r="CZ9" s="211">
        <v>3024.8420000000001</v>
      </c>
      <c r="DA9" s="211">
        <v>3153.1548426999998</v>
      </c>
      <c r="DB9" s="211">
        <v>3215.1679773600004</v>
      </c>
      <c r="DC9" s="211">
        <v>3391.6294415670995</v>
      </c>
      <c r="DD9" s="211">
        <v>3400.4775</v>
      </c>
      <c r="DE9" s="211">
        <v>3517.3612445399999</v>
      </c>
      <c r="DF9" s="211">
        <v>2798.7977863300002</v>
      </c>
      <c r="DG9" s="211">
        <v>2909.9099971200003</v>
      </c>
      <c r="DH9" s="211">
        <v>2967.83851172</v>
      </c>
      <c r="DI9" s="211">
        <v>3072.7179391</v>
      </c>
      <c r="DJ9" s="211">
        <v>3169.8346259900004</v>
      </c>
      <c r="DK9" s="211">
        <v>3172.2498277700001</v>
      </c>
      <c r="DL9" s="211">
        <v>3253.1525127000009</v>
      </c>
      <c r="DM9" s="211">
        <v>3587.2431912476</v>
      </c>
      <c r="DN9" s="211">
        <v>3990.5845347009999</v>
      </c>
      <c r="DO9" s="211">
        <v>4157.4010471799993</v>
      </c>
      <c r="DP9" s="211">
        <v>4388.4852127561999</v>
      </c>
      <c r="DQ9" s="211">
        <v>4795.0195809670995</v>
      </c>
      <c r="DR9" s="211">
        <v>3282.6408230116003</v>
      </c>
      <c r="DS9" s="211">
        <v>3333.3248533907999</v>
      </c>
      <c r="DT9" s="211">
        <v>3336.3976569983997</v>
      </c>
      <c r="DU9" s="211">
        <v>3640.0889071535003</v>
      </c>
      <c r="DV9" s="211">
        <v>3741.4089341141998</v>
      </c>
      <c r="DW9" s="211">
        <v>3854.9154184388003</v>
      </c>
      <c r="DX9" s="211">
        <v>3944.1388628541995</v>
      </c>
      <c r="DY9" s="211">
        <v>4377.9764001979001</v>
      </c>
      <c r="DZ9" s="211">
        <v>4044.8173592606995</v>
      </c>
      <c r="EA9" s="211">
        <v>4271.2359745120993</v>
      </c>
      <c r="EB9" s="211">
        <v>4387.6812341316991</v>
      </c>
      <c r="EC9" s="211">
        <v>5338.717200943448</v>
      </c>
      <c r="ED9" s="211">
        <v>5212.7228567405327</v>
      </c>
      <c r="EE9" s="211">
        <v>5410.3970254268816</v>
      </c>
      <c r="EF9" s="211">
        <v>5629.8120004354005</v>
      </c>
      <c r="EG9" s="211">
        <v>5834.0425805493742</v>
      </c>
      <c r="EH9" s="211">
        <v>5917.0724413655271</v>
      </c>
      <c r="EI9" s="211">
        <v>5893.3945589665991</v>
      </c>
      <c r="EJ9" s="211">
        <v>5889.8218329238207</v>
      </c>
      <c r="EK9" s="211">
        <v>5971.176295478348</v>
      </c>
      <c r="EL9" s="211">
        <v>6245.6254417815762</v>
      </c>
      <c r="EM9" s="211">
        <v>6347.8116211956885</v>
      </c>
      <c r="EN9" s="211">
        <v>6641.4423774593579</v>
      </c>
      <c r="EO9" s="211">
        <v>6443.4111448799995</v>
      </c>
      <c r="EP9" s="211">
        <v>6404.4722056099999</v>
      </c>
      <c r="EQ9" s="211">
        <v>6514.5077631699996</v>
      </c>
      <c r="ER9" s="211">
        <v>6423.6851089100001</v>
      </c>
      <c r="ES9" s="211">
        <v>6516.9089427500003</v>
      </c>
      <c r="ET9" s="211">
        <v>6716.5479114899999</v>
      </c>
      <c r="EU9" s="211">
        <v>7435.0612075900008</v>
      </c>
      <c r="EV9" s="211">
        <v>7296.90903695</v>
      </c>
      <c r="EW9" s="211">
        <v>7339.998944089999</v>
      </c>
      <c r="EX9" s="211">
        <v>7545.2865328099997</v>
      </c>
      <c r="EY9" s="211">
        <v>7643.8343706300002</v>
      </c>
      <c r="EZ9" s="211">
        <v>7842.6782704899997</v>
      </c>
      <c r="FA9" s="211">
        <v>7423.3896573400007</v>
      </c>
      <c r="FB9" s="211">
        <v>7499.0397393800004</v>
      </c>
      <c r="FC9" s="211">
        <v>7665.1043043399995</v>
      </c>
      <c r="FD9" s="211">
        <v>7734.2854824400001</v>
      </c>
      <c r="FE9" s="211">
        <v>7615.5356726200007</v>
      </c>
      <c r="FF9" s="211">
        <v>7768.901951320001</v>
      </c>
      <c r="FG9" s="211">
        <v>7749.6028870400005</v>
      </c>
      <c r="FH9" s="211">
        <v>6997.0136021100006</v>
      </c>
      <c r="FI9" s="211">
        <v>7080.1242758200005</v>
      </c>
      <c r="FJ9" s="211">
        <v>6702.0671209600005</v>
      </c>
      <c r="FK9" s="211">
        <v>7384.7985207499996</v>
      </c>
      <c r="FL9" s="211">
        <v>7476.1173952300005</v>
      </c>
      <c r="FM9" s="211">
        <v>9122.6153922800004</v>
      </c>
      <c r="FN9" s="211">
        <v>9240.9422881299997</v>
      </c>
      <c r="FO9" s="211">
        <v>9270.0084814000002</v>
      </c>
      <c r="FP9" s="211">
        <v>9592.1868339200009</v>
      </c>
      <c r="FQ9" s="211">
        <v>9569.5937248400005</v>
      </c>
      <c r="FR9" s="211">
        <v>9437.2875868300016</v>
      </c>
      <c r="FS9" s="211">
        <v>9491.2155684400022</v>
      </c>
      <c r="FT9" s="211">
        <v>12474.507579550002</v>
      </c>
      <c r="FU9" s="211">
        <v>13047.918768790001</v>
      </c>
      <c r="FV9" s="211">
        <v>12859.561201190003</v>
      </c>
      <c r="FW9" s="211">
        <v>12938.219377149999</v>
      </c>
      <c r="FX9" s="211">
        <v>13465.066553199998</v>
      </c>
      <c r="FY9" s="211">
        <v>14117.314158350002</v>
      </c>
      <c r="FZ9" s="211">
        <v>14128.088338990003</v>
      </c>
      <c r="GA9" s="211">
        <v>14506.383458440003</v>
      </c>
      <c r="GB9" s="211">
        <v>14699.432662050001</v>
      </c>
      <c r="GC9" s="211">
        <v>14781.53962559</v>
      </c>
      <c r="GD9" s="211">
        <v>14661.460880820003</v>
      </c>
      <c r="GE9" s="211">
        <v>14792.703270320002</v>
      </c>
      <c r="GF9" s="211">
        <v>15646.29191</v>
      </c>
      <c r="GG9" s="211">
        <v>16395.108845540002</v>
      </c>
      <c r="GH9" s="211">
        <v>15822.477925450001</v>
      </c>
      <c r="GI9" s="211">
        <v>15955.995240000002</v>
      </c>
      <c r="GJ9" s="211">
        <v>16647.946919999998</v>
      </c>
      <c r="GK9" s="211">
        <v>20258.520495549998</v>
      </c>
      <c r="GL9" s="211">
        <v>20258.520499999999</v>
      </c>
      <c r="GM9" s="211">
        <v>18339.588126459999</v>
      </c>
      <c r="GN9" s="211">
        <v>19136.53232953</v>
      </c>
      <c r="GO9" s="211">
        <v>19082.894453090001</v>
      </c>
      <c r="GP9" s="211">
        <v>18043.879563270002</v>
      </c>
      <c r="GQ9" s="211">
        <v>17639.24767619</v>
      </c>
      <c r="GR9" s="211">
        <v>17811.672745830001</v>
      </c>
      <c r="GS9" s="211">
        <v>18667.739182790003</v>
      </c>
      <c r="GT9" s="211">
        <v>18471.165556780001</v>
      </c>
      <c r="GU9" s="211">
        <v>18945.725403870001</v>
      </c>
      <c r="GV9" s="211">
        <v>18258.676361500002</v>
      </c>
      <c r="GW9" s="211">
        <v>18690.87792232</v>
      </c>
      <c r="GX9" s="211">
        <v>19772.142421209999</v>
      </c>
      <c r="GY9" s="211">
        <v>19010.417973850002</v>
      </c>
      <c r="GZ9" s="211">
        <v>19334.659367700002</v>
      </c>
      <c r="HA9" s="211">
        <v>19188.450071550003</v>
      </c>
      <c r="HB9" s="211">
        <v>19007.462775950004</v>
      </c>
      <c r="HC9" s="211">
        <v>19622.608050970004</v>
      </c>
      <c r="HD9" s="211">
        <v>22242.105422430002</v>
      </c>
      <c r="HE9" s="211">
        <v>19240.041068230003</v>
      </c>
      <c r="HF9" s="211">
        <v>21447.38273913</v>
      </c>
      <c r="HG9" s="211">
        <v>21937.095766639999</v>
      </c>
      <c r="HH9" s="211">
        <v>26928.231305330002</v>
      </c>
      <c r="HI9" s="211">
        <v>27516.283717410002</v>
      </c>
      <c r="HJ9" s="211">
        <v>22313.708177780001</v>
      </c>
      <c r="HK9" s="211">
        <v>23283.768556320003</v>
      </c>
      <c r="HL9" s="211">
        <v>23428.025633069999</v>
      </c>
      <c r="HM9" s="211">
        <v>23635.667111450002</v>
      </c>
      <c r="HN9" s="211">
        <v>24016.21536152</v>
      </c>
      <c r="HO9" s="211">
        <v>23730.65864727</v>
      </c>
      <c r="HP9" s="211">
        <v>24895.026502870001</v>
      </c>
      <c r="HQ9" s="211">
        <v>22589.969399909998</v>
      </c>
      <c r="HR9" s="211">
        <v>22645.58783235</v>
      </c>
      <c r="HS9" s="211">
        <v>22763.641737450002</v>
      </c>
      <c r="HT9" s="211">
        <v>23770.121066850003</v>
      </c>
      <c r="HU9" s="211">
        <v>23632.561409079997</v>
      </c>
      <c r="HV9" s="236">
        <v>25923.717604780002</v>
      </c>
      <c r="HW9" s="211">
        <v>26193.57054642</v>
      </c>
      <c r="HX9" s="211">
        <v>26740.138251260007</v>
      </c>
      <c r="HY9" s="211">
        <v>26496.840843239999</v>
      </c>
      <c r="HZ9" s="211">
        <v>26440.903108300001</v>
      </c>
      <c r="IA9" s="211">
        <v>26739.025882890001</v>
      </c>
      <c r="IB9" s="211">
        <v>26297.582214160004</v>
      </c>
      <c r="IC9" s="211">
        <v>34823.850189950004</v>
      </c>
      <c r="ID9" s="211">
        <v>36911.373779720001</v>
      </c>
      <c r="IE9" s="211">
        <v>37563.527118780003</v>
      </c>
      <c r="IF9" s="211">
        <v>38111.052296300004</v>
      </c>
      <c r="IG9" s="242">
        <v>38171.153107409998</v>
      </c>
      <c r="IH9" s="236">
        <v>39622.053670000001</v>
      </c>
      <c r="II9" s="211">
        <v>40674.563609999997</v>
      </c>
      <c r="IJ9" s="211">
        <v>40343.937275000004</v>
      </c>
      <c r="IK9" s="211">
        <v>41287.315293290005</v>
      </c>
      <c r="IL9" s="211">
        <v>41168.474136440003</v>
      </c>
      <c r="IM9" s="211">
        <v>42213.302016780006</v>
      </c>
      <c r="IN9" s="211">
        <v>43843.377651050003</v>
      </c>
      <c r="IO9" s="211">
        <v>45771.205749200002</v>
      </c>
      <c r="IP9" s="211">
        <v>46129.466482580006</v>
      </c>
      <c r="IQ9" s="211">
        <v>46081.256933190001</v>
      </c>
      <c r="IR9" s="211">
        <v>46486.398732760004</v>
      </c>
      <c r="IS9" s="242">
        <v>47498.724510140011</v>
      </c>
      <c r="IT9" s="236">
        <v>46956.967328290004</v>
      </c>
      <c r="IU9" s="211">
        <v>47599.105168729999</v>
      </c>
      <c r="IV9" s="211">
        <v>54373.500699479999</v>
      </c>
      <c r="IW9" s="211">
        <v>61067.262327349999</v>
      </c>
      <c r="IX9" s="211">
        <v>67364.998810360004</v>
      </c>
      <c r="IY9" s="211">
        <v>68327.812172129983</v>
      </c>
      <c r="IZ9" s="211">
        <v>68284.465848410007</v>
      </c>
      <c r="JA9" s="253">
        <v>70689.563284999997</v>
      </c>
      <c r="JB9" s="253">
        <v>76280.183977029999</v>
      </c>
      <c r="JC9" s="253">
        <v>82207.973570729999</v>
      </c>
      <c r="JD9" s="253">
        <v>84049.826389050009</v>
      </c>
      <c r="JE9" s="253">
        <v>85069.895410320009</v>
      </c>
      <c r="JF9" s="254">
        <v>85886.991246609992</v>
      </c>
      <c r="JG9" s="253">
        <v>86287.48834257001</v>
      </c>
      <c r="JH9" s="253">
        <v>90387.463082509988</v>
      </c>
      <c r="JI9" s="253">
        <v>92061.820892089992</v>
      </c>
      <c r="JJ9" s="253">
        <v>95961.190827839993</v>
      </c>
      <c r="JK9" s="253">
        <v>94906.19414539999</v>
      </c>
      <c r="JL9" s="253">
        <v>93587.407361570004</v>
      </c>
      <c r="JM9" s="253">
        <v>95329.441276440004</v>
      </c>
      <c r="JN9" s="253">
        <v>98107.938987810005</v>
      </c>
      <c r="JO9" s="253">
        <v>96914.763090840002</v>
      </c>
      <c r="JP9" s="253">
        <v>97702.042569100027</v>
      </c>
      <c r="JQ9" s="255">
        <v>97437.160839710006</v>
      </c>
      <c r="JR9" s="254">
        <v>101110.20479827</v>
      </c>
      <c r="JS9" s="253">
        <v>103853.44784767026</v>
      </c>
      <c r="JT9" s="253">
        <v>107982.02001918999</v>
      </c>
      <c r="JU9" s="253">
        <v>107518.38379845</v>
      </c>
      <c r="JV9" s="253">
        <v>105573.42966742</v>
      </c>
      <c r="JW9" s="253">
        <v>105621.16468516999</v>
      </c>
      <c r="JX9" s="253">
        <v>107563.51042399001</v>
      </c>
      <c r="JY9" s="253">
        <v>113215.35711849999</v>
      </c>
      <c r="JZ9" s="253">
        <v>117068.41930685</v>
      </c>
      <c r="KA9" s="253">
        <v>125421.67426597999</v>
      </c>
      <c r="KB9" s="253">
        <v>126295.73898968002</v>
      </c>
      <c r="KC9" s="255">
        <v>156850.88327789001</v>
      </c>
      <c r="KD9" s="254">
        <v>162420.63650226998</v>
      </c>
      <c r="KE9" s="253">
        <v>170693.71262932001</v>
      </c>
      <c r="KF9" s="253">
        <v>170626.45233540999</v>
      </c>
      <c r="KG9" s="253">
        <v>171248.95870709</v>
      </c>
      <c r="KH9" s="253">
        <v>172065.25657255333</v>
      </c>
      <c r="KI9" s="253">
        <v>170031.84147299003</v>
      </c>
      <c r="KJ9" s="253">
        <v>170129.19376087</v>
      </c>
      <c r="KK9" s="253">
        <v>170982.16724788002</v>
      </c>
      <c r="KL9" s="253">
        <v>143532.11390283139</v>
      </c>
      <c r="KM9" s="253">
        <v>146407.16546006</v>
      </c>
      <c r="KN9" s="253">
        <v>149606.52490811003</v>
      </c>
      <c r="KO9" s="255">
        <v>152693.15825422999</v>
      </c>
      <c r="KP9" s="254">
        <v>155232.94972695</v>
      </c>
      <c r="KQ9" s="253">
        <v>161218.23742137998</v>
      </c>
      <c r="KR9" s="253">
        <v>163088.27749729002</v>
      </c>
      <c r="KS9" s="253">
        <v>161836.65126111999</v>
      </c>
      <c r="KT9" s="253">
        <v>162125.37427333998</v>
      </c>
      <c r="KU9" s="253">
        <v>161680.11855342999</v>
      </c>
      <c r="KV9" s="253">
        <v>160652.30507129</v>
      </c>
      <c r="KW9" s="253">
        <v>169895.70877191002</v>
      </c>
      <c r="KX9" s="253">
        <v>166684.82063789002</v>
      </c>
      <c r="KY9" s="253">
        <v>167598.38230137</v>
      </c>
      <c r="KZ9" s="253">
        <v>165795.76266048002</v>
      </c>
      <c r="LA9" s="255">
        <v>160493.87814973999</v>
      </c>
      <c r="LB9" s="254">
        <v>164222.84143232999</v>
      </c>
      <c r="LC9" s="253">
        <v>169047.57433271999</v>
      </c>
      <c r="LD9" s="253">
        <v>165030.66524745</v>
      </c>
      <c r="LE9" s="253">
        <v>131398.79229219942</v>
      </c>
      <c r="LF9" s="253">
        <v>146275.68371435942</v>
      </c>
      <c r="LG9" s="253">
        <v>154949.88607209001</v>
      </c>
      <c r="LH9" s="253">
        <v>170006.61799999999</v>
      </c>
      <c r="LI9" s="253">
        <v>166362.20199999999</v>
      </c>
      <c r="LJ9" s="253">
        <v>168974.86689999999</v>
      </c>
      <c r="LK9" s="253">
        <v>159508.47589999999</v>
      </c>
      <c r="LL9" s="253">
        <v>154090.4368</v>
      </c>
      <c r="LM9" s="255">
        <v>166511.40489999999</v>
      </c>
      <c r="LN9" s="256"/>
    </row>
    <row r="10" spans="1:326" ht="27.75" customHeight="1" x14ac:dyDescent="0.45">
      <c r="A10" s="251" t="s">
        <v>192</v>
      </c>
      <c r="B10" s="236">
        <v>170.18687415955904</v>
      </c>
      <c r="C10" s="211">
        <v>271.87846491891611</v>
      </c>
      <c r="D10" s="211">
        <v>370.96525480506989</v>
      </c>
      <c r="E10" s="211">
        <v>437.40373900218799</v>
      </c>
      <c r="F10" s="237">
        <v>585.51727321022395</v>
      </c>
      <c r="G10" s="237">
        <v>654.29721704739779</v>
      </c>
      <c r="H10" s="237">
        <v>767.55077794505098</v>
      </c>
      <c r="I10" s="237">
        <v>901.40512067336499</v>
      </c>
      <c r="J10" s="237">
        <v>997.43493398145495</v>
      </c>
      <c r="K10" s="237">
        <v>1098.3015696686728</v>
      </c>
      <c r="L10" s="237">
        <v>1276.670479961698</v>
      </c>
      <c r="M10" s="237">
        <v>1381.8228225373919</v>
      </c>
      <c r="N10" s="237">
        <v>237.05482774712789</v>
      </c>
      <c r="O10" s="237">
        <v>418.66616797433983</v>
      </c>
      <c r="P10" s="237">
        <v>538.51675275929176</v>
      </c>
      <c r="Q10" s="237">
        <v>689.80099159011763</v>
      </c>
      <c r="R10" s="237">
        <v>897.26128394715465</v>
      </c>
      <c r="S10" s="238">
        <v>1031.9836379086612</v>
      </c>
      <c r="T10" s="237">
        <v>1231.2874720593857</v>
      </c>
      <c r="U10" s="237">
        <v>1455.4146388819831</v>
      </c>
      <c r="V10" s="237">
        <v>1617.1635751153908</v>
      </c>
      <c r="W10" s="237">
        <v>1790.836218293859</v>
      </c>
      <c r="X10" s="237">
        <v>2025.2371425245053</v>
      </c>
      <c r="Y10" s="237">
        <v>-23.356427449251715</v>
      </c>
      <c r="Z10" s="237">
        <v>2408.4768009552395</v>
      </c>
      <c r="AA10" s="237">
        <v>394.66495183869603</v>
      </c>
      <c r="AB10" s="211">
        <v>592.34916390250373</v>
      </c>
      <c r="AC10" s="211">
        <v>794.72267779084336</v>
      </c>
      <c r="AD10" s="211">
        <v>1017.9814133270486</v>
      </c>
      <c r="AE10" s="211">
        <v>1159.6118762956755</v>
      </c>
      <c r="AF10" s="211">
        <v>1377.3754497644991</v>
      </c>
      <c r="AG10" s="211">
        <v>1668.2145125627744</v>
      </c>
      <c r="AH10" s="211">
        <v>1837.1376030416727</v>
      </c>
      <c r="AI10" s="211">
        <v>2066.2883366354558</v>
      </c>
      <c r="AJ10" s="211">
        <v>2291.3865330600752</v>
      </c>
      <c r="AK10" s="211">
        <v>49.433061466654976</v>
      </c>
      <c r="AL10" s="211">
        <v>2786.0422961660261</v>
      </c>
      <c r="AM10" s="211">
        <v>500.27393389028299</v>
      </c>
      <c r="AN10" s="211">
        <v>723.61494240122715</v>
      </c>
      <c r="AO10" s="211">
        <v>945.85831171872746</v>
      </c>
      <c r="AP10" s="211">
        <v>1088.8447715878065</v>
      </c>
      <c r="AQ10" s="211">
        <v>1237.4321177907902</v>
      </c>
      <c r="AR10" s="211">
        <v>1526.0207562349854</v>
      </c>
      <c r="AS10" s="211">
        <v>1786.4626652267921</v>
      </c>
      <c r="AT10" s="211">
        <v>2054.4406347799859</v>
      </c>
      <c r="AU10" s="211">
        <v>2271.5095305405657</v>
      </c>
      <c r="AV10" s="211">
        <v>2548.194613608835</v>
      </c>
      <c r="AW10" s="211">
        <v>2817.7425618293291</v>
      </c>
      <c r="AX10" s="211">
        <v>3045.0530783873296</v>
      </c>
      <c r="AY10" s="211">
        <v>166.71551858811904</v>
      </c>
      <c r="AZ10" s="211">
        <v>294.14304350929274</v>
      </c>
      <c r="BA10" s="211">
        <v>297.43408349056517</v>
      </c>
      <c r="BB10" s="211">
        <v>303.22590537007392</v>
      </c>
      <c r="BC10" s="211">
        <v>516.34025588477562</v>
      </c>
      <c r="BD10" s="211">
        <v>513.9819629814325</v>
      </c>
      <c r="BE10" s="211">
        <v>480.3322863969297</v>
      </c>
      <c r="BF10" s="211">
        <v>566.73333582616146</v>
      </c>
      <c r="BG10" s="211">
        <v>499.75253051746114</v>
      </c>
      <c r="BH10" s="211">
        <v>526.79798383515481</v>
      </c>
      <c r="BI10" s="211">
        <v>516.58365344511458</v>
      </c>
      <c r="BJ10" s="252">
        <v>477.38084991438222</v>
      </c>
      <c r="BK10" s="252">
        <v>483.40658900286081</v>
      </c>
      <c r="BL10" s="252">
        <v>488.598321316095</v>
      </c>
      <c r="BM10" s="211">
        <v>539.52015751872671</v>
      </c>
      <c r="BN10" s="211">
        <v>361.5335695206831</v>
      </c>
      <c r="BO10" s="211">
        <v>245.0055854168092</v>
      </c>
      <c r="BP10" s="211">
        <v>433.66811260395917</v>
      </c>
      <c r="BQ10" s="211">
        <v>414.75145516995087</v>
      </c>
      <c r="BR10" s="211">
        <v>521.81160172936188</v>
      </c>
      <c r="BS10" s="211">
        <v>576.09577827610894</v>
      </c>
      <c r="BT10" s="211">
        <v>603.09416789716977</v>
      </c>
      <c r="BU10" s="211">
        <v>628.24820713871713</v>
      </c>
      <c r="BV10" s="211">
        <v>677.23616225909973</v>
      </c>
      <c r="BW10" s="211">
        <v>605.15241341804233</v>
      </c>
      <c r="BX10" s="237">
        <v>656.42284681149954</v>
      </c>
      <c r="BY10" s="237">
        <v>733.42216138245283</v>
      </c>
      <c r="BZ10" s="237">
        <v>636.40856010046366</v>
      </c>
      <c r="CA10" s="237">
        <v>440.64599780226536</v>
      </c>
      <c r="CB10" s="237">
        <v>471.97913089726438</v>
      </c>
      <c r="CC10" s="237">
        <v>519.76624475884819</v>
      </c>
      <c r="CD10" s="241">
        <v>501.38441636126225</v>
      </c>
      <c r="CE10" s="237">
        <v>506.23007520891309</v>
      </c>
      <c r="CF10" s="237">
        <v>484.21850133202321</v>
      </c>
      <c r="CG10" s="237">
        <v>816.82172717711649</v>
      </c>
      <c r="CH10" s="237">
        <v>288.92658478679022</v>
      </c>
      <c r="CI10" s="211">
        <v>327.48115234635566</v>
      </c>
      <c r="CJ10" s="211">
        <v>460.59589629735274</v>
      </c>
      <c r="CK10" s="211">
        <v>506.0748084358126</v>
      </c>
      <c r="CL10" s="211">
        <v>532.862088279315</v>
      </c>
      <c r="CM10" s="211">
        <v>850.5786987643844</v>
      </c>
      <c r="CN10" s="211">
        <v>836.50147936020574</v>
      </c>
      <c r="CO10" s="211">
        <v>877.65375169298795</v>
      </c>
      <c r="CP10" s="211">
        <v>900.88322596165688</v>
      </c>
      <c r="CQ10" s="211">
        <v>1006.0287160958868</v>
      </c>
      <c r="CR10" s="211">
        <v>977.15819324739402</v>
      </c>
      <c r="CS10" s="211">
        <v>1095.0740151951193</v>
      </c>
      <c r="CT10" s="211">
        <v>886.34914310598003</v>
      </c>
      <c r="CU10" s="211">
        <v>955.0672041873612</v>
      </c>
      <c r="CV10" s="211">
        <v>1010.9815992087541</v>
      </c>
      <c r="CW10" s="211">
        <v>1228.5402396273716</v>
      </c>
      <c r="CX10" s="211">
        <v>1322.3181477449505</v>
      </c>
      <c r="CY10" s="211">
        <v>1544.4281564945452</v>
      </c>
      <c r="CZ10" s="211">
        <v>1608.2596174765893</v>
      </c>
      <c r="DA10" s="211">
        <v>1675.6072802022393</v>
      </c>
      <c r="DB10" s="211">
        <v>1884.575344599999</v>
      </c>
      <c r="DC10" s="211">
        <v>2393.9105144733599</v>
      </c>
      <c r="DD10" s="211">
        <v>2251.4240939721822</v>
      </c>
      <c r="DE10" s="211">
        <v>2413.5039309803892</v>
      </c>
      <c r="DF10" s="211">
        <v>1496.5289346785999</v>
      </c>
      <c r="DG10" s="211">
        <v>1483.9985832051004</v>
      </c>
      <c r="DH10" s="211">
        <v>1577.8459473429323</v>
      </c>
      <c r="DI10" s="211">
        <v>1479.4378447814001</v>
      </c>
      <c r="DJ10" s="211">
        <v>1372.3281831923248</v>
      </c>
      <c r="DK10" s="211">
        <v>1465.0222995714162</v>
      </c>
      <c r="DL10" s="211">
        <v>1291.9674009080004</v>
      </c>
      <c r="DM10" s="211">
        <v>2230.9789788009002</v>
      </c>
      <c r="DN10" s="211">
        <v>2317.3608200814997</v>
      </c>
      <c r="DO10" s="211">
        <v>2227.2507865100001</v>
      </c>
      <c r="DP10" s="211">
        <v>2235.9735691512005</v>
      </c>
      <c r="DQ10" s="211">
        <v>2397.5042191438133</v>
      </c>
      <c r="DR10" s="211">
        <v>833.88218214295989</v>
      </c>
      <c r="DS10" s="211">
        <v>871.62801927918986</v>
      </c>
      <c r="DT10" s="211">
        <v>899.07167981630039</v>
      </c>
      <c r="DU10" s="211">
        <v>1167.7420087100002</v>
      </c>
      <c r="DV10" s="211">
        <v>1108.5995530958005</v>
      </c>
      <c r="DW10" s="211">
        <v>1010.8545317606997</v>
      </c>
      <c r="DX10" s="211">
        <v>1212.9724025413</v>
      </c>
      <c r="DY10" s="211">
        <v>1363.349824139701</v>
      </c>
      <c r="DZ10" s="211">
        <v>1092.7869065404002</v>
      </c>
      <c r="EA10" s="211">
        <v>1247.0709733830001</v>
      </c>
      <c r="EB10" s="211">
        <v>1312.5884142756001</v>
      </c>
      <c r="EC10" s="211">
        <v>1663.23238687</v>
      </c>
      <c r="ED10" s="211">
        <v>1394.3740763122012</v>
      </c>
      <c r="EE10" s="211">
        <v>1364.0999835407004</v>
      </c>
      <c r="EF10" s="211">
        <v>1505.9515757878007</v>
      </c>
      <c r="EG10" s="211">
        <v>1611.8801832728998</v>
      </c>
      <c r="EH10" s="211">
        <v>1674.7919476910006</v>
      </c>
      <c r="EI10" s="211">
        <v>2021.1291870943005</v>
      </c>
      <c r="EJ10" s="211">
        <v>1858.7350241292002</v>
      </c>
      <c r="EK10" s="211">
        <v>1782.5782195199997</v>
      </c>
      <c r="EL10" s="211">
        <v>1931.6635124610007</v>
      </c>
      <c r="EM10" s="211">
        <v>1665.4911140410006</v>
      </c>
      <c r="EN10" s="211">
        <v>1887.8670623900002</v>
      </c>
      <c r="EO10" s="211">
        <v>2194.737993929999</v>
      </c>
      <c r="EP10" s="211">
        <v>2545.5816003800005</v>
      </c>
      <c r="EQ10" s="211">
        <v>3137.4683875957039</v>
      </c>
      <c r="ER10" s="211">
        <v>2580.9731949899992</v>
      </c>
      <c r="ES10" s="211">
        <v>2327.0054223799993</v>
      </c>
      <c r="ET10" s="211">
        <v>2425.9607154299993</v>
      </c>
      <c r="EU10" s="211">
        <v>3345.4147693</v>
      </c>
      <c r="EV10" s="211">
        <v>2983.1863740699996</v>
      </c>
      <c r="EW10" s="211">
        <v>3131.0643754199991</v>
      </c>
      <c r="EX10" s="211">
        <v>3151.2652476900003</v>
      </c>
      <c r="EY10" s="211">
        <v>2864.62710492</v>
      </c>
      <c r="EZ10" s="211">
        <v>2470.7296558853163</v>
      </c>
      <c r="FA10" s="211">
        <v>2242.8372496399988</v>
      </c>
      <c r="FB10" s="211">
        <v>1624.1923109799995</v>
      </c>
      <c r="FC10" s="211">
        <v>1836.0095996500002</v>
      </c>
      <c r="FD10" s="211">
        <v>2345.38980932</v>
      </c>
      <c r="FE10" s="211">
        <v>1220.0820777100007</v>
      </c>
      <c r="FF10" s="211">
        <v>1046.5038589700007</v>
      </c>
      <c r="FG10" s="211">
        <v>457.23570693999989</v>
      </c>
      <c r="FH10" s="211">
        <v>-320.87371587999758</v>
      </c>
      <c r="FI10" s="211">
        <v>535.72922430999927</v>
      </c>
      <c r="FJ10" s="211">
        <v>24.138850580000902</v>
      </c>
      <c r="FK10" s="211">
        <v>1384.7955390799991</v>
      </c>
      <c r="FL10" s="211">
        <v>153.53441637499955</v>
      </c>
      <c r="FM10" s="211">
        <v>1406.3626516249994</v>
      </c>
      <c r="FN10" s="211">
        <v>505.48190898499604</v>
      </c>
      <c r="FO10" s="211">
        <v>122.1721964449964</v>
      </c>
      <c r="FP10" s="211">
        <v>487.59710414500233</v>
      </c>
      <c r="FQ10" s="211">
        <v>49.032735794997308</v>
      </c>
      <c r="FR10" s="211">
        <v>-177.63421001500265</v>
      </c>
      <c r="FS10" s="211">
        <v>364.81443639499633</v>
      </c>
      <c r="FT10" s="211">
        <v>2151.5708534799996</v>
      </c>
      <c r="FU10" s="211">
        <v>3341.9113057049994</v>
      </c>
      <c r="FV10" s="211">
        <v>2294.4649870849967</v>
      </c>
      <c r="FW10" s="211">
        <v>1337.2543541351281</v>
      </c>
      <c r="FX10" s="211">
        <v>1962.9134365149932</v>
      </c>
      <c r="FY10" s="211">
        <v>2790.5819206816609</v>
      </c>
      <c r="FZ10" s="211">
        <v>1447.3840873991153</v>
      </c>
      <c r="GA10" s="211">
        <v>910.19587395324368</v>
      </c>
      <c r="GB10" s="211">
        <v>1031.2900392146803</v>
      </c>
      <c r="GC10" s="211">
        <v>1073.7448691899976</v>
      </c>
      <c r="GD10" s="211">
        <v>460.74153811999923</v>
      </c>
      <c r="GE10" s="211">
        <v>355.61620471000089</v>
      </c>
      <c r="GF10" s="211">
        <v>-140.95202103000017</v>
      </c>
      <c r="GG10" s="211">
        <v>-150.2510992599961</v>
      </c>
      <c r="GH10" s="211">
        <v>2689.4082582200131</v>
      </c>
      <c r="GI10" s="211">
        <v>3360.1601731900005</v>
      </c>
      <c r="GJ10" s="211">
        <v>3040.4509884900003</v>
      </c>
      <c r="GK10" s="211">
        <v>5913.8166823600041</v>
      </c>
      <c r="GL10" s="211">
        <v>5913.8166880200006</v>
      </c>
      <c r="GM10" s="211">
        <v>3732.3618397399978</v>
      </c>
      <c r="GN10" s="211">
        <v>5858.5684325699958</v>
      </c>
      <c r="GO10" s="211">
        <v>4653.1117804900041</v>
      </c>
      <c r="GP10" s="211">
        <v>3821.6138291499992</v>
      </c>
      <c r="GQ10" s="211">
        <v>3665.0460311099991</v>
      </c>
      <c r="GR10" s="211">
        <v>2558.7368023399999</v>
      </c>
      <c r="GS10" s="211">
        <v>3497.0655316000034</v>
      </c>
      <c r="GT10" s="211">
        <v>2568.3963016300013</v>
      </c>
      <c r="GU10" s="211">
        <v>5846.7287282700017</v>
      </c>
      <c r="GV10" s="211">
        <v>5537.7141020700019</v>
      </c>
      <c r="GW10" s="211">
        <v>5845.6622405700055</v>
      </c>
      <c r="GX10" s="211">
        <v>6030.8766107599986</v>
      </c>
      <c r="GY10" s="211">
        <v>4828.7436982300023</v>
      </c>
      <c r="GZ10" s="211">
        <v>5048.0772882500032</v>
      </c>
      <c r="HA10" s="211">
        <v>6543.8432679799944</v>
      </c>
      <c r="HB10" s="211">
        <v>5107.1623037000054</v>
      </c>
      <c r="HC10" s="211">
        <v>5395.5556472100016</v>
      </c>
      <c r="HD10" s="211">
        <v>4398.2561429000025</v>
      </c>
      <c r="HE10" s="211">
        <v>4550.8567270500007</v>
      </c>
      <c r="HF10" s="211">
        <v>4279.9421438500049</v>
      </c>
      <c r="HG10" s="211">
        <v>7732.9494907499966</v>
      </c>
      <c r="HH10" s="211">
        <v>10892.524357120004</v>
      </c>
      <c r="HI10" s="211">
        <v>9163.8556526400025</v>
      </c>
      <c r="HJ10" s="211">
        <v>7704.2473470799996</v>
      </c>
      <c r="HK10" s="211">
        <v>7141.623803540002</v>
      </c>
      <c r="HL10" s="211">
        <v>7646.6593819200007</v>
      </c>
      <c r="HM10" s="211">
        <v>15426.183511729992</v>
      </c>
      <c r="HN10" s="211">
        <v>14672.119628569997</v>
      </c>
      <c r="HO10" s="211">
        <v>12636.089495589986</v>
      </c>
      <c r="HP10" s="211">
        <v>10836.381553460005</v>
      </c>
      <c r="HQ10" s="211">
        <v>9905.2523804800021</v>
      </c>
      <c r="HR10" s="211">
        <v>10875.790581009998</v>
      </c>
      <c r="HS10" s="211">
        <v>8729.1872417700015</v>
      </c>
      <c r="HT10" s="211">
        <v>8433.0208541800002</v>
      </c>
      <c r="HU10" s="211">
        <v>11016.665269489997</v>
      </c>
      <c r="HV10" s="236">
        <v>8620.3102210500019</v>
      </c>
      <c r="HW10" s="211">
        <v>10349.186782520004</v>
      </c>
      <c r="HX10" s="211">
        <v>10859.103931510004</v>
      </c>
      <c r="HY10" s="211">
        <v>8494.321810139998</v>
      </c>
      <c r="HZ10" s="211">
        <v>11941.102541969996</v>
      </c>
      <c r="IA10" s="211">
        <v>11904.836238079999</v>
      </c>
      <c r="IB10" s="211">
        <v>9950.1358519499991</v>
      </c>
      <c r="IC10" s="211">
        <v>11911.833892999997</v>
      </c>
      <c r="ID10" s="211">
        <v>13127.947034240004</v>
      </c>
      <c r="IE10" s="211">
        <v>11487.406716419999</v>
      </c>
      <c r="IF10" s="211">
        <v>11009.74453367</v>
      </c>
      <c r="IG10" s="242">
        <v>10619.644012380004</v>
      </c>
      <c r="IH10" s="236">
        <v>9645.0843702900002</v>
      </c>
      <c r="II10" s="211">
        <v>9269.3470418699999</v>
      </c>
      <c r="IJ10" s="211">
        <v>22446.085396519975</v>
      </c>
      <c r="IK10" s="211">
        <v>20120.421508189975</v>
      </c>
      <c r="IL10" s="211">
        <v>16572.687519499992</v>
      </c>
      <c r="IM10" s="211">
        <v>16791.437589200003</v>
      </c>
      <c r="IN10" s="211">
        <v>15781.119592879993</v>
      </c>
      <c r="IO10" s="211">
        <v>16823.599289879992</v>
      </c>
      <c r="IP10" s="211">
        <v>13000.245477039993</v>
      </c>
      <c r="IQ10" s="211">
        <v>11624.997923539999</v>
      </c>
      <c r="IR10" s="211">
        <v>9662.6235537699977</v>
      </c>
      <c r="IS10" s="242">
        <v>13284.187031949998</v>
      </c>
      <c r="IT10" s="236">
        <v>12711.178765430008</v>
      </c>
      <c r="IU10" s="211">
        <v>16498.937079909996</v>
      </c>
      <c r="IV10" s="211">
        <v>12176.838833820006</v>
      </c>
      <c r="IW10" s="211">
        <v>17635.59275209999</v>
      </c>
      <c r="IX10" s="211">
        <v>17752.938268850005</v>
      </c>
      <c r="IY10" s="211">
        <v>14651.494071359999</v>
      </c>
      <c r="IZ10" s="211">
        <v>12138.451101700008</v>
      </c>
      <c r="JA10" s="253">
        <v>11008.614890680006</v>
      </c>
      <c r="JB10" s="253">
        <v>15192.305290840008</v>
      </c>
      <c r="JC10" s="253">
        <v>18160.827432620004</v>
      </c>
      <c r="JD10" s="253">
        <v>15377.345061810005</v>
      </c>
      <c r="JE10" s="253">
        <v>16104.302855809994</v>
      </c>
      <c r="JF10" s="254">
        <v>17805.291701709994</v>
      </c>
      <c r="JG10" s="253">
        <v>16599.849336189993</v>
      </c>
      <c r="JH10" s="253">
        <v>17749.877202289998</v>
      </c>
      <c r="JI10" s="253">
        <v>33439.828107879941</v>
      </c>
      <c r="JJ10" s="253">
        <v>32051.551442649972</v>
      </c>
      <c r="JK10" s="253">
        <v>31624.355566459959</v>
      </c>
      <c r="JL10" s="253">
        <v>26221.944334449963</v>
      </c>
      <c r="JM10" s="253">
        <v>24211.408639157213</v>
      </c>
      <c r="JN10" s="253">
        <v>20459.643235230007</v>
      </c>
      <c r="JO10" s="253">
        <v>17316.694040390001</v>
      </c>
      <c r="JP10" s="253">
        <v>13478.780968130008</v>
      </c>
      <c r="JQ10" s="255">
        <v>22122.888952190006</v>
      </c>
      <c r="JR10" s="254">
        <v>17897.845486140002</v>
      </c>
      <c r="JS10" s="253">
        <v>18735.604507890013</v>
      </c>
      <c r="JT10" s="253">
        <v>20194.315369879991</v>
      </c>
      <c r="JU10" s="253">
        <v>16426.490813429995</v>
      </c>
      <c r="JV10" s="253">
        <v>10720.708753050003</v>
      </c>
      <c r="JW10" s="253">
        <v>9179.9714328799964</v>
      </c>
      <c r="JX10" s="253">
        <v>6138.7504775899915</v>
      </c>
      <c r="JY10" s="253">
        <v>1710.6373062200007</v>
      </c>
      <c r="JZ10" s="253">
        <v>8119.4986485699901</v>
      </c>
      <c r="KA10" s="253">
        <v>4252.4298035599813</v>
      </c>
      <c r="KB10" s="253">
        <v>-7420.2205386600062</v>
      </c>
      <c r="KC10" s="255">
        <v>29335.508399790069</v>
      </c>
      <c r="KD10" s="254">
        <v>22873.21513069994</v>
      </c>
      <c r="KE10" s="253">
        <v>24629.490692146232</v>
      </c>
      <c r="KF10" s="253">
        <v>26395.963934923118</v>
      </c>
      <c r="KG10" s="253">
        <v>25570.523908529998</v>
      </c>
      <c r="KH10" s="253">
        <v>27628.748983450012</v>
      </c>
      <c r="KI10" s="253">
        <v>32870.741912910002</v>
      </c>
      <c r="KJ10" s="253">
        <v>27671.832440809998</v>
      </c>
      <c r="KK10" s="253">
        <v>26570.228365420007</v>
      </c>
      <c r="KL10" s="253">
        <v>25631.951506870002</v>
      </c>
      <c r="KM10" s="253">
        <v>27708.138497670006</v>
      </c>
      <c r="KN10" s="253">
        <v>28396.137012219999</v>
      </c>
      <c r="KO10" s="255">
        <v>37011.700478209998</v>
      </c>
      <c r="KP10" s="254">
        <v>36899.852107809995</v>
      </c>
      <c r="KQ10" s="253">
        <v>37955.685950050007</v>
      </c>
      <c r="KR10" s="253">
        <v>44743.127017079976</v>
      </c>
      <c r="KS10" s="253">
        <v>40499.551401410012</v>
      </c>
      <c r="KT10" s="253">
        <v>39321.89301687001</v>
      </c>
      <c r="KU10" s="253">
        <v>44288.187423123971</v>
      </c>
      <c r="KV10" s="253">
        <v>42099.637018783964</v>
      </c>
      <c r="KW10" s="253">
        <v>38318.801276319013</v>
      </c>
      <c r="KX10" s="253">
        <v>36537.635499557</v>
      </c>
      <c r="KY10" s="253">
        <v>35264.287027747007</v>
      </c>
      <c r="KZ10" s="253">
        <v>34468.053054337011</v>
      </c>
      <c r="LA10" s="255">
        <v>47202.189631107001</v>
      </c>
      <c r="LB10" s="254">
        <v>46041.737033892983</v>
      </c>
      <c r="LC10" s="253">
        <v>44683.155369051005</v>
      </c>
      <c r="LD10" s="253">
        <v>51014.52302499098</v>
      </c>
      <c r="LE10" s="253">
        <v>49030.364773200992</v>
      </c>
      <c r="LF10" s="253">
        <v>37636.35671817101</v>
      </c>
      <c r="LG10" s="253">
        <v>46088.042101630999</v>
      </c>
      <c r="LH10" s="253">
        <v>50331.023999999998</v>
      </c>
      <c r="LI10" s="253">
        <v>43584.074999999997</v>
      </c>
      <c r="LJ10" s="253">
        <v>52549.467259999998</v>
      </c>
      <c r="LK10" s="253">
        <v>44176.307560000001</v>
      </c>
      <c r="LL10" s="253">
        <v>43418.027730000002</v>
      </c>
      <c r="LM10" s="255">
        <v>33858.38622</v>
      </c>
      <c r="LN10" s="256"/>
    </row>
    <row r="11" spans="1:326" ht="27.75" customHeight="1" x14ac:dyDescent="0.45">
      <c r="A11" s="228" t="s">
        <v>193</v>
      </c>
      <c r="B11" s="236">
        <v>191.26068871771</v>
      </c>
      <c r="C11" s="211">
        <v>192.34556063686199</v>
      </c>
      <c r="D11" s="211">
        <v>200.02448612616001</v>
      </c>
      <c r="E11" s="211">
        <v>209.853902334298</v>
      </c>
      <c r="F11" s="237">
        <v>217.05090328828999</v>
      </c>
      <c r="G11" s="237">
        <v>225.01958313045301</v>
      </c>
      <c r="H11" s="237">
        <v>240.61733201830998</v>
      </c>
      <c r="I11" s="237">
        <v>242.44191640572902</v>
      </c>
      <c r="J11" s="237">
        <v>254.47772122380002</v>
      </c>
      <c r="K11" s="237">
        <v>267.26553327648998</v>
      </c>
      <c r="L11" s="237">
        <v>279.06259317534403</v>
      </c>
      <c r="M11" s="237">
        <v>302.95873191457798</v>
      </c>
      <c r="N11" s="237">
        <v>284.86453832530202</v>
      </c>
      <c r="O11" s="237">
        <v>298.51221580665697</v>
      </c>
      <c r="P11" s="237">
        <v>306.41520560607199</v>
      </c>
      <c r="Q11" s="237">
        <v>327.366719586248</v>
      </c>
      <c r="R11" s="237">
        <v>351.299606878335</v>
      </c>
      <c r="S11" s="238">
        <v>394.51615756471597</v>
      </c>
      <c r="T11" s="237">
        <v>413.97596520249596</v>
      </c>
      <c r="U11" s="237">
        <v>440.29599763826502</v>
      </c>
      <c r="V11" s="237">
        <v>455.79276294412205</v>
      </c>
      <c r="W11" s="237">
        <v>484.18747217750905</v>
      </c>
      <c r="X11" s="237">
        <v>518.69757629636695</v>
      </c>
      <c r="Y11" s="237">
        <v>510.36439881603906</v>
      </c>
      <c r="Z11" s="237">
        <v>517.577076432632</v>
      </c>
      <c r="AA11" s="237">
        <v>587.28351296279595</v>
      </c>
      <c r="AB11" s="211">
        <v>575.74401661899799</v>
      </c>
      <c r="AC11" s="211">
        <v>571.44044182349899</v>
      </c>
      <c r="AD11" s="211">
        <v>568.08556902815303</v>
      </c>
      <c r="AE11" s="211">
        <v>582.21100640288796</v>
      </c>
      <c r="AF11" s="211">
        <v>634.43322386250702</v>
      </c>
      <c r="AG11" s="211">
        <v>665.35162829394505</v>
      </c>
      <c r="AH11" s="211">
        <v>596.25559532959085</v>
      </c>
      <c r="AI11" s="211">
        <v>563.70442824045699</v>
      </c>
      <c r="AJ11" s="211">
        <v>606.12054002854302</v>
      </c>
      <c r="AK11" s="211">
        <v>629.1647192611531</v>
      </c>
      <c r="AL11" s="211">
        <v>630.48284229031594</v>
      </c>
      <c r="AM11" s="211">
        <v>649.87018515827299</v>
      </c>
      <c r="AN11" s="211">
        <v>666.87049954961003</v>
      </c>
      <c r="AO11" s="211">
        <v>684.30597630544401</v>
      </c>
      <c r="AP11" s="211">
        <v>706.90391761633396</v>
      </c>
      <c r="AQ11" s="211">
        <v>708.66989334254902</v>
      </c>
      <c r="AR11" s="211">
        <v>754.18567264171088</v>
      </c>
      <c r="AS11" s="211">
        <v>774.35856494491486</v>
      </c>
      <c r="AT11" s="211">
        <v>800.64309968992802</v>
      </c>
      <c r="AU11" s="211">
        <v>829.8037821969109</v>
      </c>
      <c r="AV11" s="211">
        <v>857.22148231110589</v>
      </c>
      <c r="AW11" s="211">
        <v>727.60288929225908</v>
      </c>
      <c r="AX11" s="211">
        <v>754.4652489632839</v>
      </c>
      <c r="AY11" s="211">
        <v>715.04146762870312</v>
      </c>
      <c r="AZ11" s="211">
        <v>741.44505386957201</v>
      </c>
      <c r="BA11" s="211">
        <v>718.71800818255895</v>
      </c>
      <c r="BB11" s="211">
        <v>783.96711799026104</v>
      </c>
      <c r="BC11" s="211">
        <v>799.0160423173088</v>
      </c>
      <c r="BD11" s="211">
        <v>825.915029425488</v>
      </c>
      <c r="BE11" s="211">
        <v>864.73401378128699</v>
      </c>
      <c r="BF11" s="211">
        <v>908.02768125804994</v>
      </c>
      <c r="BG11" s="211">
        <v>972.39854175832795</v>
      </c>
      <c r="BH11" s="211">
        <v>994.23253756552094</v>
      </c>
      <c r="BI11" s="211">
        <v>1057.7160263630531</v>
      </c>
      <c r="BJ11" s="252">
        <v>919.23247858938998</v>
      </c>
      <c r="BK11" s="252">
        <v>1076.7359260035491</v>
      </c>
      <c r="BL11" s="239">
        <v>1076.351946442496</v>
      </c>
      <c r="BM11" s="211">
        <v>1000.8112242585159</v>
      </c>
      <c r="BN11" s="211">
        <v>1099.35253483931</v>
      </c>
      <c r="BO11" s="211">
        <v>1167.121013314412</v>
      </c>
      <c r="BP11" s="211">
        <v>1227.458722028611</v>
      </c>
      <c r="BQ11" s="211">
        <v>1287.751467563314</v>
      </c>
      <c r="BR11" s="211">
        <v>1377.6336908735691</v>
      </c>
      <c r="BS11" s="211">
        <v>1477.6497944743301</v>
      </c>
      <c r="BT11" s="211">
        <v>1462.1079756767008</v>
      </c>
      <c r="BU11" s="211">
        <v>1388.3158080725389</v>
      </c>
      <c r="BV11" s="211">
        <v>1316.8966013772172</v>
      </c>
      <c r="BW11" s="211">
        <v>1362.3174119721871</v>
      </c>
      <c r="BX11" s="237">
        <v>1421.3915382387179</v>
      </c>
      <c r="BY11" s="237">
        <v>1509.3279401661798</v>
      </c>
      <c r="BZ11" s="237">
        <v>1564.8388938069081</v>
      </c>
      <c r="CA11" s="237">
        <v>1588.8955352354199</v>
      </c>
      <c r="CB11" s="237">
        <v>1664.8119565804568</v>
      </c>
      <c r="CC11" s="237">
        <v>1706.828496922072</v>
      </c>
      <c r="CD11" s="241">
        <v>1735.048711643929</v>
      </c>
      <c r="CE11" s="237">
        <v>1670.3833121398204</v>
      </c>
      <c r="CF11" s="237">
        <v>1725.3117021413661</v>
      </c>
      <c r="CG11" s="237">
        <v>1805.3969548871339</v>
      </c>
      <c r="CH11" s="237">
        <v>1950.7617706416681</v>
      </c>
      <c r="CI11" s="211">
        <v>1928.6290563554801</v>
      </c>
      <c r="CJ11" s="211">
        <v>1933.3725810674007</v>
      </c>
      <c r="CK11" s="211">
        <v>2002.2267924157879</v>
      </c>
      <c r="CL11" s="211">
        <v>2128.9036777142219</v>
      </c>
      <c r="CM11" s="211">
        <v>2093.76919145076</v>
      </c>
      <c r="CN11" s="211">
        <v>2104.1715347478425</v>
      </c>
      <c r="CO11" s="211">
        <v>2194.5138869323132</v>
      </c>
      <c r="CP11" s="211">
        <v>2266.256728133817</v>
      </c>
      <c r="CQ11" s="211">
        <v>2392.6825591508491</v>
      </c>
      <c r="CR11" s="211">
        <v>2466.2282043302725</v>
      </c>
      <c r="CS11" s="211">
        <v>2542.805056116154</v>
      </c>
      <c r="CT11" s="211">
        <v>2644.8554851933982</v>
      </c>
      <c r="CU11" s="211">
        <v>2682.0524472889861</v>
      </c>
      <c r="CV11" s="211">
        <v>2837.7347544621716</v>
      </c>
      <c r="CW11" s="211">
        <v>2935.2784576921808</v>
      </c>
      <c r="CX11" s="211">
        <v>2947.0270847897614</v>
      </c>
      <c r="CY11" s="211">
        <v>3083.1530964642011</v>
      </c>
      <c r="CZ11" s="211">
        <v>3423.5409387000004</v>
      </c>
      <c r="DA11" s="211">
        <v>3512.9556614600001</v>
      </c>
      <c r="DB11" s="211">
        <v>3743.9178950013002</v>
      </c>
      <c r="DC11" s="211">
        <v>3851.8157297861817</v>
      </c>
      <c r="DD11" s="211">
        <v>3939.0046329499996</v>
      </c>
      <c r="DE11" s="211">
        <v>4170.6591088901996</v>
      </c>
      <c r="DF11" s="211">
        <v>4127.7656008834183</v>
      </c>
      <c r="DG11" s="211">
        <v>4258.5969461435561</v>
      </c>
      <c r="DH11" s="211">
        <v>4458.1658972911</v>
      </c>
      <c r="DI11" s="211">
        <v>4464.0915370467992</v>
      </c>
      <c r="DJ11" s="211">
        <v>4668.7499520298707</v>
      </c>
      <c r="DK11" s="211">
        <v>4790.7713204600004</v>
      </c>
      <c r="DL11" s="211">
        <v>5081.7043189499991</v>
      </c>
      <c r="DM11" s="211">
        <v>5163.8750775600001</v>
      </c>
      <c r="DN11" s="211">
        <v>5394.92170549</v>
      </c>
      <c r="DO11" s="211">
        <v>5688.7313283000003</v>
      </c>
      <c r="DP11" s="211">
        <v>5758.8280459064181</v>
      </c>
      <c r="DQ11" s="211">
        <v>6007.8940810700005</v>
      </c>
      <c r="DR11" s="211">
        <v>6033.5386267200001</v>
      </c>
      <c r="DS11" s="211">
        <v>6272.3193136894997</v>
      </c>
      <c r="DT11" s="211">
        <v>6614.4138775800002</v>
      </c>
      <c r="DU11" s="211">
        <v>6721.4279797483996</v>
      </c>
      <c r="DV11" s="211">
        <v>6698.1904148266003</v>
      </c>
      <c r="DW11" s="211">
        <v>6839.0274379776001</v>
      </c>
      <c r="DX11" s="211">
        <v>6745.0349432261009</v>
      </c>
      <c r="DY11" s="211">
        <v>6695.8442141878004</v>
      </c>
      <c r="DZ11" s="211">
        <v>6777.1776282910005</v>
      </c>
      <c r="EA11" s="211">
        <v>6854.7736538596</v>
      </c>
      <c r="EB11" s="211">
        <v>7200.4375877599996</v>
      </c>
      <c r="EC11" s="211">
        <v>7194.3000098135944</v>
      </c>
      <c r="ED11" s="211">
        <v>7323.0292918948517</v>
      </c>
      <c r="EE11" s="211">
        <v>7282.3724716251218</v>
      </c>
      <c r="EF11" s="211">
        <v>6990.4136563998291</v>
      </c>
      <c r="EG11" s="211">
        <v>7066.8784070048077</v>
      </c>
      <c r="EH11" s="211">
        <v>7088.2500252967293</v>
      </c>
      <c r="EI11" s="211">
        <v>7350.9741287569123</v>
      </c>
      <c r="EJ11" s="211">
        <v>7295.9024156643209</v>
      </c>
      <c r="EK11" s="211">
        <v>7431.7701883193531</v>
      </c>
      <c r="EL11" s="211">
        <v>7558.0565789821676</v>
      </c>
      <c r="EM11" s="211">
        <v>7760.1379425193763</v>
      </c>
      <c r="EN11" s="211">
        <v>8253.7060757716099</v>
      </c>
      <c r="EO11" s="211">
        <v>8764.5070621300001</v>
      </c>
      <c r="EP11" s="211">
        <v>8996.4925353899998</v>
      </c>
      <c r="EQ11" s="211">
        <v>8446.6700535</v>
      </c>
      <c r="ER11" s="211">
        <v>8738.0435905400009</v>
      </c>
      <c r="ES11" s="211">
        <v>8488.0498163800003</v>
      </c>
      <c r="ET11" s="211">
        <v>8718.0247543700007</v>
      </c>
      <c r="EU11" s="211">
        <v>9382.0336242800004</v>
      </c>
      <c r="EV11" s="211">
        <v>9464.2573582599998</v>
      </c>
      <c r="EW11" s="211">
        <v>9407.4908897999994</v>
      </c>
      <c r="EX11" s="211">
        <v>9603.7366546300018</v>
      </c>
      <c r="EY11" s="211">
        <v>9866.52503669</v>
      </c>
      <c r="EZ11" s="211">
        <v>10258.30130684</v>
      </c>
      <c r="FA11" s="211">
        <v>10698.373682760001</v>
      </c>
      <c r="FB11" s="211">
        <v>11020.5304232</v>
      </c>
      <c r="FC11" s="211">
        <v>11265.45086784</v>
      </c>
      <c r="FD11" s="211">
        <v>12170.98490874</v>
      </c>
      <c r="FE11" s="211">
        <v>11827.34527872</v>
      </c>
      <c r="FF11" s="211">
        <v>13377.657783920002</v>
      </c>
      <c r="FG11" s="211">
        <v>12913.269901359999</v>
      </c>
      <c r="FH11" s="211">
        <v>14202.266589580002</v>
      </c>
      <c r="FI11" s="211">
        <v>13825.617921380001</v>
      </c>
      <c r="FJ11" s="211">
        <v>13880.437948490002</v>
      </c>
      <c r="FK11" s="211">
        <v>14284.070569789999</v>
      </c>
      <c r="FL11" s="211">
        <v>14511.126424380001</v>
      </c>
      <c r="FM11" s="211">
        <v>16965.328203590001</v>
      </c>
      <c r="FN11" s="211">
        <v>17206.534195640001</v>
      </c>
      <c r="FO11" s="211">
        <v>17643.899037340001</v>
      </c>
      <c r="FP11" s="211">
        <v>17785.155957219999</v>
      </c>
      <c r="FQ11" s="211">
        <v>17887.126854689912</v>
      </c>
      <c r="FR11" s="211">
        <v>18533.465244790004</v>
      </c>
      <c r="FS11" s="211">
        <v>19117.55947362</v>
      </c>
      <c r="FT11" s="211">
        <v>19247.967328499621</v>
      </c>
      <c r="FU11" s="211">
        <v>19350.465011739074</v>
      </c>
      <c r="FV11" s="211">
        <v>19701.792179019998</v>
      </c>
      <c r="FW11" s="211">
        <v>19996.529121290001</v>
      </c>
      <c r="FX11" s="211">
        <v>20251.879368170001</v>
      </c>
      <c r="FY11" s="211">
        <v>21078.315575883014</v>
      </c>
      <c r="FZ11" s="211">
        <v>21839.879707749998</v>
      </c>
      <c r="GA11" s="211">
        <v>22435.468799559996</v>
      </c>
      <c r="GB11" s="211">
        <v>23816.160621139996</v>
      </c>
      <c r="GC11" s="211">
        <v>24801.905488339999</v>
      </c>
      <c r="GD11" s="211">
        <v>25844.729974819998</v>
      </c>
      <c r="GE11" s="211">
        <v>26497.781638329998</v>
      </c>
      <c r="GF11" s="211">
        <v>27300.864864219999</v>
      </c>
      <c r="GG11" s="211">
        <v>27935.160217059998</v>
      </c>
      <c r="GH11" s="211">
        <v>28554.03324348</v>
      </c>
      <c r="GI11" s="211">
        <v>28887.364809310002</v>
      </c>
      <c r="GJ11" s="211">
        <v>29218.55917438</v>
      </c>
      <c r="GK11" s="211">
        <v>28811.974835320005</v>
      </c>
      <c r="GL11" s="211">
        <v>28803.201031830002</v>
      </c>
      <c r="GM11" s="211">
        <v>30076.464126750005</v>
      </c>
      <c r="GN11" s="211">
        <v>31737.238718429999</v>
      </c>
      <c r="GO11" s="211">
        <v>32944.8837184</v>
      </c>
      <c r="GP11" s="211">
        <v>33556.660881239994</v>
      </c>
      <c r="GQ11" s="211">
        <v>35228.042535850007</v>
      </c>
      <c r="GR11" s="211">
        <v>32708.29900096</v>
      </c>
      <c r="GS11" s="211">
        <v>34575.279134709999</v>
      </c>
      <c r="GT11" s="211">
        <v>34165.948678960005</v>
      </c>
      <c r="GU11" s="211">
        <v>34725.509236810009</v>
      </c>
      <c r="GV11" s="211">
        <v>35131.036711369998</v>
      </c>
      <c r="GW11" s="211">
        <v>35764.292943409993</v>
      </c>
      <c r="GX11" s="211">
        <v>35632.763884170003</v>
      </c>
      <c r="GY11" s="211">
        <v>35391.552818650001</v>
      </c>
      <c r="GZ11" s="211">
        <v>35432.001240439997</v>
      </c>
      <c r="HA11" s="211">
        <v>36020.231258129999</v>
      </c>
      <c r="HB11" s="211">
        <v>36589.742184679999</v>
      </c>
      <c r="HC11" s="211">
        <v>37538.526618100004</v>
      </c>
      <c r="HD11" s="211">
        <v>37377.445165140001</v>
      </c>
      <c r="HE11" s="211">
        <v>38958.057113260002</v>
      </c>
      <c r="HF11" s="211">
        <v>38701.448791380004</v>
      </c>
      <c r="HG11" s="211">
        <v>39138.827711549995</v>
      </c>
      <c r="HH11" s="211">
        <v>39469.681710620003</v>
      </c>
      <c r="HI11" s="211">
        <v>40304.841190530002</v>
      </c>
      <c r="HJ11" s="211">
        <v>40100.967997170002</v>
      </c>
      <c r="HK11" s="211">
        <v>40854.703246309997</v>
      </c>
      <c r="HL11" s="211">
        <v>41147.927818939999</v>
      </c>
      <c r="HM11" s="211">
        <v>40982.889475000004</v>
      </c>
      <c r="HN11" s="211">
        <v>41476.367608099994</v>
      </c>
      <c r="HO11" s="211">
        <v>42620.148494020003</v>
      </c>
      <c r="HP11" s="211">
        <v>42996.736053389999</v>
      </c>
      <c r="HQ11" s="211">
        <v>42697.258464340004</v>
      </c>
      <c r="HR11" s="211">
        <v>43758.70300294998</v>
      </c>
      <c r="HS11" s="211">
        <v>43831.994353269998</v>
      </c>
      <c r="HT11" s="211">
        <v>42840.635799759984</v>
      </c>
      <c r="HU11" s="211">
        <v>45704.531761759994</v>
      </c>
      <c r="HV11" s="236">
        <v>46057.922972789987</v>
      </c>
      <c r="HW11" s="211">
        <v>43886.952713690007</v>
      </c>
      <c r="HX11" s="211">
        <v>44777.552867340004</v>
      </c>
      <c r="HY11" s="211">
        <v>45559.063296640001</v>
      </c>
      <c r="HZ11" s="211">
        <v>48135.515573419987</v>
      </c>
      <c r="IA11" s="211">
        <v>48920.527924969996</v>
      </c>
      <c r="IB11" s="211">
        <v>42616.204746619995</v>
      </c>
      <c r="IC11" s="211">
        <v>36699.80361743</v>
      </c>
      <c r="ID11" s="211">
        <v>37593.133568519996</v>
      </c>
      <c r="IE11" s="211">
        <v>38435.516856260001</v>
      </c>
      <c r="IF11" s="211">
        <v>38598.133648570001</v>
      </c>
      <c r="IG11" s="242">
        <v>39454.032139449999</v>
      </c>
      <c r="IH11" s="236">
        <v>38784.429539019999</v>
      </c>
      <c r="II11" s="211">
        <v>39616.012155100005</v>
      </c>
      <c r="IJ11" s="211">
        <v>40977.913739100004</v>
      </c>
      <c r="IK11" s="211">
        <v>41305.945314779994</v>
      </c>
      <c r="IL11" s="211">
        <v>42069.445609980001</v>
      </c>
      <c r="IM11" s="211">
        <v>42308.131556630004</v>
      </c>
      <c r="IN11" s="211">
        <v>41969.909028630005</v>
      </c>
      <c r="IO11" s="211">
        <v>43265.500886959999</v>
      </c>
      <c r="IP11" s="211">
        <v>44447.88077535</v>
      </c>
      <c r="IQ11" s="211">
        <v>46017.073216000004</v>
      </c>
      <c r="IR11" s="211">
        <v>47290.13467295</v>
      </c>
      <c r="IS11" s="242">
        <v>49384.523096299999</v>
      </c>
      <c r="IT11" s="236">
        <v>50948.729199439986</v>
      </c>
      <c r="IU11" s="211">
        <v>50658.281214531497</v>
      </c>
      <c r="IV11" s="211">
        <v>49467.681810779999</v>
      </c>
      <c r="IW11" s="211">
        <v>49460.309799920004</v>
      </c>
      <c r="IX11" s="211">
        <v>49568.659761433002</v>
      </c>
      <c r="IY11" s="211">
        <v>49590.703351593002</v>
      </c>
      <c r="IZ11" s="211">
        <v>49399.212868672999</v>
      </c>
      <c r="JA11" s="211">
        <v>50214.504413635543</v>
      </c>
      <c r="JB11" s="211">
        <v>51165.312347179999</v>
      </c>
      <c r="JC11" s="211">
        <v>52072.761820970001</v>
      </c>
      <c r="JD11" s="211">
        <v>54463.584297019988</v>
      </c>
      <c r="JE11" s="211">
        <v>54438.541965011871</v>
      </c>
      <c r="JF11" s="236">
        <v>55081.427204637876</v>
      </c>
      <c r="JG11" s="211">
        <v>55441.140909288646</v>
      </c>
      <c r="JH11" s="211">
        <v>55222.545737219996</v>
      </c>
      <c r="JI11" s="211">
        <v>55547.625714134629</v>
      </c>
      <c r="JJ11" s="211">
        <v>56183.010478909273</v>
      </c>
      <c r="JK11" s="211">
        <v>55417.754895597209</v>
      </c>
      <c r="JL11" s="211">
        <v>56238.069045474433</v>
      </c>
      <c r="JM11" s="211">
        <v>57006.801920420003</v>
      </c>
      <c r="JN11" s="211">
        <v>58627.958818164676</v>
      </c>
      <c r="JO11" s="211">
        <v>60490.717539693338</v>
      </c>
      <c r="JP11" s="211">
        <v>61295.521374784039</v>
      </c>
      <c r="JQ11" s="242">
        <v>62261.466514505832</v>
      </c>
      <c r="JR11" s="236">
        <v>62869.168321382836</v>
      </c>
      <c r="JS11" s="211">
        <v>64329.019317827675</v>
      </c>
      <c r="JT11" s="211">
        <v>67382.691269860486</v>
      </c>
      <c r="JU11" s="211">
        <v>69489.477316789984</v>
      </c>
      <c r="JV11" s="211">
        <v>70614.338543879392</v>
      </c>
      <c r="JW11" s="211">
        <v>71452.205767040781</v>
      </c>
      <c r="JX11" s="211">
        <v>71998.225528523792</v>
      </c>
      <c r="JY11" s="211">
        <v>73974.451357868107</v>
      </c>
      <c r="JZ11" s="211">
        <v>78156.997901720082</v>
      </c>
      <c r="KA11" s="211">
        <v>88213.0502328</v>
      </c>
      <c r="KB11" s="211">
        <v>89004.039765900714</v>
      </c>
      <c r="KC11" s="242">
        <v>76905.026076755879</v>
      </c>
      <c r="KD11" s="236">
        <v>81246.775530797866</v>
      </c>
      <c r="KE11" s="211">
        <v>76412.930683329192</v>
      </c>
      <c r="KF11" s="211">
        <v>76208.815051662503</v>
      </c>
      <c r="KG11" s="211">
        <v>74857.621915189986</v>
      </c>
      <c r="KH11" s="211">
        <v>75266.507303020495</v>
      </c>
      <c r="KI11" s="211">
        <v>76879.60484906999</v>
      </c>
      <c r="KJ11" s="211">
        <v>77753.486464460002</v>
      </c>
      <c r="KK11" s="211">
        <v>78358.653019890015</v>
      </c>
      <c r="KL11" s="211">
        <v>78966.011083540012</v>
      </c>
      <c r="KM11" s="211">
        <v>79732.572055400015</v>
      </c>
      <c r="KN11" s="211">
        <v>81295.26595905998</v>
      </c>
      <c r="KO11" s="242">
        <v>83328.647377679983</v>
      </c>
      <c r="KP11" s="236">
        <v>80119.29242518</v>
      </c>
      <c r="KQ11" s="211">
        <v>81079.877730920009</v>
      </c>
      <c r="KR11" s="211">
        <v>83155.833653639987</v>
      </c>
      <c r="KS11" s="211">
        <v>84087.435807777292</v>
      </c>
      <c r="KT11" s="211">
        <v>87495.637862689982</v>
      </c>
      <c r="KU11" s="211">
        <v>90498.627114810006</v>
      </c>
      <c r="KV11" s="211">
        <v>90850.171114650002</v>
      </c>
      <c r="KW11" s="211">
        <v>92458.367034329989</v>
      </c>
      <c r="KX11" s="211">
        <v>96842.706656132272</v>
      </c>
      <c r="KY11" s="211">
        <v>99765.25925836002</v>
      </c>
      <c r="KZ11" s="211">
        <v>101209.76668101001</v>
      </c>
      <c r="LA11" s="242">
        <v>101047.35995747001</v>
      </c>
      <c r="LB11" s="236">
        <v>99162.571429050004</v>
      </c>
      <c r="LC11" s="211">
        <v>99000.161043740009</v>
      </c>
      <c r="LD11" s="211">
        <v>99927.266171869982</v>
      </c>
      <c r="LE11" s="211">
        <v>97128.399496520011</v>
      </c>
      <c r="LF11" s="211">
        <v>92620.265180329996</v>
      </c>
      <c r="LG11" s="211">
        <v>94895.62347988</v>
      </c>
      <c r="LH11" s="211">
        <v>95187.172000000006</v>
      </c>
      <c r="LI11" s="211">
        <v>101189.327</v>
      </c>
      <c r="LJ11" s="211">
        <v>105444.97470000001</v>
      </c>
      <c r="LK11" s="211">
        <v>107465.4108</v>
      </c>
      <c r="LL11" s="211">
        <v>114689.46</v>
      </c>
      <c r="LM11" s="242">
        <v>115193.7876</v>
      </c>
      <c r="LN11" s="256"/>
    </row>
    <row r="12" spans="1:326" ht="27.75" customHeight="1" x14ac:dyDescent="0.45">
      <c r="A12" s="228" t="s">
        <v>194</v>
      </c>
      <c r="B12" s="236">
        <v>-153.28481000000002</v>
      </c>
      <c r="C12" s="211">
        <v>-153.09097000000003</v>
      </c>
      <c r="D12" s="211">
        <v>-154.26682999999997</v>
      </c>
      <c r="E12" s="211">
        <v>-140.22393</v>
      </c>
      <c r="F12" s="257">
        <v>-156.72541999999999</v>
      </c>
      <c r="G12" s="257">
        <v>-159.31024000000002</v>
      </c>
      <c r="H12" s="211">
        <v>-171.27132000000003</v>
      </c>
      <c r="I12" s="257">
        <v>-173.03701999999998</v>
      </c>
      <c r="J12" s="211">
        <v>-183.34117000000001</v>
      </c>
      <c r="K12" s="211">
        <v>-211.99116000000001</v>
      </c>
      <c r="L12" s="211">
        <v>-227.64271000000011</v>
      </c>
      <c r="M12" s="211">
        <v>-183.21087299999999</v>
      </c>
      <c r="N12" s="211">
        <v>-180.39805000000001</v>
      </c>
      <c r="O12" s="211">
        <v>-195.78569999999999</v>
      </c>
      <c r="P12" s="211">
        <v>-191.76126999999997</v>
      </c>
      <c r="Q12" s="211">
        <v>-226.31963000000002</v>
      </c>
      <c r="R12" s="211">
        <v>-250.55362999999997</v>
      </c>
      <c r="S12" s="211">
        <v>-315.48981000000003</v>
      </c>
      <c r="T12" s="211">
        <v>-266.99371000000002</v>
      </c>
      <c r="U12" s="211">
        <v>-286.04058000000003</v>
      </c>
      <c r="V12" s="211">
        <v>-301.11012999999997</v>
      </c>
      <c r="W12" s="211">
        <v>-374.09328000000005</v>
      </c>
      <c r="X12" s="211">
        <v>-380.14713999999998</v>
      </c>
      <c r="Y12" s="237">
        <v>-352.90371799999997</v>
      </c>
      <c r="Z12" s="237">
        <v>-310.64380714374522</v>
      </c>
      <c r="AA12" s="237">
        <v>-363.46948084407916</v>
      </c>
      <c r="AB12" s="211">
        <v>-360.67920479709954</v>
      </c>
      <c r="AC12" s="211">
        <v>-385.40474892555068</v>
      </c>
      <c r="AD12" s="211">
        <v>-379.46969732024388</v>
      </c>
      <c r="AE12" s="211">
        <v>-381.06734795309791</v>
      </c>
      <c r="AF12" s="211">
        <v>-427.38712103240965</v>
      </c>
      <c r="AG12" s="211">
        <v>-419.99087475308005</v>
      </c>
      <c r="AH12" s="211">
        <v>-449.17360198088249</v>
      </c>
      <c r="AI12" s="211">
        <v>-424.7457077804039</v>
      </c>
      <c r="AJ12" s="211">
        <v>-420.39354131356663</v>
      </c>
      <c r="AK12" s="211">
        <v>-350.88623044585847</v>
      </c>
      <c r="AL12" s="211">
        <v>-353.51999882537945</v>
      </c>
      <c r="AM12" s="211">
        <v>-376.55804764580262</v>
      </c>
      <c r="AN12" s="211">
        <v>-375.78877258464524</v>
      </c>
      <c r="AO12" s="211">
        <v>-367.30614853642396</v>
      </c>
      <c r="AP12" s="211">
        <v>-389.72038275288827</v>
      </c>
      <c r="AQ12" s="211">
        <v>-405.23704032151301</v>
      </c>
      <c r="AR12" s="211">
        <v>-393.03397420892702</v>
      </c>
      <c r="AS12" s="211">
        <v>-427.87183492614196</v>
      </c>
      <c r="AT12" s="211">
        <v>-459.61175382707501</v>
      </c>
      <c r="AU12" s="211">
        <v>-545.38493493460601</v>
      </c>
      <c r="AV12" s="211">
        <v>-477.73695452571997</v>
      </c>
      <c r="AW12" s="211">
        <v>-475.19924930302102</v>
      </c>
      <c r="AX12" s="211">
        <v>-533.47494000000006</v>
      </c>
      <c r="AY12" s="211">
        <v>-461.43408536603795</v>
      </c>
      <c r="AZ12" s="211">
        <v>-495.06129000000004</v>
      </c>
      <c r="BA12" s="211">
        <v>-468.48437675391699</v>
      </c>
      <c r="BB12" s="211">
        <v>-488.63434865332601</v>
      </c>
      <c r="BC12" s="211">
        <v>-488.47313036842701</v>
      </c>
      <c r="BD12" s="211">
        <v>-365.68915468989297</v>
      </c>
      <c r="BE12" s="211">
        <v>-495.38176422608507</v>
      </c>
      <c r="BF12" s="211">
        <v>-601.67453005896402</v>
      </c>
      <c r="BG12" s="211">
        <v>-667.15894166505802</v>
      </c>
      <c r="BH12" s="211">
        <v>-748.17659351443206</v>
      </c>
      <c r="BI12" s="211">
        <v>-735.27004288924195</v>
      </c>
      <c r="BJ12" s="252">
        <v>-607.99271521834203</v>
      </c>
      <c r="BK12" s="252">
        <v>-1132.0358178744</v>
      </c>
      <c r="BL12" s="239">
        <v>-1104.7992897474401</v>
      </c>
      <c r="BM12" s="211">
        <v>-990.84411</v>
      </c>
      <c r="BN12" s="211">
        <v>-1011.76194</v>
      </c>
      <c r="BO12" s="211">
        <v>-1090.8622800000001</v>
      </c>
      <c r="BP12" s="211">
        <v>-1155.6854599999999</v>
      </c>
      <c r="BQ12" s="211">
        <v>-1157.9868078208801</v>
      </c>
      <c r="BR12" s="211">
        <v>-1176.52522</v>
      </c>
      <c r="BS12" s="211">
        <v>-1273.6622400000001</v>
      </c>
      <c r="BT12" s="211">
        <v>-1309.8929800000001</v>
      </c>
      <c r="BU12" s="211">
        <v>-1374.1306500000001</v>
      </c>
      <c r="BV12" s="211">
        <v>-1223.1792800000001</v>
      </c>
      <c r="BW12" s="211">
        <v>-1315.3526887956027</v>
      </c>
      <c r="BX12" s="211">
        <v>-1324.652611340274</v>
      </c>
      <c r="BY12" s="211">
        <v>-1449.79674925474</v>
      </c>
      <c r="BZ12" s="211">
        <v>-1416.85995</v>
      </c>
      <c r="CA12" s="211">
        <v>-1396.45226</v>
      </c>
      <c r="CB12" s="211">
        <v>-1561.5893199999998</v>
      </c>
      <c r="CC12" s="211">
        <v>-1514.3806099999999</v>
      </c>
      <c r="CD12" s="252">
        <v>-1748.1203058432511</v>
      </c>
      <c r="CE12" s="211">
        <v>-1730.4476</v>
      </c>
      <c r="CF12" s="211">
        <v>-1820.6504407344109</v>
      </c>
      <c r="CG12" s="211">
        <v>-1647.5087626015668</v>
      </c>
      <c r="CH12" s="211">
        <v>-1748.2136093833089</v>
      </c>
      <c r="CI12" s="211">
        <v>-1722.9575708785746</v>
      </c>
      <c r="CJ12" s="211">
        <v>-2002.1310023219817</v>
      </c>
      <c r="CK12" s="211">
        <v>-2056.357206017457</v>
      </c>
      <c r="CL12" s="211">
        <v>-2093.9008643437255</v>
      </c>
      <c r="CM12" s="211">
        <v>-1917.1344391896985</v>
      </c>
      <c r="CN12" s="211">
        <v>-1838.7313534755685</v>
      </c>
      <c r="CO12" s="211">
        <v>-1903.5486917276583</v>
      </c>
      <c r="CP12" s="211">
        <v>-1892.2260151192731</v>
      </c>
      <c r="CQ12" s="211">
        <v>-1943.0379794689491</v>
      </c>
      <c r="CR12" s="211">
        <v>-1947.0993793334865</v>
      </c>
      <c r="CS12" s="211">
        <v>-1970.1157855249687</v>
      </c>
      <c r="CT12" s="211">
        <v>-1776.0040852099694</v>
      </c>
      <c r="CU12" s="211">
        <v>-1905.8930167267331</v>
      </c>
      <c r="CV12" s="211">
        <v>-1945.079232967563</v>
      </c>
      <c r="CW12" s="211">
        <v>-1931.1964400476836</v>
      </c>
      <c r="CX12" s="211">
        <v>-1768.4834077811502</v>
      </c>
      <c r="CY12" s="211">
        <v>-1925.1467022622928</v>
      </c>
      <c r="CZ12" s="211">
        <v>-1983.669176072116</v>
      </c>
      <c r="DA12" s="211">
        <v>-1964.249579296154</v>
      </c>
      <c r="DB12" s="211">
        <v>-1742.2607002442571</v>
      </c>
      <c r="DC12" s="211">
        <v>-1837.5789432943127</v>
      </c>
      <c r="DD12" s="211">
        <v>-1561.100278432807</v>
      </c>
      <c r="DE12" s="211">
        <v>-2052.7572279611995</v>
      </c>
      <c r="DF12" s="211">
        <v>-2162.8305022195036</v>
      </c>
      <c r="DG12" s="211">
        <v>-2131.6793308088304</v>
      </c>
      <c r="DH12" s="211">
        <v>-1933.9043470313243</v>
      </c>
      <c r="DI12" s="211">
        <v>-2223.6660687305462</v>
      </c>
      <c r="DJ12" s="211">
        <v>-2181.9170192287816</v>
      </c>
      <c r="DK12" s="211">
        <v>-2299.2498605778628</v>
      </c>
      <c r="DL12" s="211">
        <v>-2224.7454221768371</v>
      </c>
      <c r="DM12" s="211">
        <v>-2119.696986986326</v>
      </c>
      <c r="DN12" s="211">
        <v>-2460.6890037486478</v>
      </c>
      <c r="DO12" s="211">
        <v>-2516.5993628219794</v>
      </c>
      <c r="DP12" s="211">
        <v>-2649.3280045535303</v>
      </c>
      <c r="DQ12" s="211">
        <v>-2463.050409212728</v>
      </c>
      <c r="DR12" s="211">
        <v>-2789.3408044268322</v>
      </c>
      <c r="DS12" s="211">
        <v>-2882.9299730082453</v>
      </c>
      <c r="DT12" s="211">
        <v>-2871.4838785237494</v>
      </c>
      <c r="DU12" s="211">
        <v>-2956.2973491348002</v>
      </c>
      <c r="DV12" s="211">
        <v>-2977.8554070066029</v>
      </c>
      <c r="DW12" s="211">
        <v>-3016.681608216416</v>
      </c>
      <c r="DX12" s="211">
        <v>-3085.1948174059389</v>
      </c>
      <c r="DY12" s="211">
        <v>-3200.5188368893678</v>
      </c>
      <c r="DZ12" s="211">
        <v>-3131.8350262860713</v>
      </c>
      <c r="EA12" s="211">
        <v>-3581.6185134189855</v>
      </c>
      <c r="EB12" s="211">
        <v>-3953.0303425480129</v>
      </c>
      <c r="EC12" s="211">
        <v>-4593.423344785012</v>
      </c>
      <c r="ED12" s="211">
        <v>-4847.6235490860063</v>
      </c>
      <c r="EE12" s="211">
        <v>-4761.3347250343359</v>
      </c>
      <c r="EF12" s="211">
        <v>-4591.9667018131295</v>
      </c>
      <c r="EG12" s="211">
        <v>-4605.0335813778438</v>
      </c>
      <c r="EH12" s="211">
        <v>-4482.234326361835</v>
      </c>
      <c r="EI12" s="211">
        <v>-4386.5383846366167</v>
      </c>
      <c r="EJ12" s="211">
        <v>-4431.8435545045286</v>
      </c>
      <c r="EK12" s="211">
        <v>-4679.0504342207296</v>
      </c>
      <c r="EL12" s="211">
        <v>-4535.7875123200529</v>
      </c>
      <c r="EM12" s="211">
        <v>-5040.6872614476342</v>
      </c>
      <c r="EN12" s="211">
        <v>-5443.7785848688518</v>
      </c>
      <c r="EO12" s="211">
        <v>-5104.1540655519575</v>
      </c>
      <c r="EP12" s="211">
        <v>-5339.2124337820187</v>
      </c>
      <c r="EQ12" s="211">
        <v>-4667.389245324729</v>
      </c>
      <c r="ER12" s="211">
        <v>-4469.5745930777193</v>
      </c>
      <c r="ES12" s="211">
        <v>-4443.631314934064</v>
      </c>
      <c r="ET12" s="211">
        <v>-4707.5197242225413</v>
      </c>
      <c r="EU12" s="211">
        <v>-5061.4728222663252</v>
      </c>
      <c r="EV12" s="211">
        <v>-4982.96102547602</v>
      </c>
      <c r="EW12" s="211">
        <v>-4643.30272547602</v>
      </c>
      <c r="EX12" s="211">
        <v>-4697.6052835413757</v>
      </c>
      <c r="EY12" s="211">
        <v>-4893.4145871532337</v>
      </c>
      <c r="EZ12" s="211">
        <v>-5373.6216785961724</v>
      </c>
      <c r="FA12" s="211">
        <v>-5563.6954273508081</v>
      </c>
      <c r="FB12" s="211">
        <v>-5979.7346739653758</v>
      </c>
      <c r="FC12" s="211">
        <v>-6172.2060654358493</v>
      </c>
      <c r="FD12" s="211">
        <v>-5889.9751675062325</v>
      </c>
      <c r="FE12" s="211">
        <v>-5744.4258453386874</v>
      </c>
      <c r="FF12" s="211">
        <v>-7143.5674041906968</v>
      </c>
      <c r="FG12" s="211">
        <v>-6297.2730185714363</v>
      </c>
      <c r="FH12" s="211">
        <v>-7143.4114479760265</v>
      </c>
      <c r="FI12" s="211">
        <v>-5713.1845249699427</v>
      </c>
      <c r="FJ12" s="211">
        <v>-5772.3854295854908</v>
      </c>
      <c r="FK12" s="211">
        <v>-7160.1648258163668</v>
      </c>
      <c r="FL12" s="211">
        <v>-7356.9026661455218</v>
      </c>
      <c r="FM12" s="211">
        <v>-9014.9183355378391</v>
      </c>
      <c r="FN12" s="211">
        <v>-10521.317597159692</v>
      </c>
      <c r="FO12" s="211">
        <v>-10966.951544365022</v>
      </c>
      <c r="FP12" s="211">
        <v>-10382.100401941278</v>
      </c>
      <c r="FQ12" s="211">
        <v>-10258.651251871441</v>
      </c>
      <c r="FR12" s="211">
        <v>-10482.225813682791</v>
      </c>
      <c r="FS12" s="211">
        <v>-10073.95528835852</v>
      </c>
      <c r="FT12" s="211">
        <v>-10785.854378156453</v>
      </c>
      <c r="FU12" s="211">
        <v>-10370.537227495357</v>
      </c>
      <c r="FV12" s="211">
        <v>-11025.128423875369</v>
      </c>
      <c r="FW12" s="211">
        <v>-11100.823178407385</v>
      </c>
      <c r="FX12" s="211">
        <v>-11855.484484968059</v>
      </c>
      <c r="FY12" s="211">
        <v>-11168.453729813356</v>
      </c>
      <c r="FZ12" s="211">
        <v>-11553.438345392771</v>
      </c>
      <c r="GA12" s="211">
        <v>-12857.002964274854</v>
      </c>
      <c r="GB12" s="211">
        <v>-13073.968437591688</v>
      </c>
      <c r="GC12" s="211">
        <v>-14048.080324979997</v>
      </c>
      <c r="GD12" s="211">
        <v>-14839.090385929998</v>
      </c>
      <c r="GE12" s="211">
        <v>-14461.898677349993</v>
      </c>
      <c r="GF12" s="211">
        <v>-15399.613251989998</v>
      </c>
      <c r="GG12" s="211">
        <v>-15447.870835039999</v>
      </c>
      <c r="GH12" s="211">
        <v>-15916.419001939994</v>
      </c>
      <c r="GI12" s="211">
        <v>-17231.801194179996</v>
      </c>
      <c r="GJ12" s="211">
        <v>-12749.170110302792</v>
      </c>
      <c r="GK12" s="211">
        <v>-15304.899576689995</v>
      </c>
      <c r="GL12" s="211">
        <v>-15303.9315845</v>
      </c>
      <c r="GM12" s="211">
        <v>-15312.7836646</v>
      </c>
      <c r="GN12" s="211">
        <v>-9227.3334043800078</v>
      </c>
      <c r="GO12" s="211">
        <v>-9341.3999077899971</v>
      </c>
      <c r="GP12" s="211">
        <v>-8228.0196543700094</v>
      </c>
      <c r="GQ12" s="211">
        <v>-8549.2413410700046</v>
      </c>
      <c r="GR12" s="211">
        <v>-9122.7997855800022</v>
      </c>
      <c r="GS12" s="211">
        <v>-9265.5713719500072</v>
      </c>
      <c r="GT12" s="211">
        <v>-9027.7697144399954</v>
      </c>
      <c r="GU12" s="211">
        <v>-9939.0129507300026</v>
      </c>
      <c r="GV12" s="211">
        <v>-9276.3941714099947</v>
      </c>
      <c r="GW12" s="211">
        <v>-8179.0689288499952</v>
      </c>
      <c r="GX12" s="211">
        <v>-8692.2218711000005</v>
      </c>
      <c r="GY12" s="211">
        <v>-9393.4691906900025</v>
      </c>
      <c r="GZ12" s="211">
        <v>-9261.6792331399993</v>
      </c>
      <c r="HA12" s="211">
        <v>-8006.6772050900163</v>
      </c>
      <c r="HB12" s="211">
        <v>-7284.0225015899987</v>
      </c>
      <c r="HC12" s="211">
        <v>-9363.0696263400096</v>
      </c>
      <c r="HD12" s="211">
        <v>-12046.814734510004</v>
      </c>
      <c r="HE12" s="211">
        <v>-8855.6672309200021</v>
      </c>
      <c r="HF12" s="211">
        <v>-10577.963238890015</v>
      </c>
      <c r="HG12" s="211">
        <v>-10351.475776800007</v>
      </c>
      <c r="HH12" s="211">
        <v>-10933.372176419996</v>
      </c>
      <c r="HI12" s="211">
        <v>-12016.262217069998</v>
      </c>
      <c r="HJ12" s="211">
        <v>-6478.1758742400107</v>
      </c>
      <c r="HK12" s="211">
        <v>-9524.1962328400095</v>
      </c>
      <c r="HL12" s="211">
        <v>-8054.4312146199863</v>
      </c>
      <c r="HM12" s="211">
        <v>-7532.3098046599998</v>
      </c>
      <c r="HN12" s="211">
        <v>-7998.3568859100114</v>
      </c>
      <c r="HO12" s="211">
        <v>-8204.4897062700238</v>
      </c>
      <c r="HP12" s="211">
        <v>-10103.79839054998</v>
      </c>
      <c r="HQ12" s="211">
        <v>-7012.2162633100152</v>
      </c>
      <c r="HR12" s="211">
        <v>-6789.6277946400123</v>
      </c>
      <c r="HS12" s="211">
        <v>-7348.0127026900127</v>
      </c>
      <c r="HT12" s="211">
        <v>-7734.8888421800139</v>
      </c>
      <c r="HU12" s="211">
        <v>-6941.5267241700139</v>
      </c>
      <c r="HV12" s="236">
        <v>-11124.085450359978</v>
      </c>
      <c r="HW12" s="211">
        <v>-7171.0341315799651</v>
      </c>
      <c r="HX12" s="211">
        <v>-4191.4499669699962</v>
      </c>
      <c r="HY12" s="211">
        <v>-5275.5851518799964</v>
      </c>
      <c r="HZ12" s="211">
        <v>-5089.5993280100074</v>
      </c>
      <c r="IA12" s="211">
        <v>-4804.069177730039</v>
      </c>
      <c r="IB12" s="211">
        <v>-5241.8151451900003</v>
      </c>
      <c r="IC12" s="211">
        <v>-4079.7816166200041</v>
      </c>
      <c r="ID12" s="211">
        <v>-4630.4010168199984</v>
      </c>
      <c r="IE12" s="211">
        <v>-5453.6764773100022</v>
      </c>
      <c r="IF12" s="211">
        <v>-4671.2456179200117</v>
      </c>
      <c r="IG12" s="242">
        <v>-4661.8770773199949</v>
      </c>
      <c r="IH12" s="236">
        <v>-3729.8309484700112</v>
      </c>
      <c r="II12" s="211">
        <v>-3421.0917213799953</v>
      </c>
      <c r="IJ12" s="211">
        <v>-5957.6665901900378</v>
      </c>
      <c r="IK12" s="211">
        <v>-4669.7128810700324</v>
      </c>
      <c r="IL12" s="211">
        <v>-6448.3596807400136</v>
      </c>
      <c r="IM12" s="211">
        <v>-4820.3764643900095</v>
      </c>
      <c r="IN12" s="211">
        <v>-8222.701043400004</v>
      </c>
      <c r="IO12" s="211">
        <v>-8511.80235600999</v>
      </c>
      <c r="IP12" s="211">
        <v>-9098.1411760200117</v>
      </c>
      <c r="IQ12" s="211">
        <v>-11304.189917170002</v>
      </c>
      <c r="IR12" s="211">
        <v>-11948.813007880017</v>
      </c>
      <c r="IS12" s="242">
        <v>-11239.892581550002</v>
      </c>
      <c r="IT12" s="236">
        <v>-10682.286997619987</v>
      </c>
      <c r="IU12" s="211">
        <v>-12599.46178577745</v>
      </c>
      <c r="IV12" s="211">
        <v>-25303.393802369996</v>
      </c>
      <c r="IW12" s="211">
        <v>-24929.086272389992</v>
      </c>
      <c r="IX12" s="211">
        <v>-24590.257262402996</v>
      </c>
      <c r="IY12" s="211">
        <v>-24656.452957962989</v>
      </c>
      <c r="IZ12" s="211">
        <v>-25663.218286953001</v>
      </c>
      <c r="JA12" s="211">
        <v>-27373.702572695554</v>
      </c>
      <c r="JB12" s="211">
        <v>-22425.096417150155</v>
      </c>
      <c r="JC12" s="211">
        <v>-22269.477497420012</v>
      </c>
      <c r="JD12" s="211">
        <v>-23508.652877279983</v>
      </c>
      <c r="JE12" s="211">
        <v>-21480.372178002297</v>
      </c>
      <c r="JF12" s="236">
        <v>-24166.832266467871</v>
      </c>
      <c r="JG12" s="211">
        <v>-25793.891848988682</v>
      </c>
      <c r="JH12" s="211">
        <v>-23511.78668400997</v>
      </c>
      <c r="JI12" s="211">
        <v>-23223.131635344685</v>
      </c>
      <c r="JJ12" s="211">
        <v>-26087.759999859289</v>
      </c>
      <c r="JK12" s="211">
        <v>-22192.818233257265</v>
      </c>
      <c r="JL12" s="211">
        <v>-22047.335783774452</v>
      </c>
      <c r="JM12" s="211">
        <v>-23019.07205895926</v>
      </c>
      <c r="JN12" s="211">
        <v>-26879.166522174655</v>
      </c>
      <c r="JO12" s="211">
        <v>-26161.993527263283</v>
      </c>
      <c r="JP12" s="211">
        <v>-24080.62888178405</v>
      </c>
      <c r="JQ12" s="242">
        <v>-9551.3375863258534</v>
      </c>
      <c r="JR12" s="236">
        <v>-15100.785819902867</v>
      </c>
      <c r="JS12" s="211">
        <v>-14910.818358017921</v>
      </c>
      <c r="JT12" s="211">
        <v>-16044.787122960479</v>
      </c>
      <c r="JU12" s="211">
        <v>-16866.847284998239</v>
      </c>
      <c r="JV12" s="211">
        <v>-16237.036266644805</v>
      </c>
      <c r="JW12" s="211">
        <v>-15265.52698454076</v>
      </c>
      <c r="JX12" s="211">
        <v>-14030.181403121442</v>
      </c>
      <c r="JY12" s="211">
        <v>-19035.942283168108</v>
      </c>
      <c r="JZ12" s="211">
        <v>-10283.040146297932</v>
      </c>
      <c r="KA12" s="211">
        <v>-2194.8434124200344</v>
      </c>
      <c r="KB12" s="211">
        <v>-3293.7238743707239</v>
      </c>
      <c r="KC12" s="242">
        <v>-13832.408362975777</v>
      </c>
      <c r="KD12" s="236">
        <v>-11744.43218075794</v>
      </c>
      <c r="KE12" s="211">
        <v>-9526.7988016866148</v>
      </c>
      <c r="KF12" s="211">
        <v>-1446.2438250455559</v>
      </c>
      <c r="KG12" s="211">
        <v>-2615.596145409912</v>
      </c>
      <c r="KH12" s="211">
        <v>-8415.7516419937911</v>
      </c>
      <c r="KI12" s="211">
        <v>-5069.7725939100083</v>
      </c>
      <c r="KJ12" s="211">
        <v>-4646.9348098100427</v>
      </c>
      <c r="KK12" s="211">
        <v>-4912.9406728899776</v>
      </c>
      <c r="KL12" s="211">
        <v>23995.163014478596</v>
      </c>
      <c r="KM12" s="211">
        <v>26363.699539559959</v>
      </c>
      <c r="KN12" s="211">
        <v>26096.280930909961</v>
      </c>
      <c r="KO12" s="242">
        <v>29298.141744220018</v>
      </c>
      <c r="KP12" s="236">
        <v>22104.251342610001</v>
      </c>
      <c r="KQ12" s="211">
        <v>21097.146738079966</v>
      </c>
      <c r="KR12" s="211">
        <v>25523.620317659974</v>
      </c>
      <c r="KS12" s="211">
        <v>26977.137518872798</v>
      </c>
      <c r="KT12" s="211">
        <v>23664.667997400014</v>
      </c>
      <c r="KU12" s="211">
        <v>24063.476694203971</v>
      </c>
      <c r="KV12" s="211">
        <v>24412.745665812134</v>
      </c>
      <c r="KW12" s="211">
        <v>16558.905772919177</v>
      </c>
      <c r="KX12" s="211">
        <v>18388.654775424719</v>
      </c>
      <c r="KY12" s="211">
        <v>22588.508579096913</v>
      </c>
      <c r="KZ12" s="211">
        <v>19313.593652947009</v>
      </c>
      <c r="LA12" s="242">
        <v>30425.792520527004</v>
      </c>
      <c r="LB12" s="236">
        <v>25345.061980222999</v>
      </c>
      <c r="LC12" s="211">
        <v>16724.39327127099</v>
      </c>
      <c r="LD12" s="211">
        <v>27317.092560591042</v>
      </c>
      <c r="LE12" s="211">
        <v>27625.377724801539</v>
      </c>
      <c r="LF12" s="211">
        <v>49546.007933991612</v>
      </c>
      <c r="LG12" s="211">
        <v>45465.033179111007</v>
      </c>
      <c r="LH12" s="211">
        <v>54327.947</v>
      </c>
      <c r="LI12" s="211">
        <v>39386.527999999998</v>
      </c>
      <c r="LJ12" s="211">
        <v>30935.59908</v>
      </c>
      <c r="LK12" s="211">
        <v>38919.77751</v>
      </c>
      <c r="LL12" s="211">
        <v>34679.636489999997</v>
      </c>
      <c r="LM12" s="242">
        <v>16192.9195</v>
      </c>
      <c r="LN12" s="256"/>
    </row>
    <row r="13" spans="1:326" s="250" customFormat="1" ht="27.75" customHeight="1" x14ac:dyDescent="0.45">
      <c r="A13" s="219" t="s">
        <v>195</v>
      </c>
      <c r="B13" s="227">
        <v>395.81384099547694</v>
      </c>
      <c r="C13" s="225">
        <v>392.67461313270201</v>
      </c>
      <c r="D13" s="225">
        <v>392.74225271753392</v>
      </c>
      <c r="E13" s="225">
        <v>394.81335076162492</v>
      </c>
      <c r="F13" s="258">
        <v>402.77177314879401</v>
      </c>
      <c r="G13" s="258">
        <v>412.74630724044516</v>
      </c>
      <c r="H13" s="258">
        <v>420.34141612717423</v>
      </c>
      <c r="I13" s="258">
        <v>424.59024696721809</v>
      </c>
      <c r="J13" s="258">
        <v>419.57181514287117</v>
      </c>
      <c r="K13" s="246">
        <v>434.48387997178509</v>
      </c>
      <c r="L13" s="246">
        <v>459.08156867172505</v>
      </c>
      <c r="M13" s="246">
        <v>494.72453381307815</v>
      </c>
      <c r="N13" s="246">
        <v>492.92811963470371</v>
      </c>
      <c r="O13" s="246">
        <v>496.62661034122368</v>
      </c>
      <c r="P13" s="246">
        <v>514.66598488843465</v>
      </c>
      <c r="Q13" s="246">
        <v>528.88508285078308</v>
      </c>
      <c r="R13" s="246">
        <v>544.52740289284316</v>
      </c>
      <c r="S13" s="246">
        <v>564.73442043912519</v>
      </c>
      <c r="T13" s="246">
        <v>587.94697349018907</v>
      </c>
      <c r="U13" s="246">
        <v>600.65034344289074</v>
      </c>
      <c r="V13" s="246">
        <v>627.01483257985876</v>
      </c>
      <c r="W13" s="246">
        <v>641.76354270239085</v>
      </c>
      <c r="X13" s="246">
        <v>692.70030331948067</v>
      </c>
      <c r="Y13" s="246">
        <v>724.81178452764289</v>
      </c>
      <c r="Z13" s="246">
        <v>747.1268083386567</v>
      </c>
      <c r="AA13" s="246">
        <v>751.51281517295172</v>
      </c>
      <c r="AB13" s="246">
        <v>756.22971900646075</v>
      </c>
      <c r="AC13" s="246">
        <v>762.08996338534462</v>
      </c>
      <c r="AD13" s="246">
        <v>765.77550461349153</v>
      </c>
      <c r="AE13" s="246">
        <v>771.13450714432372</v>
      </c>
      <c r="AF13" s="246">
        <v>796.34648251332385</v>
      </c>
      <c r="AG13" s="246">
        <v>807.66936619924172</v>
      </c>
      <c r="AH13" s="246">
        <v>848.52585699898782</v>
      </c>
      <c r="AI13" s="246">
        <v>898.50607696429859</v>
      </c>
      <c r="AJ13" s="246">
        <v>966.18852278198563</v>
      </c>
      <c r="AK13" s="246">
        <v>1024.7981483086328</v>
      </c>
      <c r="AL13" s="246">
        <v>1043.6579234951398</v>
      </c>
      <c r="AM13" s="246">
        <v>1057.8175413337835</v>
      </c>
      <c r="AN13" s="246">
        <v>1074.5227204569007</v>
      </c>
      <c r="AO13" s="246">
        <v>1079.1653781576942</v>
      </c>
      <c r="AP13" s="246">
        <v>1102.8920704246323</v>
      </c>
      <c r="AQ13" s="246">
        <v>1125.9753388087324</v>
      </c>
      <c r="AR13" s="246">
        <v>1164.9879258707344</v>
      </c>
      <c r="AS13" s="246">
        <v>1181.5119378310233</v>
      </c>
      <c r="AT13" s="246">
        <v>1213.5681547530294</v>
      </c>
      <c r="AU13" s="246">
        <v>1303.0574477803982</v>
      </c>
      <c r="AV13" s="246">
        <v>1432.6476394294032</v>
      </c>
      <c r="AW13" s="246">
        <v>1536.806740524856</v>
      </c>
      <c r="AX13" s="246">
        <v>1540.8415936243571</v>
      </c>
      <c r="AY13" s="246">
        <v>1557.5074864182811</v>
      </c>
      <c r="AZ13" s="246">
        <v>1520.9790484719149</v>
      </c>
      <c r="BA13" s="246">
        <v>1513.5493146649781</v>
      </c>
      <c r="BB13" s="246">
        <v>1580.8177093645452</v>
      </c>
      <c r="BC13" s="225">
        <v>1604.2722317948151</v>
      </c>
      <c r="BD13" s="225">
        <v>1625.4466708256464</v>
      </c>
      <c r="BE13" s="225">
        <v>1651.0719681496014</v>
      </c>
      <c r="BF13" s="225">
        <v>1644.5945723617192</v>
      </c>
      <c r="BG13" s="225">
        <v>1799.6602738487541</v>
      </c>
      <c r="BH13" s="225">
        <v>1927.7699547998243</v>
      </c>
      <c r="BI13" s="225">
        <v>2117.3878133632656</v>
      </c>
      <c r="BJ13" s="247">
        <v>2147.1320198491862</v>
      </c>
      <c r="BK13" s="247">
        <v>2116.4136525151575</v>
      </c>
      <c r="BL13" s="248">
        <v>2124.8045331406452</v>
      </c>
      <c r="BM13" s="247">
        <v>2145.4822193558025</v>
      </c>
      <c r="BN13" s="225">
        <v>2187.4577145994817</v>
      </c>
      <c r="BO13" s="225">
        <v>2249.0302789742809</v>
      </c>
      <c r="BP13" s="225">
        <v>2248.7096943641268</v>
      </c>
      <c r="BQ13" s="225">
        <v>2277.9042833055391</v>
      </c>
      <c r="BR13" s="225">
        <v>2328.5055546488311</v>
      </c>
      <c r="BS13" s="225">
        <v>2467.8575967088482</v>
      </c>
      <c r="BT13" s="225">
        <v>2600.761989838034</v>
      </c>
      <c r="BU13" s="225">
        <v>2666.715153092724</v>
      </c>
      <c r="BV13" s="225">
        <v>2587.3363730720312</v>
      </c>
      <c r="BW13" s="225">
        <v>2605.4380051160274</v>
      </c>
      <c r="BX13" s="225">
        <v>2633.6710805315456</v>
      </c>
      <c r="BY13" s="225">
        <v>2689.7680794183993</v>
      </c>
      <c r="BZ13" s="225">
        <v>2689.8147552804403</v>
      </c>
      <c r="CA13" s="225">
        <v>2710.8039944534798</v>
      </c>
      <c r="CB13" s="225">
        <v>2711.2364993593587</v>
      </c>
      <c r="CC13" s="225">
        <v>2801.0328086267023</v>
      </c>
      <c r="CD13" s="247">
        <v>2700.5670293760518</v>
      </c>
      <c r="CE13" s="225">
        <v>2870.2362410714777</v>
      </c>
      <c r="CF13" s="225">
        <v>2876.8475851549006</v>
      </c>
      <c r="CG13" s="225">
        <v>3046.7937131521153</v>
      </c>
      <c r="CH13" s="225">
        <v>3067.3070424184129</v>
      </c>
      <c r="CI13" s="225">
        <v>3137.9479222977388</v>
      </c>
      <c r="CJ13" s="225">
        <v>3150.08186977373</v>
      </c>
      <c r="CK13" s="225">
        <v>3283.5088675225688</v>
      </c>
      <c r="CL13" s="225">
        <v>3337.1917051807886</v>
      </c>
      <c r="CM13" s="225">
        <v>3407.9414029861605</v>
      </c>
      <c r="CN13" s="225">
        <v>3462.1064696985709</v>
      </c>
      <c r="CO13" s="225">
        <v>3523.5790494897924</v>
      </c>
      <c r="CP13" s="225">
        <v>3608.2612047237376</v>
      </c>
      <c r="CQ13" s="225">
        <v>3745.6559919226952</v>
      </c>
      <c r="CR13" s="225">
        <v>3940.1529256209315</v>
      </c>
      <c r="CS13" s="225">
        <v>4230.2499226734626</v>
      </c>
      <c r="CT13" s="225">
        <v>4276.0667198826932</v>
      </c>
      <c r="CU13" s="225">
        <v>4229.1411357652123</v>
      </c>
      <c r="CV13" s="225">
        <v>4282.3574049260569</v>
      </c>
      <c r="CW13" s="225">
        <v>4470.642889899691</v>
      </c>
      <c r="CX13" s="225">
        <v>4594.6871549087709</v>
      </c>
      <c r="CY13" s="225">
        <v>4524.7914014839753</v>
      </c>
      <c r="CZ13" s="225">
        <v>4664.707284192903</v>
      </c>
      <c r="DA13" s="225">
        <v>4757.25775909396</v>
      </c>
      <c r="DB13" s="225">
        <v>4831.2742961172498</v>
      </c>
      <c r="DC13" s="225">
        <v>5130.0258119564651</v>
      </c>
      <c r="DD13" s="225">
        <v>5443.0810509275625</v>
      </c>
      <c r="DE13" s="225">
        <v>5750.5818222655189</v>
      </c>
      <c r="DF13" s="225">
        <v>5710.3125832663718</v>
      </c>
      <c r="DG13" s="225">
        <v>5758.4746724542056</v>
      </c>
      <c r="DH13" s="225">
        <v>5959.397761596053</v>
      </c>
      <c r="DI13" s="225">
        <v>6010.7445699420923</v>
      </c>
      <c r="DJ13" s="225">
        <v>6251.2645854928669</v>
      </c>
      <c r="DK13" s="225">
        <v>6197.8239447022343</v>
      </c>
      <c r="DL13" s="225">
        <v>6518.2124852456736</v>
      </c>
      <c r="DM13" s="225">
        <v>6694.8616639441479</v>
      </c>
      <c r="DN13" s="225">
        <v>6938.3843227535208</v>
      </c>
      <c r="DO13" s="225">
        <v>7059.2925740474448</v>
      </c>
      <c r="DP13" s="225">
        <v>7194.486580501728</v>
      </c>
      <c r="DQ13" s="225">
        <v>8128.0916428202418</v>
      </c>
      <c r="DR13" s="225">
        <v>7823.9660149598103</v>
      </c>
      <c r="DS13" s="225">
        <v>7846.6493464419691</v>
      </c>
      <c r="DT13" s="225">
        <v>8211.8823698641136</v>
      </c>
      <c r="DU13" s="225">
        <v>8200.3832794454065</v>
      </c>
      <c r="DV13" s="225">
        <v>8350.250768142716</v>
      </c>
      <c r="DW13" s="225">
        <v>8620.9427831369485</v>
      </c>
      <c r="DX13" s="225">
        <v>8793.8643953653573</v>
      </c>
      <c r="DY13" s="225">
        <v>8694.7121724514855</v>
      </c>
      <c r="DZ13" s="225">
        <v>8728.7711541287772</v>
      </c>
      <c r="EA13" s="225">
        <v>9214.489434201103</v>
      </c>
      <c r="EB13" s="225">
        <v>9711.3283686798695</v>
      </c>
      <c r="EC13" s="225">
        <v>10211.402299683594</v>
      </c>
      <c r="ED13" s="225">
        <v>10222.332954116249</v>
      </c>
      <c r="EE13" s="225">
        <v>10094.069060725766</v>
      </c>
      <c r="EF13" s="225">
        <v>10538.017713631962</v>
      </c>
      <c r="EG13" s="225">
        <v>10408.207415558893</v>
      </c>
      <c r="EH13" s="225">
        <v>10467.064294794603</v>
      </c>
      <c r="EI13" s="225">
        <v>10846.03505629806</v>
      </c>
      <c r="EJ13" s="225">
        <v>10770.761848873177</v>
      </c>
      <c r="EK13" s="225">
        <v>10829.997572105436</v>
      </c>
      <c r="EL13" s="225">
        <v>11170.805559980619</v>
      </c>
      <c r="EM13" s="225">
        <v>12259.593060938609</v>
      </c>
      <c r="EN13" s="225">
        <v>12924.817604880336</v>
      </c>
      <c r="EO13" s="225">
        <v>13662.997730227897</v>
      </c>
      <c r="EP13" s="225">
        <v>13644.880113453935</v>
      </c>
      <c r="EQ13" s="225">
        <v>13719.916499903175</v>
      </c>
      <c r="ER13" s="225">
        <v>14334.477738278556</v>
      </c>
      <c r="ES13" s="225">
        <v>14728.894967466884</v>
      </c>
      <c r="ET13" s="225">
        <v>14727.879022720956</v>
      </c>
      <c r="EU13" s="225">
        <v>15202.103586882598</v>
      </c>
      <c r="EV13" s="225">
        <v>15353.816940840243</v>
      </c>
      <c r="EW13" s="225">
        <v>15388.720204203109</v>
      </c>
      <c r="EX13" s="225">
        <v>15851.236993401928</v>
      </c>
      <c r="EY13" s="225">
        <v>16929.136760063644</v>
      </c>
      <c r="EZ13" s="225">
        <v>17393.333277887974</v>
      </c>
      <c r="FA13" s="225">
        <v>18195.19298363358</v>
      </c>
      <c r="FB13" s="225">
        <v>18097.369616466247</v>
      </c>
      <c r="FC13" s="225">
        <v>18270.452459949025</v>
      </c>
      <c r="FD13" s="225">
        <v>18500.157467865669</v>
      </c>
      <c r="FE13" s="225">
        <v>19158.587843500882</v>
      </c>
      <c r="FF13" s="225">
        <v>19831.396718738713</v>
      </c>
      <c r="FG13" s="225">
        <v>20399.114386628025</v>
      </c>
      <c r="FH13" s="225">
        <v>19905.348983996366</v>
      </c>
      <c r="FI13" s="225">
        <v>20122.875878217408</v>
      </c>
      <c r="FJ13" s="225">
        <v>20411.935351197102</v>
      </c>
      <c r="FK13" s="225">
        <v>20641.988761557608</v>
      </c>
      <c r="FL13" s="225">
        <v>21959.079737684358</v>
      </c>
      <c r="FM13" s="225">
        <v>22620.053335860877</v>
      </c>
      <c r="FN13" s="225">
        <v>22199.667277839661</v>
      </c>
      <c r="FO13" s="225">
        <v>22505.781247253948</v>
      </c>
      <c r="FP13" s="225">
        <v>22990.708119764291</v>
      </c>
      <c r="FQ13" s="225">
        <v>23061.032196089924</v>
      </c>
      <c r="FR13" s="225">
        <v>23213.450049336661</v>
      </c>
      <c r="FS13" s="225">
        <v>23303.277481105026</v>
      </c>
      <c r="FT13" s="225">
        <v>23302.68237357273</v>
      </c>
      <c r="FU13" s="225">
        <v>23236.121534385136</v>
      </c>
      <c r="FV13" s="225">
        <v>23997.957136976205</v>
      </c>
      <c r="FW13" s="225">
        <v>24937.632707275174</v>
      </c>
      <c r="FX13" s="225">
        <v>25843.728385295824</v>
      </c>
      <c r="FY13" s="225">
        <v>26937.020026088958</v>
      </c>
      <c r="FZ13" s="225">
        <v>27754.30514062375</v>
      </c>
      <c r="GA13" s="225">
        <v>28317.752286344221</v>
      </c>
      <c r="GB13" s="225">
        <v>29214.063960176238</v>
      </c>
      <c r="GC13" s="225">
        <v>29683.59477109</v>
      </c>
      <c r="GD13" s="225">
        <v>30371.462043450003</v>
      </c>
      <c r="GE13" s="225">
        <v>30737.844904639998</v>
      </c>
      <c r="GF13" s="225">
        <v>31501.402363579997</v>
      </c>
      <c r="GG13" s="225">
        <v>31643.645813979994</v>
      </c>
      <c r="GH13" s="225">
        <v>32052.351427629997</v>
      </c>
      <c r="GI13" s="225">
        <v>33400.134675230001</v>
      </c>
      <c r="GJ13" s="225">
        <v>34743.602422427008</v>
      </c>
      <c r="GK13" s="225">
        <v>36843.073443599998</v>
      </c>
      <c r="GL13" s="225">
        <v>36835.267630369999</v>
      </c>
      <c r="GM13" s="225">
        <v>37673.404077940002</v>
      </c>
      <c r="GN13" s="225">
        <v>38387.800229899993</v>
      </c>
      <c r="GO13" s="225">
        <v>39512.449471239997</v>
      </c>
      <c r="GP13" s="225">
        <v>40416.767173649998</v>
      </c>
      <c r="GQ13" s="225">
        <v>41466.520178419996</v>
      </c>
      <c r="GR13" s="225">
        <v>37355.347444189996</v>
      </c>
      <c r="GS13" s="225">
        <v>39735.976359669992</v>
      </c>
      <c r="GT13" s="225">
        <v>39526.200408240009</v>
      </c>
      <c r="GU13" s="225">
        <v>42346.686249930004</v>
      </c>
      <c r="GV13" s="225">
        <v>43822.290292420003</v>
      </c>
      <c r="GW13" s="225">
        <v>46455.232262569996</v>
      </c>
      <c r="GX13" s="225">
        <v>46129.571370369995</v>
      </c>
      <c r="GY13" s="225">
        <v>44928.195801520007</v>
      </c>
      <c r="GZ13" s="225">
        <v>45333.789725369999</v>
      </c>
      <c r="HA13" s="225">
        <v>45962.806568259999</v>
      </c>
      <c r="HB13" s="225">
        <v>47218.013896600009</v>
      </c>
      <c r="HC13" s="225">
        <v>46457.814461069996</v>
      </c>
      <c r="HD13" s="225">
        <v>47038.162062570009</v>
      </c>
      <c r="HE13" s="225">
        <v>47895.479972699999</v>
      </c>
      <c r="HF13" s="225">
        <v>48344.65028781999</v>
      </c>
      <c r="HG13" s="225">
        <v>50723.607555319984</v>
      </c>
      <c r="HH13" s="225">
        <v>52926.461216220014</v>
      </c>
      <c r="HI13" s="225">
        <v>56692.089484310003</v>
      </c>
      <c r="HJ13" s="225">
        <v>58436.426557949992</v>
      </c>
      <c r="HK13" s="225">
        <v>58346.763336030002</v>
      </c>
      <c r="HL13" s="225">
        <v>58139.799445820005</v>
      </c>
      <c r="HM13" s="225">
        <v>58195.15547587</v>
      </c>
      <c r="HN13" s="225">
        <v>58400.169045799994</v>
      </c>
      <c r="HO13" s="225">
        <v>59903.811770170003</v>
      </c>
      <c r="HP13" s="225">
        <v>61134.323523160005</v>
      </c>
      <c r="HQ13" s="225">
        <v>59845.296448949994</v>
      </c>
      <c r="HR13" s="225">
        <v>59491.095949230003</v>
      </c>
      <c r="HS13" s="225">
        <v>63669.192260639997</v>
      </c>
      <c r="HT13" s="225">
        <v>63696.506005809992</v>
      </c>
      <c r="HU13" s="225">
        <v>66170.140376889991</v>
      </c>
      <c r="HV13" s="227">
        <v>65731.090098460016</v>
      </c>
      <c r="HW13" s="225">
        <v>65460.473693220018</v>
      </c>
      <c r="HX13" s="225">
        <v>67318.473022650011</v>
      </c>
      <c r="HY13" s="225">
        <v>68362.477453300002</v>
      </c>
      <c r="HZ13" s="225">
        <v>68909.368989229988</v>
      </c>
      <c r="IA13" s="225">
        <v>68402.243526419988</v>
      </c>
      <c r="IB13" s="225">
        <v>71413.775289390003</v>
      </c>
      <c r="IC13" s="225">
        <v>73665.715332000007</v>
      </c>
      <c r="ID13" s="225">
        <v>73821.710330270012</v>
      </c>
      <c r="IE13" s="225">
        <v>74641.050000740011</v>
      </c>
      <c r="IF13" s="225">
        <v>75899.850450030004</v>
      </c>
      <c r="IG13" s="226">
        <v>76380.392905949993</v>
      </c>
      <c r="IH13" s="227">
        <v>78580.204892339985</v>
      </c>
      <c r="II13" s="225">
        <v>80115.311266770004</v>
      </c>
      <c r="IJ13" s="225">
        <v>81837.162540630001</v>
      </c>
      <c r="IK13" s="225">
        <v>81021.349239100004</v>
      </c>
      <c r="IL13" s="225">
        <v>81870.592630250001</v>
      </c>
      <c r="IM13" s="225">
        <v>83517.122793200004</v>
      </c>
      <c r="IN13" s="225">
        <v>81991.64126008001</v>
      </c>
      <c r="IO13" s="225">
        <v>82381.983793500011</v>
      </c>
      <c r="IP13" s="225">
        <v>85873.07757768</v>
      </c>
      <c r="IQ13" s="225">
        <v>86834.804293330017</v>
      </c>
      <c r="IR13" s="225">
        <v>89750.089682549995</v>
      </c>
      <c r="IS13" s="226">
        <v>92952.946840770004</v>
      </c>
      <c r="IT13" s="227">
        <v>91907.41975459001</v>
      </c>
      <c r="IU13" s="225">
        <v>91762.66971923488</v>
      </c>
      <c r="IV13" s="225">
        <v>92905.067483499995</v>
      </c>
      <c r="IW13" s="225">
        <v>94556.024026870014</v>
      </c>
      <c r="IX13" s="225">
        <v>98539.995509399989</v>
      </c>
      <c r="IY13" s="225">
        <v>100498.9107175</v>
      </c>
      <c r="IZ13" s="225">
        <v>101564.14245032001</v>
      </c>
      <c r="JA13" s="225">
        <v>102814.67947224999</v>
      </c>
      <c r="JB13" s="225">
        <v>109134.38009739984</v>
      </c>
      <c r="JC13" s="225">
        <v>112859.6923978</v>
      </c>
      <c r="JD13" s="225">
        <v>116597.73971027001</v>
      </c>
      <c r="JE13" s="225">
        <v>120521.81782764959</v>
      </c>
      <c r="JF13" s="227">
        <v>117976.84571038002</v>
      </c>
      <c r="JG13" s="225">
        <v>118467.48271370999</v>
      </c>
      <c r="JH13" s="225">
        <v>119445.21877834001</v>
      </c>
      <c r="JI13" s="225">
        <v>118933.79208647001</v>
      </c>
      <c r="JJ13" s="225">
        <v>120451.54930964</v>
      </c>
      <c r="JK13" s="225">
        <v>121891.32472051999</v>
      </c>
      <c r="JL13" s="225">
        <v>122643.75944467001</v>
      </c>
      <c r="JM13" s="225">
        <v>123548.57319343353</v>
      </c>
      <c r="JN13" s="225">
        <v>124596.59942657</v>
      </c>
      <c r="JO13" s="225">
        <v>129231.00684510004</v>
      </c>
      <c r="JP13" s="225">
        <v>131645.92341625001</v>
      </c>
      <c r="JQ13" s="226">
        <v>135555.74987959</v>
      </c>
      <c r="JR13" s="227">
        <v>137474.29002280999</v>
      </c>
      <c r="JS13" s="225">
        <v>139444.37799699997</v>
      </c>
      <c r="JT13" s="225">
        <v>142729.13304925003</v>
      </c>
      <c r="JU13" s="225">
        <v>142563.67153863172</v>
      </c>
      <c r="JV13" s="225">
        <v>142642.7505114846</v>
      </c>
      <c r="JW13" s="225">
        <v>145156.93176095004</v>
      </c>
      <c r="JX13" s="225">
        <v>150415.50067821235</v>
      </c>
      <c r="JY13" s="225">
        <v>152455.82935356</v>
      </c>
      <c r="JZ13" s="225">
        <v>160157.59126564002</v>
      </c>
      <c r="KA13" s="225">
        <v>187659.20183674002</v>
      </c>
      <c r="KB13" s="225">
        <v>194979.43782418003</v>
      </c>
      <c r="KC13" s="226">
        <v>180266.84155705004</v>
      </c>
      <c r="KD13" s="227">
        <v>196993.66854724998</v>
      </c>
      <c r="KE13" s="225">
        <v>202112.25256565621</v>
      </c>
      <c r="KF13" s="225">
        <v>206986.41035915053</v>
      </c>
      <c r="KG13" s="225">
        <f t="shared" ref="KG13:KJ13" si="14">KG7+KG4</f>
        <v>207528.19492824006</v>
      </c>
      <c r="KH13" s="225">
        <f t="shared" si="14"/>
        <v>206945.27959700002</v>
      </c>
      <c r="KI13" s="225">
        <f t="shared" si="14"/>
        <v>209620.61208254</v>
      </c>
      <c r="KJ13" s="225">
        <f t="shared" si="14"/>
        <v>212656.63973591998</v>
      </c>
      <c r="KK13" s="225">
        <v>214595.08893873004</v>
      </c>
      <c r="KL13" s="225">
        <v>219162.16843312001</v>
      </c>
      <c r="KM13" s="225">
        <v>225838.94907035999</v>
      </c>
      <c r="KN13" s="225">
        <v>233847.38207635999</v>
      </c>
      <c r="KO13" s="226">
        <v>250019.52530761005</v>
      </c>
      <c r="KP13" s="227">
        <f>KP4+KP7</f>
        <v>246176.39949471</v>
      </c>
      <c r="KQ13" s="225">
        <f t="shared" ref="KQ13:LF13" si="15">KQ4+KQ7</f>
        <v>253699.43137875994</v>
      </c>
      <c r="KR13" s="225">
        <f t="shared" si="15"/>
        <v>261119.50113218999</v>
      </c>
      <c r="KS13" s="225">
        <f>KS4+KS7</f>
        <v>269605.05899978004</v>
      </c>
      <c r="KT13" s="225">
        <f>KT4+KT7</f>
        <v>276087.83013691992</v>
      </c>
      <c r="KU13" s="225">
        <f t="shared" si="15"/>
        <v>281039.02442036005</v>
      </c>
      <c r="KV13" s="225">
        <f t="shared" si="15"/>
        <v>287681.83114051004</v>
      </c>
      <c r="KW13" s="225">
        <f t="shared" si="15"/>
        <v>294288.22608007019</v>
      </c>
      <c r="KX13" s="225">
        <f t="shared" si="15"/>
        <v>311180.27996149001</v>
      </c>
      <c r="KY13" s="225">
        <f t="shared" si="15"/>
        <v>324754.49801620992</v>
      </c>
      <c r="KZ13" s="225">
        <f t="shared" si="15"/>
        <v>326166.61675261002</v>
      </c>
      <c r="LA13" s="226">
        <f t="shared" si="15"/>
        <v>329781.29234832001</v>
      </c>
      <c r="LB13" s="227">
        <f t="shared" si="15"/>
        <v>333079.86457609001</v>
      </c>
      <c r="LC13" s="225">
        <f t="shared" si="15"/>
        <v>337575.65166947996</v>
      </c>
      <c r="LD13" s="225">
        <f t="shared" si="15"/>
        <v>343931.91766343004</v>
      </c>
      <c r="LE13" s="225">
        <f t="shared" si="15"/>
        <v>341660.84192643</v>
      </c>
      <c r="LF13" s="225">
        <f t="shared" si="15"/>
        <v>326010.31803940004</v>
      </c>
      <c r="LG13" s="225">
        <f>LG4+LG7</f>
        <v>324994.62122182001</v>
      </c>
      <c r="LH13" s="225">
        <f t="shared" ref="LH13:LM13" si="16">LH4+LH7</f>
        <v>336815.76299999998</v>
      </c>
      <c r="LI13" s="225">
        <f>LI4+LI7</f>
        <v>343049.00200000004</v>
      </c>
      <c r="LJ13" s="225">
        <f t="shared" si="16"/>
        <v>354571.86216764903</v>
      </c>
      <c r="LK13" s="225">
        <f t="shared" si="16"/>
        <v>351362.27874071896</v>
      </c>
      <c r="LL13" s="225">
        <f t="shared" si="16"/>
        <v>359982.83606310899</v>
      </c>
      <c r="LM13" s="226">
        <f t="shared" si="16"/>
        <v>384293.30614988599</v>
      </c>
    </row>
    <row r="14" spans="1:326" ht="27.75" customHeight="1" x14ac:dyDescent="0.45">
      <c r="A14" s="219" t="s">
        <v>196</v>
      </c>
      <c r="B14" s="236"/>
      <c r="C14" s="211"/>
      <c r="D14" s="211"/>
      <c r="E14" s="211"/>
      <c r="F14" s="259"/>
      <c r="G14" s="259"/>
      <c r="H14" s="259"/>
      <c r="I14" s="259"/>
      <c r="J14" s="259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211"/>
      <c r="BZ14" s="211"/>
      <c r="CA14" s="211"/>
      <c r="CB14" s="211"/>
      <c r="CC14" s="211"/>
      <c r="CD14" s="252"/>
      <c r="CE14" s="211"/>
      <c r="CF14" s="211"/>
      <c r="CG14" s="211"/>
      <c r="CH14" s="211"/>
      <c r="CI14" s="211"/>
      <c r="CJ14" s="211"/>
      <c r="CK14" s="211"/>
      <c r="CL14" s="211"/>
      <c r="CM14" s="211"/>
      <c r="CN14" s="211"/>
      <c r="CO14" s="211"/>
      <c r="CP14" s="211"/>
      <c r="CQ14" s="211"/>
      <c r="CR14" s="211"/>
      <c r="CS14" s="211"/>
      <c r="CT14" s="211"/>
      <c r="CU14" s="211"/>
      <c r="CV14" s="211"/>
      <c r="CW14" s="211"/>
      <c r="CX14" s="211"/>
      <c r="CY14" s="211"/>
      <c r="CZ14" s="211"/>
      <c r="DA14" s="211"/>
      <c r="DB14" s="211"/>
      <c r="DC14" s="211"/>
      <c r="DD14" s="211"/>
      <c r="DE14" s="211"/>
      <c r="DF14" s="211"/>
      <c r="DG14" s="211"/>
      <c r="DH14" s="211"/>
      <c r="DI14" s="211"/>
      <c r="DJ14" s="211"/>
      <c r="DK14" s="211"/>
      <c r="DL14" s="211"/>
      <c r="DM14" s="211"/>
      <c r="DN14" s="211"/>
      <c r="DO14" s="211"/>
      <c r="DP14" s="211"/>
      <c r="DQ14" s="211"/>
      <c r="DR14" s="211"/>
      <c r="DS14" s="211"/>
      <c r="DT14" s="211"/>
      <c r="DU14" s="211"/>
      <c r="DV14" s="211"/>
      <c r="DW14" s="211"/>
      <c r="DX14" s="211"/>
      <c r="DY14" s="211"/>
      <c r="DZ14" s="211"/>
      <c r="EA14" s="211"/>
      <c r="EB14" s="211"/>
      <c r="EC14" s="211"/>
      <c r="ED14" s="211"/>
      <c r="EE14" s="211"/>
      <c r="EF14" s="211"/>
      <c r="EG14" s="211"/>
      <c r="EH14" s="211"/>
      <c r="EI14" s="211"/>
      <c r="EJ14" s="211"/>
      <c r="EK14" s="211"/>
      <c r="EL14" s="211"/>
      <c r="EM14" s="211"/>
      <c r="EN14" s="211"/>
      <c r="EO14" s="211"/>
      <c r="EP14" s="211"/>
      <c r="EQ14" s="211"/>
      <c r="ER14" s="211"/>
      <c r="ES14" s="211"/>
      <c r="ET14" s="211"/>
      <c r="EU14" s="211"/>
      <c r="EV14" s="211"/>
      <c r="EW14" s="211"/>
      <c r="EX14" s="211"/>
      <c r="EY14" s="211"/>
      <c r="EZ14" s="211"/>
      <c r="FA14" s="211"/>
      <c r="FB14" s="211"/>
      <c r="FC14" s="211"/>
      <c r="FD14" s="211"/>
      <c r="FE14" s="211"/>
      <c r="FF14" s="211"/>
      <c r="FG14" s="211"/>
      <c r="FH14" s="211"/>
      <c r="FI14" s="211"/>
      <c r="FJ14" s="211"/>
      <c r="FK14" s="211"/>
      <c r="FL14" s="211"/>
      <c r="FM14" s="211"/>
      <c r="FN14" s="211"/>
      <c r="FO14" s="211"/>
      <c r="FP14" s="211"/>
      <c r="FQ14" s="211"/>
      <c r="FR14" s="211"/>
      <c r="FS14" s="211"/>
      <c r="FT14" s="211"/>
      <c r="FU14" s="211"/>
      <c r="FV14" s="211"/>
      <c r="FW14" s="211"/>
      <c r="FX14" s="211"/>
      <c r="FY14" s="211"/>
      <c r="FZ14" s="211"/>
      <c r="GA14" s="211"/>
      <c r="GB14" s="211"/>
      <c r="GC14" s="211"/>
      <c r="GD14" s="211"/>
      <c r="GE14" s="211"/>
      <c r="GF14" s="211"/>
      <c r="GG14" s="211"/>
      <c r="GH14" s="211"/>
      <c r="GI14" s="211"/>
      <c r="GJ14" s="211"/>
      <c r="GK14" s="211"/>
      <c r="GL14" s="211"/>
      <c r="GM14" s="211"/>
      <c r="GN14" s="211"/>
      <c r="GO14" s="211"/>
      <c r="GP14" s="211"/>
      <c r="GQ14" s="211"/>
      <c r="GR14" s="211"/>
      <c r="GS14" s="211"/>
      <c r="GT14" s="211"/>
      <c r="GU14" s="211"/>
      <c r="GV14" s="211"/>
      <c r="GW14" s="211"/>
      <c r="GX14" s="211"/>
      <c r="GY14" s="211"/>
      <c r="GZ14" s="211"/>
      <c r="HA14" s="211"/>
      <c r="HB14" s="211"/>
      <c r="HC14" s="211"/>
      <c r="HD14" s="211"/>
      <c r="HE14" s="211"/>
      <c r="HF14" s="211"/>
      <c r="HG14" s="211"/>
      <c r="HH14" s="211"/>
      <c r="HI14" s="211"/>
      <c r="HJ14" s="211"/>
      <c r="HK14" s="211"/>
      <c r="HL14" s="211"/>
      <c r="HM14" s="211"/>
      <c r="HN14" s="211"/>
      <c r="HO14" s="211"/>
      <c r="HP14" s="211"/>
      <c r="HQ14" s="211"/>
      <c r="HR14" s="211"/>
      <c r="HS14" s="211"/>
      <c r="HT14" s="211"/>
      <c r="HU14" s="211"/>
      <c r="HV14" s="236"/>
      <c r="HW14" s="211"/>
      <c r="HX14" s="211"/>
      <c r="HY14" s="211"/>
      <c r="HZ14" s="211"/>
      <c r="IA14" s="211"/>
      <c r="IB14" s="211"/>
      <c r="IC14" s="211"/>
      <c r="ID14" s="211"/>
      <c r="IE14" s="211"/>
      <c r="IF14" s="211"/>
      <c r="IG14" s="242"/>
      <c r="IH14" s="236"/>
      <c r="II14" s="211"/>
      <c r="IJ14" s="211"/>
      <c r="IK14" s="211"/>
      <c r="IL14" s="211"/>
      <c r="IM14" s="211"/>
      <c r="IN14" s="211"/>
      <c r="IO14" s="211"/>
      <c r="IP14" s="211"/>
      <c r="IQ14" s="211"/>
      <c r="IR14" s="211"/>
      <c r="IS14" s="242"/>
      <c r="IT14" s="236"/>
      <c r="IU14" s="211"/>
      <c r="IV14" s="211"/>
      <c r="IW14" s="211"/>
      <c r="IX14" s="211"/>
      <c r="IY14" s="211"/>
      <c r="IZ14" s="211"/>
      <c r="JA14" s="211"/>
      <c r="JB14" s="211"/>
      <c r="JC14" s="211"/>
      <c r="JD14" s="211"/>
      <c r="JE14" s="211"/>
      <c r="JF14" s="236"/>
      <c r="JG14" s="211"/>
      <c r="JH14" s="211"/>
      <c r="JI14" s="211"/>
      <c r="JJ14" s="211"/>
      <c r="JK14" s="211"/>
      <c r="JL14" s="211"/>
      <c r="JM14" s="211"/>
      <c r="JN14" s="211"/>
      <c r="JO14" s="211"/>
      <c r="JP14" s="211"/>
      <c r="JQ14" s="242"/>
      <c r="JR14" s="236"/>
      <c r="JS14" s="211"/>
      <c r="JT14" s="211"/>
      <c r="JU14" s="211"/>
      <c r="JV14" s="211"/>
      <c r="JW14" s="211"/>
      <c r="JX14" s="211"/>
      <c r="JY14" s="211"/>
      <c r="JZ14" s="211"/>
      <c r="KA14" s="211"/>
      <c r="KB14" s="211"/>
      <c r="KC14" s="242"/>
      <c r="KD14" s="236"/>
      <c r="KE14" s="211"/>
      <c r="KF14" s="211"/>
      <c r="KG14" s="211"/>
      <c r="KH14" s="211"/>
      <c r="KI14" s="211"/>
      <c r="KJ14" s="211"/>
      <c r="KK14" s="211"/>
      <c r="KL14" s="211"/>
      <c r="KM14" s="211"/>
      <c r="KN14" s="211"/>
      <c r="KO14" s="242"/>
      <c r="KP14" s="236"/>
      <c r="KQ14" s="211"/>
      <c r="KR14" s="211"/>
      <c r="KS14" s="211"/>
      <c r="KT14" s="211"/>
      <c r="KU14" s="211"/>
      <c r="KV14" s="211"/>
      <c r="KW14" s="211"/>
      <c r="KX14" s="211"/>
      <c r="KY14" s="211"/>
      <c r="KZ14" s="211"/>
      <c r="LA14" s="242"/>
      <c r="LB14" s="236"/>
      <c r="LC14" s="211"/>
      <c r="LD14" s="211"/>
      <c r="LE14" s="211"/>
      <c r="LF14" s="211"/>
      <c r="LG14" s="211"/>
      <c r="LH14" s="211"/>
      <c r="LI14" s="211"/>
      <c r="LJ14" s="211"/>
      <c r="LK14" s="211"/>
      <c r="LL14" s="211"/>
      <c r="LM14" s="242"/>
    </row>
    <row r="15" spans="1:326" ht="27.75" customHeight="1" x14ac:dyDescent="0.45">
      <c r="A15" s="228" t="s">
        <v>197</v>
      </c>
      <c r="B15" s="236">
        <v>109.00246099547699</v>
      </c>
      <c r="C15" s="211">
        <v>101.51117313270198</v>
      </c>
      <c r="D15" s="211">
        <v>99.524112717533995</v>
      </c>
      <c r="E15" s="211">
        <v>95.622090761624989</v>
      </c>
      <c r="F15" s="259">
        <v>101.386263148794</v>
      </c>
      <c r="G15" s="259">
        <v>102.67872724044518</v>
      </c>
      <c r="H15" s="259">
        <v>107.30772612717419</v>
      </c>
      <c r="I15" s="259">
        <v>108.86193696721799</v>
      </c>
      <c r="J15" s="259">
        <v>101.6894251428712</v>
      </c>
      <c r="K15" s="237">
        <v>113.55226997178518</v>
      </c>
      <c r="L15" s="237">
        <v>129.71202867172497</v>
      </c>
      <c r="M15" s="237">
        <v>158.59558381307818</v>
      </c>
      <c r="N15" s="237">
        <v>153.1883666347037</v>
      </c>
      <c r="O15" s="237">
        <v>147.1826533412237</v>
      </c>
      <c r="P15" s="237">
        <v>152.54489788843455</v>
      </c>
      <c r="Q15" s="237">
        <v>158.22178585078319</v>
      </c>
      <c r="R15" s="237">
        <v>160.23149289284319</v>
      </c>
      <c r="S15" s="237">
        <v>167.63170743912522</v>
      </c>
      <c r="T15" s="237">
        <v>175.74145849018899</v>
      </c>
      <c r="U15" s="237">
        <v>181.35826344289083</v>
      </c>
      <c r="V15" s="237">
        <v>185.06261457985875</v>
      </c>
      <c r="W15" s="237">
        <v>190.87263770239076</v>
      </c>
      <c r="X15" s="237">
        <v>219.04915431948075</v>
      </c>
      <c r="Y15" s="237">
        <v>263.55458452764282</v>
      </c>
      <c r="Z15" s="237">
        <v>257.63799833865676</v>
      </c>
      <c r="AA15" s="237">
        <v>244.37888517295173</v>
      </c>
      <c r="AB15" s="237">
        <v>237.15607900646071</v>
      </c>
      <c r="AC15" s="237">
        <v>234.63656338534472</v>
      </c>
      <c r="AD15" s="237">
        <v>234.93149461349145</v>
      </c>
      <c r="AE15" s="237">
        <v>231.00764714432373</v>
      </c>
      <c r="AF15" s="237">
        <v>232.83695251332372</v>
      </c>
      <c r="AG15" s="237">
        <v>233.12523619924173</v>
      </c>
      <c r="AH15" s="237">
        <v>236.85922699898799</v>
      </c>
      <c r="AI15" s="237">
        <v>248.13694696429874</v>
      </c>
      <c r="AJ15" s="237">
        <v>274.30229278198567</v>
      </c>
      <c r="AK15" s="237">
        <v>308.98629830863268</v>
      </c>
      <c r="AL15" s="237">
        <v>287.90943349513964</v>
      </c>
      <c r="AM15" s="237">
        <v>273.64911133378365</v>
      </c>
      <c r="AN15" s="237">
        <v>275.3576404569007</v>
      </c>
      <c r="AO15" s="237">
        <v>275.85972815769435</v>
      </c>
      <c r="AP15" s="237">
        <v>271.51988042463239</v>
      </c>
      <c r="AQ15" s="237">
        <v>279.50183880873237</v>
      </c>
      <c r="AR15" s="237">
        <v>290.08227587073441</v>
      </c>
      <c r="AS15" s="237">
        <v>293.78985783102331</v>
      </c>
      <c r="AT15" s="237">
        <v>295.53207475302929</v>
      </c>
      <c r="AU15" s="237">
        <v>343.42219778039805</v>
      </c>
      <c r="AV15" s="237">
        <v>402.58329942940298</v>
      </c>
      <c r="AW15" s="237">
        <v>467.16169052485611</v>
      </c>
      <c r="AX15" s="237">
        <v>438.23389362435705</v>
      </c>
      <c r="AY15" s="237">
        <v>410.8</v>
      </c>
      <c r="AZ15" s="237">
        <v>394.408738471915</v>
      </c>
      <c r="BA15" s="237">
        <v>404.74132466497804</v>
      </c>
      <c r="BB15" s="237">
        <v>410.32292936454508</v>
      </c>
      <c r="BC15" s="211">
        <v>420.97343179481504</v>
      </c>
      <c r="BD15" s="211">
        <v>408.78236082564644</v>
      </c>
      <c r="BE15" s="211">
        <v>414.20861814960148</v>
      </c>
      <c r="BF15" s="211">
        <v>410.51493236171927</v>
      </c>
      <c r="BG15" s="211">
        <v>455.24952384875434</v>
      </c>
      <c r="BH15" s="211">
        <v>479.34782479982442</v>
      </c>
      <c r="BI15" s="211">
        <v>633.77641336326553</v>
      </c>
      <c r="BJ15" s="252">
        <v>598.68230510974161</v>
      </c>
      <c r="BK15" s="252">
        <v>552.34988610962557</v>
      </c>
      <c r="BL15" s="239">
        <v>526.4834020020046</v>
      </c>
      <c r="BM15" s="230">
        <v>556.18084002444664</v>
      </c>
      <c r="BN15" s="211">
        <v>561.40832304352045</v>
      </c>
      <c r="BO15" s="211">
        <v>570.55892537849252</v>
      </c>
      <c r="BP15" s="211">
        <v>563.65662591249566</v>
      </c>
      <c r="BQ15" s="211">
        <v>553.89324280004359</v>
      </c>
      <c r="BR15" s="211">
        <v>559.29090654986567</v>
      </c>
      <c r="BS15" s="211">
        <v>602.74275541828763</v>
      </c>
      <c r="BT15" s="211">
        <v>646.27768103941253</v>
      </c>
      <c r="BU15" s="211">
        <v>730.33550551199755</v>
      </c>
      <c r="BV15" s="211">
        <v>677.56087265185067</v>
      </c>
      <c r="BW15" s="211">
        <v>638.14788877980664</v>
      </c>
      <c r="BX15" s="237">
        <v>637.51145738988748</v>
      </c>
      <c r="BY15" s="237">
        <v>638.89300250265808</v>
      </c>
      <c r="BZ15" s="237">
        <v>646.08622043703554</v>
      </c>
      <c r="CA15" s="237">
        <v>641.24793806862556</v>
      </c>
      <c r="CB15" s="237">
        <v>633.21739112408147</v>
      </c>
      <c r="CC15" s="237">
        <v>633.72336997807054</v>
      </c>
      <c r="CD15" s="241">
        <v>651.38054616563761</v>
      </c>
      <c r="CE15" s="237">
        <v>686.38601989096753</v>
      </c>
      <c r="CF15" s="237">
        <v>737.25470109807259</v>
      </c>
      <c r="CG15" s="237">
        <v>802.59449181920354</v>
      </c>
      <c r="CH15" s="237">
        <v>752.07206169621259</v>
      </c>
      <c r="CI15" s="211">
        <v>719.96239677335166</v>
      </c>
      <c r="CJ15" s="211">
        <v>718.71043125972062</v>
      </c>
      <c r="CK15" s="211">
        <v>742.90835006955353</v>
      </c>
      <c r="CL15" s="211">
        <v>762.49163524938251</v>
      </c>
      <c r="CM15" s="211">
        <v>762.04294107862961</v>
      </c>
      <c r="CN15" s="211">
        <v>762.3703858526485</v>
      </c>
      <c r="CO15" s="211">
        <v>766.60946686486056</v>
      </c>
      <c r="CP15" s="211">
        <v>769.8452226313035</v>
      </c>
      <c r="CQ15" s="211">
        <v>795.93743814461357</v>
      </c>
      <c r="CR15" s="211">
        <v>884.5815191724846</v>
      </c>
      <c r="CS15" s="211">
        <v>1019.5967249363486</v>
      </c>
      <c r="CT15" s="211">
        <v>912.8717570884146</v>
      </c>
      <c r="CU15" s="211">
        <v>866.05655923989264</v>
      </c>
      <c r="CV15" s="211">
        <v>876.59717361065145</v>
      </c>
      <c r="CW15" s="211">
        <v>865.52404407373467</v>
      </c>
      <c r="CX15" s="211">
        <v>867.35010547974946</v>
      </c>
      <c r="CY15" s="211">
        <v>862.48822226535867</v>
      </c>
      <c r="CZ15" s="211">
        <v>914.14490033330003</v>
      </c>
      <c r="DA15" s="211">
        <v>888.64281130410006</v>
      </c>
      <c r="DB15" s="211">
        <v>990.36072664360006</v>
      </c>
      <c r="DC15" s="211">
        <v>1099.5099482428491</v>
      </c>
      <c r="DD15" s="211">
        <v>1131.5320928641002</v>
      </c>
      <c r="DE15" s="211">
        <v>1302.1814395201002</v>
      </c>
      <c r="DF15" s="211">
        <v>1185.2664029482999</v>
      </c>
      <c r="DG15" s="211">
        <v>1145.8872957115498</v>
      </c>
      <c r="DH15" s="211">
        <v>1130.3308106070558</v>
      </c>
      <c r="DI15" s="211">
        <v>1145.3774015516935</v>
      </c>
      <c r="DJ15" s="211">
        <v>1141.7613592930002</v>
      </c>
      <c r="DK15" s="211">
        <v>1130.115796899375</v>
      </c>
      <c r="DL15" s="211">
        <v>1152.6624682841425</v>
      </c>
      <c r="DM15" s="211">
        <v>1174.7909319534028</v>
      </c>
      <c r="DN15" s="211">
        <v>1235.907414749764</v>
      </c>
      <c r="DO15" s="211">
        <v>1355.6346732555178</v>
      </c>
      <c r="DP15" s="211">
        <v>1434.915458595166</v>
      </c>
      <c r="DQ15" s="211">
        <v>1730.735300356466</v>
      </c>
      <c r="DR15" s="211">
        <v>1554.3947527711578</v>
      </c>
      <c r="DS15" s="211">
        <v>1443.1938291529809</v>
      </c>
      <c r="DT15" s="211">
        <v>1421.2666154987749</v>
      </c>
      <c r="DU15" s="211">
        <v>1475.915453016456</v>
      </c>
      <c r="DV15" s="211">
        <v>1414.3452307117561</v>
      </c>
      <c r="DW15" s="211">
        <v>1399.0367870315199</v>
      </c>
      <c r="DX15" s="211">
        <v>1451.5572829907294</v>
      </c>
      <c r="DY15" s="211">
        <v>1459.7906361085898</v>
      </c>
      <c r="DZ15" s="211">
        <v>1516.2418173844012</v>
      </c>
      <c r="EA15" s="211">
        <v>1783.97890602863</v>
      </c>
      <c r="EB15" s="211">
        <v>1919.2445787731585</v>
      </c>
      <c r="EC15" s="211">
        <v>2082.4421053610013</v>
      </c>
      <c r="ED15" s="211">
        <v>1941.0224396445515</v>
      </c>
      <c r="EE15" s="211">
        <v>1853.3430759404318</v>
      </c>
      <c r="EF15" s="211">
        <v>1841.2067317388198</v>
      </c>
      <c r="EG15" s="211">
        <v>1869.6715208206917</v>
      </c>
      <c r="EH15" s="211">
        <v>1852.0706429917379</v>
      </c>
      <c r="EI15" s="211">
        <v>1841.8085337137095</v>
      </c>
      <c r="EJ15" s="211">
        <v>1900.2245944759322</v>
      </c>
      <c r="EK15" s="211">
        <v>1893.2658286291719</v>
      </c>
      <c r="EL15" s="211">
        <v>2061.9358254399899</v>
      </c>
      <c r="EM15" s="211">
        <v>2420.430470573011</v>
      </c>
      <c r="EN15" s="211">
        <v>2579.6402763222823</v>
      </c>
      <c r="EO15" s="211">
        <v>2927.2015159728971</v>
      </c>
      <c r="EP15" s="211">
        <v>2745.0012217829367</v>
      </c>
      <c r="EQ15" s="211">
        <v>2582.3749361528276</v>
      </c>
      <c r="ER15" s="211">
        <v>2606.1230023900002</v>
      </c>
      <c r="ES15" s="211">
        <v>2762.4941055000004</v>
      </c>
      <c r="ET15" s="211">
        <v>2767.7237720000003</v>
      </c>
      <c r="EU15" s="211">
        <v>2786.3047891841566</v>
      </c>
      <c r="EV15" s="211">
        <v>2720.8222641900015</v>
      </c>
      <c r="EW15" s="211">
        <v>2769.63450341</v>
      </c>
      <c r="EX15" s="211">
        <v>2877.3115842600018</v>
      </c>
      <c r="EY15" s="211">
        <v>3273.1212773844936</v>
      </c>
      <c r="EZ15" s="211">
        <v>3316.3317887922913</v>
      </c>
      <c r="FA15" s="211">
        <v>3763.2652705681057</v>
      </c>
      <c r="FB15" s="211">
        <v>3610.1394994508009</v>
      </c>
      <c r="FC15" s="211">
        <v>3385.718422680497</v>
      </c>
      <c r="FD15" s="211">
        <v>3488.8940909700004</v>
      </c>
      <c r="FE15" s="211">
        <v>3551.0723559693115</v>
      </c>
      <c r="FF15" s="211">
        <v>3608.6912415199995</v>
      </c>
      <c r="FG15" s="211">
        <v>3638.4729241700011</v>
      </c>
      <c r="FH15" s="211">
        <v>3684.5966658900002</v>
      </c>
      <c r="FI15" s="211">
        <v>3761.0039750100013</v>
      </c>
      <c r="FJ15" s="211">
        <v>3847.7697326210027</v>
      </c>
      <c r="FK15" s="211">
        <v>4081.2190722644505</v>
      </c>
      <c r="FL15" s="211">
        <v>4569.83632476</v>
      </c>
      <c r="FM15" s="211">
        <v>4918.5557794489996</v>
      </c>
      <c r="FN15" s="211">
        <v>4630.0226096899996</v>
      </c>
      <c r="FO15" s="211">
        <v>4353.5151826400006</v>
      </c>
      <c r="FP15" s="211">
        <v>4501.9507375800004</v>
      </c>
      <c r="FQ15" s="211">
        <v>4366.0512830100006</v>
      </c>
      <c r="FR15" s="211">
        <v>4490.6462674614195</v>
      </c>
      <c r="FS15" s="211">
        <v>4301.0229275256143</v>
      </c>
      <c r="FT15" s="211">
        <v>4252.1532561282702</v>
      </c>
      <c r="FU15" s="211">
        <v>4366.0805362099991</v>
      </c>
      <c r="FV15" s="211">
        <v>4292.6791618798461</v>
      </c>
      <c r="FW15" s="211">
        <v>4686.163722385013</v>
      </c>
      <c r="FX15" s="211">
        <v>5007.3751465471059</v>
      </c>
      <c r="FY15" s="211">
        <v>5499.6758631360426</v>
      </c>
      <c r="FZ15" s="211">
        <v>5156.0998144835803</v>
      </c>
      <c r="GA15" s="211">
        <v>5055.0465180828251</v>
      </c>
      <c r="GB15" s="211">
        <v>5012.076839264987</v>
      </c>
      <c r="GC15" s="211">
        <v>5346.4073028400026</v>
      </c>
      <c r="GD15" s="211">
        <v>5406.6927576999997</v>
      </c>
      <c r="GE15" s="211">
        <v>5276.1189718899977</v>
      </c>
      <c r="GF15" s="211">
        <v>5425.3184389499993</v>
      </c>
      <c r="GG15" s="211">
        <v>5585.8073872999967</v>
      </c>
      <c r="GH15" s="211">
        <v>5535.8481402599973</v>
      </c>
      <c r="GI15" s="211">
        <v>5927.4285218799996</v>
      </c>
      <c r="GJ15" s="211">
        <v>6267.6972971900004</v>
      </c>
      <c r="GK15" s="211">
        <v>6896.2194736499978</v>
      </c>
      <c r="GL15" s="211">
        <v>6896.2194704200001</v>
      </c>
      <c r="GM15" s="211">
        <v>6463.7837400699964</v>
      </c>
      <c r="GN15" s="211">
        <v>6575.8037148099993</v>
      </c>
      <c r="GO15" s="211">
        <v>6600.2194156499982</v>
      </c>
      <c r="GP15" s="211">
        <v>6510.5647619099955</v>
      </c>
      <c r="GQ15" s="211">
        <v>6537.1765432699967</v>
      </c>
      <c r="GR15" s="211">
        <v>6510.7010881099959</v>
      </c>
      <c r="GS15" s="211">
        <v>6605.8896020099983</v>
      </c>
      <c r="GT15" s="211">
        <v>6610.6426377700018</v>
      </c>
      <c r="GU15" s="211">
        <v>7583.9673912999988</v>
      </c>
      <c r="GV15" s="211">
        <v>7517.2705113199991</v>
      </c>
      <c r="GW15" s="211">
        <v>8503.7186644899994</v>
      </c>
      <c r="GX15" s="211">
        <v>8088.039524509998</v>
      </c>
      <c r="GY15" s="211">
        <v>7601.394085060002</v>
      </c>
      <c r="GZ15" s="211">
        <v>7572.5728183600013</v>
      </c>
      <c r="HA15" s="211">
        <v>7579.4727367500009</v>
      </c>
      <c r="HB15" s="211">
        <v>7458.2230892200005</v>
      </c>
      <c r="HC15" s="211">
        <v>7625.1120192799954</v>
      </c>
      <c r="HD15" s="211">
        <v>7542.5653724300028</v>
      </c>
      <c r="HE15" s="211">
        <v>7584.2656014399954</v>
      </c>
      <c r="HF15" s="211">
        <v>7705.6430581199929</v>
      </c>
      <c r="HG15" s="211">
        <v>8386.9723297099918</v>
      </c>
      <c r="HH15" s="211">
        <v>9040.4516819100027</v>
      </c>
      <c r="HI15" s="211">
        <v>10139.806711869998</v>
      </c>
      <c r="HJ15" s="211">
        <v>9416.5570065099928</v>
      </c>
      <c r="HK15" s="211">
        <v>9051.4173971999971</v>
      </c>
      <c r="HL15" s="211">
        <v>9261.4988229999981</v>
      </c>
      <c r="HM15" s="211">
        <v>9113.0318106299928</v>
      </c>
      <c r="HN15" s="211">
        <v>8898.7788169799987</v>
      </c>
      <c r="HO15" s="211">
        <v>8807.0066885999931</v>
      </c>
      <c r="HP15" s="211">
        <v>8545.5431453699966</v>
      </c>
      <c r="HQ15" s="211">
        <v>8724.7310117500001</v>
      </c>
      <c r="HR15" s="211">
        <v>8587.7643740100048</v>
      </c>
      <c r="HS15" s="211">
        <v>9189.5573178600025</v>
      </c>
      <c r="HT15" s="211">
        <v>9869.4861295999926</v>
      </c>
      <c r="HU15" s="211">
        <v>10707.891347279996</v>
      </c>
      <c r="HV15" s="236">
        <v>9989.5624598700033</v>
      </c>
      <c r="HW15" s="211">
        <v>9792.3251564600014</v>
      </c>
      <c r="HX15" s="211">
        <v>9964.3155233099988</v>
      </c>
      <c r="HY15" s="211">
        <v>10024.865845529997</v>
      </c>
      <c r="HZ15" s="211">
        <v>9774.4435536499932</v>
      </c>
      <c r="IA15" s="211">
        <v>9715.6183967999987</v>
      </c>
      <c r="IB15" s="211">
        <v>9543.1164390399954</v>
      </c>
      <c r="IC15" s="211">
        <v>9675.9906191299997</v>
      </c>
      <c r="ID15" s="211">
        <v>9747.7611922300075</v>
      </c>
      <c r="IE15" s="211">
        <v>10372.920781430003</v>
      </c>
      <c r="IF15" s="211">
        <v>11176.651049819997</v>
      </c>
      <c r="IG15" s="242">
        <v>11940.913318389994</v>
      </c>
      <c r="IH15" s="236">
        <v>11359.958420429999</v>
      </c>
      <c r="II15" s="211">
        <v>11174.95878698</v>
      </c>
      <c r="IJ15" s="211">
        <v>11291.109841269998</v>
      </c>
      <c r="IK15" s="211">
        <v>11143.382429339999</v>
      </c>
      <c r="IL15" s="211">
        <v>11033.229451620005</v>
      </c>
      <c r="IM15" s="211">
        <v>10840.437360239996</v>
      </c>
      <c r="IN15" s="211">
        <v>10950.336477240004</v>
      </c>
      <c r="IO15" s="211">
        <v>11329.656656770001</v>
      </c>
      <c r="IP15" s="211">
        <v>11419.943245809998</v>
      </c>
      <c r="IQ15" s="211">
        <v>12298.186199070002</v>
      </c>
      <c r="IR15" s="211">
        <v>13179.572676760006</v>
      </c>
      <c r="IS15" s="242">
        <v>14335.531107280007</v>
      </c>
      <c r="IT15" s="236">
        <v>13608.548374539998</v>
      </c>
      <c r="IU15" s="211">
        <v>13392.901941863001</v>
      </c>
      <c r="IV15" s="211">
        <v>13647.530037289995</v>
      </c>
      <c r="IW15" s="211">
        <v>14314.556957530003</v>
      </c>
      <c r="IX15" s="211">
        <v>14489.236828050007</v>
      </c>
      <c r="IY15" s="211">
        <v>14817.444330299995</v>
      </c>
      <c r="IZ15" s="211">
        <v>15483.171955169999</v>
      </c>
      <c r="JA15" s="211">
        <v>15781.853002169999</v>
      </c>
      <c r="JB15" s="211">
        <v>16406.209125670004</v>
      </c>
      <c r="JC15" s="211">
        <v>17709.264535209993</v>
      </c>
      <c r="JD15" s="211">
        <v>19300.298981629996</v>
      </c>
      <c r="JE15" s="211">
        <v>20889.628073339994</v>
      </c>
      <c r="JF15" s="236">
        <v>19906.21823711001</v>
      </c>
      <c r="JG15" s="211">
        <v>19447.003987039996</v>
      </c>
      <c r="JH15" s="211">
        <v>19324.737013730013</v>
      </c>
      <c r="JI15" s="211">
        <v>19748.36259433001</v>
      </c>
      <c r="JJ15" s="211">
        <v>19112.473298370009</v>
      </c>
      <c r="JK15" s="211">
        <v>18556.969747200008</v>
      </c>
      <c r="JL15" s="211">
        <v>18579.247169420003</v>
      </c>
      <c r="JM15" s="211">
        <v>18663.06351272999</v>
      </c>
      <c r="JN15" s="211">
        <v>18812.374940160011</v>
      </c>
      <c r="JO15" s="211">
        <v>19537.812967350019</v>
      </c>
      <c r="JP15" s="211">
        <v>19507.975592660001</v>
      </c>
      <c r="JQ15" s="242">
        <v>21773.89602969</v>
      </c>
      <c r="JR15" s="236">
        <v>21864.930615270008</v>
      </c>
      <c r="JS15" s="211">
        <v>21658.071542549995</v>
      </c>
      <c r="JT15" s="211">
        <v>22090.808361270017</v>
      </c>
      <c r="JU15" s="211">
        <v>22959.472080820011</v>
      </c>
      <c r="JV15" s="211">
        <v>22612.346317050004</v>
      </c>
      <c r="JW15" s="211">
        <v>22102.317841880009</v>
      </c>
      <c r="JX15" s="211">
        <v>22355.722186810013</v>
      </c>
      <c r="JY15" s="211">
        <v>23075.395654059997</v>
      </c>
      <c r="JZ15" s="211">
        <v>23786.091785160024</v>
      </c>
      <c r="KA15" s="211">
        <v>25674.07368269001</v>
      </c>
      <c r="KB15" s="211">
        <v>29474.642919580005</v>
      </c>
      <c r="KC15" s="242">
        <v>31420.649303110022</v>
      </c>
      <c r="KD15" s="236">
        <v>31010.974782870006</v>
      </c>
      <c r="KE15" s="211">
        <v>31005.818084184073</v>
      </c>
      <c r="KF15" s="211">
        <v>31194.567041052804</v>
      </c>
      <c r="KG15" s="211">
        <v>31338.540959220023</v>
      </c>
      <c r="KH15" s="211">
        <v>31616.663352510004</v>
      </c>
      <c r="KI15" s="211">
        <v>31238.499450280011</v>
      </c>
      <c r="KJ15" s="211">
        <v>31124.868734110012</v>
      </c>
      <c r="KK15" s="211">
        <v>31284.130151630008</v>
      </c>
      <c r="KL15" s="211">
        <v>31834.018214670014</v>
      </c>
      <c r="KM15" s="211">
        <v>33301.236260880003</v>
      </c>
      <c r="KN15" s="211">
        <v>35213.779209660002</v>
      </c>
      <c r="KO15" s="242">
        <v>37620.699019049993</v>
      </c>
      <c r="KP15" s="236">
        <v>36182.30379536999</v>
      </c>
      <c r="KQ15" s="211">
        <v>37132.082631160003</v>
      </c>
      <c r="KR15" s="211">
        <v>39677.642604000015</v>
      </c>
      <c r="KS15" s="211">
        <v>41690.789489650007</v>
      </c>
      <c r="KT15" s="211">
        <v>43382.73920835997</v>
      </c>
      <c r="KU15" s="211">
        <v>44895.555713320013</v>
      </c>
      <c r="KV15" s="211">
        <v>46752.867479210006</v>
      </c>
      <c r="KW15" s="211">
        <v>48951.942962600027</v>
      </c>
      <c r="KX15" s="211">
        <v>52752.780901910002</v>
      </c>
      <c r="KY15" s="211">
        <v>57354.042887640018</v>
      </c>
      <c r="KZ15" s="211">
        <v>62344.825134499995</v>
      </c>
      <c r="LA15" s="242">
        <v>64169.948124480012</v>
      </c>
      <c r="LB15" s="236">
        <v>62612.558651179999</v>
      </c>
      <c r="LC15" s="211">
        <v>61029.73167529999</v>
      </c>
      <c r="LD15" s="211">
        <v>61995.828030880017</v>
      </c>
      <c r="LE15" s="211">
        <v>62695.59608024003</v>
      </c>
      <c r="LF15" s="211">
        <v>62084.369064599996</v>
      </c>
      <c r="LG15" s="211">
        <v>58090.361045259982</v>
      </c>
      <c r="LH15" s="211">
        <v>55641.67</v>
      </c>
      <c r="LI15" s="211">
        <v>56777.34</v>
      </c>
      <c r="LJ15" s="211">
        <v>60197.228929999997</v>
      </c>
      <c r="LK15" s="211">
        <v>65613.744360440003</v>
      </c>
      <c r="LL15" s="211">
        <v>67459.625155520014</v>
      </c>
      <c r="LM15" s="242">
        <v>73898.009002179999</v>
      </c>
    </row>
    <row r="16" spans="1:326" ht="27.75" customHeight="1" x14ac:dyDescent="0.45">
      <c r="A16" s="228" t="s">
        <v>198</v>
      </c>
      <c r="B16" s="236">
        <v>98.318889999999996</v>
      </c>
      <c r="C16" s="211">
        <v>99.624510000000001</v>
      </c>
      <c r="D16" s="211">
        <v>99.884270000000001</v>
      </c>
      <c r="E16" s="211">
        <v>99.532880000000006</v>
      </c>
      <c r="F16" s="259">
        <v>98.389240000000001</v>
      </c>
      <c r="G16" s="259">
        <v>102.89364999999999</v>
      </c>
      <c r="H16" s="259">
        <v>96.186230000000009</v>
      </c>
      <c r="I16" s="259">
        <v>103.28437</v>
      </c>
      <c r="J16" s="259">
        <v>98.555599999999998</v>
      </c>
      <c r="K16" s="237">
        <v>98.236429999999999</v>
      </c>
      <c r="L16" s="237">
        <v>101.48166999999999</v>
      </c>
      <c r="M16" s="237">
        <v>95.724879999999999</v>
      </c>
      <c r="N16" s="237">
        <v>104.339353</v>
      </c>
      <c r="O16" s="237">
        <v>112.47646700000001</v>
      </c>
      <c r="P16" s="237">
        <v>116.45871700000002</v>
      </c>
      <c r="Q16" s="237">
        <v>117.47775700000001</v>
      </c>
      <c r="R16" s="237">
        <v>119.2958</v>
      </c>
      <c r="S16" s="237">
        <v>111.98653300000001</v>
      </c>
      <c r="T16" s="237">
        <v>101.198835</v>
      </c>
      <c r="U16" s="237">
        <v>92.372830000000008</v>
      </c>
      <c r="V16" s="237">
        <v>108.195728</v>
      </c>
      <c r="W16" s="237">
        <v>101.601715</v>
      </c>
      <c r="X16" s="237">
        <v>106.054759</v>
      </c>
      <c r="Y16" s="237">
        <v>88.098740000000006</v>
      </c>
      <c r="Z16" s="237">
        <v>99.105959999999996</v>
      </c>
      <c r="AA16" s="237">
        <v>106.35807999999999</v>
      </c>
      <c r="AB16" s="237">
        <v>114.63146</v>
      </c>
      <c r="AC16" s="237">
        <v>118.80244999999999</v>
      </c>
      <c r="AD16" s="237">
        <v>111.30419000000002</v>
      </c>
      <c r="AE16" s="237">
        <v>106.92043999999999</v>
      </c>
      <c r="AF16" s="237">
        <v>123.79733999999999</v>
      </c>
      <c r="AG16" s="237">
        <v>139.76644000000002</v>
      </c>
      <c r="AH16" s="237">
        <v>154.86866000000001</v>
      </c>
      <c r="AI16" s="237">
        <v>165.89223000000001</v>
      </c>
      <c r="AJ16" s="237">
        <v>186.60315</v>
      </c>
      <c r="AK16" s="237">
        <v>203.18823999999998</v>
      </c>
      <c r="AL16" s="237">
        <v>209.18876</v>
      </c>
      <c r="AM16" s="237">
        <v>212.25412999999998</v>
      </c>
      <c r="AN16" s="237">
        <v>214.03226000000001</v>
      </c>
      <c r="AO16" s="237">
        <v>227.83272000000002</v>
      </c>
      <c r="AP16" s="237">
        <v>241.22992999999997</v>
      </c>
      <c r="AQ16" s="237">
        <v>234.40600000000001</v>
      </c>
      <c r="AR16" s="237">
        <v>244.03399999999999</v>
      </c>
      <c r="AS16" s="237">
        <v>247.45154000000005</v>
      </c>
      <c r="AT16" s="237">
        <v>262.80082999999996</v>
      </c>
      <c r="AU16" s="237">
        <v>276.99642999999998</v>
      </c>
      <c r="AV16" s="237">
        <v>324.66485</v>
      </c>
      <c r="AW16" s="237">
        <v>354.64100999999999</v>
      </c>
      <c r="AX16" s="237">
        <v>351.83874000000003</v>
      </c>
      <c r="AY16" s="237">
        <v>381.00910765911203</v>
      </c>
      <c r="AZ16" s="237">
        <v>366.39353999999997</v>
      </c>
      <c r="BA16" s="237">
        <v>340.55455000000001</v>
      </c>
      <c r="BB16" s="237">
        <v>368.41340000000002</v>
      </c>
      <c r="BC16" s="211">
        <v>372.46815999999995</v>
      </c>
      <c r="BD16" s="211">
        <v>418.47928999999999</v>
      </c>
      <c r="BE16" s="211">
        <v>408.00325999999995</v>
      </c>
      <c r="BF16" s="211">
        <v>372.13568999999995</v>
      </c>
      <c r="BG16" s="211">
        <v>450.10094000000004</v>
      </c>
      <c r="BH16" s="211">
        <v>519.22954000000004</v>
      </c>
      <c r="BI16" s="211">
        <v>503.50211999999999</v>
      </c>
      <c r="BJ16" s="252">
        <v>663.96183973742961</v>
      </c>
      <c r="BK16" s="252">
        <v>551.55701198973475</v>
      </c>
      <c r="BL16" s="239">
        <v>548.26152928372312</v>
      </c>
      <c r="BM16" s="211">
        <v>546.12943641514096</v>
      </c>
      <c r="BN16" s="211">
        <v>543.59815243596415</v>
      </c>
      <c r="BO16" s="211">
        <v>581.56875247888263</v>
      </c>
      <c r="BP16" s="211">
        <v>563.19855945024915</v>
      </c>
      <c r="BQ16" s="211">
        <v>604.71655771469193</v>
      </c>
      <c r="BR16" s="211">
        <v>632.5344395956846</v>
      </c>
      <c r="BS16" s="211">
        <v>669.42693087774705</v>
      </c>
      <c r="BT16" s="211">
        <v>761.66114800462094</v>
      </c>
      <c r="BU16" s="211">
        <v>728.06932332765325</v>
      </c>
      <c r="BV16" s="211">
        <v>687.84226841272528</v>
      </c>
      <c r="BW16" s="211">
        <v>736.73353283643632</v>
      </c>
      <c r="BX16" s="237">
        <v>737.710436292243</v>
      </c>
      <c r="BY16" s="237">
        <v>718.75146427571678</v>
      </c>
      <c r="BZ16" s="237">
        <v>701.47190608630012</v>
      </c>
      <c r="CA16" s="237">
        <v>692.2587871081646</v>
      </c>
      <c r="CB16" s="237">
        <v>644.68363450478944</v>
      </c>
      <c r="CC16" s="237">
        <v>724.806645527299</v>
      </c>
      <c r="CD16" s="241">
        <v>710.20216507722432</v>
      </c>
      <c r="CE16" s="237">
        <v>747.10853821038859</v>
      </c>
      <c r="CF16" s="237">
        <v>728.58523296342366</v>
      </c>
      <c r="CG16" s="237">
        <v>748.34926082528307</v>
      </c>
      <c r="CH16" s="237">
        <v>846.15361597054527</v>
      </c>
      <c r="CI16" s="211">
        <v>887.46585448068811</v>
      </c>
      <c r="CJ16" s="211">
        <v>849.1281824720262</v>
      </c>
      <c r="CK16" s="211">
        <v>887.94897960884293</v>
      </c>
      <c r="CL16" s="211">
        <v>908.37705948747066</v>
      </c>
      <c r="CM16" s="211">
        <v>936.03301133972411</v>
      </c>
      <c r="CN16" s="211">
        <v>972.19721005538054</v>
      </c>
      <c r="CO16" s="211">
        <v>966.97257049571181</v>
      </c>
      <c r="CP16" s="211">
        <v>977.2215472615112</v>
      </c>
      <c r="CQ16" s="211">
        <v>1024.5150337634971</v>
      </c>
      <c r="CR16" s="211">
        <v>1020.1429284070003</v>
      </c>
      <c r="CS16" s="211">
        <v>1075.232698678504</v>
      </c>
      <c r="CT16" s="211">
        <v>1209.1695323240747</v>
      </c>
      <c r="CU16" s="211">
        <v>1169.2610424388465</v>
      </c>
      <c r="CV16" s="211">
        <v>1149.3152618816539</v>
      </c>
      <c r="CW16" s="211">
        <v>1257.7211890391666</v>
      </c>
      <c r="CX16" s="211">
        <v>1307.9865336978705</v>
      </c>
      <c r="CY16" s="211">
        <v>1221.3936468570128</v>
      </c>
      <c r="CZ16" s="211">
        <v>1293.0391121544471</v>
      </c>
      <c r="DA16" s="211">
        <v>1245.6557337036234</v>
      </c>
      <c r="DB16" s="211">
        <v>1301.7358680971595</v>
      </c>
      <c r="DC16" s="211">
        <v>1519.722421096898</v>
      </c>
      <c r="DD16" s="211">
        <v>1609.5820321872011</v>
      </c>
      <c r="DE16" s="211">
        <v>1628.883235335639</v>
      </c>
      <c r="DF16" s="211">
        <v>1506.987901872342</v>
      </c>
      <c r="DG16" s="211">
        <v>1567.1305188022848</v>
      </c>
      <c r="DH16" s="211">
        <v>1696.0934554499879</v>
      </c>
      <c r="DI16" s="211">
        <v>1637.6515488420011</v>
      </c>
      <c r="DJ16" s="211">
        <v>1830.6655127570214</v>
      </c>
      <c r="DK16" s="211">
        <v>1659.769058061778</v>
      </c>
      <c r="DL16" s="211">
        <v>1757.061463793782</v>
      </c>
      <c r="DM16" s="211">
        <v>1691.0733661323416</v>
      </c>
      <c r="DN16" s="211">
        <v>1795.5420618595206</v>
      </c>
      <c r="DO16" s="211">
        <v>1795.4801274515992</v>
      </c>
      <c r="DP16" s="211">
        <v>1903.131561071556</v>
      </c>
      <c r="DQ16" s="211">
        <v>2137.8337116665225</v>
      </c>
      <c r="DR16" s="211">
        <v>2110.9183017032556</v>
      </c>
      <c r="DS16" s="211">
        <v>1968.0394572353425</v>
      </c>
      <c r="DT16" s="211">
        <v>1963.4607578676989</v>
      </c>
      <c r="DU16" s="211">
        <v>1948.3983855070308</v>
      </c>
      <c r="DV16" s="211">
        <v>2052.55902704051</v>
      </c>
      <c r="DW16" s="211">
        <v>2057.3233331934753</v>
      </c>
      <c r="DX16" s="211">
        <v>2041.3196821096083</v>
      </c>
      <c r="DY16" s="211">
        <v>1942.5340033394307</v>
      </c>
      <c r="DZ16" s="211">
        <v>1990.5988350214805</v>
      </c>
      <c r="EA16" s="211">
        <v>2107.6778566156927</v>
      </c>
      <c r="EB16" s="211">
        <v>2307.0919702200749</v>
      </c>
      <c r="EC16" s="211">
        <v>2065.2880067491751</v>
      </c>
      <c r="ED16" s="211">
        <v>2358.7538802401959</v>
      </c>
      <c r="EE16" s="211">
        <v>2280.9336741106144</v>
      </c>
      <c r="EF16" s="211">
        <v>2471.6266792098172</v>
      </c>
      <c r="EG16" s="211">
        <v>2383.1063087826001</v>
      </c>
      <c r="EH16" s="211">
        <v>2502.180948763425</v>
      </c>
      <c r="EI16" s="211">
        <v>2474.2551588062061</v>
      </c>
      <c r="EJ16" s="211">
        <v>2598.2334437042973</v>
      </c>
      <c r="EK16" s="211">
        <v>2588.4371850137268</v>
      </c>
      <c r="EL16" s="211">
        <v>2704.6821697562718</v>
      </c>
      <c r="EM16" s="211">
        <v>2971.6444177784128</v>
      </c>
      <c r="EN16" s="211">
        <v>3237.2394172015338</v>
      </c>
      <c r="EO16" s="211">
        <v>3474.6158209046166</v>
      </c>
      <c r="EP16" s="211">
        <v>3454.7010191382551</v>
      </c>
      <c r="EQ16" s="211">
        <v>3472.7273050886338</v>
      </c>
      <c r="ER16" s="211">
        <v>3833.4893097108147</v>
      </c>
      <c r="ES16" s="211">
        <v>3900.6357359908329</v>
      </c>
      <c r="ET16" s="211">
        <v>3770.2149395325118</v>
      </c>
      <c r="EU16" s="211">
        <v>3874.6562014201363</v>
      </c>
      <c r="EV16" s="211">
        <v>3973.7111422817361</v>
      </c>
      <c r="EW16" s="211">
        <v>4021.8055063480274</v>
      </c>
      <c r="EX16" s="211">
        <v>4286.9818347777964</v>
      </c>
      <c r="EY16" s="211">
        <v>4800.1994098177274</v>
      </c>
      <c r="EZ16" s="211">
        <v>4859.2456722528705</v>
      </c>
      <c r="FA16" s="211">
        <v>4951.1385603644558</v>
      </c>
      <c r="FB16" s="211">
        <v>4865.7006080823585</v>
      </c>
      <c r="FC16" s="211">
        <v>4868.9515435231797</v>
      </c>
      <c r="FD16" s="211">
        <v>4636.2913110000345</v>
      </c>
      <c r="FE16" s="211">
        <v>5063.478768017394</v>
      </c>
      <c r="FF16" s="211">
        <v>5201.5945098354405</v>
      </c>
      <c r="FG16" s="211">
        <v>5624.0006508965671</v>
      </c>
      <c r="FH16" s="211">
        <v>5364.4752801500763</v>
      </c>
      <c r="FI16" s="211">
        <v>5270.3617471036414</v>
      </c>
      <c r="FJ16" s="211">
        <v>5437.6103289900693</v>
      </c>
      <c r="FK16" s="211">
        <v>5667.6524569097228</v>
      </c>
      <c r="FL16" s="211">
        <v>6109.6916869842335</v>
      </c>
      <c r="FM16" s="211">
        <v>6238.1772536345388</v>
      </c>
      <c r="FN16" s="211">
        <v>6041.2058496624668</v>
      </c>
      <c r="FO16" s="211">
        <v>6396.1268396228579</v>
      </c>
      <c r="FP16" s="211">
        <v>6230.9141726581665</v>
      </c>
      <c r="FQ16" s="211">
        <v>6539.7416970675467</v>
      </c>
      <c r="FR16" s="211">
        <v>6402.7698625043959</v>
      </c>
      <c r="FS16" s="211">
        <v>6650.1665760455426</v>
      </c>
      <c r="FT16" s="211">
        <v>7023.50441945489</v>
      </c>
      <c r="FU16" s="211">
        <v>6783.8461056806727</v>
      </c>
      <c r="FV16" s="211">
        <v>7259.4756860369107</v>
      </c>
      <c r="FW16" s="211">
        <v>7484.7854496890577</v>
      </c>
      <c r="FX16" s="211">
        <v>7554.4573596358496</v>
      </c>
      <c r="FY16" s="211">
        <v>7402.8430128321888</v>
      </c>
      <c r="FZ16" s="211">
        <v>8293.6999360197588</v>
      </c>
      <c r="GA16" s="211">
        <v>8474.5713862769808</v>
      </c>
      <c r="GB16" s="211">
        <v>8627.5181488864237</v>
      </c>
      <c r="GC16" s="211">
        <v>8646.5355412200006</v>
      </c>
      <c r="GD16" s="211">
        <v>8896.5382892699963</v>
      </c>
      <c r="GE16" s="211">
        <v>8966.9395205500023</v>
      </c>
      <c r="GF16" s="211">
        <v>9417.6658737500002</v>
      </c>
      <c r="GG16" s="211">
        <v>8751.3861538300007</v>
      </c>
      <c r="GH16" s="211">
        <v>9084.0555117900003</v>
      </c>
      <c r="GI16" s="211">
        <v>9525.1849601500016</v>
      </c>
      <c r="GJ16" s="211">
        <v>10439.735186610002</v>
      </c>
      <c r="GK16" s="211">
        <v>10361.288094799998</v>
      </c>
      <c r="GL16" s="211">
        <v>10353.482284799999</v>
      </c>
      <c r="GM16" s="211">
        <v>10526.35523046</v>
      </c>
      <c r="GN16" s="211">
        <v>10340.99460871</v>
      </c>
      <c r="GO16" s="211">
        <v>10622.356929540001</v>
      </c>
      <c r="GP16" s="211">
        <v>10810.63037348</v>
      </c>
      <c r="GQ16" s="211">
        <v>10718.407370589999</v>
      </c>
      <c r="GR16" s="211">
        <v>10343.093238289999</v>
      </c>
      <c r="GS16" s="211">
        <v>10626.894114859999</v>
      </c>
      <c r="GT16" s="211">
        <v>10913.486149820001</v>
      </c>
      <c r="GU16" s="211">
        <v>11393.001445880003</v>
      </c>
      <c r="GV16" s="211">
        <v>12092.206388359997</v>
      </c>
      <c r="GW16" s="211">
        <v>12514.522373020001</v>
      </c>
      <c r="GX16" s="211">
        <v>13292.74250712</v>
      </c>
      <c r="GY16" s="211">
        <v>12452.687769700002</v>
      </c>
      <c r="GZ16" s="211">
        <v>12531.869336540001</v>
      </c>
      <c r="HA16" s="211">
        <v>13154.134901949998</v>
      </c>
      <c r="HB16" s="211">
        <v>14239.166140219997</v>
      </c>
      <c r="HC16" s="211">
        <v>12879.881686410003</v>
      </c>
      <c r="HD16" s="211">
        <v>12907.99075886</v>
      </c>
      <c r="HE16" s="211">
        <v>14058.413719440003</v>
      </c>
      <c r="HF16" s="211">
        <v>14127.674893340003</v>
      </c>
      <c r="HG16" s="211">
        <v>15298.933091609997</v>
      </c>
      <c r="HH16" s="211">
        <v>16420.170147680004</v>
      </c>
      <c r="HI16" s="211">
        <v>15936.572067919999</v>
      </c>
      <c r="HJ16" s="211">
        <v>17482.038865129998</v>
      </c>
      <c r="HK16" s="211">
        <v>16750.797252420001</v>
      </c>
      <c r="HL16" s="211">
        <v>16444.845951000003</v>
      </c>
      <c r="HM16" s="211">
        <v>16979.70771237</v>
      </c>
      <c r="HN16" s="211">
        <v>16626.432983219998</v>
      </c>
      <c r="HO16" s="211">
        <v>16836.713225790001</v>
      </c>
      <c r="HP16" s="211">
        <v>18301.469152200003</v>
      </c>
      <c r="HQ16" s="211">
        <v>17427.338308759998</v>
      </c>
      <c r="HR16" s="211">
        <v>16915.549739459999</v>
      </c>
      <c r="HS16" s="211">
        <v>19936.712787239998</v>
      </c>
      <c r="HT16" s="211">
        <v>18782.648585929997</v>
      </c>
      <c r="HU16" s="211">
        <v>19137.277567519999</v>
      </c>
      <c r="HV16" s="236">
        <v>19316.170023119997</v>
      </c>
      <c r="HW16" s="211">
        <v>18742.324251090005</v>
      </c>
      <c r="HX16" s="211">
        <v>20478.168814319997</v>
      </c>
      <c r="HY16" s="211">
        <v>21499.837730670002</v>
      </c>
      <c r="HZ16" s="211">
        <v>22282.354068520002</v>
      </c>
      <c r="IA16" s="211">
        <v>21419.144828919994</v>
      </c>
      <c r="IB16" s="211">
        <v>22799.973450850004</v>
      </c>
      <c r="IC16" s="211">
        <v>23707.022904110003</v>
      </c>
      <c r="ID16" s="211">
        <v>23319.600922619997</v>
      </c>
      <c r="IE16" s="211">
        <v>22838.521784229997</v>
      </c>
      <c r="IF16" s="211">
        <v>23110.395963119998</v>
      </c>
      <c r="IG16" s="242">
        <v>22704.70141311</v>
      </c>
      <c r="IH16" s="236">
        <v>24389.995291679992</v>
      </c>
      <c r="II16" s="211">
        <v>24912.800334129999</v>
      </c>
      <c r="IJ16" s="211">
        <v>27052.813251249998</v>
      </c>
      <c r="IK16" s="211">
        <v>25951.532731610001</v>
      </c>
      <c r="IL16" s="211">
        <v>26809.677966750005</v>
      </c>
      <c r="IM16" s="211">
        <v>27232.337242550002</v>
      </c>
      <c r="IN16" s="211">
        <v>26334.546083930003</v>
      </c>
      <c r="IO16" s="211">
        <v>26819.584164899999</v>
      </c>
      <c r="IP16" s="211">
        <v>28671.377198660004</v>
      </c>
      <c r="IQ16" s="211">
        <v>28427.207592859999</v>
      </c>
      <c r="IR16" s="211">
        <v>29259.407975639991</v>
      </c>
      <c r="IS16" s="242">
        <v>29137.65790839</v>
      </c>
      <c r="IT16" s="236">
        <v>28997.04650896</v>
      </c>
      <c r="IU16" s="211">
        <v>30107.915254484029</v>
      </c>
      <c r="IV16" s="211">
        <v>31043.517105209998</v>
      </c>
      <c r="IW16" s="211">
        <v>31170.49296833</v>
      </c>
      <c r="IX16" s="211">
        <v>33279.406099109998</v>
      </c>
      <c r="IY16" s="211">
        <v>33867.238888290005</v>
      </c>
      <c r="IZ16" s="211">
        <v>33793.083745930002</v>
      </c>
      <c r="JA16" s="211">
        <v>33785.007070899992</v>
      </c>
      <c r="JB16" s="211">
        <v>36332.238567589993</v>
      </c>
      <c r="JC16" s="211">
        <v>36793.201907480005</v>
      </c>
      <c r="JD16" s="211">
        <v>38862.408409999996</v>
      </c>
      <c r="JE16" s="211">
        <v>39936.547860309998</v>
      </c>
      <c r="JF16" s="236">
        <v>39440.156036240005</v>
      </c>
      <c r="JG16" s="211">
        <v>38540.093146860003</v>
      </c>
      <c r="JH16" s="211">
        <v>39823.392276219995</v>
      </c>
      <c r="JI16" s="211">
        <v>38038.376200500003</v>
      </c>
      <c r="JJ16" s="211">
        <v>40106.480498600009</v>
      </c>
      <c r="JK16" s="211">
        <v>41364.142796469991</v>
      </c>
      <c r="JL16" s="211">
        <v>40746.397674339998</v>
      </c>
      <c r="JM16" s="211">
        <v>42285.42753347</v>
      </c>
      <c r="JN16" s="211">
        <v>42341.549718419999</v>
      </c>
      <c r="JO16" s="211">
        <v>43921.138597150013</v>
      </c>
      <c r="JP16" s="211">
        <v>46467.010271259998</v>
      </c>
      <c r="JQ16" s="242">
        <v>47615.414895169997</v>
      </c>
      <c r="JR16" s="236">
        <v>50331.401508879986</v>
      </c>
      <c r="JS16" s="211">
        <v>49283.214597859995</v>
      </c>
      <c r="JT16" s="211">
        <v>46827.885687960013</v>
      </c>
      <c r="JU16" s="211">
        <v>44714.308240511993</v>
      </c>
      <c r="JV16" s="211">
        <v>45450.548939470958</v>
      </c>
      <c r="JW16" s="211">
        <v>44815.033900649993</v>
      </c>
      <c r="JX16" s="211">
        <v>46627.570479509995</v>
      </c>
      <c r="JY16" s="211">
        <v>45982.946214479998</v>
      </c>
      <c r="JZ16" s="211">
        <v>45885.886937849988</v>
      </c>
      <c r="KA16" s="211">
        <v>54100.586344440017</v>
      </c>
      <c r="KB16" s="211">
        <v>52732.923162419997</v>
      </c>
      <c r="KC16" s="242">
        <v>57063.52989807001</v>
      </c>
      <c r="KD16" s="236">
        <v>60202.672287389993</v>
      </c>
      <c r="KE16" s="211">
        <v>61439.021722659018</v>
      </c>
      <c r="KF16" s="211">
        <v>63765.128639475945</v>
      </c>
      <c r="KG16" s="211">
        <v>66184.513708729995</v>
      </c>
      <c r="KH16" s="211">
        <v>62664.220262850016</v>
      </c>
      <c r="KI16" s="211">
        <v>64858.824652150004</v>
      </c>
      <c r="KJ16" s="211">
        <v>65449.711468310001</v>
      </c>
      <c r="KK16" s="211">
        <v>67369.751659169997</v>
      </c>
      <c r="KL16" s="211">
        <v>68567.192201800019</v>
      </c>
      <c r="KM16" s="211">
        <v>71277.993255730005</v>
      </c>
      <c r="KN16" s="211">
        <v>73968.862007470001</v>
      </c>
      <c r="KO16" s="242">
        <v>84163.742556289988</v>
      </c>
      <c r="KP16" s="236">
        <v>80755.723099310009</v>
      </c>
      <c r="KQ16" s="211">
        <v>82712.306740379994</v>
      </c>
      <c r="KR16" s="211">
        <v>84042.52705805999</v>
      </c>
      <c r="KS16" s="211">
        <v>85679.294064059999</v>
      </c>
      <c r="KT16" s="211">
        <v>88713.109500609993</v>
      </c>
      <c r="KU16" s="211">
        <v>90732.188886649994</v>
      </c>
      <c r="KV16" s="211">
        <v>91736.93977016602</v>
      </c>
      <c r="KW16" s="211">
        <v>93278.01032344003</v>
      </c>
      <c r="KX16" s="211">
        <v>101592.71242601999</v>
      </c>
      <c r="KY16" s="211">
        <v>104920.43570336001</v>
      </c>
      <c r="KZ16" s="211">
        <v>103367.7560415</v>
      </c>
      <c r="LA16" s="242">
        <v>104140.04452528998</v>
      </c>
      <c r="LB16" s="236">
        <v>102714.32314176002</v>
      </c>
      <c r="LC16" s="211">
        <v>106717.58745091999</v>
      </c>
      <c r="LD16" s="211">
        <v>109646.79399592</v>
      </c>
      <c r="LE16" s="211">
        <v>108641.08070105</v>
      </c>
      <c r="LF16" s="211">
        <v>113154.81049136</v>
      </c>
      <c r="LG16" s="211">
        <v>113488.74009623002</v>
      </c>
      <c r="LH16" s="211">
        <v>125867.38647264999</v>
      </c>
      <c r="LI16" s="211">
        <v>124558.22774152004</v>
      </c>
      <c r="LJ16" s="211">
        <v>124104.86194779001</v>
      </c>
      <c r="LK16" s="211">
        <v>118499.45464248001</v>
      </c>
      <c r="LL16" s="211">
        <v>122736.81573770999</v>
      </c>
      <c r="LM16" s="242">
        <v>137695.84719747002</v>
      </c>
    </row>
    <row r="17" spans="1:326" ht="27.75" customHeight="1" x14ac:dyDescent="0.45">
      <c r="A17" s="228" t="s">
        <v>199</v>
      </c>
      <c r="B17" s="236">
        <v>118.24925999999999</v>
      </c>
      <c r="C17" s="211">
        <v>121.15413000000002</v>
      </c>
      <c r="D17" s="211">
        <v>122.24766999999997</v>
      </c>
      <c r="E17" s="211">
        <v>126.66090999999999</v>
      </c>
      <c r="F17" s="259">
        <v>127.86206999999999</v>
      </c>
      <c r="G17" s="259">
        <v>130.51088999999999</v>
      </c>
      <c r="H17" s="259">
        <v>139.08546999999999</v>
      </c>
      <c r="I17" s="259">
        <v>134.84656000000001</v>
      </c>
      <c r="J17" s="259">
        <v>139.02447000000001</v>
      </c>
      <c r="K17" s="237">
        <v>139.53800000000001</v>
      </c>
      <c r="L17" s="237">
        <v>138.64143999999999</v>
      </c>
      <c r="M17" s="237">
        <v>143.35855000000001</v>
      </c>
      <c r="N17" s="237">
        <v>138.46724</v>
      </c>
      <c r="O17" s="237">
        <v>133.20313999999999</v>
      </c>
      <c r="P17" s="237">
        <v>136.84732</v>
      </c>
      <c r="Q17" s="237">
        <v>134.50987000000001</v>
      </c>
      <c r="R17" s="237">
        <v>138.78625</v>
      </c>
      <c r="S17" s="237">
        <v>148.64347000000001</v>
      </c>
      <c r="T17" s="237">
        <v>155.26691</v>
      </c>
      <c r="U17" s="237">
        <v>157.68785000000003</v>
      </c>
      <c r="V17" s="237">
        <v>154.83719000000002</v>
      </c>
      <c r="W17" s="237">
        <v>164.24589</v>
      </c>
      <c r="X17" s="237">
        <v>174.47314999999998</v>
      </c>
      <c r="Y17" s="237">
        <v>178.83722000000003</v>
      </c>
      <c r="Z17" s="237">
        <v>194.25043999999997</v>
      </c>
      <c r="AA17" s="237">
        <v>203.11333999999999</v>
      </c>
      <c r="AB17" s="237">
        <v>205.79317</v>
      </c>
      <c r="AC17" s="237">
        <v>211.14495999999997</v>
      </c>
      <c r="AD17" s="237">
        <v>220.43642000000003</v>
      </c>
      <c r="AE17" s="237">
        <v>232.71229999999994</v>
      </c>
      <c r="AF17" s="237">
        <v>237.14502000000002</v>
      </c>
      <c r="AG17" s="237">
        <v>241.42200999999997</v>
      </c>
      <c r="AH17" s="237">
        <v>259.34207999999995</v>
      </c>
      <c r="AI17" s="237">
        <v>250.90217000000001</v>
      </c>
      <c r="AJ17" s="237">
        <v>263.50737999999996</v>
      </c>
      <c r="AK17" s="237">
        <v>275.22972999999996</v>
      </c>
      <c r="AL17" s="237">
        <v>297.23872</v>
      </c>
      <c r="AM17" s="237">
        <v>301.94137000000001</v>
      </c>
      <c r="AN17" s="237">
        <v>304.47064999999998</v>
      </c>
      <c r="AO17" s="237">
        <v>295.80888999999996</v>
      </c>
      <c r="AP17" s="237">
        <v>295.92827999999997</v>
      </c>
      <c r="AQ17" s="237">
        <v>318.35998000000001</v>
      </c>
      <c r="AR17" s="237">
        <v>324.40156000000002</v>
      </c>
      <c r="AS17" s="237">
        <v>330.50412999999998</v>
      </c>
      <c r="AT17" s="237">
        <v>336.02385999999996</v>
      </c>
      <c r="AU17" s="237">
        <v>349.86627000000004</v>
      </c>
      <c r="AV17" s="237">
        <v>361.84522000000004</v>
      </c>
      <c r="AW17" s="237">
        <v>359.67085000000003</v>
      </c>
      <c r="AX17" s="237">
        <v>370.62790999999999</v>
      </c>
      <c r="AY17" s="237">
        <v>375.98068703109703</v>
      </c>
      <c r="AZ17" s="237">
        <v>385.13206000000002</v>
      </c>
      <c r="BA17" s="237">
        <v>380.98576999999995</v>
      </c>
      <c r="BB17" s="237">
        <v>400.26736999999997</v>
      </c>
      <c r="BC17" s="211">
        <v>409.84179999999998</v>
      </c>
      <c r="BD17" s="211">
        <v>427.6737</v>
      </c>
      <c r="BE17" s="211">
        <v>426.00517000000002</v>
      </c>
      <c r="BF17" s="211">
        <v>443.25105000000002</v>
      </c>
      <c r="BG17" s="211">
        <v>464.59923999999984</v>
      </c>
      <c r="BH17" s="211">
        <v>481.54128999999995</v>
      </c>
      <c r="BI17" s="211">
        <v>522.50629000000004</v>
      </c>
      <c r="BJ17" s="211">
        <v>479.800725508185</v>
      </c>
      <c r="BK17" s="211">
        <v>515.78118412901097</v>
      </c>
      <c r="BL17" s="260">
        <v>524.54308583064392</v>
      </c>
      <c r="BM17" s="211">
        <v>525.34836577018211</v>
      </c>
      <c r="BN17" s="211">
        <v>546.70051665165101</v>
      </c>
      <c r="BO17" s="211">
        <v>554.51781794331112</v>
      </c>
      <c r="BP17" s="211">
        <v>566.29239030265114</v>
      </c>
      <c r="BQ17" s="211">
        <v>568.4006353664571</v>
      </c>
      <c r="BR17" s="211">
        <v>583.6280126503915</v>
      </c>
      <c r="BS17" s="211">
        <v>620.00910766426193</v>
      </c>
      <c r="BT17" s="211">
        <v>640.03005084016786</v>
      </c>
      <c r="BU17" s="211">
        <v>640.22233629491598</v>
      </c>
      <c r="BV17" s="211">
        <v>636.2569786611042</v>
      </c>
      <c r="BW17" s="211">
        <v>646.31655770415819</v>
      </c>
      <c r="BX17" s="237">
        <v>665.59156106718206</v>
      </c>
      <c r="BY17" s="237">
        <v>696.82304717265083</v>
      </c>
      <c r="BZ17" s="237">
        <v>698.01977610242591</v>
      </c>
      <c r="CA17" s="237">
        <v>761.24054315702369</v>
      </c>
      <c r="CB17" s="237">
        <v>784.75771682765162</v>
      </c>
      <c r="CC17" s="237">
        <v>837.97103678526798</v>
      </c>
      <c r="CD17" s="241">
        <v>752.57464653357977</v>
      </c>
      <c r="CE17" s="237">
        <v>809.40826226544948</v>
      </c>
      <c r="CF17" s="237">
        <v>796.8233582135714</v>
      </c>
      <c r="CG17" s="237">
        <v>836.0373618868631</v>
      </c>
      <c r="CH17" s="237">
        <v>808.96044445664506</v>
      </c>
      <c r="CI17" s="211">
        <v>837.32406833630193</v>
      </c>
      <c r="CJ17" s="211">
        <v>892.91440274551996</v>
      </c>
      <c r="CK17" s="211">
        <v>919.27247128141687</v>
      </c>
      <c r="CL17" s="211">
        <v>946.75048421469501</v>
      </c>
      <c r="CM17" s="211">
        <v>996.21958829552977</v>
      </c>
      <c r="CN17" s="211">
        <v>1029.088724363311</v>
      </c>
      <c r="CO17" s="211">
        <v>1058.6166055843578</v>
      </c>
      <c r="CP17" s="211">
        <v>1098.9331366156778</v>
      </c>
      <c r="CQ17" s="211">
        <v>1103.4854775575145</v>
      </c>
      <c r="CR17" s="211">
        <v>1162.4835319274439</v>
      </c>
      <c r="CS17" s="211">
        <v>1232.9826771154048</v>
      </c>
      <c r="CT17" s="211">
        <v>1261.2366410917514</v>
      </c>
      <c r="CU17" s="211">
        <v>1313.4114317165786</v>
      </c>
      <c r="CV17" s="211">
        <v>1394.2357157439058</v>
      </c>
      <c r="CW17" s="211">
        <v>1401.4147325698195</v>
      </c>
      <c r="CX17" s="211">
        <v>1463.0151542005237</v>
      </c>
      <c r="CY17" s="211">
        <v>1517.3030085737175</v>
      </c>
      <c r="CZ17" s="211">
        <v>1484.1117451734367</v>
      </c>
      <c r="DA17" s="211">
        <v>1572.3252358732379</v>
      </c>
      <c r="DB17" s="211">
        <v>1558.7580420062461</v>
      </c>
      <c r="DC17" s="211">
        <v>1490.9176616590541</v>
      </c>
      <c r="DD17" s="211">
        <v>1676.8762784920384</v>
      </c>
      <c r="DE17" s="211">
        <v>1826.6105122071253</v>
      </c>
      <c r="DF17" s="211">
        <v>1890.0813434109932</v>
      </c>
      <c r="DG17" s="211">
        <v>1867.1130799481723</v>
      </c>
      <c r="DH17" s="211">
        <v>1920.3504416509093</v>
      </c>
      <c r="DI17" s="211">
        <v>1973.2265772798553</v>
      </c>
      <c r="DJ17" s="211">
        <v>2004.8892895482629</v>
      </c>
      <c r="DK17" s="211">
        <v>2054.0352717214196</v>
      </c>
      <c r="DL17" s="211">
        <v>2150.3699596180973</v>
      </c>
      <c r="DM17" s="211">
        <v>2120.241370723707</v>
      </c>
      <c r="DN17" s="211">
        <v>2189.7725679373366</v>
      </c>
      <c r="DO17" s="211">
        <v>2218.6941648660859</v>
      </c>
      <c r="DP17" s="211">
        <v>2265.733607132142</v>
      </c>
      <c r="DQ17" s="211">
        <v>2442.7174675122183</v>
      </c>
      <c r="DR17" s="211">
        <v>2416.0948455992125</v>
      </c>
      <c r="DS17" s="211">
        <v>2492.5271310767807</v>
      </c>
      <c r="DT17" s="211">
        <v>2636.4959854659887</v>
      </c>
      <c r="DU17" s="211">
        <v>2657.2314723820382</v>
      </c>
      <c r="DV17" s="211">
        <v>2690.6865174223449</v>
      </c>
      <c r="DW17" s="211">
        <v>2800.6423008531578</v>
      </c>
      <c r="DX17" s="211">
        <v>2810.8200949521433</v>
      </c>
      <c r="DY17" s="211">
        <v>2836.5567406626706</v>
      </c>
      <c r="DZ17" s="211">
        <v>2865.8681034792094</v>
      </c>
      <c r="EA17" s="211">
        <v>2974.9766725334221</v>
      </c>
      <c r="EB17" s="211">
        <v>3177.4342583092039</v>
      </c>
      <c r="EC17" s="211">
        <v>3402.3308132434572</v>
      </c>
      <c r="ED17" s="211">
        <v>3473.3578453841096</v>
      </c>
      <c r="EE17" s="211">
        <v>3618.7402149197255</v>
      </c>
      <c r="EF17" s="211">
        <v>3799.1290746247219</v>
      </c>
      <c r="EG17" s="211">
        <v>3774.7027198789165</v>
      </c>
      <c r="EH17" s="211">
        <v>3795.0325469938375</v>
      </c>
      <c r="EI17" s="211">
        <v>4124.6180842567583</v>
      </c>
      <c r="EJ17" s="211">
        <v>3807.1911250513194</v>
      </c>
      <c r="EK17" s="211">
        <v>3823.0993344241415</v>
      </c>
      <c r="EL17" s="211">
        <v>3895.2678438882026</v>
      </c>
      <c r="EM17" s="211">
        <v>4191.0527592040189</v>
      </c>
      <c r="EN17" s="211">
        <v>4484.5898673703996</v>
      </c>
      <c r="EO17" s="211">
        <v>4533.2750502232793</v>
      </c>
      <c r="EP17" s="211">
        <v>4467.0689222137344</v>
      </c>
      <c r="EQ17" s="211">
        <v>4503.9519779473003</v>
      </c>
      <c r="ER17" s="211">
        <v>4625.9036739683806</v>
      </c>
      <c r="ES17" s="211">
        <v>4687.5335637193075</v>
      </c>
      <c r="ET17" s="211">
        <v>4802.4065141292094</v>
      </c>
      <c r="EU17" s="211">
        <v>4871.5009769477847</v>
      </c>
      <c r="EV17" s="211">
        <v>4905.0456472249471</v>
      </c>
      <c r="EW17" s="211">
        <v>4884.4909534074513</v>
      </c>
      <c r="EX17" s="211">
        <v>4895.556882142113</v>
      </c>
      <c r="EY17" s="211">
        <v>5044.5434737842152</v>
      </c>
      <c r="EZ17" s="211">
        <v>5133.6319358620012</v>
      </c>
      <c r="FA17" s="211">
        <v>5526.6353448863883</v>
      </c>
      <c r="FB17" s="211">
        <v>5355.0637762226625</v>
      </c>
      <c r="FC17" s="211">
        <v>5515.0728172804747</v>
      </c>
      <c r="FD17" s="211">
        <v>5547.2908746595294</v>
      </c>
      <c r="FE17" s="211">
        <v>5576.49545599268</v>
      </c>
      <c r="FF17" s="211">
        <v>5808.6543924973394</v>
      </c>
      <c r="FG17" s="211">
        <v>5732.1110883341053</v>
      </c>
      <c r="FH17" s="211">
        <v>5811.0350759652119</v>
      </c>
      <c r="FI17" s="211">
        <v>5903.0969612541949</v>
      </c>
      <c r="FJ17" s="211">
        <v>5774.1373655145608</v>
      </c>
      <c r="FK17" s="211">
        <v>5796.1549983051464</v>
      </c>
      <c r="FL17" s="211">
        <v>6289.1252180255678</v>
      </c>
      <c r="FM17" s="211">
        <v>6346.5239704955429</v>
      </c>
      <c r="FN17" s="211">
        <v>6380.4051358458864</v>
      </c>
      <c r="FO17" s="211">
        <v>6401.0672057097217</v>
      </c>
      <c r="FP17" s="211">
        <v>6748.3409484654148</v>
      </c>
      <c r="FQ17" s="211">
        <v>6888.6661894148419</v>
      </c>
      <c r="FR17" s="211">
        <v>6905.9848340328481</v>
      </c>
      <c r="FS17" s="211">
        <v>6848.2993378256224</v>
      </c>
      <c r="FT17" s="211">
        <v>6669.0471503671379</v>
      </c>
      <c r="FU17" s="211">
        <v>6681.3974041162519</v>
      </c>
      <c r="FV17" s="211">
        <v>6857.5485300057717</v>
      </c>
      <c r="FW17" s="211">
        <v>7211.1525256250525</v>
      </c>
      <c r="FX17" s="211">
        <v>7628.5127893780464</v>
      </c>
      <c r="FY17" s="211">
        <v>7789.4700243584448</v>
      </c>
      <c r="FZ17" s="211">
        <v>7561.7514738917516</v>
      </c>
      <c r="GA17" s="211">
        <v>7864.868531752235</v>
      </c>
      <c r="GB17" s="211">
        <v>8283.6895500949522</v>
      </c>
      <c r="GC17" s="211">
        <v>8203.7945082200004</v>
      </c>
      <c r="GD17" s="211">
        <v>8464.7253695000018</v>
      </c>
      <c r="GE17" s="211">
        <v>8396.0537297999981</v>
      </c>
      <c r="GF17" s="211">
        <v>8412.3034196099998</v>
      </c>
      <c r="GG17" s="211">
        <v>8529.0486660000006</v>
      </c>
      <c r="GH17" s="211">
        <v>8382.4652192899994</v>
      </c>
      <c r="GI17" s="211">
        <v>8992.1190253500008</v>
      </c>
      <c r="GJ17" s="211">
        <v>9450.7031689600008</v>
      </c>
      <c r="GK17" s="211">
        <v>10272.562474210001</v>
      </c>
      <c r="GL17" s="211">
        <v>10272.562474210001</v>
      </c>
      <c r="GM17" s="211">
        <v>10609.924263340001</v>
      </c>
      <c r="GN17" s="211">
        <v>10602.625419069998</v>
      </c>
      <c r="GO17" s="211">
        <v>10854.398450940002</v>
      </c>
      <c r="GP17" s="211">
        <v>10954.33999679</v>
      </c>
      <c r="GQ17" s="211">
        <v>10576.51700881</v>
      </c>
      <c r="GR17" s="211">
        <v>10284.973609649998</v>
      </c>
      <c r="GS17" s="211">
        <v>10815.683801069999</v>
      </c>
      <c r="GT17" s="211">
        <v>11023.751003249999</v>
      </c>
      <c r="GU17" s="211">
        <v>12203.645418029997</v>
      </c>
      <c r="GV17" s="211">
        <v>13042.756203029998</v>
      </c>
      <c r="GW17" s="211">
        <v>13842.634770239998</v>
      </c>
      <c r="GX17" s="211">
        <v>13451.652411079996</v>
      </c>
      <c r="GY17" s="211">
        <v>13104.274687499999</v>
      </c>
      <c r="GZ17" s="211">
        <v>13145.23803002</v>
      </c>
      <c r="HA17" s="211">
        <v>13476.346077130002</v>
      </c>
      <c r="HB17" s="211">
        <v>13589.032718090002</v>
      </c>
      <c r="HC17" s="211">
        <v>13935.123233480001</v>
      </c>
      <c r="HD17" s="211">
        <v>14283.019128690001</v>
      </c>
      <c r="HE17" s="211">
        <v>13980.677234059998</v>
      </c>
      <c r="HF17" s="211">
        <v>14275.075616399999</v>
      </c>
      <c r="HG17" s="211">
        <v>14570.83911146</v>
      </c>
      <c r="HH17" s="211">
        <v>15061.550938990002</v>
      </c>
      <c r="HI17" s="211">
        <v>17376.093758759998</v>
      </c>
      <c r="HJ17" s="211">
        <v>17689.993457340002</v>
      </c>
      <c r="HK17" s="211">
        <v>17884.70267717</v>
      </c>
      <c r="HL17" s="211">
        <v>18342.866029500001</v>
      </c>
      <c r="HM17" s="211">
        <v>18800.594392950003</v>
      </c>
      <c r="HN17" s="211">
        <v>19070.053728139999</v>
      </c>
      <c r="HO17" s="211">
        <v>20149.530142660002</v>
      </c>
      <c r="HP17" s="211">
        <v>20062.141966210002</v>
      </c>
      <c r="HQ17" s="211">
        <v>19467.243868409994</v>
      </c>
      <c r="HR17" s="211">
        <v>19779.273248209996</v>
      </c>
      <c r="HS17" s="211">
        <v>20069.12554533</v>
      </c>
      <c r="HT17" s="211">
        <v>20736.040471</v>
      </c>
      <c r="HU17" s="211">
        <v>22219.394918649996</v>
      </c>
      <c r="HV17" s="236">
        <v>22337.519166220001</v>
      </c>
      <c r="HW17" s="211">
        <v>22554.016485430006</v>
      </c>
      <c r="HX17" s="211">
        <v>22492.983619099996</v>
      </c>
      <c r="HY17" s="211">
        <v>22392.021263690003</v>
      </c>
      <c r="HZ17" s="211">
        <v>22186.460011259998</v>
      </c>
      <c r="IA17" s="211">
        <v>22255.309600179997</v>
      </c>
      <c r="IB17" s="211">
        <v>22648.952502060005</v>
      </c>
      <c r="IC17" s="211">
        <v>23447.756737929998</v>
      </c>
      <c r="ID17" s="211">
        <v>23665.830652370001</v>
      </c>
      <c r="IE17" s="211">
        <v>25096.411840580004</v>
      </c>
      <c r="IF17" s="211">
        <v>25489.443776930002</v>
      </c>
      <c r="IG17" s="242">
        <v>25609.22020806</v>
      </c>
      <c r="IH17" s="236">
        <v>25756.276967279995</v>
      </c>
      <c r="II17" s="211">
        <v>26027.123252369998</v>
      </c>
      <c r="IJ17" s="211">
        <v>24720.652310410005</v>
      </c>
      <c r="IK17" s="211">
        <v>25620.652962060005</v>
      </c>
      <c r="IL17" s="211">
        <v>24814.726488039996</v>
      </c>
      <c r="IM17" s="211">
        <v>24936.053724990004</v>
      </c>
      <c r="IN17" s="211">
        <v>24857.016241320001</v>
      </c>
      <c r="IO17" s="211">
        <v>24082.24926814</v>
      </c>
      <c r="IP17" s="211">
        <v>24860.660612070002</v>
      </c>
      <c r="IQ17" s="211">
        <v>26457.316807430001</v>
      </c>
      <c r="IR17" s="211">
        <v>26248.071496369997</v>
      </c>
      <c r="IS17" s="242">
        <v>26477.384491510005</v>
      </c>
      <c r="IT17" s="236">
        <v>25929.11050232</v>
      </c>
      <c r="IU17" s="211">
        <v>26298.089948428984</v>
      </c>
      <c r="IV17" s="211">
        <v>26406.837059590001</v>
      </c>
      <c r="IW17" s="211">
        <v>26456.205280360002</v>
      </c>
      <c r="IX17" s="211">
        <v>27446.638148129998</v>
      </c>
      <c r="IY17" s="211">
        <v>28267.160579920001</v>
      </c>
      <c r="IZ17" s="211">
        <v>28567.571609929997</v>
      </c>
      <c r="JA17" s="211">
        <v>29445.240124070002</v>
      </c>
      <c r="JB17" s="211">
        <v>32125.569295689871</v>
      </c>
      <c r="JC17" s="211">
        <v>33330.924570579999</v>
      </c>
      <c r="JD17" s="211">
        <v>33546.89983966</v>
      </c>
      <c r="JE17" s="211">
        <v>33665.575157079584</v>
      </c>
      <c r="JF17" s="236">
        <v>33279.599601849994</v>
      </c>
      <c r="JG17" s="211">
        <v>34084.07963279001</v>
      </c>
      <c r="JH17" s="211">
        <v>34077.878262990009</v>
      </c>
      <c r="JI17" s="211">
        <v>34156.241940050008</v>
      </c>
      <c r="JJ17" s="211">
        <v>34177.220639899999</v>
      </c>
      <c r="JK17" s="211">
        <v>34289.581437309986</v>
      </c>
      <c r="JL17" s="211">
        <v>35512.149363099998</v>
      </c>
      <c r="JM17" s="211">
        <v>35133.284339323553</v>
      </c>
      <c r="JN17" s="211">
        <v>35684.776683419994</v>
      </c>
      <c r="JO17" s="211">
        <v>37669.720721620011</v>
      </c>
      <c r="JP17" s="211">
        <v>36986.941368920008</v>
      </c>
      <c r="JQ17" s="242">
        <v>36347.961905560005</v>
      </c>
      <c r="JR17" s="236">
        <v>36034.974442559993</v>
      </c>
      <c r="JS17" s="211">
        <v>36340.348519740008</v>
      </c>
      <c r="JT17" s="211">
        <v>37132.194767300003</v>
      </c>
      <c r="JU17" s="211">
        <v>37531.0591903854</v>
      </c>
      <c r="JV17" s="211">
        <v>37537.878023454919</v>
      </c>
      <c r="JW17" s="211">
        <v>39571.210391320004</v>
      </c>
      <c r="JX17" s="211">
        <v>40320.553835102342</v>
      </c>
      <c r="JY17" s="211">
        <v>41175.540763890007</v>
      </c>
      <c r="JZ17" s="211">
        <v>40941.604719739997</v>
      </c>
      <c r="KA17" s="211">
        <v>42016.050062340008</v>
      </c>
      <c r="KB17" s="211">
        <v>46275.246476160006</v>
      </c>
      <c r="KC17" s="242">
        <v>46658.314305880005</v>
      </c>
      <c r="KD17" s="236">
        <v>48752.469240179991</v>
      </c>
      <c r="KE17" s="211">
        <v>51287.664246047258</v>
      </c>
      <c r="KF17" s="211">
        <v>53171.308553651055</v>
      </c>
      <c r="KG17" s="211">
        <v>52973.100951480003</v>
      </c>
      <c r="KH17" s="211">
        <v>54919.546732390001</v>
      </c>
      <c r="KI17" s="211">
        <v>53973.235644289991</v>
      </c>
      <c r="KJ17" s="211">
        <v>56409.60615041999</v>
      </c>
      <c r="KK17" s="211">
        <v>56311.891253700007</v>
      </c>
      <c r="KL17" s="211">
        <v>58246.456984059987</v>
      </c>
      <c r="KM17" s="211">
        <v>59518.911236899985</v>
      </c>
      <c r="KN17" s="211">
        <v>61262.989055749989</v>
      </c>
      <c r="KO17" s="242">
        <v>63641.356698060008</v>
      </c>
      <c r="KP17" s="236">
        <v>64684.299419209994</v>
      </c>
      <c r="KQ17" s="211">
        <v>65011.89271416</v>
      </c>
      <c r="KR17" s="211">
        <v>66460.950105179989</v>
      </c>
      <c r="KS17" s="211">
        <v>69761.57705693999</v>
      </c>
      <c r="KT17" s="211">
        <v>66570.321777270001</v>
      </c>
      <c r="KU17" s="211">
        <v>67902.502253989995</v>
      </c>
      <c r="KV17" s="211">
        <v>70601.775712047674</v>
      </c>
      <c r="KW17" s="211">
        <v>72591.159471650026</v>
      </c>
      <c r="KX17" s="211">
        <v>74908.00060982001</v>
      </c>
      <c r="KY17" s="211">
        <v>75983.628654969973</v>
      </c>
      <c r="KZ17" s="211">
        <v>78416.198444190013</v>
      </c>
      <c r="LA17" s="242">
        <v>79494.460449399994</v>
      </c>
      <c r="LB17" s="236">
        <v>79816.986517729994</v>
      </c>
      <c r="LC17" s="211">
        <v>81718.976752250004</v>
      </c>
      <c r="LD17" s="211">
        <v>84113.685933920002</v>
      </c>
      <c r="LE17" s="211">
        <v>88535.68882725999</v>
      </c>
      <c r="LF17" s="211">
        <v>92481.761115550005</v>
      </c>
      <c r="LG17" s="211">
        <v>93611.891923430012</v>
      </c>
      <c r="LH17" s="211">
        <v>95418.02202086999</v>
      </c>
      <c r="LI17" s="211">
        <v>94142.495785920022</v>
      </c>
      <c r="LJ17" s="211">
        <v>93906.353961269968</v>
      </c>
      <c r="LK17" s="211">
        <v>98353.785509190013</v>
      </c>
      <c r="LL17" s="211">
        <v>99248.39516824999</v>
      </c>
      <c r="LM17" s="242">
        <v>102822.53369038999</v>
      </c>
    </row>
    <row r="18" spans="1:326" ht="27.75" customHeight="1" x14ac:dyDescent="0.45">
      <c r="A18" s="228" t="s">
        <v>200</v>
      </c>
      <c r="B18" s="229">
        <v>70.243230000000011</v>
      </c>
      <c r="C18" s="211">
        <v>70.384799999999998</v>
      </c>
      <c r="D18" s="211">
        <v>71.086200000000005</v>
      </c>
      <c r="E18" s="211">
        <v>72.997469999999993</v>
      </c>
      <c r="F18" s="259">
        <v>75.134200000000007</v>
      </c>
      <c r="G18" s="259">
        <v>76.663040000000009</v>
      </c>
      <c r="H18" s="259">
        <v>77.761989999999997</v>
      </c>
      <c r="I18" s="259">
        <v>77.597380000000001</v>
      </c>
      <c r="J18" s="259">
        <v>80.302319999999995</v>
      </c>
      <c r="K18" s="237">
        <v>83.157180000000011</v>
      </c>
      <c r="L18" s="237">
        <v>89.246430000000004</v>
      </c>
      <c r="M18" s="237">
        <v>97.045519999999996</v>
      </c>
      <c r="N18" s="237">
        <v>96.933160000000001</v>
      </c>
      <c r="O18" s="237">
        <v>103.76434999999999</v>
      </c>
      <c r="P18" s="237">
        <v>108.81505</v>
      </c>
      <c r="Q18" s="237">
        <v>118.67567</v>
      </c>
      <c r="R18" s="237">
        <v>126.21386000000001</v>
      </c>
      <c r="S18" s="237">
        <v>136.47271000000001</v>
      </c>
      <c r="T18" s="237">
        <v>155.73976999999999</v>
      </c>
      <c r="U18" s="237">
        <v>169.23140000000001</v>
      </c>
      <c r="V18" s="237">
        <v>178.91929999999999</v>
      </c>
      <c r="W18" s="237">
        <v>185.04329999999999</v>
      </c>
      <c r="X18" s="237">
        <v>193.12323999999998</v>
      </c>
      <c r="Y18" s="237">
        <v>194.32123999999999</v>
      </c>
      <c r="Z18" s="237">
        <v>196.13241000000002</v>
      </c>
      <c r="AA18" s="237">
        <v>197.66251</v>
      </c>
      <c r="AB18" s="237">
        <v>198.64901</v>
      </c>
      <c r="AC18" s="237">
        <v>197.50599</v>
      </c>
      <c r="AD18" s="237">
        <v>199.10339999999999</v>
      </c>
      <c r="AE18" s="237">
        <v>200.49412000000001</v>
      </c>
      <c r="AF18" s="237">
        <v>202.56717</v>
      </c>
      <c r="AG18" s="237">
        <v>193.35568000000001</v>
      </c>
      <c r="AH18" s="237">
        <v>197.45588999999998</v>
      </c>
      <c r="AI18" s="237">
        <v>233.57472999999999</v>
      </c>
      <c r="AJ18" s="237">
        <v>241.7757</v>
      </c>
      <c r="AK18" s="237">
        <v>237.39387999999997</v>
      </c>
      <c r="AL18" s="237">
        <v>249.32101</v>
      </c>
      <c r="AM18" s="237">
        <v>269.97292999999996</v>
      </c>
      <c r="AN18" s="237">
        <v>280.66217</v>
      </c>
      <c r="AO18" s="237">
        <v>279.66404</v>
      </c>
      <c r="AP18" s="237">
        <v>294.21397999999999</v>
      </c>
      <c r="AQ18" s="237">
        <v>293.70752000000005</v>
      </c>
      <c r="AR18" s="237">
        <v>306.47008999999997</v>
      </c>
      <c r="AS18" s="237">
        <v>309.76641000000001</v>
      </c>
      <c r="AT18" s="237">
        <v>319.21138999999999</v>
      </c>
      <c r="AU18" s="237">
        <v>332.77255000000002</v>
      </c>
      <c r="AV18" s="237">
        <v>343.55427000000003</v>
      </c>
      <c r="AW18" s="237">
        <v>355.33319</v>
      </c>
      <c r="AX18" s="237">
        <v>380.14105000000001</v>
      </c>
      <c r="AY18" s="237">
        <v>389.71769172807194</v>
      </c>
      <c r="AZ18" s="237">
        <v>375.04471000000001</v>
      </c>
      <c r="BA18" s="237">
        <v>387.26767000000001</v>
      </c>
      <c r="BB18" s="237">
        <v>401.81401</v>
      </c>
      <c r="BC18" s="211">
        <v>400.98883999999998</v>
      </c>
      <c r="BD18" s="211">
        <v>370.51132000000001</v>
      </c>
      <c r="BE18" s="211">
        <v>402.85491999999999</v>
      </c>
      <c r="BF18" s="211">
        <v>418.69290000000001</v>
      </c>
      <c r="BG18" s="211">
        <v>429.71057000000002</v>
      </c>
      <c r="BH18" s="211">
        <v>447.65129999999999</v>
      </c>
      <c r="BI18" s="211">
        <v>457.60299000000003</v>
      </c>
      <c r="BJ18" s="211">
        <v>404.68714949383013</v>
      </c>
      <c r="BK18" s="211">
        <v>496.72557028678619</v>
      </c>
      <c r="BL18" s="260">
        <v>525.51651602427341</v>
      </c>
      <c r="BM18" s="211">
        <v>517.82357714603268</v>
      </c>
      <c r="BN18" s="211">
        <v>535.75072246834611</v>
      </c>
      <c r="BO18" s="211">
        <v>542.38478317359454</v>
      </c>
      <c r="BP18" s="211">
        <v>555.56211869873084</v>
      </c>
      <c r="BQ18" s="211">
        <v>550.8938474243464</v>
      </c>
      <c r="BR18" s="211">
        <v>553.05219585288921</v>
      </c>
      <c r="BS18" s="211">
        <v>575.67880274855179</v>
      </c>
      <c r="BT18" s="211">
        <v>552.79310995383287</v>
      </c>
      <c r="BU18" s="211">
        <v>568.0879879581571</v>
      </c>
      <c r="BV18" s="211">
        <v>585.67625334635102</v>
      </c>
      <c r="BW18" s="211">
        <v>584.24002579562591</v>
      </c>
      <c r="BX18" s="237">
        <v>592.85762578223319</v>
      </c>
      <c r="BY18" s="237">
        <v>635.30056546737364</v>
      </c>
      <c r="BZ18" s="237">
        <v>644.23685265467861</v>
      </c>
      <c r="CA18" s="237">
        <v>616.05672611966577</v>
      </c>
      <c r="CB18" s="237">
        <v>648.57775690283631</v>
      </c>
      <c r="CC18" s="237">
        <v>604.53175633606475</v>
      </c>
      <c r="CD18" s="241">
        <v>586.40967159960996</v>
      </c>
      <c r="CE18" s="237">
        <v>627.33342070467165</v>
      </c>
      <c r="CF18" s="237">
        <v>614.18429287983315</v>
      </c>
      <c r="CG18" s="237">
        <v>659.8125986207657</v>
      </c>
      <c r="CH18" s="237">
        <v>660.12092029500991</v>
      </c>
      <c r="CI18" s="211">
        <v>693.19560270739714</v>
      </c>
      <c r="CJ18" s="211">
        <v>689.32885329646342</v>
      </c>
      <c r="CK18" s="211">
        <v>733.37906656275584</v>
      </c>
      <c r="CL18" s="211">
        <v>719.57252622924011</v>
      </c>
      <c r="CM18" s="211">
        <v>713.64586227227699</v>
      </c>
      <c r="CN18" s="211">
        <v>698.45014942723071</v>
      </c>
      <c r="CO18" s="211">
        <v>731.38040654486213</v>
      </c>
      <c r="CP18" s="211">
        <v>762.26129821524501</v>
      </c>
      <c r="CQ18" s="211">
        <v>821.71804245707006</v>
      </c>
      <c r="CR18" s="211">
        <v>872.94494611400273</v>
      </c>
      <c r="CS18" s="211">
        <v>902.43782194320465</v>
      </c>
      <c r="CT18" s="211">
        <v>892.78878937845309</v>
      </c>
      <c r="CU18" s="211">
        <v>880.41210236989423</v>
      </c>
      <c r="CV18" s="211">
        <v>862.20925368984604</v>
      </c>
      <c r="CW18" s="211">
        <v>945.98292421697056</v>
      </c>
      <c r="CX18" s="211">
        <v>956.33536153062767</v>
      </c>
      <c r="CY18" s="211">
        <v>923.606523787887</v>
      </c>
      <c r="CZ18" s="211">
        <v>973.41152653171889</v>
      </c>
      <c r="DA18" s="211">
        <v>1050.6339782129983</v>
      </c>
      <c r="DB18" s="211">
        <v>980.41965937024406</v>
      </c>
      <c r="DC18" s="211">
        <v>1019.8757809576645</v>
      </c>
      <c r="DD18" s="211">
        <v>1025.0906473842228</v>
      </c>
      <c r="DE18" s="211">
        <v>992.90663520265434</v>
      </c>
      <c r="DF18" s="211">
        <v>1127.9769350347367</v>
      </c>
      <c r="DG18" s="211">
        <v>1178.3437779921985</v>
      </c>
      <c r="DH18" s="211">
        <v>1212.6230538880995</v>
      </c>
      <c r="DI18" s="211">
        <v>1254.489042268543</v>
      </c>
      <c r="DJ18" s="211">
        <v>1273.9484238945822</v>
      </c>
      <c r="DK18" s="211">
        <v>1353.9038180196608</v>
      </c>
      <c r="DL18" s="211">
        <v>1458.1185935496521</v>
      </c>
      <c r="DM18" s="211">
        <v>1708.7559951346957</v>
      </c>
      <c r="DN18" s="211">
        <v>1717.1622782068991</v>
      </c>
      <c r="DO18" s="211">
        <v>1689.4836084742412</v>
      </c>
      <c r="DP18" s="211">
        <v>1590.7059537028638</v>
      </c>
      <c r="DQ18" s="211">
        <v>1816.8051632850345</v>
      </c>
      <c r="DR18" s="211">
        <v>1742.5581148861838</v>
      </c>
      <c r="DS18" s="211">
        <v>1942.8889289768651</v>
      </c>
      <c r="DT18" s="211">
        <v>2190.6590110316506</v>
      </c>
      <c r="DU18" s="211">
        <v>2118.8379685398818</v>
      </c>
      <c r="DV18" s="211">
        <v>2192.6599929681038</v>
      </c>
      <c r="DW18" s="211">
        <v>2363.9403620587964</v>
      </c>
      <c r="DX18" s="211">
        <v>2490.1673353128767</v>
      </c>
      <c r="DY18" s="211">
        <v>2455.8307923407942</v>
      </c>
      <c r="DZ18" s="211">
        <v>2356.0623982436846</v>
      </c>
      <c r="EA18" s="211">
        <v>2347.8559990233575</v>
      </c>
      <c r="EB18" s="211">
        <v>2307.5575613774331</v>
      </c>
      <c r="EC18" s="211">
        <v>2661.3413743299593</v>
      </c>
      <c r="ED18" s="211">
        <v>2449.1987888473923</v>
      </c>
      <c r="EE18" s="211">
        <v>2341.0520957549943</v>
      </c>
      <c r="EF18" s="211">
        <v>2426.0552280586039</v>
      </c>
      <c r="EG18" s="211">
        <v>2380.7268660766836</v>
      </c>
      <c r="EH18" s="211">
        <v>2317.7801560456032</v>
      </c>
      <c r="EI18" s="211">
        <v>2405.3532795213855</v>
      </c>
      <c r="EJ18" s="211">
        <v>2465.1126856416281</v>
      </c>
      <c r="EK18" s="211">
        <v>2525.1952240383962</v>
      </c>
      <c r="EL18" s="211">
        <v>2508.9197208961541</v>
      </c>
      <c r="EM18" s="211">
        <v>2676.4654133831646</v>
      </c>
      <c r="EN18" s="211">
        <v>2623.3480439861196</v>
      </c>
      <c r="EO18" s="211">
        <v>2727.9053431271036</v>
      </c>
      <c r="EP18" s="211">
        <v>2978.1089503190105</v>
      </c>
      <c r="EQ18" s="211">
        <v>3160.8622807144138</v>
      </c>
      <c r="ER18" s="211">
        <v>3268.9617522093613</v>
      </c>
      <c r="ES18" s="211">
        <v>3378.2315622567439</v>
      </c>
      <c r="ET18" s="211">
        <v>3387.5337970592332</v>
      </c>
      <c r="EU18" s="211">
        <v>3669.6416193305226</v>
      </c>
      <c r="EV18" s="211">
        <v>3754.2378871435567</v>
      </c>
      <c r="EW18" s="211">
        <v>3712.7892410376317</v>
      </c>
      <c r="EX18" s="211">
        <v>3791.3866922220163</v>
      </c>
      <c r="EY18" s="211">
        <v>3811.2725990772083</v>
      </c>
      <c r="EZ18" s="211">
        <v>4084.1238809808124</v>
      </c>
      <c r="FA18" s="211">
        <v>3954.1538078146314</v>
      </c>
      <c r="FB18" s="211">
        <v>4266.4657327104278</v>
      </c>
      <c r="FC18" s="211">
        <v>4500.7096764648695</v>
      </c>
      <c r="FD18" s="211">
        <v>4827.6811912361036</v>
      </c>
      <c r="FE18" s="211">
        <v>4967.5412635214961</v>
      </c>
      <c r="FF18" s="211">
        <v>5212.4565748859332</v>
      </c>
      <c r="FG18" s="211">
        <v>5404.5297232273497</v>
      </c>
      <c r="FH18" s="211">
        <v>5045.2419619910761</v>
      </c>
      <c r="FI18" s="211">
        <v>5188.4131948495706</v>
      </c>
      <c r="FJ18" s="211">
        <v>5352.4179240714702</v>
      </c>
      <c r="FK18" s="211">
        <v>5096.9622340782871</v>
      </c>
      <c r="FL18" s="211">
        <v>4990.4265079145543</v>
      </c>
      <c r="FM18" s="211">
        <v>5116.796332281795</v>
      </c>
      <c r="FN18" s="211">
        <v>5148.0336826413059</v>
      </c>
      <c r="FO18" s="211">
        <v>5355.0720192813642</v>
      </c>
      <c r="FP18" s="211">
        <v>5509.5022610607066</v>
      </c>
      <c r="FQ18" s="211">
        <v>5266.5730265975317</v>
      </c>
      <c r="FR18" s="211">
        <v>5414.0490853379961</v>
      </c>
      <c r="FS18" s="211">
        <v>5503.7886397082448</v>
      </c>
      <c r="FT18" s="211">
        <v>5357.9775476224313</v>
      </c>
      <c r="FU18" s="211">
        <v>5404.7974883782163</v>
      </c>
      <c r="FV18" s="211">
        <v>5588.2537590536786</v>
      </c>
      <c r="FW18" s="211">
        <v>5555.5310095760524</v>
      </c>
      <c r="FX18" s="211">
        <v>5653.3830897348216</v>
      </c>
      <c r="FY18" s="211">
        <v>6245.0311257622798</v>
      </c>
      <c r="FZ18" s="211">
        <v>6742.7539162286566</v>
      </c>
      <c r="GA18" s="211">
        <v>6923.2658502321829</v>
      </c>
      <c r="GB18" s="211">
        <v>7290.7794219298739</v>
      </c>
      <c r="GC18" s="211">
        <v>7486.8574188100019</v>
      </c>
      <c r="GD18" s="211">
        <v>7603.5056269800007</v>
      </c>
      <c r="GE18" s="211">
        <v>8098.7326823999983</v>
      </c>
      <c r="GF18" s="211">
        <v>8246.1146312699984</v>
      </c>
      <c r="GG18" s="211">
        <v>8777.4036068500009</v>
      </c>
      <c r="GH18" s="211">
        <v>9049.9825562900005</v>
      </c>
      <c r="GI18" s="211">
        <v>8955.4021678500012</v>
      </c>
      <c r="GJ18" s="211">
        <v>8585.4667696670003</v>
      </c>
      <c r="GK18" s="211">
        <v>9313.0034009399969</v>
      </c>
      <c r="GL18" s="211">
        <v>9313.0034009399969</v>
      </c>
      <c r="GM18" s="211">
        <v>10073.340844070004</v>
      </c>
      <c r="GN18" s="211">
        <v>10868.376487309997</v>
      </c>
      <c r="GO18" s="211">
        <v>11435.474675110001</v>
      </c>
      <c r="GP18" s="211">
        <v>12141.232041469999</v>
      </c>
      <c r="GQ18" s="211">
        <v>13634.419255749997</v>
      </c>
      <c r="GR18" s="211">
        <v>10216.579508139999</v>
      </c>
      <c r="GS18" s="211">
        <v>11687.508841729999</v>
      </c>
      <c r="GT18" s="211">
        <v>10978.320617400001</v>
      </c>
      <c r="GU18" s="211">
        <v>11166.07199472</v>
      </c>
      <c r="GV18" s="211">
        <v>11170.057189710002</v>
      </c>
      <c r="GW18" s="211">
        <v>11594.356454819999</v>
      </c>
      <c r="GX18" s="211">
        <v>11297.136927660002</v>
      </c>
      <c r="GY18" s="211">
        <v>11769.839259260001</v>
      </c>
      <c r="GZ18" s="211">
        <v>12084.109540449999</v>
      </c>
      <c r="HA18" s="211">
        <v>11752.852852430002</v>
      </c>
      <c r="HB18" s="211">
        <v>11931.591949070002</v>
      </c>
      <c r="HC18" s="211">
        <v>12017.6975219</v>
      </c>
      <c r="HD18" s="211">
        <v>12304.58680259</v>
      </c>
      <c r="HE18" s="211">
        <v>12272.123417759998</v>
      </c>
      <c r="HF18" s="211">
        <v>12236.25671996</v>
      </c>
      <c r="HG18" s="211">
        <v>12466.863022539999</v>
      </c>
      <c r="HH18" s="211">
        <v>12404.288447640003</v>
      </c>
      <c r="HI18" s="211">
        <v>13239.616945760001</v>
      </c>
      <c r="HJ18" s="211">
        <v>13847.837228969998</v>
      </c>
      <c r="HK18" s="211">
        <v>14659.846009239998</v>
      </c>
      <c r="HL18" s="211">
        <v>14090.588642320001</v>
      </c>
      <c r="HM18" s="211">
        <v>13301.821559919999</v>
      </c>
      <c r="HN18" s="211">
        <v>13804.903517459998</v>
      </c>
      <c r="HO18" s="211">
        <v>14110.561713119998</v>
      </c>
      <c r="HP18" s="211">
        <v>14225.169259380005</v>
      </c>
      <c r="HQ18" s="211">
        <v>14225.983260029998</v>
      </c>
      <c r="HR18" s="211">
        <v>14208.508587550001</v>
      </c>
      <c r="HS18" s="211">
        <v>14473.79661021</v>
      </c>
      <c r="HT18" s="211">
        <v>14308.330817280001</v>
      </c>
      <c r="HU18" s="211">
        <v>14105.576545439999</v>
      </c>
      <c r="HV18" s="236">
        <v>14087.838449250003</v>
      </c>
      <c r="HW18" s="211">
        <v>14371.807800240005</v>
      </c>
      <c r="HX18" s="211">
        <v>14383.005065919999</v>
      </c>
      <c r="HY18" s="211">
        <v>14445.752613409997</v>
      </c>
      <c r="HZ18" s="211">
        <v>14666.111355799998</v>
      </c>
      <c r="IA18" s="211">
        <v>15012.170700519999</v>
      </c>
      <c r="IB18" s="211">
        <v>16421.732897439997</v>
      </c>
      <c r="IC18" s="211">
        <v>16834.945070830003</v>
      </c>
      <c r="ID18" s="211">
        <v>17088.517563050002</v>
      </c>
      <c r="IE18" s="211">
        <v>16333.195594499995</v>
      </c>
      <c r="IF18" s="211">
        <v>16123.35966016</v>
      </c>
      <c r="IG18" s="242">
        <v>16125.557966389999</v>
      </c>
      <c r="IH18" s="236">
        <v>17073.974212949994</v>
      </c>
      <c r="II18" s="211">
        <v>18000.428893290002</v>
      </c>
      <c r="IJ18" s="211">
        <v>18772.5871377</v>
      </c>
      <c r="IK18" s="211">
        <v>18305.781116089995</v>
      </c>
      <c r="IL18" s="211">
        <v>19212.958723839998</v>
      </c>
      <c r="IM18" s="211">
        <v>20508.29446542</v>
      </c>
      <c r="IN18" s="211">
        <v>19849.742457589997</v>
      </c>
      <c r="IO18" s="211">
        <v>20150.493703690001</v>
      </c>
      <c r="IP18" s="211">
        <v>20921.096521140003</v>
      </c>
      <c r="IQ18" s="211">
        <v>19652.09369397</v>
      </c>
      <c r="IR18" s="211">
        <v>21063.037533780003</v>
      </c>
      <c r="IS18" s="242">
        <v>23002.37333359</v>
      </c>
      <c r="IT18" s="236">
        <v>23372.714368770001</v>
      </c>
      <c r="IU18" s="211">
        <v>21963.762574458862</v>
      </c>
      <c r="IV18" s="211">
        <v>21807.183281410002</v>
      </c>
      <c r="IW18" s="211">
        <v>22614.768820650002</v>
      </c>
      <c r="IX18" s="211">
        <v>23324.714434109996</v>
      </c>
      <c r="IY18" s="211">
        <v>23547.066918990004</v>
      </c>
      <c r="IZ18" s="211">
        <v>23720.31513929</v>
      </c>
      <c r="JA18" s="211">
        <v>23802.579275109994</v>
      </c>
      <c r="JB18" s="211">
        <v>24270.363108449994</v>
      </c>
      <c r="JC18" s="211">
        <v>25026.301384530005</v>
      </c>
      <c r="JD18" s="211">
        <v>24888.132478980006</v>
      </c>
      <c r="JE18" s="211">
        <v>26030.066736920002</v>
      </c>
      <c r="JF18" s="236">
        <v>25350.871835179994</v>
      </c>
      <c r="JG18" s="211">
        <v>26396.305947019999</v>
      </c>
      <c r="JH18" s="211">
        <v>26219.211225400006</v>
      </c>
      <c r="JI18" s="211">
        <v>26990.811351589997</v>
      </c>
      <c r="JJ18" s="211">
        <v>27055.37487277</v>
      </c>
      <c r="JK18" s="211">
        <v>27680.630739539996</v>
      </c>
      <c r="JL18" s="211">
        <v>27805.965237810007</v>
      </c>
      <c r="JM18" s="211">
        <v>27466.797807910007</v>
      </c>
      <c r="JN18" s="211">
        <v>27757.898084570003</v>
      </c>
      <c r="JO18" s="211">
        <v>28102.334558980001</v>
      </c>
      <c r="JP18" s="211">
        <v>28683.996183409992</v>
      </c>
      <c r="JQ18" s="242">
        <v>29818.477049170004</v>
      </c>
      <c r="JR18" s="236">
        <v>29242.983456099999</v>
      </c>
      <c r="JS18" s="211">
        <v>32162.743336849999</v>
      </c>
      <c r="JT18" s="211">
        <v>36678.244232720004</v>
      </c>
      <c r="JU18" s="211">
        <v>37358.832026914359</v>
      </c>
      <c r="JV18" s="211">
        <v>37041.977231508703</v>
      </c>
      <c r="JW18" s="211">
        <v>38668.369627100001</v>
      </c>
      <c r="JX18" s="211">
        <v>41111.654176789998</v>
      </c>
      <c r="JY18" s="211">
        <v>42221.94672113</v>
      </c>
      <c r="JZ18" s="211">
        <v>49544.007822889995</v>
      </c>
      <c r="KA18" s="211">
        <v>65868.491747269989</v>
      </c>
      <c r="KB18" s="211">
        <v>66496.625266020012</v>
      </c>
      <c r="KC18" s="242">
        <v>45124.348049989996</v>
      </c>
      <c r="KD18" s="236">
        <v>57027.552236809999</v>
      </c>
      <c r="KE18" s="211">
        <v>58379.748512765866</v>
      </c>
      <c r="KF18" s="211">
        <v>58855.406124970716</v>
      </c>
      <c r="KG18" s="211">
        <v>57032.039308810003</v>
      </c>
      <c r="KH18" s="211">
        <v>57744.849249250008</v>
      </c>
      <c r="KI18" s="211">
        <v>59550.052335820001</v>
      </c>
      <c r="KJ18" s="211">
        <v>59672.453383080014</v>
      </c>
      <c r="KK18" s="211">
        <v>59629.315874230007</v>
      </c>
      <c r="KL18" s="211">
        <v>60514.50103259</v>
      </c>
      <c r="KM18" s="211">
        <v>61740.808316849994</v>
      </c>
      <c r="KN18" s="211">
        <v>63401.751803480009</v>
      </c>
      <c r="KO18" s="242">
        <v>64593.400565800002</v>
      </c>
      <c r="KP18" s="236">
        <v>64554.07318082</v>
      </c>
      <c r="KQ18" s="211">
        <v>68843.149293059978</v>
      </c>
      <c r="KR18" s="211">
        <v>70938.381364950008</v>
      </c>
      <c r="KS18" s="211">
        <v>72473.39838913003</v>
      </c>
      <c r="KT18" s="211">
        <v>77421.659650679998</v>
      </c>
      <c r="KU18" s="211">
        <v>77508.777566400022</v>
      </c>
      <c r="KV18" s="211">
        <v>78590.248179086309</v>
      </c>
      <c r="KW18" s="211">
        <v>79467.113322380028</v>
      </c>
      <c r="KX18" s="211">
        <v>81926.786023739987</v>
      </c>
      <c r="KY18" s="211">
        <v>86496.390770239974</v>
      </c>
      <c r="KZ18" s="211">
        <v>82037.837132419998</v>
      </c>
      <c r="LA18" s="242">
        <v>81976.839249150013</v>
      </c>
      <c r="LB18" s="236">
        <v>87935.996265419977</v>
      </c>
      <c r="LC18" s="211">
        <v>88109.355791010006</v>
      </c>
      <c r="LD18" s="211">
        <v>88175.60970270999</v>
      </c>
      <c r="LE18" s="211">
        <v>81788.476317879991</v>
      </c>
      <c r="LF18" s="211">
        <v>58289.377367890011</v>
      </c>
      <c r="LG18" s="211">
        <v>59803.628156899998</v>
      </c>
      <c r="LH18" s="211">
        <v>59888.682805260003</v>
      </c>
      <c r="LI18" s="211">
        <v>67570.940938209998</v>
      </c>
      <c r="LJ18" s="211">
        <v>76363.417334349957</v>
      </c>
      <c r="LK18" s="211">
        <v>68895.294236420013</v>
      </c>
      <c r="LL18" s="211">
        <v>70537.999974360006</v>
      </c>
      <c r="LM18" s="242">
        <v>69876.916255350006</v>
      </c>
    </row>
    <row r="19" spans="1:326" s="250" customFormat="1" ht="27.75" customHeight="1" x14ac:dyDescent="0.45">
      <c r="A19" s="219" t="s">
        <v>201</v>
      </c>
      <c r="B19" s="227">
        <v>395.81384099547694</v>
      </c>
      <c r="C19" s="225">
        <v>392.67461313270201</v>
      </c>
      <c r="D19" s="225">
        <v>392.74225271753392</v>
      </c>
      <c r="E19" s="225">
        <v>394.81335076162492</v>
      </c>
      <c r="F19" s="258">
        <v>402.77177314879401</v>
      </c>
      <c r="G19" s="258">
        <v>412.74630724044516</v>
      </c>
      <c r="H19" s="258">
        <v>420.34141612717423</v>
      </c>
      <c r="I19" s="258">
        <v>424.59024696721809</v>
      </c>
      <c r="J19" s="258">
        <v>419.57181514287117</v>
      </c>
      <c r="K19" s="246">
        <v>434.48387997178509</v>
      </c>
      <c r="L19" s="246">
        <v>459.08156867172505</v>
      </c>
      <c r="M19" s="246">
        <v>494.72453381307815</v>
      </c>
      <c r="N19" s="246">
        <v>492.92811963470371</v>
      </c>
      <c r="O19" s="246">
        <v>496.62661034122368</v>
      </c>
      <c r="P19" s="246">
        <v>514.66598488843465</v>
      </c>
      <c r="Q19" s="246">
        <v>528.88508285078308</v>
      </c>
      <c r="R19" s="246">
        <v>544.52740289284316</v>
      </c>
      <c r="S19" s="246">
        <v>564.73442043912519</v>
      </c>
      <c r="T19" s="246">
        <v>587.94697349018907</v>
      </c>
      <c r="U19" s="246">
        <v>600.65034344289074</v>
      </c>
      <c r="V19" s="246">
        <v>627.01483257985876</v>
      </c>
      <c r="W19" s="246">
        <v>641.76354270239085</v>
      </c>
      <c r="X19" s="246">
        <v>692.70030331948067</v>
      </c>
      <c r="Y19" s="246">
        <v>724.81178452764289</v>
      </c>
      <c r="Z19" s="246">
        <v>747.1268083386567</v>
      </c>
      <c r="AA19" s="246">
        <v>751.51281517295172</v>
      </c>
      <c r="AB19" s="246">
        <v>756.22971900646075</v>
      </c>
      <c r="AC19" s="246">
        <v>762.08996338534462</v>
      </c>
      <c r="AD19" s="246">
        <v>765.77550461349153</v>
      </c>
      <c r="AE19" s="246">
        <v>771.13450714432372</v>
      </c>
      <c r="AF19" s="246">
        <v>796.34648251332385</v>
      </c>
      <c r="AG19" s="246">
        <v>807.66936619924172</v>
      </c>
      <c r="AH19" s="246">
        <v>848.52585699898782</v>
      </c>
      <c r="AI19" s="246">
        <v>898.50607696429859</v>
      </c>
      <c r="AJ19" s="246">
        <v>966.18852278198563</v>
      </c>
      <c r="AK19" s="246">
        <v>1024.7981483086328</v>
      </c>
      <c r="AL19" s="246">
        <v>1043.6579234951398</v>
      </c>
      <c r="AM19" s="246">
        <v>1057.8175413337835</v>
      </c>
      <c r="AN19" s="246">
        <v>1074.5227204569007</v>
      </c>
      <c r="AO19" s="246">
        <v>1079.1653781576942</v>
      </c>
      <c r="AP19" s="246">
        <v>1102.8920704246323</v>
      </c>
      <c r="AQ19" s="246">
        <v>1125.9753388087324</v>
      </c>
      <c r="AR19" s="246">
        <v>1164.9879258707344</v>
      </c>
      <c r="AS19" s="246">
        <v>1181.5119378310233</v>
      </c>
      <c r="AT19" s="246">
        <v>1213.5681547530294</v>
      </c>
      <c r="AU19" s="246">
        <v>1303.0574477803982</v>
      </c>
      <c r="AV19" s="246">
        <v>1432.6476394294032</v>
      </c>
      <c r="AW19" s="246">
        <v>1536.806740524856</v>
      </c>
      <c r="AX19" s="246">
        <v>1540.8415936243571</v>
      </c>
      <c r="AY19" s="246">
        <v>1557.5074864182811</v>
      </c>
      <c r="AZ19" s="246">
        <v>1520.9790484719149</v>
      </c>
      <c r="BA19" s="246">
        <v>1513.5493146649781</v>
      </c>
      <c r="BB19" s="246">
        <v>1580.8177093645452</v>
      </c>
      <c r="BC19" s="225">
        <v>1604.2722317948151</v>
      </c>
      <c r="BD19" s="225">
        <v>1625.4466708256464</v>
      </c>
      <c r="BE19" s="225">
        <v>1651.0719681496014</v>
      </c>
      <c r="BF19" s="225">
        <v>1644.5945723617192</v>
      </c>
      <c r="BG19" s="225">
        <v>1799.6602738487541</v>
      </c>
      <c r="BH19" s="225">
        <v>1927.7699547998243</v>
      </c>
      <c r="BI19" s="225">
        <v>2117.3878133632656</v>
      </c>
      <c r="BJ19" s="225">
        <v>2147.1320198491862</v>
      </c>
      <c r="BK19" s="225">
        <v>2116.4136525151575</v>
      </c>
      <c r="BL19" s="261">
        <v>2124.8045331406452</v>
      </c>
      <c r="BM19" s="225">
        <v>2145.4822193558025</v>
      </c>
      <c r="BN19" s="225">
        <v>2187.4577145994817</v>
      </c>
      <c r="BO19" s="225">
        <v>2249.0302789742809</v>
      </c>
      <c r="BP19" s="225">
        <v>2248.7096943641268</v>
      </c>
      <c r="BQ19" s="225">
        <v>2277.9042833055391</v>
      </c>
      <c r="BR19" s="225">
        <v>2328.5055546488311</v>
      </c>
      <c r="BS19" s="225">
        <v>2467.8575967088482</v>
      </c>
      <c r="BT19" s="225">
        <v>2600.761989838034</v>
      </c>
      <c r="BU19" s="225">
        <v>2666.715153092724</v>
      </c>
      <c r="BV19" s="225">
        <v>2587.3363730720312</v>
      </c>
      <c r="BW19" s="225">
        <v>2605.4380051160274</v>
      </c>
      <c r="BX19" s="225">
        <v>2633.6710805315456</v>
      </c>
      <c r="BY19" s="225">
        <v>2689.7680794183993</v>
      </c>
      <c r="BZ19" s="225">
        <v>2689.8147552804403</v>
      </c>
      <c r="CA19" s="225">
        <v>2710.8039944534798</v>
      </c>
      <c r="CB19" s="225">
        <v>2711.2364993593587</v>
      </c>
      <c r="CC19" s="225">
        <v>2801.0328086267023</v>
      </c>
      <c r="CD19" s="247">
        <v>2700.5670293760518</v>
      </c>
      <c r="CE19" s="225">
        <v>2870.2362410714777</v>
      </c>
      <c r="CF19" s="225">
        <v>2876.8475851549006</v>
      </c>
      <c r="CG19" s="225">
        <v>3046.7937131521153</v>
      </c>
      <c r="CH19" s="225">
        <v>3067.3070424184129</v>
      </c>
      <c r="CI19" s="225">
        <v>3137.9479222977388</v>
      </c>
      <c r="CJ19" s="225">
        <v>3150.08186977373</v>
      </c>
      <c r="CK19" s="225">
        <v>3283.5088675225688</v>
      </c>
      <c r="CL19" s="225">
        <v>3337.1917051807886</v>
      </c>
      <c r="CM19" s="225">
        <v>3407.9414029861605</v>
      </c>
      <c r="CN19" s="225">
        <v>3462.1064696985709</v>
      </c>
      <c r="CO19" s="225">
        <v>3523.5790494897924</v>
      </c>
      <c r="CP19" s="225">
        <v>3608.2612047237376</v>
      </c>
      <c r="CQ19" s="225">
        <v>3745.6559919226952</v>
      </c>
      <c r="CR19" s="225">
        <v>3940.1529256209315</v>
      </c>
      <c r="CS19" s="225">
        <v>4230.2499226734626</v>
      </c>
      <c r="CT19" s="225">
        <v>4276.0667198826932</v>
      </c>
      <c r="CU19" s="225">
        <v>4229.1411357652123</v>
      </c>
      <c r="CV19" s="225">
        <v>4282.3574049260569</v>
      </c>
      <c r="CW19" s="225">
        <v>4470.642889899691</v>
      </c>
      <c r="CX19" s="225">
        <v>4594.6871549087709</v>
      </c>
      <c r="CY19" s="225">
        <v>4524.7914014839753</v>
      </c>
      <c r="CZ19" s="225">
        <v>4664.707284192903</v>
      </c>
      <c r="DA19" s="225">
        <v>4757.25775909396</v>
      </c>
      <c r="DB19" s="225">
        <v>4831.2742961172498</v>
      </c>
      <c r="DC19" s="225">
        <v>5130.0258119564651</v>
      </c>
      <c r="DD19" s="225">
        <v>5443.0810509275625</v>
      </c>
      <c r="DE19" s="225">
        <v>5750.5818222655189</v>
      </c>
      <c r="DF19" s="225">
        <v>5710.3125832663718</v>
      </c>
      <c r="DG19" s="225">
        <v>5758.4746724542056</v>
      </c>
      <c r="DH19" s="225">
        <v>5959.397761596053</v>
      </c>
      <c r="DI19" s="225">
        <v>6010.7445699420923</v>
      </c>
      <c r="DJ19" s="225">
        <v>6251.2645854928669</v>
      </c>
      <c r="DK19" s="225">
        <v>6197.8239447022343</v>
      </c>
      <c r="DL19" s="225">
        <v>6518.2124852456736</v>
      </c>
      <c r="DM19" s="225">
        <v>6694.8616639441479</v>
      </c>
      <c r="DN19" s="225">
        <v>6938.3843227535208</v>
      </c>
      <c r="DO19" s="225">
        <v>7059.2925740474448</v>
      </c>
      <c r="DP19" s="225">
        <v>7194.486580501728</v>
      </c>
      <c r="DQ19" s="225">
        <v>8128.0916428202418</v>
      </c>
      <c r="DR19" s="225">
        <v>7823.9660149598103</v>
      </c>
      <c r="DS19" s="225">
        <v>7846.6493464419691</v>
      </c>
      <c r="DT19" s="225">
        <v>8211.8823698641136</v>
      </c>
      <c r="DU19" s="225">
        <v>8200.3832794454065</v>
      </c>
      <c r="DV19" s="225">
        <v>8350.250768142716</v>
      </c>
      <c r="DW19" s="225">
        <v>8620.9427831369485</v>
      </c>
      <c r="DX19" s="225">
        <v>8793.8643953653573</v>
      </c>
      <c r="DY19" s="225">
        <v>8694.7121724514855</v>
      </c>
      <c r="DZ19" s="225">
        <v>8728.7711541287772</v>
      </c>
      <c r="EA19" s="225">
        <v>9214.489434201103</v>
      </c>
      <c r="EB19" s="225">
        <v>9711.3283686798695</v>
      </c>
      <c r="EC19" s="262">
        <v>10211.402299683594</v>
      </c>
      <c r="ED19" s="225">
        <v>10222.332954116249</v>
      </c>
      <c r="EE19" s="225">
        <v>10094.069060725766</v>
      </c>
      <c r="EF19" s="225">
        <v>10538.017713631962</v>
      </c>
      <c r="EG19" s="225">
        <v>10408.207415558893</v>
      </c>
      <c r="EH19" s="225">
        <v>10467.064294794603</v>
      </c>
      <c r="EI19" s="225">
        <v>10846.03505629806</v>
      </c>
      <c r="EJ19" s="225">
        <v>10770.761848873177</v>
      </c>
      <c r="EK19" s="225">
        <v>10829.997572105436</v>
      </c>
      <c r="EL19" s="225">
        <v>11170.805559980619</v>
      </c>
      <c r="EM19" s="225">
        <v>12259.593060938609</v>
      </c>
      <c r="EN19" s="225">
        <v>12924.817604880336</v>
      </c>
      <c r="EO19" s="225">
        <v>13662.997730227897</v>
      </c>
      <c r="EP19" s="225">
        <v>13644.880113453935</v>
      </c>
      <c r="EQ19" s="225">
        <v>13719.916499903175</v>
      </c>
      <c r="ER19" s="225">
        <v>14334.477738278556</v>
      </c>
      <c r="ES19" s="225">
        <v>14728.894967466884</v>
      </c>
      <c r="ET19" s="225">
        <v>14727.879022720956</v>
      </c>
      <c r="EU19" s="225">
        <v>15202.103586882598</v>
      </c>
      <c r="EV19" s="225">
        <v>15353.816940840243</v>
      </c>
      <c r="EW19" s="225">
        <v>15388.720204203109</v>
      </c>
      <c r="EX19" s="225">
        <v>15851.236993401928</v>
      </c>
      <c r="EY19" s="225">
        <v>16929.136760063644</v>
      </c>
      <c r="EZ19" s="225">
        <v>17393.333277887974</v>
      </c>
      <c r="FA19" s="225">
        <v>18195.19298363358</v>
      </c>
      <c r="FB19" s="225">
        <v>18097.369616466247</v>
      </c>
      <c r="FC19" s="225">
        <v>18270.452459949025</v>
      </c>
      <c r="FD19" s="225">
        <v>18500.157467865669</v>
      </c>
      <c r="FE19" s="225">
        <v>19158.587843500882</v>
      </c>
      <c r="FF19" s="225">
        <v>19831.396718738713</v>
      </c>
      <c r="FG19" s="225">
        <v>20399.114386628025</v>
      </c>
      <c r="FH19" s="225">
        <v>19905.348983996366</v>
      </c>
      <c r="FI19" s="225">
        <v>20122.875878217408</v>
      </c>
      <c r="FJ19" s="225">
        <v>20411.935351197102</v>
      </c>
      <c r="FK19" s="225">
        <v>20641.988761557608</v>
      </c>
      <c r="FL19" s="225">
        <v>21959.079737684358</v>
      </c>
      <c r="FM19" s="225">
        <v>22620.053335860877</v>
      </c>
      <c r="FN19" s="225">
        <v>22199.667277839661</v>
      </c>
      <c r="FO19" s="225">
        <v>22505.781247253948</v>
      </c>
      <c r="FP19" s="225">
        <v>22990.708119764291</v>
      </c>
      <c r="FQ19" s="225">
        <v>23061.032196089924</v>
      </c>
      <c r="FR19" s="225">
        <v>23213.450049336661</v>
      </c>
      <c r="FS19" s="225">
        <v>23303.277481105026</v>
      </c>
      <c r="FT19" s="225">
        <v>23302.68237357273</v>
      </c>
      <c r="FU19" s="225">
        <v>23236.121534385136</v>
      </c>
      <c r="FV19" s="225">
        <v>23997.957136976205</v>
      </c>
      <c r="FW19" s="225">
        <v>24937.632707275174</v>
      </c>
      <c r="FX19" s="225">
        <v>25843.728385295824</v>
      </c>
      <c r="FY19" s="225">
        <v>26937.020026088958</v>
      </c>
      <c r="FZ19" s="225">
        <v>27754.30514062375</v>
      </c>
      <c r="GA19" s="225">
        <v>28317.752286344221</v>
      </c>
      <c r="GB19" s="225">
        <v>29214.063960176238</v>
      </c>
      <c r="GC19" s="225">
        <v>29683.59477109</v>
      </c>
      <c r="GD19" s="225">
        <v>30371.462043450003</v>
      </c>
      <c r="GE19" s="225">
        <v>30737.844904639998</v>
      </c>
      <c r="GF19" s="225">
        <v>31501.402363579997</v>
      </c>
      <c r="GG19" s="225">
        <v>31643.645813979994</v>
      </c>
      <c r="GH19" s="225">
        <v>32052.351427629997</v>
      </c>
      <c r="GI19" s="225">
        <v>33400.134675230001</v>
      </c>
      <c r="GJ19" s="225">
        <v>34743.602422427008</v>
      </c>
      <c r="GK19" s="225">
        <v>36843.073443599998</v>
      </c>
      <c r="GL19" s="225">
        <v>36835.267630369999</v>
      </c>
      <c r="GM19" s="225">
        <v>37673.404077940002</v>
      </c>
      <c r="GN19" s="225">
        <v>38387.800229899993</v>
      </c>
      <c r="GO19" s="225">
        <v>39512.449471239997</v>
      </c>
      <c r="GP19" s="225">
        <v>40416.767173649998</v>
      </c>
      <c r="GQ19" s="225">
        <v>41466.520178419996</v>
      </c>
      <c r="GR19" s="225">
        <v>37355.347444189996</v>
      </c>
      <c r="GS19" s="225">
        <v>39735.976359669992</v>
      </c>
      <c r="GT19" s="225">
        <v>39526.200408240009</v>
      </c>
      <c r="GU19" s="225">
        <v>42346.686249930004</v>
      </c>
      <c r="GV19" s="225">
        <v>43822.290292420003</v>
      </c>
      <c r="GW19" s="225">
        <v>46455.232262569996</v>
      </c>
      <c r="GX19" s="225">
        <v>46129.571370369995</v>
      </c>
      <c r="GY19" s="225">
        <v>44928.195801520007</v>
      </c>
      <c r="GZ19" s="225">
        <v>45333.789725369999</v>
      </c>
      <c r="HA19" s="225">
        <v>45962.806568259999</v>
      </c>
      <c r="HB19" s="225">
        <v>47218.013896600009</v>
      </c>
      <c r="HC19" s="225">
        <v>46457.814461069996</v>
      </c>
      <c r="HD19" s="225">
        <v>47038.162062570009</v>
      </c>
      <c r="HE19" s="225">
        <v>47895.479972699999</v>
      </c>
      <c r="HF19" s="225">
        <v>48344.65028781999</v>
      </c>
      <c r="HG19" s="225">
        <v>50723.607555319984</v>
      </c>
      <c r="HH19" s="225">
        <v>52926.461216220014</v>
      </c>
      <c r="HI19" s="225">
        <v>56692.089484310003</v>
      </c>
      <c r="HJ19" s="225">
        <v>58436.426557949992</v>
      </c>
      <c r="HK19" s="225">
        <v>58346.763336030002</v>
      </c>
      <c r="HL19" s="225">
        <v>58139.799445820005</v>
      </c>
      <c r="HM19" s="225">
        <v>58195.15547587</v>
      </c>
      <c r="HN19" s="225">
        <v>58400.169045799994</v>
      </c>
      <c r="HO19" s="225">
        <v>59903.811770170003</v>
      </c>
      <c r="HP19" s="225">
        <v>61134.323523160005</v>
      </c>
      <c r="HQ19" s="225">
        <v>59845.296448949994</v>
      </c>
      <c r="HR19" s="225">
        <v>59491.095949230003</v>
      </c>
      <c r="HS19" s="225">
        <v>63669.192260639997</v>
      </c>
      <c r="HT19" s="225">
        <v>63696.506003809991</v>
      </c>
      <c r="HU19" s="225">
        <v>66170.140378889992</v>
      </c>
      <c r="HV19" s="227">
        <v>65731.090098460016</v>
      </c>
      <c r="HW19" s="225">
        <v>65460.473693220018</v>
      </c>
      <c r="HX19" s="225">
        <v>67318.473022650011</v>
      </c>
      <c r="HY19" s="225">
        <v>68362.477453300002</v>
      </c>
      <c r="HZ19" s="225">
        <v>68909.368989229988</v>
      </c>
      <c r="IA19" s="225">
        <v>68402.243526419988</v>
      </c>
      <c r="IB19" s="225">
        <v>71413.775289390003</v>
      </c>
      <c r="IC19" s="225">
        <v>73665.715332000007</v>
      </c>
      <c r="ID19" s="225">
        <v>73821.710330270012</v>
      </c>
      <c r="IE19" s="225">
        <v>74641.050000740011</v>
      </c>
      <c r="IF19" s="225">
        <v>75899.850450030004</v>
      </c>
      <c r="IG19" s="226">
        <v>76380.392905949993</v>
      </c>
      <c r="IH19" s="227">
        <v>78580.204892339985</v>
      </c>
      <c r="II19" s="225">
        <v>80115.311266770004</v>
      </c>
      <c r="IJ19" s="225">
        <v>81837.162540630001</v>
      </c>
      <c r="IK19" s="225">
        <v>81021.349239100004</v>
      </c>
      <c r="IL19" s="225">
        <v>81870.592630250001</v>
      </c>
      <c r="IM19" s="225">
        <v>83517.122793200004</v>
      </c>
      <c r="IN19" s="225">
        <v>81991.64126008001</v>
      </c>
      <c r="IO19" s="225">
        <v>82381.983793500011</v>
      </c>
      <c r="IP19" s="225">
        <v>85873.07757768</v>
      </c>
      <c r="IQ19" s="225">
        <v>86834.804293330017</v>
      </c>
      <c r="IR19" s="225">
        <v>89750.089682549995</v>
      </c>
      <c r="IS19" s="226">
        <v>92952.946840770004</v>
      </c>
      <c r="IT19" s="227">
        <v>91907.41975459001</v>
      </c>
      <c r="IU19" s="225">
        <v>91762.66971923488</v>
      </c>
      <c r="IV19" s="225">
        <v>92905.067483499995</v>
      </c>
      <c r="IW19" s="225">
        <v>94556.024026870014</v>
      </c>
      <c r="IX19" s="225">
        <v>98539.995509399989</v>
      </c>
      <c r="IY19" s="225">
        <v>100498.9107175</v>
      </c>
      <c r="IZ19" s="225">
        <v>101564.14245032001</v>
      </c>
      <c r="JA19" s="225">
        <v>102814.67947224999</v>
      </c>
      <c r="JB19" s="225">
        <v>109134.38009739984</v>
      </c>
      <c r="JC19" s="225">
        <v>112859.6923978</v>
      </c>
      <c r="JD19" s="225">
        <v>116597.73971027001</v>
      </c>
      <c r="JE19" s="225">
        <v>120521.81782764959</v>
      </c>
      <c r="JF19" s="227">
        <v>117976.84571038002</v>
      </c>
      <c r="JG19" s="225">
        <v>118467.48271371001</v>
      </c>
      <c r="JH19" s="225">
        <v>119445.21877834001</v>
      </c>
      <c r="JI19" s="225">
        <v>118933.79208647001</v>
      </c>
      <c r="JJ19" s="225">
        <v>120451.54930964</v>
      </c>
      <c r="JK19" s="225">
        <v>121891.32472051999</v>
      </c>
      <c r="JL19" s="225">
        <v>122643.75944467001</v>
      </c>
      <c r="JM19" s="225">
        <v>123548.57319343353</v>
      </c>
      <c r="JN19" s="225">
        <v>124596.59942657</v>
      </c>
      <c r="JO19" s="225">
        <v>129231.00684510004</v>
      </c>
      <c r="JP19" s="225">
        <v>131645.92341625001</v>
      </c>
      <c r="JQ19" s="226">
        <v>135555.74987959</v>
      </c>
      <c r="JR19" s="227">
        <v>137474.29002280999</v>
      </c>
      <c r="JS19" s="225">
        <v>139444.37799699997</v>
      </c>
      <c r="JT19" s="225">
        <v>142729.13304925003</v>
      </c>
      <c r="JU19" s="225">
        <v>142563.67153863172</v>
      </c>
      <c r="JV19" s="225">
        <v>142642.7505114846</v>
      </c>
      <c r="JW19" s="225">
        <v>145156.93176095004</v>
      </c>
      <c r="JX19" s="225">
        <v>150415.50067821235</v>
      </c>
      <c r="JY19" s="225">
        <v>152455.82935356</v>
      </c>
      <c r="JZ19" s="225">
        <v>160157.59126564002</v>
      </c>
      <c r="KA19" s="225">
        <v>187659.20183674002</v>
      </c>
      <c r="KB19" s="225">
        <v>194979.43782418003</v>
      </c>
      <c r="KC19" s="226">
        <v>180266.84155705004</v>
      </c>
      <c r="KD19" s="227">
        <f>SUM(KD15:KD18)</f>
        <v>196993.66854724998</v>
      </c>
      <c r="KE19" s="225">
        <f t="shared" ref="KE19:KZ19" si="17">SUM(KE15:KE18)</f>
        <v>202112.25256565621</v>
      </c>
      <c r="KF19" s="225">
        <f t="shared" si="17"/>
        <v>206986.4103591505</v>
      </c>
      <c r="KG19" s="225">
        <f t="shared" si="17"/>
        <v>207528.19492824003</v>
      </c>
      <c r="KH19" s="225">
        <f t="shared" si="17"/>
        <v>206945.27959700004</v>
      </c>
      <c r="KI19" s="225">
        <f t="shared" si="17"/>
        <v>209620.61208254</v>
      </c>
      <c r="KJ19" s="225">
        <f t="shared" si="17"/>
        <v>212656.63973592001</v>
      </c>
      <c r="KK19" s="225">
        <f t="shared" si="17"/>
        <v>214595.08893873001</v>
      </c>
      <c r="KL19" s="225">
        <f t="shared" si="17"/>
        <v>219162.16843312001</v>
      </c>
      <c r="KM19" s="225">
        <f t="shared" si="17"/>
        <v>225838.94907035999</v>
      </c>
      <c r="KN19" s="225">
        <f t="shared" si="17"/>
        <v>233847.38207635999</v>
      </c>
      <c r="KO19" s="226">
        <f t="shared" si="17"/>
        <v>250019.19883919999</v>
      </c>
      <c r="KP19" s="227">
        <f t="shared" si="17"/>
        <v>246176.39949471</v>
      </c>
      <c r="KQ19" s="225">
        <f t="shared" si="17"/>
        <v>253699.43137875997</v>
      </c>
      <c r="KR19" s="225">
        <f t="shared" si="17"/>
        <v>261119.50113219002</v>
      </c>
      <c r="KS19" s="225">
        <f t="shared" si="17"/>
        <v>269605.05899978004</v>
      </c>
      <c r="KT19" s="225">
        <f t="shared" si="17"/>
        <v>276087.83013691998</v>
      </c>
      <c r="KU19" s="225">
        <f t="shared" si="17"/>
        <v>281039.02442035999</v>
      </c>
      <c r="KV19" s="225">
        <f t="shared" si="17"/>
        <v>287681.83114051004</v>
      </c>
      <c r="KW19" s="225">
        <f t="shared" si="17"/>
        <v>294288.22608007013</v>
      </c>
      <c r="KX19" s="225">
        <f t="shared" si="17"/>
        <v>311180.27996148996</v>
      </c>
      <c r="KY19" s="225">
        <f t="shared" si="17"/>
        <v>324754.49801620998</v>
      </c>
      <c r="KZ19" s="225">
        <f t="shared" si="17"/>
        <v>326166.61675261002</v>
      </c>
      <c r="LA19" s="226">
        <f>SUM(LA15:LA18)</f>
        <v>329781.29234832001</v>
      </c>
      <c r="LB19" s="227">
        <f t="shared" ref="LB19:LF19" si="18">SUM(LB15:LB18)</f>
        <v>333079.86457609001</v>
      </c>
      <c r="LC19" s="225">
        <f t="shared" si="18"/>
        <v>337575.65166948002</v>
      </c>
      <c r="LD19" s="225">
        <f t="shared" si="18"/>
        <v>343931.91766342998</v>
      </c>
      <c r="LE19" s="225">
        <f t="shared" si="18"/>
        <v>341660.84192643</v>
      </c>
      <c r="LF19" s="225">
        <f t="shared" si="18"/>
        <v>326010.31803940004</v>
      </c>
      <c r="LG19" s="225">
        <f>SUM(LG15:LG18)</f>
        <v>324994.62122182001</v>
      </c>
      <c r="LH19" s="225">
        <f t="shared" ref="LH19:LM19" si="19">SUM(LH15:LH18)</f>
        <v>336815.76129877998</v>
      </c>
      <c r="LI19" s="225">
        <f>SUM(LI15:LI18)</f>
        <v>343049.00446565007</v>
      </c>
      <c r="LJ19" s="225">
        <f t="shared" si="19"/>
        <v>354571.8621734099</v>
      </c>
      <c r="LK19" s="225">
        <f t="shared" si="19"/>
        <v>351362.27874853002</v>
      </c>
      <c r="LL19" s="225">
        <f t="shared" si="19"/>
        <v>359982.83603583998</v>
      </c>
      <c r="LM19" s="226">
        <f t="shared" si="19"/>
        <v>384293.30614539003</v>
      </c>
    </row>
    <row r="20" spans="1:326" ht="27.75" customHeight="1" x14ac:dyDescent="0.45">
      <c r="A20" s="219" t="s">
        <v>202</v>
      </c>
      <c r="B20" s="263"/>
      <c r="C20" s="211"/>
      <c r="D20" s="211"/>
      <c r="E20" s="211"/>
      <c r="F20" s="259"/>
      <c r="G20" s="259"/>
      <c r="H20" s="259"/>
      <c r="I20" s="207"/>
      <c r="J20" s="207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52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  <c r="CX20" s="211"/>
      <c r="CY20" s="211"/>
      <c r="CZ20" s="211"/>
      <c r="DA20" s="211"/>
      <c r="DB20" s="211"/>
      <c r="DC20" s="211"/>
      <c r="DD20" s="211"/>
      <c r="DE20" s="211"/>
      <c r="DF20" s="211"/>
      <c r="DG20" s="211"/>
      <c r="DH20" s="211"/>
      <c r="DI20" s="211"/>
      <c r="DJ20" s="211"/>
      <c r="DK20" s="211"/>
      <c r="DL20" s="211"/>
      <c r="DM20" s="211"/>
      <c r="DN20" s="211"/>
      <c r="DO20" s="211"/>
      <c r="DP20" s="211"/>
      <c r="DQ20" s="211"/>
      <c r="DR20" s="211"/>
      <c r="DS20" s="211"/>
      <c r="DT20" s="211"/>
      <c r="DU20" s="211"/>
      <c r="DV20" s="211"/>
      <c r="DW20" s="211"/>
      <c r="DX20" s="211"/>
      <c r="DY20" s="211"/>
      <c r="DZ20" s="211"/>
      <c r="EA20" s="211"/>
      <c r="EB20" s="211"/>
      <c r="EC20" s="211"/>
      <c r="ED20" s="211"/>
      <c r="EE20" s="211"/>
      <c r="EF20" s="211"/>
      <c r="EG20" s="211"/>
      <c r="EH20" s="211"/>
      <c r="EI20" s="211"/>
      <c r="EJ20" s="211"/>
      <c r="EK20" s="211"/>
      <c r="EL20" s="211"/>
      <c r="EM20" s="211"/>
      <c r="EN20" s="211"/>
      <c r="EO20" s="211"/>
      <c r="EP20" s="211"/>
      <c r="EQ20" s="211"/>
      <c r="ER20" s="211"/>
      <c r="ES20" s="211"/>
      <c r="ET20" s="211"/>
      <c r="EU20" s="211"/>
      <c r="EV20" s="211"/>
      <c r="EW20" s="211"/>
      <c r="EX20" s="211"/>
      <c r="EY20" s="211"/>
      <c r="EZ20" s="211"/>
      <c r="FA20" s="211"/>
      <c r="FB20" s="211"/>
      <c r="FC20" s="211"/>
      <c r="FD20" s="211"/>
      <c r="FE20" s="211"/>
      <c r="FF20" s="211"/>
      <c r="FG20" s="211"/>
      <c r="FH20" s="211"/>
      <c r="FI20" s="211"/>
      <c r="FJ20" s="211"/>
      <c r="FK20" s="211"/>
      <c r="FL20" s="211"/>
      <c r="FM20" s="211"/>
      <c r="FN20" s="211"/>
      <c r="FO20" s="211"/>
      <c r="FP20" s="211"/>
      <c r="FQ20" s="211"/>
      <c r="FR20" s="211"/>
      <c r="FS20" s="211"/>
      <c r="FT20" s="211"/>
      <c r="FU20" s="211"/>
      <c r="FV20" s="211"/>
      <c r="FW20" s="211"/>
      <c r="FX20" s="211"/>
      <c r="FY20" s="211"/>
      <c r="FZ20" s="211"/>
      <c r="GA20" s="211"/>
      <c r="GB20" s="211"/>
      <c r="GC20" s="211"/>
      <c r="GD20" s="211"/>
      <c r="GE20" s="211"/>
      <c r="GF20" s="211"/>
      <c r="GG20" s="211"/>
      <c r="GH20" s="211"/>
      <c r="GI20" s="211"/>
      <c r="GJ20" s="211"/>
      <c r="GK20" s="211"/>
      <c r="GL20" s="211"/>
      <c r="GM20" s="211"/>
      <c r="GN20" s="211"/>
      <c r="GO20" s="211"/>
      <c r="GP20" s="211"/>
      <c r="GQ20" s="211"/>
      <c r="GR20" s="211"/>
      <c r="GS20" s="211"/>
      <c r="GT20" s="211"/>
      <c r="GU20" s="211"/>
      <c r="GV20" s="211"/>
      <c r="GW20" s="211"/>
      <c r="GX20" s="211"/>
      <c r="GY20" s="211"/>
      <c r="GZ20" s="211"/>
      <c r="HA20" s="211"/>
      <c r="HB20" s="211"/>
      <c r="HC20" s="211"/>
      <c r="HD20" s="211"/>
      <c r="HE20" s="211"/>
      <c r="HF20" s="211"/>
      <c r="HG20" s="211"/>
      <c r="HH20" s="211"/>
      <c r="HI20" s="211"/>
      <c r="HJ20" s="211"/>
      <c r="HK20" s="211"/>
      <c r="HL20" s="211"/>
      <c r="HM20" s="211"/>
      <c r="HN20" s="211"/>
      <c r="HO20" s="211"/>
      <c r="HP20" s="211"/>
      <c r="HQ20" s="211"/>
      <c r="HR20" s="211"/>
      <c r="HS20" s="211"/>
      <c r="HT20" s="211"/>
      <c r="HU20" s="211"/>
      <c r="HV20" s="236"/>
      <c r="HW20" s="211"/>
      <c r="HX20" s="211"/>
      <c r="HY20" s="211"/>
      <c r="HZ20" s="211"/>
      <c r="IA20" s="211"/>
      <c r="IB20" s="211"/>
      <c r="IC20" s="211"/>
      <c r="ID20" s="211"/>
      <c r="IE20" s="211"/>
      <c r="IF20" s="211"/>
      <c r="IG20" s="242"/>
      <c r="IH20" s="236"/>
      <c r="II20" s="211"/>
      <c r="IJ20" s="211"/>
      <c r="IK20" s="211"/>
      <c r="IL20" s="211"/>
      <c r="IM20" s="211"/>
      <c r="IN20" s="211"/>
      <c r="IO20" s="211"/>
      <c r="IP20" s="211"/>
      <c r="IQ20" s="211"/>
      <c r="IR20" s="211"/>
      <c r="IS20" s="242"/>
      <c r="IT20" s="236"/>
      <c r="IU20" s="211"/>
      <c r="IV20" s="211"/>
      <c r="IW20" s="211"/>
      <c r="IX20" s="211"/>
      <c r="IY20" s="211"/>
      <c r="IZ20" s="211"/>
      <c r="JA20" s="211"/>
      <c r="JB20" s="211"/>
      <c r="JC20" s="211"/>
      <c r="JD20" s="211"/>
      <c r="JE20" s="211"/>
      <c r="JF20" s="236"/>
      <c r="JG20" s="211"/>
      <c r="JH20" s="211"/>
      <c r="JI20" s="211"/>
      <c r="JJ20" s="211"/>
      <c r="JK20" s="211"/>
      <c r="JL20" s="211"/>
      <c r="JM20" s="211"/>
      <c r="JN20" s="211"/>
      <c r="JO20" s="211"/>
      <c r="JP20" s="211"/>
      <c r="JQ20" s="242"/>
      <c r="JR20" s="236"/>
      <c r="JS20" s="211"/>
      <c r="JT20" s="211"/>
      <c r="JU20" s="211"/>
      <c r="JV20" s="211"/>
      <c r="JW20" s="211"/>
      <c r="JX20" s="211"/>
      <c r="JY20" s="211"/>
      <c r="JZ20" s="211"/>
      <c r="KA20" s="211"/>
      <c r="KB20" s="211"/>
      <c r="KC20" s="242"/>
      <c r="KD20" s="236"/>
      <c r="KE20" s="211"/>
      <c r="KF20" s="211"/>
      <c r="KG20" s="211"/>
      <c r="KH20" s="211"/>
      <c r="KI20" s="211"/>
      <c r="KJ20" s="211"/>
      <c r="KK20" s="211"/>
      <c r="KL20" s="211"/>
      <c r="KM20" s="211"/>
      <c r="KN20" s="211"/>
      <c r="KO20" s="242"/>
      <c r="KP20" s="236"/>
      <c r="KQ20" s="211"/>
      <c r="KR20" s="211"/>
      <c r="KS20" s="211"/>
      <c r="KT20" s="211"/>
      <c r="KU20" s="211"/>
      <c r="KV20" s="211"/>
      <c r="KW20" s="211"/>
      <c r="KX20" s="211"/>
      <c r="KY20" s="211"/>
      <c r="KZ20" s="211"/>
      <c r="LA20" s="242"/>
      <c r="LB20" s="236"/>
      <c r="LC20" s="211"/>
      <c r="LD20" s="211"/>
      <c r="LE20" s="211"/>
      <c r="LF20" s="211"/>
      <c r="LG20" s="211"/>
      <c r="LH20" s="264"/>
      <c r="LI20" s="211"/>
      <c r="LJ20" s="211"/>
      <c r="LK20" s="211"/>
      <c r="LL20" s="211"/>
      <c r="LM20" s="242"/>
    </row>
    <row r="21" spans="1:326" ht="27.75" customHeight="1" x14ac:dyDescent="0.45">
      <c r="A21" s="228" t="s">
        <v>203</v>
      </c>
      <c r="B21" s="236">
        <v>140.88236469688096</v>
      </c>
      <c r="C21" s="211">
        <v>134.38221661908796</v>
      </c>
      <c r="D21" s="211">
        <v>134.07568867682201</v>
      </c>
      <c r="E21" s="211">
        <v>127.758268947931</v>
      </c>
      <c r="F21" s="259">
        <v>131.23662055338701</v>
      </c>
      <c r="G21" s="259">
        <v>137.18014282235714</v>
      </c>
      <c r="H21" s="259">
        <v>143.30157542688315</v>
      </c>
      <c r="I21" s="259">
        <v>148.59205329908201</v>
      </c>
      <c r="J21" s="259">
        <v>139.0658509072052</v>
      </c>
      <c r="K21" s="237">
        <v>154.15643043165218</v>
      </c>
      <c r="L21" s="237">
        <v>173.36798868613297</v>
      </c>
      <c r="M21" s="237">
        <v>201.83867167762216</v>
      </c>
      <c r="N21" s="237">
        <v>197.15587636408671</v>
      </c>
      <c r="O21" s="237">
        <v>190.86638877710269</v>
      </c>
      <c r="P21" s="237">
        <v>197.23968564225453</v>
      </c>
      <c r="Q21" s="237">
        <v>206.85674802202519</v>
      </c>
      <c r="R21" s="237">
        <v>207.42949906924119</v>
      </c>
      <c r="S21" s="237">
        <v>210.2926058274922</v>
      </c>
      <c r="T21" s="237">
        <v>226.30134018340496</v>
      </c>
      <c r="U21" s="237">
        <v>233.75150559762969</v>
      </c>
      <c r="V21" s="237">
        <v>251.42621754170256</v>
      </c>
      <c r="W21" s="237">
        <v>251.57682259783857</v>
      </c>
      <c r="X21" s="237">
        <v>277.69488850204357</v>
      </c>
      <c r="Y21" s="237">
        <v>308.00145244123956</v>
      </c>
      <c r="Z21" s="237">
        <v>329.96702698062518</v>
      </c>
      <c r="AA21" s="237">
        <v>317.94264968435306</v>
      </c>
      <c r="AB21" s="237">
        <v>294.01208616214348</v>
      </c>
      <c r="AC21" s="237">
        <v>289.38870952803546</v>
      </c>
      <c r="AD21" s="237">
        <v>287.41751843413715</v>
      </c>
      <c r="AE21" s="237">
        <v>288.77742280736641</v>
      </c>
      <c r="AF21" s="237">
        <v>323.24317364049267</v>
      </c>
      <c r="AG21" s="237">
        <v>293.24617006801907</v>
      </c>
      <c r="AH21" s="237">
        <v>315.95398086005736</v>
      </c>
      <c r="AI21" s="237">
        <v>324.92230317630941</v>
      </c>
      <c r="AJ21" s="237">
        <v>385.72470020358548</v>
      </c>
      <c r="AK21" s="237">
        <v>404.44315315089779</v>
      </c>
      <c r="AL21" s="237">
        <v>392.43059725713681</v>
      </c>
      <c r="AM21" s="237">
        <v>369.50676378163672</v>
      </c>
      <c r="AN21" s="237">
        <v>366.38359562533179</v>
      </c>
      <c r="AO21" s="237">
        <v>370.11216822645741</v>
      </c>
      <c r="AP21" s="237">
        <v>362.75989288802248</v>
      </c>
      <c r="AQ21" s="237">
        <v>366.38473452791254</v>
      </c>
      <c r="AR21" s="237">
        <v>386.84088495037952</v>
      </c>
      <c r="AS21" s="237">
        <v>395.00249782192031</v>
      </c>
      <c r="AT21" s="237">
        <v>381.40964362396249</v>
      </c>
      <c r="AU21" s="237">
        <v>429.12317969599917</v>
      </c>
      <c r="AV21" s="237">
        <v>484.6015774246826</v>
      </c>
      <c r="AW21" s="237">
        <v>576.70040280163016</v>
      </c>
      <c r="AX21" s="237">
        <v>527.18806882026695</v>
      </c>
      <c r="AY21" s="237">
        <v>502.81128702177705</v>
      </c>
      <c r="AZ21" s="237">
        <v>478.93758689230566</v>
      </c>
      <c r="BA21" s="237">
        <v>489.98178740055982</v>
      </c>
      <c r="BB21" s="237">
        <v>511.5383006754837</v>
      </c>
      <c r="BC21" s="211">
        <v>508.48416088692881</v>
      </c>
      <c r="BD21" s="211">
        <v>501.50770092537664</v>
      </c>
      <c r="BE21" s="211">
        <v>520.64790460164545</v>
      </c>
      <c r="BF21" s="211">
        <v>514.42738559086422</v>
      </c>
      <c r="BG21" s="211">
        <v>569.09625237135469</v>
      </c>
      <c r="BH21" s="211">
        <v>611.43675610322555</v>
      </c>
      <c r="BI21" s="211">
        <v>769.26690429805046</v>
      </c>
      <c r="BJ21" s="211">
        <v>725.08860619006145</v>
      </c>
      <c r="BK21" s="211">
        <v>675.29883718951737</v>
      </c>
      <c r="BL21" s="260">
        <v>647.8978888490534</v>
      </c>
      <c r="BM21" s="211">
        <v>717.77546455329241</v>
      </c>
      <c r="BN21" s="211">
        <v>690.86165775938912</v>
      </c>
      <c r="BO21" s="211">
        <v>688.62607148475217</v>
      </c>
      <c r="BP21" s="211">
        <v>691.12578702063172</v>
      </c>
      <c r="BQ21" s="211">
        <v>693.66771487760082</v>
      </c>
      <c r="BR21" s="211">
        <v>706.86164255069582</v>
      </c>
      <c r="BS21" s="211">
        <v>732.7711995327453</v>
      </c>
      <c r="BT21" s="211">
        <v>808.71921301502425</v>
      </c>
      <c r="BU21" s="211">
        <v>911.75049916758906</v>
      </c>
      <c r="BV21" s="211">
        <v>850.26326245995074</v>
      </c>
      <c r="BW21" s="211">
        <v>808.42248531292682</v>
      </c>
      <c r="BX21" s="211">
        <v>808.62115492984378</v>
      </c>
      <c r="BY21" s="211">
        <v>816.19729709202011</v>
      </c>
      <c r="BZ21" s="211">
        <v>813.86451979445019</v>
      </c>
      <c r="CA21" s="211">
        <v>796.76814832057028</v>
      </c>
      <c r="CB21" s="211">
        <v>801.36823182216722</v>
      </c>
      <c r="CC21" s="211">
        <v>886.81491245785935</v>
      </c>
      <c r="CD21" s="252">
        <v>843.27823594174549</v>
      </c>
      <c r="CE21" s="211">
        <v>889.35999018451048</v>
      </c>
      <c r="CF21" s="211">
        <v>966.70303921156858</v>
      </c>
      <c r="CG21" s="211">
        <v>1013.9597610048506</v>
      </c>
      <c r="CH21" s="211">
        <v>1013.7411735871641</v>
      </c>
      <c r="CI21" s="211">
        <v>962.43653760830648</v>
      </c>
      <c r="CJ21" s="211">
        <v>930.84686798189762</v>
      </c>
      <c r="CK21" s="211">
        <v>967.55332794147546</v>
      </c>
      <c r="CL21" s="211">
        <v>1002.3347748700482</v>
      </c>
      <c r="CM21" s="211">
        <v>953.39687804673235</v>
      </c>
      <c r="CN21" s="211">
        <v>1041.4861227229821</v>
      </c>
      <c r="CO21" s="211">
        <v>994.96572528556067</v>
      </c>
      <c r="CP21" s="211">
        <v>984.20677597000952</v>
      </c>
      <c r="CQ21" s="211">
        <v>1076.4178489632718</v>
      </c>
      <c r="CR21" s="211">
        <v>1166.2454032881597</v>
      </c>
      <c r="CS21" s="211">
        <v>1341.2910767588185</v>
      </c>
      <c r="CT21" s="211">
        <v>1222.390619572516</v>
      </c>
      <c r="CU21" s="211">
        <v>1182.8868163399959</v>
      </c>
      <c r="CV21" s="211">
        <v>1181.250683012488</v>
      </c>
      <c r="CW21" s="211">
        <v>1159.342905054943</v>
      </c>
      <c r="CX21" s="211">
        <v>1228.449388406274</v>
      </c>
      <c r="CY21" s="211">
        <v>1231.0442774925411</v>
      </c>
      <c r="CZ21" s="211">
        <v>1454.4975238605771</v>
      </c>
      <c r="DA21" s="211">
        <v>1379.5048443700002</v>
      </c>
      <c r="DB21" s="211">
        <v>1485.3588957399998</v>
      </c>
      <c r="DC21" s="211">
        <v>1526.9910288446999</v>
      </c>
      <c r="DD21" s="211">
        <v>1589.2925503311003</v>
      </c>
      <c r="DE21" s="211">
        <v>1750.6214571199998</v>
      </c>
      <c r="DF21" s="211">
        <v>1635.0252377457996</v>
      </c>
      <c r="DG21" s="211">
        <v>1598.3168882169</v>
      </c>
      <c r="DH21" s="211">
        <v>1577.2136081572999</v>
      </c>
      <c r="DI21" s="211">
        <v>1595.8012845301998</v>
      </c>
      <c r="DJ21" s="211">
        <v>1670.7958012468</v>
      </c>
      <c r="DK21" s="211">
        <v>1730.4150408557005</v>
      </c>
      <c r="DL21" s="211">
        <v>1648.6773296371998</v>
      </c>
      <c r="DM21" s="211">
        <v>1674.7871744896004</v>
      </c>
      <c r="DN21" s="211">
        <v>1762.8274712638001</v>
      </c>
      <c r="DO21" s="211">
        <v>1847.4726352700002</v>
      </c>
      <c r="DP21" s="211">
        <v>1927.7388465055999</v>
      </c>
      <c r="DQ21" s="211">
        <v>2432.9403830027004</v>
      </c>
      <c r="DR21" s="211">
        <v>2193.6832886162001</v>
      </c>
      <c r="DS21" s="211">
        <v>2114.6711256625999</v>
      </c>
      <c r="DT21" s="211">
        <v>1989.2565185527994</v>
      </c>
      <c r="DU21" s="211">
        <v>2145.6193977664998</v>
      </c>
      <c r="DV21" s="211">
        <v>2107.8643752365001</v>
      </c>
      <c r="DW21" s="211">
        <v>2066.01533943</v>
      </c>
      <c r="DX21" s="211">
        <v>2151.4435508400002</v>
      </c>
      <c r="DY21" s="211">
        <v>2157.4145687199989</v>
      </c>
      <c r="DZ21" s="211">
        <v>2141.0701575094008</v>
      </c>
      <c r="EA21" s="211">
        <v>2546.3476782055009</v>
      </c>
      <c r="EB21" s="211">
        <v>2720.457965100501</v>
      </c>
      <c r="EC21" s="211">
        <v>3040.9337052200012</v>
      </c>
      <c r="ED21" s="211">
        <v>2812.9279855336003</v>
      </c>
      <c r="EE21" s="211">
        <v>2695.3771979103999</v>
      </c>
      <c r="EF21" s="211">
        <v>3135.3627636494002</v>
      </c>
      <c r="EG21" s="211">
        <v>2911.1173524193991</v>
      </c>
      <c r="EH21" s="211">
        <v>2860.3859560674</v>
      </c>
      <c r="EI21" s="211">
        <v>2782.5773030374003</v>
      </c>
      <c r="EJ21" s="211">
        <v>2962.9599160274001</v>
      </c>
      <c r="EK21" s="211">
        <v>2948.4182426500006</v>
      </c>
      <c r="EL21" s="211">
        <v>3149.7702589700007</v>
      </c>
      <c r="EM21" s="211">
        <v>3622.224445280001</v>
      </c>
      <c r="EN21" s="211">
        <v>3870.5022621200005</v>
      </c>
      <c r="EO21" s="211">
        <v>4409.5883331100003</v>
      </c>
      <c r="EP21" s="211">
        <v>3982.5406928200005</v>
      </c>
      <c r="EQ21" s="211">
        <v>4083.4748757300008</v>
      </c>
      <c r="ER21" s="211">
        <v>4313.4709897900002</v>
      </c>
      <c r="ES21" s="211">
        <v>4337.0825142700005</v>
      </c>
      <c r="ET21" s="211">
        <v>4382.4396227200014</v>
      </c>
      <c r="EU21" s="211">
        <v>4243.4260161400007</v>
      </c>
      <c r="EV21" s="211">
        <v>4523.709903920002</v>
      </c>
      <c r="EW21" s="211">
        <v>4375.3404140399998</v>
      </c>
      <c r="EX21" s="211">
        <v>4341.4083111400014</v>
      </c>
      <c r="EY21" s="211">
        <v>5118.3008610800007</v>
      </c>
      <c r="EZ21" s="211">
        <v>5558.5938979200018</v>
      </c>
      <c r="FA21" s="211">
        <v>5779.548861440001</v>
      </c>
      <c r="FB21" s="211">
        <v>5526.8731307700018</v>
      </c>
      <c r="FC21" s="211">
        <v>5103.3061057700024</v>
      </c>
      <c r="FD21" s="211">
        <v>5041.55149944</v>
      </c>
      <c r="FE21" s="211">
        <v>5214.2360187699996</v>
      </c>
      <c r="FF21" s="211">
        <v>5948.2212069599991</v>
      </c>
      <c r="FG21" s="211">
        <v>6155.8672183300005</v>
      </c>
      <c r="FH21" s="211">
        <v>6243.4257823299995</v>
      </c>
      <c r="FI21" s="211">
        <v>5755.8473011500009</v>
      </c>
      <c r="FJ21" s="211">
        <v>6481.845149200004</v>
      </c>
      <c r="FK21" s="211">
        <v>6655.7382761199997</v>
      </c>
      <c r="FL21" s="211">
        <v>7273.5359353499998</v>
      </c>
      <c r="FM21" s="211">
        <v>7860.4381010399993</v>
      </c>
      <c r="FN21" s="211">
        <v>7340.6715231299995</v>
      </c>
      <c r="FO21" s="211">
        <v>7541.9736634299998</v>
      </c>
      <c r="FP21" s="211">
        <v>7427.8605306999989</v>
      </c>
      <c r="FQ21" s="211">
        <v>7632.9966030300011</v>
      </c>
      <c r="FR21" s="211">
        <v>7405.5255735399987</v>
      </c>
      <c r="FS21" s="211">
        <v>7293.7187035899997</v>
      </c>
      <c r="FT21" s="211">
        <v>7466.3811875900028</v>
      </c>
      <c r="FU21" s="211">
        <v>7416.8564901399996</v>
      </c>
      <c r="FV21" s="211">
        <v>7844.669369420003</v>
      </c>
      <c r="FW21" s="211">
        <v>7894.8506616800014</v>
      </c>
      <c r="FX21" s="211">
        <v>8347.080124310005</v>
      </c>
      <c r="FY21" s="211">
        <v>9051.1220904300008</v>
      </c>
      <c r="FZ21" s="211">
        <v>8546.173212560001</v>
      </c>
      <c r="GA21" s="211">
        <v>8955.3076617999977</v>
      </c>
      <c r="GB21" s="211">
        <v>9115.6582901400034</v>
      </c>
      <c r="GC21" s="211">
        <v>9824.0359874900041</v>
      </c>
      <c r="GD21" s="211">
        <v>10231.12591888</v>
      </c>
      <c r="GE21" s="211">
        <v>9976.6808416900003</v>
      </c>
      <c r="GF21" s="211">
        <v>10408.11067</v>
      </c>
      <c r="GG21" s="211">
        <v>10431.970923949995</v>
      </c>
      <c r="GH21" s="211">
        <v>10619.489912109997</v>
      </c>
      <c r="GI21" s="211">
        <v>11596.629139999999</v>
      </c>
      <c r="GJ21" s="211">
        <v>12309.240320000001</v>
      </c>
      <c r="GK21" s="211">
        <v>11784.640742379996</v>
      </c>
      <c r="GL21" s="211">
        <v>11784.640740000001</v>
      </c>
      <c r="GM21" s="211">
        <v>11500.292461959998</v>
      </c>
      <c r="GN21" s="211">
        <v>11286.19749282</v>
      </c>
      <c r="GO21" s="211">
        <v>11367.974425639997</v>
      </c>
      <c r="GP21" s="211">
        <v>12045.849551339998</v>
      </c>
      <c r="GQ21" s="211">
        <v>11320.67481891</v>
      </c>
      <c r="GR21" s="211">
        <v>11155.049258359999</v>
      </c>
      <c r="GS21" s="211">
        <v>11355.042834249998</v>
      </c>
      <c r="GT21" s="211">
        <v>11354.60376686</v>
      </c>
      <c r="GU21" s="211">
        <v>13000.288770220001</v>
      </c>
      <c r="GV21" s="211">
        <v>13335.34969924</v>
      </c>
      <c r="GW21" s="211">
        <v>14636.28278039</v>
      </c>
      <c r="GX21" s="211">
        <v>15394.369851059999</v>
      </c>
      <c r="GY21" s="211">
        <v>13253.453462130003</v>
      </c>
      <c r="GZ21" s="211">
        <v>14215.462896659999</v>
      </c>
      <c r="HA21" s="211">
        <v>14617.309483160003</v>
      </c>
      <c r="HB21" s="211">
        <v>13943.569796330003</v>
      </c>
      <c r="HC21" s="211">
        <v>14706.762161399998</v>
      </c>
      <c r="HD21" s="211">
        <v>14951.804770660001</v>
      </c>
      <c r="HE21" s="211">
        <v>14535.097711789993</v>
      </c>
      <c r="HF21" s="211">
        <v>15398.53775379999</v>
      </c>
      <c r="HG21" s="211">
        <v>16672.546556469992</v>
      </c>
      <c r="HH21" s="211">
        <v>17447.882773980004</v>
      </c>
      <c r="HI21" s="211">
        <v>18968.001424489998</v>
      </c>
      <c r="HJ21" s="211">
        <v>17509.300107819996</v>
      </c>
      <c r="HK21" s="211">
        <v>16447.427956299998</v>
      </c>
      <c r="HL21" s="211">
        <v>17519.823301820001</v>
      </c>
      <c r="HM21" s="211">
        <v>17796.285226269989</v>
      </c>
      <c r="HN21" s="211">
        <v>16566.132002119997</v>
      </c>
      <c r="HO21" s="211">
        <v>17784.867519959989</v>
      </c>
      <c r="HP21" s="211">
        <v>18869.45286283</v>
      </c>
      <c r="HQ21" s="211">
        <v>17393.969032589997</v>
      </c>
      <c r="HR21" s="211">
        <v>17321.655135200002</v>
      </c>
      <c r="HS21" s="211">
        <v>19067.832720040002</v>
      </c>
      <c r="HT21" s="211">
        <v>20062.656463009986</v>
      </c>
      <c r="HU21" s="211">
        <v>21471.519704429997</v>
      </c>
      <c r="HV21" s="236">
        <v>20487.315552540003</v>
      </c>
      <c r="HW21" s="211">
        <v>20182.669619299999</v>
      </c>
      <c r="HX21" s="211">
        <v>20245.609393570001</v>
      </c>
      <c r="HY21" s="211">
        <v>20434.652817750004</v>
      </c>
      <c r="HZ21" s="211">
        <v>19960.828775519996</v>
      </c>
      <c r="IA21" s="211">
        <v>20259.32920009</v>
      </c>
      <c r="IB21" s="211">
        <v>19984.767513749994</v>
      </c>
      <c r="IC21" s="211">
        <v>19867.743011490002</v>
      </c>
      <c r="ID21" s="211">
        <v>20196.059528670005</v>
      </c>
      <c r="IE21" s="211">
        <v>19878.524317269999</v>
      </c>
      <c r="IF21" s="211">
        <v>20936.315190160003</v>
      </c>
      <c r="IG21" s="242">
        <v>21501.038971869992</v>
      </c>
      <c r="IH21" s="236">
        <v>22097.817890000002</v>
      </c>
      <c r="II21" s="211">
        <v>22066.415129999998</v>
      </c>
      <c r="IJ21" s="211">
        <v>23658.196801969993</v>
      </c>
      <c r="IK21" s="211">
        <v>21977.251873049998</v>
      </c>
      <c r="IL21" s="211">
        <v>22072.884884010004</v>
      </c>
      <c r="IM21" s="211">
        <v>21906.296631529993</v>
      </c>
      <c r="IN21" s="211">
        <v>22923.980950050001</v>
      </c>
      <c r="IO21" s="211">
        <v>22848.619669399999</v>
      </c>
      <c r="IP21" s="211">
        <v>23027.842901060001</v>
      </c>
      <c r="IQ21" s="211">
        <v>25060.175838840001</v>
      </c>
      <c r="IR21" s="211">
        <v>25304.360718210002</v>
      </c>
      <c r="IS21" s="242">
        <v>28896.021872600013</v>
      </c>
      <c r="IT21" s="236">
        <v>27432.018736299997</v>
      </c>
      <c r="IU21" s="211">
        <v>26284.638305700006</v>
      </c>
      <c r="IV21" s="211">
        <v>28486.640842659996</v>
      </c>
      <c r="IW21" s="211">
        <v>26747.382562960007</v>
      </c>
      <c r="IX21" s="211">
        <v>27001.534681710003</v>
      </c>
      <c r="IY21" s="211">
        <v>25546.832605339998</v>
      </c>
      <c r="IZ21" s="211">
        <v>28515.192559980002</v>
      </c>
      <c r="JA21" s="211">
        <v>27474.019790269998</v>
      </c>
      <c r="JB21" s="211">
        <v>30338.049973630004</v>
      </c>
      <c r="JC21" s="211">
        <v>31611.831184279996</v>
      </c>
      <c r="JD21" s="211">
        <v>33258.836230579996</v>
      </c>
      <c r="JE21" s="211">
        <v>36124.779726289999</v>
      </c>
      <c r="JF21" s="236">
        <v>36117.248625850014</v>
      </c>
      <c r="JG21" s="211">
        <v>35439.734772599993</v>
      </c>
      <c r="JH21" s="211">
        <v>34904.626175570011</v>
      </c>
      <c r="JI21" s="211">
        <v>35293.95500264001</v>
      </c>
      <c r="JJ21" s="211">
        <v>36597.905990690007</v>
      </c>
      <c r="JK21" s="211">
        <v>36063.638276150014</v>
      </c>
      <c r="JL21" s="211">
        <v>39878.738738280008</v>
      </c>
      <c r="JM21" s="211">
        <v>37557.023808999991</v>
      </c>
      <c r="JN21" s="211">
        <v>39156.126517160024</v>
      </c>
      <c r="JO21" s="211">
        <v>39785.360356390018</v>
      </c>
      <c r="JP21" s="211">
        <v>40353.041644930003</v>
      </c>
      <c r="JQ21" s="242">
        <v>43244.902431080001</v>
      </c>
      <c r="JR21" s="236">
        <v>44963.718084460008</v>
      </c>
      <c r="JS21" s="211">
        <v>43197.721826119989</v>
      </c>
      <c r="JT21" s="211">
        <v>44866.583304390006</v>
      </c>
      <c r="JU21" s="211">
        <v>47215.052304120007</v>
      </c>
      <c r="JV21" s="211">
        <v>46616.208518940002</v>
      </c>
      <c r="JW21" s="211">
        <v>48237.97883398</v>
      </c>
      <c r="JX21" s="211">
        <v>49549.652542750016</v>
      </c>
      <c r="JY21" s="211">
        <v>49977.351777739997</v>
      </c>
      <c r="JZ21" s="211">
        <v>53503.897044600017</v>
      </c>
      <c r="KA21" s="211">
        <v>64737.952138800014</v>
      </c>
      <c r="KB21" s="211">
        <v>65614.998205199998</v>
      </c>
      <c r="KC21" s="242">
        <v>68103.837546940049</v>
      </c>
      <c r="KD21" s="236">
        <v>62752.236226809997</v>
      </c>
      <c r="KE21" s="211">
        <v>66660.758120700018</v>
      </c>
      <c r="KF21" s="211">
        <v>57840.771683220024</v>
      </c>
      <c r="KG21" s="211">
        <v>69161.497401460016</v>
      </c>
      <c r="KH21" s="211">
        <v>61727.913565360002</v>
      </c>
      <c r="KI21" s="211">
        <v>62343.439461730028</v>
      </c>
      <c r="KJ21" s="211">
        <v>60728.080509110019</v>
      </c>
      <c r="KK21" s="211">
        <v>62730.872401320012</v>
      </c>
      <c r="KL21" s="211">
        <v>63496.220827440018</v>
      </c>
      <c r="KM21" s="211">
        <v>63065.745465000015</v>
      </c>
      <c r="KN21" s="211">
        <v>76709.794475870018</v>
      </c>
      <c r="KO21" s="242">
        <v>88299.42278702998</v>
      </c>
      <c r="KP21" s="236">
        <v>79088.393901090007</v>
      </c>
      <c r="KQ21" s="211">
        <v>83520.294171459987</v>
      </c>
      <c r="KR21" s="211">
        <v>89011.290262680021</v>
      </c>
      <c r="KS21" s="211">
        <v>105041.19518421002</v>
      </c>
      <c r="KT21" s="211">
        <v>108282.65937222994</v>
      </c>
      <c r="KU21" s="211">
        <v>110578.33091659998</v>
      </c>
      <c r="KV21" s="211">
        <v>108211.31584051001</v>
      </c>
      <c r="KW21" s="211">
        <v>116795.07789618004</v>
      </c>
      <c r="KX21" s="211">
        <v>120771.46543987998</v>
      </c>
      <c r="KY21" s="211">
        <v>128961.15123651997</v>
      </c>
      <c r="KZ21" s="211">
        <v>134567.42851361999</v>
      </c>
      <c r="LA21" s="242">
        <v>130524.34937032001</v>
      </c>
      <c r="LB21" s="236">
        <v>137767.97047805</v>
      </c>
      <c r="LC21" s="211">
        <v>140992.87683396001</v>
      </c>
      <c r="LD21" s="211">
        <v>143154.11800792997</v>
      </c>
      <c r="LE21" s="211">
        <v>144944.32070758002</v>
      </c>
      <c r="LF21" s="211">
        <v>138174.99432833001</v>
      </c>
      <c r="LG21" s="211">
        <v>112735.90529883998</v>
      </c>
      <c r="LH21" s="211">
        <v>123548</v>
      </c>
      <c r="LI21" s="211">
        <v>122002.22</v>
      </c>
      <c r="LJ21" s="211">
        <v>113060.69500000001</v>
      </c>
      <c r="LK21" s="211">
        <v>129055.01168326</v>
      </c>
      <c r="LL21" s="211">
        <v>132384.71562082</v>
      </c>
      <c r="LM21" s="242">
        <v>146826.74338942996</v>
      </c>
    </row>
    <row r="22" spans="1:326" ht="27.75" customHeight="1" x14ac:dyDescent="0.45">
      <c r="A22" s="228" t="s">
        <v>148</v>
      </c>
      <c r="B22" s="236"/>
      <c r="C22" s="211"/>
      <c r="D22" s="211"/>
      <c r="E22" s="211"/>
      <c r="F22" s="259"/>
      <c r="G22" s="259"/>
      <c r="H22" s="259"/>
      <c r="I22" s="259"/>
      <c r="J22" s="259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11"/>
      <c r="BD22" s="211"/>
      <c r="BE22" s="211"/>
      <c r="BF22" s="211"/>
      <c r="BG22" s="211"/>
      <c r="BH22" s="211"/>
      <c r="BI22" s="211"/>
      <c r="BJ22" s="211"/>
      <c r="BK22" s="211"/>
      <c r="BL22" s="260"/>
      <c r="BM22" s="211"/>
      <c r="BN22" s="211"/>
      <c r="BO22" s="211"/>
      <c r="BP22" s="211"/>
      <c r="BQ22" s="211"/>
      <c r="BR22" s="211"/>
      <c r="BS22" s="211"/>
      <c r="BT22" s="211"/>
      <c r="BU22" s="211"/>
      <c r="BV22" s="211"/>
      <c r="BW22" s="211"/>
      <c r="BX22" s="211"/>
      <c r="BY22" s="211"/>
      <c r="BZ22" s="211"/>
      <c r="CA22" s="211"/>
      <c r="CB22" s="211"/>
      <c r="CC22" s="211"/>
      <c r="CD22" s="252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11"/>
      <c r="CS22" s="211"/>
      <c r="CT22" s="211"/>
      <c r="CU22" s="211"/>
      <c r="CV22" s="211"/>
      <c r="CW22" s="211"/>
      <c r="CX22" s="211"/>
      <c r="CY22" s="211"/>
      <c r="CZ22" s="211"/>
      <c r="DA22" s="211"/>
      <c r="DB22" s="211"/>
      <c r="DC22" s="211"/>
      <c r="DD22" s="211"/>
      <c r="DE22" s="211"/>
      <c r="DF22" s="211"/>
      <c r="DG22" s="211"/>
      <c r="DH22" s="211"/>
      <c r="DI22" s="211"/>
      <c r="DJ22" s="211"/>
      <c r="DK22" s="211"/>
      <c r="DL22" s="211"/>
      <c r="DM22" s="211"/>
      <c r="DN22" s="211"/>
      <c r="DO22" s="211"/>
      <c r="DP22" s="211"/>
      <c r="DQ22" s="211"/>
      <c r="DR22" s="211"/>
      <c r="DS22" s="211"/>
      <c r="DT22" s="211"/>
      <c r="DU22" s="211"/>
      <c r="DV22" s="211"/>
      <c r="DW22" s="211"/>
      <c r="DX22" s="211"/>
      <c r="DY22" s="211"/>
      <c r="DZ22" s="211"/>
      <c r="EA22" s="211"/>
      <c r="EB22" s="211"/>
      <c r="EC22" s="211"/>
      <c r="ED22" s="211"/>
      <c r="EE22" s="211"/>
      <c r="EF22" s="211"/>
      <c r="EG22" s="211"/>
      <c r="EH22" s="211"/>
      <c r="EI22" s="211"/>
      <c r="EJ22" s="211"/>
      <c r="EK22" s="211"/>
      <c r="EL22" s="211"/>
      <c r="EM22" s="211"/>
      <c r="EN22" s="211"/>
      <c r="EO22" s="211"/>
      <c r="EP22" s="211"/>
      <c r="EQ22" s="211"/>
      <c r="ER22" s="211"/>
      <c r="ES22" s="211"/>
      <c r="ET22" s="211"/>
      <c r="EU22" s="211"/>
      <c r="EV22" s="211"/>
      <c r="EW22" s="211"/>
      <c r="EX22" s="211"/>
      <c r="EY22" s="211"/>
      <c r="EZ22" s="211"/>
      <c r="FA22" s="211"/>
      <c r="FB22" s="211"/>
      <c r="FC22" s="211"/>
      <c r="FD22" s="211"/>
      <c r="FE22" s="211"/>
      <c r="FF22" s="211"/>
      <c r="FG22" s="211"/>
      <c r="FH22" s="211"/>
      <c r="FI22" s="211"/>
      <c r="FJ22" s="211"/>
      <c r="FK22" s="211"/>
      <c r="FL22" s="211"/>
      <c r="FM22" s="211"/>
      <c r="FN22" s="211"/>
      <c r="FO22" s="211"/>
      <c r="FP22" s="211"/>
      <c r="FQ22" s="211"/>
      <c r="FR22" s="211"/>
      <c r="FS22" s="211"/>
      <c r="FT22" s="211"/>
      <c r="FU22" s="211"/>
      <c r="FV22" s="211"/>
      <c r="FW22" s="211"/>
      <c r="FX22" s="211"/>
      <c r="FY22" s="211"/>
      <c r="FZ22" s="211"/>
      <c r="GA22" s="211"/>
      <c r="GB22" s="211"/>
      <c r="GC22" s="211"/>
      <c r="GD22" s="211"/>
      <c r="GE22" s="211"/>
      <c r="GF22" s="211"/>
      <c r="GG22" s="211"/>
      <c r="GH22" s="211"/>
      <c r="GI22" s="211"/>
      <c r="GJ22" s="211"/>
      <c r="GK22" s="211"/>
      <c r="GL22" s="211"/>
      <c r="GM22" s="211"/>
      <c r="GN22" s="211"/>
      <c r="GO22" s="211"/>
      <c r="GP22" s="211"/>
      <c r="GQ22" s="211"/>
      <c r="GR22" s="211"/>
      <c r="GS22" s="211"/>
      <c r="GT22" s="211"/>
      <c r="GU22" s="211"/>
      <c r="GV22" s="211"/>
      <c r="GW22" s="211"/>
      <c r="GX22" s="211"/>
      <c r="GY22" s="211"/>
      <c r="GZ22" s="211"/>
      <c r="HA22" s="211"/>
      <c r="HB22" s="211"/>
      <c r="HC22" s="211"/>
      <c r="HD22" s="211"/>
      <c r="HE22" s="211"/>
      <c r="HF22" s="211"/>
      <c r="HG22" s="211"/>
      <c r="HH22" s="211"/>
      <c r="HI22" s="211"/>
      <c r="HJ22" s="211">
        <v>58436.426557949992</v>
      </c>
      <c r="HK22" s="211">
        <v>58346.763336030002</v>
      </c>
      <c r="HL22" s="211">
        <v>58139.799445820005</v>
      </c>
      <c r="HM22" s="211">
        <v>58195.15547587</v>
      </c>
      <c r="HN22" s="211">
        <v>58400.169045799994</v>
      </c>
      <c r="HO22" s="211">
        <v>59903.789360169991</v>
      </c>
      <c r="HP22" s="211">
        <v>61134.323520160011</v>
      </c>
      <c r="HQ22" s="211">
        <v>59845.296452949988</v>
      </c>
      <c r="HR22" s="211">
        <v>59491.095953230004</v>
      </c>
      <c r="HS22" s="211">
        <v>63669.19226363999</v>
      </c>
      <c r="HT22" s="211">
        <v>63696.506003809991</v>
      </c>
      <c r="HU22" s="211">
        <v>66170.140378889992</v>
      </c>
      <c r="HV22" s="236"/>
      <c r="HW22" s="211">
        <v>65460.473693220018</v>
      </c>
      <c r="HX22" s="211">
        <v>67318.473022650011</v>
      </c>
      <c r="HY22" s="211">
        <v>68362.477453300002</v>
      </c>
      <c r="HZ22" s="211">
        <v>68909.368989229988</v>
      </c>
      <c r="IA22" s="211">
        <v>68402.243526419988</v>
      </c>
      <c r="IB22" s="211">
        <v>71413.775289390003</v>
      </c>
      <c r="IC22" s="211">
        <v>73665.715332000007</v>
      </c>
      <c r="ID22" s="211">
        <v>73821.710330270012</v>
      </c>
      <c r="IE22" s="211">
        <v>74641.050000740011</v>
      </c>
      <c r="IF22" s="211">
        <v>75899.850450030004</v>
      </c>
      <c r="IG22" s="242">
        <v>76380.392905949993</v>
      </c>
      <c r="IH22" s="211">
        <v>78580.204892339985</v>
      </c>
      <c r="II22" s="211">
        <v>80115.311266770004</v>
      </c>
      <c r="IJ22" s="211">
        <v>81837.162540630001</v>
      </c>
      <c r="IK22" s="211">
        <v>81021.349239100004</v>
      </c>
      <c r="IL22" s="211">
        <v>81870.592630250001</v>
      </c>
      <c r="IM22" s="211">
        <v>83517.122793200004</v>
      </c>
      <c r="IN22" s="211">
        <v>81991.64126008001</v>
      </c>
      <c r="IO22" s="211">
        <v>82381.983793500011</v>
      </c>
      <c r="IP22" s="211">
        <v>85873.07757768</v>
      </c>
      <c r="IQ22" s="211">
        <v>86834.804293330017</v>
      </c>
      <c r="IR22" s="211">
        <v>89750.089682549995</v>
      </c>
      <c r="IS22" s="242">
        <v>92952.946840770004</v>
      </c>
      <c r="IT22" s="236">
        <v>91907.41975459001</v>
      </c>
      <c r="IU22" s="211">
        <v>91762.66971923488</v>
      </c>
      <c r="IV22" s="211">
        <v>92905.067483499995</v>
      </c>
      <c r="IW22" s="211">
        <v>94556.024026870014</v>
      </c>
      <c r="IX22" s="211">
        <v>98539.995509399989</v>
      </c>
      <c r="IY22" s="211">
        <v>100498.9107175</v>
      </c>
      <c r="IZ22" s="211">
        <v>101564.14245032001</v>
      </c>
      <c r="JA22" s="211">
        <v>102814.67947224999</v>
      </c>
      <c r="JB22" s="211">
        <v>109134.38009739984</v>
      </c>
      <c r="JC22" s="211">
        <v>112859.6923978</v>
      </c>
      <c r="JD22" s="211">
        <v>116597.73971027001</v>
      </c>
      <c r="JE22" s="211">
        <v>120521.81782764959</v>
      </c>
      <c r="JF22" s="236">
        <v>117976.84571038002</v>
      </c>
      <c r="JG22" s="211">
        <v>118467.48271370999</v>
      </c>
      <c r="JH22" s="211">
        <v>119445.21877834001</v>
      </c>
      <c r="JI22" s="211">
        <v>118933.79208647</v>
      </c>
      <c r="JJ22" s="211">
        <v>120451.54930964002</v>
      </c>
      <c r="JK22" s="211">
        <v>121891.32472052</v>
      </c>
      <c r="JL22" s="211">
        <v>122643.75944467001</v>
      </c>
      <c r="JM22" s="211">
        <v>123548.57319343352</v>
      </c>
      <c r="JN22" s="211">
        <v>124596.59942657001</v>
      </c>
      <c r="JO22" s="211">
        <v>129231.00684510003</v>
      </c>
      <c r="JP22" s="211">
        <v>131645.92341625001</v>
      </c>
      <c r="JQ22" s="242">
        <v>135555.74987959</v>
      </c>
      <c r="JR22" s="236">
        <v>137474.29002280999</v>
      </c>
      <c r="JS22" s="211">
        <v>139444.37799699997</v>
      </c>
      <c r="JT22" s="211">
        <v>142729.13304925003</v>
      </c>
      <c r="JU22" s="211">
        <v>142563.67153863172</v>
      </c>
      <c r="JV22" s="211">
        <v>142642.7505114846</v>
      </c>
      <c r="JW22" s="211">
        <v>145156.93176095004</v>
      </c>
      <c r="JX22" s="211">
        <v>150415.50067821235</v>
      </c>
      <c r="JY22" s="211">
        <v>152455.82935356</v>
      </c>
      <c r="JZ22" s="211">
        <v>160157.59126564002</v>
      </c>
      <c r="KA22" s="211">
        <v>187659.20183674002</v>
      </c>
      <c r="KB22" s="211">
        <v>194979.43782418003</v>
      </c>
      <c r="KC22" s="242">
        <v>180266.84155705004</v>
      </c>
      <c r="KD22" s="236">
        <v>196993.66854724998</v>
      </c>
      <c r="KE22" s="211">
        <v>202112.25256565624</v>
      </c>
      <c r="KF22" s="211">
        <v>206986.41035915061</v>
      </c>
      <c r="KG22" s="211">
        <v>207528.19492824006</v>
      </c>
      <c r="KH22" s="211">
        <v>206945.27959700004</v>
      </c>
      <c r="KI22" s="211">
        <v>209620.61208254</v>
      </c>
      <c r="KJ22" s="211">
        <v>212656.63973592001</v>
      </c>
      <c r="KK22" s="211">
        <v>214595.08893873007</v>
      </c>
      <c r="KL22" s="211">
        <v>219162.16843312001</v>
      </c>
      <c r="KM22" s="211">
        <v>225838.94907035999</v>
      </c>
      <c r="KN22" s="211">
        <v>233847.38207635999</v>
      </c>
      <c r="KO22" s="242">
        <v>250019.19883920002</v>
      </c>
      <c r="KP22" s="236">
        <v>246176.39949471</v>
      </c>
      <c r="KQ22" s="211">
        <v>253699.43137875997</v>
      </c>
      <c r="KR22" s="211">
        <v>261119.50113218999</v>
      </c>
      <c r="KS22" s="211">
        <v>269605.05899978004</v>
      </c>
      <c r="KT22" s="211">
        <v>276087.83013691998</v>
      </c>
      <c r="KU22" s="211">
        <v>281039.02442036005</v>
      </c>
      <c r="KV22" s="211">
        <v>287681.83114051004</v>
      </c>
      <c r="KW22" s="211">
        <v>294288.22608007013</v>
      </c>
      <c r="KX22" s="211">
        <v>311180.27996148996</v>
      </c>
      <c r="KY22" s="211">
        <v>324754.49801620998</v>
      </c>
      <c r="KZ22" s="211">
        <v>326166.61675260996</v>
      </c>
      <c r="LA22" s="242">
        <v>329781.29234832001</v>
      </c>
      <c r="LB22" s="236">
        <v>333079.86457608995</v>
      </c>
      <c r="LC22" s="211">
        <v>337575.65166947996</v>
      </c>
      <c r="LD22" s="211">
        <v>343931.9176634301</v>
      </c>
      <c r="LE22" s="211">
        <v>341660.84192643</v>
      </c>
      <c r="LF22" s="211">
        <v>326010.31803939998</v>
      </c>
      <c r="LG22" s="211">
        <v>324994.62122182001</v>
      </c>
      <c r="LH22" s="211">
        <v>336815.76129877998</v>
      </c>
      <c r="LI22" s="211">
        <v>343049.00446565007</v>
      </c>
      <c r="LJ22" s="211">
        <v>353955.08067653992</v>
      </c>
      <c r="LK22" s="211">
        <v>351362.27874853002</v>
      </c>
      <c r="LL22" s="211">
        <v>359982.83603584004</v>
      </c>
      <c r="LM22" s="242">
        <v>384293.30614538997</v>
      </c>
    </row>
    <row r="23" spans="1:326" ht="27.75" customHeight="1" x14ac:dyDescent="0.45">
      <c r="A23" s="228" t="s">
        <v>147</v>
      </c>
      <c r="B23" s="236"/>
      <c r="C23" s="211"/>
      <c r="D23" s="211"/>
      <c r="E23" s="211"/>
      <c r="F23" s="259"/>
      <c r="G23" s="259"/>
      <c r="H23" s="259"/>
      <c r="I23" s="259"/>
      <c r="J23" s="259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11"/>
      <c r="BD23" s="211"/>
      <c r="BE23" s="211"/>
      <c r="BF23" s="211"/>
      <c r="BG23" s="211"/>
      <c r="BH23" s="211"/>
      <c r="BI23" s="211"/>
      <c r="BJ23" s="211"/>
      <c r="BK23" s="211"/>
      <c r="BL23" s="260"/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52"/>
      <c r="CE23" s="211"/>
      <c r="CF23" s="211"/>
      <c r="CG23" s="211"/>
      <c r="CH23" s="211"/>
      <c r="CI23" s="211"/>
      <c r="CJ23" s="211"/>
      <c r="CK23" s="211"/>
      <c r="CL23" s="211"/>
      <c r="CM23" s="211"/>
      <c r="CN23" s="211"/>
      <c r="CO23" s="211"/>
      <c r="CP23" s="211"/>
      <c r="CQ23" s="211"/>
      <c r="CR23" s="211"/>
      <c r="CS23" s="211"/>
      <c r="CT23" s="211"/>
      <c r="CU23" s="211"/>
      <c r="CV23" s="211"/>
      <c r="CW23" s="211"/>
      <c r="CX23" s="211"/>
      <c r="CY23" s="211"/>
      <c r="CZ23" s="211"/>
      <c r="DA23" s="211"/>
      <c r="DB23" s="211"/>
      <c r="DC23" s="211"/>
      <c r="DD23" s="211"/>
      <c r="DE23" s="211"/>
      <c r="DF23" s="211"/>
      <c r="DG23" s="211"/>
      <c r="DH23" s="211"/>
      <c r="DI23" s="211"/>
      <c r="DJ23" s="211"/>
      <c r="DK23" s="211"/>
      <c r="DL23" s="211"/>
      <c r="DM23" s="211"/>
      <c r="DN23" s="211"/>
      <c r="DO23" s="211"/>
      <c r="DP23" s="211"/>
      <c r="DQ23" s="211"/>
      <c r="DR23" s="211"/>
      <c r="DS23" s="211"/>
      <c r="DT23" s="211"/>
      <c r="DU23" s="211"/>
      <c r="DV23" s="211"/>
      <c r="DW23" s="211"/>
      <c r="DX23" s="211"/>
      <c r="DY23" s="211"/>
      <c r="DZ23" s="211"/>
      <c r="EA23" s="211"/>
      <c r="EB23" s="211"/>
      <c r="EC23" s="211"/>
      <c r="ED23" s="211"/>
      <c r="EE23" s="211"/>
      <c r="EF23" s="211"/>
      <c r="EG23" s="211"/>
      <c r="EH23" s="211"/>
      <c r="EI23" s="211"/>
      <c r="EJ23" s="211"/>
      <c r="EK23" s="211"/>
      <c r="EL23" s="211"/>
      <c r="EM23" s="211"/>
      <c r="EN23" s="211"/>
      <c r="EO23" s="211"/>
      <c r="EP23" s="211"/>
      <c r="EQ23" s="211"/>
      <c r="ER23" s="211"/>
      <c r="ES23" s="211"/>
      <c r="ET23" s="211"/>
      <c r="EU23" s="211"/>
      <c r="EV23" s="211"/>
      <c r="EW23" s="211"/>
      <c r="EX23" s="211"/>
      <c r="EY23" s="211"/>
      <c r="EZ23" s="211"/>
      <c r="FA23" s="211"/>
      <c r="FB23" s="211"/>
      <c r="FC23" s="211"/>
      <c r="FD23" s="211"/>
      <c r="FE23" s="211"/>
      <c r="FF23" s="211"/>
      <c r="FG23" s="211"/>
      <c r="FH23" s="211"/>
      <c r="FI23" s="211"/>
      <c r="FJ23" s="211"/>
      <c r="FK23" s="211"/>
      <c r="FL23" s="211"/>
      <c r="FM23" s="211"/>
      <c r="FN23" s="211"/>
      <c r="FO23" s="211"/>
      <c r="FP23" s="211"/>
      <c r="FQ23" s="211"/>
      <c r="FR23" s="211"/>
      <c r="FS23" s="211"/>
      <c r="FT23" s="211"/>
      <c r="FU23" s="211"/>
      <c r="FV23" s="211"/>
      <c r="FW23" s="211"/>
      <c r="FX23" s="211"/>
      <c r="FY23" s="211"/>
      <c r="FZ23" s="211"/>
      <c r="GA23" s="211"/>
      <c r="GB23" s="211"/>
      <c r="GC23" s="211"/>
      <c r="GD23" s="211"/>
      <c r="GE23" s="211"/>
      <c r="GF23" s="211"/>
      <c r="GG23" s="211"/>
      <c r="GH23" s="211"/>
      <c r="GI23" s="211"/>
      <c r="GJ23" s="211"/>
      <c r="GK23" s="211"/>
      <c r="GL23" s="211"/>
      <c r="GM23" s="211"/>
      <c r="GN23" s="211"/>
      <c r="GO23" s="211"/>
      <c r="GP23" s="211"/>
      <c r="GQ23" s="211"/>
      <c r="GR23" s="211"/>
      <c r="GS23" s="211"/>
      <c r="GT23" s="211"/>
      <c r="GU23" s="211"/>
      <c r="GV23" s="211"/>
      <c r="GW23" s="211"/>
      <c r="GX23" s="211"/>
      <c r="GY23" s="211"/>
      <c r="GZ23" s="211"/>
      <c r="HA23" s="211"/>
      <c r="HB23" s="211"/>
      <c r="HC23" s="211"/>
      <c r="HD23" s="211"/>
      <c r="HE23" s="211"/>
      <c r="HF23" s="211"/>
      <c r="HG23" s="211"/>
      <c r="HH23" s="211"/>
      <c r="HI23" s="211"/>
      <c r="HJ23" s="211">
        <v>44588.589328980001</v>
      </c>
      <c r="HK23" s="211">
        <v>43686.917326790004</v>
      </c>
      <c r="HL23" s="211">
        <v>44049.210803500006</v>
      </c>
      <c r="HM23" s="211">
        <v>44893.333915950003</v>
      </c>
      <c r="HN23" s="211">
        <v>44595.265528339994</v>
      </c>
      <c r="HO23" s="211">
        <v>45793.227647049993</v>
      </c>
      <c r="HP23" s="211">
        <v>46909.15426078</v>
      </c>
      <c r="HQ23" s="211">
        <v>45619.313192920003</v>
      </c>
      <c r="HR23" s="211">
        <v>45282.587365680003</v>
      </c>
      <c r="HS23" s="211">
        <v>49195.395653430001</v>
      </c>
      <c r="HT23" s="211">
        <v>49388.175186529996</v>
      </c>
      <c r="HU23" s="211">
        <v>52064.563833449989</v>
      </c>
      <c r="HV23" s="236"/>
      <c r="HW23" s="211">
        <v>51088.665892980011</v>
      </c>
      <c r="HX23" s="211">
        <v>52935.46795672999</v>
      </c>
      <c r="HY23" s="211">
        <v>53916.724839890005</v>
      </c>
      <c r="HZ23" s="211">
        <v>54243.257633429988</v>
      </c>
      <c r="IA23" s="211">
        <v>53390.072825899988</v>
      </c>
      <c r="IB23" s="211">
        <v>54992.042391950003</v>
      </c>
      <c r="IC23" s="211">
        <v>56830.770261170001</v>
      </c>
      <c r="ID23" s="211">
        <v>56733.192767220004</v>
      </c>
      <c r="IE23" s="211">
        <v>58307.854406240003</v>
      </c>
      <c r="IF23" s="211">
        <v>59776.490789869997</v>
      </c>
      <c r="IG23" s="242">
        <v>60254.834939559994</v>
      </c>
      <c r="IH23" s="211">
        <v>61506.230679389984</v>
      </c>
      <c r="II23" s="211">
        <v>62114.882373480003</v>
      </c>
      <c r="IJ23" s="211">
        <v>63064.575402930008</v>
      </c>
      <c r="IK23" s="211">
        <v>62715.568123010002</v>
      </c>
      <c r="IL23" s="211">
        <v>62657.63390641001</v>
      </c>
      <c r="IM23" s="211">
        <v>63008.82832778</v>
      </c>
      <c r="IN23" s="211">
        <v>62141.89880249001</v>
      </c>
      <c r="IO23" s="211">
        <v>62231.490089810002</v>
      </c>
      <c r="IP23" s="211">
        <v>64951.981056540004</v>
      </c>
      <c r="IQ23" s="211">
        <v>67182.710599359998</v>
      </c>
      <c r="IR23" s="211">
        <v>68687.052148770003</v>
      </c>
      <c r="IS23" s="242">
        <v>69950.573507180001</v>
      </c>
      <c r="IT23" s="236">
        <v>68534.705385819994</v>
      </c>
      <c r="IU23" s="211">
        <v>69798.907144776022</v>
      </c>
      <c r="IV23" s="211">
        <v>71097.88420208999</v>
      </c>
      <c r="IW23" s="211">
        <v>71941.255206219997</v>
      </c>
      <c r="IX23" s="211">
        <v>75215.281075290011</v>
      </c>
      <c r="IY23" s="211">
        <v>76951.843798510003</v>
      </c>
      <c r="IZ23" s="211">
        <v>77843.827311030007</v>
      </c>
      <c r="JA23" s="211">
        <v>79012.100197139996</v>
      </c>
      <c r="JB23" s="211">
        <v>84864.016988949865</v>
      </c>
      <c r="JC23" s="211">
        <v>87833.391013269997</v>
      </c>
      <c r="JD23" s="211">
        <v>91709.607231289992</v>
      </c>
      <c r="JE23" s="211">
        <v>94491.751090729565</v>
      </c>
      <c r="JF23" s="236">
        <v>92625.973875199998</v>
      </c>
      <c r="JG23" s="211">
        <v>92071.176766690012</v>
      </c>
      <c r="JH23" s="211">
        <v>93226.007552940006</v>
      </c>
      <c r="JI23" s="211">
        <v>91942.98073488001</v>
      </c>
      <c r="JJ23" s="211">
        <v>93396.174436870002</v>
      </c>
      <c r="JK23" s="211">
        <v>94210.693980979981</v>
      </c>
      <c r="JL23" s="211">
        <v>94837.79420686001</v>
      </c>
      <c r="JM23" s="211">
        <v>96081.77538552355</v>
      </c>
      <c r="JN23" s="211">
        <v>96838.701342000015</v>
      </c>
      <c r="JO23" s="211">
        <v>101128.67228612004</v>
      </c>
      <c r="JP23" s="211">
        <v>102961.92723284</v>
      </c>
      <c r="JQ23" s="242">
        <v>105737.27283042</v>
      </c>
      <c r="JR23" s="236">
        <v>108231.30656671</v>
      </c>
      <c r="JS23" s="211">
        <v>107281.63466015</v>
      </c>
      <c r="JT23" s="211">
        <v>106050.88881653005</v>
      </c>
      <c r="JU23" s="211">
        <v>105204.83951171741</v>
      </c>
      <c r="JV23" s="211">
        <v>105600.77327997588</v>
      </c>
      <c r="JW23" s="211">
        <v>106488.56213385001</v>
      </c>
      <c r="JX23" s="211">
        <v>109303.84650142235</v>
      </c>
      <c r="JY23" s="211">
        <v>110233.88263242999</v>
      </c>
      <c r="JZ23" s="211">
        <v>110613.58344275001</v>
      </c>
      <c r="KA23" s="211">
        <v>121790.71008947003</v>
      </c>
      <c r="KB23" s="211">
        <v>128482.81255816</v>
      </c>
      <c r="KC23" s="242">
        <v>135142.49350706002</v>
      </c>
      <c r="KD23" s="236">
        <v>139966.11631044</v>
      </c>
      <c r="KE23" s="211">
        <v>143732.50405289035</v>
      </c>
      <c r="KF23" s="211">
        <v>148131.0042341798</v>
      </c>
      <c r="KG23" s="211">
        <v>150496.15561943001</v>
      </c>
      <c r="KH23" s="211">
        <v>149200.43034775002</v>
      </c>
      <c r="KI23" s="211">
        <v>150070.55974672001</v>
      </c>
      <c r="KJ23" s="211">
        <v>152984.18635284001</v>
      </c>
      <c r="KK23" s="211">
        <v>154965.77306450004</v>
      </c>
      <c r="KL23" s="211">
        <v>158647.66740053004</v>
      </c>
      <c r="KM23" s="211">
        <v>164098.14075351</v>
      </c>
      <c r="KN23" s="211">
        <v>170445.63027287999</v>
      </c>
      <c r="KO23" s="242">
        <v>185425.79827339997</v>
      </c>
      <c r="KP23" s="236">
        <v>181622.32631388999</v>
      </c>
      <c r="KQ23" s="211">
        <v>184856.28208570002</v>
      </c>
      <c r="KR23" s="211">
        <v>190181.11976723999</v>
      </c>
      <c r="KS23" s="211">
        <v>197131.66061065</v>
      </c>
      <c r="KT23" s="211">
        <v>198666.17048623998</v>
      </c>
      <c r="KU23" s="211">
        <v>203530.24685396001</v>
      </c>
      <c r="KV23" s="211">
        <v>209091.5829614237</v>
      </c>
      <c r="KW23" s="211">
        <v>214821.11275769008</v>
      </c>
      <c r="KX23" s="211">
        <v>229253.49393775</v>
      </c>
      <c r="KY23" s="211">
        <v>238258.10724597002</v>
      </c>
      <c r="KZ23" s="211">
        <v>244128.77962019003</v>
      </c>
      <c r="LA23" s="242">
        <v>247804.45309916997</v>
      </c>
      <c r="LB23" s="236">
        <v>245143.86831067002</v>
      </c>
      <c r="LC23" s="211">
        <v>249466.29587847</v>
      </c>
      <c r="LD23" s="211">
        <v>255756.30796072003</v>
      </c>
      <c r="LE23" s="211">
        <v>259872.36560855003</v>
      </c>
      <c r="LF23" s="211">
        <v>267720.94067151</v>
      </c>
      <c r="LG23" s="211">
        <v>265190.99306492001</v>
      </c>
      <c r="LH23" s="211">
        <v>276927.08</v>
      </c>
      <c r="LI23" s="211">
        <v>275478.06</v>
      </c>
      <c r="LJ23" s="211">
        <v>277591.65999999997</v>
      </c>
      <c r="LK23" s="211">
        <v>282466.98451211001</v>
      </c>
      <c r="LL23" s="211">
        <v>289444.83606147999</v>
      </c>
      <c r="LM23" s="242">
        <v>314416.38989003998</v>
      </c>
    </row>
    <row r="24" spans="1:326" ht="27.75" customHeight="1" x14ac:dyDescent="0.45">
      <c r="A24" s="228" t="s">
        <v>204</v>
      </c>
      <c r="B24" s="236"/>
      <c r="C24" s="211"/>
      <c r="D24" s="211"/>
      <c r="E24" s="211"/>
      <c r="F24" s="259"/>
      <c r="G24" s="259"/>
      <c r="H24" s="259"/>
      <c r="I24" s="259"/>
      <c r="J24" s="259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11"/>
      <c r="BD24" s="211"/>
      <c r="BE24" s="211"/>
      <c r="BF24" s="211"/>
      <c r="BG24" s="211"/>
      <c r="BH24" s="211"/>
      <c r="BI24" s="211"/>
      <c r="BJ24" s="211"/>
      <c r="BK24" s="211"/>
      <c r="BL24" s="260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52"/>
      <c r="CE24" s="211"/>
      <c r="CF24" s="211"/>
      <c r="CG24" s="211"/>
      <c r="CH24" s="211"/>
      <c r="CI24" s="211"/>
      <c r="CJ24" s="211"/>
      <c r="CK24" s="211"/>
      <c r="CL24" s="211"/>
      <c r="CM24" s="211"/>
      <c r="CN24" s="211"/>
      <c r="CO24" s="211"/>
      <c r="CP24" s="211"/>
      <c r="CQ24" s="211"/>
      <c r="CR24" s="211"/>
      <c r="CS24" s="211"/>
      <c r="CT24" s="211"/>
      <c r="CU24" s="211"/>
      <c r="CV24" s="211"/>
      <c r="CW24" s="211"/>
      <c r="CX24" s="211"/>
      <c r="CY24" s="211"/>
      <c r="CZ24" s="211"/>
      <c r="DA24" s="211"/>
      <c r="DB24" s="211"/>
      <c r="DC24" s="211"/>
      <c r="DD24" s="211"/>
      <c r="DE24" s="211"/>
      <c r="DF24" s="211"/>
      <c r="DG24" s="211"/>
      <c r="DH24" s="211"/>
      <c r="DI24" s="211"/>
      <c r="DJ24" s="211"/>
      <c r="DK24" s="211"/>
      <c r="DL24" s="211"/>
      <c r="DM24" s="211"/>
      <c r="DN24" s="211"/>
      <c r="DO24" s="211"/>
      <c r="DP24" s="211"/>
      <c r="DQ24" s="211"/>
      <c r="DR24" s="211"/>
      <c r="DS24" s="211"/>
      <c r="DT24" s="211"/>
      <c r="DU24" s="211"/>
      <c r="DV24" s="211"/>
      <c r="DW24" s="211"/>
      <c r="DX24" s="211"/>
      <c r="DY24" s="211"/>
      <c r="DZ24" s="211"/>
      <c r="EA24" s="211"/>
      <c r="EB24" s="211"/>
      <c r="EC24" s="211"/>
      <c r="ED24" s="211"/>
      <c r="EE24" s="211"/>
      <c r="EF24" s="211"/>
      <c r="EG24" s="211"/>
      <c r="EH24" s="211"/>
      <c r="EI24" s="211"/>
      <c r="EJ24" s="211"/>
      <c r="EK24" s="211"/>
      <c r="EL24" s="211"/>
      <c r="EM24" s="211"/>
      <c r="EN24" s="211"/>
      <c r="EO24" s="211"/>
      <c r="EP24" s="211"/>
      <c r="EQ24" s="211"/>
      <c r="ER24" s="211"/>
      <c r="ES24" s="211"/>
      <c r="ET24" s="211"/>
      <c r="EU24" s="211"/>
      <c r="EV24" s="211"/>
      <c r="EW24" s="211"/>
      <c r="EX24" s="211"/>
      <c r="EY24" s="211"/>
      <c r="EZ24" s="211"/>
      <c r="FA24" s="211"/>
      <c r="FB24" s="211"/>
      <c r="FC24" s="211"/>
      <c r="FD24" s="211"/>
      <c r="FE24" s="211"/>
      <c r="FF24" s="211"/>
      <c r="FG24" s="211"/>
      <c r="FH24" s="211"/>
      <c r="FI24" s="211"/>
      <c r="FJ24" s="211"/>
      <c r="FK24" s="211"/>
      <c r="FL24" s="211"/>
      <c r="FM24" s="211"/>
      <c r="FN24" s="211"/>
      <c r="FO24" s="211"/>
      <c r="FP24" s="211"/>
      <c r="FQ24" s="211"/>
      <c r="FR24" s="211"/>
      <c r="FS24" s="211"/>
      <c r="FT24" s="211"/>
      <c r="FU24" s="211"/>
      <c r="FV24" s="211"/>
      <c r="FW24" s="211"/>
      <c r="FX24" s="211"/>
      <c r="FY24" s="211"/>
      <c r="FZ24" s="211"/>
      <c r="GA24" s="211"/>
      <c r="GB24" s="211"/>
      <c r="GC24" s="211"/>
      <c r="GD24" s="211"/>
      <c r="GE24" s="211"/>
      <c r="GF24" s="211"/>
      <c r="GG24" s="211"/>
      <c r="GH24" s="211"/>
      <c r="GI24" s="211"/>
      <c r="GJ24" s="211"/>
      <c r="GK24" s="211"/>
      <c r="GL24" s="211"/>
      <c r="GM24" s="211"/>
      <c r="GN24" s="211"/>
      <c r="GO24" s="211"/>
      <c r="GP24" s="211"/>
      <c r="GQ24" s="211"/>
      <c r="GR24" s="211"/>
      <c r="GS24" s="211"/>
      <c r="GT24" s="211"/>
      <c r="GU24" s="211"/>
      <c r="GV24" s="211"/>
      <c r="GW24" s="211"/>
      <c r="GX24" s="211"/>
      <c r="GY24" s="211"/>
      <c r="GZ24" s="211"/>
      <c r="HA24" s="211"/>
      <c r="HB24" s="211"/>
      <c r="HC24" s="211"/>
      <c r="HD24" s="211"/>
      <c r="HE24" s="211"/>
      <c r="HF24" s="211"/>
      <c r="HG24" s="211"/>
      <c r="HH24" s="211"/>
      <c r="HI24" s="211"/>
      <c r="HJ24" s="211">
        <v>26898.595871639995</v>
      </c>
      <c r="HK24" s="211">
        <v>25802.21464962</v>
      </c>
      <c r="HL24" s="211">
        <v>25706.344774000005</v>
      </c>
      <c r="HM24" s="211">
        <v>26092.739522999993</v>
      </c>
      <c r="HN24" s="211">
        <v>25525.211800199999</v>
      </c>
      <c r="HO24" s="211">
        <v>25643.697504389995</v>
      </c>
      <c r="HP24" s="211">
        <v>26847.012294569999</v>
      </c>
      <c r="HQ24" s="211">
        <v>26152.069324510001</v>
      </c>
      <c r="HR24" s="211">
        <v>25503.314117470003</v>
      </c>
      <c r="HS24" s="211">
        <v>29126.270108100005</v>
      </c>
      <c r="HT24" s="211">
        <v>28652.134715529988</v>
      </c>
      <c r="HU24" s="211">
        <v>29845.168914799997</v>
      </c>
      <c r="HV24" s="236"/>
      <c r="HW24" s="211">
        <v>28534.649407550009</v>
      </c>
      <c r="HX24" s="211">
        <v>30442.484337629998</v>
      </c>
      <c r="HY24" s="211">
        <v>31524.703576200001</v>
      </c>
      <c r="HZ24" s="211">
        <v>32056.797622169994</v>
      </c>
      <c r="IA24" s="211">
        <v>31134.763225719995</v>
      </c>
      <c r="IB24" s="211">
        <v>32343.089889890001</v>
      </c>
      <c r="IC24" s="211">
        <v>33383.013523240006</v>
      </c>
      <c r="ID24" s="211">
        <v>33067.36211485001</v>
      </c>
      <c r="IE24" s="211">
        <v>33211.44256566</v>
      </c>
      <c r="IF24" s="211">
        <v>34287.047012939998</v>
      </c>
      <c r="IG24" s="242">
        <v>34645.614731499991</v>
      </c>
      <c r="IH24" s="211">
        <v>35749.953712109993</v>
      </c>
      <c r="II24" s="211">
        <v>36087.759121110001</v>
      </c>
      <c r="IJ24" s="211">
        <v>38343.923092519995</v>
      </c>
      <c r="IK24" s="211">
        <v>37094.915160949997</v>
      </c>
      <c r="IL24" s="211">
        <v>37842.907418370007</v>
      </c>
      <c r="IM24" s="211">
        <v>38072.774602789999</v>
      </c>
      <c r="IN24" s="211">
        <v>37284.882561170009</v>
      </c>
      <c r="IO24" s="211">
        <v>38149.240821670006</v>
      </c>
      <c r="IP24" s="211">
        <v>40091.320444470002</v>
      </c>
      <c r="IQ24" s="211">
        <v>40725.393791930001</v>
      </c>
      <c r="IR24" s="211">
        <v>42438.980652400001</v>
      </c>
      <c r="IS24" s="242">
        <v>43473.18901567001</v>
      </c>
      <c r="IT24" s="236">
        <v>42605.594883499994</v>
      </c>
      <c r="IU24" s="211">
        <v>43500.81719634703</v>
      </c>
      <c r="IV24" s="211">
        <v>44691.047142499992</v>
      </c>
      <c r="IW24" s="211">
        <v>45485.049925860003</v>
      </c>
      <c r="IX24" s="211">
        <v>47768.642927160006</v>
      </c>
      <c r="IY24" s="211">
        <v>48684.683218589998</v>
      </c>
      <c r="IZ24" s="211">
        <v>49276.255701100003</v>
      </c>
      <c r="JA24" s="211">
        <v>49566.860073069991</v>
      </c>
      <c r="JB24" s="211">
        <v>52738.447693259994</v>
      </c>
      <c r="JC24" s="211">
        <v>54502.466442689998</v>
      </c>
      <c r="JD24" s="211">
        <v>58162.707391629992</v>
      </c>
      <c r="JE24" s="211">
        <v>60826.175933649989</v>
      </c>
      <c r="JF24" s="236">
        <v>59346.374273350018</v>
      </c>
      <c r="JG24" s="211">
        <v>57987.097133900003</v>
      </c>
      <c r="JH24" s="211">
        <v>59148.129289950004</v>
      </c>
      <c r="JI24" s="211">
        <v>57786.738794830009</v>
      </c>
      <c r="JJ24" s="211">
        <v>59218.95379697001</v>
      </c>
      <c r="JK24" s="211">
        <v>59921.112543670002</v>
      </c>
      <c r="JL24" s="211">
        <v>59325.644843759997</v>
      </c>
      <c r="JM24" s="211">
        <v>60948.49104619999</v>
      </c>
      <c r="JN24" s="211">
        <v>61153.924658580007</v>
      </c>
      <c r="JO24" s="211">
        <v>63458.951564500036</v>
      </c>
      <c r="JP24" s="211">
        <v>65974.98586392001</v>
      </c>
      <c r="JQ24" s="242">
        <v>69389.310924859994</v>
      </c>
      <c r="JR24" s="236">
        <v>72196.332124149994</v>
      </c>
      <c r="JS24" s="211">
        <v>70941.286140409997</v>
      </c>
      <c r="JT24" s="211">
        <v>68918.694049230035</v>
      </c>
      <c r="JU24" s="211">
        <v>67673.780321332015</v>
      </c>
      <c r="JV24" s="211">
        <v>68062.895256520962</v>
      </c>
      <c r="JW24" s="211">
        <v>66917.351742530009</v>
      </c>
      <c r="JX24" s="211">
        <v>68983.292666320005</v>
      </c>
      <c r="JY24" s="211">
        <v>69058.341868539996</v>
      </c>
      <c r="JZ24" s="211">
        <v>69671.978723010019</v>
      </c>
      <c r="KA24" s="211">
        <v>79774.660027130027</v>
      </c>
      <c r="KB24" s="211">
        <v>82207.566082000005</v>
      </c>
      <c r="KC24" s="242">
        <v>88484.179201180028</v>
      </c>
      <c r="KD24" s="236">
        <v>91213.647070260005</v>
      </c>
      <c r="KE24" s="211">
        <v>92444.839806843083</v>
      </c>
      <c r="KF24" s="211">
        <v>94959.695680528748</v>
      </c>
      <c r="KG24" s="211">
        <v>97523.054667950026</v>
      </c>
      <c r="KH24" s="211">
        <v>94280.883615360028</v>
      </c>
      <c r="KI24" s="211">
        <v>96097.324102430022</v>
      </c>
      <c r="KJ24" s="211">
        <v>96574.580202420009</v>
      </c>
      <c r="KK24" s="211">
        <v>98653.881810800012</v>
      </c>
      <c r="KL24" s="211">
        <v>100401.21041647004</v>
      </c>
      <c r="KM24" s="211">
        <v>104579.22951661001</v>
      </c>
      <c r="KN24" s="211">
        <v>109182.64121713</v>
      </c>
      <c r="KO24" s="242">
        <v>121784.44157533997</v>
      </c>
      <c r="KP24" s="236">
        <v>116938.02689467999</v>
      </c>
      <c r="KQ24" s="211">
        <v>119844.38937153999</v>
      </c>
      <c r="KR24" s="211">
        <v>123720.16966206001</v>
      </c>
      <c r="KS24" s="211">
        <v>127370.08355371001</v>
      </c>
      <c r="KT24" s="211">
        <v>132095.84870896998</v>
      </c>
      <c r="KU24" s="211">
        <v>135627.74459997</v>
      </c>
      <c r="KV24" s="211">
        <v>138489.80724937603</v>
      </c>
      <c r="KW24" s="211">
        <v>142229.95328604008</v>
      </c>
      <c r="KX24" s="211">
        <v>154345.49332793002</v>
      </c>
      <c r="KY24" s="211">
        <v>162274.47859100002</v>
      </c>
      <c r="KZ24" s="211">
        <v>165712.58117600001</v>
      </c>
      <c r="LA24" s="242">
        <v>168309.99264976999</v>
      </c>
      <c r="LB24" s="236">
        <v>165326.88179294002</v>
      </c>
      <c r="LC24" s="211">
        <v>167747.31912621998</v>
      </c>
      <c r="LD24" s="211">
        <v>171642.62202680003</v>
      </c>
      <c r="LE24" s="211">
        <v>171336.67678129004</v>
      </c>
      <c r="LF24" s="211">
        <v>175239.17955596</v>
      </c>
      <c r="LG24" s="211">
        <v>171579.10114148998</v>
      </c>
      <c r="LH24" s="211">
        <v>181509.06</v>
      </c>
      <c r="LI24" s="211">
        <v>181335.57</v>
      </c>
      <c r="LJ24" s="211">
        <v>183685.31</v>
      </c>
      <c r="LK24" s="211">
        <v>184113.19900292001</v>
      </c>
      <c r="LL24" s="211">
        <v>190196.44089323</v>
      </c>
      <c r="LM24" s="242">
        <v>211593.85619964998</v>
      </c>
    </row>
    <row r="25" spans="1:326" ht="27.75" customHeight="1" x14ac:dyDescent="0.45">
      <c r="A25" s="228" t="s">
        <v>205</v>
      </c>
      <c r="B25" s="265">
        <v>0.38004928882346656</v>
      </c>
      <c r="C25" s="266">
        <v>0.34863983312156899</v>
      </c>
      <c r="D25" s="266">
        <v>0.33942003969308998</v>
      </c>
      <c r="E25" s="266">
        <v>0.31960188530114486</v>
      </c>
      <c r="F25" s="266">
        <v>0.33640058922804217</v>
      </c>
      <c r="G25" s="266">
        <v>0.3311495101824099</v>
      </c>
      <c r="H25" s="266">
        <v>0.34279928824010664</v>
      </c>
      <c r="I25" s="266">
        <v>0.34479624892432975</v>
      </c>
      <c r="J25" s="266">
        <v>0.31989637784864777</v>
      </c>
      <c r="K25" s="266">
        <v>0.35382077188278588</v>
      </c>
      <c r="L25" s="266">
        <v>0.39381913904887783</v>
      </c>
      <c r="M25" s="266">
        <v>0.47182958746361536</v>
      </c>
      <c r="N25" s="266">
        <v>0.45089915231292849</v>
      </c>
      <c r="O25" s="266">
        <v>0.42119101044069196</v>
      </c>
      <c r="P25" s="266">
        <v>0.42125383846656383</v>
      </c>
      <c r="Q25" s="266">
        <v>0.42686121644998815</v>
      </c>
      <c r="R25" s="266">
        <v>0.41694821288325246</v>
      </c>
      <c r="S25" s="266">
        <v>0.42213689796454557</v>
      </c>
      <c r="T25" s="266">
        <v>0.42634426783491469</v>
      </c>
      <c r="U25" s="266">
        <v>0.43253443624046239</v>
      </c>
      <c r="V25" s="266">
        <v>0.41873896553192258</v>
      </c>
      <c r="W25" s="266">
        <v>0.42332332629861036</v>
      </c>
      <c r="X25" s="266">
        <v>0.46246938233328511</v>
      </c>
      <c r="Y25" s="266">
        <v>0.57138313402510088</v>
      </c>
      <c r="Z25" s="266">
        <v>0.52634093584009978</v>
      </c>
      <c r="AA25" s="266">
        <v>0.48188234057411961</v>
      </c>
      <c r="AB25" s="266">
        <v>0.45688330273612177</v>
      </c>
      <c r="AC25" s="266">
        <v>0.44484794938348066</v>
      </c>
      <c r="AD25" s="266">
        <v>0.44256220318562406</v>
      </c>
      <c r="AE25" s="266">
        <v>0.42769146334311858</v>
      </c>
      <c r="AF25" s="266">
        <v>0.41319079823427945</v>
      </c>
      <c r="AG25" s="266">
        <v>0.40575688450466241</v>
      </c>
      <c r="AH25" s="266">
        <v>0.38723581667188228</v>
      </c>
      <c r="AI25" s="266">
        <v>0.38153247981542238</v>
      </c>
      <c r="AJ25" s="266">
        <v>0.39645577681461547</v>
      </c>
      <c r="AK25" s="266">
        <v>0.43165854031144169</v>
      </c>
      <c r="AL25" s="266">
        <v>0.38095932351137024</v>
      </c>
      <c r="AM25" s="266">
        <v>0.34896726374687598</v>
      </c>
      <c r="AN25" s="266">
        <v>0.34455664711588835</v>
      </c>
      <c r="AO25" s="266">
        <v>0.34340568643790115</v>
      </c>
      <c r="AP25" s="266">
        <v>0.32659245003688714</v>
      </c>
      <c r="AQ25" s="266">
        <v>0.33019561605736308</v>
      </c>
      <c r="AR25" s="266">
        <v>0.33155835245861587</v>
      </c>
      <c r="AS25" s="266">
        <v>0.33094801227769766</v>
      </c>
      <c r="AT25" s="266">
        <v>0.32191771237687006</v>
      </c>
      <c r="AU25" s="266">
        <v>0.35786742700458118</v>
      </c>
      <c r="AV25" s="266">
        <v>0.39083315846989025</v>
      </c>
      <c r="AW25" s="266">
        <v>0.43674459160527707</v>
      </c>
      <c r="AX25" s="266">
        <v>0.39745223403061403</v>
      </c>
      <c r="AY25" s="266">
        <v>0.35824306099467956</v>
      </c>
      <c r="AZ25" s="266">
        <v>0.35009686920642802</v>
      </c>
      <c r="BA25" s="266">
        <v>0.36502381685126389</v>
      </c>
      <c r="BB25" s="266">
        <v>0.35055511256918642</v>
      </c>
      <c r="BC25" s="266">
        <v>0.35576257813733525</v>
      </c>
      <c r="BD25" s="266">
        <v>0.33598615284905209</v>
      </c>
      <c r="BE25" s="266">
        <v>0.33488632204163987</v>
      </c>
      <c r="BF25" s="266">
        <v>0.33264865496178131</v>
      </c>
      <c r="BG25" s="266">
        <v>0.3386238349022086</v>
      </c>
      <c r="BH25" s="266">
        <v>0.33094483636467531</v>
      </c>
      <c r="BI25" s="266">
        <v>0.42718491740038222</v>
      </c>
      <c r="BJ25" s="266">
        <v>0.38663335296650625</v>
      </c>
      <c r="BK25" s="266">
        <v>0.35315049039145868</v>
      </c>
      <c r="BL25" s="266">
        <v>0.32939776102874829</v>
      </c>
      <c r="BM25" s="266">
        <v>0.34995303424353708</v>
      </c>
      <c r="BN25" s="266">
        <v>0.34525908373933872</v>
      </c>
      <c r="BO25" s="266">
        <v>0.33992771110223857</v>
      </c>
      <c r="BP25" s="266">
        <v>0.33450378297606431</v>
      </c>
      <c r="BQ25" s="266">
        <v>0.3212817260367643</v>
      </c>
      <c r="BR25" s="266">
        <v>0.31612382768299369</v>
      </c>
      <c r="BS25" s="266">
        <v>0.32316656437156527</v>
      </c>
      <c r="BT25" s="266">
        <v>0.3306640417270299</v>
      </c>
      <c r="BU25" s="266">
        <v>0.37716545225233283</v>
      </c>
      <c r="BV25" s="266">
        <v>0.35478561354608262</v>
      </c>
      <c r="BW25" s="266">
        <v>0.32437914646176347</v>
      </c>
      <c r="BX25" s="266">
        <v>0.31936897730981018</v>
      </c>
      <c r="BY25" s="266">
        <v>0.31152214471467121</v>
      </c>
      <c r="BZ25" s="266">
        <v>0.31613113455233927</v>
      </c>
      <c r="CA25" s="266">
        <v>0.30984806431808926</v>
      </c>
      <c r="CB25" s="266">
        <v>0.30472164024604698</v>
      </c>
      <c r="CC25" s="266">
        <v>0.29240096438338398</v>
      </c>
      <c r="CD25" s="266">
        <v>0.31787275170053553</v>
      </c>
      <c r="CE25" s="266">
        <v>0.31430086790472844</v>
      </c>
      <c r="CF25" s="266">
        <v>0.34457709529309266</v>
      </c>
      <c r="CG25" s="266">
        <v>0.35763067921506247</v>
      </c>
      <c r="CH25" s="266">
        <v>0.32483616909658813</v>
      </c>
      <c r="CI25" s="266">
        <v>0.29775298039355041</v>
      </c>
      <c r="CJ25" s="266">
        <v>0.2955987801267328</v>
      </c>
      <c r="CK25" s="266">
        <v>0.29241446853452135</v>
      </c>
      <c r="CL25" s="266">
        <v>0.29614775101540136</v>
      </c>
      <c r="CM25" s="266">
        <v>0.28800914020307616</v>
      </c>
      <c r="CN25" s="266">
        <v>0.28238700457216914</v>
      </c>
      <c r="CO25" s="266">
        <v>0.27806235937320928</v>
      </c>
      <c r="CP25" s="266">
        <v>0.27122353717293618</v>
      </c>
      <c r="CQ25" s="266">
        <v>0.26983504481305676</v>
      </c>
      <c r="CR25" s="266">
        <v>0.28949790448544999</v>
      </c>
      <c r="CS25" s="266">
        <v>0.31756675733616008</v>
      </c>
      <c r="CT25" s="266">
        <v>0.27142992517149933</v>
      </c>
      <c r="CU25" s="266">
        <v>0.25751851894687916</v>
      </c>
      <c r="CV25" s="266">
        <v>0.2573866373652744</v>
      </c>
      <c r="CW25" s="266">
        <v>0.2400819726306242</v>
      </c>
      <c r="CX25" s="266">
        <v>0.23269967109967046</v>
      </c>
      <c r="CY25" s="266">
        <v>0.23550432065795759</v>
      </c>
      <c r="CZ25" s="266">
        <v>0.24373542065778894</v>
      </c>
      <c r="DA25" s="266">
        <v>0.22970567588066157</v>
      </c>
      <c r="DB25" s="266">
        <v>0.25784509563419228</v>
      </c>
      <c r="DC25" s="266">
        <v>0.27279633312987095</v>
      </c>
      <c r="DD25" s="266">
        <v>0.26244213016482348</v>
      </c>
      <c r="DE25" s="266">
        <v>0.29273026874357766</v>
      </c>
      <c r="DF25" s="266">
        <v>0.26193465341937922</v>
      </c>
      <c r="DG25" s="266">
        <v>0.2484261439662438</v>
      </c>
      <c r="DH25" s="266">
        <v>0.23406815893814911</v>
      </c>
      <c r="DI25" s="266">
        <v>0.23541438126048292</v>
      </c>
      <c r="DJ25" s="266">
        <v>0.22345838895617487</v>
      </c>
      <c r="DK25" s="266">
        <v>0.22300333088229335</v>
      </c>
      <c r="DL25" s="266">
        <v>0.21482652563863083</v>
      </c>
      <c r="DM25" s="266">
        <v>0.2128217171466803</v>
      </c>
      <c r="DN25" s="266">
        <v>0.21673168251064662</v>
      </c>
      <c r="DO25" s="266">
        <v>0.23767811759314914</v>
      </c>
      <c r="DP25" s="266">
        <v>0.24913581727248005</v>
      </c>
      <c r="DQ25" s="266">
        <v>0.27053914268748053</v>
      </c>
      <c r="DR25" s="266">
        <v>0.24792680197218656</v>
      </c>
      <c r="DS25" s="266">
        <v>0.22537734903544415</v>
      </c>
      <c r="DT25" s="266">
        <v>0.20929863607510341</v>
      </c>
      <c r="DU25" s="266">
        <v>0.21948435045160228</v>
      </c>
      <c r="DV25" s="266">
        <v>0.20391644942091089</v>
      </c>
      <c r="DW25" s="266">
        <v>0.19372126801234762</v>
      </c>
      <c r="DX25" s="266">
        <v>0.19769770737923695</v>
      </c>
      <c r="DY25" s="266">
        <v>0.20177007155857615</v>
      </c>
      <c r="DZ25" s="266">
        <v>0.21022331370769984</v>
      </c>
      <c r="EA25" s="266">
        <v>0.24008833568901464</v>
      </c>
      <c r="EB25" s="266">
        <v>0.24630697391360268</v>
      </c>
      <c r="EC25" s="266">
        <v>0.25617570458955075</v>
      </c>
      <c r="ED25" s="266">
        <v>0.2343859025999073</v>
      </c>
      <c r="EE25" s="266">
        <v>0.2249004613625325</v>
      </c>
      <c r="EF25" s="266">
        <v>0.21171056098289739</v>
      </c>
      <c r="EG25" s="266">
        <v>0.21896863160964875</v>
      </c>
      <c r="EH25" s="266">
        <v>0.21498224117717762</v>
      </c>
      <c r="EI25" s="266">
        <v>0.20454933348179274</v>
      </c>
      <c r="EJ25" s="266">
        <v>0.2142175315856957</v>
      </c>
      <c r="EK25" s="266">
        <v>0.21185214941818514</v>
      </c>
      <c r="EL25" s="266">
        <v>0.22636571666198887</v>
      </c>
      <c r="EM25" s="266">
        <v>0.24599964156940249</v>
      </c>
      <c r="EN25" s="266">
        <v>0.24935679635003816</v>
      </c>
      <c r="EO25" s="266">
        <v>0.27265807375201073</v>
      </c>
      <c r="EP25" s="266">
        <v>0.25183777260869328</v>
      </c>
      <c r="EQ25" s="266">
        <v>0.23186220418317019</v>
      </c>
      <c r="ER25" s="266">
        <v>0.22220704106223105</v>
      </c>
      <c r="ES25" s="266">
        <v>0.23085421735119252</v>
      </c>
      <c r="ET25" s="266">
        <v>0.23141202718360721</v>
      </c>
      <c r="EU25" s="266">
        <v>0.22441607137678996</v>
      </c>
      <c r="EV25" s="266">
        <v>0.21537429040629133</v>
      </c>
      <c r="EW25" s="266">
        <v>0.21947980773566886</v>
      </c>
      <c r="EX25" s="266">
        <v>0.2217764857991659</v>
      </c>
      <c r="EY25" s="266">
        <v>0.23968347733173084</v>
      </c>
      <c r="EZ25" s="266">
        <v>0.23558509895457394</v>
      </c>
      <c r="FA25" s="266">
        <v>0.26075970898614997</v>
      </c>
      <c r="FB25" s="266">
        <v>0.24919459898760382</v>
      </c>
      <c r="FC25" s="266">
        <v>0.22746247357885638</v>
      </c>
      <c r="FD25" s="266">
        <v>0.23241841831513479</v>
      </c>
      <c r="FE25" s="266">
        <v>0.22752323127958249</v>
      </c>
      <c r="FF25" s="266">
        <v>0.22244694305691654</v>
      </c>
      <c r="FG25" s="266">
        <v>0.21708434801375451</v>
      </c>
      <c r="FH25" s="266">
        <v>0.22715325366118069</v>
      </c>
      <c r="FI25" s="266">
        <v>0.22986391760424027</v>
      </c>
      <c r="FJ25" s="266">
        <v>0.23229481165691024</v>
      </c>
      <c r="FK25" s="266">
        <v>0.24643897287594271</v>
      </c>
      <c r="FL25" s="266">
        <v>0.26279673107361995</v>
      </c>
      <c r="FM25" s="266">
        <v>0.27786099813161785</v>
      </c>
      <c r="FN25" s="266">
        <v>0.26352397542127459</v>
      </c>
      <c r="FO25" s="266">
        <v>0.23983315180283463</v>
      </c>
      <c r="FP25" s="266">
        <v>0.24349666364912476</v>
      </c>
      <c r="FQ25" s="266">
        <v>0.23354136082349769</v>
      </c>
      <c r="FR25" s="266">
        <v>0.23984902687537776</v>
      </c>
      <c r="FS25" s="266">
        <v>0.22634276976967663</v>
      </c>
      <c r="FT25" s="266">
        <v>0.22320394514578587</v>
      </c>
      <c r="FU25" s="266">
        <v>0.23137631426620797</v>
      </c>
      <c r="FV25" s="266">
        <v>0.21784413126802665</v>
      </c>
      <c r="FW25" s="266">
        <v>0.23139870623120773</v>
      </c>
      <c r="FX25" s="266">
        <v>0.24031917145823034</v>
      </c>
      <c r="FY25" s="266">
        <v>0.25654651160754993</v>
      </c>
      <c r="FZ25" s="266">
        <v>0.22816412808318592</v>
      </c>
      <c r="GA25" s="266">
        <v>0.21730260307808674</v>
      </c>
      <c r="GB25" s="266">
        <v>0.20709360823245793</v>
      </c>
      <c r="GC25" s="266">
        <v>0.21968057360016893</v>
      </c>
      <c r="GD25" s="266">
        <v>0.21657291104172802</v>
      </c>
      <c r="GE25" s="266">
        <v>0.2072176483960822</v>
      </c>
      <c r="GF25" s="266">
        <v>0.20805725486354756</v>
      </c>
      <c r="GG25" s="266">
        <v>0.21436188588769595</v>
      </c>
      <c r="GH25" s="266">
        <v>0.20876991510780238</v>
      </c>
      <c r="GI25" s="266">
        <v>0.21575699491683362</v>
      </c>
      <c r="GJ25" s="266">
        <v>0.22010528794869461</v>
      </c>
      <c r="GK25" s="266">
        <v>0.23028193480924475</v>
      </c>
      <c r="GL25" s="266">
        <v>0.23034197458706107</v>
      </c>
      <c r="GM25" s="266">
        <v>0.20710869501436355</v>
      </c>
      <c r="GN25" s="266">
        <v>0.20670829986073877</v>
      </c>
      <c r="GO25" s="266">
        <v>0.20054002431624895</v>
      </c>
      <c r="GP25" s="266">
        <v>0.19201692607296289</v>
      </c>
      <c r="GQ25" s="266">
        <v>0.18715429100395473</v>
      </c>
      <c r="GR25" s="266">
        <v>0.21108042585246328</v>
      </c>
      <c r="GS25" s="266">
        <v>0.19939246312063019</v>
      </c>
      <c r="GT25" s="266">
        <v>0.2008364155293367</v>
      </c>
      <c r="GU25" s="266">
        <v>0.21816381572862056</v>
      </c>
      <c r="GV25" s="266">
        <v>0.20705870859305819</v>
      </c>
      <c r="GW25" s="266">
        <v>0.22406797142657864</v>
      </c>
      <c r="GX25" s="266">
        <v>0.21261077385847194</v>
      </c>
      <c r="GY25" s="266">
        <v>0.20364439854240216</v>
      </c>
      <c r="GZ25" s="266">
        <v>0.20053836816244733</v>
      </c>
      <c r="HA25" s="266">
        <v>0.19746780647093742</v>
      </c>
      <c r="HB25" s="266">
        <v>0.18758205055333549</v>
      </c>
      <c r="HC25" s="266">
        <v>0.19635800600563388</v>
      </c>
      <c r="HD25" s="266">
        <v>0.19097231095417247</v>
      </c>
      <c r="HE25" s="266">
        <v>0.18814282129012763</v>
      </c>
      <c r="HF25" s="266">
        <v>0.189611990631713</v>
      </c>
      <c r="HG25" s="266">
        <v>0.19810200515501999</v>
      </c>
      <c r="HH25" s="266">
        <v>0.20599848967453266</v>
      </c>
      <c r="HI25" s="266">
        <v>0.21781545625670137</v>
      </c>
      <c r="HJ25" s="266">
        <v>0.19209673735725746</v>
      </c>
      <c r="HK25" s="266">
        <v>0.18361606404855726</v>
      </c>
      <c r="HL25" s="266">
        <v>0.18948078605408888</v>
      </c>
      <c r="HM25" s="266">
        <v>0.18566906095556429</v>
      </c>
      <c r="HN25" s="267">
        <v>0.17976826056491396</v>
      </c>
      <c r="HO25" s="267">
        <v>0.17235924388111248</v>
      </c>
      <c r="HP25" s="267">
        <v>0.16249745827874462</v>
      </c>
      <c r="HQ25" s="267">
        <v>0.17066968913847516</v>
      </c>
      <c r="HR25" s="267">
        <v>0.16870731459530974</v>
      </c>
      <c r="HS25" s="267">
        <v>0.16867876092620301</v>
      </c>
      <c r="HT25" s="267">
        <v>0.18335561122086239</v>
      </c>
      <c r="HU25" s="267">
        <v>0.1930663024783453</v>
      </c>
      <c r="HV25" s="268">
        <v>0.17921221175104352</v>
      </c>
      <c r="HW25" s="267">
        <v>0.17590535013952951</v>
      </c>
      <c r="HX25" s="267">
        <v>0.17373309906782827</v>
      </c>
      <c r="HY25" s="267">
        <v>0.1718422399272522</v>
      </c>
      <c r="HZ25" s="267">
        <v>0.16529053659844081</v>
      </c>
      <c r="IA25" s="267">
        <v>0.16555081108718164</v>
      </c>
      <c r="IB25" s="267">
        <v>0.15424300653691164</v>
      </c>
      <c r="IC25" s="267">
        <v>0.15121163053891565</v>
      </c>
      <c r="ID25" s="267">
        <v>0.152132985671669</v>
      </c>
      <c r="IE25" s="269">
        <f t="shared" ref="IE25:JQ25" si="20">IE15/(IE22-IE15)</f>
        <v>0.16140069591932907</v>
      </c>
      <c r="IF25" s="269">
        <f t="shared" si="20"/>
        <v>0.17268384680290899</v>
      </c>
      <c r="IG25" s="270">
        <f t="shared" si="20"/>
        <v>0.18530431025850774</v>
      </c>
      <c r="IH25" s="269">
        <f t="shared" si="20"/>
        <v>0.16899608401729235</v>
      </c>
      <c r="II25" s="269">
        <f t="shared" si="20"/>
        <v>0.16209604948358744</v>
      </c>
      <c r="IJ25" s="269">
        <f t="shared" si="20"/>
        <v>0.16005303499245155</v>
      </c>
      <c r="IK25" s="269">
        <f t="shared" si="20"/>
        <v>0.1594691851821822</v>
      </c>
      <c r="IL25" s="269">
        <f t="shared" si="20"/>
        <v>0.15575437814924875</v>
      </c>
      <c r="IM25" s="269">
        <f t="shared" si="20"/>
        <v>0.14915976555149404</v>
      </c>
      <c r="IN25" s="269">
        <f>IN15/(IN22-IN15)</f>
        <v>0.15414041888325583</v>
      </c>
      <c r="IO25" s="269">
        <f t="shared" si="20"/>
        <v>0.15945511024526618</v>
      </c>
      <c r="IP25" s="269">
        <f t="shared" si="20"/>
        <v>0.15338431817935755</v>
      </c>
      <c r="IQ25" s="269">
        <f t="shared" si="20"/>
        <v>0.16499522668868002</v>
      </c>
      <c r="IR25" s="269">
        <f t="shared" si="20"/>
        <v>0.17212333404727323</v>
      </c>
      <c r="IS25" s="242">
        <f t="shared" si="20"/>
        <v>0.18234548889112437</v>
      </c>
      <c r="IT25" s="236">
        <f>IT15/(IT22-IT15)</f>
        <v>0.17380261215370926</v>
      </c>
      <c r="IU25" s="211">
        <f t="shared" si="20"/>
        <v>0.17089373009128664</v>
      </c>
      <c r="IV25" s="211">
        <f t="shared" si="20"/>
        <v>0.17219220375793548</v>
      </c>
      <c r="IW25" s="211">
        <f t="shared" si="20"/>
        <v>0.17839350999353235</v>
      </c>
      <c r="IX25" s="211">
        <f t="shared" si="20"/>
        <v>0.17238674647757848</v>
      </c>
      <c r="IY25" s="211">
        <f>IY15/(IY22-IY15)</f>
        <v>0.17293639984333395</v>
      </c>
      <c r="IZ25" s="211">
        <f t="shared" si="20"/>
        <v>0.17986753478856693</v>
      </c>
      <c r="JA25" s="211">
        <f t="shared" si="20"/>
        <v>0.18133218972953222</v>
      </c>
      <c r="JB25" s="211">
        <f t="shared" si="20"/>
        <v>0.17692799236460502</v>
      </c>
      <c r="JC25" s="211">
        <f t="shared" si="20"/>
        <v>0.18611860117733312</v>
      </c>
      <c r="JD25" s="211">
        <f t="shared" si="20"/>
        <v>0.1983638915586487</v>
      </c>
      <c r="JE25" s="211">
        <f t="shared" si="20"/>
        <v>0.20966745912995866</v>
      </c>
      <c r="JF25" s="236">
        <f t="shared" si="20"/>
        <v>0.20297839169567483</v>
      </c>
      <c r="JG25" s="211">
        <f t="shared" si="20"/>
        <v>0.19639375851454224</v>
      </c>
      <c r="JH25" s="211">
        <f t="shared" si="20"/>
        <v>0.19301482247322554</v>
      </c>
      <c r="JI25" s="211">
        <f t="shared" si="20"/>
        <v>0.19910548046671495</v>
      </c>
      <c r="JJ25" s="211">
        <f t="shared" si="20"/>
        <v>0.18859924572673717</v>
      </c>
      <c r="JK25" s="211">
        <f>JK15/(JK22-JK15)</f>
        <v>0.17958180270241442</v>
      </c>
      <c r="JL25" s="211">
        <f t="shared" si="20"/>
        <v>0.17853585975858904</v>
      </c>
      <c r="JM25" s="211">
        <f t="shared" si="20"/>
        <v>0.17793748220840802</v>
      </c>
      <c r="JN25" s="211">
        <f t="shared" si="20"/>
        <v>0.17783724398884088</v>
      </c>
      <c r="JO25" s="211">
        <f t="shared" si="20"/>
        <v>0.17811326552424361</v>
      </c>
      <c r="JP25" s="211">
        <f t="shared" si="20"/>
        <v>0.17396408594304763</v>
      </c>
      <c r="JQ25" s="211">
        <f t="shared" si="20"/>
        <v>0.19136527744058318</v>
      </c>
      <c r="JR25" s="236">
        <f>JR15/(JR22-JR15)</f>
        <v>0.18912768591851561</v>
      </c>
      <c r="JS25" s="211">
        <f t="shared" ref="JS25:LE25" si="21">JS15/(JS22-JS15)</f>
        <v>0.18387597161751182</v>
      </c>
      <c r="JT25" s="211">
        <f t="shared" si="21"/>
        <v>0.18311600744129919</v>
      </c>
      <c r="JU25" s="211">
        <f t="shared" si="21"/>
        <v>0.19196208983379853</v>
      </c>
      <c r="JV25" s="211">
        <f t="shared" si="21"/>
        <v>0.18838848764035457</v>
      </c>
      <c r="JW25" s="211">
        <f t="shared" si="21"/>
        <v>0.17961388962153141</v>
      </c>
      <c r="JX25" s="211">
        <f t="shared" si="21"/>
        <v>0.1745725508053329</v>
      </c>
      <c r="JY25" s="211">
        <f t="shared" si="21"/>
        <v>0.17835305535963106</v>
      </c>
      <c r="JZ25" s="211">
        <f t="shared" si="21"/>
        <v>0.17442128212841665</v>
      </c>
      <c r="KA25" s="211">
        <v>0.15849648653099577</v>
      </c>
      <c r="KB25" s="211">
        <v>0.17808935950508098</v>
      </c>
      <c r="KC25" s="211">
        <v>0.21109474704938785</v>
      </c>
      <c r="KD25" s="236">
        <v>0.18683257922594931</v>
      </c>
      <c r="KE25" s="211">
        <v>0.1812077855408849</v>
      </c>
      <c r="KF25" s="211">
        <v>0.17745173184517901</v>
      </c>
      <c r="KG25" s="211">
        <f t="shared" si="21"/>
        <v>0.17786822468435279</v>
      </c>
      <c r="KH25" s="211">
        <f t="shared" si="21"/>
        <v>0.18032802647812837</v>
      </c>
      <c r="KI25" s="211">
        <f t="shared" si="21"/>
        <v>0.17512125509287527</v>
      </c>
      <c r="KJ25" s="211">
        <f t="shared" si="21"/>
        <v>0.17145686709462926</v>
      </c>
      <c r="KK25" s="211">
        <f t="shared" si="21"/>
        <v>0.17066153796055281</v>
      </c>
      <c r="KL25" s="211">
        <f t="shared" si="21"/>
        <v>0.16993718337338642</v>
      </c>
      <c r="KM25" s="211">
        <f t="shared" si="21"/>
        <v>0.17295955049508802</v>
      </c>
      <c r="KN25" s="211">
        <f t="shared" si="21"/>
        <v>0.17728007095200021</v>
      </c>
      <c r="KO25" s="242">
        <f t="shared" si="21"/>
        <v>0.1771231861378757</v>
      </c>
      <c r="KP25" s="236">
        <f t="shared" si="21"/>
        <v>0.17230152912096236</v>
      </c>
      <c r="KQ25" s="211">
        <f t="shared" si="21"/>
        <v>0.17145743735560001</v>
      </c>
      <c r="KR25" s="211">
        <f t="shared" si="21"/>
        <v>0.17917860185836987</v>
      </c>
      <c r="KS25" s="211">
        <f t="shared" si="21"/>
        <v>0.18292312095797489</v>
      </c>
      <c r="KT25" s="211">
        <f t="shared" si="21"/>
        <v>0.18642797643683001</v>
      </c>
      <c r="KU25" s="211">
        <f t="shared" si="21"/>
        <v>0.19011982825160204</v>
      </c>
      <c r="KV25" s="211">
        <f t="shared" si="21"/>
        <v>0.19405249899690594</v>
      </c>
      <c r="KW25" s="211">
        <f t="shared" si="21"/>
        <v>0.19952997714227708</v>
      </c>
      <c r="KX25" s="211">
        <f t="shared" si="21"/>
        <v>0.20412990526889693</v>
      </c>
      <c r="KY25" s="211">
        <f t="shared" si="21"/>
        <v>0.21448745425681259</v>
      </c>
      <c r="KZ25" s="211">
        <f t="shared" si="21"/>
        <v>0.23631416022201085</v>
      </c>
      <c r="LA25" s="242">
        <f t="shared" si="21"/>
        <v>0.24159340148665392</v>
      </c>
      <c r="LB25" s="236">
        <f t="shared" si="21"/>
        <v>0.2314976977977633</v>
      </c>
      <c r="LC25" s="211">
        <f t="shared" si="21"/>
        <v>0.22068570628915585</v>
      </c>
      <c r="LD25" s="211">
        <f t="shared" si="21"/>
        <v>0.21989319675845598</v>
      </c>
      <c r="LE25" s="211">
        <f t="shared" si="21"/>
        <v>0.22474339371581728</v>
      </c>
      <c r="LF25" s="211">
        <f>LF15/(LF22-LF15)</f>
        <v>0.23523404692021357</v>
      </c>
      <c r="LG25" s="211">
        <f>LG15/(LG22-LG15)</f>
        <v>0.21764493757736419</v>
      </c>
      <c r="LH25" s="211">
        <f>LH15/(LH22-LH15)</f>
        <v>0.1978904590497077</v>
      </c>
      <c r="LI25" s="211">
        <f t="shared" ref="LI25:LK25" si="22">LI15/(LI22-LI15)</f>
        <v>0.19833377538772351</v>
      </c>
      <c r="LJ25" s="211">
        <f t="shared" si="22"/>
        <v>0.20492125937093028</v>
      </c>
      <c r="LK25" s="211">
        <f t="shared" si="22"/>
        <v>0.22962058056027174</v>
      </c>
      <c r="LL25" s="211">
        <f>LL15/(LL22-LL15)</f>
        <v>0.23061289718688255</v>
      </c>
      <c r="LM25" s="242">
        <f>LM15/(LM22-LM15)</f>
        <v>0.23807708970566324</v>
      </c>
      <c r="LN25" s="271"/>
    </row>
    <row r="26" spans="1:326" ht="27.75" customHeight="1" thickBot="1" x14ac:dyDescent="0.5">
      <c r="A26" s="272" t="s">
        <v>206</v>
      </c>
      <c r="B26" s="273">
        <v>0.27538819946602777</v>
      </c>
      <c r="C26" s="274">
        <v>0.25851218728621222</v>
      </c>
      <c r="D26" s="274">
        <v>0.25340821373022276</v>
      </c>
      <c r="E26" s="274">
        <v>0.24219568709407299</v>
      </c>
      <c r="F26" s="274">
        <v>0.25172137152555468</v>
      </c>
      <c r="G26" s="274">
        <v>0.24876958421975595</v>
      </c>
      <c r="H26" s="274">
        <v>0.25528706430086406</v>
      </c>
      <c r="I26" s="274">
        <v>0.25639292881737585</v>
      </c>
      <c r="J26" s="274">
        <v>0.24236476682363486</v>
      </c>
      <c r="K26" s="274">
        <v>0.26134978811908771</v>
      </c>
      <c r="L26" s="274">
        <v>0.28254680109903957</v>
      </c>
      <c r="M26" s="274">
        <v>0.32057351712620014</v>
      </c>
      <c r="N26" s="274">
        <v>0.31077222120788656</v>
      </c>
      <c r="O26" s="274">
        <v>0.29636481468461184</v>
      </c>
      <c r="P26" s="274">
        <v>0.2963959196205711</v>
      </c>
      <c r="Q26" s="274">
        <v>0.2991609916429106</v>
      </c>
      <c r="R26" s="274">
        <v>0.29425790518824441</v>
      </c>
      <c r="S26" s="274">
        <v>0.29683281445600296</v>
      </c>
      <c r="T26" s="274">
        <v>0.29890698721850217</v>
      </c>
      <c r="U26" s="274">
        <v>0.30193650169807018</v>
      </c>
      <c r="V26" s="274">
        <v>0.29514870297153384</v>
      </c>
      <c r="W26" s="274">
        <v>0.29741894794872348</v>
      </c>
      <c r="X26" s="274">
        <v>0.31622500130255171</v>
      </c>
      <c r="Y26" s="274">
        <v>0.36361796283348286</v>
      </c>
      <c r="Z26" s="274">
        <v>0.34483838012927376</v>
      </c>
      <c r="AA26" s="274">
        <v>0.32518259201835548</v>
      </c>
      <c r="AB26" s="274">
        <v>0.31360322537712193</v>
      </c>
      <c r="AC26" s="274">
        <v>0.30788564954069947</v>
      </c>
      <c r="AD26" s="274">
        <v>0.3067889912880773</v>
      </c>
      <c r="AE26" s="274">
        <v>0.29956855127621579</v>
      </c>
      <c r="AF26" s="274">
        <v>0.29238146664310544</v>
      </c>
      <c r="AG26" s="274">
        <v>0.28863944326165358</v>
      </c>
      <c r="AH26" s="274">
        <v>0.27914202619198503</v>
      </c>
      <c r="AI26" s="274">
        <v>0.27616613101010584</v>
      </c>
      <c r="AJ26" s="274">
        <v>0.28390141914765871</v>
      </c>
      <c r="AK26" s="274">
        <v>0.30150942292254901</v>
      </c>
      <c r="AL26" s="274">
        <v>0.2758657094567446</v>
      </c>
      <c r="AM26" s="274">
        <v>0.25869216631513248</v>
      </c>
      <c r="AN26" s="274">
        <v>0.25626041703409969</v>
      </c>
      <c r="AO26" s="274">
        <v>0.25562321933328741</v>
      </c>
      <c r="AP26" s="274">
        <v>0.24618898594500965</v>
      </c>
      <c r="AQ26" s="274">
        <v>0.248230870761736</v>
      </c>
      <c r="AR26" s="274">
        <v>0.24900024234493359</v>
      </c>
      <c r="AS26" s="274">
        <v>0.24865585223823644</v>
      </c>
      <c r="AT26" s="274">
        <v>0.24352326121574308</v>
      </c>
      <c r="AU26" s="274">
        <v>0.26355108008889133</v>
      </c>
      <c r="AV26" s="274">
        <v>0.28100650037698344</v>
      </c>
      <c r="AW26" s="274">
        <v>0.30398206762504781</v>
      </c>
      <c r="AX26" s="274">
        <v>0.28441203523948644</v>
      </c>
      <c r="AY26" s="274">
        <v>0.26375475147454691</v>
      </c>
      <c r="AZ26" s="274">
        <v>0.25931240727356925</v>
      </c>
      <c r="BA26" s="274">
        <v>0.26741204977161048</v>
      </c>
      <c r="BB26" s="274">
        <v>0.25956372258094584</v>
      </c>
      <c r="BC26" s="274">
        <v>0.26240772822193753</v>
      </c>
      <c r="BD26" s="274">
        <v>0.25148924794807648</v>
      </c>
      <c r="BE26" s="274">
        <v>0.25087253986500402</v>
      </c>
      <c r="BF26" s="274">
        <v>0.24961467054594466</v>
      </c>
      <c r="BG26" s="274">
        <v>0.25296414576911092</v>
      </c>
      <c r="BH26" s="274">
        <v>0.24865405937380061</v>
      </c>
      <c r="BI26" s="274">
        <v>0.29931994949785462</v>
      </c>
      <c r="BJ26" s="274">
        <v>0.2788288282114077</v>
      </c>
      <c r="BK26" s="274">
        <v>0.26098389861226323</v>
      </c>
      <c r="BL26" s="274">
        <v>0.24777968692669181</v>
      </c>
      <c r="BM26" s="274">
        <v>0.25923348840031135</v>
      </c>
      <c r="BN26" s="274">
        <v>0.25664876596086017</v>
      </c>
      <c r="BO26" s="274">
        <v>0.25369108220219616</v>
      </c>
      <c r="BP26" s="274">
        <v>0.25065780048228159</v>
      </c>
      <c r="BQ26" s="274">
        <v>0.24315913836215786</v>
      </c>
      <c r="BR26" s="274">
        <v>0.24019307380789737</v>
      </c>
      <c r="BS26" s="274">
        <v>0.2442372510561831</v>
      </c>
      <c r="BT26" s="274">
        <v>0.248495511532626</v>
      </c>
      <c r="BU26" s="274">
        <v>0.27387083493525383</v>
      </c>
      <c r="BV26" s="274">
        <v>0.2618758348174729</v>
      </c>
      <c r="BW26" s="274">
        <v>0.24492921632629219</v>
      </c>
      <c r="BX26" s="274">
        <v>0.24206191202176261</v>
      </c>
      <c r="BY26" s="274">
        <v>0.237527170982267</v>
      </c>
      <c r="BZ26" s="274">
        <v>0.24019729208812171</v>
      </c>
      <c r="CA26" s="274">
        <v>0.23655267565662061</v>
      </c>
      <c r="CB26" s="274">
        <v>0.23355299003746266</v>
      </c>
      <c r="CC26" s="274">
        <v>0.22624632172329823</v>
      </c>
      <c r="CD26" s="274">
        <v>0.24120139921730985</v>
      </c>
      <c r="CE26" s="274">
        <v>0.23913920745239256</v>
      </c>
      <c r="CF26" s="274">
        <v>0.25627172774200896</v>
      </c>
      <c r="CG26" s="274">
        <v>0.26342265587415337</v>
      </c>
      <c r="CH26" s="274">
        <v>0.24518968961882689</v>
      </c>
      <c r="CI26" s="274">
        <v>0.22943733121171897</v>
      </c>
      <c r="CJ26" s="274">
        <v>0.22815611180014997</v>
      </c>
      <c r="CK26" s="274">
        <v>0.22625440650327319</v>
      </c>
      <c r="CL26" s="274">
        <v>0.22848301884055994</v>
      </c>
      <c r="CM26" s="274">
        <v>0.22360799408431736</v>
      </c>
      <c r="CN26" s="274">
        <v>0.22020420010913888</v>
      </c>
      <c r="CO26" s="274">
        <v>0.2175655650398603</v>
      </c>
      <c r="CP26" s="274">
        <v>0.21335628962323025</v>
      </c>
      <c r="CQ26" s="274">
        <v>0.21249613949092219</v>
      </c>
      <c r="CR26" s="274">
        <v>0.22450436210748922</v>
      </c>
      <c r="CS26" s="274">
        <v>0.24102517429797074</v>
      </c>
      <c r="CT26" s="274">
        <v>0.21348398350376013</v>
      </c>
      <c r="CU26" s="274">
        <v>0.20478308276727447</v>
      </c>
      <c r="CV26" s="274">
        <v>0.20469967607147624</v>
      </c>
      <c r="CW26" s="274">
        <v>0.19360169563737054</v>
      </c>
      <c r="CX26" s="274">
        <v>0.18877239651737965</v>
      </c>
      <c r="CY26" s="274">
        <v>0.19061391912619272</v>
      </c>
      <c r="CZ26" s="274">
        <v>0.19597047459569958</v>
      </c>
      <c r="DA26" s="274">
        <v>0.18679728034609289</v>
      </c>
      <c r="DB26" s="274">
        <v>0.20498954643074671</v>
      </c>
      <c r="DC26" s="274">
        <v>0.21432834620056682</v>
      </c>
      <c r="DD26" s="274">
        <v>0.20788448348959901</v>
      </c>
      <c r="DE26" s="274">
        <v>0.22644342429460265</v>
      </c>
      <c r="DF26" s="274">
        <v>0.2075659406845137</v>
      </c>
      <c r="DG26" s="274">
        <v>0.19899146230388537</v>
      </c>
      <c r="DH26" s="274">
        <v>0.18967198630224161</v>
      </c>
      <c r="DI26" s="274">
        <v>0.19055499501332629</v>
      </c>
      <c r="DJ26" s="274">
        <v>0.18264486227997029</v>
      </c>
      <c r="DK26" s="274">
        <v>0.18234073877903123</v>
      </c>
      <c r="DL26" s="274">
        <v>0.17683720358813959</v>
      </c>
      <c r="DM26" s="274">
        <v>0.17547650585229532</v>
      </c>
      <c r="DN26" s="274">
        <v>0.17812611081469901</v>
      </c>
      <c r="DO26" s="274">
        <v>0.1920354850058672</v>
      </c>
      <c r="DP26" s="274">
        <v>0.19944654042222121</v>
      </c>
      <c r="DQ26" s="274">
        <v>0.21293255248730744</v>
      </c>
      <c r="DR26" s="274">
        <v>0.19867094895339243</v>
      </c>
      <c r="DS26" s="274">
        <v>0.18392485319958782</v>
      </c>
      <c r="DT26" s="274">
        <v>0.17307440017827402</v>
      </c>
      <c r="DU26" s="274">
        <v>0.17998127681615786</v>
      </c>
      <c r="DV26" s="274">
        <v>0.16937757559421637</v>
      </c>
      <c r="DW26" s="274">
        <v>0.16228350219051621</v>
      </c>
      <c r="DX26" s="274">
        <v>0.16506477900156677</v>
      </c>
      <c r="DY26" s="274">
        <v>0.16789407252994781</v>
      </c>
      <c r="DZ26" s="274">
        <v>0.17370621713082796</v>
      </c>
      <c r="EA26" s="274">
        <v>0.19360583337445664</v>
      </c>
      <c r="EB26" s="274">
        <v>0.19762945973106408</v>
      </c>
      <c r="EC26" s="274">
        <v>0.20393301960353935</v>
      </c>
      <c r="ED26" s="274">
        <v>0.18988057309001619</v>
      </c>
      <c r="EE26" s="274">
        <v>0.18360713254394717</v>
      </c>
      <c r="EF26" s="274">
        <v>0.17472040584606705</v>
      </c>
      <c r="EG26" s="274">
        <v>0.17963434491378219</v>
      </c>
      <c r="EH26" s="274">
        <v>0.17694270244549801</v>
      </c>
      <c r="EI26" s="274">
        <v>0.16981399416040158</v>
      </c>
      <c r="EJ26" s="274">
        <v>0.17642434408432597</v>
      </c>
      <c r="EK26" s="274">
        <v>0.17481682853795011</v>
      </c>
      <c r="EL26" s="274">
        <v>0.18458255444234653</v>
      </c>
      <c r="EM26" s="274">
        <v>0.19743155083058686</v>
      </c>
      <c r="EN26" s="274">
        <v>0.19958813773497469</v>
      </c>
      <c r="EO26" s="274">
        <v>0.21424299218734277</v>
      </c>
      <c r="EP26" s="274">
        <v>0.20117444777520241</v>
      </c>
      <c r="EQ26" s="274">
        <v>0.18822089304778583</v>
      </c>
      <c r="ER26" s="274">
        <v>0.18180801909724634</v>
      </c>
      <c r="ES26" s="274">
        <v>0.1875561005494156</v>
      </c>
      <c r="ET26" s="274">
        <v>0.18792412456200819</v>
      </c>
      <c r="EU26" s="274">
        <v>0.18328416019927457</v>
      </c>
      <c r="EV26" s="274">
        <v>0.17720820006344973</v>
      </c>
      <c r="EW26" s="274">
        <v>0.17997822214309489</v>
      </c>
      <c r="EX26" s="274">
        <v>0.1815196874198324</v>
      </c>
      <c r="EY26" s="274">
        <v>0.19334247952358019</v>
      </c>
      <c r="EZ26" s="274">
        <v>0.19066683399945664</v>
      </c>
      <c r="FA26" s="274">
        <v>0.20682744469669162</v>
      </c>
      <c r="FB26" s="274">
        <v>0.19948421101849215</v>
      </c>
      <c r="FC26" s="274">
        <v>0.18531114268255747</v>
      </c>
      <c r="FD26" s="274">
        <v>0.18858726456951116</v>
      </c>
      <c r="FE26" s="274">
        <v>0.18535146666219102</v>
      </c>
      <c r="FF26" s="274">
        <v>0.18196858711974342</v>
      </c>
      <c r="FG26" s="274">
        <v>0.17836425911485077</v>
      </c>
      <c r="FH26" s="274">
        <v>0.18510585616219874</v>
      </c>
      <c r="FI26" s="274">
        <v>0.18690191192210301</v>
      </c>
      <c r="FJ26" s="274">
        <v>0.18850587494121873</v>
      </c>
      <c r="FK26" s="274">
        <v>0.19771443146336104</v>
      </c>
      <c r="FL26" s="274">
        <v>0.20810691428555744</v>
      </c>
      <c r="FM26" s="274">
        <v>0.21744227152865855</v>
      </c>
      <c r="FN26" s="274">
        <v>0.20856270284338091</v>
      </c>
      <c r="FO26" s="274">
        <v>0.19343986039903399</v>
      </c>
      <c r="FP26" s="274">
        <v>0.19581609727409111</v>
      </c>
      <c r="FQ26" s="274">
        <v>0.18932592634558132</v>
      </c>
      <c r="FR26" s="274">
        <v>0.1934501876247276</v>
      </c>
      <c r="FS26" s="274">
        <v>0.18456729663941085</v>
      </c>
      <c r="FT26" s="274">
        <v>0.18247484079131518</v>
      </c>
      <c r="FU26" s="274">
        <v>0.18790057238033517</v>
      </c>
      <c r="FV26" s="274">
        <v>0.17887685761658681</v>
      </c>
      <c r="FW26" s="274">
        <v>0.18791533973543112</v>
      </c>
      <c r="FX26" s="274">
        <v>0.19375591137214268</v>
      </c>
      <c r="FY26" s="274">
        <v>0.20416793905968492</v>
      </c>
      <c r="FZ26" s="274">
        <v>0.18577657730427699</v>
      </c>
      <c r="GA26" s="274">
        <v>0.17851157348108238</v>
      </c>
      <c r="GB26" s="274">
        <v>0.17156383466871655</v>
      </c>
      <c r="GC26" s="274">
        <v>0.18011320205890546</v>
      </c>
      <c r="GD26" s="274">
        <v>0.17801885039202525</v>
      </c>
      <c r="GE26" s="274">
        <v>0.17164895548983483</v>
      </c>
      <c r="GF26" s="274">
        <v>0.17222466404297043</v>
      </c>
      <c r="GG26" s="274">
        <v>0.17652224462808949</v>
      </c>
      <c r="GH26" s="274">
        <v>0.172712699495986</v>
      </c>
      <c r="GI26" s="274">
        <v>0.17746720423483389</v>
      </c>
      <c r="GJ26" s="274">
        <v>0.1803986017622686</v>
      </c>
      <c r="GK26" s="274">
        <v>0.18717818110931617</v>
      </c>
      <c r="GL26" s="274">
        <v>0.18721784621253015</v>
      </c>
      <c r="GM26" s="274">
        <v>0.17157418869549201</v>
      </c>
      <c r="GN26" s="274">
        <v>0.17129931059941672</v>
      </c>
      <c r="GO26" s="274">
        <v>0.16704151486366625</v>
      </c>
      <c r="GP26" s="274">
        <v>0.16108573785571362</v>
      </c>
      <c r="GQ26" s="274">
        <v>0.15764950893255986</v>
      </c>
      <c r="GR26" s="274">
        <v>0.17429100606913583</v>
      </c>
      <c r="GS26" s="274">
        <v>0.1662445523476464</v>
      </c>
      <c r="GT26" s="274">
        <v>0.16724710621038807</v>
      </c>
      <c r="GU26" s="274">
        <v>0.1790923461292685</v>
      </c>
      <c r="GV26" s="274">
        <v>0.17153988212752702</v>
      </c>
      <c r="GW26" s="274">
        <v>0.18305190288202763</v>
      </c>
      <c r="GX26" s="274">
        <v>0.17533307343291549</v>
      </c>
      <c r="GY26" s="274">
        <v>0.16918983612519853</v>
      </c>
      <c r="GZ26" s="274">
        <v>0.16704036578971881</v>
      </c>
      <c r="HA26" s="274">
        <v>0.16490448044101966</v>
      </c>
      <c r="HB26" s="274">
        <v>0.15795291825599295</v>
      </c>
      <c r="HC26" s="274">
        <v>0.16412980480753284</v>
      </c>
      <c r="HD26" s="274">
        <v>0.1603499167845229</v>
      </c>
      <c r="HE26" s="274">
        <v>0.15835034132162282</v>
      </c>
      <c r="HF26" s="274">
        <v>0.15938977761229894</v>
      </c>
      <c r="HG26" s="274">
        <v>0.16534652667523744</v>
      </c>
      <c r="HH26" s="274">
        <v>0.17081156522022364</v>
      </c>
      <c r="HI26" s="274">
        <v>0.17885752322951992</v>
      </c>
      <c r="HJ26" s="274">
        <v>0.16114190345249502</v>
      </c>
      <c r="HK26" s="274">
        <v>0.15513143968365783</v>
      </c>
      <c r="HL26" s="274">
        <v>0.15929705487943266</v>
      </c>
      <c r="HM26" s="274">
        <v>0.15659433738275025</v>
      </c>
      <c r="HN26" s="275">
        <v>0.15237590853549043</v>
      </c>
      <c r="HO26" s="275">
        <v>0.147019136651761</v>
      </c>
      <c r="HP26" s="275">
        <v>0.13978306543512534</v>
      </c>
      <c r="HQ26" s="275">
        <v>0.14578808243004499</v>
      </c>
      <c r="HR26" s="275">
        <v>0.14435377659438053</v>
      </c>
      <c r="HS26" s="275">
        <v>0.14433287107273302</v>
      </c>
      <c r="HT26" s="275">
        <v>0.15494548678540956</v>
      </c>
      <c r="HU26" s="275">
        <v>0.16182361539948828</v>
      </c>
      <c r="HV26" s="276">
        <v>0.15197621765205988</v>
      </c>
      <c r="HW26" s="275">
        <v>0.14959141917217836</v>
      </c>
      <c r="HX26" s="275">
        <v>0.14801755118417131</v>
      </c>
      <c r="HY26" s="275">
        <v>0.14664281084279754</v>
      </c>
      <c r="HZ26" s="275">
        <v>0.14184491455747567</v>
      </c>
      <c r="IA26" s="275">
        <v>0.142036545736485</v>
      </c>
      <c r="IB26" s="275">
        <v>0.13363131131258807</v>
      </c>
      <c r="IC26" s="275">
        <v>0.13134998511796575</v>
      </c>
      <c r="ID26" s="275">
        <v>0.13204464030077109</v>
      </c>
      <c r="IE26" s="275">
        <f t="shared" ref="IE26:JB26" si="23">IE15/IE22</f>
        <v>0.13897072430421548</v>
      </c>
      <c r="IF26" s="275">
        <f t="shared" si="23"/>
        <v>0.14725524468824008</v>
      </c>
      <c r="IG26" s="277">
        <f t="shared" si="23"/>
        <v>0.15633479829166738</v>
      </c>
      <c r="IH26" s="275">
        <f t="shared" si="23"/>
        <v>0.14456514125909806</v>
      </c>
      <c r="II26" s="275">
        <f t="shared" si="23"/>
        <v>0.13948593109461108</v>
      </c>
      <c r="IJ26" s="275">
        <f t="shared" si="23"/>
        <v>0.13797044631971764</v>
      </c>
      <c r="IK26" s="275">
        <f t="shared" si="23"/>
        <v>0.13753637200554453</v>
      </c>
      <c r="IL26" s="275">
        <f t="shared" si="23"/>
        <v>0.1347642553590529</v>
      </c>
      <c r="IM26" s="275">
        <f t="shared" si="23"/>
        <v>0.12979898010953303</v>
      </c>
      <c r="IN26" s="275">
        <f>IN15/IN22</f>
        <v>0.13355430271855639</v>
      </c>
      <c r="IO26" s="275">
        <f t="shared" si="23"/>
        <v>0.13752590232797862</v>
      </c>
      <c r="IP26" s="275">
        <f t="shared" si="23"/>
        <v>0.13298630453158758</v>
      </c>
      <c r="IQ26" s="275">
        <f t="shared" si="23"/>
        <v>0.14162738430925045</v>
      </c>
      <c r="IR26" s="275">
        <f t="shared" si="23"/>
        <v>0.14684745968919621</v>
      </c>
      <c r="IS26" s="278">
        <f>IS15/IS22</f>
        <v>0.15422352485324664</v>
      </c>
      <c r="IT26" s="279">
        <f t="shared" si="23"/>
        <v>0.14806800594421393</v>
      </c>
      <c r="IU26" s="280">
        <f t="shared" si="23"/>
        <v>0.14595152890430391</v>
      </c>
      <c r="IV26" s="280">
        <f t="shared" si="23"/>
        <v>0.14689758488915372</v>
      </c>
      <c r="IW26" s="280">
        <f>IW15/IW22</f>
        <v>0.15138704387001542</v>
      </c>
      <c r="IX26" s="280">
        <f t="shared" si="23"/>
        <v>0.14703914642118937</v>
      </c>
      <c r="IY26" s="280">
        <f>IY15/IY22</f>
        <v>0.14743885505337936</v>
      </c>
      <c r="IZ26" s="280">
        <f t="shared" si="23"/>
        <v>0.15244722774815506</v>
      </c>
      <c r="JA26" s="280">
        <f t="shared" si="23"/>
        <v>0.15349805186553708</v>
      </c>
      <c r="JB26" s="280">
        <f t="shared" si="23"/>
        <v>0.150330346047028</v>
      </c>
      <c r="JC26" s="280">
        <f>JC15/JC22</f>
        <v>0.15691398903329995</v>
      </c>
      <c r="JD26" s="280">
        <f>JD15/JD22</f>
        <v>0.16552892903060293</v>
      </c>
      <c r="JE26" s="280">
        <f>JE15/JE22</f>
        <v>0.17332652668094414</v>
      </c>
      <c r="JF26" s="279">
        <f>JF15/JF22</f>
        <v>0.16872987336835191</v>
      </c>
      <c r="JG26" s="280">
        <f>JG15/JG22</f>
        <v>0.16415478358762692</v>
      </c>
      <c r="JH26" s="280">
        <v>0.16178744709398388</v>
      </c>
      <c r="JI26" s="280">
        <v>0.16604500914233103</v>
      </c>
      <c r="JJ26" s="280">
        <v>0.15867353643777826</v>
      </c>
      <c r="JK26" s="280">
        <v>0.15224192361309211</v>
      </c>
      <c r="JL26" s="280">
        <v>0.15148954381002908</v>
      </c>
      <c r="JM26" s="280">
        <v>0.15105851108057888</v>
      </c>
      <c r="JN26" s="280">
        <v>0.15098626308213919</v>
      </c>
      <c r="JO26" s="280">
        <v>0.15118517950392971</v>
      </c>
      <c r="JP26" s="280">
        <v>0.14818518558282975</v>
      </c>
      <c r="JQ26" s="278">
        <v>0.16062687159365119</v>
      </c>
      <c r="JR26" s="281">
        <f>JR15/JR22</f>
        <v>0.15904741615062815</v>
      </c>
      <c r="JS26" s="282">
        <f t="shared" ref="JS26:LE26" si="24">JS15/JS22</f>
        <v>0.1553169217264245</v>
      </c>
      <c r="JT26" s="282">
        <f t="shared" si="24"/>
        <v>0.15477434696984657</v>
      </c>
      <c r="JU26" s="282">
        <f t="shared" si="24"/>
        <v>0.16104714358874014</v>
      </c>
      <c r="JV26" s="282">
        <f t="shared" si="24"/>
        <v>0.15852432903857538</v>
      </c>
      <c r="JW26" s="282">
        <f t="shared" si="24"/>
        <v>0.15226498365423533</v>
      </c>
      <c r="JX26" s="282">
        <f t="shared" si="24"/>
        <v>0.14862645196811311</v>
      </c>
      <c r="JY26" s="282">
        <f t="shared" si="24"/>
        <v>0.15135790971000457</v>
      </c>
      <c r="JZ26" s="282">
        <f t="shared" si="24"/>
        <v>0.14851679272391166</v>
      </c>
      <c r="KA26" s="282">
        <v>0.13681222893096376</v>
      </c>
      <c r="KB26" s="282">
        <v>0.15116795518796372</v>
      </c>
      <c r="KC26" s="282">
        <v>0.17430077007903949</v>
      </c>
      <c r="KD26" s="281">
        <v>0.15742117506396841</v>
      </c>
      <c r="KE26" s="282">
        <v>0.15340889872132729</v>
      </c>
      <c r="KF26" s="282">
        <v>0.15070828556776189</v>
      </c>
      <c r="KG26" s="282">
        <f t="shared" si="24"/>
        <v>0.15100859413370984</v>
      </c>
      <c r="KH26" s="282">
        <f t="shared" si="24"/>
        <v>0.15277789091918156</v>
      </c>
      <c r="KI26" s="282">
        <f t="shared" si="24"/>
        <v>0.14902398738335698</v>
      </c>
      <c r="KJ26" s="282">
        <f t="shared" si="24"/>
        <v>0.14636208289927513</v>
      </c>
      <c r="KK26" s="282">
        <f t="shared" si="24"/>
        <v>0.14578213465342663</v>
      </c>
      <c r="KL26" s="282">
        <f t="shared" si="24"/>
        <v>0.14525325443832041</v>
      </c>
      <c r="KM26" s="282">
        <f t="shared" si="24"/>
        <v>0.14745568201570503</v>
      </c>
      <c r="KN26" s="282">
        <f t="shared" si="24"/>
        <v>0.1505844491265734</v>
      </c>
      <c r="KO26" s="283">
        <f t="shared" si="24"/>
        <v>0.15047124058359121</v>
      </c>
      <c r="KP26" s="281">
        <f t="shared" si="24"/>
        <v>0.14697714268969758</v>
      </c>
      <c r="KQ26" s="282">
        <f t="shared" si="24"/>
        <v>0.14636249844692695</v>
      </c>
      <c r="KR26" s="282">
        <f t="shared" si="24"/>
        <v>0.15195204659920622</v>
      </c>
      <c r="KS26" s="282">
        <f t="shared" si="24"/>
        <v>0.15463652516136212</v>
      </c>
      <c r="KT26" s="282">
        <f t="shared" si="24"/>
        <v>0.15713383377617626</v>
      </c>
      <c r="KU26" s="282">
        <f t="shared" si="24"/>
        <v>0.15974847552191945</v>
      </c>
      <c r="KV26" s="282">
        <f t="shared" si="24"/>
        <v>0.16251588532323716</v>
      </c>
      <c r="KW26" s="282">
        <f t="shared" si="24"/>
        <v>0.16634013400618056</v>
      </c>
      <c r="KX26" s="282">
        <f t="shared" si="24"/>
        <v>0.16952481985181841</v>
      </c>
      <c r="KY26" s="282">
        <f t="shared" si="24"/>
        <v>0.17660738569593951</v>
      </c>
      <c r="KZ26" s="282">
        <f t="shared" si="24"/>
        <v>0.19114410222364095</v>
      </c>
      <c r="LA26" s="283">
        <f t="shared" si="24"/>
        <v>0.19458334845962924</v>
      </c>
      <c r="LB26" s="281">
        <f t="shared" si="24"/>
        <v>0.18798061759412227</v>
      </c>
      <c r="LC26" s="282">
        <f t="shared" si="24"/>
        <v>0.18078831033422443</v>
      </c>
      <c r="LD26" s="282">
        <f t="shared" si="24"/>
        <v>0.18025610548756571</v>
      </c>
      <c r="LE26" s="282">
        <f t="shared" si="24"/>
        <v>0.18350243395390423</v>
      </c>
      <c r="LF26" s="282">
        <f>LF15/LF22</f>
        <v>0.19043682248454721</v>
      </c>
      <c r="LG26" s="282">
        <f>LG15/LG22</f>
        <v>0.17874253065133441</v>
      </c>
      <c r="LH26" s="282">
        <f t="shared" ref="LH26:LM26" si="25">LH15/LH22</f>
        <v>0.16519912781231696</v>
      </c>
      <c r="LI26" s="282">
        <f t="shared" si="25"/>
        <v>0.16550795734982285</v>
      </c>
      <c r="LJ26" s="282">
        <f t="shared" si="25"/>
        <v>0.17007024963433406</v>
      </c>
      <c r="LK26" s="282">
        <f t="shared" si="25"/>
        <v>0.18674100303009408</v>
      </c>
      <c r="LL26" s="282">
        <f>LL15/LL22</f>
        <v>0.18739678229770851</v>
      </c>
      <c r="LM26" s="283">
        <f t="shared" si="25"/>
        <v>0.19229585272615213</v>
      </c>
      <c r="LN26" s="284"/>
    </row>
    <row r="27" spans="1:326" ht="40.5" customHeight="1" thickTop="1" x14ac:dyDescent="0.45">
      <c r="A27" s="285"/>
      <c r="AL27" s="256"/>
      <c r="AM27" s="256"/>
      <c r="AN27" s="256"/>
      <c r="AO27" s="256"/>
      <c r="AP27" s="256"/>
      <c r="AQ27" s="256"/>
      <c r="AR27" s="256"/>
      <c r="AS27" s="256"/>
      <c r="AT27" s="256"/>
      <c r="AW27" s="235"/>
      <c r="AX27" s="235"/>
      <c r="AY27" s="235"/>
      <c r="AZ27" s="235"/>
      <c r="BA27" s="235"/>
      <c r="BB27" s="235"/>
      <c r="BC27" s="235"/>
      <c r="BD27" s="235"/>
      <c r="BE27" s="235"/>
      <c r="BF27" s="235"/>
      <c r="BG27" s="235"/>
      <c r="BH27" s="235"/>
      <c r="BI27" s="235"/>
      <c r="BJ27" s="235"/>
      <c r="BK27" s="235"/>
      <c r="BL27" s="235"/>
      <c r="JF27" s="235"/>
      <c r="JG27" s="235"/>
      <c r="JH27" s="235"/>
      <c r="JI27" s="235"/>
      <c r="JJ27" s="235"/>
      <c r="JK27" s="235"/>
      <c r="JL27" s="235"/>
      <c r="JM27" s="235"/>
      <c r="JN27" s="235"/>
      <c r="JO27" s="235"/>
      <c r="JP27" s="235"/>
      <c r="JQ27" s="235"/>
      <c r="JR27" s="235"/>
      <c r="JS27" s="235"/>
      <c r="JT27" s="235"/>
      <c r="JU27" s="235"/>
      <c r="JV27" s="235"/>
      <c r="JW27" s="235"/>
      <c r="JX27" s="235"/>
      <c r="JY27" s="235"/>
      <c r="JZ27" s="235"/>
      <c r="KA27" s="235"/>
      <c r="KB27" s="235"/>
      <c r="KC27" s="235"/>
      <c r="KD27" s="235"/>
      <c r="KE27" s="235"/>
      <c r="KF27" s="235"/>
      <c r="KG27" s="235"/>
      <c r="KH27" s="235"/>
      <c r="KI27" s="235"/>
      <c r="KJ27" s="235"/>
      <c r="KK27" s="235"/>
      <c r="KL27" s="235"/>
      <c r="KM27" s="235"/>
      <c r="KN27" s="235"/>
      <c r="KO27" s="235"/>
      <c r="KP27" s="235"/>
      <c r="KQ27" s="235"/>
      <c r="KR27" s="235"/>
      <c r="KS27" s="235"/>
      <c r="KT27" s="235"/>
      <c r="KU27" s="235"/>
      <c r="KV27" s="235"/>
      <c r="KW27" s="235"/>
      <c r="KX27" s="235"/>
      <c r="KY27" s="235"/>
      <c r="LA27" s="235"/>
      <c r="LB27" s="235"/>
      <c r="LC27" s="235"/>
      <c r="LD27" s="235"/>
      <c r="LE27" s="235"/>
      <c r="LF27" s="235"/>
      <c r="LG27" s="235"/>
      <c r="LH27" s="235"/>
      <c r="LI27" s="235"/>
      <c r="LJ27" s="235"/>
      <c r="LK27" s="235"/>
      <c r="LL27" s="235"/>
      <c r="LM27" s="235"/>
    </row>
    <row r="29" spans="1:326" ht="18.5" x14ac:dyDescent="0.45">
      <c r="LB29" s="235"/>
      <c r="LC29" s="39"/>
      <c r="LD29" s="39"/>
      <c r="LE29" s="235"/>
      <c r="LF29" s="235"/>
      <c r="LG29" s="235"/>
      <c r="LH29" s="235"/>
      <c r="LI29" s="235"/>
      <c r="LJ29" s="235"/>
      <c r="LK29" s="235"/>
      <c r="LL29" s="235"/>
      <c r="LM29" s="235"/>
    </row>
    <row r="30" spans="1:326" ht="18.5" x14ac:dyDescent="0.45">
      <c r="LC30" s="74"/>
      <c r="LD30" s="74"/>
      <c r="LF30" s="256"/>
      <c r="LG30" s="256"/>
      <c r="LH30" s="256"/>
      <c r="LI30" s="256"/>
      <c r="LJ30" s="256"/>
      <c r="LK30" s="256"/>
      <c r="LL30" s="256"/>
      <c r="LM30" s="256"/>
    </row>
    <row r="31" spans="1:326" ht="18.5" x14ac:dyDescent="0.45">
      <c r="LC31" s="74"/>
      <c r="LD31" s="74"/>
      <c r="LF31" s="256"/>
      <c r="LG31" s="256"/>
      <c r="LH31" s="256"/>
      <c r="LI31" s="256"/>
      <c r="LJ31" s="256"/>
      <c r="LK31" s="256"/>
      <c r="LL31" s="256"/>
      <c r="LM31" s="256"/>
    </row>
    <row r="32" spans="1:326" x14ac:dyDescent="0.4">
      <c r="LF32" s="256"/>
      <c r="LG32" s="256"/>
      <c r="LH32" s="256"/>
      <c r="LI32" s="256"/>
      <c r="LJ32" s="256"/>
      <c r="LK32" s="256"/>
      <c r="LL32" s="256"/>
      <c r="LM32" s="256"/>
    </row>
    <row r="39" spans="1:82" x14ac:dyDescent="0.4">
      <c r="A39" s="212" t="s">
        <v>1535</v>
      </c>
    </row>
    <row r="40" spans="1:82" x14ac:dyDescent="0.4">
      <c r="A40" s="212" t="s">
        <v>1536</v>
      </c>
      <c r="CD40" s="212"/>
    </row>
    <row r="41" spans="1:82" x14ac:dyDescent="0.4">
      <c r="CD41" s="212"/>
    </row>
    <row r="42" spans="1:82" x14ac:dyDescent="0.4">
      <c r="CD42" s="212"/>
    </row>
    <row r="43" spans="1:82" x14ac:dyDescent="0.4">
      <c r="CD43" s="212"/>
    </row>
    <row r="44" spans="1:82" x14ac:dyDescent="0.4">
      <c r="CD44" s="212"/>
    </row>
    <row r="45" spans="1:82" x14ac:dyDescent="0.4">
      <c r="CD45" s="212"/>
    </row>
  </sheetData>
  <mergeCells count="10">
    <mergeCell ref="JR2:KC2"/>
    <mergeCell ref="KD2:KO2"/>
    <mergeCell ref="KP2:LA2"/>
    <mergeCell ref="LB2:LM2"/>
    <mergeCell ref="A2:A3"/>
    <mergeCell ref="HJ2:HU2"/>
    <mergeCell ref="HV2:IG2"/>
    <mergeCell ref="IH2:IS2"/>
    <mergeCell ref="IT2:JE2"/>
    <mergeCell ref="JF2:JQ2"/>
  </mergeCells>
  <printOptions horizontalCentered="1"/>
  <pageMargins left="0" right="0" top="0.39370078740157483" bottom="0.98425196850393704" header="0.43307086614173229" footer="0.51181102362204722"/>
  <pageSetup paperSize="9" scale="58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36790-6CB5-4C59-AF31-A62452B5FCEC}">
  <dimension ref="A1:GL100"/>
  <sheetViews>
    <sheetView showGridLines="0" view="pageBreakPreview" zoomScale="60" zoomScaleNormal="100" workbookViewId="0">
      <pane xSplit="32" topLeftCell="FT1" activePane="topRight" state="frozen"/>
      <selection activeCell="A40" sqref="A40"/>
      <selection pane="topRight" activeCell="A40" sqref="A40"/>
    </sheetView>
  </sheetViews>
  <sheetFormatPr defaultColWidth="9.1796875" defaultRowHeight="39" customHeight="1" x14ac:dyDescent="0.45"/>
  <cols>
    <col min="1" max="1" width="54.54296875" style="289" customWidth="1"/>
    <col min="2" max="4" width="10.453125" style="289" hidden="1" customWidth="1"/>
    <col min="5" max="5" width="10.54296875" style="289" hidden="1" customWidth="1"/>
    <col min="6" max="7" width="11.81640625" style="289" hidden="1" customWidth="1"/>
    <col min="8" max="9" width="12.453125" style="289" hidden="1" customWidth="1"/>
    <col min="10" max="10" width="3" style="289" hidden="1" customWidth="1"/>
    <col min="11" max="13" width="12.453125" style="289" hidden="1" customWidth="1"/>
    <col min="14" max="14" width="13.1796875" style="289" hidden="1" customWidth="1"/>
    <col min="15" max="16" width="12.453125" style="289" hidden="1" customWidth="1"/>
    <col min="17" max="17" width="12.54296875" style="289" hidden="1" customWidth="1"/>
    <col min="18" max="18" width="12.453125" style="289" hidden="1" customWidth="1"/>
    <col min="19" max="19" width="13.81640625" style="289" hidden="1" customWidth="1"/>
    <col min="20" max="20" width="11.453125" style="289" hidden="1" customWidth="1"/>
    <col min="21" max="21" width="2.81640625" style="289" hidden="1" customWidth="1"/>
    <col min="22" max="22" width="11.81640625" style="289" hidden="1" customWidth="1"/>
    <col min="23" max="23" width="12.1796875" style="289" hidden="1" customWidth="1"/>
    <col min="24" max="24" width="12.81640625" style="289" hidden="1" customWidth="1"/>
    <col min="25" max="26" width="12.1796875" style="289" hidden="1" customWidth="1"/>
    <col min="27" max="27" width="12.81640625" style="289" hidden="1" customWidth="1"/>
    <col min="28" max="30" width="11.54296875" style="289" hidden="1" customWidth="1"/>
    <col min="31" max="31" width="13.453125" style="289" hidden="1" customWidth="1"/>
    <col min="32" max="32" width="13" style="289" hidden="1" customWidth="1"/>
    <col min="33" max="33" width="11.81640625" style="289" hidden="1" customWidth="1"/>
    <col min="34" max="34" width="1.81640625" style="289" hidden="1" customWidth="1"/>
    <col min="35" max="37" width="11.54296875" style="289" hidden="1" customWidth="1"/>
    <col min="38" max="38" width="11.81640625" style="289" hidden="1" customWidth="1"/>
    <col min="39" max="40" width="11.54296875" style="289" hidden="1" customWidth="1"/>
    <col min="41" max="41" width="12.453125" style="289" hidden="1" customWidth="1"/>
    <col min="42" max="42" width="11.81640625" style="289" hidden="1" customWidth="1"/>
    <col min="43" max="43" width="13.1796875" style="289" hidden="1" customWidth="1"/>
    <col min="44" max="45" width="11.54296875" style="289" hidden="1" customWidth="1"/>
    <col min="46" max="46" width="14" style="289" hidden="1" customWidth="1"/>
    <col min="47" max="47" width="2.453125" style="289" hidden="1" customWidth="1"/>
    <col min="48" max="48" width="11.54296875" style="289" hidden="1" customWidth="1"/>
    <col min="49" max="49" width="11.81640625" style="289" hidden="1" customWidth="1"/>
    <col min="50" max="50" width="12.1796875" style="289" hidden="1" customWidth="1"/>
    <col min="51" max="51" width="12" style="289" hidden="1" customWidth="1"/>
    <col min="52" max="53" width="11.54296875" style="289" hidden="1" customWidth="1"/>
    <col min="54" max="54" width="12" style="289" hidden="1" customWidth="1"/>
    <col min="55" max="59" width="11.54296875" style="289" hidden="1" customWidth="1"/>
    <col min="60" max="60" width="11.453125" style="289" hidden="1" customWidth="1"/>
    <col min="61" max="61" width="12.1796875" style="289" hidden="1" customWidth="1"/>
    <col min="62" max="64" width="11.54296875" style="289" hidden="1" customWidth="1"/>
    <col min="65" max="65" width="14.1796875" style="289" hidden="1" customWidth="1"/>
    <col min="66" max="66" width="11.81640625" style="289" hidden="1" customWidth="1"/>
    <col min="67" max="68" width="11.54296875" style="289" hidden="1" customWidth="1"/>
    <col min="69" max="91" width="14" style="289" hidden="1" customWidth="1"/>
    <col min="92" max="92" width="14" style="290" hidden="1" customWidth="1"/>
    <col min="93" max="140" width="14" style="289" hidden="1" customWidth="1"/>
    <col min="141" max="152" width="14.453125" style="289" hidden="1" customWidth="1"/>
    <col min="153" max="153" width="18.1796875" style="289" hidden="1" customWidth="1"/>
    <col min="154" max="154" width="17.54296875" style="289" hidden="1" customWidth="1"/>
    <col min="155" max="157" width="18.1796875" style="289" hidden="1" customWidth="1"/>
    <col min="158" max="160" width="17.54296875" style="289" hidden="1" customWidth="1"/>
    <col min="161" max="175" width="14" style="289" hidden="1" customWidth="1"/>
    <col min="176" max="182" width="14" style="289" customWidth="1"/>
    <col min="183" max="183" width="17.6328125" style="289" customWidth="1"/>
    <col min="184" max="184" width="16.26953125" style="289" bestFit="1" customWidth="1"/>
    <col min="185" max="187" width="14.81640625" style="289" customWidth="1"/>
    <col min="188" max="188" width="16.26953125" style="289" bestFit="1" customWidth="1"/>
    <col min="189" max="192" width="20.08984375" style="289" bestFit="1" customWidth="1"/>
    <col min="193" max="193" width="17.36328125" style="289" bestFit="1" customWidth="1"/>
    <col min="194" max="16384" width="9.1796875" style="289"/>
  </cols>
  <sheetData>
    <row r="1" spans="1:194" ht="39" customHeight="1" thickTop="1" thickBot="1" x14ac:dyDescent="0.5">
      <c r="A1" s="2883" t="s">
        <v>1532</v>
      </c>
      <c r="B1" s="834"/>
      <c r="C1" s="834"/>
      <c r="D1" s="834"/>
      <c r="E1" s="834"/>
      <c r="F1" s="834"/>
      <c r="G1" s="834"/>
      <c r="H1" s="834"/>
      <c r="I1" s="834"/>
      <c r="J1" s="834"/>
      <c r="K1" s="834"/>
      <c r="L1" s="834"/>
      <c r="M1" s="834"/>
      <c r="N1" s="834"/>
      <c r="O1" s="834"/>
      <c r="P1" s="834"/>
      <c r="Q1" s="834"/>
      <c r="R1" s="834"/>
      <c r="S1" s="834"/>
      <c r="T1" s="834"/>
      <c r="U1" s="834"/>
      <c r="V1" s="834"/>
      <c r="W1" s="834"/>
      <c r="X1" s="834"/>
      <c r="Y1" s="834"/>
      <c r="Z1" s="834"/>
      <c r="AA1" s="834"/>
      <c r="AB1" s="834"/>
      <c r="AC1" s="834"/>
      <c r="AD1" s="834"/>
      <c r="AE1" s="834"/>
      <c r="AF1" s="834"/>
      <c r="AG1" s="834"/>
      <c r="AH1" s="834"/>
      <c r="AI1" s="834"/>
      <c r="AJ1" s="834"/>
      <c r="AK1" s="834"/>
      <c r="AL1" s="834"/>
      <c r="AM1" s="834"/>
      <c r="AN1" s="834"/>
      <c r="AO1" s="834"/>
      <c r="AP1" s="834"/>
      <c r="AQ1" s="834"/>
      <c r="AR1" s="834"/>
      <c r="AS1" s="834"/>
      <c r="AT1" s="834"/>
      <c r="AU1" s="834"/>
      <c r="AV1" s="834"/>
      <c r="AW1" s="834"/>
      <c r="AX1" s="834"/>
      <c r="AY1" s="834"/>
      <c r="AZ1" s="834"/>
      <c r="BA1" s="834"/>
      <c r="BB1" s="834"/>
      <c r="BC1" s="834"/>
      <c r="BD1" s="834"/>
      <c r="BE1" s="834"/>
      <c r="BF1" s="834"/>
      <c r="BG1" s="834"/>
      <c r="BH1" s="834"/>
      <c r="BI1" s="834"/>
      <c r="BJ1" s="834"/>
      <c r="BK1" s="834"/>
      <c r="BL1" s="834"/>
      <c r="BM1" s="834"/>
      <c r="BN1" s="834"/>
      <c r="BO1" s="834"/>
      <c r="BP1" s="834"/>
      <c r="BQ1" s="834"/>
      <c r="BR1" s="2884"/>
      <c r="BS1" s="2884"/>
      <c r="BT1" s="2884"/>
      <c r="BU1" s="2884"/>
      <c r="BV1" s="2884"/>
      <c r="BW1" s="2884"/>
      <c r="BX1" s="2884"/>
      <c r="BY1" s="2884"/>
      <c r="BZ1" s="2884"/>
      <c r="CA1" s="2884"/>
      <c r="CB1" s="2884"/>
      <c r="CC1" s="2884"/>
      <c r="CD1" s="2884"/>
      <c r="CE1" s="2884"/>
      <c r="CF1" s="2884"/>
      <c r="CG1" s="2884"/>
      <c r="CH1" s="2884"/>
      <c r="CI1" s="2884"/>
      <c r="CJ1" s="2884"/>
      <c r="CK1" s="2884"/>
      <c r="CL1" s="2884"/>
      <c r="CM1" s="2884"/>
      <c r="CN1" s="2885"/>
      <c r="CO1" s="2884"/>
      <c r="CP1" s="2884"/>
      <c r="CQ1" s="2884"/>
      <c r="CR1" s="2884"/>
      <c r="CS1" s="2884"/>
      <c r="CT1" s="2884"/>
      <c r="CU1" s="2884"/>
      <c r="CV1" s="2884"/>
      <c r="CW1" s="2884"/>
      <c r="CX1" s="2884"/>
      <c r="CY1" s="2884"/>
      <c r="CZ1" s="2884"/>
      <c r="DA1" s="2884"/>
      <c r="DB1" s="2884"/>
      <c r="DC1" s="2884"/>
      <c r="DD1" s="2884"/>
      <c r="DE1" s="2884"/>
      <c r="DF1" s="2884"/>
      <c r="DG1" s="2884"/>
      <c r="DH1" s="2884"/>
      <c r="DI1" s="2884"/>
      <c r="DJ1" s="2884"/>
      <c r="DK1" s="2884"/>
      <c r="DL1" s="2884"/>
      <c r="DM1" s="2884"/>
      <c r="DN1" s="2884"/>
      <c r="DO1" s="2884"/>
      <c r="DP1" s="2884"/>
      <c r="DQ1" s="2884"/>
      <c r="DR1" s="2884"/>
      <c r="DS1" s="2884"/>
      <c r="DT1" s="2884"/>
      <c r="DU1" s="2884"/>
      <c r="DV1" s="2884"/>
      <c r="DW1" s="2884"/>
      <c r="DX1" s="2884"/>
      <c r="DY1" s="2884"/>
      <c r="DZ1" s="2884"/>
      <c r="EA1" s="2884"/>
      <c r="EB1" s="2884"/>
      <c r="EC1" s="2884"/>
      <c r="ED1" s="2884"/>
      <c r="EE1" s="2884"/>
      <c r="EF1" s="2884"/>
      <c r="EG1" s="2884"/>
      <c r="EH1" s="2884"/>
      <c r="EI1" s="2884"/>
      <c r="EJ1" s="2884"/>
      <c r="EK1" s="2884"/>
      <c r="EL1" s="2884"/>
      <c r="EM1" s="2884"/>
      <c r="EN1" s="2884"/>
      <c r="EO1" s="2884"/>
      <c r="EP1" s="2884"/>
      <c r="EQ1" s="2884"/>
      <c r="ER1" s="2884"/>
      <c r="ES1" s="2884"/>
      <c r="ET1" s="2884"/>
      <c r="EU1" s="2884"/>
      <c r="EV1" s="2884"/>
      <c r="EW1" s="2884"/>
      <c r="EX1" s="2884"/>
      <c r="EY1" s="2884"/>
      <c r="EZ1" s="2884"/>
      <c r="FA1" s="2884"/>
      <c r="FB1" s="2884"/>
      <c r="FC1" s="2884"/>
      <c r="FD1" s="2884"/>
      <c r="FE1" s="2884"/>
      <c r="FF1" s="2884"/>
      <c r="FG1" s="2884"/>
      <c r="FH1" s="2884"/>
      <c r="FI1" s="2884"/>
      <c r="FJ1" s="2884"/>
      <c r="FK1" s="2884"/>
      <c r="FL1" s="2884"/>
      <c r="FM1" s="2884"/>
      <c r="FN1" s="2884"/>
      <c r="FO1" s="2884"/>
      <c r="FP1" s="2884"/>
      <c r="FQ1" s="2884"/>
      <c r="FR1" s="2884"/>
      <c r="FS1" s="2884"/>
      <c r="FT1" s="2884"/>
      <c r="FU1" s="2886"/>
      <c r="FV1" s="2887"/>
      <c r="FW1" s="2887"/>
      <c r="FX1" s="2887"/>
      <c r="FY1" s="2887"/>
      <c r="FZ1" s="2887"/>
      <c r="GA1" s="2887"/>
      <c r="GB1" s="2887"/>
      <c r="GC1" s="2887"/>
      <c r="GD1" s="2887"/>
      <c r="GE1" s="2887"/>
      <c r="GF1" s="2887"/>
    </row>
    <row r="2" spans="1:194" ht="39" customHeight="1" thickTop="1" thickBot="1" x14ac:dyDescent="0.5">
      <c r="A2" s="2913" t="s">
        <v>207</v>
      </c>
      <c r="B2" s="294" t="s">
        <v>208</v>
      </c>
      <c r="C2" s="295" t="s">
        <v>209</v>
      </c>
      <c r="D2" s="296" t="s">
        <v>210</v>
      </c>
      <c r="E2" s="297">
        <v>2008</v>
      </c>
      <c r="F2" s="298">
        <v>2009</v>
      </c>
      <c r="G2" s="299">
        <v>2010</v>
      </c>
      <c r="H2" s="300">
        <v>2011</v>
      </c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1">
        <v>2011</v>
      </c>
      <c r="U2" s="302"/>
      <c r="V2" s="2915">
        <v>2012</v>
      </c>
      <c r="W2" s="2915"/>
      <c r="X2" s="2915"/>
      <c r="Y2" s="2915"/>
      <c r="Z2" s="2915"/>
      <c r="AA2" s="2915"/>
      <c r="AB2" s="2915"/>
      <c r="AC2" s="2915"/>
      <c r="AD2" s="2915"/>
      <c r="AE2" s="2915"/>
      <c r="AF2" s="2915"/>
      <c r="AG2" s="2915"/>
      <c r="AH2" s="302"/>
      <c r="AI2" s="2908">
        <v>2013</v>
      </c>
      <c r="AJ2" s="2908"/>
      <c r="AK2" s="2908"/>
      <c r="AL2" s="2908"/>
      <c r="AM2" s="2908"/>
      <c r="AN2" s="2908"/>
      <c r="AO2" s="2908"/>
      <c r="AP2" s="2908"/>
      <c r="AQ2" s="2908"/>
      <c r="AR2" s="2908"/>
      <c r="AS2" s="2908"/>
      <c r="AT2" s="2908"/>
      <c r="AU2" s="302"/>
      <c r="AV2" s="303">
        <v>2014</v>
      </c>
      <c r="AW2" s="303"/>
      <c r="AX2" s="303"/>
      <c r="AY2" s="303"/>
      <c r="AZ2" s="303"/>
      <c r="BA2" s="303"/>
      <c r="BB2" s="303"/>
      <c r="BC2" s="303"/>
      <c r="BD2" s="304">
        <v>2014</v>
      </c>
      <c r="BE2" s="2908">
        <v>2015</v>
      </c>
      <c r="BF2" s="2908"/>
      <c r="BG2" s="2908"/>
      <c r="BH2" s="2908"/>
      <c r="BI2" s="2908"/>
      <c r="BJ2" s="2908"/>
      <c r="BK2" s="2908"/>
      <c r="BL2" s="2908"/>
      <c r="BM2" s="2908"/>
      <c r="BN2" s="305"/>
      <c r="BO2" s="305"/>
      <c r="BP2" s="306"/>
      <c r="BQ2" s="2907">
        <v>2016</v>
      </c>
      <c r="BR2" s="2908"/>
      <c r="BS2" s="2908"/>
      <c r="BT2" s="2908"/>
      <c r="BU2" s="2908"/>
      <c r="BV2" s="2908"/>
      <c r="BW2" s="2908"/>
      <c r="BX2" s="2908"/>
      <c r="BY2" s="2908"/>
      <c r="BZ2" s="2908"/>
      <c r="CA2" s="2908"/>
      <c r="CB2" s="2909"/>
      <c r="CC2" s="2907">
        <v>2017</v>
      </c>
      <c r="CD2" s="2908"/>
      <c r="CE2" s="2908"/>
      <c r="CF2" s="2908"/>
      <c r="CG2" s="2908"/>
      <c r="CH2" s="2908"/>
      <c r="CI2" s="2908"/>
      <c r="CJ2" s="2908"/>
      <c r="CK2" s="2908"/>
      <c r="CL2" s="2908"/>
      <c r="CM2" s="2908"/>
      <c r="CN2" s="2908"/>
      <c r="CO2" s="2907">
        <v>2018</v>
      </c>
      <c r="CP2" s="2908"/>
      <c r="CQ2" s="2908"/>
      <c r="CR2" s="2908"/>
      <c r="CS2" s="2908"/>
      <c r="CT2" s="2908"/>
      <c r="CU2" s="2908"/>
      <c r="CV2" s="2908"/>
      <c r="CW2" s="2908"/>
      <c r="CX2" s="2908"/>
      <c r="CY2" s="2908"/>
      <c r="CZ2" s="2909"/>
      <c r="DA2" s="2910">
        <v>2019</v>
      </c>
      <c r="DB2" s="2911"/>
      <c r="DC2" s="2911"/>
      <c r="DD2" s="2911"/>
      <c r="DE2" s="2911"/>
      <c r="DF2" s="2911"/>
      <c r="DG2" s="2911"/>
      <c r="DH2" s="2911"/>
      <c r="DI2" s="2911"/>
      <c r="DJ2" s="2911"/>
      <c r="DK2" s="2911"/>
      <c r="DL2" s="2912"/>
      <c r="DM2" s="2907">
        <v>2020</v>
      </c>
      <c r="DN2" s="2908"/>
      <c r="DO2" s="2908"/>
      <c r="DP2" s="2908"/>
      <c r="DQ2" s="2908"/>
      <c r="DR2" s="2908"/>
      <c r="DS2" s="2908"/>
      <c r="DT2" s="2908"/>
      <c r="DU2" s="2908"/>
      <c r="DV2" s="2908"/>
      <c r="DW2" s="2908"/>
      <c r="DX2" s="2909"/>
      <c r="DY2" s="2907">
        <v>2021</v>
      </c>
      <c r="DZ2" s="2908"/>
      <c r="EA2" s="2908"/>
      <c r="EB2" s="2908"/>
      <c r="EC2" s="2908"/>
      <c r="ED2" s="2908"/>
      <c r="EE2" s="2908"/>
      <c r="EF2" s="2908"/>
      <c r="EG2" s="2908"/>
      <c r="EH2" s="2908"/>
      <c r="EI2" s="2908"/>
      <c r="EJ2" s="2908"/>
      <c r="EK2" s="2907">
        <v>2022</v>
      </c>
      <c r="EL2" s="2908"/>
      <c r="EM2" s="2908"/>
      <c r="EN2" s="2908"/>
      <c r="EO2" s="2908"/>
      <c r="EP2" s="2908"/>
      <c r="EQ2" s="2908"/>
      <c r="ER2" s="2908"/>
      <c r="ES2" s="2908"/>
      <c r="ET2" s="2908"/>
      <c r="EU2" s="2908"/>
      <c r="EV2" s="2909"/>
      <c r="EW2" s="2907">
        <v>2023</v>
      </c>
      <c r="EX2" s="2908"/>
      <c r="EY2" s="2908"/>
      <c r="EZ2" s="2908"/>
      <c r="FA2" s="2908"/>
      <c r="FB2" s="2908"/>
      <c r="FC2" s="2908"/>
      <c r="FD2" s="2908"/>
      <c r="FE2" s="2908"/>
      <c r="FF2" s="2908"/>
      <c r="FG2" s="2908"/>
      <c r="FH2" s="2909"/>
      <c r="FI2" s="2907">
        <v>2024</v>
      </c>
      <c r="FJ2" s="2908"/>
      <c r="FK2" s="2908"/>
      <c r="FL2" s="2908"/>
      <c r="FM2" s="2908"/>
      <c r="FN2" s="2908"/>
      <c r="FO2" s="2908"/>
      <c r="FP2" s="2908"/>
      <c r="FQ2" s="2908"/>
      <c r="FR2" s="2908"/>
      <c r="FS2" s="2908"/>
      <c r="FT2" s="2908"/>
      <c r="FU2" s="2907">
        <v>2025</v>
      </c>
      <c r="FV2" s="2908"/>
      <c r="FW2" s="2908"/>
      <c r="FX2" s="2908"/>
      <c r="FY2" s="2908"/>
      <c r="FZ2" s="2908"/>
      <c r="GA2" s="2908"/>
      <c r="GB2" s="2908"/>
      <c r="GC2" s="2908"/>
      <c r="GD2" s="2908"/>
      <c r="GE2" s="2908"/>
      <c r="GF2" s="2909"/>
      <c r="GG2" s="308"/>
    </row>
    <row r="3" spans="1:194" ht="39" customHeight="1" thickTop="1" thickBot="1" x14ac:dyDescent="0.5">
      <c r="A3" s="2914"/>
      <c r="B3" s="309"/>
      <c r="C3" s="310"/>
      <c r="D3" s="311"/>
      <c r="E3" s="312" t="s">
        <v>137</v>
      </c>
      <c r="F3" s="313" t="s">
        <v>137</v>
      </c>
      <c r="G3" s="314" t="s">
        <v>137</v>
      </c>
      <c r="H3" s="315" t="s">
        <v>126</v>
      </c>
      <c r="I3" s="315" t="s">
        <v>127</v>
      </c>
      <c r="J3" s="315"/>
      <c r="K3" s="315" t="s">
        <v>128</v>
      </c>
      <c r="L3" s="315" t="s">
        <v>129</v>
      </c>
      <c r="M3" s="315" t="s">
        <v>130</v>
      </c>
      <c r="N3" s="315" t="s">
        <v>131</v>
      </c>
      <c r="O3" s="315" t="s">
        <v>132</v>
      </c>
      <c r="P3" s="315" t="s">
        <v>133</v>
      </c>
      <c r="Q3" s="315" t="s">
        <v>134</v>
      </c>
      <c r="R3" s="315" t="s">
        <v>135</v>
      </c>
      <c r="S3" s="315" t="s">
        <v>136</v>
      </c>
      <c r="T3" s="315" t="s">
        <v>137</v>
      </c>
      <c r="U3" s="315"/>
      <c r="V3" s="315" t="s">
        <v>126</v>
      </c>
      <c r="W3" s="315" t="s">
        <v>127</v>
      </c>
      <c r="X3" s="315" t="s">
        <v>128</v>
      </c>
      <c r="Y3" s="315" t="s">
        <v>129</v>
      </c>
      <c r="Z3" s="315" t="s">
        <v>130</v>
      </c>
      <c r="AA3" s="315" t="s">
        <v>131</v>
      </c>
      <c r="AB3" s="315" t="s">
        <v>132</v>
      </c>
      <c r="AC3" s="315" t="s">
        <v>133</v>
      </c>
      <c r="AD3" s="315" t="s">
        <v>134</v>
      </c>
      <c r="AE3" s="315" t="s">
        <v>135</v>
      </c>
      <c r="AF3" s="315" t="s">
        <v>136</v>
      </c>
      <c r="AG3" s="315" t="s">
        <v>137</v>
      </c>
      <c r="AH3" s="315"/>
      <c r="AI3" s="315" t="s">
        <v>126</v>
      </c>
      <c r="AJ3" s="315" t="s">
        <v>127</v>
      </c>
      <c r="AK3" s="315" t="s">
        <v>128</v>
      </c>
      <c r="AL3" s="315" t="s">
        <v>129</v>
      </c>
      <c r="AM3" s="315" t="s">
        <v>130</v>
      </c>
      <c r="AN3" s="315" t="s">
        <v>131</v>
      </c>
      <c r="AO3" s="315" t="s">
        <v>138</v>
      </c>
      <c r="AP3" s="315" t="s">
        <v>133</v>
      </c>
      <c r="AQ3" s="316" t="s">
        <v>134</v>
      </c>
      <c r="AR3" s="316" t="s">
        <v>135</v>
      </c>
      <c r="AS3" s="316" t="s">
        <v>136</v>
      </c>
      <c r="AT3" s="316" t="s">
        <v>137</v>
      </c>
      <c r="AU3" s="315"/>
      <c r="AV3" s="315" t="s">
        <v>126</v>
      </c>
      <c r="AW3" s="315" t="s">
        <v>127</v>
      </c>
      <c r="AX3" s="315" t="s">
        <v>128</v>
      </c>
      <c r="AY3" s="315" t="s">
        <v>129</v>
      </c>
      <c r="AZ3" s="315" t="s">
        <v>130</v>
      </c>
      <c r="BA3" s="315" t="s">
        <v>131</v>
      </c>
      <c r="BB3" s="315" t="s">
        <v>132</v>
      </c>
      <c r="BC3" s="315" t="s">
        <v>133</v>
      </c>
      <c r="BD3" s="317" t="s">
        <v>137</v>
      </c>
      <c r="BE3" s="315" t="s">
        <v>126</v>
      </c>
      <c r="BF3" s="315" t="s">
        <v>127</v>
      </c>
      <c r="BG3" s="315" t="s">
        <v>128</v>
      </c>
      <c r="BH3" s="315" t="s">
        <v>129</v>
      </c>
      <c r="BI3" s="315" t="s">
        <v>130</v>
      </c>
      <c r="BJ3" s="315" t="s">
        <v>131</v>
      </c>
      <c r="BK3" s="315" t="s">
        <v>132</v>
      </c>
      <c r="BL3" s="315" t="s">
        <v>133</v>
      </c>
      <c r="BM3" s="315" t="s">
        <v>134</v>
      </c>
      <c r="BN3" s="315" t="s">
        <v>135</v>
      </c>
      <c r="BO3" s="315" t="s">
        <v>136</v>
      </c>
      <c r="BP3" s="315" t="s">
        <v>137</v>
      </c>
      <c r="BQ3" s="318" t="s">
        <v>126</v>
      </c>
      <c r="BR3" s="316" t="s">
        <v>127</v>
      </c>
      <c r="BS3" s="316" t="s">
        <v>128</v>
      </c>
      <c r="BT3" s="316" t="s">
        <v>129</v>
      </c>
      <c r="BU3" s="316" t="s">
        <v>130</v>
      </c>
      <c r="BV3" s="316" t="s">
        <v>131</v>
      </c>
      <c r="BW3" s="316" t="s">
        <v>132</v>
      </c>
      <c r="BX3" s="316" t="s">
        <v>133</v>
      </c>
      <c r="BY3" s="316" t="s">
        <v>134</v>
      </c>
      <c r="BZ3" s="316" t="s">
        <v>135</v>
      </c>
      <c r="CA3" s="316" t="s">
        <v>136</v>
      </c>
      <c r="CB3" s="319" t="s">
        <v>137</v>
      </c>
      <c r="CC3" s="318" t="s">
        <v>126</v>
      </c>
      <c r="CD3" s="316" t="s">
        <v>127</v>
      </c>
      <c r="CE3" s="316" t="s">
        <v>128</v>
      </c>
      <c r="CF3" s="316" t="s">
        <v>129</v>
      </c>
      <c r="CG3" s="316" t="s">
        <v>130</v>
      </c>
      <c r="CH3" s="316" t="s">
        <v>131</v>
      </c>
      <c r="CI3" s="316" t="s">
        <v>132</v>
      </c>
      <c r="CJ3" s="316" t="s">
        <v>133</v>
      </c>
      <c r="CK3" s="316" t="s">
        <v>134</v>
      </c>
      <c r="CL3" s="316" t="s">
        <v>135</v>
      </c>
      <c r="CM3" s="316" t="s">
        <v>136</v>
      </c>
      <c r="CN3" s="320" t="s">
        <v>137</v>
      </c>
      <c r="CO3" s="318" t="s">
        <v>126</v>
      </c>
      <c r="CP3" s="316" t="s">
        <v>127</v>
      </c>
      <c r="CQ3" s="316" t="s">
        <v>128</v>
      </c>
      <c r="CR3" s="316" t="s">
        <v>129</v>
      </c>
      <c r="CS3" s="316" t="s">
        <v>130</v>
      </c>
      <c r="CT3" s="316" t="s">
        <v>131</v>
      </c>
      <c r="CU3" s="316" t="s">
        <v>132</v>
      </c>
      <c r="CV3" s="316" t="s">
        <v>133</v>
      </c>
      <c r="CW3" s="316" t="s">
        <v>134</v>
      </c>
      <c r="CX3" s="316" t="s">
        <v>135</v>
      </c>
      <c r="CY3" s="316" t="s">
        <v>136</v>
      </c>
      <c r="CZ3" s="319" t="s">
        <v>137</v>
      </c>
      <c r="DA3" s="318" t="s">
        <v>126</v>
      </c>
      <c r="DB3" s="316" t="s">
        <v>127</v>
      </c>
      <c r="DC3" s="316" t="s">
        <v>128</v>
      </c>
      <c r="DD3" s="316" t="s">
        <v>129</v>
      </c>
      <c r="DE3" s="316" t="s">
        <v>130</v>
      </c>
      <c r="DF3" s="316" t="s">
        <v>131</v>
      </c>
      <c r="DG3" s="316" t="s">
        <v>132</v>
      </c>
      <c r="DH3" s="316" t="s">
        <v>133</v>
      </c>
      <c r="DI3" s="316" t="s">
        <v>134</v>
      </c>
      <c r="DJ3" s="316" t="s">
        <v>135</v>
      </c>
      <c r="DK3" s="316" t="s">
        <v>136</v>
      </c>
      <c r="DL3" s="319" t="s">
        <v>137</v>
      </c>
      <c r="DM3" s="318" t="s">
        <v>126</v>
      </c>
      <c r="DN3" s="316" t="s">
        <v>127</v>
      </c>
      <c r="DO3" s="316" t="s">
        <v>128</v>
      </c>
      <c r="DP3" s="316" t="s">
        <v>129</v>
      </c>
      <c r="DQ3" s="316" t="s">
        <v>130</v>
      </c>
      <c r="DR3" s="316" t="s">
        <v>131</v>
      </c>
      <c r="DS3" s="316" t="s">
        <v>132</v>
      </c>
      <c r="DT3" s="316" t="s">
        <v>133</v>
      </c>
      <c r="DU3" s="316" t="s">
        <v>134</v>
      </c>
      <c r="DV3" s="316" t="s">
        <v>135</v>
      </c>
      <c r="DW3" s="316" t="s">
        <v>136</v>
      </c>
      <c r="DX3" s="319" t="s">
        <v>137</v>
      </c>
      <c r="DY3" s="318" t="s">
        <v>126</v>
      </c>
      <c r="DZ3" s="316" t="s">
        <v>127</v>
      </c>
      <c r="EA3" s="316" t="s">
        <v>128</v>
      </c>
      <c r="EB3" s="316" t="s">
        <v>129</v>
      </c>
      <c r="EC3" s="316" t="s">
        <v>130</v>
      </c>
      <c r="ED3" s="316" t="s">
        <v>131</v>
      </c>
      <c r="EE3" s="316" t="s">
        <v>132</v>
      </c>
      <c r="EF3" s="316" t="s">
        <v>133</v>
      </c>
      <c r="EG3" s="316" t="s">
        <v>134</v>
      </c>
      <c r="EH3" s="316" t="s">
        <v>135</v>
      </c>
      <c r="EI3" s="316" t="s">
        <v>136</v>
      </c>
      <c r="EJ3" s="316" t="s">
        <v>137</v>
      </c>
      <c r="EK3" s="318" t="s">
        <v>126</v>
      </c>
      <c r="EL3" s="316" t="s">
        <v>127</v>
      </c>
      <c r="EM3" s="316" t="s">
        <v>128</v>
      </c>
      <c r="EN3" s="316" t="s">
        <v>129</v>
      </c>
      <c r="EO3" s="316" t="s">
        <v>130</v>
      </c>
      <c r="EP3" s="316" t="s">
        <v>131</v>
      </c>
      <c r="EQ3" s="316" t="s">
        <v>132</v>
      </c>
      <c r="ER3" s="316" t="s">
        <v>133</v>
      </c>
      <c r="ES3" s="316" t="s">
        <v>134</v>
      </c>
      <c r="ET3" s="316" t="s">
        <v>135</v>
      </c>
      <c r="EU3" s="316" t="s">
        <v>136</v>
      </c>
      <c r="EV3" s="319" t="s">
        <v>137</v>
      </c>
      <c r="EW3" s="318" t="s">
        <v>126</v>
      </c>
      <c r="EX3" s="316" t="s">
        <v>127</v>
      </c>
      <c r="EY3" s="316" t="s">
        <v>128</v>
      </c>
      <c r="EZ3" s="316" t="s">
        <v>129</v>
      </c>
      <c r="FA3" s="316" t="s">
        <v>130</v>
      </c>
      <c r="FB3" s="316" t="s">
        <v>131</v>
      </c>
      <c r="FC3" s="316" t="s">
        <v>132</v>
      </c>
      <c r="FD3" s="316" t="s">
        <v>133</v>
      </c>
      <c r="FE3" s="316" t="s">
        <v>134</v>
      </c>
      <c r="FF3" s="316" t="s">
        <v>135</v>
      </c>
      <c r="FG3" s="316" t="s">
        <v>136</v>
      </c>
      <c r="FH3" s="319" t="s">
        <v>137</v>
      </c>
      <c r="FI3" s="318" t="s">
        <v>126</v>
      </c>
      <c r="FJ3" s="316" t="s">
        <v>127</v>
      </c>
      <c r="FK3" s="316" t="s">
        <v>128</v>
      </c>
      <c r="FL3" s="316" t="s">
        <v>129</v>
      </c>
      <c r="FM3" s="316" t="s">
        <v>130</v>
      </c>
      <c r="FN3" s="316" t="s">
        <v>131</v>
      </c>
      <c r="FO3" s="316" t="s">
        <v>132</v>
      </c>
      <c r="FP3" s="316" t="s">
        <v>133</v>
      </c>
      <c r="FQ3" s="316" t="s">
        <v>134</v>
      </c>
      <c r="FR3" s="316" t="s">
        <v>135</v>
      </c>
      <c r="FS3" s="316" t="s">
        <v>136</v>
      </c>
      <c r="FT3" s="316" t="s">
        <v>137</v>
      </c>
      <c r="FU3" s="318" t="s">
        <v>126</v>
      </c>
      <c r="FV3" s="316" t="s">
        <v>127</v>
      </c>
      <c r="FW3" s="316" t="s">
        <v>128</v>
      </c>
      <c r="FX3" s="316" t="s">
        <v>129</v>
      </c>
      <c r="FY3" s="316" t="s">
        <v>130</v>
      </c>
      <c r="FZ3" s="316" t="s">
        <v>131</v>
      </c>
      <c r="GA3" s="316" t="s">
        <v>132</v>
      </c>
      <c r="GB3" s="316" t="s">
        <v>133</v>
      </c>
      <c r="GC3" s="316" t="s">
        <v>134</v>
      </c>
      <c r="GD3" s="316" t="s">
        <v>135</v>
      </c>
      <c r="GE3" s="316" t="s">
        <v>136</v>
      </c>
      <c r="GF3" s="319" t="s">
        <v>137</v>
      </c>
      <c r="GG3" s="321"/>
    </row>
    <row r="4" spans="1:194" s="288" customFormat="1" ht="39" customHeight="1" thickTop="1" x14ac:dyDescent="0.45">
      <c r="A4" s="322" t="s">
        <v>211</v>
      </c>
      <c r="B4" s="323">
        <v>1731.3732971979321</v>
      </c>
      <c r="C4" s="324">
        <v>2101.96</v>
      </c>
      <c r="D4" s="2811">
        <v>2694.3697000000002</v>
      </c>
      <c r="E4" s="2812">
        <v>2446.7242000000001</v>
      </c>
      <c r="F4" s="325">
        <v>4533.9771000000001</v>
      </c>
      <c r="G4" s="326">
        <v>6811.6477999999997</v>
      </c>
      <c r="H4" s="325">
        <v>7156.1211000000003</v>
      </c>
      <c r="I4" s="325">
        <v>7202.9503999999997</v>
      </c>
      <c r="J4" s="325"/>
      <c r="K4" s="327">
        <v>6751.4501</v>
      </c>
      <c r="L4" s="327">
        <v>7278.9038</v>
      </c>
      <c r="M4" s="325">
        <v>7050.0986999999996</v>
      </c>
      <c r="N4" s="325">
        <v>7148.7772999999997</v>
      </c>
      <c r="O4" s="325">
        <v>6963.86</v>
      </c>
      <c r="P4" s="325">
        <v>6780.7402000000002</v>
      </c>
      <c r="Q4" s="325">
        <v>6990.3475930199993</v>
      </c>
      <c r="R4" s="325">
        <v>7621.6115591400012</v>
      </c>
      <c r="S4" s="325">
        <v>7461.977500930001</v>
      </c>
      <c r="T4" s="328">
        <v>8336.4256144800001</v>
      </c>
      <c r="U4" s="325"/>
      <c r="V4" s="325">
        <v>7483.2366267599982</v>
      </c>
      <c r="W4" s="325">
        <v>7861.7941829199999</v>
      </c>
      <c r="X4" s="325">
        <v>7825.5710175900003</v>
      </c>
      <c r="Y4" s="325">
        <v>7493.878859030001</v>
      </c>
      <c r="Z4" s="325">
        <v>7537.9888109000012</v>
      </c>
      <c r="AA4" s="328">
        <v>7661.4321602000018</v>
      </c>
      <c r="AB4" s="325">
        <v>7517.94</v>
      </c>
      <c r="AC4" s="325">
        <v>7394.9</v>
      </c>
      <c r="AD4" s="325">
        <v>7728.62</v>
      </c>
      <c r="AE4" s="325">
        <v>9706.0667281999995</v>
      </c>
      <c r="AF4" s="325">
        <v>9842.133850279999</v>
      </c>
      <c r="AG4" s="325">
        <v>9772.4126197599999</v>
      </c>
      <c r="AH4" s="325"/>
      <c r="AI4" s="325">
        <v>10323.396269050001</v>
      </c>
      <c r="AJ4" s="325">
        <v>9886.8988080499985</v>
      </c>
      <c r="AK4" s="325">
        <v>9646.3405091299992</v>
      </c>
      <c r="AL4" s="325">
        <v>9502.6346429200003</v>
      </c>
      <c r="AM4" s="325">
        <v>8910.2769411200024</v>
      </c>
      <c r="AN4" s="325">
        <v>8977.0530640000015</v>
      </c>
      <c r="AO4" s="325">
        <v>9024.0844420499998</v>
      </c>
      <c r="AP4" s="325">
        <v>9060.8058365599991</v>
      </c>
      <c r="AQ4" s="325">
        <v>9157.9994199600023</v>
      </c>
      <c r="AR4" s="325">
        <v>9284.6292945799978</v>
      </c>
      <c r="AS4" s="325">
        <v>10861.200698209997</v>
      </c>
      <c r="AT4" s="325">
        <v>11186.929458459999</v>
      </c>
      <c r="AU4" s="325"/>
      <c r="AV4" s="325">
        <v>10543.093947900003</v>
      </c>
      <c r="AW4" s="325">
        <v>10854.587008009998</v>
      </c>
      <c r="AX4" s="325">
        <v>10886.899186369999</v>
      </c>
      <c r="AY4" s="325">
        <v>11701.666002829999</v>
      </c>
      <c r="AZ4" s="325">
        <v>11824.181431569999</v>
      </c>
      <c r="BA4" s="325">
        <v>12020.563810159996</v>
      </c>
      <c r="BB4" s="325">
        <v>11430.877909999997</v>
      </c>
      <c r="BC4" s="325">
        <v>12026.44118208</v>
      </c>
      <c r="BD4" s="325">
        <v>15642.20132846</v>
      </c>
      <c r="BE4" s="325">
        <v>15642.20133</v>
      </c>
      <c r="BF4" s="325">
        <v>14244.873387759999</v>
      </c>
      <c r="BG4" s="325">
        <v>16431.678380240002</v>
      </c>
      <c r="BH4" s="325">
        <v>16572.732020790001</v>
      </c>
      <c r="BI4" s="325">
        <v>15954.20594817</v>
      </c>
      <c r="BJ4" s="325">
        <v>17337.01529168</v>
      </c>
      <c r="BK4" s="325">
        <v>13358.34595375</v>
      </c>
      <c r="BL4" s="325">
        <v>16367.28780253</v>
      </c>
      <c r="BM4" s="325">
        <v>14919.585938940003</v>
      </c>
      <c r="BN4" s="325">
        <v>19733.335658370001</v>
      </c>
      <c r="BO4" s="325">
        <v>21004.687532859993</v>
      </c>
      <c r="BP4" s="325">
        <v>20506.600439690003</v>
      </c>
      <c r="BQ4" s="325">
        <v>20534.550182079998</v>
      </c>
      <c r="BR4" s="325">
        <v>19064.959211290003</v>
      </c>
      <c r="BS4" s="325">
        <v>19454.111000749999</v>
      </c>
      <c r="BT4" s="325">
        <v>20241.402518479998</v>
      </c>
      <c r="BU4" s="325">
        <v>18707.393790360002</v>
      </c>
      <c r="BV4" s="325">
        <v>17937.524807140002</v>
      </c>
      <c r="BW4" s="325">
        <v>17460.305802750001</v>
      </c>
      <c r="BX4" s="325">
        <v>16843.769774639997</v>
      </c>
      <c r="BY4" s="325">
        <v>16471.705944630001</v>
      </c>
      <c r="BZ4" s="325">
        <v>20933.665891289998</v>
      </c>
      <c r="CA4" s="325">
        <v>21729.525964160002</v>
      </c>
      <c r="CB4" s="325">
        <v>23042.854577150003</v>
      </c>
      <c r="CC4" s="325">
        <v>24552.968551809998</v>
      </c>
      <c r="CD4" s="325">
        <v>25798.82078536</v>
      </c>
      <c r="CE4" s="325">
        <v>24683.486920389998</v>
      </c>
      <c r="CF4" s="325">
        <v>31746.855396179992</v>
      </c>
      <c r="CG4" s="325">
        <v>31692.496457520003</v>
      </c>
      <c r="CH4" s="325">
        <v>30990.221853790001</v>
      </c>
      <c r="CI4" s="325">
        <v>29486.715413910002</v>
      </c>
      <c r="CJ4" s="325">
        <v>27808.174866670004</v>
      </c>
      <c r="CK4" s="325">
        <v>26637.58868106001</v>
      </c>
      <c r="CL4" s="325">
        <v>26859.527155960008</v>
      </c>
      <c r="CM4" s="325">
        <v>28822.403091419994</v>
      </c>
      <c r="CN4" s="329">
        <v>29470.150307480006</v>
      </c>
      <c r="CO4" s="326">
        <v>27578.38983851</v>
      </c>
      <c r="CP4" s="325">
        <v>26664.671928659998</v>
      </c>
      <c r="CQ4" s="325">
        <v>27007.877221670009</v>
      </c>
      <c r="CR4" s="325">
        <v>26753.606933420004</v>
      </c>
      <c r="CS4" s="325">
        <v>30734.57800537</v>
      </c>
      <c r="CT4" s="325">
        <v>28977.046846820005</v>
      </c>
      <c r="CU4" s="325">
        <v>28263.457977030001</v>
      </c>
      <c r="CV4" s="325">
        <v>27370.442835360001</v>
      </c>
      <c r="CW4" s="325">
        <v>27481.721983830004</v>
      </c>
      <c r="CX4" s="325">
        <v>25646.111083919994</v>
      </c>
      <c r="CY4" s="325">
        <v>27988.32197135</v>
      </c>
      <c r="CZ4" s="330">
        <v>29050.543121169998</v>
      </c>
      <c r="DA4" s="326">
        <v>27450.369739999998</v>
      </c>
      <c r="DB4" s="325">
        <v>27684.765520000001</v>
      </c>
      <c r="DC4" s="325">
        <v>45212.929310599997</v>
      </c>
      <c r="DD4" s="325">
        <v>41976.524782530003</v>
      </c>
      <c r="DE4" s="325">
        <v>40412.04591126</v>
      </c>
      <c r="DF4" s="325">
        <v>39083.862043080007</v>
      </c>
      <c r="DG4" s="325">
        <v>37570.386766100004</v>
      </c>
      <c r="DH4" s="325">
        <v>38209.708571700001</v>
      </c>
      <c r="DI4" s="325">
        <v>36801.09072326</v>
      </c>
      <c r="DJ4" s="325">
        <v>37392.336430229996</v>
      </c>
      <c r="DK4" s="325">
        <v>37123.342841290003</v>
      </c>
      <c r="DL4" s="330">
        <v>40293.941538179999</v>
      </c>
      <c r="DM4" s="326">
        <v>39564.056039340001</v>
      </c>
      <c r="DN4" s="325">
        <v>42268.430066010005</v>
      </c>
      <c r="DO4" s="325">
        <v>47846.006052999997</v>
      </c>
      <c r="DP4" s="325">
        <v>52564.846683699994</v>
      </c>
      <c r="DQ4" s="243">
        <v>50007.455123139996</v>
      </c>
      <c r="DR4" s="243">
        <v>46792.064827789996</v>
      </c>
      <c r="DS4" s="243">
        <v>44890.130887929998</v>
      </c>
      <c r="DT4" s="243">
        <v>43366.723661489996</v>
      </c>
      <c r="DU4" s="243">
        <v>42958.248693940004</v>
      </c>
      <c r="DV4" s="243">
        <v>43870.983928540008</v>
      </c>
      <c r="DW4" s="243">
        <v>41397.645171709999</v>
      </c>
      <c r="DX4" s="244">
        <v>43581.359609440005</v>
      </c>
      <c r="DY4" s="331">
        <v>44993.027910759993</v>
      </c>
      <c r="DZ4" s="243">
        <v>44128.782554870013</v>
      </c>
      <c r="EA4" s="243">
        <v>41590.12573331999</v>
      </c>
      <c r="EB4" s="243">
        <v>56803.501022800003</v>
      </c>
      <c r="EC4" s="243">
        <v>59367.598253310003</v>
      </c>
      <c r="ED4" s="243">
        <v>57795.008127690009</v>
      </c>
      <c r="EE4" s="243">
        <v>56405.721987609992</v>
      </c>
      <c r="EF4" s="243">
        <v>61043.027626109993</v>
      </c>
      <c r="EG4" s="243">
        <v>56642.637091659999</v>
      </c>
      <c r="EH4" s="243">
        <v>57347.46201512999</v>
      </c>
      <c r="EI4" s="243">
        <v>54133.63523597001</v>
      </c>
      <c r="EJ4" s="243">
        <v>51469.729208109995</v>
      </c>
      <c r="EK4" s="331">
        <f t="shared" ref="EK4:GC4" si="0">SUM(EK5:EK9)</f>
        <v>52874.388300229999</v>
      </c>
      <c r="EL4" s="243">
        <f t="shared" si="0"/>
        <v>56480.461365800002</v>
      </c>
      <c r="EM4" s="243">
        <f t="shared" si="0"/>
        <v>55920.374028850005</v>
      </c>
      <c r="EN4" s="243">
        <f t="shared" si="0"/>
        <v>52098.087873870005</v>
      </c>
      <c r="EO4" s="243">
        <f t="shared" si="0"/>
        <v>47573.319942869995</v>
      </c>
      <c r="EP4" s="243">
        <f t="shared" si="0"/>
        <v>45259.807059109997</v>
      </c>
      <c r="EQ4" s="243">
        <f t="shared" si="0"/>
        <v>44896.307194940004</v>
      </c>
      <c r="ER4" s="243">
        <f t="shared" si="0"/>
        <v>48263.292221570002</v>
      </c>
      <c r="ES4" s="243">
        <f t="shared" si="0"/>
        <v>50711.054508349996</v>
      </c>
      <c r="ET4" s="243">
        <f t="shared" si="0"/>
        <v>70922.596606480001</v>
      </c>
      <c r="EU4" s="243">
        <f t="shared" si="0"/>
        <v>64603.120895809996</v>
      </c>
      <c r="EV4" s="244">
        <f t="shared" si="0"/>
        <v>42793.656269710016</v>
      </c>
      <c r="EW4" s="332">
        <f t="shared" si="0"/>
        <v>50175.858617140002</v>
      </c>
      <c r="EX4" s="333">
        <f t="shared" si="0"/>
        <v>51215.558205540008</v>
      </c>
      <c r="EY4" s="333">
        <f t="shared" si="0"/>
        <v>41885.810903560006</v>
      </c>
      <c r="EZ4" s="333">
        <f t="shared" si="0"/>
        <v>42534.006416289994</v>
      </c>
      <c r="FA4" s="333">
        <f t="shared" si="0"/>
        <v>49905.210262089997</v>
      </c>
      <c r="FB4" s="333">
        <f t="shared" si="0"/>
        <v>43412.274755819999</v>
      </c>
      <c r="FC4" s="333">
        <f t="shared" si="0"/>
        <v>41668.092693310005</v>
      </c>
      <c r="FD4" s="333">
        <f t="shared" si="0"/>
        <v>38832.958388849998</v>
      </c>
      <c r="FE4" s="243">
        <f t="shared" si="0"/>
        <v>36746.518336320005</v>
      </c>
      <c r="FF4" s="243">
        <f t="shared" si="0"/>
        <v>41954.975570589995</v>
      </c>
      <c r="FG4" s="243">
        <f t="shared" si="0"/>
        <v>40357.309480140008</v>
      </c>
      <c r="FH4" s="244">
        <f t="shared" si="0"/>
        <v>51640.816037590004</v>
      </c>
      <c r="FI4" s="331">
        <f t="shared" si="0"/>
        <v>58540.01104474</v>
      </c>
      <c r="FJ4" s="243">
        <f t="shared" si="0"/>
        <v>59074.830193360009</v>
      </c>
      <c r="FK4" s="243">
        <f t="shared" si="0"/>
        <v>57920.008459520002</v>
      </c>
      <c r="FL4" s="243">
        <f t="shared" si="0"/>
        <v>66075.947618520004</v>
      </c>
      <c r="FM4" s="243">
        <f t="shared" si="0"/>
        <v>67827.337212910017</v>
      </c>
      <c r="FN4" s="243">
        <f t="shared" si="0"/>
        <v>76154.960161270006</v>
      </c>
      <c r="FO4" s="243">
        <f t="shared" si="0"/>
        <v>84829.84640533998</v>
      </c>
      <c r="FP4" s="243">
        <f t="shared" si="0"/>
        <v>85934.664176580001</v>
      </c>
      <c r="FQ4" s="243">
        <f t="shared" si="0"/>
        <v>93144.274190750002</v>
      </c>
      <c r="FR4" s="243">
        <f t="shared" si="0"/>
        <v>95109.303909249997</v>
      </c>
      <c r="FS4" s="243">
        <f t="shared" si="0"/>
        <v>90988.572652390008</v>
      </c>
      <c r="FT4" s="243">
        <f t="shared" si="0"/>
        <v>102203.13171075002</v>
      </c>
      <c r="FU4" s="331">
        <f t="shared" si="0"/>
        <v>109801.86771568999</v>
      </c>
      <c r="FV4" s="243">
        <f t="shared" si="0"/>
        <v>118899.14839353999</v>
      </c>
      <c r="FW4" s="243">
        <f t="shared" si="0"/>
        <v>129731.03056881001</v>
      </c>
      <c r="FX4" s="243">
        <f t="shared" si="0"/>
        <v>125473.67029164001</v>
      </c>
      <c r="FY4" s="243">
        <f t="shared" si="0"/>
        <v>89109.772305840001</v>
      </c>
      <c r="FZ4" s="243">
        <f t="shared" si="0"/>
        <v>94091.600422179996</v>
      </c>
      <c r="GA4" s="243">
        <f t="shared" si="0"/>
        <v>89276.172436039997</v>
      </c>
      <c r="GB4" s="243">
        <f t="shared" si="0"/>
        <v>97464.558733160025</v>
      </c>
      <c r="GC4" s="243">
        <f t="shared" si="0"/>
        <v>118178.69932761999</v>
      </c>
      <c r="GD4" s="243">
        <f>GD5+GD6+GD7+GD8+GD9</f>
        <v>101850.42493576001</v>
      </c>
      <c r="GE4" s="243">
        <f>GE5+GE6+GE7+GE8+GE9</f>
        <v>107811.35733513</v>
      </c>
      <c r="GF4" s="244">
        <f>GF5+GF6+GF7+GF8+GF9</f>
        <v>130121.32379944999</v>
      </c>
      <c r="GG4" s="243"/>
    </row>
    <row r="5" spans="1:194" ht="39" customHeight="1" x14ac:dyDescent="0.45">
      <c r="A5" s="334" t="s">
        <v>212</v>
      </c>
      <c r="B5" s="335">
        <v>131.64632450601297</v>
      </c>
      <c r="C5" s="336">
        <v>164.25</v>
      </c>
      <c r="D5" s="337">
        <v>228.7</v>
      </c>
      <c r="E5" s="338">
        <v>294.07479999999998</v>
      </c>
      <c r="F5" s="339">
        <v>339.12900000000002</v>
      </c>
      <c r="G5" s="340">
        <v>447.17258047000007</v>
      </c>
      <c r="H5" s="341">
        <v>456.2226</v>
      </c>
      <c r="I5" s="341">
        <v>415.95740000000001</v>
      </c>
      <c r="J5" s="341"/>
      <c r="K5" s="341">
        <v>417.72770000000003</v>
      </c>
      <c r="L5" s="339">
        <v>415.38589999999999</v>
      </c>
      <c r="M5" s="341">
        <v>417.5883</v>
      </c>
      <c r="N5" s="341">
        <v>418.06220000000002</v>
      </c>
      <c r="O5" s="339">
        <v>419.19130000000001</v>
      </c>
      <c r="P5" s="341">
        <v>419.69310000000002</v>
      </c>
      <c r="Q5" s="341">
        <v>423.94450673999995</v>
      </c>
      <c r="R5" s="339">
        <v>426.69051408999997</v>
      </c>
      <c r="S5" s="339">
        <v>429.10198248</v>
      </c>
      <c r="T5" s="339">
        <v>498.79641061000001</v>
      </c>
      <c r="U5" s="339"/>
      <c r="V5" s="339">
        <v>527.97839762000001</v>
      </c>
      <c r="W5" s="339">
        <v>536.79412467000009</v>
      </c>
      <c r="X5" s="339">
        <v>542.26373632999992</v>
      </c>
      <c r="Y5" s="339">
        <v>547.55638999000007</v>
      </c>
      <c r="Z5" s="339">
        <v>581.85407261</v>
      </c>
      <c r="AA5" s="339">
        <v>602.2364196499999</v>
      </c>
      <c r="AB5" s="339">
        <v>606.04906073000006</v>
      </c>
      <c r="AC5" s="339">
        <v>583.68568749000008</v>
      </c>
      <c r="AD5" s="339">
        <v>582.77399250000008</v>
      </c>
      <c r="AE5" s="339">
        <v>580.16252712999994</v>
      </c>
      <c r="AF5" s="339">
        <v>579.11175999</v>
      </c>
      <c r="AG5" s="339">
        <v>633.87638064999999</v>
      </c>
      <c r="AH5" s="339"/>
      <c r="AI5" s="339">
        <v>636.10813696000002</v>
      </c>
      <c r="AJ5" s="339">
        <v>636.86852655000007</v>
      </c>
      <c r="AK5" s="339">
        <v>641.88709784999992</v>
      </c>
      <c r="AL5" s="339">
        <v>646.02699673000006</v>
      </c>
      <c r="AM5" s="339">
        <v>652.61703985999998</v>
      </c>
      <c r="AN5" s="339">
        <v>657.85527926999998</v>
      </c>
      <c r="AO5" s="339">
        <v>658.4635909399999</v>
      </c>
      <c r="AP5" s="339">
        <v>643.99981616000002</v>
      </c>
      <c r="AQ5" s="339">
        <v>645.46569809999994</v>
      </c>
      <c r="AR5" s="339">
        <v>665.21392775000004</v>
      </c>
      <c r="AS5" s="339">
        <v>685.63745133000009</v>
      </c>
      <c r="AT5" s="339">
        <v>440.31190357000003</v>
      </c>
      <c r="AU5" s="339"/>
      <c r="AV5" s="339">
        <v>440.31190357000003</v>
      </c>
      <c r="AW5" s="339">
        <v>503.78715839</v>
      </c>
      <c r="AX5" s="339">
        <v>534.61140055999999</v>
      </c>
      <c r="AY5" s="339">
        <v>560.85867938999991</v>
      </c>
      <c r="AZ5" s="339">
        <v>561.0794977999999</v>
      </c>
      <c r="BA5" s="339">
        <v>561.0794977999999</v>
      </c>
      <c r="BB5" s="339">
        <v>561.07950000000005</v>
      </c>
      <c r="BC5" s="339">
        <v>667.33390666000003</v>
      </c>
      <c r="BD5" s="339">
        <v>755.76842077000003</v>
      </c>
      <c r="BE5" s="339">
        <v>755.76841999999999</v>
      </c>
      <c r="BF5" s="339">
        <v>820.57353768000007</v>
      </c>
      <c r="BG5" s="339">
        <v>884.97716518000004</v>
      </c>
      <c r="BH5" s="339">
        <v>909.09014782000008</v>
      </c>
      <c r="BI5" s="339">
        <v>944.11419608000006</v>
      </c>
      <c r="BJ5" s="339">
        <v>1021.9913363899999</v>
      </c>
      <c r="BK5" s="339">
        <v>815.87374970000008</v>
      </c>
      <c r="BL5" s="342">
        <v>958.54576199999997</v>
      </c>
      <c r="BM5" s="342">
        <v>889.57387368999991</v>
      </c>
      <c r="BN5" s="343">
        <v>896.8951768500001</v>
      </c>
      <c r="BO5" s="343">
        <v>897.0610316100001</v>
      </c>
      <c r="BP5" s="343">
        <v>755.55958005000002</v>
      </c>
      <c r="BQ5" s="344">
        <v>762.73689833000003</v>
      </c>
      <c r="BR5" s="344">
        <v>772.21374577000006</v>
      </c>
      <c r="BS5" s="344">
        <v>762.60748760999991</v>
      </c>
      <c r="BT5" s="344">
        <v>755.57948939000005</v>
      </c>
      <c r="BU5" s="344">
        <v>763.26449594000007</v>
      </c>
      <c r="BV5" s="344">
        <v>781.03358487000014</v>
      </c>
      <c r="BW5" s="344">
        <v>785.80187260999992</v>
      </c>
      <c r="BX5" s="344">
        <v>1177.25595924</v>
      </c>
      <c r="BY5" s="344">
        <v>834.97756847000005</v>
      </c>
      <c r="BZ5" s="344">
        <v>833.58975916999998</v>
      </c>
      <c r="CA5" s="344">
        <v>836.98568647000002</v>
      </c>
      <c r="CB5" s="344">
        <v>996.63534336000009</v>
      </c>
      <c r="CC5" s="344">
        <v>1013.32819046</v>
      </c>
      <c r="CD5" s="344">
        <v>1058.13905295</v>
      </c>
      <c r="CE5" s="344">
        <v>1029.4278304900001</v>
      </c>
      <c r="CF5" s="344">
        <v>993.59812312999998</v>
      </c>
      <c r="CG5" s="344">
        <v>1019.7466910200002</v>
      </c>
      <c r="CH5" s="344">
        <v>1034.98024872</v>
      </c>
      <c r="CI5" s="344">
        <v>1037.43612601</v>
      </c>
      <c r="CJ5" s="344">
        <v>1043.78344173</v>
      </c>
      <c r="CK5" s="344">
        <v>1009.3454920200002</v>
      </c>
      <c r="CL5" s="344">
        <v>1003.01673207</v>
      </c>
      <c r="CM5" s="344">
        <v>1011.77610277</v>
      </c>
      <c r="CN5" s="345">
        <v>1183.7232917300003</v>
      </c>
      <c r="CO5" s="346">
        <v>1185.9617140400001</v>
      </c>
      <c r="CP5" s="344">
        <v>1184.4068817700002</v>
      </c>
      <c r="CQ5" s="344">
        <v>1180.7074532899999</v>
      </c>
      <c r="CR5" s="344">
        <v>1181.4312545</v>
      </c>
      <c r="CS5" s="344">
        <v>1185.1574904400002</v>
      </c>
      <c r="CT5" s="344">
        <v>1211.6030426899999</v>
      </c>
      <c r="CU5" s="344">
        <v>1258.50268145</v>
      </c>
      <c r="CV5" s="344">
        <v>1266.1159980599998</v>
      </c>
      <c r="CW5" s="344">
        <v>1224.74051654</v>
      </c>
      <c r="CX5" s="344">
        <v>1229.1800276900001</v>
      </c>
      <c r="CY5" s="344">
        <v>1231.7718810199999</v>
      </c>
      <c r="CZ5" s="347">
        <v>1222.1106293900002</v>
      </c>
      <c r="DA5" s="346">
        <v>1254.67912</v>
      </c>
      <c r="DB5" s="344">
        <v>1307.07521</v>
      </c>
      <c r="DC5" s="344">
        <v>1288.6421292199998</v>
      </c>
      <c r="DD5" s="344">
        <v>1290.08736378</v>
      </c>
      <c r="DE5" s="344">
        <v>1305.8581690000001</v>
      </c>
      <c r="DF5" s="344">
        <v>1333.41904563</v>
      </c>
      <c r="DG5" s="344">
        <v>1332.9119457900001</v>
      </c>
      <c r="DH5" s="344">
        <v>1339.0985639099999</v>
      </c>
      <c r="DI5" s="344">
        <v>1347.8967462400001</v>
      </c>
      <c r="DJ5" s="344">
        <v>1353.2466496299999</v>
      </c>
      <c r="DK5" s="344">
        <v>1394.8034820199998</v>
      </c>
      <c r="DL5" s="347">
        <v>1669.4606171100002</v>
      </c>
      <c r="DM5" s="346">
        <v>1658.9014755600001</v>
      </c>
      <c r="DN5" s="344">
        <v>1597.26625788</v>
      </c>
      <c r="DO5" s="344">
        <v>1640.4078933599999</v>
      </c>
      <c r="DP5" s="344">
        <v>1679.9594207099999</v>
      </c>
      <c r="DQ5" s="344">
        <v>1695.2852604400002</v>
      </c>
      <c r="DR5" s="344">
        <v>1709.7965378299998</v>
      </c>
      <c r="DS5" s="344">
        <v>1713.0849561999999</v>
      </c>
      <c r="DT5" s="344">
        <v>1715.0459396300002</v>
      </c>
      <c r="DU5" s="344">
        <v>1720.5065242600003</v>
      </c>
      <c r="DV5" s="344">
        <v>1722.6485215500002</v>
      </c>
      <c r="DW5" s="344">
        <v>1723.6742667299998</v>
      </c>
      <c r="DX5" s="347">
        <v>2157.5146219799999</v>
      </c>
      <c r="DY5" s="346">
        <v>2163.9502033899998</v>
      </c>
      <c r="DZ5" s="344">
        <v>2160.9449257000006</v>
      </c>
      <c r="EA5" s="344">
        <v>2152.0793565000004</v>
      </c>
      <c r="EB5" s="344">
        <v>2152.9809398100001</v>
      </c>
      <c r="EC5" s="344">
        <v>2156.88780081</v>
      </c>
      <c r="ED5" s="344">
        <v>2164.2882971300005</v>
      </c>
      <c r="EE5" s="344">
        <v>2179.2395536599997</v>
      </c>
      <c r="EF5" s="344">
        <v>2197.6844455100004</v>
      </c>
      <c r="EG5" s="344">
        <v>2203.3569071600004</v>
      </c>
      <c r="EH5" s="344">
        <v>2216.54256304</v>
      </c>
      <c r="EI5" s="344">
        <v>2222.1023267599994</v>
      </c>
      <c r="EJ5" s="344">
        <v>2256.2497945700002</v>
      </c>
      <c r="EK5" s="346">
        <v>2180.0215373800002</v>
      </c>
      <c r="EL5" s="344">
        <v>2389.1698195599997</v>
      </c>
      <c r="EM5" s="344">
        <v>2574.5002461499998</v>
      </c>
      <c r="EN5" s="344">
        <v>2574.4640488</v>
      </c>
      <c r="EO5" s="344">
        <v>2584.9612799899996</v>
      </c>
      <c r="EP5" s="344">
        <v>2834.3722928899997</v>
      </c>
      <c r="EQ5" s="344">
        <v>2966.7829301500001</v>
      </c>
      <c r="ER5" s="344">
        <v>3334.9417698300008</v>
      </c>
      <c r="ES5" s="344">
        <v>3874.4504292700003</v>
      </c>
      <c r="ET5" s="344">
        <v>5273.1195354400006</v>
      </c>
      <c r="EU5" s="344">
        <v>5699.5131105</v>
      </c>
      <c r="EV5" s="347">
        <v>4649.8177696600005</v>
      </c>
      <c r="EW5" s="346">
        <v>6643.3089565500004</v>
      </c>
      <c r="EX5" s="344">
        <v>7022.6662636100009</v>
      </c>
      <c r="EY5" s="344">
        <v>7192.4364194599993</v>
      </c>
      <c r="EZ5" s="344">
        <v>7241.0236167099993</v>
      </c>
      <c r="FA5" s="344">
        <v>7254.7098773100006</v>
      </c>
      <c r="FB5" s="344">
        <v>8313.5345006799998</v>
      </c>
      <c r="FC5" s="344">
        <v>8741.8002470400006</v>
      </c>
      <c r="FD5" s="344">
        <v>8752.2075304099999</v>
      </c>
      <c r="FE5" s="344">
        <v>10084.74887234</v>
      </c>
      <c r="FF5" s="344">
        <v>11815.439592370001</v>
      </c>
      <c r="FG5" s="344">
        <v>13958.826278580002</v>
      </c>
      <c r="FH5" s="347">
        <v>16803.15978536</v>
      </c>
      <c r="FI5" s="346">
        <v>17992.672627700002</v>
      </c>
      <c r="FJ5" s="344">
        <v>19025.647562329999</v>
      </c>
      <c r="FK5" s="344">
        <v>19699.979349549994</v>
      </c>
      <c r="FL5" s="344">
        <v>20274.653930549997</v>
      </c>
      <c r="FM5" s="344">
        <v>22278.882197079998</v>
      </c>
      <c r="FN5" s="344">
        <v>24952.048166870001</v>
      </c>
      <c r="FO5" s="344">
        <v>26301.821092409995</v>
      </c>
      <c r="FP5" s="344">
        <v>26798.691753989999</v>
      </c>
      <c r="FQ5" s="344">
        <v>31300.042740320001</v>
      </c>
      <c r="FR5" s="344">
        <v>34034.406980330001</v>
      </c>
      <c r="FS5" s="344">
        <v>32205.973916039999</v>
      </c>
      <c r="FT5" s="344">
        <v>36995.051321610001</v>
      </c>
      <c r="FU5" s="346">
        <v>39313.649197290004</v>
      </c>
      <c r="FV5" s="344">
        <v>43524.117581979997</v>
      </c>
      <c r="FW5" s="344">
        <v>43496.10978431</v>
      </c>
      <c r="FX5" s="344">
        <v>39911.111682319999</v>
      </c>
      <c r="FY5" s="344">
        <v>29387.022057450005</v>
      </c>
      <c r="FZ5" s="344">
        <v>29415.410353559997</v>
      </c>
      <c r="GA5" s="348">
        <v>31021.419427469998</v>
      </c>
      <c r="GB5" s="348">
        <v>37078.957405469999</v>
      </c>
      <c r="GC5" s="348">
        <v>44754.92754474</v>
      </c>
      <c r="GD5" s="348">
        <v>40509.281241930003</v>
      </c>
      <c r="GE5" s="348">
        <v>28149.572335450001</v>
      </c>
      <c r="GF5" s="349">
        <v>24674.832765970004</v>
      </c>
      <c r="GG5" s="344"/>
      <c r="GH5" s="350"/>
      <c r="GI5" s="350"/>
      <c r="GJ5" s="350"/>
    </row>
    <row r="6" spans="1:194" ht="39" customHeight="1" x14ac:dyDescent="0.45">
      <c r="A6" s="334" t="s">
        <v>213</v>
      </c>
      <c r="B6" s="335">
        <v>1.0032369086999999</v>
      </c>
      <c r="C6" s="336">
        <v>1.0900000000000001</v>
      </c>
      <c r="D6" s="337">
        <v>0.56369999999999998</v>
      </c>
      <c r="E6" s="338">
        <v>1.7314000000000001</v>
      </c>
      <c r="F6" s="339">
        <v>654.35199999999998</v>
      </c>
      <c r="G6" s="340">
        <v>659.55292199000007</v>
      </c>
      <c r="H6" s="341">
        <v>676.94079999999997</v>
      </c>
      <c r="I6" s="341">
        <v>684.13639999999998</v>
      </c>
      <c r="J6" s="341"/>
      <c r="K6" s="341">
        <v>683.15509999999995</v>
      </c>
      <c r="L6" s="339">
        <v>693.17010000000005</v>
      </c>
      <c r="M6" s="341">
        <v>688.48339999999996</v>
      </c>
      <c r="N6" s="341">
        <v>691.13800000000003</v>
      </c>
      <c r="O6" s="339">
        <v>688.48590000000002</v>
      </c>
      <c r="P6" s="341">
        <v>694.01020000000005</v>
      </c>
      <c r="Q6" s="341">
        <v>681.17721962999997</v>
      </c>
      <c r="R6" s="339">
        <v>698.58320824999998</v>
      </c>
      <c r="S6" s="339">
        <v>683.71819787000004</v>
      </c>
      <c r="T6" s="339">
        <v>669.76235650000001</v>
      </c>
      <c r="U6" s="339"/>
      <c r="V6" s="339">
        <v>705.53623703999995</v>
      </c>
      <c r="W6" s="339">
        <v>719.77349111000001</v>
      </c>
      <c r="X6" s="339">
        <v>723.44070204000002</v>
      </c>
      <c r="Y6" s="339">
        <v>725.59201357000006</v>
      </c>
      <c r="Z6" s="339">
        <v>752.14287797000009</v>
      </c>
      <c r="AA6" s="339">
        <v>763.07829195000011</v>
      </c>
      <c r="AB6" s="339">
        <v>758.99508344000003</v>
      </c>
      <c r="AC6" s="339">
        <v>767.26474608000012</v>
      </c>
      <c r="AD6" s="339">
        <v>775.89590663000001</v>
      </c>
      <c r="AE6" s="339">
        <v>762.70071003999999</v>
      </c>
      <c r="AF6" s="339">
        <v>760.72006808999993</v>
      </c>
      <c r="AG6" s="339">
        <v>749.22271990000002</v>
      </c>
      <c r="AH6" s="339"/>
      <c r="AI6" s="339">
        <v>744.25244909999992</v>
      </c>
      <c r="AJ6" s="339">
        <v>732.35082038000007</v>
      </c>
      <c r="AK6" s="339">
        <v>734.14730753000003</v>
      </c>
      <c r="AL6" s="339">
        <v>732.79294847000006</v>
      </c>
      <c r="AM6" s="339">
        <v>732.67753740000001</v>
      </c>
      <c r="AN6" s="339">
        <v>728.01988710000001</v>
      </c>
      <c r="AO6" s="339">
        <v>726.23708945999999</v>
      </c>
      <c r="AP6" s="339">
        <v>731.47420065000006</v>
      </c>
      <c r="AQ6" s="339">
        <v>738.92968647999999</v>
      </c>
      <c r="AR6" s="339">
        <v>733.58170824000001</v>
      </c>
      <c r="AS6" s="339">
        <v>733.52052409999999</v>
      </c>
      <c r="AT6" s="339">
        <v>824.43753829999991</v>
      </c>
      <c r="AU6" s="339"/>
      <c r="AV6" s="339">
        <v>815.31464129999995</v>
      </c>
      <c r="AW6" s="339">
        <v>910.8014091</v>
      </c>
      <c r="AX6" s="339">
        <v>968.01787733000003</v>
      </c>
      <c r="AY6" s="339">
        <v>1008.61724579</v>
      </c>
      <c r="AZ6" s="339">
        <v>1009.42983287</v>
      </c>
      <c r="BA6" s="339">
        <v>986.57700487000011</v>
      </c>
      <c r="BB6" s="339">
        <v>986.577</v>
      </c>
      <c r="BC6" s="339">
        <v>975.02852121000001</v>
      </c>
      <c r="BD6" s="339">
        <v>1030.1424178699999</v>
      </c>
      <c r="BE6" s="339">
        <v>1030.1424200000001</v>
      </c>
      <c r="BF6" s="339">
        <v>1019.58914846</v>
      </c>
      <c r="BG6" s="339">
        <v>1077.8976291500001</v>
      </c>
      <c r="BH6" s="339">
        <v>1101.6739038199999</v>
      </c>
      <c r="BI6" s="339">
        <v>1137.90451196</v>
      </c>
      <c r="BJ6" s="339">
        <v>1214.8001669400001</v>
      </c>
      <c r="BK6" s="339">
        <v>919.08972029999995</v>
      </c>
      <c r="BL6" s="342">
        <v>1084.35200749</v>
      </c>
      <c r="BM6" s="342">
        <v>1001.0661064500001</v>
      </c>
      <c r="BN6" s="343">
        <v>988.85515658000008</v>
      </c>
      <c r="BO6" s="343">
        <v>975.02204433000009</v>
      </c>
      <c r="BP6" s="343">
        <v>916.14685385000007</v>
      </c>
      <c r="BQ6" s="344">
        <v>886.06304131000002</v>
      </c>
      <c r="BR6" s="344">
        <v>901.38672035000013</v>
      </c>
      <c r="BS6" s="344">
        <v>890.37951112000007</v>
      </c>
      <c r="BT6" s="344">
        <v>897.33847622000008</v>
      </c>
      <c r="BU6" s="344">
        <v>887.18083111999999</v>
      </c>
      <c r="BV6" s="344">
        <v>901.40337936999993</v>
      </c>
      <c r="BW6" s="344">
        <v>792.54770065999992</v>
      </c>
      <c r="BX6" s="344">
        <v>799.96852905999992</v>
      </c>
      <c r="BY6" s="344">
        <v>801.84588095999993</v>
      </c>
      <c r="BZ6" s="344">
        <v>770.94024586</v>
      </c>
      <c r="CA6" s="344">
        <v>762.87695047</v>
      </c>
      <c r="CB6" s="344">
        <v>720.70794441999999</v>
      </c>
      <c r="CC6" s="344">
        <v>699.69751195000003</v>
      </c>
      <c r="CD6" s="344">
        <v>728.59034629000007</v>
      </c>
      <c r="CE6" s="344">
        <v>712.58706054999993</v>
      </c>
      <c r="CF6" s="344">
        <v>692.41688153999996</v>
      </c>
      <c r="CG6" s="344">
        <v>715.64985729</v>
      </c>
      <c r="CH6" s="344">
        <v>609.90733168999998</v>
      </c>
      <c r="CI6" s="344">
        <v>576.33898135000004</v>
      </c>
      <c r="CJ6" s="344">
        <v>583.54649319999999</v>
      </c>
      <c r="CK6" s="344">
        <v>581.25484764999999</v>
      </c>
      <c r="CL6" s="344">
        <v>574.2489598300001</v>
      </c>
      <c r="CM6" s="344">
        <v>582.92001406999998</v>
      </c>
      <c r="CN6" s="345">
        <v>420.23953533999997</v>
      </c>
      <c r="CO6" s="346">
        <v>350.98252269999995</v>
      </c>
      <c r="CP6" s="344">
        <v>347.18399449000003</v>
      </c>
      <c r="CQ6" s="344">
        <v>307.52948550999997</v>
      </c>
      <c r="CR6" s="344">
        <v>303.01378158</v>
      </c>
      <c r="CS6" s="344">
        <v>295.49753962</v>
      </c>
      <c r="CT6" s="344">
        <v>211.14909030000001</v>
      </c>
      <c r="CU6" s="344">
        <v>58.267382900000001</v>
      </c>
      <c r="CV6" s="344">
        <v>55.000898849999992</v>
      </c>
      <c r="CW6" s="344">
        <v>55.985684370000001</v>
      </c>
      <c r="CX6" s="344">
        <v>54.965010159999999</v>
      </c>
      <c r="CY6" s="344">
        <v>283.23947106999998</v>
      </c>
      <c r="CZ6" s="347">
        <v>181.42895441000002</v>
      </c>
      <c r="DA6" s="346">
        <v>28.703279999999999</v>
      </c>
      <c r="DB6" s="344">
        <v>26.732749999999999</v>
      </c>
      <c r="DC6" s="344">
        <v>25.338195389999999</v>
      </c>
      <c r="DD6" s="344">
        <v>54.741867600000006</v>
      </c>
      <c r="DE6" s="344">
        <v>354.83776759999995</v>
      </c>
      <c r="DF6" s="344">
        <v>262.92981779999997</v>
      </c>
      <c r="DG6" s="344">
        <v>81.806429080000015</v>
      </c>
      <c r="DH6" s="344">
        <v>76.929249630000001</v>
      </c>
      <c r="DI6" s="344">
        <v>77.150349070000004</v>
      </c>
      <c r="DJ6" s="344">
        <v>78.29692489</v>
      </c>
      <c r="DK6" s="344">
        <v>76.177814670000004</v>
      </c>
      <c r="DL6" s="347">
        <v>187.44703471</v>
      </c>
      <c r="DM6" s="346">
        <v>138.50180232000002</v>
      </c>
      <c r="DN6" s="344">
        <v>41.207928380000006</v>
      </c>
      <c r="DO6" s="344">
        <v>43.796089079999994</v>
      </c>
      <c r="DP6" s="344">
        <v>44.861586109999998</v>
      </c>
      <c r="DQ6" s="344">
        <v>43.689657169999997</v>
      </c>
      <c r="DR6" s="344">
        <v>181.47315792000001</v>
      </c>
      <c r="DS6" s="344">
        <v>25.11980432</v>
      </c>
      <c r="DT6" s="344">
        <v>25.084227420000001</v>
      </c>
      <c r="DU6" s="344">
        <v>305.81095527000002</v>
      </c>
      <c r="DV6" s="344">
        <v>240.32914516999998</v>
      </c>
      <c r="DW6" s="344">
        <v>242.39248305999996</v>
      </c>
      <c r="DX6" s="347">
        <v>148.31471886999998</v>
      </c>
      <c r="DY6" s="346">
        <v>147.54771375999999</v>
      </c>
      <c r="DZ6" s="344">
        <v>131.07228166000002</v>
      </c>
      <c r="EA6" s="344">
        <v>60.125786049999995</v>
      </c>
      <c r="EB6" s="344">
        <v>-7.175543750000001</v>
      </c>
      <c r="EC6" s="344">
        <v>282.54077365000001</v>
      </c>
      <c r="ED6" s="344">
        <v>182.19011530999998</v>
      </c>
      <c r="EE6" s="344">
        <v>42.218322650000005</v>
      </c>
      <c r="EF6" s="344">
        <v>5999.7985076499999</v>
      </c>
      <c r="EG6" s="344">
        <v>5907.917757799999</v>
      </c>
      <c r="EH6" s="344">
        <v>5943.3424099199992</v>
      </c>
      <c r="EI6" s="344">
        <v>5824.1198823399991</v>
      </c>
      <c r="EJ6" s="344">
        <v>5870.2403130199991</v>
      </c>
      <c r="EK6" s="346">
        <v>5569.5505507800008</v>
      </c>
      <c r="EL6" s="344">
        <v>6131.0037640099999</v>
      </c>
      <c r="EM6" s="344">
        <v>6481.7774545900002</v>
      </c>
      <c r="EN6" s="344">
        <v>6274.4666219400006</v>
      </c>
      <c r="EO6" s="344">
        <v>6343.05596298</v>
      </c>
      <c r="EP6" s="344">
        <v>6179.3363227600003</v>
      </c>
      <c r="EQ6" s="344">
        <v>6193.2818193100002</v>
      </c>
      <c r="ER6" s="344">
        <v>1310.0667060999999</v>
      </c>
      <c r="ES6" s="344">
        <v>1404.5620405899999</v>
      </c>
      <c r="ET6" s="344">
        <v>1693.9320943799999</v>
      </c>
      <c r="EU6" s="344">
        <v>1772.63169023</v>
      </c>
      <c r="EV6" s="347">
        <v>1199.96812428</v>
      </c>
      <c r="EW6" s="346">
        <v>1162.62054979</v>
      </c>
      <c r="EX6" s="344">
        <v>1128.63451706</v>
      </c>
      <c r="EY6" s="344">
        <v>1216.6053686099999</v>
      </c>
      <c r="EZ6" s="344">
        <v>968.90572212000006</v>
      </c>
      <c r="FA6" s="344">
        <v>746.03707344999987</v>
      </c>
      <c r="FB6" s="344">
        <v>749.40589463000003</v>
      </c>
      <c r="FC6" s="344">
        <v>632.31196332000002</v>
      </c>
      <c r="FD6" s="344">
        <v>634.13101382999992</v>
      </c>
      <c r="FE6" s="344">
        <v>271.18144592000004</v>
      </c>
      <c r="FF6" s="344">
        <v>397.44314222000003</v>
      </c>
      <c r="FG6" s="344">
        <v>409.90712223000003</v>
      </c>
      <c r="FH6" s="347">
        <v>50.475265890000003</v>
      </c>
      <c r="FI6" s="346">
        <v>478.76795543000003</v>
      </c>
      <c r="FJ6" s="344">
        <v>313.82925590000002</v>
      </c>
      <c r="FK6" s="344">
        <v>774.00302408999994</v>
      </c>
      <c r="FL6" s="344">
        <v>805.21823596000002</v>
      </c>
      <c r="FM6" s="344">
        <v>121.06911506</v>
      </c>
      <c r="FN6" s="344">
        <v>124.32733708000001</v>
      </c>
      <c r="FO6" s="344">
        <v>1081.3960095699999</v>
      </c>
      <c r="FP6" s="344">
        <v>729.8654699199999</v>
      </c>
      <c r="FQ6" s="344">
        <v>322.73643303</v>
      </c>
      <c r="FR6" s="344">
        <v>518.52667178000002</v>
      </c>
      <c r="FS6" s="344">
        <v>-144.52764106000001</v>
      </c>
      <c r="FT6" s="344">
        <v>34.586384090000003</v>
      </c>
      <c r="FU6" s="346">
        <v>964.60519233999992</v>
      </c>
      <c r="FV6" s="344">
        <v>639.00372637000009</v>
      </c>
      <c r="FW6" s="344">
        <v>1451.8737043599999</v>
      </c>
      <c r="FX6" s="344">
        <v>1106.4601039500001</v>
      </c>
      <c r="FY6" s="344">
        <v>64.729864250000006</v>
      </c>
      <c r="FZ6" s="344">
        <v>72.049010109999998</v>
      </c>
      <c r="GA6" s="348">
        <v>721.69939191999993</v>
      </c>
      <c r="GB6" s="348">
        <v>649.98187281000003</v>
      </c>
      <c r="GC6" s="348">
        <v>2264.8733973400003</v>
      </c>
      <c r="GD6" s="348">
        <v>1532.37175837</v>
      </c>
      <c r="GE6" s="348">
        <v>1574.32999288</v>
      </c>
      <c r="GF6" s="349">
        <v>1384.0526336799999</v>
      </c>
      <c r="GG6" s="344"/>
      <c r="GH6" s="350"/>
      <c r="GI6" s="350"/>
      <c r="GJ6" s="350"/>
    </row>
    <row r="7" spans="1:194" ht="39" customHeight="1" x14ac:dyDescent="0.45">
      <c r="A7" s="334" t="s">
        <v>214</v>
      </c>
      <c r="B7" s="335">
        <v>743.54</v>
      </c>
      <c r="C7" s="336">
        <v>920.8</v>
      </c>
      <c r="D7" s="337">
        <v>215.512</v>
      </c>
      <c r="E7" s="338">
        <v>241.3553</v>
      </c>
      <c r="F7" s="339">
        <v>243.0496</v>
      </c>
      <c r="G7" s="340">
        <v>861.98019999999997</v>
      </c>
      <c r="H7" s="341">
        <v>1248.1824999999999</v>
      </c>
      <c r="I7" s="341">
        <v>675.95830000000001</v>
      </c>
      <c r="J7" s="341"/>
      <c r="K7" s="341">
        <v>257.67140000000001</v>
      </c>
      <c r="L7" s="339">
        <v>588.4905</v>
      </c>
      <c r="M7" s="341">
        <v>411.2919</v>
      </c>
      <c r="N7" s="341">
        <v>2209.5879</v>
      </c>
      <c r="O7" s="339">
        <v>415.02569999999997</v>
      </c>
      <c r="P7" s="341">
        <v>714.91740000000004</v>
      </c>
      <c r="Q7" s="341">
        <v>645.75644409999984</v>
      </c>
      <c r="R7" s="339">
        <v>661.46676137999998</v>
      </c>
      <c r="S7" s="339">
        <v>597.72587267999984</v>
      </c>
      <c r="T7" s="339">
        <v>881.12137479000035</v>
      </c>
      <c r="U7" s="339"/>
      <c r="V7" s="339">
        <v>273.29426776000014</v>
      </c>
      <c r="W7" s="339">
        <v>812.06053205000012</v>
      </c>
      <c r="X7" s="339">
        <v>922.86776840999994</v>
      </c>
      <c r="Y7" s="339">
        <v>172.24365700999996</v>
      </c>
      <c r="Z7" s="339">
        <v>368.69180236000011</v>
      </c>
      <c r="AA7" s="339">
        <v>327.36055497000001</v>
      </c>
      <c r="AB7" s="339">
        <v>483.8423841799999</v>
      </c>
      <c r="AC7" s="339">
        <v>205.50973407999999</v>
      </c>
      <c r="AD7" s="339">
        <v>746.94362278000017</v>
      </c>
      <c r="AE7" s="339">
        <v>1980.7341022000001</v>
      </c>
      <c r="AF7" s="339">
        <v>1974.63792674</v>
      </c>
      <c r="AG7" s="339">
        <v>1913.0777300299999</v>
      </c>
      <c r="AH7" s="339"/>
      <c r="AI7" s="339">
        <v>2159.9903853299998</v>
      </c>
      <c r="AJ7" s="339">
        <v>1879.3327056200003</v>
      </c>
      <c r="AK7" s="339">
        <v>1522.5128888500003</v>
      </c>
      <c r="AL7" s="339">
        <v>1317.6274515199996</v>
      </c>
      <c r="AM7" s="339">
        <v>1057.3444123100003</v>
      </c>
      <c r="AN7" s="339">
        <v>944.6245523499997</v>
      </c>
      <c r="AO7" s="339">
        <v>1422.82785382</v>
      </c>
      <c r="AP7" s="339">
        <v>1418.7520820100001</v>
      </c>
      <c r="AQ7" s="339">
        <v>1705.9046070700003</v>
      </c>
      <c r="AR7" s="339">
        <v>1712.8798065699996</v>
      </c>
      <c r="AS7" s="339">
        <v>1315.8756077199992</v>
      </c>
      <c r="AT7" s="339">
        <v>1105.05172027</v>
      </c>
      <c r="AU7" s="339"/>
      <c r="AV7" s="339">
        <v>593.51527141999998</v>
      </c>
      <c r="AW7" s="339">
        <v>389.04821722000008</v>
      </c>
      <c r="AX7" s="339">
        <v>301.41057202000002</v>
      </c>
      <c r="AY7" s="339">
        <v>1410.7267845999997</v>
      </c>
      <c r="AZ7" s="339">
        <v>1390.4620835699995</v>
      </c>
      <c r="BA7" s="339">
        <v>1376.76836884</v>
      </c>
      <c r="BB7" s="339">
        <v>1119.3559400000001</v>
      </c>
      <c r="BC7" s="339">
        <v>1003.0076857399999</v>
      </c>
      <c r="BD7" s="339">
        <v>3125.36146856</v>
      </c>
      <c r="BE7" s="339">
        <v>3125.3614700000003</v>
      </c>
      <c r="BF7" s="339">
        <v>1785.9962026900002</v>
      </c>
      <c r="BG7" s="339">
        <v>3002.9273274200004</v>
      </c>
      <c r="BH7" s="339">
        <v>2469.6174019900004</v>
      </c>
      <c r="BI7" s="339">
        <v>1534.8481407299996</v>
      </c>
      <c r="BJ7" s="339">
        <v>1713.1207949500001</v>
      </c>
      <c r="BK7" s="339">
        <v>1190.7560679999999</v>
      </c>
      <c r="BL7" s="342">
        <v>4459.463478130001</v>
      </c>
      <c r="BM7" s="342">
        <v>3793.1885268000005</v>
      </c>
      <c r="BN7" s="343">
        <v>8412.7673755700034</v>
      </c>
      <c r="BO7" s="343">
        <v>9806.5472672199958</v>
      </c>
      <c r="BP7" s="343">
        <v>8510.3500122099995</v>
      </c>
      <c r="BQ7" s="344">
        <v>7665.311435749999</v>
      </c>
      <c r="BR7" s="344">
        <v>4314.9303582500015</v>
      </c>
      <c r="BS7" s="344">
        <v>6837.631294679999</v>
      </c>
      <c r="BT7" s="344">
        <v>6262.4997135599979</v>
      </c>
      <c r="BU7" s="344">
        <v>3446.9496108300004</v>
      </c>
      <c r="BV7" s="344">
        <v>3135.9200384600003</v>
      </c>
      <c r="BW7" s="344">
        <v>3871.9427954899993</v>
      </c>
      <c r="BX7" s="344">
        <v>4430.7832439499989</v>
      </c>
      <c r="BY7" s="344">
        <v>2727.0084742499998</v>
      </c>
      <c r="BZ7" s="344">
        <v>6984.3948932099993</v>
      </c>
      <c r="CA7" s="344">
        <v>4610.6214984299986</v>
      </c>
      <c r="CB7" s="344">
        <v>4327.2040944800001</v>
      </c>
      <c r="CC7" s="344">
        <v>3338.24299458</v>
      </c>
      <c r="CD7" s="344">
        <v>4910.1724313199984</v>
      </c>
      <c r="CE7" s="344">
        <v>5551.5140848799992</v>
      </c>
      <c r="CF7" s="344">
        <v>12795.963248999997</v>
      </c>
      <c r="CG7" s="344">
        <v>11840.236303200003</v>
      </c>
      <c r="CH7" s="344">
        <v>7930.6604699400013</v>
      </c>
      <c r="CI7" s="344">
        <v>4840.1309726100008</v>
      </c>
      <c r="CJ7" s="344">
        <v>4058.9703427299996</v>
      </c>
      <c r="CK7" s="344">
        <v>5760.2497912899998</v>
      </c>
      <c r="CL7" s="344">
        <v>6098.4075916300017</v>
      </c>
      <c r="CM7" s="344">
        <v>7937.4085403300014</v>
      </c>
      <c r="CN7" s="345">
        <v>9043.6168885900006</v>
      </c>
      <c r="CO7" s="346">
        <v>7178.1772918999986</v>
      </c>
      <c r="CP7" s="344">
        <v>6739.6612545399976</v>
      </c>
      <c r="CQ7" s="344">
        <v>8446.5876215100052</v>
      </c>
      <c r="CR7" s="344">
        <v>8176.8007578399993</v>
      </c>
      <c r="CS7" s="344">
        <v>12884.925766879998</v>
      </c>
      <c r="CT7" s="344">
        <v>11875.108678880002</v>
      </c>
      <c r="CU7" s="344">
        <v>10524.770880620001</v>
      </c>
      <c r="CV7" s="344">
        <v>9381.8409183699987</v>
      </c>
      <c r="CW7" s="344">
        <v>8991.5049545099992</v>
      </c>
      <c r="CX7" s="344">
        <v>7063.6572428999989</v>
      </c>
      <c r="CY7" s="344">
        <v>9206.2165660900009</v>
      </c>
      <c r="CZ7" s="347">
        <v>8677.3815928700005</v>
      </c>
      <c r="DA7" s="346">
        <v>6367.4156199999998</v>
      </c>
      <c r="DB7" s="344">
        <v>7976.1626500000002</v>
      </c>
      <c r="DC7" s="344">
        <v>25730.989912639998</v>
      </c>
      <c r="DD7" s="344">
        <v>22929.235075480003</v>
      </c>
      <c r="DE7" s="344">
        <v>20636.659814220006</v>
      </c>
      <c r="DF7" s="344">
        <v>18951.150091390002</v>
      </c>
      <c r="DG7" s="344">
        <v>17683.198956259999</v>
      </c>
      <c r="DH7" s="344">
        <v>17996.327817049998</v>
      </c>
      <c r="DI7" s="344">
        <v>11504.05509023</v>
      </c>
      <c r="DJ7" s="344">
        <v>11311.5527155</v>
      </c>
      <c r="DK7" s="344">
        <v>10804.187063330002</v>
      </c>
      <c r="DL7" s="347">
        <v>10110.790787089998</v>
      </c>
      <c r="DM7" s="346">
        <v>9177.198931949999</v>
      </c>
      <c r="DN7" s="344">
        <v>13070.392109350001</v>
      </c>
      <c r="DO7" s="344">
        <v>17462.715929020003</v>
      </c>
      <c r="DP7" s="344">
        <v>16759.086198380002</v>
      </c>
      <c r="DQ7" s="344">
        <v>14289.271443699996</v>
      </c>
      <c r="DR7" s="344">
        <v>10105.618238540001</v>
      </c>
      <c r="DS7" s="344">
        <v>9500.1094778800034</v>
      </c>
      <c r="DT7" s="344">
        <v>8586.9604197500012</v>
      </c>
      <c r="DU7" s="344">
        <v>9180.6850933700025</v>
      </c>
      <c r="DV7" s="344">
        <v>6781.6471950100013</v>
      </c>
      <c r="DW7" s="344">
        <v>7808.4957651600016</v>
      </c>
      <c r="DX7" s="347">
        <v>13370.313161309999</v>
      </c>
      <c r="DY7" s="346">
        <v>10905.125350899998</v>
      </c>
      <c r="DZ7" s="344">
        <v>12382.287321310003</v>
      </c>
      <c r="EA7" s="344">
        <v>11384.669280329999</v>
      </c>
      <c r="EB7" s="344">
        <v>15954.696926350001</v>
      </c>
      <c r="EC7" s="344">
        <v>18079.961001610001</v>
      </c>
      <c r="ED7" s="344">
        <v>19023.860450280004</v>
      </c>
      <c r="EE7" s="344">
        <v>17408.890784999996</v>
      </c>
      <c r="EF7" s="344">
        <v>15836.611854509998</v>
      </c>
      <c r="EG7" s="344">
        <v>17112.997031759998</v>
      </c>
      <c r="EH7" s="344">
        <v>13913.739163649998</v>
      </c>
      <c r="EI7" s="344">
        <v>15560.795437320001</v>
      </c>
      <c r="EJ7" s="344">
        <v>15867.558203760002</v>
      </c>
      <c r="EK7" s="346">
        <v>17417.116377760001</v>
      </c>
      <c r="EL7" s="344">
        <v>17545.370001679999</v>
      </c>
      <c r="EM7" s="344">
        <v>14415.509769479999</v>
      </c>
      <c r="EN7" s="344">
        <v>15248.712548209998</v>
      </c>
      <c r="EO7" s="344">
        <v>13840.825579699998</v>
      </c>
      <c r="EP7" s="344">
        <v>12927.358057859998</v>
      </c>
      <c r="EQ7" s="344">
        <v>11531.78195371</v>
      </c>
      <c r="ER7" s="344">
        <v>21224.998799030003</v>
      </c>
      <c r="ES7" s="344">
        <v>20326.784846349998</v>
      </c>
      <c r="ET7" s="344">
        <v>30327.902353410005</v>
      </c>
      <c r="EU7" s="344">
        <v>22785.625022409997</v>
      </c>
      <c r="EV7" s="347">
        <v>15360.115295280002</v>
      </c>
      <c r="EW7" s="346">
        <v>15997.716099290001</v>
      </c>
      <c r="EX7" s="344">
        <v>15989.639130219999</v>
      </c>
      <c r="EY7" s="344">
        <v>13277.285616840001</v>
      </c>
      <c r="EZ7" s="344">
        <v>13531.772382110001</v>
      </c>
      <c r="FA7" s="344">
        <v>21395.965682889997</v>
      </c>
      <c r="FB7" s="344">
        <v>13519.116406769999</v>
      </c>
      <c r="FC7" s="344">
        <v>11412.199673489999</v>
      </c>
      <c r="FD7" s="344">
        <v>8644.0843504900004</v>
      </c>
      <c r="FE7" s="344">
        <v>5338.8587473299995</v>
      </c>
      <c r="FF7" s="344">
        <v>8090.4544414099983</v>
      </c>
      <c r="FG7" s="344">
        <v>3434.2500937399996</v>
      </c>
      <c r="FH7" s="347">
        <v>13588.366094280002</v>
      </c>
      <c r="FI7" s="346">
        <v>18851.30337465</v>
      </c>
      <c r="FJ7" s="344">
        <v>17893.261750630001</v>
      </c>
      <c r="FK7" s="344">
        <v>14640.391530540001</v>
      </c>
      <c r="FL7" s="344">
        <v>21018.897604759997</v>
      </c>
      <c r="FM7" s="344">
        <v>19962.472452080005</v>
      </c>
      <c r="FN7" s="344">
        <v>24213.016914920012</v>
      </c>
      <c r="FO7" s="344">
        <v>29530.524582399983</v>
      </c>
      <c r="FP7" s="344">
        <v>29377.72842191</v>
      </c>
      <c r="FQ7" s="344">
        <v>31378.881172779998</v>
      </c>
      <c r="FR7" s="344">
        <v>28495.088000959993</v>
      </c>
      <c r="FS7" s="344">
        <v>29766.363568539997</v>
      </c>
      <c r="FT7" s="344">
        <v>51444.034799890011</v>
      </c>
      <c r="FU7" s="346">
        <v>56145.082436839992</v>
      </c>
      <c r="FV7" s="344">
        <v>60204.890697599993</v>
      </c>
      <c r="FW7" s="344">
        <v>64527.73923182</v>
      </c>
      <c r="FX7" s="344">
        <v>62663.618553829998</v>
      </c>
      <c r="FY7" s="344">
        <v>43809.990327240004</v>
      </c>
      <c r="FZ7" s="344">
        <v>44597.060723020004</v>
      </c>
      <c r="GA7" s="348">
        <v>35466.91098914</v>
      </c>
      <c r="GB7" s="348">
        <v>41563.078437040014</v>
      </c>
      <c r="GC7" s="348">
        <v>40287.026145750002</v>
      </c>
      <c r="GD7" s="348">
        <v>32504.816854410001</v>
      </c>
      <c r="GE7" s="348">
        <v>50534.562949489999</v>
      </c>
      <c r="GF7" s="349">
        <v>69824.366286180011</v>
      </c>
      <c r="GG7" s="344"/>
      <c r="GH7" s="350"/>
      <c r="GI7" s="350"/>
      <c r="GJ7" s="350"/>
    </row>
    <row r="8" spans="1:194" ht="39" customHeight="1" x14ac:dyDescent="0.45">
      <c r="A8" s="334" t="s">
        <v>215</v>
      </c>
      <c r="B8" s="335">
        <v>844.66</v>
      </c>
      <c r="C8" s="336">
        <v>1004.82</v>
      </c>
      <c r="D8" s="337">
        <v>2238.5</v>
      </c>
      <c r="E8" s="338">
        <v>1898.1806999999999</v>
      </c>
      <c r="F8" s="339">
        <v>3284.5563000000002</v>
      </c>
      <c r="G8" s="340">
        <v>4832.3236999999999</v>
      </c>
      <c r="H8" s="341">
        <v>4763.8792000000003</v>
      </c>
      <c r="I8" s="341">
        <v>5418.5177000000003</v>
      </c>
      <c r="J8" s="341"/>
      <c r="K8" s="341">
        <v>5353.8019000000004</v>
      </c>
      <c r="L8" s="339">
        <v>5542.6936999999998</v>
      </c>
      <c r="M8" s="341">
        <v>5493.5891000000001</v>
      </c>
      <c r="N8" s="341">
        <v>3790.7755000000002</v>
      </c>
      <c r="O8" s="339">
        <v>5401.8828999999996</v>
      </c>
      <c r="P8" s="341">
        <v>4912.8293000000003</v>
      </c>
      <c r="Q8" s="341">
        <v>5200.3110593000001</v>
      </c>
      <c r="R8" s="339">
        <v>5795.596110550001</v>
      </c>
      <c r="S8" s="339">
        <v>5712.2394957100014</v>
      </c>
      <c r="T8" s="339">
        <v>6247.5348750900012</v>
      </c>
      <c r="U8" s="339"/>
      <c r="V8" s="339">
        <v>5936.9087486999988</v>
      </c>
      <c r="W8" s="339">
        <v>5753.6312014899995</v>
      </c>
      <c r="X8" s="339">
        <v>5562.9710383700003</v>
      </c>
      <c r="Y8" s="339">
        <v>5974.3599729100006</v>
      </c>
      <c r="Z8" s="339">
        <v>5761.1353934400004</v>
      </c>
      <c r="AA8" s="339">
        <v>5894.4098891400017</v>
      </c>
      <c r="AB8" s="339">
        <v>5594.6739543799986</v>
      </c>
      <c r="AC8" s="339">
        <v>5764.0275041100003</v>
      </c>
      <c r="AD8" s="339">
        <v>5548.4754034399994</v>
      </c>
      <c r="AE8" s="339">
        <v>6308.0730075399997</v>
      </c>
      <c r="AF8" s="339">
        <v>6453.2120741100007</v>
      </c>
      <c r="AG8" s="339">
        <v>6401.7274206700004</v>
      </c>
      <c r="AH8" s="339"/>
      <c r="AI8" s="339">
        <v>6708.6360508000007</v>
      </c>
      <c r="AJ8" s="339">
        <v>6564.0991468599996</v>
      </c>
      <c r="AK8" s="339">
        <v>6673.5167471899995</v>
      </c>
      <c r="AL8" s="339">
        <v>6731.7987011000014</v>
      </c>
      <c r="AM8" s="339">
        <v>6393.2862857300015</v>
      </c>
      <c r="AN8" s="339">
        <v>6572.1608928900005</v>
      </c>
      <c r="AO8" s="339">
        <v>6142.1559150700004</v>
      </c>
      <c r="AP8" s="339">
        <v>6289.8489944200001</v>
      </c>
      <c r="AQ8" s="339">
        <v>5993.0388127700016</v>
      </c>
      <c r="AR8" s="339">
        <v>6098.1759493799991</v>
      </c>
      <c r="AS8" s="339">
        <v>8020.6232996499994</v>
      </c>
      <c r="AT8" s="339">
        <v>8711.8196883799992</v>
      </c>
      <c r="AU8" s="339"/>
      <c r="AV8" s="339">
        <v>8588.6435236700036</v>
      </c>
      <c r="AW8" s="339">
        <v>8944.8842875299997</v>
      </c>
      <c r="AX8" s="339">
        <v>9006.4584709499995</v>
      </c>
      <c r="AY8" s="339">
        <v>8636.3669231299991</v>
      </c>
      <c r="AZ8" s="339">
        <v>8786.4182862099988</v>
      </c>
      <c r="BA8" s="339">
        <v>9019.2244961799988</v>
      </c>
      <c r="BB8" s="339">
        <v>8687.0064399999992</v>
      </c>
      <c r="BC8" s="339">
        <v>9301.5231190699997</v>
      </c>
      <c r="BD8" s="339">
        <v>10653.76184802</v>
      </c>
      <c r="BE8" s="339">
        <v>10653.761849999999</v>
      </c>
      <c r="BF8" s="339">
        <v>10541.044588329998</v>
      </c>
      <c r="BG8" s="339">
        <v>11387.942708960003</v>
      </c>
      <c r="BH8" s="339">
        <v>12013.86853018</v>
      </c>
      <c r="BI8" s="339">
        <v>12258.64257303</v>
      </c>
      <c r="BJ8" s="339">
        <v>13307.424875320001</v>
      </c>
      <c r="BK8" s="339">
        <v>10354.92113393</v>
      </c>
      <c r="BL8" s="342">
        <v>9786.0757530500014</v>
      </c>
      <c r="BM8" s="342">
        <v>9157.6218689700017</v>
      </c>
      <c r="BN8" s="343">
        <v>9356.5587927499964</v>
      </c>
      <c r="BO8" s="343">
        <v>9247.9143604999972</v>
      </c>
      <c r="BP8" s="343">
        <v>10246.516943400002</v>
      </c>
      <c r="BQ8" s="344">
        <v>11142.578947189999</v>
      </c>
      <c r="BR8" s="344">
        <v>12997.74259066</v>
      </c>
      <c r="BS8" s="344">
        <v>10884.373871199999</v>
      </c>
      <c r="BT8" s="344">
        <v>12245.13051875</v>
      </c>
      <c r="BU8" s="344">
        <v>13529.04369653</v>
      </c>
      <c r="BV8" s="344">
        <v>13038.630042519997</v>
      </c>
      <c r="BW8" s="344">
        <v>11931.634393920003</v>
      </c>
      <c r="BX8" s="344">
        <v>10357.336307579999</v>
      </c>
      <c r="BY8" s="344">
        <v>12029.448421660001</v>
      </c>
      <c r="BZ8" s="344">
        <v>12266.86187981</v>
      </c>
      <c r="CA8" s="344">
        <v>15447.768632330004</v>
      </c>
      <c r="CB8" s="344">
        <v>16927.033998429997</v>
      </c>
      <c r="CC8" s="344">
        <v>19430.426658359997</v>
      </c>
      <c r="CD8" s="344">
        <v>19030.645758340001</v>
      </c>
      <c r="CE8" s="344">
        <v>17318.684748009997</v>
      </c>
      <c r="CF8" s="344">
        <v>17193.603946049996</v>
      </c>
      <c r="CG8" s="344">
        <v>18045.590409550001</v>
      </c>
      <c r="CH8" s="344">
        <v>21343.400606979998</v>
      </c>
      <c r="CI8" s="344">
        <v>22961.536137479998</v>
      </c>
      <c r="CJ8" s="344">
        <v>22050.601392550001</v>
      </c>
      <c r="CK8" s="344">
        <v>19215.465353640004</v>
      </c>
      <c r="CL8" s="344">
        <v>19112.580675970006</v>
      </c>
      <c r="CM8" s="344">
        <v>19219.025237789992</v>
      </c>
      <c r="CN8" s="345">
        <v>18751.297395360005</v>
      </c>
      <c r="CO8" s="346">
        <v>18791.995113410001</v>
      </c>
      <c r="CP8" s="344">
        <v>18322.1466014</v>
      </c>
      <c r="CQ8" s="344">
        <v>17001.779464900002</v>
      </c>
      <c r="CR8" s="344">
        <v>17021.087943040002</v>
      </c>
      <c r="CS8" s="344">
        <v>16297.724011969996</v>
      </c>
      <c r="CT8" s="344">
        <v>15607.912838489998</v>
      </c>
      <c r="CU8" s="344">
        <v>16350.6438356</v>
      </c>
      <c r="CV8" s="344">
        <v>16596.21182362</v>
      </c>
      <c r="CW8" s="344">
        <v>17138.217631950003</v>
      </c>
      <c r="CX8" s="344">
        <v>17227.035606709993</v>
      </c>
      <c r="CY8" s="344">
        <v>17195.820856709997</v>
      </c>
      <c r="CZ8" s="347">
        <v>18306.752104709998</v>
      </c>
      <c r="DA8" s="346">
        <v>16982.46918</v>
      </c>
      <c r="DB8" s="344">
        <v>17789.474120000003</v>
      </c>
      <c r="DC8" s="344">
        <v>17582.638279300001</v>
      </c>
      <c r="DD8" s="344">
        <v>17630.755211869997</v>
      </c>
      <c r="DE8" s="344">
        <v>18042.984896639999</v>
      </c>
      <c r="DF8" s="344">
        <v>18464.657824460002</v>
      </c>
      <c r="DG8" s="344">
        <v>18400.764171170005</v>
      </c>
      <c r="DH8" s="344">
        <v>18725.647677309997</v>
      </c>
      <c r="DI8" s="344">
        <v>23800.283273919998</v>
      </c>
      <c r="DJ8" s="344">
        <v>24012.276734790001</v>
      </c>
      <c r="DK8" s="344">
        <v>24776.469217470003</v>
      </c>
      <c r="DL8" s="347">
        <v>28142.823484600001</v>
      </c>
      <c r="DM8" s="346">
        <v>28406.740794930003</v>
      </c>
      <c r="DN8" s="344">
        <v>27380.975144790002</v>
      </c>
      <c r="DO8" s="344">
        <v>28517.610631530002</v>
      </c>
      <c r="DP8" s="344">
        <v>33896.817321329996</v>
      </c>
      <c r="DQ8" s="344">
        <v>33794.061054120008</v>
      </c>
      <c r="DR8" s="344">
        <v>34609.106843959999</v>
      </c>
      <c r="DS8" s="344">
        <v>33465.561052119992</v>
      </c>
      <c r="DT8" s="344">
        <v>32853.248714149995</v>
      </c>
      <c r="DU8" s="344">
        <v>31679.623689060001</v>
      </c>
      <c r="DV8" s="344">
        <v>35054.736947280006</v>
      </c>
      <c r="DW8" s="344">
        <v>31551.463605180001</v>
      </c>
      <c r="DX8" s="347">
        <v>27657.496820450004</v>
      </c>
      <c r="DY8" s="346">
        <v>31526.010822979995</v>
      </c>
      <c r="DZ8" s="344">
        <v>29204.332367790004</v>
      </c>
      <c r="EA8" s="344">
        <v>27743.837727909999</v>
      </c>
      <c r="EB8" s="344">
        <v>38453.510669460004</v>
      </c>
      <c r="EC8" s="344">
        <v>38598.398036600011</v>
      </c>
      <c r="ED8" s="344">
        <v>36174.247527090003</v>
      </c>
      <c r="EE8" s="344">
        <v>36523.716985869993</v>
      </c>
      <c r="EF8" s="344">
        <v>36755.753387929995</v>
      </c>
      <c r="EG8" s="344">
        <v>31164.717559949997</v>
      </c>
      <c r="EH8" s="344">
        <v>34782.209427850001</v>
      </c>
      <c r="EI8" s="344">
        <v>30034.530040440008</v>
      </c>
      <c r="EJ8" s="344">
        <v>26980.773614699996</v>
      </c>
      <c r="EK8" s="346">
        <v>27281.319170370003</v>
      </c>
      <c r="EL8" s="344">
        <v>29939.890128129999</v>
      </c>
      <c r="EM8" s="344">
        <v>31681.35406134</v>
      </c>
      <c r="EN8" s="344">
        <v>27233.212157630001</v>
      </c>
      <c r="EO8" s="344">
        <v>24037.244622909999</v>
      </c>
      <c r="EP8" s="344">
        <v>22551.07582097</v>
      </c>
      <c r="EQ8" s="344">
        <v>23437.227994480003</v>
      </c>
      <c r="ER8" s="344">
        <v>21626.052449319999</v>
      </c>
      <c r="ES8" s="344">
        <v>24338.024694849999</v>
      </c>
      <c r="ET8" s="344">
        <v>32860.410125959999</v>
      </c>
      <c r="EU8" s="344">
        <v>33160.723803519999</v>
      </c>
      <c r="EV8" s="347">
        <v>20543.368304290008</v>
      </c>
      <c r="EW8" s="346">
        <v>25260.992769720004</v>
      </c>
      <c r="EX8" s="344">
        <v>25956.610602200006</v>
      </c>
      <c r="EY8" s="344">
        <v>19081.45032539</v>
      </c>
      <c r="EZ8" s="344">
        <v>19676.246284839999</v>
      </c>
      <c r="FA8" s="344">
        <v>19391.779901979997</v>
      </c>
      <c r="FB8" s="344">
        <v>19712.713507280001</v>
      </c>
      <c r="FC8" s="344">
        <v>19764.072516529999</v>
      </c>
      <c r="FD8" s="344">
        <v>19684.40995293</v>
      </c>
      <c r="FE8" s="344">
        <v>19930.695732140004</v>
      </c>
      <c r="FF8" s="344">
        <v>20519.033383339996</v>
      </c>
      <c r="FG8" s="344">
        <v>21417.268189750004</v>
      </c>
      <c r="FH8" s="347">
        <v>20053.192358790002</v>
      </c>
      <c r="FI8" s="346">
        <v>20067.421109349998</v>
      </c>
      <c r="FJ8" s="344">
        <v>20679.005180730001</v>
      </c>
      <c r="FK8" s="344">
        <v>21628.517740280004</v>
      </c>
      <c r="FL8" s="344">
        <v>22788.104161860003</v>
      </c>
      <c r="FM8" s="344">
        <v>24248.648553400002</v>
      </c>
      <c r="FN8" s="344">
        <v>25634.552642929997</v>
      </c>
      <c r="FO8" s="344">
        <v>26674.591527550005</v>
      </c>
      <c r="FP8" s="344">
        <v>27777.90564737</v>
      </c>
      <c r="FQ8" s="344">
        <v>28871.179809480003</v>
      </c>
      <c r="FR8" s="344">
        <v>30776.470795530004</v>
      </c>
      <c r="FS8" s="344">
        <v>27903.75728268001</v>
      </c>
      <c r="FT8" s="344">
        <v>12494.015222310001</v>
      </c>
      <c r="FU8" s="346">
        <v>12124.057518569998</v>
      </c>
      <c r="FV8" s="344">
        <v>13268.939146260002</v>
      </c>
      <c r="FW8" s="344">
        <v>18993.429117120002</v>
      </c>
      <c r="FX8" s="344">
        <v>20571.370517150001</v>
      </c>
      <c r="FY8" s="344">
        <v>14752.730531820001</v>
      </c>
      <c r="FZ8" s="344">
        <v>18911.463892830001</v>
      </c>
      <c r="GA8" s="348">
        <v>20964.472899799999</v>
      </c>
      <c r="GB8" s="348">
        <v>17046.984622839998</v>
      </c>
      <c r="GC8" s="348">
        <v>29458.56735116</v>
      </c>
      <c r="GD8" s="348">
        <v>25938.754777540002</v>
      </c>
      <c r="GE8" s="348">
        <v>26785.659547349998</v>
      </c>
      <c r="GF8" s="349">
        <v>33470.839603659995</v>
      </c>
      <c r="GG8" s="344"/>
      <c r="GH8" s="350"/>
      <c r="GI8" s="350"/>
      <c r="GJ8" s="350"/>
    </row>
    <row r="9" spans="1:194" ht="39" customHeight="1" x14ac:dyDescent="0.45">
      <c r="A9" s="334" t="s">
        <v>216</v>
      </c>
      <c r="B9" s="335">
        <v>10.523735783218999</v>
      </c>
      <c r="C9" s="336">
        <v>11</v>
      </c>
      <c r="D9" s="337">
        <v>11.0748</v>
      </c>
      <c r="E9" s="338">
        <v>11.382</v>
      </c>
      <c r="F9" s="339">
        <v>12.8902</v>
      </c>
      <c r="G9" s="340">
        <v>10.618399999999999</v>
      </c>
      <c r="H9" s="341">
        <v>10.895799999999999</v>
      </c>
      <c r="I9" s="341">
        <v>8.3804999999999996</v>
      </c>
      <c r="J9" s="341"/>
      <c r="K9" s="341">
        <v>39.093800000000002</v>
      </c>
      <c r="L9" s="339">
        <v>39.163400000000003</v>
      </c>
      <c r="M9" s="341">
        <v>39.145899999999997</v>
      </c>
      <c r="N9" s="341">
        <v>39.213700000000003</v>
      </c>
      <c r="O9" s="339">
        <v>39.274099999999997</v>
      </c>
      <c r="P9" s="341">
        <v>39.290300000000002</v>
      </c>
      <c r="Q9" s="341">
        <v>39.158363250000001</v>
      </c>
      <c r="R9" s="339">
        <v>39.274964869999998</v>
      </c>
      <c r="S9" s="339">
        <v>39.191952189999995</v>
      </c>
      <c r="T9" s="339">
        <v>39.210597489999998</v>
      </c>
      <c r="U9" s="339"/>
      <c r="V9" s="339">
        <v>39.518975640000001</v>
      </c>
      <c r="W9" s="339">
        <v>39.534833599999999</v>
      </c>
      <c r="X9" s="339">
        <v>74.027772440000007</v>
      </c>
      <c r="Y9" s="339">
        <v>74.126825549999992</v>
      </c>
      <c r="Z9" s="339">
        <v>74.164664519999988</v>
      </c>
      <c r="AA9" s="339">
        <v>74.347004489999989</v>
      </c>
      <c r="AB9" s="339">
        <v>74.38169022000001</v>
      </c>
      <c r="AC9" s="339">
        <v>74.415896099999998</v>
      </c>
      <c r="AD9" s="339">
        <v>74.52852188</v>
      </c>
      <c r="AE9" s="339">
        <v>74.396381290000008</v>
      </c>
      <c r="AF9" s="339">
        <v>74.452021349999995</v>
      </c>
      <c r="AG9" s="339">
        <v>74.508368509999997</v>
      </c>
      <c r="AH9" s="339"/>
      <c r="AI9" s="339">
        <v>74.409246859999996</v>
      </c>
      <c r="AJ9" s="339">
        <v>74.24760864000001</v>
      </c>
      <c r="AK9" s="339">
        <v>74.276467709999991</v>
      </c>
      <c r="AL9" s="339">
        <v>74.388545099999988</v>
      </c>
      <c r="AM9" s="339">
        <v>74.351665819999994</v>
      </c>
      <c r="AN9" s="339">
        <v>74.392452390000003</v>
      </c>
      <c r="AO9" s="339">
        <v>74.399992760000003</v>
      </c>
      <c r="AP9" s="344">
        <v>-23.269256679999998</v>
      </c>
      <c r="AQ9" s="339">
        <v>74.660615540000009</v>
      </c>
      <c r="AR9" s="339">
        <v>74.777902639999994</v>
      </c>
      <c r="AS9" s="339">
        <v>105.54381540999999</v>
      </c>
      <c r="AT9" s="339">
        <v>105.30860794</v>
      </c>
      <c r="AU9" s="339"/>
      <c r="AV9" s="339">
        <v>105.30860794</v>
      </c>
      <c r="AW9" s="339">
        <v>106.06593577</v>
      </c>
      <c r="AX9" s="339">
        <v>76.400865510000003</v>
      </c>
      <c r="AY9" s="339">
        <v>85.096369920000001</v>
      </c>
      <c r="AZ9" s="339">
        <v>76.791731120000009</v>
      </c>
      <c r="BA9" s="339">
        <v>76.914442469999997</v>
      </c>
      <c r="BB9" s="339">
        <v>76.859030000000004</v>
      </c>
      <c r="BC9" s="339">
        <v>79.547949400000007</v>
      </c>
      <c r="BD9" s="339">
        <v>77.167173239999983</v>
      </c>
      <c r="BE9" s="339">
        <v>77.167169999999999</v>
      </c>
      <c r="BF9" s="339">
        <v>77.669910599999994</v>
      </c>
      <c r="BG9" s="339">
        <v>77.933549530000008</v>
      </c>
      <c r="BH9" s="339">
        <v>78.482036980000004</v>
      </c>
      <c r="BI9" s="339">
        <v>78.696526370000001</v>
      </c>
      <c r="BJ9" s="339">
        <v>79.678118080000004</v>
      </c>
      <c r="BK9" s="339">
        <v>77.705281819999996</v>
      </c>
      <c r="BL9" s="342">
        <v>78.85080185999999</v>
      </c>
      <c r="BM9" s="342">
        <v>78.13556303</v>
      </c>
      <c r="BN9" s="343">
        <v>78.259156620000013</v>
      </c>
      <c r="BO9" s="343">
        <v>78.142829200000008</v>
      </c>
      <c r="BP9" s="343">
        <v>78.027050180000003</v>
      </c>
      <c r="BQ9" s="344">
        <v>77.859859499999999</v>
      </c>
      <c r="BR9" s="344">
        <v>78.685796259999989</v>
      </c>
      <c r="BS9" s="344">
        <v>79.118836139999999</v>
      </c>
      <c r="BT9" s="344">
        <v>80.854320560000005</v>
      </c>
      <c r="BU9" s="344">
        <v>80.955155939999997</v>
      </c>
      <c r="BV9" s="344">
        <v>80.537761920000008</v>
      </c>
      <c r="BW9" s="344">
        <v>78.379040069999988</v>
      </c>
      <c r="BX9" s="344">
        <v>78.425734809999994</v>
      </c>
      <c r="BY9" s="344">
        <v>78.425599289999994</v>
      </c>
      <c r="BZ9" s="344">
        <v>77.879113239999995</v>
      </c>
      <c r="CA9" s="344">
        <v>71.273196459999994</v>
      </c>
      <c r="CB9" s="344">
        <v>71.273196459999994</v>
      </c>
      <c r="CC9" s="344">
        <v>71.273196459999994</v>
      </c>
      <c r="CD9" s="344">
        <v>71.273196459999994</v>
      </c>
      <c r="CE9" s="344">
        <v>71.273196459999994</v>
      </c>
      <c r="CF9" s="344">
        <v>71.273196459999994</v>
      </c>
      <c r="CG9" s="344">
        <v>71.273196459999994</v>
      </c>
      <c r="CH9" s="344">
        <v>71.273196459999994</v>
      </c>
      <c r="CI9" s="344">
        <v>71.273196459999994</v>
      </c>
      <c r="CJ9" s="344">
        <v>71.273196459999994</v>
      </c>
      <c r="CK9" s="344">
        <v>71.273196459999994</v>
      </c>
      <c r="CL9" s="344">
        <v>71.273196459999994</v>
      </c>
      <c r="CM9" s="344">
        <v>71.273196459999994</v>
      </c>
      <c r="CN9" s="345">
        <v>71.273196459999994</v>
      </c>
      <c r="CO9" s="346">
        <v>71.273196459999994</v>
      </c>
      <c r="CP9" s="344">
        <v>71.273196459999994</v>
      </c>
      <c r="CQ9" s="344">
        <v>71.273196459999994</v>
      </c>
      <c r="CR9" s="344">
        <v>71.273196459999994</v>
      </c>
      <c r="CS9" s="344">
        <v>71.273196459999994</v>
      </c>
      <c r="CT9" s="344">
        <v>71.273196459999994</v>
      </c>
      <c r="CU9" s="344">
        <v>71.273196459999994</v>
      </c>
      <c r="CV9" s="344">
        <v>71.273196459999994</v>
      </c>
      <c r="CW9" s="344">
        <v>71.273196459999994</v>
      </c>
      <c r="CX9" s="344">
        <v>71.273196459999994</v>
      </c>
      <c r="CY9" s="344">
        <v>71.273196459999994</v>
      </c>
      <c r="CZ9" s="347">
        <v>662.86983979000013</v>
      </c>
      <c r="DA9" s="346">
        <v>2817.1025399999999</v>
      </c>
      <c r="DB9" s="344">
        <v>585.32078999999999</v>
      </c>
      <c r="DC9" s="344">
        <v>585.3207940499999</v>
      </c>
      <c r="DD9" s="344">
        <v>71.705263799999997</v>
      </c>
      <c r="DE9" s="344">
        <v>71.705263799999997</v>
      </c>
      <c r="DF9" s="344">
        <v>71.705263799999997</v>
      </c>
      <c r="DG9" s="344">
        <v>71.705263799999997</v>
      </c>
      <c r="DH9" s="344">
        <v>71.705263799999997</v>
      </c>
      <c r="DI9" s="344">
        <v>71.705263799999997</v>
      </c>
      <c r="DJ9" s="344">
        <v>636.96340542000007</v>
      </c>
      <c r="DK9" s="344">
        <v>71.705263799999997</v>
      </c>
      <c r="DL9" s="347">
        <v>183.41961467000002</v>
      </c>
      <c r="DM9" s="346">
        <v>182.71303458</v>
      </c>
      <c r="DN9" s="344">
        <v>178.58862561000001</v>
      </c>
      <c r="DO9" s="344">
        <v>181.47551001000002</v>
      </c>
      <c r="DP9" s="344">
        <v>184.12215717000001</v>
      </c>
      <c r="DQ9" s="344">
        <v>185.14770771000002</v>
      </c>
      <c r="DR9" s="344">
        <v>186.07004954000001</v>
      </c>
      <c r="DS9" s="344">
        <v>186.25559740999998</v>
      </c>
      <c r="DT9" s="344">
        <v>186.38436054000002</v>
      </c>
      <c r="DU9" s="344">
        <v>71.622431979999988</v>
      </c>
      <c r="DV9" s="344">
        <v>71.622119529999978</v>
      </c>
      <c r="DW9" s="344">
        <v>71.619051580000004</v>
      </c>
      <c r="DX9" s="347">
        <v>247.72028683000002</v>
      </c>
      <c r="DY9" s="346">
        <v>250.39381973000002</v>
      </c>
      <c r="DZ9" s="344">
        <v>250.14565841000004</v>
      </c>
      <c r="EA9" s="344">
        <v>249.41358253000001</v>
      </c>
      <c r="EB9" s="344">
        <v>249.48803093000001</v>
      </c>
      <c r="EC9" s="344">
        <v>249.81064064000003</v>
      </c>
      <c r="ED9" s="344">
        <v>250.42173788000002</v>
      </c>
      <c r="EE9" s="344">
        <v>251.65634043</v>
      </c>
      <c r="EF9" s="344">
        <v>253.17943051000003</v>
      </c>
      <c r="EG9" s="344">
        <v>253.64783499000001</v>
      </c>
      <c r="EH9" s="344">
        <v>491.62845067000001</v>
      </c>
      <c r="EI9" s="344">
        <v>492.08754911</v>
      </c>
      <c r="EJ9" s="344">
        <v>494.90728206000006</v>
      </c>
      <c r="EK9" s="346">
        <v>426.38066393999998</v>
      </c>
      <c r="EL9" s="344">
        <v>475.02765241999998</v>
      </c>
      <c r="EM9" s="344">
        <v>767.23249728999997</v>
      </c>
      <c r="EN9" s="344">
        <v>767.23249728999997</v>
      </c>
      <c r="EO9" s="344">
        <v>767.23249728999997</v>
      </c>
      <c r="EP9" s="344">
        <v>767.66456463000009</v>
      </c>
      <c r="EQ9" s="344">
        <v>767.23249728999997</v>
      </c>
      <c r="ER9" s="344">
        <v>767.23249728999997</v>
      </c>
      <c r="ES9" s="344">
        <v>767.23249728999997</v>
      </c>
      <c r="ET9" s="344">
        <v>767.23249728999997</v>
      </c>
      <c r="EU9" s="344">
        <v>1184.6272691500001</v>
      </c>
      <c r="EV9" s="347">
        <v>1040.3867762</v>
      </c>
      <c r="EW9" s="346">
        <v>1111.2202417899998</v>
      </c>
      <c r="EX9" s="344">
        <v>1118.0076924499999</v>
      </c>
      <c r="EY9" s="344">
        <v>1118.0331732600002</v>
      </c>
      <c r="EZ9" s="344">
        <v>1116.0584105100004</v>
      </c>
      <c r="FA9" s="344">
        <v>1116.71772646</v>
      </c>
      <c r="FB9" s="344">
        <v>1117.5044464600001</v>
      </c>
      <c r="FC9" s="344">
        <v>1117.7082929299997</v>
      </c>
      <c r="FD9" s="344">
        <v>1118.1255411899999</v>
      </c>
      <c r="FE9" s="344">
        <v>1121.0335385900003</v>
      </c>
      <c r="FF9" s="344">
        <v>1132.60501125</v>
      </c>
      <c r="FG9" s="344">
        <v>1137.0577958400004</v>
      </c>
      <c r="FH9" s="347">
        <v>1145.6225332700001</v>
      </c>
      <c r="FI9" s="346">
        <v>1149.8459776100001</v>
      </c>
      <c r="FJ9" s="344">
        <v>1163.08644377</v>
      </c>
      <c r="FK9" s="344">
        <v>1177.1168150599999</v>
      </c>
      <c r="FL9" s="344">
        <v>1189.0736853899998</v>
      </c>
      <c r="FM9" s="344">
        <v>1216.2648952899999</v>
      </c>
      <c r="FN9" s="344">
        <v>1231.01509947</v>
      </c>
      <c r="FO9" s="344">
        <v>1241.5131934099998</v>
      </c>
      <c r="FP9" s="344">
        <v>1250.4728833899999</v>
      </c>
      <c r="FQ9" s="344">
        <v>1271.4340351399999</v>
      </c>
      <c r="FR9" s="344">
        <v>1284.8114606500001</v>
      </c>
      <c r="FS9" s="344">
        <v>1257.0055261900002</v>
      </c>
      <c r="FT9" s="344">
        <v>1235.4439828499999</v>
      </c>
      <c r="FU9" s="346">
        <v>1254.4733706500001</v>
      </c>
      <c r="FV9" s="344">
        <v>1262.1972413299998</v>
      </c>
      <c r="FW9" s="344">
        <v>1261.8787311999999</v>
      </c>
      <c r="FX9" s="344">
        <v>1221.1094343899999</v>
      </c>
      <c r="FY9" s="344">
        <v>1095.2995250799997</v>
      </c>
      <c r="FZ9" s="344">
        <v>1095.6164426599998</v>
      </c>
      <c r="GA9" s="348">
        <v>1101.66972771</v>
      </c>
      <c r="GB9" s="348">
        <v>1125.5563950000001</v>
      </c>
      <c r="GC9" s="348">
        <v>1413.3048886300003</v>
      </c>
      <c r="GD9" s="348">
        <v>1365.2003035099999</v>
      </c>
      <c r="GE9" s="348">
        <v>767.23250996000002</v>
      </c>
      <c r="GF9" s="349">
        <v>767.23250996000002</v>
      </c>
      <c r="GG9" s="344"/>
      <c r="GH9" s="350"/>
      <c r="GI9" s="350"/>
      <c r="GJ9" s="350"/>
    </row>
    <row r="10" spans="1:194" s="288" customFormat="1" ht="39" customHeight="1" x14ac:dyDescent="0.45">
      <c r="A10" s="351" t="s">
        <v>191</v>
      </c>
      <c r="B10" s="352">
        <v>1244.58</v>
      </c>
      <c r="C10" s="353">
        <v>1521.94</v>
      </c>
      <c r="D10" s="354">
        <v>2367.1005</v>
      </c>
      <c r="E10" s="355">
        <v>3495.9288999999999</v>
      </c>
      <c r="F10" s="356">
        <v>2570.6296000000002</v>
      </c>
      <c r="G10" s="357">
        <v>2770.0551</v>
      </c>
      <c r="H10" s="358">
        <v>2816.15</v>
      </c>
      <c r="I10" s="358">
        <v>2998.0835000000002</v>
      </c>
      <c r="J10" s="358"/>
      <c r="K10" s="358">
        <v>2989.0227</v>
      </c>
      <c r="L10" s="358">
        <v>2999.4450000000002</v>
      </c>
      <c r="M10" s="358">
        <v>3015.4459000000002</v>
      </c>
      <c r="N10" s="358">
        <v>3102.4917</v>
      </c>
      <c r="O10" s="358">
        <v>3102.4897999999998</v>
      </c>
      <c r="P10" s="358">
        <v>3197.2963</v>
      </c>
      <c r="Q10" s="358">
        <v>3419.0838328099994</v>
      </c>
      <c r="R10" s="356">
        <v>3700.6056706300001</v>
      </c>
      <c r="S10" s="356">
        <v>3800.5616704900003</v>
      </c>
      <c r="T10" s="356">
        <v>3179.5096573400006</v>
      </c>
      <c r="U10" s="356"/>
      <c r="V10" s="358">
        <v>3134.0574393799998</v>
      </c>
      <c r="W10" s="358">
        <v>3204.2760043399999</v>
      </c>
      <c r="X10" s="358">
        <v>3308.8552824400003</v>
      </c>
      <c r="Y10" s="358">
        <v>3420.0808726200003</v>
      </c>
      <c r="Z10" s="358">
        <v>3484.0186513200001</v>
      </c>
      <c r="AA10" s="358">
        <v>3534.4458870399999</v>
      </c>
      <c r="AB10" s="358">
        <v>3203.7868021099998</v>
      </c>
      <c r="AC10" s="358">
        <v>3340.14827582</v>
      </c>
      <c r="AD10" s="358">
        <v>3343.2395209600004</v>
      </c>
      <c r="AE10" s="358">
        <v>3260.36932075</v>
      </c>
      <c r="AF10" s="358">
        <v>3126.1857952299997</v>
      </c>
      <c r="AG10" s="358">
        <v>4132.5841422799995</v>
      </c>
      <c r="AH10" s="358"/>
      <c r="AI10" s="358">
        <v>3795.5837881300004</v>
      </c>
      <c r="AJ10" s="358">
        <v>3708.7100814</v>
      </c>
      <c r="AK10" s="358">
        <v>3922.5585339199997</v>
      </c>
      <c r="AL10" s="358">
        <v>3692.9844248400004</v>
      </c>
      <c r="AM10" s="358">
        <v>3679.5819868300005</v>
      </c>
      <c r="AN10" s="358">
        <v>3679.6225684400006</v>
      </c>
      <c r="AO10" s="358">
        <v>6070.1401795500005</v>
      </c>
      <c r="AP10" s="358">
        <v>6459.4672687900011</v>
      </c>
      <c r="AQ10" s="358">
        <v>6268.0185011900021</v>
      </c>
      <c r="AR10" s="358">
        <v>6379.2331771500003</v>
      </c>
      <c r="AS10" s="358">
        <v>6491.4049531999999</v>
      </c>
      <c r="AT10" s="358">
        <v>6613.2007583500017</v>
      </c>
      <c r="AU10" s="358"/>
      <c r="AV10" s="358">
        <v>6754.7767389900027</v>
      </c>
      <c r="AW10" s="358">
        <v>7266.7126584400012</v>
      </c>
      <c r="AX10" s="358">
        <v>7539.6029620500012</v>
      </c>
      <c r="AY10" s="358">
        <v>7756.2571255900011</v>
      </c>
      <c r="AZ10" s="358">
        <v>7725.4118808200028</v>
      </c>
      <c r="BA10" s="358">
        <v>7482.834970320002</v>
      </c>
      <c r="BB10" s="358">
        <v>7938.1963100000012</v>
      </c>
      <c r="BC10" s="358">
        <v>9105.3421455400003</v>
      </c>
      <c r="BD10" s="358">
        <v>10911.771395549998</v>
      </c>
      <c r="BE10" s="358">
        <v>10911.7714</v>
      </c>
      <c r="BF10" s="358">
        <v>9529.5952264600019</v>
      </c>
      <c r="BG10" s="358">
        <v>9308.2433295300034</v>
      </c>
      <c r="BH10" s="358">
        <v>9261.4678530900019</v>
      </c>
      <c r="BI10" s="358">
        <v>9267.9265632700008</v>
      </c>
      <c r="BJ10" s="358">
        <v>9032.755476190001</v>
      </c>
      <c r="BK10" s="358">
        <v>9014.8041458299995</v>
      </c>
      <c r="BL10" s="358">
        <v>8994.7286827900025</v>
      </c>
      <c r="BM10" s="358">
        <v>9147.9496567799997</v>
      </c>
      <c r="BN10" s="358">
        <v>9129.6621038700032</v>
      </c>
      <c r="BO10" s="358">
        <v>9093.3198615000019</v>
      </c>
      <c r="BP10" s="358">
        <v>9090.5466223200019</v>
      </c>
      <c r="BQ10" s="358">
        <v>10162.640221209998</v>
      </c>
      <c r="BR10" s="358">
        <v>10212.01367385</v>
      </c>
      <c r="BS10" s="358">
        <v>10109.605967700003</v>
      </c>
      <c r="BT10" s="358">
        <v>10199.810371550004</v>
      </c>
      <c r="BU10" s="358">
        <v>10291.879175950002</v>
      </c>
      <c r="BV10" s="358">
        <v>10306.591850970002</v>
      </c>
      <c r="BW10" s="358">
        <v>9923.509022430002</v>
      </c>
      <c r="BX10" s="358">
        <v>9865.4228682300036</v>
      </c>
      <c r="BY10" s="358">
        <v>9829.0507391300016</v>
      </c>
      <c r="BZ10" s="358">
        <v>9822.8075666400018</v>
      </c>
      <c r="CA10" s="358">
        <v>13603.679505330001</v>
      </c>
      <c r="CB10" s="358">
        <v>13394.020317410001</v>
      </c>
      <c r="CC10" s="358">
        <v>13402.959777780001</v>
      </c>
      <c r="CD10" s="358">
        <v>13366.101556320002</v>
      </c>
      <c r="CE10" s="358">
        <v>13356.332233069999</v>
      </c>
      <c r="CF10" s="358">
        <v>13343.100311449998</v>
      </c>
      <c r="CG10" s="358">
        <v>13356.80986152</v>
      </c>
      <c r="CH10" s="358">
        <v>13404.902647270001</v>
      </c>
      <c r="CI10" s="358">
        <v>13369.740702870002</v>
      </c>
      <c r="CJ10" s="358">
        <v>13379.005799909999</v>
      </c>
      <c r="CK10" s="358">
        <v>13376.599932350002</v>
      </c>
      <c r="CL10" s="358">
        <v>13373.74643745</v>
      </c>
      <c r="CM10" s="358">
        <v>13378.39116685</v>
      </c>
      <c r="CN10" s="359">
        <v>13384.465209079999</v>
      </c>
      <c r="CO10" s="357">
        <v>13396.089904780003</v>
      </c>
      <c r="CP10" s="358">
        <v>13394.888146420002</v>
      </c>
      <c r="CQ10" s="358">
        <v>13395.051851260001</v>
      </c>
      <c r="CR10" s="358">
        <v>13391.06404324</v>
      </c>
      <c r="CS10" s="358">
        <v>13387.7052083</v>
      </c>
      <c r="CT10" s="358">
        <v>13384.61798289</v>
      </c>
      <c r="CU10" s="358">
        <v>13390.240914160002</v>
      </c>
      <c r="CV10" s="358">
        <v>13391.512389950001</v>
      </c>
      <c r="CW10" s="358">
        <v>13395.425179720001</v>
      </c>
      <c r="CX10" s="358">
        <v>13392.864018780003</v>
      </c>
      <c r="CY10" s="358">
        <v>16594.487196300001</v>
      </c>
      <c r="CZ10" s="360">
        <v>16600.734507410001</v>
      </c>
      <c r="DA10" s="357">
        <v>16232.172970000001</v>
      </c>
      <c r="DB10" s="358">
        <v>16255.887510000002</v>
      </c>
      <c r="DC10" s="358">
        <v>14481.762275000003</v>
      </c>
      <c r="DD10" s="358">
        <v>15446.67402479</v>
      </c>
      <c r="DE10" s="325">
        <v>15868.46577644</v>
      </c>
      <c r="DF10" s="325">
        <v>16832.381956780002</v>
      </c>
      <c r="DG10" s="325">
        <v>16541.180895050002</v>
      </c>
      <c r="DH10" s="325">
        <v>16497.8067042</v>
      </c>
      <c r="DI10" s="325">
        <v>16508.554322579999</v>
      </c>
      <c r="DJ10" s="325">
        <v>16514.849983190001</v>
      </c>
      <c r="DK10" s="325">
        <v>16562.172352760001</v>
      </c>
      <c r="DL10" s="330">
        <v>16574.794401440002</v>
      </c>
      <c r="DM10" s="326">
        <v>16342.839633160003</v>
      </c>
      <c r="DN10" s="325">
        <v>17213.700978730001</v>
      </c>
      <c r="DO10" s="325">
        <v>19292.13341848</v>
      </c>
      <c r="DP10" s="325">
        <v>24972.828524350003</v>
      </c>
      <c r="DQ10" s="243">
        <v>30721.222196359999</v>
      </c>
      <c r="DR10" s="243">
        <v>30796.787729129999</v>
      </c>
      <c r="DS10" s="243">
        <v>30703.35182141</v>
      </c>
      <c r="DT10" s="243">
        <v>30458.697787000001</v>
      </c>
      <c r="DU10" s="243">
        <v>38589.089236029999</v>
      </c>
      <c r="DV10" s="243">
        <v>41032.271649730006</v>
      </c>
      <c r="DW10" s="243">
        <v>41102.92989205</v>
      </c>
      <c r="DX10" s="244">
        <v>42101.448962319999</v>
      </c>
      <c r="DY10" s="331">
        <v>42244.887569609993</v>
      </c>
      <c r="DZ10" s="243">
        <v>42108.772600570002</v>
      </c>
      <c r="EA10" s="243">
        <v>42608.620903509996</v>
      </c>
      <c r="EB10" s="243">
        <v>42720.716426090003</v>
      </c>
      <c r="EC10" s="243">
        <v>42903.052167839996</v>
      </c>
      <c r="ED10" s="243">
        <v>43055.820457399997</v>
      </c>
      <c r="EE10" s="243">
        <v>42451.883220570002</v>
      </c>
      <c r="EF10" s="243">
        <v>42417.680673390001</v>
      </c>
      <c r="EG10" s="243">
        <v>42457.862724810002</v>
      </c>
      <c r="EH10" s="243">
        <v>42525.034410840002</v>
      </c>
      <c r="EI10" s="243">
        <v>42781.902189100016</v>
      </c>
      <c r="EJ10" s="243">
        <v>43133.927922710005</v>
      </c>
      <c r="EK10" s="331">
        <f>EK11+EK12+EK13+EK14</f>
        <v>45348.047340270001</v>
      </c>
      <c r="EL10" s="243">
        <f t="shared" ref="EL10:FK10" si="1">EL11+EL12+EL13+EL14</f>
        <v>46557.433123190014</v>
      </c>
      <c r="EM10" s="243">
        <f t="shared" si="1"/>
        <v>50891.332311530001</v>
      </c>
      <c r="EN10" s="243">
        <f t="shared" si="1"/>
        <v>50712.678248590004</v>
      </c>
      <c r="EO10" s="243">
        <f t="shared" si="1"/>
        <v>50795.679918909998</v>
      </c>
      <c r="EP10" s="243">
        <f t="shared" si="1"/>
        <v>50960.543113600004</v>
      </c>
      <c r="EQ10" s="243">
        <f t="shared" si="1"/>
        <v>51664.23003199001</v>
      </c>
      <c r="ER10" s="243">
        <f t="shared" si="1"/>
        <v>56481.127062500003</v>
      </c>
      <c r="ES10" s="243">
        <f t="shared" si="1"/>
        <v>59197.287633850006</v>
      </c>
      <c r="ET10" s="243">
        <f t="shared" si="1"/>
        <v>66256.109337979986</v>
      </c>
      <c r="EU10" s="243">
        <f t="shared" si="1"/>
        <v>68506.262772220012</v>
      </c>
      <c r="EV10" s="244">
        <f t="shared" si="1"/>
        <v>97203.042759330012</v>
      </c>
      <c r="EW10" s="331">
        <f t="shared" si="1"/>
        <v>102456.52492706</v>
      </c>
      <c r="EX10" s="243">
        <f t="shared" si="1"/>
        <v>103569.63231178002</v>
      </c>
      <c r="EY10" s="243">
        <f t="shared" si="1"/>
        <v>103759.50959775</v>
      </c>
      <c r="EZ10" s="243">
        <f t="shared" si="1"/>
        <v>103746.72716783002</v>
      </c>
      <c r="FA10" s="243">
        <f t="shared" si="1"/>
        <v>104638.61043895001</v>
      </c>
      <c r="FB10" s="243">
        <f t="shared" si="1"/>
        <v>104654.48443241003</v>
      </c>
      <c r="FC10" s="243">
        <f t="shared" si="1"/>
        <v>104677.25863651998</v>
      </c>
      <c r="FD10" s="243">
        <f t="shared" si="1"/>
        <v>104573.14214985</v>
      </c>
      <c r="FE10" s="243">
        <f t="shared" si="1"/>
        <v>77039.971017910008</v>
      </c>
      <c r="FF10" s="243">
        <f t="shared" si="1"/>
        <v>78704.660002969991</v>
      </c>
      <c r="FG10" s="243">
        <f t="shared" si="1"/>
        <v>79240.248235630002</v>
      </c>
      <c r="FH10" s="244">
        <f t="shared" si="1"/>
        <v>79906.614438889999</v>
      </c>
      <c r="FI10" s="331">
        <f t="shared" si="1"/>
        <v>79963.956010110007</v>
      </c>
      <c r="FJ10" s="243">
        <f t="shared" si="1"/>
        <v>82036.02321123</v>
      </c>
      <c r="FK10" s="243">
        <f t="shared" si="1"/>
        <v>82937.821378200009</v>
      </c>
      <c r="FL10" s="243">
        <f>FL11+FL12+FL13+FL14</f>
        <v>83610.063482049998</v>
      </c>
      <c r="FM10" s="243">
        <f t="shared" ref="FM10:GC10" si="2">FM11+FM12+FM13+FM14</f>
        <v>85515.244888829999</v>
      </c>
      <c r="FN10" s="243">
        <f t="shared" si="2"/>
        <v>86320.343964279993</v>
      </c>
      <c r="FO10" s="243">
        <f t="shared" si="2"/>
        <v>87246.981981089993</v>
      </c>
      <c r="FP10" s="243">
        <f t="shared" si="2"/>
        <v>90395.045383360004</v>
      </c>
      <c r="FQ10" s="243">
        <f t="shared" si="2"/>
        <v>92046.598952730012</v>
      </c>
      <c r="FR10" s="243">
        <f t="shared" si="2"/>
        <v>92428.62470136999</v>
      </c>
      <c r="FS10" s="243">
        <f t="shared" si="2"/>
        <v>90132.622812529997</v>
      </c>
      <c r="FT10" s="243">
        <f t="shared" si="2"/>
        <v>88432.486749739997</v>
      </c>
      <c r="FU10" s="331">
        <f t="shared" si="2"/>
        <v>89761.738532329997</v>
      </c>
      <c r="FV10" s="243">
        <f t="shared" si="2"/>
        <v>91767.921132719988</v>
      </c>
      <c r="FW10" s="243">
        <f t="shared" si="2"/>
        <v>92061.596147450007</v>
      </c>
      <c r="FX10" s="243">
        <f t="shared" si="2"/>
        <v>60674.512803339996</v>
      </c>
      <c r="FY10" s="243">
        <f t="shared" si="2"/>
        <v>81184.261482410016</v>
      </c>
      <c r="FZ10" s="243">
        <f t="shared" si="2"/>
        <v>81480.821672089995</v>
      </c>
      <c r="GA10" s="243">
        <f t="shared" si="2"/>
        <v>82089.304364209995</v>
      </c>
      <c r="GB10" s="243">
        <f t="shared" si="2"/>
        <v>83537.956576029988</v>
      </c>
      <c r="GC10" s="243">
        <f t="shared" si="2"/>
        <v>86131.416480269996</v>
      </c>
      <c r="GD10" s="243">
        <v>82232.539999999994</v>
      </c>
      <c r="GE10" s="243">
        <v>82900.522688369994</v>
      </c>
      <c r="GF10" s="244">
        <v>82685.538069510003</v>
      </c>
      <c r="GG10" s="243"/>
    </row>
    <row r="11" spans="1:194" ht="39" customHeight="1" x14ac:dyDescent="0.45">
      <c r="A11" s="334" t="s">
        <v>217</v>
      </c>
      <c r="B11" s="335">
        <v>162.16</v>
      </c>
      <c r="C11" s="336">
        <v>210.15</v>
      </c>
      <c r="D11" s="337">
        <v>739.38289999999995</v>
      </c>
      <c r="E11" s="338">
        <v>859.3886</v>
      </c>
      <c r="F11" s="339">
        <v>1287.8770999999999</v>
      </c>
      <c r="G11" s="340">
        <v>1132.26718003</v>
      </c>
      <c r="H11" s="341">
        <v>1132.3625999999999</v>
      </c>
      <c r="I11" s="341">
        <v>1147.3774000000001</v>
      </c>
      <c r="J11" s="341"/>
      <c r="K11" s="341">
        <v>2100.7561000000001</v>
      </c>
      <c r="L11" s="339">
        <v>2100.8078999999998</v>
      </c>
      <c r="M11" s="339">
        <v>2068.8654000000001</v>
      </c>
      <c r="N11" s="341">
        <v>2043.8938000000001</v>
      </c>
      <c r="O11" s="339">
        <v>2043.9716000000001</v>
      </c>
      <c r="P11" s="339">
        <v>2101.3371999999999</v>
      </c>
      <c r="Q11" s="341">
        <v>2288.0306361299999</v>
      </c>
      <c r="R11" s="339">
        <v>2532.4696063000001</v>
      </c>
      <c r="S11" s="339">
        <v>2597.4329405300005</v>
      </c>
      <c r="T11" s="339">
        <v>2676.3178429200002</v>
      </c>
      <c r="U11" s="339"/>
      <c r="V11" s="339">
        <v>2712.90135384</v>
      </c>
      <c r="W11" s="339">
        <v>2742.4191724500001</v>
      </c>
      <c r="X11" s="339">
        <v>2769.5320534899997</v>
      </c>
      <c r="Y11" s="339">
        <v>2837.6744770800001</v>
      </c>
      <c r="Z11" s="339">
        <v>2862.0730382199999</v>
      </c>
      <c r="AA11" s="339">
        <v>2862.1774017400003</v>
      </c>
      <c r="AB11" s="339">
        <v>2790.1540252599998</v>
      </c>
      <c r="AC11" s="339">
        <v>2790.2310135299999</v>
      </c>
      <c r="AD11" s="339">
        <v>2686.3779298400004</v>
      </c>
      <c r="AE11" s="339">
        <v>2617.0675054600001</v>
      </c>
      <c r="AF11" s="339">
        <v>2616.9748300700003</v>
      </c>
      <c r="AG11" s="339">
        <v>3673.4544423099996</v>
      </c>
      <c r="AH11" s="339"/>
      <c r="AI11" s="339">
        <v>3619.6765256400004</v>
      </c>
      <c r="AJ11" s="339">
        <v>3552.6808842300002</v>
      </c>
      <c r="AK11" s="339">
        <v>3570.76223286</v>
      </c>
      <c r="AL11" s="339">
        <v>3579.6843728000003</v>
      </c>
      <c r="AM11" s="339">
        <v>3584.7175391600003</v>
      </c>
      <c r="AN11" s="339">
        <v>3582.0800023300003</v>
      </c>
      <c r="AO11" s="339">
        <v>6002.5596234600007</v>
      </c>
      <c r="AP11" s="339">
        <v>6089.2107144600004</v>
      </c>
      <c r="AQ11" s="339">
        <v>6078.8641274600013</v>
      </c>
      <c r="AR11" s="339">
        <v>6078.6055444600006</v>
      </c>
      <c r="AS11" s="339">
        <v>6186.5934044600008</v>
      </c>
      <c r="AT11" s="339">
        <v>6151.6350138900007</v>
      </c>
      <c r="AU11" s="339"/>
      <c r="AV11" s="339">
        <v>6141.6468436400019</v>
      </c>
      <c r="AW11" s="339">
        <v>6493.4875396400012</v>
      </c>
      <c r="AX11" s="339">
        <v>6511.8261826400012</v>
      </c>
      <c r="AY11" s="339">
        <v>6696.1375798900017</v>
      </c>
      <c r="AZ11" s="339">
        <v>6808.1117728900017</v>
      </c>
      <c r="BA11" s="339">
        <v>6580.5665048900009</v>
      </c>
      <c r="BB11" s="339">
        <v>6575.2136300000011</v>
      </c>
      <c r="BC11" s="339">
        <v>6696.934906890001</v>
      </c>
      <c r="BD11" s="339">
        <v>9053.9038248199995</v>
      </c>
      <c r="BE11" s="339">
        <v>9053.9038299999993</v>
      </c>
      <c r="BF11" s="339">
        <v>9007.3005618200004</v>
      </c>
      <c r="BG11" s="339">
        <v>9007.5972518200015</v>
      </c>
      <c r="BH11" s="339">
        <v>8957.6310408200006</v>
      </c>
      <c r="BI11" s="339">
        <v>8957.25458282</v>
      </c>
      <c r="BJ11" s="339">
        <v>8933.2340828199995</v>
      </c>
      <c r="BK11" s="339">
        <v>8933.2640738200007</v>
      </c>
      <c r="BL11" s="342">
        <v>8903.274533820002</v>
      </c>
      <c r="BM11" s="342">
        <v>8903.1909138200008</v>
      </c>
      <c r="BN11" s="344">
        <v>8846.8950338200011</v>
      </c>
      <c r="BO11" s="344">
        <v>8847.1704118200014</v>
      </c>
      <c r="BP11" s="344">
        <v>8847.1203488200008</v>
      </c>
      <c r="BQ11" s="344">
        <v>9921.3601316800014</v>
      </c>
      <c r="BR11" s="344">
        <v>9921.3716836800013</v>
      </c>
      <c r="BS11" s="344">
        <v>9819.8239376800029</v>
      </c>
      <c r="BT11" s="344">
        <v>9819.7621876800022</v>
      </c>
      <c r="BU11" s="344">
        <v>9819.7426436800033</v>
      </c>
      <c r="BV11" s="344">
        <v>9819.6857306800011</v>
      </c>
      <c r="BW11" s="344">
        <v>9503.1989566800021</v>
      </c>
      <c r="BX11" s="344">
        <v>9503.1921466800031</v>
      </c>
      <c r="BY11" s="344">
        <v>9503.1867147500034</v>
      </c>
      <c r="BZ11" s="344">
        <v>9502.9962687500029</v>
      </c>
      <c r="CA11" s="344">
        <v>12998.764498030001</v>
      </c>
      <c r="CB11" s="344">
        <v>12998.795851030001</v>
      </c>
      <c r="CC11" s="344">
        <v>12998.414351030002</v>
      </c>
      <c r="CD11" s="344">
        <v>12998.095351030001</v>
      </c>
      <c r="CE11" s="344">
        <v>12998.13066203</v>
      </c>
      <c r="CF11" s="344">
        <v>12998.23667203</v>
      </c>
      <c r="CG11" s="344">
        <v>12998.319872030001</v>
      </c>
      <c r="CH11" s="344">
        <v>12998.334677030001</v>
      </c>
      <c r="CI11" s="344">
        <v>12998.869216030002</v>
      </c>
      <c r="CJ11" s="344">
        <v>12998.906686030001</v>
      </c>
      <c r="CK11" s="344">
        <v>12998.965223030002</v>
      </c>
      <c r="CL11" s="344">
        <v>12998.964643030002</v>
      </c>
      <c r="CM11" s="344">
        <v>12998.939828030001</v>
      </c>
      <c r="CN11" s="345">
        <v>12998.96139303</v>
      </c>
      <c r="CO11" s="346">
        <v>12998.884294030002</v>
      </c>
      <c r="CP11" s="344">
        <v>12998.745374030001</v>
      </c>
      <c r="CQ11" s="344">
        <v>12998.70186203</v>
      </c>
      <c r="CR11" s="344">
        <v>12998.58353803</v>
      </c>
      <c r="CS11" s="344">
        <v>12998.62376803</v>
      </c>
      <c r="CT11" s="344">
        <v>12998.606588030001</v>
      </c>
      <c r="CU11" s="344">
        <v>12998.52973203</v>
      </c>
      <c r="CV11" s="344">
        <v>12998.604471870001</v>
      </c>
      <c r="CW11" s="344">
        <v>12998.52845487</v>
      </c>
      <c r="CX11" s="344">
        <v>12999.591312870001</v>
      </c>
      <c r="CY11" s="344">
        <v>16200.05446687</v>
      </c>
      <c r="CZ11" s="347">
        <v>16200.352363870001</v>
      </c>
      <c r="DA11" s="346">
        <v>15812.2333</v>
      </c>
      <c r="DB11" s="344">
        <v>15812.94406</v>
      </c>
      <c r="DC11" s="344">
        <v>14052.45354285</v>
      </c>
      <c r="DD11" s="344">
        <v>14052.53273553</v>
      </c>
      <c r="DE11" s="344">
        <v>14431.25462267</v>
      </c>
      <c r="DF11" s="344">
        <v>15364.717579420001</v>
      </c>
      <c r="DG11" s="344">
        <v>15073.40323609</v>
      </c>
      <c r="DH11" s="344">
        <v>15073.143232420001</v>
      </c>
      <c r="DI11" s="344">
        <v>15073.06810448</v>
      </c>
      <c r="DJ11" s="344">
        <v>15073.015112770001</v>
      </c>
      <c r="DK11" s="344">
        <v>15073.55913759</v>
      </c>
      <c r="DL11" s="347">
        <v>15073.734699570001</v>
      </c>
      <c r="DM11" s="346">
        <v>14796.683478100002</v>
      </c>
      <c r="DN11" s="344">
        <v>14797.168093600001</v>
      </c>
      <c r="DO11" s="344">
        <v>16817.012590710001</v>
      </c>
      <c r="DP11" s="344">
        <v>16816.798133910001</v>
      </c>
      <c r="DQ11" s="344">
        <v>22494.828890680001</v>
      </c>
      <c r="DR11" s="344">
        <v>22494.691940749999</v>
      </c>
      <c r="DS11" s="344">
        <v>22379.869725720004</v>
      </c>
      <c r="DT11" s="344">
        <v>22117.914391489998</v>
      </c>
      <c r="DU11" s="344">
        <v>30197.270204259999</v>
      </c>
      <c r="DV11" s="344">
        <v>32641.895623280005</v>
      </c>
      <c r="DW11" s="344">
        <v>32696.783915169999</v>
      </c>
      <c r="DX11" s="347">
        <v>33623.27402407</v>
      </c>
      <c r="DY11" s="346">
        <v>33735.489601039997</v>
      </c>
      <c r="DZ11" s="344">
        <v>33616.577429970006</v>
      </c>
      <c r="EA11" s="344">
        <v>33773.073098369998</v>
      </c>
      <c r="EB11" s="344">
        <v>33679.751570749999</v>
      </c>
      <c r="EC11" s="344">
        <v>33680.482041919997</v>
      </c>
      <c r="ED11" s="344">
        <v>33682.271518100002</v>
      </c>
      <c r="EE11" s="344">
        <v>33633.641329670005</v>
      </c>
      <c r="EF11" s="344">
        <v>33528.157931730006</v>
      </c>
      <c r="EG11" s="344">
        <v>33536.969139240005</v>
      </c>
      <c r="EH11" s="344">
        <v>33541.002303050002</v>
      </c>
      <c r="EI11" s="344">
        <v>33603.815948080002</v>
      </c>
      <c r="EJ11" s="344">
        <v>33990.0357841</v>
      </c>
      <c r="EK11" s="346">
        <v>34373.227395410002</v>
      </c>
      <c r="EL11" s="344">
        <v>34515.370146060006</v>
      </c>
      <c r="EM11" s="344">
        <v>35932.215840460005</v>
      </c>
      <c r="EN11" s="344">
        <v>35498.124955280007</v>
      </c>
      <c r="EO11" s="344">
        <v>35531.262162200001</v>
      </c>
      <c r="EP11" s="344">
        <v>35523.816724360004</v>
      </c>
      <c r="EQ11" s="344">
        <v>35512.942725840003</v>
      </c>
      <c r="ER11" s="344">
        <v>38937.475119490002</v>
      </c>
      <c r="ES11" s="344">
        <v>38850.339699280004</v>
      </c>
      <c r="ET11" s="344">
        <v>38601.83182444</v>
      </c>
      <c r="EU11" s="344">
        <v>40624.062831890005</v>
      </c>
      <c r="EV11" s="347">
        <v>78914.180947779998</v>
      </c>
      <c r="EW11" s="346">
        <v>79399.734178910003</v>
      </c>
      <c r="EX11" s="344">
        <v>80100.952579050005</v>
      </c>
      <c r="EY11" s="344">
        <v>80278.863886340012</v>
      </c>
      <c r="EZ11" s="344">
        <v>80278.535507770008</v>
      </c>
      <c r="FA11" s="344">
        <v>81152.279034840001</v>
      </c>
      <c r="FB11" s="344">
        <v>81150.869898110017</v>
      </c>
      <c r="FC11" s="344">
        <v>81149.834324750002</v>
      </c>
      <c r="FD11" s="344">
        <v>81150.210440880008</v>
      </c>
      <c r="FE11" s="344">
        <v>53415.196905720004</v>
      </c>
      <c r="FF11" s="344">
        <v>54302.794440329999</v>
      </c>
      <c r="FG11" s="344">
        <v>54306.290947419999</v>
      </c>
      <c r="FH11" s="347">
        <v>54306.293561190003</v>
      </c>
      <c r="FI11" s="346">
        <v>54306.668223610002</v>
      </c>
      <c r="FJ11" s="344">
        <v>55574.003022010002</v>
      </c>
      <c r="FK11" s="344">
        <v>55573.982638020003</v>
      </c>
      <c r="FL11" s="344">
        <v>55571.642761399999</v>
      </c>
      <c r="FM11" s="344">
        <v>55570.782470970007</v>
      </c>
      <c r="FN11" s="344">
        <v>55570.364171979993</v>
      </c>
      <c r="FO11" s="344">
        <v>55569.404903039998</v>
      </c>
      <c r="FP11" s="344">
        <v>56866.631959710001</v>
      </c>
      <c r="FQ11" s="344">
        <v>56866.236341470001</v>
      </c>
      <c r="FR11" s="344">
        <v>56978.112314929997</v>
      </c>
      <c r="FS11" s="344">
        <v>56982.435251909999</v>
      </c>
      <c r="FT11" s="344">
        <v>56983.922881459999</v>
      </c>
      <c r="FU11" s="346">
        <v>56985.956481399997</v>
      </c>
      <c r="FV11" s="344">
        <v>58311.397780380001</v>
      </c>
      <c r="FW11" s="344">
        <v>58310.517758770002</v>
      </c>
      <c r="FX11" s="344">
        <v>58310.191779859997</v>
      </c>
      <c r="FY11" s="344">
        <v>58310.766179690007</v>
      </c>
      <c r="FZ11" s="344">
        <v>58291.037808779998</v>
      </c>
      <c r="GA11" s="344">
        <v>58674.79</v>
      </c>
      <c r="GB11" s="344">
        <v>58292.805119470002</v>
      </c>
      <c r="GC11" s="344">
        <v>58291.425554809997</v>
      </c>
      <c r="GD11" s="344">
        <v>58226.270691589998</v>
      </c>
      <c r="GE11" s="344">
        <v>58221.580109269999</v>
      </c>
      <c r="GF11" s="347">
        <v>58220.309567050004</v>
      </c>
      <c r="GG11" s="361"/>
      <c r="GH11" s="362"/>
      <c r="GI11" s="363"/>
      <c r="GJ11" s="362"/>
      <c r="GK11" s="363"/>
      <c r="GL11" s="362"/>
    </row>
    <row r="12" spans="1:194" ht="39" customHeight="1" x14ac:dyDescent="0.45">
      <c r="A12" s="334" t="s">
        <v>218</v>
      </c>
      <c r="B12" s="335">
        <v>33.232860946295098</v>
      </c>
      <c r="C12" s="336">
        <v>28.64</v>
      </c>
      <c r="D12" s="337">
        <v>66.740799999999993</v>
      </c>
      <c r="E12" s="338">
        <v>247.91579999999999</v>
      </c>
      <c r="F12" s="339">
        <v>38.074616950000006</v>
      </c>
      <c r="G12" s="340">
        <v>39.111884070000002</v>
      </c>
      <c r="H12" s="341">
        <v>47.868899999999996</v>
      </c>
      <c r="I12" s="341">
        <v>57.604799999999997</v>
      </c>
      <c r="J12" s="341"/>
      <c r="K12" s="341">
        <v>48.450600000000001</v>
      </c>
      <c r="L12" s="339">
        <v>38.567900000000002</v>
      </c>
      <c r="M12" s="339">
        <v>38.606999999999999</v>
      </c>
      <c r="N12" s="341">
        <v>62.331200000000003</v>
      </c>
      <c r="O12" s="339">
        <v>62.427799999999998</v>
      </c>
      <c r="P12" s="339">
        <v>63.0976</v>
      </c>
      <c r="Q12" s="341">
        <v>62.766263369999997</v>
      </c>
      <c r="R12" s="339">
        <v>62.252564489999997</v>
      </c>
      <c r="S12" s="339">
        <v>62.345500489999992</v>
      </c>
      <c r="T12" s="339">
        <v>5.7812454799999999</v>
      </c>
      <c r="U12" s="339"/>
      <c r="V12" s="339">
        <v>5.6721249100000009</v>
      </c>
      <c r="W12" s="339">
        <v>9.0295937199999994</v>
      </c>
      <c r="X12" s="339">
        <v>26.061932549999998</v>
      </c>
      <c r="Y12" s="339">
        <v>25.863349730000003</v>
      </c>
      <c r="Z12" s="339">
        <v>26.936370549999996</v>
      </c>
      <c r="AA12" s="339">
        <v>36.585808990000004</v>
      </c>
      <c r="AB12" s="339">
        <v>16.629817619999997</v>
      </c>
      <c r="AC12" s="339">
        <v>152.90849006000002</v>
      </c>
      <c r="AD12" s="339">
        <v>259.84527989000003</v>
      </c>
      <c r="AE12" s="339">
        <v>246.29212606999999</v>
      </c>
      <c r="AF12" s="339">
        <v>112.20021593999999</v>
      </c>
      <c r="AG12" s="339">
        <v>62.117950750000006</v>
      </c>
      <c r="AH12" s="339"/>
      <c r="AI12" s="339">
        <v>98.89651327</v>
      </c>
      <c r="AJ12" s="339">
        <v>98.900880659999999</v>
      </c>
      <c r="AK12" s="339">
        <v>42.246974550000004</v>
      </c>
      <c r="AL12" s="339">
        <v>56.173735529999995</v>
      </c>
      <c r="AM12" s="339">
        <v>57.230956370000008</v>
      </c>
      <c r="AN12" s="339">
        <v>57.07384081</v>
      </c>
      <c r="AO12" s="339">
        <v>27.111774790000002</v>
      </c>
      <c r="AP12" s="339">
        <v>329.78777301999997</v>
      </c>
      <c r="AQ12" s="344">
        <v>-1.3144075800000001</v>
      </c>
      <c r="AR12" s="339">
        <v>110.13589086</v>
      </c>
      <c r="AS12" s="339">
        <v>110.51490595999999</v>
      </c>
      <c r="AT12" s="339">
        <v>236.16456578999998</v>
      </c>
      <c r="AU12" s="339"/>
      <c r="AV12" s="339">
        <v>537.98570028999995</v>
      </c>
      <c r="AW12" s="339">
        <v>698.08092365000005</v>
      </c>
      <c r="AX12" s="339">
        <v>952.63265421000006</v>
      </c>
      <c r="AY12" s="339">
        <v>959.97542046000001</v>
      </c>
      <c r="AZ12" s="339">
        <v>835.78915004999999</v>
      </c>
      <c r="BA12" s="339">
        <v>797.84664457999997</v>
      </c>
      <c r="BB12" s="339">
        <v>758.70490000000007</v>
      </c>
      <c r="BC12" s="339">
        <v>855.40446220000001</v>
      </c>
      <c r="BD12" s="339">
        <v>297.20382912999997</v>
      </c>
      <c r="BE12" s="339">
        <v>297.20383000000004</v>
      </c>
      <c r="BF12" s="339">
        <v>229.39922729</v>
      </c>
      <c r="BG12" s="339">
        <v>1.11518019</v>
      </c>
      <c r="BH12" s="339">
        <v>1.9575626000000002</v>
      </c>
      <c r="BI12" s="339">
        <v>1.6578929599999999</v>
      </c>
      <c r="BJ12" s="339">
        <v>2.16200875</v>
      </c>
      <c r="BK12" s="339">
        <v>3.38974011</v>
      </c>
      <c r="BL12" s="342">
        <v>2.29151902</v>
      </c>
      <c r="BM12" s="342">
        <v>2.3608201600000003</v>
      </c>
      <c r="BN12" s="343">
        <v>3.6554825100000001</v>
      </c>
      <c r="BO12" s="343">
        <v>3.4394249799999996</v>
      </c>
      <c r="BP12" s="343">
        <v>3.8037635599999993</v>
      </c>
      <c r="BQ12" s="344">
        <v>2.4295117799999999</v>
      </c>
      <c r="BR12" s="344">
        <v>1.9498938700000001</v>
      </c>
      <c r="BS12" s="344">
        <v>1.4281037900000002</v>
      </c>
      <c r="BT12" s="344">
        <v>94.737788269999996</v>
      </c>
      <c r="BU12" s="344">
        <v>188.61360704000003</v>
      </c>
      <c r="BV12" s="344">
        <v>199.1802242</v>
      </c>
      <c r="BW12" s="344">
        <v>99.725757229999999</v>
      </c>
      <c r="BX12" s="344">
        <v>42.265596540000004</v>
      </c>
      <c r="BY12" s="344">
        <v>2.9914308200000006</v>
      </c>
      <c r="BZ12" s="344">
        <v>2.7267204100000004</v>
      </c>
      <c r="CA12" s="344">
        <v>54.174964969999998</v>
      </c>
      <c r="CB12" s="344">
        <v>54.423203910000005</v>
      </c>
      <c r="CC12" s="344">
        <v>55.093398740000005</v>
      </c>
      <c r="CD12" s="344">
        <v>2.4564744000000003</v>
      </c>
      <c r="CE12" s="344">
        <v>3.4303020800000001</v>
      </c>
      <c r="CF12" s="344">
        <v>2.71856871</v>
      </c>
      <c r="CG12" s="344">
        <v>3.3443010699999998</v>
      </c>
      <c r="CH12" s="344">
        <v>42.546112390000005</v>
      </c>
      <c r="CI12" s="344">
        <v>3.2893915000000002</v>
      </c>
      <c r="CJ12" s="344">
        <v>2.5381774999999998</v>
      </c>
      <c r="CK12" s="344">
        <v>3.7679161199999998</v>
      </c>
      <c r="CL12" s="344">
        <v>4.1087946199999994</v>
      </c>
      <c r="CM12" s="344">
        <v>3.9910221599999995</v>
      </c>
      <c r="CN12" s="345">
        <v>3.2124741700000001</v>
      </c>
      <c r="CO12" s="346">
        <v>3.4918988300000002</v>
      </c>
      <c r="CP12" s="344">
        <v>2.4010644699999997</v>
      </c>
      <c r="CQ12" s="344">
        <v>2.8322493500000001</v>
      </c>
      <c r="CR12" s="344">
        <v>2.0983178899999997</v>
      </c>
      <c r="CS12" s="344">
        <v>1.94678953</v>
      </c>
      <c r="CT12" s="344">
        <v>1.8163246399999999</v>
      </c>
      <c r="CU12" s="344">
        <v>2.0568909300000002</v>
      </c>
      <c r="CV12" s="344">
        <v>3.5055909299999999</v>
      </c>
      <c r="CW12" s="344">
        <v>3.6029530099999998</v>
      </c>
      <c r="CX12" s="344">
        <v>6.1380551599999995</v>
      </c>
      <c r="CY12" s="344">
        <v>5.1143902900000002</v>
      </c>
      <c r="CZ12" s="347">
        <v>4.9606753100000009</v>
      </c>
      <c r="DA12" s="346">
        <v>5.3409399999999998</v>
      </c>
      <c r="DB12" s="344">
        <v>9.0554699999999997</v>
      </c>
      <c r="DC12" s="344">
        <v>4.08754872</v>
      </c>
      <c r="DD12" s="344">
        <v>4.4418332300000003</v>
      </c>
      <c r="DE12" s="344">
        <v>40.591466109999999</v>
      </c>
      <c r="DF12" s="344">
        <v>40.107411159999998</v>
      </c>
      <c r="DG12" s="344">
        <v>41.775674049999992</v>
      </c>
      <c r="DH12" s="344">
        <v>3.2185576899999999</v>
      </c>
      <c r="DI12" s="344">
        <v>4.2715228300000003</v>
      </c>
      <c r="DJ12" s="344">
        <v>4.3524759099999999</v>
      </c>
      <c r="DK12" s="344">
        <v>4.9417105499999998</v>
      </c>
      <c r="DL12" s="347">
        <v>4.6290060100000003</v>
      </c>
      <c r="DM12" s="346">
        <v>57.648384399999991</v>
      </c>
      <c r="DN12" s="344">
        <v>10.964169059999998</v>
      </c>
      <c r="DO12" s="344">
        <v>8.4824218900000012</v>
      </c>
      <c r="DP12" s="344">
        <v>4.4394382400000003</v>
      </c>
      <c r="DQ12" s="344">
        <v>4.39499745</v>
      </c>
      <c r="DR12" s="344">
        <v>6.0088421099999998</v>
      </c>
      <c r="DS12" s="344">
        <v>6.7068792999999989</v>
      </c>
      <c r="DT12" s="344">
        <v>5.4354766699999999</v>
      </c>
      <c r="DU12" s="344">
        <v>26.823607459999998</v>
      </c>
      <c r="DV12" s="344">
        <v>8.8608972500000007</v>
      </c>
      <c r="DW12" s="344">
        <v>8.6137795399999995</v>
      </c>
      <c r="DX12" s="347">
        <v>7.9617725599999991</v>
      </c>
      <c r="DY12" s="346">
        <v>33.000782170000001</v>
      </c>
      <c r="DZ12" s="344">
        <v>27.85239052</v>
      </c>
      <c r="EA12" s="344">
        <v>36.043344050000002</v>
      </c>
      <c r="EB12" s="344">
        <v>30.326753810000003</v>
      </c>
      <c r="EC12" s="344">
        <v>7.6363500600000007</v>
      </c>
      <c r="ED12" s="344">
        <v>9.6300192599999992</v>
      </c>
      <c r="EE12" s="344">
        <v>12.553954649999998</v>
      </c>
      <c r="EF12" s="344">
        <v>10.315275210000001</v>
      </c>
      <c r="EG12" s="344">
        <v>19.406292310000001</v>
      </c>
      <c r="EH12" s="344">
        <v>19.371665020000002</v>
      </c>
      <c r="EI12" s="344">
        <v>14.593298769999999</v>
      </c>
      <c r="EJ12" s="344">
        <v>14.49694959</v>
      </c>
      <c r="EK12" s="346">
        <v>14.21178643</v>
      </c>
      <c r="EL12" s="344">
        <v>24.109767259999998</v>
      </c>
      <c r="EM12" s="344">
        <v>29.15624116</v>
      </c>
      <c r="EN12" s="344">
        <v>26.066493879999999</v>
      </c>
      <c r="EO12" s="344">
        <v>18.37624418</v>
      </c>
      <c r="EP12" s="344">
        <v>18.328008969999999</v>
      </c>
      <c r="EQ12" s="344">
        <v>20.915094029999999</v>
      </c>
      <c r="ER12" s="344">
        <v>18.234937049999999</v>
      </c>
      <c r="ES12" s="344">
        <v>22.493304539999997</v>
      </c>
      <c r="ET12" s="344">
        <v>23.930739810000002</v>
      </c>
      <c r="EU12" s="344">
        <v>26.565966589999999</v>
      </c>
      <c r="EV12" s="347">
        <v>21.667934849999998</v>
      </c>
      <c r="EW12" s="346">
        <v>19.244239410000002</v>
      </c>
      <c r="EX12" s="344">
        <v>16.384342250000003</v>
      </c>
      <c r="EY12" s="344">
        <v>12.463547850000001</v>
      </c>
      <c r="EZ12" s="344">
        <v>142.54232743</v>
      </c>
      <c r="FA12" s="344">
        <v>146.65941662999998</v>
      </c>
      <c r="FB12" s="344">
        <v>142.11333592000003</v>
      </c>
      <c r="FC12" s="344">
        <v>134.59012431000002</v>
      </c>
      <c r="FD12" s="344">
        <v>26.712931170000004</v>
      </c>
      <c r="FE12" s="344">
        <v>37.588551900000006</v>
      </c>
      <c r="FF12" s="344">
        <v>45.589082569999988</v>
      </c>
      <c r="FG12" s="344">
        <v>36.644871649999999</v>
      </c>
      <c r="FH12" s="347">
        <v>26.646957130000001</v>
      </c>
      <c r="FI12" s="346">
        <v>24.959261609999999</v>
      </c>
      <c r="FJ12" s="344">
        <v>16.570179289999999</v>
      </c>
      <c r="FK12" s="344">
        <v>14.0034174</v>
      </c>
      <c r="FL12" s="344">
        <v>34.150134510000001</v>
      </c>
      <c r="FM12" s="344">
        <v>37.889537469999993</v>
      </c>
      <c r="FN12" s="344">
        <v>37.361417860000003</v>
      </c>
      <c r="FO12" s="344">
        <v>30.79349075</v>
      </c>
      <c r="FP12" s="344">
        <v>29.584017680000002</v>
      </c>
      <c r="FQ12" s="344">
        <v>21.661706259999999</v>
      </c>
      <c r="FR12" s="344">
        <v>29.271561609999999</v>
      </c>
      <c r="FS12" s="344">
        <v>39.896446450000006</v>
      </c>
      <c r="FT12" s="344">
        <v>32.435109359999998</v>
      </c>
      <c r="FU12" s="346">
        <v>29.279501539999998</v>
      </c>
      <c r="FV12" s="344">
        <v>26.61697479</v>
      </c>
      <c r="FW12" s="344">
        <v>30.862715519999998</v>
      </c>
      <c r="FX12" s="344">
        <v>35.095215670000002</v>
      </c>
      <c r="FY12" s="344">
        <v>45.213499989999995</v>
      </c>
      <c r="FZ12" s="344">
        <v>39.424951660000005</v>
      </c>
      <c r="GA12" s="344">
        <v>38.378320840000001</v>
      </c>
      <c r="GB12" s="344">
        <v>42.465034829999993</v>
      </c>
      <c r="GC12" s="344">
        <v>37.709393769999998</v>
      </c>
      <c r="GD12" s="344">
        <v>36.890605479999998</v>
      </c>
      <c r="GE12" s="344">
        <v>42.520165040000002</v>
      </c>
      <c r="GF12" s="347">
        <v>19.037228199999998</v>
      </c>
      <c r="GG12" s="363"/>
      <c r="GH12" s="362"/>
      <c r="GI12" s="363"/>
      <c r="GJ12" s="362"/>
      <c r="GK12" s="363"/>
      <c r="GL12" s="362"/>
    </row>
    <row r="13" spans="1:194" ht="39" customHeight="1" x14ac:dyDescent="0.45">
      <c r="A13" s="334" t="s">
        <v>219</v>
      </c>
      <c r="B13" s="335">
        <v>615.21</v>
      </c>
      <c r="C13" s="336">
        <v>849.18</v>
      </c>
      <c r="D13" s="337">
        <v>1139.4000000000001</v>
      </c>
      <c r="E13" s="338">
        <v>1900.0245</v>
      </c>
      <c r="F13" s="339">
        <v>898.0933</v>
      </c>
      <c r="G13" s="340">
        <v>1289.4094</v>
      </c>
      <c r="H13" s="341">
        <v>1289.3340000000001</v>
      </c>
      <c r="I13" s="341">
        <v>1446.5156999999999</v>
      </c>
      <c r="J13" s="341"/>
      <c r="K13" s="341">
        <v>839.81500000000005</v>
      </c>
      <c r="L13" s="339">
        <v>860.0693</v>
      </c>
      <c r="M13" s="339">
        <v>907.97349999999994</v>
      </c>
      <c r="N13" s="341">
        <v>996.26679999999999</v>
      </c>
      <c r="O13" s="339">
        <v>996.09040000000005</v>
      </c>
      <c r="P13" s="339">
        <v>1032.8634999999999</v>
      </c>
      <c r="Q13" s="341">
        <v>1068.28693331</v>
      </c>
      <c r="R13" s="339">
        <v>1105.8824998400003</v>
      </c>
      <c r="S13" s="339">
        <v>1140.7822294699999</v>
      </c>
      <c r="T13" s="339">
        <v>497.4095689400001</v>
      </c>
      <c r="U13" s="339"/>
      <c r="V13" s="339">
        <v>415.48296063000009</v>
      </c>
      <c r="W13" s="339">
        <v>452.82623817000007</v>
      </c>
      <c r="X13" s="339">
        <v>513.26029640000013</v>
      </c>
      <c r="Y13" s="339">
        <v>556.54204580999988</v>
      </c>
      <c r="Z13" s="339">
        <v>595.00924255000018</v>
      </c>
      <c r="AA13" s="339">
        <v>635.68267630999992</v>
      </c>
      <c r="AB13" s="339">
        <v>397.00295923000004</v>
      </c>
      <c r="AC13" s="339">
        <v>397.00877222999998</v>
      </c>
      <c r="AD13" s="339">
        <v>397.01631122999999</v>
      </c>
      <c r="AE13" s="339">
        <v>397.00968921999998</v>
      </c>
      <c r="AF13" s="339">
        <v>397.00974922</v>
      </c>
      <c r="AG13" s="339">
        <v>397.00974922</v>
      </c>
      <c r="AH13" s="339"/>
      <c r="AI13" s="339">
        <v>77.00974921999979</v>
      </c>
      <c r="AJ13" s="339">
        <v>57.12631651000023</v>
      </c>
      <c r="AK13" s="339">
        <v>309.5463265100002</v>
      </c>
      <c r="AL13" s="339">
        <v>57.12631651000023</v>
      </c>
      <c r="AM13" s="339">
        <v>37.633491300000188</v>
      </c>
      <c r="AN13" s="339">
        <v>40.468725300000187</v>
      </c>
      <c r="AO13" s="339">
        <v>40.468781300000188</v>
      </c>
      <c r="AP13" s="339">
        <v>40.468781310000423</v>
      </c>
      <c r="AQ13" s="339">
        <v>190.46878131000042</v>
      </c>
      <c r="AR13" s="339">
        <v>190.49174182999994</v>
      </c>
      <c r="AS13" s="339">
        <v>194.29664277999973</v>
      </c>
      <c r="AT13" s="339">
        <v>225.40017867</v>
      </c>
      <c r="AU13" s="339"/>
      <c r="AV13" s="339">
        <v>75.144195060000413</v>
      </c>
      <c r="AW13" s="339">
        <v>75.144195149999618</v>
      </c>
      <c r="AX13" s="339">
        <v>75.144125199999806</v>
      </c>
      <c r="AY13" s="339">
        <v>100.14412523999978</v>
      </c>
      <c r="AZ13" s="339">
        <v>81.51095788000012</v>
      </c>
      <c r="BA13" s="339">
        <v>104.42182085000039</v>
      </c>
      <c r="BB13" s="339">
        <v>604.27778000000001</v>
      </c>
      <c r="BC13" s="339">
        <v>1553.0027764499998</v>
      </c>
      <c r="BD13" s="339">
        <v>1560.6637416000003</v>
      </c>
      <c r="BE13" s="339">
        <v>1560.66374</v>
      </c>
      <c r="BF13" s="339">
        <v>292.89543735000035</v>
      </c>
      <c r="BG13" s="339">
        <v>299.53089752000045</v>
      </c>
      <c r="BH13" s="339">
        <v>301.87924967000004</v>
      </c>
      <c r="BI13" s="339">
        <v>309.01408748999978</v>
      </c>
      <c r="BJ13" s="339">
        <v>97.359384620000839</v>
      </c>
      <c r="BK13" s="339">
        <v>78.149331899999609</v>
      </c>
      <c r="BL13" s="342">
        <v>89.162629950000763</v>
      </c>
      <c r="BM13" s="342">
        <v>242.39792279999924</v>
      </c>
      <c r="BN13" s="343">
        <v>279.11158754000093</v>
      </c>
      <c r="BO13" s="343">
        <v>242.71002470000076</v>
      </c>
      <c r="BP13" s="343">
        <v>239.62250994000055</v>
      </c>
      <c r="BQ13" s="344">
        <v>238.85057774999999</v>
      </c>
      <c r="BR13" s="344">
        <v>288.69209629999921</v>
      </c>
      <c r="BS13" s="344">
        <v>288.3539262299995</v>
      </c>
      <c r="BT13" s="344">
        <v>285.31039560000039</v>
      </c>
      <c r="BU13" s="344">
        <v>283.52292522999954</v>
      </c>
      <c r="BV13" s="344">
        <v>287.72589609000016</v>
      </c>
      <c r="BW13" s="344">
        <v>320.58430852000049</v>
      </c>
      <c r="BX13" s="344">
        <v>319.96512501000024</v>
      </c>
      <c r="BY13" s="344">
        <v>322.87259355999947</v>
      </c>
      <c r="BZ13" s="344">
        <v>317.08457747999955</v>
      </c>
      <c r="CA13" s="344">
        <v>550.74004232999994</v>
      </c>
      <c r="CB13" s="344">
        <v>340.8012624699993</v>
      </c>
      <c r="CC13" s="344">
        <v>349.45202801000022</v>
      </c>
      <c r="CD13" s="344">
        <v>365.54973088999935</v>
      </c>
      <c r="CE13" s="344">
        <v>354.77126895999908</v>
      </c>
      <c r="CF13" s="344">
        <v>342.14507070999906</v>
      </c>
      <c r="CG13" s="344">
        <v>355.14568842000006</v>
      </c>
      <c r="CH13" s="344">
        <v>364.0218578500004</v>
      </c>
      <c r="CI13" s="344">
        <v>367.58209534000019</v>
      </c>
      <c r="CJ13" s="344">
        <v>377.56093637999913</v>
      </c>
      <c r="CK13" s="344">
        <v>373.86679320000076</v>
      </c>
      <c r="CL13" s="344">
        <v>370.67299979999922</v>
      </c>
      <c r="CM13" s="344">
        <v>375.46031665999982</v>
      </c>
      <c r="CN13" s="345">
        <v>382.29134187999915</v>
      </c>
      <c r="CO13" s="346">
        <v>393.71371192000009</v>
      </c>
      <c r="CP13" s="344">
        <v>393.74170792000007</v>
      </c>
      <c r="CQ13" s="344">
        <v>393.51773987999911</v>
      </c>
      <c r="CR13" s="344">
        <v>390.38218731999967</v>
      </c>
      <c r="CS13" s="344">
        <v>387.13465073999976</v>
      </c>
      <c r="CT13" s="344">
        <v>384.19507021999931</v>
      </c>
      <c r="CU13" s="344">
        <v>389.65429120000073</v>
      </c>
      <c r="CV13" s="344">
        <v>389.40232714999962</v>
      </c>
      <c r="CW13" s="344">
        <v>393.2937718400002</v>
      </c>
      <c r="CX13" s="344">
        <v>387.13465074999999</v>
      </c>
      <c r="CY13" s="344">
        <v>389.31833913999941</v>
      </c>
      <c r="CZ13" s="347">
        <v>395.4214682299995</v>
      </c>
      <c r="DA13" s="346">
        <v>414.59872999999999</v>
      </c>
      <c r="DB13" s="344">
        <v>433.88797999999997</v>
      </c>
      <c r="DC13" s="344">
        <v>425.22118343000034</v>
      </c>
      <c r="DD13" s="344">
        <v>1389.6994560300006</v>
      </c>
      <c r="DE13" s="344">
        <v>1396.6196876599997</v>
      </c>
      <c r="DF13" s="344">
        <v>1427.5569662000009</v>
      </c>
      <c r="DG13" s="344">
        <v>1426.0019849099999</v>
      </c>
      <c r="DH13" s="344">
        <v>1421.4449140900001</v>
      </c>
      <c r="DI13" s="344">
        <v>1431.2146952700004</v>
      </c>
      <c r="DJ13" s="344">
        <v>1437.4823945100002</v>
      </c>
      <c r="DK13" s="344">
        <v>1483.6715046199988</v>
      </c>
      <c r="DL13" s="347">
        <v>1496.4306958600005</v>
      </c>
      <c r="DM13" s="346">
        <v>1488.50777066</v>
      </c>
      <c r="DN13" s="344">
        <v>2405.5687160699995</v>
      </c>
      <c r="DO13" s="344">
        <v>2466.638405879999</v>
      </c>
      <c r="DP13" s="344">
        <v>8151.5909522000011</v>
      </c>
      <c r="DQ13" s="344">
        <v>8221.9983082300005</v>
      </c>
      <c r="DR13" s="344">
        <v>8296.0869462699993</v>
      </c>
      <c r="DS13" s="344">
        <v>8316.7752163900004</v>
      </c>
      <c r="DT13" s="344">
        <v>8335.3479188399997</v>
      </c>
      <c r="DU13" s="344">
        <v>8364.9954243099983</v>
      </c>
      <c r="DV13" s="344">
        <v>8381.515129200001</v>
      </c>
      <c r="DW13" s="344">
        <v>8397.5321973400005</v>
      </c>
      <c r="DX13" s="347">
        <v>8470.2131656900001</v>
      </c>
      <c r="DY13" s="346">
        <v>8476.3971863999977</v>
      </c>
      <c r="DZ13" s="344">
        <v>8464.3427800799982</v>
      </c>
      <c r="EA13" s="344">
        <v>8799.5044610900004</v>
      </c>
      <c r="EB13" s="344">
        <v>9010.638101530003</v>
      </c>
      <c r="EC13" s="344">
        <v>9214.9337758599959</v>
      </c>
      <c r="ED13" s="344">
        <v>9363.9189200399996</v>
      </c>
      <c r="EE13" s="344">
        <v>8805.6879362499985</v>
      </c>
      <c r="EF13" s="344">
        <v>8879.2074664499996</v>
      </c>
      <c r="EG13" s="344">
        <v>8901.4872932599992</v>
      </c>
      <c r="EH13" s="344">
        <v>8964.6604427700004</v>
      </c>
      <c r="EI13" s="344">
        <v>9163.4929422500045</v>
      </c>
      <c r="EJ13" s="344">
        <v>9129.3951890200042</v>
      </c>
      <c r="EK13" s="346">
        <v>10960.608158430001</v>
      </c>
      <c r="EL13" s="344">
        <v>12017.953209870004</v>
      </c>
      <c r="EM13" s="344">
        <v>14929.960229909995</v>
      </c>
      <c r="EN13" s="344">
        <v>15188.48679943</v>
      </c>
      <c r="EO13" s="344">
        <v>15246.041512529999</v>
      </c>
      <c r="EP13" s="344">
        <v>15418.398380270004</v>
      </c>
      <c r="EQ13" s="344">
        <v>16130.372212120003</v>
      </c>
      <c r="ER13" s="344">
        <v>17525.41700596</v>
      </c>
      <c r="ES13" s="344">
        <v>20324.454630029999</v>
      </c>
      <c r="ET13" s="344">
        <v>27630.346773729994</v>
      </c>
      <c r="EU13" s="344">
        <v>27855.633973740005</v>
      </c>
      <c r="EV13" s="347">
        <v>18267.193876700007</v>
      </c>
      <c r="EW13" s="346">
        <v>23037.546508739997</v>
      </c>
      <c r="EX13" s="344">
        <v>23452.295390480005</v>
      </c>
      <c r="EY13" s="344">
        <v>23468.182163559999</v>
      </c>
      <c r="EZ13" s="344">
        <v>23325.649332630004</v>
      </c>
      <c r="FA13" s="344">
        <v>23339.671987479996</v>
      </c>
      <c r="FB13" s="344">
        <v>23361.501198380003</v>
      </c>
      <c r="FC13" s="344">
        <v>23392.83418745999</v>
      </c>
      <c r="FD13" s="344">
        <v>23396.218777800001</v>
      </c>
      <c r="FE13" s="344">
        <v>23587.18556029</v>
      </c>
      <c r="FF13" s="344">
        <v>24356.276480069999</v>
      </c>
      <c r="FG13" s="344">
        <v>24897.312416560006</v>
      </c>
      <c r="FH13" s="347">
        <v>25573.67392057</v>
      </c>
      <c r="FI13" s="346">
        <v>25632.328524889999</v>
      </c>
      <c r="FJ13" s="344">
        <v>26445.450009929991</v>
      </c>
      <c r="FK13" s="344">
        <v>27349.835322780007</v>
      </c>
      <c r="FL13" s="344">
        <v>28004.270586139999</v>
      </c>
      <c r="FM13" s="344">
        <v>29906.572880389998</v>
      </c>
      <c r="FN13" s="344">
        <v>30712.618374440004</v>
      </c>
      <c r="FO13" s="344">
        <v>31646.783587299997</v>
      </c>
      <c r="FP13" s="344">
        <v>33498.829405969998</v>
      </c>
      <c r="FQ13" s="344">
        <v>35158.700905000005</v>
      </c>
      <c r="FR13" s="344">
        <v>35421.240824829998</v>
      </c>
      <c r="FS13" s="344">
        <v>33110.291114170002</v>
      </c>
      <c r="FT13" s="344">
        <v>31416.128758920007</v>
      </c>
      <c r="FU13" s="346">
        <v>32746.502549389999</v>
      </c>
      <c r="FV13" s="344">
        <v>33429.906377549996</v>
      </c>
      <c r="FW13" s="344">
        <v>33720.215673160012</v>
      </c>
      <c r="FX13" s="344">
        <v>2329.2258078099971</v>
      </c>
      <c r="FY13" s="344">
        <v>22828.281802730002</v>
      </c>
      <c r="FZ13" s="344">
        <v>23150.358911649993</v>
      </c>
      <c r="GA13" s="344">
        <v>23376.136043369999</v>
      </c>
      <c r="GB13" s="344">
        <v>25202.686421729984</v>
      </c>
      <c r="GC13" s="341">
        <v>27802.281531689998</v>
      </c>
      <c r="GD13" s="344">
        <v>23969.38</v>
      </c>
      <c r="GE13" s="344">
        <v>24636.422414059984</v>
      </c>
      <c r="GF13" s="347">
        <v>24446.191274259996</v>
      </c>
      <c r="GG13" s="363"/>
      <c r="GH13" s="362"/>
      <c r="GI13" s="363"/>
      <c r="GJ13" s="362"/>
      <c r="GK13" s="363"/>
      <c r="GL13" s="362"/>
    </row>
    <row r="14" spans="1:194" ht="39" customHeight="1" x14ac:dyDescent="0.45">
      <c r="A14" s="334" t="s">
        <v>220</v>
      </c>
      <c r="B14" s="335">
        <v>433.97628098271798</v>
      </c>
      <c r="C14" s="336">
        <v>433.98</v>
      </c>
      <c r="D14" s="337">
        <v>421.57080000000002</v>
      </c>
      <c r="E14" s="338">
        <v>488.59989999999999</v>
      </c>
      <c r="F14" s="339">
        <v>346.58474999999999</v>
      </c>
      <c r="G14" s="340">
        <v>309.26659999999998</v>
      </c>
      <c r="H14" s="341">
        <v>346.58449999999999</v>
      </c>
      <c r="I14" s="341">
        <v>346.58449999999999</v>
      </c>
      <c r="J14" s="341"/>
      <c r="K14" s="364">
        <v>0</v>
      </c>
      <c r="L14" s="365">
        <v>0</v>
      </c>
      <c r="M14" s="365">
        <v>0</v>
      </c>
      <c r="N14" s="364">
        <v>0</v>
      </c>
      <c r="O14" s="365">
        <v>0</v>
      </c>
      <c r="P14" s="365">
        <v>0</v>
      </c>
      <c r="Q14" s="365">
        <v>0</v>
      </c>
      <c r="R14" s="365">
        <v>0</v>
      </c>
      <c r="S14" s="365">
        <v>0</v>
      </c>
      <c r="T14" s="366">
        <v>0</v>
      </c>
      <c r="U14" s="365"/>
      <c r="V14" s="365">
        <v>0</v>
      </c>
      <c r="W14" s="365">
        <v>0</v>
      </c>
      <c r="X14" s="365">
        <v>0</v>
      </c>
      <c r="Y14" s="365">
        <v>0</v>
      </c>
      <c r="Z14" s="365">
        <v>0</v>
      </c>
      <c r="AA14" s="365">
        <v>0</v>
      </c>
      <c r="AB14" s="365">
        <v>0</v>
      </c>
      <c r="AC14" s="365">
        <v>0</v>
      </c>
      <c r="AD14" s="365">
        <v>0</v>
      </c>
      <c r="AE14" s="365">
        <v>0</v>
      </c>
      <c r="AF14" s="365">
        <v>0</v>
      </c>
      <c r="AG14" s="366">
        <v>0</v>
      </c>
      <c r="AH14" s="365"/>
      <c r="AI14" s="339">
        <v>0</v>
      </c>
      <c r="AJ14" s="339">
        <v>0</v>
      </c>
      <c r="AK14" s="339">
        <v>0</v>
      </c>
      <c r="AL14" s="366">
        <v>0</v>
      </c>
      <c r="AM14" s="366">
        <v>0</v>
      </c>
      <c r="AN14" s="366">
        <v>0</v>
      </c>
      <c r="AO14" s="366">
        <v>0</v>
      </c>
      <c r="AP14" s="366">
        <v>0</v>
      </c>
      <c r="AQ14" s="366">
        <v>0</v>
      </c>
      <c r="AR14" s="339">
        <v>0</v>
      </c>
      <c r="AS14" s="339">
        <v>0</v>
      </c>
      <c r="AT14" s="339">
        <v>0</v>
      </c>
      <c r="AU14" s="339"/>
      <c r="AV14" s="339">
        <v>0</v>
      </c>
      <c r="AW14" s="339">
        <v>0</v>
      </c>
      <c r="AX14" s="339">
        <v>0</v>
      </c>
      <c r="AY14" s="339">
        <v>0</v>
      </c>
      <c r="AZ14" s="339">
        <v>0</v>
      </c>
      <c r="BA14" s="339">
        <v>0</v>
      </c>
      <c r="BB14" s="339">
        <v>0</v>
      </c>
      <c r="BC14" s="339">
        <v>0</v>
      </c>
      <c r="BD14" s="339">
        <v>0</v>
      </c>
      <c r="BE14" s="339">
        <v>0</v>
      </c>
      <c r="BF14" s="339">
        <v>0</v>
      </c>
      <c r="BG14" s="169">
        <v>0</v>
      </c>
      <c r="BH14" s="169">
        <v>0</v>
      </c>
      <c r="BI14" s="169">
        <v>0</v>
      </c>
      <c r="BJ14" s="169">
        <v>0</v>
      </c>
      <c r="BK14" s="169">
        <v>0</v>
      </c>
      <c r="BL14" s="169">
        <v>0</v>
      </c>
      <c r="BM14" s="169">
        <v>0</v>
      </c>
      <c r="BN14" s="169">
        <v>0</v>
      </c>
      <c r="BO14" s="169">
        <v>0</v>
      </c>
      <c r="BP14" s="169">
        <v>0</v>
      </c>
      <c r="BQ14" s="344">
        <v>0</v>
      </c>
      <c r="BR14" s="344">
        <v>0</v>
      </c>
      <c r="BS14" s="344">
        <v>0</v>
      </c>
      <c r="BT14" s="344">
        <v>0</v>
      </c>
      <c r="BU14" s="344">
        <v>0</v>
      </c>
      <c r="BV14" s="344">
        <v>0</v>
      </c>
      <c r="BW14" s="344">
        <v>0</v>
      </c>
      <c r="BX14" s="344">
        <v>0</v>
      </c>
      <c r="BY14" s="344">
        <v>0</v>
      </c>
      <c r="BZ14" s="344">
        <v>0</v>
      </c>
      <c r="CA14" s="344">
        <v>0</v>
      </c>
      <c r="CB14" s="344">
        <v>0</v>
      </c>
      <c r="CC14" s="344">
        <v>0</v>
      </c>
      <c r="CD14" s="344">
        <v>0</v>
      </c>
      <c r="CE14" s="344">
        <v>0</v>
      </c>
      <c r="CF14" s="344">
        <v>0</v>
      </c>
      <c r="CG14" s="344">
        <v>0</v>
      </c>
      <c r="CH14" s="344">
        <v>0</v>
      </c>
      <c r="CI14" s="344">
        <v>0</v>
      </c>
      <c r="CJ14" s="344">
        <v>0</v>
      </c>
      <c r="CK14" s="344">
        <v>0</v>
      </c>
      <c r="CL14" s="344">
        <v>0</v>
      </c>
      <c r="CM14" s="344">
        <v>0</v>
      </c>
      <c r="CN14" s="345">
        <v>0</v>
      </c>
      <c r="CO14" s="346">
        <v>0</v>
      </c>
      <c r="CP14" s="344">
        <v>0</v>
      </c>
      <c r="CQ14" s="344">
        <v>0</v>
      </c>
      <c r="CR14" s="344">
        <v>0</v>
      </c>
      <c r="CS14" s="344">
        <v>0</v>
      </c>
      <c r="CT14" s="344">
        <v>0</v>
      </c>
      <c r="CU14" s="344">
        <v>0</v>
      </c>
      <c r="CV14" s="344">
        <v>0</v>
      </c>
      <c r="CW14" s="344">
        <v>0</v>
      </c>
      <c r="CX14" s="344">
        <v>0</v>
      </c>
      <c r="CY14" s="344">
        <v>0</v>
      </c>
      <c r="CZ14" s="347">
        <v>0</v>
      </c>
      <c r="DA14" s="346">
        <v>0</v>
      </c>
      <c r="DB14" s="344">
        <v>0</v>
      </c>
      <c r="DC14" s="344">
        <v>0</v>
      </c>
      <c r="DD14" s="344">
        <v>0</v>
      </c>
      <c r="DE14" s="344">
        <v>0</v>
      </c>
      <c r="DF14" s="344">
        <v>0</v>
      </c>
      <c r="DG14" s="344">
        <v>0</v>
      </c>
      <c r="DH14" s="344">
        <v>0</v>
      </c>
      <c r="DI14" s="344">
        <v>0</v>
      </c>
      <c r="DJ14" s="344">
        <v>0</v>
      </c>
      <c r="DK14" s="344">
        <v>0</v>
      </c>
      <c r="DL14" s="347">
        <v>0</v>
      </c>
      <c r="DM14" s="346">
        <v>0</v>
      </c>
      <c r="DN14" s="344">
        <v>0</v>
      </c>
      <c r="DO14" s="344">
        <v>0</v>
      </c>
      <c r="DP14" s="344">
        <v>0</v>
      </c>
      <c r="DQ14" s="344">
        <v>0</v>
      </c>
      <c r="DR14" s="344">
        <v>0</v>
      </c>
      <c r="DS14" s="344">
        <v>0</v>
      </c>
      <c r="DT14" s="344">
        <v>0</v>
      </c>
      <c r="DU14" s="344">
        <v>0</v>
      </c>
      <c r="DV14" s="344">
        <v>0</v>
      </c>
      <c r="DW14" s="344">
        <v>0</v>
      </c>
      <c r="DX14" s="347">
        <v>0</v>
      </c>
      <c r="DY14" s="346">
        <v>0</v>
      </c>
      <c r="DZ14" s="344">
        <v>0</v>
      </c>
      <c r="EA14" s="344">
        <v>0</v>
      </c>
      <c r="EB14" s="344">
        <v>0</v>
      </c>
      <c r="EC14" s="344">
        <v>0</v>
      </c>
      <c r="ED14" s="344">
        <v>0</v>
      </c>
      <c r="EE14" s="344">
        <v>0</v>
      </c>
      <c r="EF14" s="344">
        <v>0</v>
      </c>
      <c r="EG14" s="344">
        <v>0</v>
      </c>
      <c r="EH14" s="344">
        <v>0</v>
      </c>
      <c r="EI14" s="344">
        <v>0</v>
      </c>
      <c r="EJ14" s="344">
        <v>0</v>
      </c>
      <c r="EK14" s="346">
        <v>0</v>
      </c>
      <c r="EL14" s="344">
        <v>0</v>
      </c>
      <c r="EM14" s="344">
        <v>0</v>
      </c>
      <c r="EN14" s="344">
        <v>0</v>
      </c>
      <c r="EO14" s="344">
        <v>0</v>
      </c>
      <c r="EP14" s="344">
        <v>0</v>
      </c>
      <c r="EQ14" s="344">
        <v>0</v>
      </c>
      <c r="ER14" s="344">
        <v>0</v>
      </c>
      <c r="ES14" s="344">
        <v>0</v>
      </c>
      <c r="ET14" s="344">
        <v>0</v>
      </c>
      <c r="EU14" s="344">
        <v>0</v>
      </c>
      <c r="EV14" s="347">
        <v>0</v>
      </c>
      <c r="EW14" s="346">
        <v>0</v>
      </c>
      <c r="EX14" s="344">
        <v>0</v>
      </c>
      <c r="EY14" s="344">
        <v>0</v>
      </c>
      <c r="EZ14" s="344">
        <v>0</v>
      </c>
      <c r="FA14" s="344">
        <v>0</v>
      </c>
      <c r="FB14" s="344">
        <v>0</v>
      </c>
      <c r="FC14" s="344">
        <v>0</v>
      </c>
      <c r="FD14" s="344">
        <v>0</v>
      </c>
      <c r="FE14" s="344">
        <v>0</v>
      </c>
      <c r="FF14" s="344">
        <v>0</v>
      </c>
      <c r="FG14" s="344">
        <v>0</v>
      </c>
      <c r="FH14" s="347">
        <v>0</v>
      </c>
      <c r="FI14" s="346">
        <v>0</v>
      </c>
      <c r="FJ14" s="344">
        <v>0</v>
      </c>
      <c r="FK14" s="344">
        <v>0</v>
      </c>
      <c r="FL14" s="344">
        <v>0</v>
      </c>
      <c r="FM14" s="344">
        <v>0</v>
      </c>
      <c r="FN14" s="344">
        <v>0</v>
      </c>
      <c r="FO14" s="344">
        <v>0</v>
      </c>
      <c r="FP14" s="344">
        <v>0</v>
      </c>
      <c r="FQ14" s="344">
        <v>0</v>
      </c>
      <c r="FR14" s="344">
        <v>0</v>
      </c>
      <c r="FS14" s="344">
        <v>0</v>
      </c>
      <c r="FT14" s="344">
        <v>0</v>
      </c>
      <c r="FU14" s="346">
        <v>0</v>
      </c>
      <c r="FV14" s="344">
        <v>0</v>
      </c>
      <c r="FW14" s="344">
        <v>0</v>
      </c>
      <c r="FX14" s="344">
        <v>0</v>
      </c>
      <c r="FY14" s="344">
        <v>0</v>
      </c>
      <c r="FZ14" s="344">
        <v>0</v>
      </c>
      <c r="GA14" s="344">
        <v>0</v>
      </c>
      <c r="GB14" s="344">
        <v>0</v>
      </c>
      <c r="GC14" s="344">
        <v>0</v>
      </c>
      <c r="GD14" s="344">
        <v>0</v>
      </c>
      <c r="GE14" s="344">
        <v>0</v>
      </c>
      <c r="GF14" s="347">
        <v>0</v>
      </c>
      <c r="GG14" s="363"/>
      <c r="GH14" s="362"/>
      <c r="GI14" s="363"/>
      <c r="GJ14" s="362"/>
      <c r="GK14" s="363"/>
      <c r="GL14" s="362"/>
    </row>
    <row r="15" spans="1:194" s="288" customFormat="1" ht="39" customHeight="1" x14ac:dyDescent="0.45">
      <c r="A15" s="351" t="s">
        <v>221</v>
      </c>
      <c r="B15" s="352">
        <v>11.596841800356003</v>
      </c>
      <c r="C15" s="353">
        <v>14.32</v>
      </c>
      <c r="D15" s="354">
        <v>16.528400000000001</v>
      </c>
      <c r="E15" s="355">
        <v>19.034800000000001</v>
      </c>
      <c r="F15" s="356">
        <v>249.53</v>
      </c>
      <c r="G15" s="357">
        <v>497.54169999999999</v>
      </c>
      <c r="H15" s="358">
        <v>709.04070000000002</v>
      </c>
      <c r="I15" s="358">
        <v>1045.5797</v>
      </c>
      <c r="J15" s="358"/>
      <c r="K15" s="358">
        <v>964.00729999999999</v>
      </c>
      <c r="L15" s="356">
        <v>880.2183</v>
      </c>
      <c r="M15" s="356">
        <v>907.47519999999997</v>
      </c>
      <c r="N15" s="358">
        <v>877.32180000000005</v>
      </c>
      <c r="O15" s="356">
        <v>1070.8217999999999</v>
      </c>
      <c r="P15" s="356">
        <v>1025.6958</v>
      </c>
      <c r="Q15" s="358">
        <v>1089.98940907</v>
      </c>
      <c r="R15" s="356">
        <v>856.11027624000008</v>
      </c>
      <c r="S15" s="356">
        <v>754.56046335000008</v>
      </c>
      <c r="T15" s="356">
        <v>849.55683168000007</v>
      </c>
      <c r="U15" s="356"/>
      <c r="V15" s="356">
        <v>853.26286375000007</v>
      </c>
      <c r="W15" s="356">
        <v>857.27282462000005</v>
      </c>
      <c r="X15" s="356">
        <v>1036.6693285700001</v>
      </c>
      <c r="Y15" s="356">
        <v>1026.0245381500001</v>
      </c>
      <c r="Z15" s="356">
        <v>1271.91726855</v>
      </c>
      <c r="AA15" s="356">
        <v>1078.3403437299999</v>
      </c>
      <c r="AB15" s="356">
        <v>1079.9173617699998</v>
      </c>
      <c r="AC15" s="356">
        <v>1081.2723353399999</v>
      </c>
      <c r="AD15" s="356">
        <v>1464.80445119</v>
      </c>
      <c r="AE15" s="356">
        <v>1585.50018716</v>
      </c>
      <c r="AF15" s="356">
        <v>1394.6857310099999</v>
      </c>
      <c r="AG15" s="356">
        <v>1859.98258364</v>
      </c>
      <c r="AH15" s="356"/>
      <c r="AI15" s="356">
        <v>1869.8515561799998</v>
      </c>
      <c r="AJ15" s="356">
        <v>1857.8210500499999</v>
      </c>
      <c r="AK15" s="356">
        <v>2185.82044232</v>
      </c>
      <c r="AL15" s="356">
        <v>1188.0964867100001</v>
      </c>
      <c r="AM15" s="356">
        <v>1032.4578387199999</v>
      </c>
      <c r="AN15" s="356">
        <v>1395.40188689</v>
      </c>
      <c r="AO15" s="356">
        <v>1481.6794504299999</v>
      </c>
      <c r="AP15" s="356">
        <v>1495.1796241500001</v>
      </c>
      <c r="AQ15" s="356">
        <v>3532.5435369400002</v>
      </c>
      <c r="AR15" s="356">
        <v>3479.7911833100002</v>
      </c>
      <c r="AS15" s="356">
        <v>3435.7475529200001</v>
      </c>
      <c r="AT15" s="356">
        <v>3303.8411592200005</v>
      </c>
      <c r="AU15" s="356"/>
      <c r="AV15" s="356">
        <v>3089.29415191</v>
      </c>
      <c r="AW15" s="356">
        <v>3099.8574015299996</v>
      </c>
      <c r="AX15" s="356">
        <v>3193.1410656000003</v>
      </c>
      <c r="AY15" s="356">
        <v>3247.4701132800001</v>
      </c>
      <c r="AZ15" s="356">
        <v>3262.6015858599999</v>
      </c>
      <c r="BA15" s="356">
        <v>3549.9091546300001</v>
      </c>
      <c r="BB15" s="356">
        <v>3819.4175800000003</v>
      </c>
      <c r="BC15" s="356">
        <v>3927.7362802999996</v>
      </c>
      <c r="BD15" s="356">
        <v>3983.3575300500002</v>
      </c>
      <c r="BE15" s="356">
        <v>3983.35754</v>
      </c>
      <c r="BF15" s="356">
        <v>3803.56206492</v>
      </c>
      <c r="BG15" s="356">
        <v>3802.3832748199993</v>
      </c>
      <c r="BH15" s="356">
        <v>3906.4502868700001</v>
      </c>
      <c r="BI15" s="356">
        <v>3864.4830927900002</v>
      </c>
      <c r="BJ15" s="356">
        <v>3833.57110973</v>
      </c>
      <c r="BK15" s="356">
        <v>4021.2080303299999</v>
      </c>
      <c r="BL15" s="367">
        <v>4028.0863683400003</v>
      </c>
      <c r="BM15" s="367">
        <v>3932.2441837099996</v>
      </c>
      <c r="BN15" s="368">
        <v>3799.8821056499996</v>
      </c>
      <c r="BO15" s="368">
        <v>3868.8363306599995</v>
      </c>
      <c r="BP15" s="368">
        <v>3877.3184928699998</v>
      </c>
      <c r="BQ15" s="243">
        <v>3826.2352094399998</v>
      </c>
      <c r="BR15" s="243">
        <v>3825.9553015399997</v>
      </c>
      <c r="BS15" s="243">
        <v>3818.8435504799995</v>
      </c>
      <c r="BT15" s="243">
        <v>3825.0152399600001</v>
      </c>
      <c r="BU15" s="243">
        <v>3827.7362590799999</v>
      </c>
      <c r="BV15" s="243">
        <v>3841.0508711099997</v>
      </c>
      <c r="BW15" s="243">
        <v>3836.4288975900004</v>
      </c>
      <c r="BX15" s="243">
        <v>3867.837623330001</v>
      </c>
      <c r="BY15" s="243">
        <v>3779.6967541100003</v>
      </c>
      <c r="BZ15" s="243">
        <v>3884.2879355600003</v>
      </c>
      <c r="CA15" s="243">
        <v>3886.5807394500002</v>
      </c>
      <c r="CB15" s="243">
        <v>4063.4640645099998</v>
      </c>
      <c r="CC15" s="243">
        <v>4092.8392759099997</v>
      </c>
      <c r="CD15" s="243">
        <v>4097.8723827200001</v>
      </c>
      <c r="CE15" s="243">
        <v>4095.4122453000004</v>
      </c>
      <c r="CF15" s="243">
        <v>4068.8903222200001</v>
      </c>
      <c r="CG15" s="243">
        <v>4242.4199286800003</v>
      </c>
      <c r="CH15" s="243">
        <v>4437.9738151599995</v>
      </c>
      <c r="CI15" s="243">
        <v>4388.0029729400003</v>
      </c>
      <c r="CJ15" s="243">
        <v>4385.6438595</v>
      </c>
      <c r="CK15" s="243">
        <v>4576.4413486799995</v>
      </c>
      <c r="CL15" s="243">
        <v>4631.9513711500003</v>
      </c>
      <c r="CM15" s="243">
        <v>4623.17756766</v>
      </c>
      <c r="CN15" s="369">
        <v>4712.3935339200007</v>
      </c>
      <c r="CO15" s="331">
        <v>4732.2311507700006</v>
      </c>
      <c r="CP15" s="243">
        <v>4846.9439422100004</v>
      </c>
      <c r="CQ15" s="243">
        <v>4821.3327645600002</v>
      </c>
      <c r="CR15" s="243">
        <v>4687.9255486599995</v>
      </c>
      <c r="CS15" s="243">
        <v>4742.9984071300014</v>
      </c>
      <c r="CT15" s="243">
        <v>5288.0164176099997</v>
      </c>
      <c r="CU15" s="243">
        <v>5273.0365382700002</v>
      </c>
      <c r="CV15" s="243">
        <v>5346.3888398299996</v>
      </c>
      <c r="CW15" s="243">
        <v>5227.3436670200008</v>
      </c>
      <c r="CX15" s="243">
        <v>5339.3003624900002</v>
      </c>
      <c r="CY15" s="243">
        <v>5301.1114365100002</v>
      </c>
      <c r="CZ15" s="244">
        <v>5242.7030855500007</v>
      </c>
      <c r="DA15" s="331">
        <v>5507.1918700000006</v>
      </c>
      <c r="DB15" s="243">
        <v>5489.8995600000007</v>
      </c>
      <c r="DC15" s="243">
        <v>5418.1575565700005</v>
      </c>
      <c r="DD15" s="243">
        <v>5167.0696046699995</v>
      </c>
      <c r="DE15" s="243">
        <v>5027.6130714899991</v>
      </c>
      <c r="DF15" s="243">
        <v>5189.4986569299999</v>
      </c>
      <c r="DG15" s="243">
        <v>5137.9768478899996</v>
      </c>
      <c r="DH15" s="243">
        <v>5186.7968589599996</v>
      </c>
      <c r="DI15" s="243">
        <v>4985.2387328899995</v>
      </c>
      <c r="DJ15" s="243">
        <v>4952.4841649599994</v>
      </c>
      <c r="DK15" s="243">
        <v>4868.3959527699999</v>
      </c>
      <c r="DL15" s="244">
        <v>4970.0937586200007</v>
      </c>
      <c r="DM15" s="331">
        <v>4895.442499329999</v>
      </c>
      <c r="DN15" s="243">
        <v>4836.05696154</v>
      </c>
      <c r="DO15" s="243">
        <v>4878.3384333499998</v>
      </c>
      <c r="DP15" s="243">
        <v>5146.3000336599998</v>
      </c>
      <c r="DQ15" s="243">
        <v>5007.6555033699997</v>
      </c>
      <c r="DR15" s="243">
        <v>4974.4476966700004</v>
      </c>
      <c r="DS15" s="243">
        <v>5023.9556655600009</v>
      </c>
      <c r="DT15" s="243">
        <v>5168.5445092099999</v>
      </c>
      <c r="DU15" s="243">
        <v>5322.9387309200001</v>
      </c>
      <c r="DV15" s="243">
        <v>5781.5539862899996</v>
      </c>
      <c r="DW15" s="243">
        <v>5467.0637008099993</v>
      </c>
      <c r="DX15" s="244">
        <v>5439.7293718199999</v>
      </c>
      <c r="DY15" s="331">
        <v>5547.5389910399999</v>
      </c>
      <c r="DZ15" s="243">
        <v>5930.8729350899994</v>
      </c>
      <c r="EA15" s="243">
        <v>5960.4738929899995</v>
      </c>
      <c r="EB15" s="243">
        <v>5881.4670402299998</v>
      </c>
      <c r="EC15" s="243">
        <v>6047.2869825399994</v>
      </c>
      <c r="ED15" s="243">
        <v>7783.7350705499985</v>
      </c>
      <c r="EE15" s="243">
        <v>7370.5918708499994</v>
      </c>
      <c r="EF15" s="243">
        <v>7383.4741360600001</v>
      </c>
      <c r="EG15" s="243">
        <v>7307.7225803299989</v>
      </c>
      <c r="EH15" s="243">
        <v>7047.3080021900005</v>
      </c>
      <c r="EI15" s="243">
        <v>6805.6610690099997</v>
      </c>
      <c r="EJ15" s="243">
        <v>6735.0851836000002</v>
      </c>
      <c r="EK15" s="331">
        <v>6837.1540576300004</v>
      </c>
      <c r="EL15" s="243">
        <v>8033.5318055400003</v>
      </c>
      <c r="EM15" s="243">
        <v>8054.1905247999994</v>
      </c>
      <c r="EN15" s="243">
        <v>8144.1626852999998</v>
      </c>
      <c r="EO15" s="243">
        <v>8251.7876985399998</v>
      </c>
      <c r="EP15" s="243">
        <v>8218.5873938900004</v>
      </c>
      <c r="EQ15" s="243">
        <v>8496.8562134700005</v>
      </c>
      <c r="ER15" s="243">
        <v>8790.7339111599995</v>
      </c>
      <c r="ES15" s="243">
        <v>8844.8789653300009</v>
      </c>
      <c r="ET15" s="243">
        <v>9049.1645297199993</v>
      </c>
      <c r="EU15" s="243">
        <v>9083.6035804099993</v>
      </c>
      <c r="EV15" s="244">
        <v>15234.191031190003</v>
      </c>
      <c r="EW15" s="331">
        <v>8232.4331858900005</v>
      </c>
      <c r="EX15" s="243">
        <v>8082.3722611600006</v>
      </c>
      <c r="EY15" s="243">
        <v>14988.097448419998</v>
      </c>
      <c r="EZ15" s="243">
        <v>14923.666631230002</v>
      </c>
      <c r="FA15" s="243">
        <v>14974.647935629995</v>
      </c>
      <c r="FB15" s="243">
        <v>14921.530451950002</v>
      </c>
      <c r="FC15" s="243">
        <v>15241.354107749996</v>
      </c>
      <c r="FD15" s="243">
        <v>15509.52953998</v>
      </c>
      <c r="FE15" s="243">
        <v>15410.550127130004</v>
      </c>
      <c r="FF15" s="243">
        <v>15498.55955457</v>
      </c>
      <c r="FG15" s="243">
        <v>8680.3818389999997</v>
      </c>
      <c r="FH15" s="244">
        <v>9273.5200662400021</v>
      </c>
      <c r="FI15" s="331">
        <v>9382.6349785500006</v>
      </c>
      <c r="FJ15" s="243">
        <v>9277.7655078500011</v>
      </c>
      <c r="FK15" s="243">
        <v>9398.0724472399997</v>
      </c>
      <c r="FL15" s="243">
        <v>9371.4146311900004</v>
      </c>
      <c r="FM15" s="243">
        <v>9472.1967531799983</v>
      </c>
      <c r="FN15" s="243">
        <v>9524.3315203000002</v>
      </c>
      <c r="FO15" s="243">
        <v>10111.64036838</v>
      </c>
      <c r="FP15" s="243">
        <v>10083.06793279</v>
      </c>
      <c r="FQ15" s="243">
        <v>10356.358987840002</v>
      </c>
      <c r="FR15" s="243">
        <v>10229.446724760002</v>
      </c>
      <c r="FS15" s="243">
        <v>10062.44447851</v>
      </c>
      <c r="FT15" s="243">
        <v>10549.902844700002</v>
      </c>
      <c r="FU15" s="331">
        <v>10515.696783789999</v>
      </c>
      <c r="FV15" s="243">
        <v>10528.248537810001</v>
      </c>
      <c r="FW15" s="243">
        <v>10600.221414010004</v>
      </c>
      <c r="FX15" s="243">
        <v>10583.407943600001</v>
      </c>
      <c r="FY15" s="243">
        <v>10677.99536832</v>
      </c>
      <c r="FZ15" s="243">
        <v>10624.852080740002</v>
      </c>
      <c r="GA15" s="243">
        <v>10891.769534479999</v>
      </c>
      <c r="GB15" s="243">
        <v>10808.851903480001</v>
      </c>
      <c r="GC15" s="243">
        <v>11029.466255320001</v>
      </c>
      <c r="GD15" s="243">
        <v>11175.587044920001</v>
      </c>
      <c r="GE15" s="243">
        <v>11212.521792000001</v>
      </c>
      <c r="GF15" s="244">
        <v>12068.333775800002</v>
      </c>
      <c r="GG15" s="370"/>
      <c r="GH15" s="363"/>
      <c r="GI15" s="350"/>
      <c r="GJ15" s="363"/>
      <c r="GK15" s="363"/>
    </row>
    <row r="16" spans="1:194" s="288" customFormat="1" ht="39" customHeight="1" x14ac:dyDescent="0.45">
      <c r="A16" s="351" t="s">
        <v>222</v>
      </c>
      <c r="B16" s="352">
        <v>10.3</v>
      </c>
      <c r="C16" s="353">
        <v>3.36</v>
      </c>
      <c r="D16" s="354">
        <v>2.5070000000000001</v>
      </c>
      <c r="E16" s="371">
        <v>-48.485799999999998</v>
      </c>
      <c r="F16" s="356">
        <v>395.22989999999999</v>
      </c>
      <c r="G16" s="357">
        <v>113.39700000000001</v>
      </c>
      <c r="H16" s="358">
        <v>117.95950000000001</v>
      </c>
      <c r="I16" s="358">
        <v>133.07499999999999</v>
      </c>
      <c r="J16" s="358"/>
      <c r="K16" s="358">
        <v>117.96680000000001</v>
      </c>
      <c r="L16" s="356">
        <v>123.67700000000001</v>
      </c>
      <c r="M16" s="356">
        <v>113.9178</v>
      </c>
      <c r="N16" s="358">
        <v>120.88330000000001</v>
      </c>
      <c r="O16" s="356">
        <v>163.5917</v>
      </c>
      <c r="P16" s="356">
        <v>135.078</v>
      </c>
      <c r="Q16" s="358">
        <v>136.76033118000001</v>
      </c>
      <c r="R16" s="356">
        <v>143.46435746</v>
      </c>
      <c r="S16" s="356">
        <v>103.44636751000002</v>
      </c>
      <c r="T16" s="356">
        <v>105.13748696</v>
      </c>
      <c r="U16" s="356"/>
      <c r="V16" s="356">
        <v>107.69507175000001</v>
      </c>
      <c r="W16" s="356">
        <v>103.5480709</v>
      </c>
      <c r="X16" s="356">
        <v>101.49014680000001</v>
      </c>
      <c r="Y16" s="356">
        <v>83.449385970000009</v>
      </c>
      <c r="Z16" s="356">
        <v>33.447286410000004</v>
      </c>
      <c r="AA16" s="356">
        <v>33.430894139999999</v>
      </c>
      <c r="AB16" s="356">
        <v>33.481210609999998</v>
      </c>
      <c r="AC16" s="356">
        <v>78.776542629999994</v>
      </c>
      <c r="AD16" s="356">
        <v>37.547462209999999</v>
      </c>
      <c r="AE16" s="356">
        <v>38.384929559999996</v>
      </c>
      <c r="AF16" s="356">
        <v>87.488202480000012</v>
      </c>
      <c r="AG16" s="356">
        <v>90.564718249999999</v>
      </c>
      <c r="AH16" s="356"/>
      <c r="AI16" s="356">
        <v>35.45127505</v>
      </c>
      <c r="AJ16" s="356">
        <v>34.43663119</v>
      </c>
      <c r="AK16" s="356">
        <v>123.43557453</v>
      </c>
      <c r="AL16" s="356">
        <v>51.402848039999995</v>
      </c>
      <c r="AM16" s="356">
        <v>165.77967717999999</v>
      </c>
      <c r="AN16" s="356">
        <v>188.4486915</v>
      </c>
      <c r="AO16" s="356">
        <v>160.40819663999997</v>
      </c>
      <c r="AP16" s="356">
        <v>238.79039282999997</v>
      </c>
      <c r="AQ16" s="356">
        <v>851.0423634</v>
      </c>
      <c r="AR16" s="356">
        <v>317.53786442000001</v>
      </c>
      <c r="AS16" s="356">
        <v>328.90856818999998</v>
      </c>
      <c r="AT16" s="356">
        <v>803.14434059000018</v>
      </c>
      <c r="AU16" s="356"/>
      <c r="AV16" s="356">
        <v>205.86429043999996</v>
      </c>
      <c r="AW16" s="356">
        <v>181.0497857</v>
      </c>
      <c r="AX16" s="356">
        <v>166.6065533</v>
      </c>
      <c r="AY16" s="356">
        <v>498.20501284000005</v>
      </c>
      <c r="AZ16" s="356">
        <v>198.02610068000001</v>
      </c>
      <c r="BA16" s="356">
        <v>259.38523496999994</v>
      </c>
      <c r="BB16" s="356">
        <v>241.37868</v>
      </c>
      <c r="BC16" s="356">
        <v>487.27364410000001</v>
      </c>
      <c r="BD16" s="356">
        <v>331.65785620999992</v>
      </c>
      <c r="BE16" s="356">
        <v>331.65785999999997</v>
      </c>
      <c r="BF16" s="356">
        <v>467.46006592000003</v>
      </c>
      <c r="BG16" s="356">
        <v>1383.40814333</v>
      </c>
      <c r="BH16" s="356">
        <v>278.82537452000003</v>
      </c>
      <c r="BI16" s="356">
        <v>384.62731659000008</v>
      </c>
      <c r="BJ16" s="356">
        <v>1801.2666933799999</v>
      </c>
      <c r="BK16" s="356">
        <v>1762.7403267000004</v>
      </c>
      <c r="BL16" s="367">
        <v>2449.1320365500005</v>
      </c>
      <c r="BM16" s="367">
        <v>2481.4744069300004</v>
      </c>
      <c r="BN16" s="368">
        <v>2018.5201359</v>
      </c>
      <c r="BO16" s="368">
        <v>2332.3044699799998</v>
      </c>
      <c r="BP16" s="368">
        <v>2022.6261719299998</v>
      </c>
      <c r="BQ16" s="243">
        <v>2243.3584148099999</v>
      </c>
      <c r="BR16" s="243">
        <v>1290.5389803499997</v>
      </c>
      <c r="BS16" s="243">
        <v>1809.1055986899999</v>
      </c>
      <c r="BT16" s="243">
        <v>2004.18438808</v>
      </c>
      <c r="BU16" s="243">
        <v>2219.5536903300003</v>
      </c>
      <c r="BV16" s="243">
        <v>2994.0776705100002</v>
      </c>
      <c r="BW16" s="243">
        <v>2964.4761857400003</v>
      </c>
      <c r="BX16" s="243">
        <v>3164.4751798299999</v>
      </c>
      <c r="BY16" s="243">
        <v>4138.2097214400001</v>
      </c>
      <c r="BZ16" s="243">
        <v>4458.4113959100005</v>
      </c>
      <c r="CA16" s="243">
        <v>5358.1277590399986</v>
      </c>
      <c r="CB16" s="243">
        <v>5545.5096368999994</v>
      </c>
      <c r="CC16" s="243">
        <v>5288.4961900599992</v>
      </c>
      <c r="CD16" s="243">
        <v>4536.1469601999997</v>
      </c>
      <c r="CE16" s="243">
        <v>4652.7987507899988</v>
      </c>
      <c r="CF16" s="243">
        <v>4552.8030525599997</v>
      </c>
      <c r="CG16" s="243">
        <v>4617.0857814899991</v>
      </c>
      <c r="CH16" s="243">
        <v>4570.0676053699999</v>
      </c>
      <c r="CI16" s="243">
        <v>4825.8477106299988</v>
      </c>
      <c r="CJ16" s="243">
        <v>4766.5005503400007</v>
      </c>
      <c r="CK16" s="243">
        <v>4745.3159979399998</v>
      </c>
      <c r="CL16" s="243">
        <v>5178.75500904</v>
      </c>
      <c r="CM16" s="243">
        <v>4973.2397082099988</v>
      </c>
      <c r="CN16" s="369">
        <v>6180.5377603499992</v>
      </c>
      <c r="CO16" s="331">
        <v>5132.4717121699996</v>
      </c>
      <c r="CP16" s="243">
        <v>5955.6385905199995</v>
      </c>
      <c r="CQ16" s="243">
        <v>6626.7227779099985</v>
      </c>
      <c r="CR16" s="243">
        <v>6074.8884414999984</v>
      </c>
      <c r="CS16" s="243">
        <v>6067.8522708699993</v>
      </c>
      <c r="CT16" s="243">
        <v>6921.4360890599992</v>
      </c>
      <c r="CU16" s="243">
        <v>6192.1900885699997</v>
      </c>
      <c r="CV16" s="243">
        <v>6825.5510230599994</v>
      </c>
      <c r="CW16" s="243">
        <v>7011.5758851499995</v>
      </c>
      <c r="CX16" s="243">
        <v>7106.4409682699988</v>
      </c>
      <c r="CY16" s="243">
        <v>5992.0148304899994</v>
      </c>
      <c r="CZ16" s="244">
        <v>5659.8969608299994</v>
      </c>
      <c r="DA16" s="331">
        <v>5260.4834900000005</v>
      </c>
      <c r="DB16" s="243">
        <v>5377.8909699999995</v>
      </c>
      <c r="DC16" s="243">
        <v>5524.1599680999989</v>
      </c>
      <c r="DD16" s="243">
        <v>5873.3468968599991</v>
      </c>
      <c r="DE16" s="243">
        <v>5729.3468368499998</v>
      </c>
      <c r="DF16" s="243">
        <v>5770.3468368599979</v>
      </c>
      <c r="DG16" s="243">
        <v>5730.3826658899998</v>
      </c>
      <c r="DH16" s="243">
        <v>5776.3029273500006</v>
      </c>
      <c r="DI16" s="243">
        <v>5533.6995685000002</v>
      </c>
      <c r="DJ16" s="243">
        <v>5295.8008386900001</v>
      </c>
      <c r="DK16" s="243">
        <v>5275.8019468899993</v>
      </c>
      <c r="DL16" s="244">
        <v>5260.8782912500001</v>
      </c>
      <c r="DM16" s="331">
        <v>5260.3818341899987</v>
      </c>
      <c r="DN16" s="243">
        <v>5251.6021103299991</v>
      </c>
      <c r="DO16" s="243">
        <v>5132.4104986399989</v>
      </c>
      <c r="DP16" s="243">
        <v>5132.4113850599997</v>
      </c>
      <c r="DQ16" s="243">
        <v>4954.411728529999</v>
      </c>
      <c r="DR16" s="243">
        <v>4947.5620537599998</v>
      </c>
      <c r="DS16" s="243">
        <v>4927.7799555799993</v>
      </c>
      <c r="DT16" s="243">
        <v>5277.0725954499994</v>
      </c>
      <c r="DU16" s="243">
        <v>5428.6180018899986</v>
      </c>
      <c r="DV16" s="243">
        <v>5428.5794429899988</v>
      </c>
      <c r="DW16" s="243">
        <v>5428.5794430099986</v>
      </c>
      <c r="DX16" s="244">
        <v>5736.5794430299984</v>
      </c>
      <c r="DY16" s="331">
        <v>5495.9708454000001</v>
      </c>
      <c r="DZ16" s="243">
        <v>5413.5061772199988</v>
      </c>
      <c r="EA16" s="243">
        <v>5318.1238004399993</v>
      </c>
      <c r="EB16" s="243">
        <v>5318.123950449999</v>
      </c>
      <c r="EC16" s="243">
        <v>5302.146332459999</v>
      </c>
      <c r="ED16" s="243">
        <v>7117.4145125099994</v>
      </c>
      <c r="EE16" s="243">
        <v>5178.5177434599982</v>
      </c>
      <c r="EF16" s="243">
        <v>5178.5177434500001</v>
      </c>
      <c r="EG16" s="243">
        <v>5178.5158224799998</v>
      </c>
      <c r="EH16" s="243">
        <v>5178.5158224999986</v>
      </c>
      <c r="EI16" s="243">
        <v>4950.4158224800003</v>
      </c>
      <c r="EJ16" s="243">
        <v>6825.7263457999998</v>
      </c>
      <c r="EK16" s="331">
        <v>4982.4677379999994</v>
      </c>
      <c r="EL16" s="243">
        <v>5232.4677380599996</v>
      </c>
      <c r="EM16" s="243">
        <v>6517.4657707899996</v>
      </c>
      <c r="EN16" s="243">
        <v>5561.5020066199995</v>
      </c>
      <c r="EO16" s="243">
        <v>4996.5020066299985</v>
      </c>
      <c r="EP16" s="243">
        <v>4996.5020066299985</v>
      </c>
      <c r="EQ16" s="243">
        <v>4991.8005954399996</v>
      </c>
      <c r="ER16" s="243">
        <v>4991.8005955100016</v>
      </c>
      <c r="ES16" s="243">
        <v>6831.7964292300012</v>
      </c>
      <c r="ET16" s="243">
        <v>4967.7464770400002</v>
      </c>
      <c r="EU16" s="243">
        <v>4970.6034507699997</v>
      </c>
      <c r="EV16" s="244">
        <v>5328.3665814899996</v>
      </c>
      <c r="EW16" s="331">
        <v>5299.9111173499987</v>
      </c>
      <c r="EX16" s="243">
        <v>5299.8037017800007</v>
      </c>
      <c r="EY16" s="243">
        <v>5328.03845559</v>
      </c>
      <c r="EZ16" s="243">
        <v>5327.9294914399998</v>
      </c>
      <c r="FA16" s="243">
        <v>5327.8220758800007</v>
      </c>
      <c r="FB16" s="243">
        <v>5294.5089474799997</v>
      </c>
      <c r="FC16" s="243">
        <v>5293.7612939699993</v>
      </c>
      <c r="FD16" s="243">
        <v>4943.6449782999998</v>
      </c>
      <c r="FE16" s="243">
        <v>4623.0235616299997</v>
      </c>
      <c r="FF16" s="243">
        <v>4623.5332561299983</v>
      </c>
      <c r="FG16" s="243">
        <v>4623.4134160499998</v>
      </c>
      <c r="FH16" s="244">
        <v>4782.1422387900002</v>
      </c>
      <c r="FI16" s="331">
        <v>4279.8996642599996</v>
      </c>
      <c r="FJ16" s="243">
        <v>4356.8712308799995</v>
      </c>
      <c r="FK16" s="243">
        <v>4230.7113536699999</v>
      </c>
      <c r="FL16" s="243">
        <v>4230.5836059200001</v>
      </c>
      <c r="FM16" s="243">
        <v>4242.8508770999988</v>
      </c>
      <c r="FN16" s="243">
        <v>4205.3239084799998</v>
      </c>
      <c r="FO16" s="243">
        <v>4205.1777122000003</v>
      </c>
      <c r="FP16" s="243">
        <v>4205.0453341999992</v>
      </c>
      <c r="FQ16" s="243">
        <v>4205.041672379999</v>
      </c>
      <c r="FR16" s="243">
        <v>3895.3093795999998</v>
      </c>
      <c r="FS16" s="243">
        <v>3794.0514875999997</v>
      </c>
      <c r="FT16" s="243">
        <v>5635.2226859100001</v>
      </c>
      <c r="FU16" s="331">
        <v>5120.9530803899997</v>
      </c>
      <c r="FV16" s="243">
        <v>3757.3551209400002</v>
      </c>
      <c r="FW16" s="243">
        <v>4297.8419408199989</v>
      </c>
      <c r="FX16" s="243">
        <v>4297.6987710299991</v>
      </c>
      <c r="FY16" s="243">
        <v>4297.5554241299997</v>
      </c>
      <c r="FZ16" s="243">
        <v>4297.9060839900003</v>
      </c>
      <c r="GA16" s="243">
        <v>4297.2632568900008</v>
      </c>
      <c r="GB16" s="243">
        <v>4291.4388224300001</v>
      </c>
      <c r="GC16" s="243">
        <v>4291.2827708699997</v>
      </c>
      <c r="GD16" s="243">
        <v>4290.7878562399992</v>
      </c>
      <c r="GE16" s="243">
        <v>4290.6341694099992</v>
      </c>
      <c r="GF16" s="244">
        <v>4290.4300305300003</v>
      </c>
      <c r="GG16" s="370"/>
      <c r="GH16" s="363"/>
      <c r="GI16" s="350"/>
      <c r="GJ16" s="363"/>
      <c r="GK16" s="363"/>
    </row>
    <row r="17" spans="1:193" s="288" customFormat="1" ht="39" customHeight="1" thickBot="1" x14ac:dyDescent="0.5">
      <c r="A17" s="351" t="s">
        <v>223</v>
      </c>
      <c r="B17" s="352">
        <v>274.18</v>
      </c>
      <c r="C17" s="353">
        <v>259.33999999999997</v>
      </c>
      <c r="D17" s="354">
        <v>388.51190000000003</v>
      </c>
      <c r="E17" s="355">
        <v>299.35890000000001</v>
      </c>
      <c r="F17" s="356">
        <v>398.17529999999999</v>
      </c>
      <c r="G17" s="357">
        <v>630.64840000000004</v>
      </c>
      <c r="H17" s="358">
        <v>477.18860000000001</v>
      </c>
      <c r="I17" s="358">
        <v>551.37689999999998</v>
      </c>
      <c r="J17" s="358"/>
      <c r="K17" s="358">
        <v>620.30579999999998</v>
      </c>
      <c r="L17" s="356">
        <v>690.82669999999996</v>
      </c>
      <c r="M17" s="356">
        <v>602.71749999999997</v>
      </c>
      <c r="N17" s="358">
        <v>861.8442</v>
      </c>
      <c r="O17" s="356">
        <v>672.62360000000001</v>
      </c>
      <c r="P17" s="356">
        <v>725.12829999999997</v>
      </c>
      <c r="Q17" s="358">
        <v>843.68302247000065</v>
      </c>
      <c r="R17" s="356">
        <v>769.09621319999917</v>
      </c>
      <c r="S17" s="356">
        <v>1114.2761393600006</v>
      </c>
      <c r="T17" s="356">
        <v>1107.8089557999999</v>
      </c>
      <c r="U17" s="356"/>
      <c r="V17" s="356">
        <v>936.01408868000067</v>
      </c>
      <c r="W17" s="356">
        <v>953.48828702999992</v>
      </c>
      <c r="X17" s="356">
        <v>1085.6670223900012</v>
      </c>
      <c r="Y17" s="356">
        <v>982.76921815000071</v>
      </c>
      <c r="Z17" s="356">
        <v>795.20282269000063</v>
      </c>
      <c r="AA17" s="356">
        <v>1713.8452785800002</v>
      </c>
      <c r="AB17" s="356">
        <v>1310.5870470200005</v>
      </c>
      <c r="AC17" s="356">
        <v>2084.4068690599988</v>
      </c>
      <c r="AD17" s="356">
        <v>1591.0361839900008</v>
      </c>
      <c r="AE17" s="356">
        <v>1505.68893637</v>
      </c>
      <c r="AF17" s="356">
        <v>1708.0381175</v>
      </c>
      <c r="AG17" s="356">
        <v>2221.4439380800004</v>
      </c>
      <c r="AH17" s="356"/>
      <c r="AI17" s="356">
        <v>2450.8606358200013</v>
      </c>
      <c r="AJ17" s="356">
        <v>2496.2755505399996</v>
      </c>
      <c r="AK17" s="356">
        <v>2179.3765698800003</v>
      </c>
      <c r="AL17" s="356">
        <v>3379.9056172999976</v>
      </c>
      <c r="AM17" s="356">
        <v>4047.0089973099989</v>
      </c>
      <c r="AN17" s="356">
        <v>4354.284754559998</v>
      </c>
      <c r="AO17" s="356">
        <v>4730.6680894199999</v>
      </c>
      <c r="AP17" s="356">
        <v>5330.2654777200014</v>
      </c>
      <c r="AQ17" s="356">
        <v>3748.4203914200011</v>
      </c>
      <c r="AR17" s="356">
        <v>3442.362243009999</v>
      </c>
      <c r="AS17" s="356">
        <v>2741.1132264199996</v>
      </c>
      <c r="AT17" s="356">
        <v>3758.1488349299993</v>
      </c>
      <c r="AU17" s="356"/>
      <c r="AV17" s="356">
        <v>4052.0043783700007</v>
      </c>
      <c r="AW17" s="356">
        <v>3817.801477460001</v>
      </c>
      <c r="AX17" s="356">
        <v>2659.4771786399992</v>
      </c>
      <c r="AY17" s="356">
        <v>2607.8092669700009</v>
      </c>
      <c r="AZ17" s="356">
        <v>5311.7107210799968</v>
      </c>
      <c r="BA17" s="356">
        <v>6612.4822980699983</v>
      </c>
      <c r="BB17" s="356">
        <v>73303.872340000002</v>
      </c>
      <c r="BC17" s="356">
        <v>6535.8627824099976</v>
      </c>
      <c r="BD17" s="356">
        <v>8907.1465430699991</v>
      </c>
      <c r="BE17" s="356">
        <v>8907.1465400000016</v>
      </c>
      <c r="BF17" s="356">
        <v>8697.4104052000002</v>
      </c>
      <c r="BG17" s="356">
        <v>8322.5219539199952</v>
      </c>
      <c r="BH17" s="356">
        <v>7111.5359533699975</v>
      </c>
      <c r="BI17" s="356">
        <v>4886.3398709599996</v>
      </c>
      <c r="BJ17" s="356">
        <v>2728.5403329799956</v>
      </c>
      <c r="BK17" s="356">
        <v>827.4243301899977</v>
      </c>
      <c r="BL17" s="367">
        <v>1943.135853149998</v>
      </c>
      <c r="BM17" s="367">
        <v>4787.5004993200009</v>
      </c>
      <c r="BN17" s="368">
        <v>4308.1058168099989</v>
      </c>
      <c r="BO17" s="368">
        <v>4337.4154721799969</v>
      </c>
      <c r="BP17" s="368">
        <v>4702.6963364899993</v>
      </c>
      <c r="BQ17" s="243">
        <v>5296.5166326699991</v>
      </c>
      <c r="BR17" s="243">
        <v>5658.6530150799954</v>
      </c>
      <c r="BS17" s="243">
        <v>3719.7861015600001</v>
      </c>
      <c r="BT17" s="243">
        <v>6358.2648921</v>
      </c>
      <c r="BU17" s="243">
        <v>5164.3590190000014</v>
      </c>
      <c r="BV17" s="243">
        <v>5086.335428880001</v>
      </c>
      <c r="BW17" s="243">
        <v>6912.8787057300024</v>
      </c>
      <c r="BX17" s="243">
        <v>7398.8292305199984</v>
      </c>
      <c r="BY17" s="243">
        <v>6800.9180936999965</v>
      </c>
      <c r="BZ17" s="243">
        <v>6562.1016487699981</v>
      </c>
      <c r="CA17" s="243">
        <v>7145.4961751399969</v>
      </c>
      <c r="CB17" s="243">
        <v>6439.83344339</v>
      </c>
      <c r="CC17" s="243">
        <v>6747.4479364599956</v>
      </c>
      <c r="CD17" s="243">
        <v>7230.9511086099956</v>
      </c>
      <c r="CE17" s="243">
        <v>8618.3445808499964</v>
      </c>
      <c r="CF17" s="243">
        <v>7947.4441676399983</v>
      </c>
      <c r="CG17" s="243">
        <v>6898.5880186700024</v>
      </c>
      <c r="CH17" s="243">
        <v>7164.9966187100008</v>
      </c>
      <c r="CI17" s="243">
        <v>5654.4274776900002</v>
      </c>
      <c r="CJ17" s="243">
        <v>4952.9567841599974</v>
      </c>
      <c r="CK17" s="243">
        <v>5113.6438177799964</v>
      </c>
      <c r="CL17" s="243">
        <v>5482.6630166299974</v>
      </c>
      <c r="CM17" s="243">
        <v>4963.5390379699975</v>
      </c>
      <c r="CN17" s="369">
        <v>6251.7818568900011</v>
      </c>
      <c r="CO17" s="331">
        <v>5469.8916026299976</v>
      </c>
      <c r="CP17" s="243">
        <v>5888.5400061899982</v>
      </c>
      <c r="CQ17" s="243">
        <v>7153.2956209799968</v>
      </c>
      <c r="CR17" s="243">
        <v>7845.2551786499998</v>
      </c>
      <c r="CS17" s="243">
        <v>7920.587929319996</v>
      </c>
      <c r="CT17" s="243">
        <v>8155.6852692700004</v>
      </c>
      <c r="CU17" s="243">
        <v>8730.5566865199999</v>
      </c>
      <c r="CV17" s="243">
        <v>9060.5897581099998</v>
      </c>
      <c r="CW17" s="243">
        <v>9237.5465014400015</v>
      </c>
      <c r="CX17" s="243">
        <v>10078.954988959998</v>
      </c>
      <c r="CY17" s="243">
        <v>10360.075654189999</v>
      </c>
      <c r="CZ17" s="244">
        <v>11828.284264630003</v>
      </c>
      <c r="DA17" s="331">
        <v>8819.3517400000001</v>
      </c>
      <c r="DB17" s="243">
        <v>8069.6007700000009</v>
      </c>
      <c r="DC17" s="243">
        <v>7798.2966027100028</v>
      </c>
      <c r="DD17" s="243">
        <v>11079.327079570001</v>
      </c>
      <c r="DE17" s="243">
        <v>10058.043916379993</v>
      </c>
      <c r="DF17" s="243">
        <v>10167.755240489993</v>
      </c>
      <c r="DG17" s="243">
        <v>10461.073855669996</v>
      </c>
      <c r="DH17" s="243">
        <v>10666.677872220003</v>
      </c>
      <c r="DI17" s="243">
        <v>10726.116383549996</v>
      </c>
      <c r="DJ17" s="243">
        <v>9272.2334281399999</v>
      </c>
      <c r="DK17" s="243">
        <v>9461.0073922400043</v>
      </c>
      <c r="DL17" s="244">
        <v>12876.469049110006</v>
      </c>
      <c r="DM17" s="331">
        <v>12550.569609700002</v>
      </c>
      <c r="DN17" s="243">
        <v>12367.276362150002</v>
      </c>
      <c r="DO17" s="243">
        <v>17387.771034130004</v>
      </c>
      <c r="DP17" s="243">
        <v>18370.705575779994</v>
      </c>
      <c r="DQ17" s="243">
        <v>18426.48744600001</v>
      </c>
      <c r="DR17" s="243">
        <v>18437.242249260016</v>
      </c>
      <c r="DS17" s="243">
        <v>18378.349646410006</v>
      </c>
      <c r="DT17" s="243">
        <v>18471.129724890008</v>
      </c>
      <c r="DU17" s="243">
        <v>18707.736825799999</v>
      </c>
      <c r="DV17" s="243">
        <v>18129.411242830003</v>
      </c>
      <c r="DW17" s="243">
        <v>18261.664174820009</v>
      </c>
      <c r="DX17" s="244">
        <v>18806.705497520008</v>
      </c>
      <c r="DY17" s="331">
        <v>30210.890711939988</v>
      </c>
      <c r="DZ17" s="243">
        <v>29805.443303499997</v>
      </c>
      <c r="EA17" s="243">
        <v>32306.683455840004</v>
      </c>
      <c r="EB17" s="243">
        <v>31934.720387840003</v>
      </c>
      <c r="EC17" s="243">
        <v>32064.689115260011</v>
      </c>
      <c r="ED17" s="243">
        <v>22099.707040760015</v>
      </c>
      <c r="EE17" s="243">
        <v>25177.406661350014</v>
      </c>
      <c r="EF17" s="243">
        <v>26066.613563719995</v>
      </c>
      <c r="EG17" s="243">
        <v>25372.082719580016</v>
      </c>
      <c r="EH17" s="243">
        <v>25444.318041380004</v>
      </c>
      <c r="EI17" s="243">
        <v>26010.758536089998</v>
      </c>
      <c r="EJ17" s="243">
        <v>27649.752567680007</v>
      </c>
      <c r="EK17" s="331">
        <v>37933.646101839971</v>
      </c>
      <c r="EL17" s="243">
        <v>37574.403357680007</v>
      </c>
      <c r="EM17" s="243">
        <v>39974.853689520001</v>
      </c>
      <c r="EN17" s="243">
        <v>45270.936979890008</v>
      </c>
      <c r="EO17" s="243">
        <v>45440.889171959978</v>
      </c>
      <c r="EP17" s="243">
        <v>45403.831173840001</v>
      </c>
      <c r="EQ17" s="243">
        <v>41902.46216824001</v>
      </c>
      <c r="ER17" s="243">
        <v>39611.68636129002</v>
      </c>
      <c r="ES17" s="243">
        <v>42360.842965729971</v>
      </c>
      <c r="ET17" s="243">
        <v>53345.482873359979</v>
      </c>
      <c r="EU17" s="243">
        <v>56831.899620830016</v>
      </c>
      <c r="EV17" s="244">
        <v>50238.674108899999</v>
      </c>
      <c r="EW17" s="331">
        <v>43640.202716959961</v>
      </c>
      <c r="EX17" s="243">
        <v>48790.108946079985</v>
      </c>
      <c r="EY17" s="243">
        <v>57524.034160469964</v>
      </c>
      <c r="EZ17" s="243">
        <v>57852.906527639971</v>
      </c>
      <c r="FA17" s="243">
        <v>58419.434634880017</v>
      </c>
      <c r="FB17" s="243">
        <v>60636.149700339964</v>
      </c>
      <c r="FC17" s="243">
        <v>64347.331727319986</v>
      </c>
      <c r="FD17" s="243">
        <v>45559.349334660001</v>
      </c>
      <c r="FE17" s="243">
        <v>40380.871166580007</v>
      </c>
      <c r="FF17" s="243">
        <v>42054.103175830016</v>
      </c>
      <c r="FG17" s="243">
        <v>36366.721294859999</v>
      </c>
      <c r="FH17" s="244">
        <v>29380.135670320004</v>
      </c>
      <c r="FI17" s="331">
        <v>60615.243034579995</v>
      </c>
      <c r="FJ17" s="243">
        <v>29323.632439500001</v>
      </c>
      <c r="FK17" s="243">
        <v>61454.406141539985</v>
      </c>
      <c r="FL17" s="243">
        <v>65359.411002999994</v>
      </c>
      <c r="FM17" s="243">
        <v>60183.676241919973</v>
      </c>
      <c r="FN17" s="243">
        <v>55863.434969070004</v>
      </c>
      <c r="FO17" s="243">
        <v>53233.098789739968</v>
      </c>
      <c r="FP17" s="243">
        <v>64372.551332389958</v>
      </c>
      <c r="FQ17" s="243">
        <v>57535.944255690039</v>
      </c>
      <c r="FR17" s="243">
        <v>71110.650157720011</v>
      </c>
      <c r="FS17" s="243">
        <v>69455.867435159977</v>
      </c>
      <c r="FT17" s="243">
        <v>24501.915076829995</v>
      </c>
      <c r="FU17" s="331">
        <v>86059.98250437004</v>
      </c>
      <c r="FV17" s="243">
        <v>75310.946486929955</v>
      </c>
      <c r="FW17" s="243">
        <v>76707.415807139958</v>
      </c>
      <c r="FX17" s="243">
        <v>77521.884307119952</v>
      </c>
      <c r="FY17" s="243">
        <v>63038.201112519993</v>
      </c>
      <c r="FZ17" s="243">
        <v>61770.74172903</v>
      </c>
      <c r="GA17" s="243">
        <v>65739.99131656994</v>
      </c>
      <c r="GB17" s="243">
        <v>59704.327637529983</v>
      </c>
      <c r="GC17" s="243">
        <v>58691.036729290005</v>
      </c>
      <c r="GD17" s="243">
        <v>56989.620120510001</v>
      </c>
      <c r="GE17" s="243">
        <v>48836.562738319997</v>
      </c>
      <c r="GF17" s="244">
        <v>41412.9391435</v>
      </c>
      <c r="GG17" s="370"/>
      <c r="GH17" s="363"/>
      <c r="GI17" s="350"/>
      <c r="GJ17" s="363"/>
      <c r="GK17" s="363"/>
    </row>
    <row r="18" spans="1:193" ht="39" customHeight="1" thickBot="1" x14ac:dyDescent="0.5">
      <c r="A18" s="372" t="s">
        <v>195</v>
      </c>
      <c r="B18" s="373">
        <v>3272.03</v>
      </c>
      <c r="C18" s="374">
        <v>3900.92</v>
      </c>
      <c r="D18" s="375">
        <v>5469</v>
      </c>
      <c r="E18" s="376">
        <v>6212.5608000000002</v>
      </c>
      <c r="F18" s="377">
        <v>8147.5420000000004</v>
      </c>
      <c r="G18" s="378">
        <v>10823.29</v>
      </c>
      <c r="H18" s="379">
        <v>11276.4599</v>
      </c>
      <c r="I18" s="379">
        <v>11930.9283</v>
      </c>
      <c r="J18" s="379"/>
      <c r="K18" s="379">
        <v>11442.751700000001</v>
      </c>
      <c r="L18" s="380">
        <v>11973.0708</v>
      </c>
      <c r="M18" s="380">
        <v>11689.6551</v>
      </c>
      <c r="N18" s="379">
        <v>12111.3184</v>
      </c>
      <c r="O18" s="380">
        <v>11973.3869</v>
      </c>
      <c r="P18" s="380">
        <v>11863.940699999999</v>
      </c>
      <c r="Q18" s="379">
        <v>12479.864188549998</v>
      </c>
      <c r="R18" s="380">
        <v>13090.888076670002</v>
      </c>
      <c r="S18" s="380">
        <v>13234.822141640001</v>
      </c>
      <c r="T18" s="380">
        <v>13578.43854626</v>
      </c>
      <c r="U18" s="380"/>
      <c r="V18" s="380">
        <v>12514.266090319999</v>
      </c>
      <c r="W18" s="380">
        <v>12980.37936981</v>
      </c>
      <c r="X18" s="380">
        <v>13358.252797790003</v>
      </c>
      <c r="Y18" s="380">
        <v>13006.202873920001</v>
      </c>
      <c r="Z18" s="380">
        <v>13122.574839870002</v>
      </c>
      <c r="AA18" s="380">
        <v>14021.494563690001</v>
      </c>
      <c r="AB18" s="380">
        <v>13145.71459446</v>
      </c>
      <c r="AC18" s="380">
        <v>13979.50759071</v>
      </c>
      <c r="AD18" s="380">
        <v>14165.245065579998</v>
      </c>
      <c r="AE18" s="380">
        <v>16096.01010204</v>
      </c>
      <c r="AF18" s="380">
        <v>16158.5316965</v>
      </c>
      <c r="AG18" s="380">
        <v>18076.988002009999</v>
      </c>
      <c r="AH18" s="380"/>
      <c r="AI18" s="380">
        <v>18475.143524230003</v>
      </c>
      <c r="AJ18" s="380">
        <v>17984.142121229997</v>
      </c>
      <c r="AK18" s="380">
        <v>18057.531629779998</v>
      </c>
      <c r="AL18" s="380">
        <v>17815.02401981</v>
      </c>
      <c r="AM18" s="380">
        <v>17835.105441160002</v>
      </c>
      <c r="AN18" s="380">
        <v>18594.810965389996</v>
      </c>
      <c r="AO18" s="380">
        <v>21466.980358089997</v>
      </c>
      <c r="AP18" s="380">
        <v>22584.508600050001</v>
      </c>
      <c r="AQ18" s="380">
        <v>23558.024212910004</v>
      </c>
      <c r="AR18" s="380">
        <v>22903.553762469997</v>
      </c>
      <c r="AS18" s="380">
        <v>23858.374998939998</v>
      </c>
      <c r="AT18" s="380">
        <v>25665.264551550001</v>
      </c>
      <c r="AU18" s="380"/>
      <c r="AV18" s="380">
        <v>24645.033507610009</v>
      </c>
      <c r="AW18" s="380">
        <v>25220.008331140001</v>
      </c>
      <c r="AX18" s="380">
        <v>24445.726945959999</v>
      </c>
      <c r="AY18" s="380">
        <v>25811.407521510002</v>
      </c>
      <c r="AZ18" s="380">
        <v>28321.931720009998</v>
      </c>
      <c r="BA18" s="380">
        <v>29925.175468149999</v>
      </c>
      <c r="BB18" s="380">
        <v>96733.742820000014</v>
      </c>
      <c r="BC18" s="380">
        <v>32082.656034429998</v>
      </c>
      <c r="BD18" s="380">
        <v>39776.134653339999</v>
      </c>
      <c r="BE18" s="380">
        <v>39776.134669999999</v>
      </c>
      <c r="BF18" s="380">
        <v>36742.901150260004</v>
      </c>
      <c r="BG18" s="380">
        <v>39248.235081840001</v>
      </c>
      <c r="BH18" s="380">
        <v>37131.011488639997</v>
      </c>
      <c r="BI18" s="380">
        <v>34357.582791780005</v>
      </c>
      <c r="BJ18" s="380">
        <v>34733.148903959998</v>
      </c>
      <c r="BK18" s="380">
        <v>28984.522786799997</v>
      </c>
      <c r="BL18" s="381">
        <v>33782.370743359999</v>
      </c>
      <c r="BM18" s="381">
        <v>35268.754685680004</v>
      </c>
      <c r="BN18" s="381">
        <v>38989.505820600003</v>
      </c>
      <c r="BO18" s="381">
        <v>40636.563667179988</v>
      </c>
      <c r="BP18" s="381">
        <v>40199.788063300002</v>
      </c>
      <c r="BQ18" s="382">
        <v>42063.300660209999</v>
      </c>
      <c r="BR18" s="382">
        <v>40052.120182109997</v>
      </c>
      <c r="BS18" s="382">
        <v>38911.452219180006</v>
      </c>
      <c r="BT18" s="382">
        <v>42628.677410170007</v>
      </c>
      <c r="BU18" s="382">
        <v>40210.921934720012</v>
      </c>
      <c r="BV18" s="382">
        <v>40165.580628609998</v>
      </c>
      <c r="BW18" s="382">
        <v>41097.598614240007</v>
      </c>
      <c r="BX18" s="382">
        <v>41140.334676550003</v>
      </c>
      <c r="BY18" s="382">
        <v>41019.581253009994</v>
      </c>
      <c r="BZ18" s="382">
        <v>45661.274438170003</v>
      </c>
      <c r="CA18" s="382">
        <v>51723.410143119996</v>
      </c>
      <c r="CB18" s="382">
        <v>52485.682039359999</v>
      </c>
      <c r="CC18" s="382">
        <v>54084.71173201999</v>
      </c>
      <c r="CD18" s="382">
        <v>55029.892793209998</v>
      </c>
      <c r="CE18" s="382">
        <v>55406.374730399999</v>
      </c>
      <c r="CF18" s="382">
        <v>61659.093250049991</v>
      </c>
      <c r="CG18" s="382">
        <v>60807.400047880008</v>
      </c>
      <c r="CH18" s="382">
        <v>60568.1625403</v>
      </c>
      <c r="CI18" s="382">
        <v>57724.734278040007</v>
      </c>
      <c r="CJ18" s="382">
        <v>55292.281860580006</v>
      </c>
      <c r="CK18" s="382">
        <v>54449.589777810004</v>
      </c>
      <c r="CL18" s="382">
        <v>55526.642990230008</v>
      </c>
      <c r="CM18" s="382">
        <v>56760.750572109988</v>
      </c>
      <c r="CN18" s="383">
        <v>59999.328667720009</v>
      </c>
      <c r="CO18" s="384">
        <v>56309.074208860002</v>
      </c>
      <c r="CP18" s="382">
        <v>56750.68261399999</v>
      </c>
      <c r="CQ18" s="382">
        <v>59004.28023638</v>
      </c>
      <c r="CR18" s="382">
        <v>58752.740145470001</v>
      </c>
      <c r="CS18" s="382">
        <v>62853.721820989995</v>
      </c>
      <c r="CT18" s="382">
        <v>62726.802605650009</v>
      </c>
      <c r="CU18" s="382">
        <v>61849.482204550004</v>
      </c>
      <c r="CV18" s="382">
        <v>61994.484846310006</v>
      </c>
      <c r="CW18" s="382">
        <v>62353.613217160011</v>
      </c>
      <c r="CX18" s="382">
        <v>61563.671422419997</v>
      </c>
      <c r="CY18" s="382">
        <v>66236.011088839994</v>
      </c>
      <c r="CZ18" s="385">
        <v>68382.161939590005</v>
      </c>
      <c r="DA18" s="384">
        <v>63269.569810000001</v>
      </c>
      <c r="DB18" s="382">
        <v>62878.044329999997</v>
      </c>
      <c r="DC18" s="382">
        <v>78435.30571298</v>
      </c>
      <c r="DD18" s="382">
        <v>79542.942388420008</v>
      </c>
      <c r="DE18" s="382">
        <v>77095.515512419996</v>
      </c>
      <c r="DF18" s="382">
        <v>77043.844734140002</v>
      </c>
      <c r="DG18" s="382">
        <v>75441.001030599989</v>
      </c>
      <c r="DH18" s="382">
        <v>76337.292934430006</v>
      </c>
      <c r="DI18" s="382">
        <v>74554.699730780005</v>
      </c>
      <c r="DJ18" s="382">
        <v>73427.704845209999</v>
      </c>
      <c r="DK18" s="382">
        <v>73290.720485950005</v>
      </c>
      <c r="DL18" s="385">
        <v>79976.177038600013</v>
      </c>
      <c r="DM18" s="384">
        <v>78613.289615720001</v>
      </c>
      <c r="DN18" s="382">
        <v>81937.066478760011</v>
      </c>
      <c r="DO18" s="382">
        <v>94536.659437599985</v>
      </c>
      <c r="DP18" s="382">
        <v>106187.09220254999</v>
      </c>
      <c r="DQ18" s="382">
        <v>109117.23199740001</v>
      </c>
      <c r="DR18" s="382">
        <v>105948.10455661002</v>
      </c>
      <c r="DS18" s="382">
        <v>103923.56797689</v>
      </c>
      <c r="DT18" s="382">
        <v>102742.16827803999</v>
      </c>
      <c r="DU18" s="382">
        <v>111006.63148858002</v>
      </c>
      <c r="DV18" s="382">
        <v>114242.80025038001</v>
      </c>
      <c r="DW18" s="382">
        <v>111657.8823824</v>
      </c>
      <c r="DX18" s="385">
        <v>115665.82288413</v>
      </c>
      <c r="DY18" s="384">
        <v>128492.31602874998</v>
      </c>
      <c r="DZ18" s="382">
        <v>127387.37757125001</v>
      </c>
      <c r="EA18" s="382">
        <v>127784.02778610001</v>
      </c>
      <c r="EB18" s="382">
        <v>142658.52882741002</v>
      </c>
      <c r="EC18" s="382">
        <v>145684.77285141</v>
      </c>
      <c r="ED18" s="382">
        <v>137851.68520891003</v>
      </c>
      <c r="EE18" s="382">
        <v>136584.12148384002</v>
      </c>
      <c r="EF18" s="382">
        <v>142089.31374272998</v>
      </c>
      <c r="EG18" s="382">
        <v>136958.82093886004</v>
      </c>
      <c r="EH18" s="382">
        <v>137542.63829203998</v>
      </c>
      <c r="EI18" s="382">
        <v>134682.37285265001</v>
      </c>
      <c r="EJ18" s="382">
        <v>135814.22122790001</v>
      </c>
      <c r="EK18" s="384">
        <f t="shared" ref="EK18:FH18" si="3">EK17+EK16+EK15+EK10+EK4</f>
        <v>147975.70353796997</v>
      </c>
      <c r="EL18" s="382">
        <f t="shared" si="3"/>
        <v>153878.29739027002</v>
      </c>
      <c r="EM18" s="382">
        <f t="shared" si="3"/>
        <v>161358.21632549001</v>
      </c>
      <c r="EN18" s="382">
        <f t="shared" si="3"/>
        <v>161787.36779427002</v>
      </c>
      <c r="EO18" s="382">
        <f t="shared" si="3"/>
        <v>157058.17873890998</v>
      </c>
      <c r="EP18" s="382">
        <f t="shared" si="3"/>
        <v>154839.27074707</v>
      </c>
      <c r="EQ18" s="382">
        <f t="shared" si="3"/>
        <v>151951.65620408003</v>
      </c>
      <c r="ER18" s="382">
        <f t="shared" si="3"/>
        <v>158138.64015203004</v>
      </c>
      <c r="ES18" s="382">
        <f t="shared" si="3"/>
        <v>167945.86050248999</v>
      </c>
      <c r="ET18" s="382">
        <f t="shared" si="3"/>
        <v>204541.09982457996</v>
      </c>
      <c r="EU18" s="382">
        <f t="shared" si="3"/>
        <v>203995.49032004</v>
      </c>
      <c r="EV18" s="385">
        <f t="shared" si="3"/>
        <v>210797.93075062003</v>
      </c>
      <c r="EW18" s="384">
        <f t="shared" si="3"/>
        <v>209804.93056439995</v>
      </c>
      <c r="EX18" s="382">
        <f t="shared" si="3"/>
        <v>216957.47542634001</v>
      </c>
      <c r="EY18" s="382">
        <f t="shared" si="3"/>
        <v>223485.49056578998</v>
      </c>
      <c r="EZ18" s="382">
        <f t="shared" si="3"/>
        <v>224385.23623442999</v>
      </c>
      <c r="FA18" s="382">
        <f t="shared" si="3"/>
        <v>233265.72534743001</v>
      </c>
      <c r="FB18" s="382">
        <f t="shared" si="3"/>
        <v>228918.94828799999</v>
      </c>
      <c r="FC18" s="382">
        <f t="shared" si="3"/>
        <v>231227.79845886998</v>
      </c>
      <c r="FD18" s="382">
        <f t="shared" si="3"/>
        <v>209418.62439163998</v>
      </c>
      <c r="FE18" s="382">
        <f t="shared" si="3"/>
        <v>174200.93420957003</v>
      </c>
      <c r="FF18" s="382">
        <f t="shared" si="3"/>
        <v>182835.83156009001</v>
      </c>
      <c r="FG18" s="382">
        <f t="shared" si="3"/>
        <v>169268.07426568001</v>
      </c>
      <c r="FH18" s="385">
        <f t="shared" si="3"/>
        <v>174983.22845183001</v>
      </c>
      <c r="FI18" s="384">
        <v>212781.74473223998</v>
      </c>
      <c r="FJ18" s="382">
        <v>184069.12258281998</v>
      </c>
      <c r="FK18" s="382">
        <v>215941.01978016997</v>
      </c>
      <c r="FL18" s="382">
        <v>228647.42034067996</v>
      </c>
      <c r="FM18" s="382">
        <v>227241.30597393995</v>
      </c>
      <c r="FN18" s="382">
        <v>232068.3945234</v>
      </c>
      <c r="FO18" s="382">
        <v>239626.74525674994</v>
      </c>
      <c r="FP18" s="382">
        <v>254990.37415931994</v>
      </c>
      <c r="FQ18" s="382">
        <v>257288.21805939006</v>
      </c>
      <c r="FR18" s="382">
        <v>272773.33487269998</v>
      </c>
      <c r="FS18" s="382">
        <v>264433.55886618997</v>
      </c>
      <c r="FT18" s="382">
        <v>231322.65906793004</v>
      </c>
      <c r="FU18" s="384">
        <v>301260.23861657002</v>
      </c>
      <c r="FV18" s="382">
        <v>300263.61967193999</v>
      </c>
      <c r="FW18" s="382">
        <v>313398.10587822995</v>
      </c>
      <c r="FX18" s="382">
        <v>278551.17411672999</v>
      </c>
      <c r="FY18" s="382">
        <v>248307.78569322001</v>
      </c>
      <c r="FZ18" s="382">
        <v>252265.92198802999</v>
      </c>
      <c r="GA18" s="382">
        <v>252294.49588835993</v>
      </c>
      <c r="GB18" s="382">
        <v>255807.13367263004</v>
      </c>
      <c r="GC18" s="382">
        <f>GC4+GC10+GC15+GC16+GC17</f>
        <v>278321.90156337002</v>
      </c>
      <c r="GD18" s="382">
        <f>GD4+GD10+GD15+GD16+GD17</f>
        <v>256538.95995743002</v>
      </c>
      <c r="GE18" s="382">
        <f t="shared" ref="GE18:GF18" si="4">GE4+GE10+GE15+GE16+GE17</f>
        <v>255051.59872323004</v>
      </c>
      <c r="GF18" s="385">
        <f t="shared" si="4"/>
        <v>270578.56481879001</v>
      </c>
      <c r="GG18" s="370"/>
      <c r="GH18" s="363"/>
      <c r="GI18" s="350"/>
      <c r="GJ18" s="363"/>
      <c r="GK18" s="363"/>
    </row>
    <row r="19" spans="1:193" ht="41.25" customHeight="1" thickTop="1" x14ac:dyDescent="0.45">
      <c r="A19" s="285"/>
      <c r="N19" s="386"/>
      <c r="O19" s="386"/>
      <c r="P19" s="386"/>
      <c r="Q19" s="386"/>
      <c r="AA19" s="356"/>
      <c r="BS19" s="292"/>
      <c r="FU19" s="344"/>
      <c r="FV19" s="344"/>
      <c r="FW19" s="344"/>
      <c r="FX19" s="344"/>
      <c r="FY19" s="344"/>
      <c r="FZ19" s="344"/>
      <c r="GA19" s="344"/>
      <c r="GB19" s="344"/>
      <c r="GC19" s="344"/>
      <c r="GD19" s="344"/>
      <c r="GE19" s="344"/>
      <c r="GF19" s="344"/>
    </row>
    <row r="20" spans="1:193" ht="39" customHeight="1" x14ac:dyDescent="0.45">
      <c r="CE20" s="344"/>
      <c r="CF20" s="344"/>
      <c r="CG20" s="344"/>
      <c r="CH20" s="344"/>
    </row>
    <row r="21" spans="1:193" ht="18.5" x14ac:dyDescent="0.45"/>
    <row r="22" spans="1:193" ht="18.5" x14ac:dyDescent="0.45">
      <c r="FY22" s="387"/>
      <c r="FZ22" s="387"/>
      <c r="GA22" s="387"/>
      <c r="GB22" s="387"/>
      <c r="GC22" s="387"/>
      <c r="GD22" s="387"/>
      <c r="GE22" s="387"/>
    </row>
    <row r="23" spans="1:193" ht="18.5" x14ac:dyDescent="0.45"/>
    <row r="24" spans="1:193" ht="18.5" x14ac:dyDescent="0.45">
      <c r="FY24" s="387"/>
      <c r="FZ24" s="387"/>
      <c r="GA24" s="387"/>
      <c r="GB24" s="387"/>
      <c r="GC24" s="387"/>
      <c r="GD24" s="387"/>
      <c r="GE24" s="387"/>
      <c r="GF24" s="387"/>
    </row>
    <row r="25" spans="1:193" ht="18.5" x14ac:dyDescent="0.45"/>
    <row r="26" spans="1:193" ht="18.5" x14ac:dyDescent="0.45"/>
    <row r="27" spans="1:193" ht="18.5" x14ac:dyDescent="0.45"/>
    <row r="28" spans="1:193" ht="18.5" x14ac:dyDescent="0.45"/>
    <row r="29" spans="1:193" ht="18.5" x14ac:dyDescent="0.45"/>
    <row r="30" spans="1:193" ht="18.5" x14ac:dyDescent="0.45">
      <c r="C30" s="289" t="e">
        <f>#REF!/10</f>
        <v>#REF!</v>
      </c>
      <c r="CN30" s="289"/>
    </row>
    <row r="31" spans="1:193" ht="18.5" x14ac:dyDescent="0.45">
      <c r="C31" s="289" t="e">
        <f>#REF!/10</f>
        <v>#REF!</v>
      </c>
      <c r="CN31" s="289"/>
    </row>
    <row r="32" spans="1:193" ht="18.5" x14ac:dyDescent="0.45">
      <c r="C32" s="289" t="e">
        <f>#REF!/10</f>
        <v>#REF!</v>
      </c>
      <c r="CN32" s="289"/>
    </row>
    <row r="33" spans="1:92" ht="18.5" x14ac:dyDescent="0.45">
      <c r="C33" s="289" t="e">
        <f>#REF!/10</f>
        <v>#REF!</v>
      </c>
      <c r="CN33" s="289"/>
    </row>
    <row r="34" spans="1:92" ht="18.5" x14ac:dyDescent="0.45">
      <c r="C34" s="289" t="e">
        <f>#REF!/10</f>
        <v>#REF!</v>
      </c>
      <c r="CN34" s="289"/>
    </row>
    <row r="35" spans="1:92" ht="18.5" x14ac:dyDescent="0.45">
      <c r="C35" s="289" t="e">
        <f>#REF!/10</f>
        <v>#REF!</v>
      </c>
      <c r="CN35" s="289"/>
    </row>
    <row r="36" spans="1:92" ht="18.5" x14ac:dyDescent="0.45">
      <c r="C36" s="289" t="e">
        <f>#REF!/10</f>
        <v>#REF!</v>
      </c>
      <c r="CN36" s="289"/>
    </row>
    <row r="37" spans="1:92" ht="18.5" x14ac:dyDescent="0.45">
      <c r="C37" s="289" t="e">
        <f>#REF!/10</f>
        <v>#REF!</v>
      </c>
      <c r="CN37" s="289"/>
    </row>
    <row r="38" spans="1:92" ht="18.5" x14ac:dyDescent="0.45">
      <c r="C38" s="289">
        <f t="shared" ref="C38:C63" si="5">C21/10</f>
        <v>0</v>
      </c>
      <c r="CN38" s="289"/>
    </row>
    <row r="39" spans="1:92" ht="18.5" x14ac:dyDescent="0.45">
      <c r="A39" s="289" t="s">
        <v>1535</v>
      </c>
      <c r="C39" s="289">
        <f t="shared" si="5"/>
        <v>0</v>
      </c>
      <c r="CN39" s="289"/>
    </row>
    <row r="40" spans="1:92" ht="18.5" x14ac:dyDescent="0.45">
      <c r="A40" s="289" t="s">
        <v>1536</v>
      </c>
      <c r="C40" s="289">
        <f t="shared" ref="C40:C55" si="6">C24/10</f>
        <v>0</v>
      </c>
      <c r="CN40" s="289"/>
    </row>
    <row r="41" spans="1:92" ht="18.5" x14ac:dyDescent="0.45">
      <c r="C41" s="289">
        <f t="shared" si="6"/>
        <v>0</v>
      </c>
      <c r="CN41" s="289"/>
    </row>
    <row r="42" spans="1:92" ht="18.5" x14ac:dyDescent="0.45">
      <c r="C42" s="289">
        <f t="shared" si="6"/>
        <v>0</v>
      </c>
      <c r="CN42" s="289"/>
    </row>
    <row r="43" spans="1:92" ht="18.5" x14ac:dyDescent="0.45">
      <c r="C43" s="289">
        <f t="shared" si="6"/>
        <v>0</v>
      </c>
      <c r="CN43" s="289"/>
    </row>
    <row r="44" spans="1:92" ht="18.5" x14ac:dyDescent="0.45">
      <c r="C44" s="289">
        <f t="shared" si="6"/>
        <v>0</v>
      </c>
      <c r="CN44" s="289"/>
    </row>
    <row r="45" spans="1:92" ht="18.5" x14ac:dyDescent="0.45">
      <c r="C45" s="289">
        <f t="shared" si="6"/>
        <v>0</v>
      </c>
      <c r="CN45" s="289"/>
    </row>
    <row r="46" spans="1:92" ht="18.5" x14ac:dyDescent="0.45">
      <c r="C46" s="289" t="e">
        <f t="shared" si="6"/>
        <v>#REF!</v>
      </c>
      <c r="CN46" s="289"/>
    </row>
    <row r="47" spans="1:92" ht="18.5" x14ac:dyDescent="0.45">
      <c r="C47" s="289" t="e">
        <f t="shared" si="6"/>
        <v>#REF!</v>
      </c>
      <c r="CN47" s="289"/>
    </row>
    <row r="48" spans="1:92" ht="18.5" x14ac:dyDescent="0.45">
      <c r="C48" s="289" t="e">
        <f t="shared" si="6"/>
        <v>#REF!</v>
      </c>
      <c r="CN48" s="289"/>
    </row>
    <row r="49" spans="3:92" ht="18.5" x14ac:dyDescent="0.45">
      <c r="C49" s="289" t="e">
        <f t="shared" si="6"/>
        <v>#REF!</v>
      </c>
      <c r="CN49" s="289"/>
    </row>
    <row r="50" spans="3:92" ht="18.5" x14ac:dyDescent="0.45">
      <c r="C50" s="289" t="e">
        <f t="shared" si="6"/>
        <v>#REF!</v>
      </c>
      <c r="CN50" s="289"/>
    </row>
    <row r="51" spans="3:92" ht="18.5" x14ac:dyDescent="0.45">
      <c r="C51" s="289" t="e">
        <f t="shared" si="6"/>
        <v>#REF!</v>
      </c>
      <c r="CN51" s="289"/>
    </row>
    <row r="52" spans="3:92" ht="18.5" x14ac:dyDescent="0.45">
      <c r="C52" s="289" t="e">
        <f t="shared" si="6"/>
        <v>#REF!</v>
      </c>
      <c r="CN52" s="289"/>
    </row>
    <row r="53" spans="3:92" ht="18.5" x14ac:dyDescent="0.45">
      <c r="C53" s="289" t="e">
        <f t="shared" si="6"/>
        <v>#REF!</v>
      </c>
      <c r="CN53" s="289"/>
    </row>
    <row r="54" spans="3:92" ht="18.5" x14ac:dyDescent="0.45">
      <c r="C54" s="289">
        <f t="shared" si="6"/>
        <v>0</v>
      </c>
      <c r="CN54" s="289"/>
    </row>
    <row r="55" spans="3:92" ht="18.5" x14ac:dyDescent="0.45">
      <c r="C55" s="289">
        <f t="shared" si="6"/>
        <v>0</v>
      </c>
      <c r="CN55" s="289"/>
    </row>
    <row r="56" spans="3:92" ht="18.5" x14ac:dyDescent="0.45">
      <c r="C56" s="289" t="e">
        <f>#REF!/10</f>
        <v>#REF!</v>
      </c>
      <c r="CN56" s="289"/>
    </row>
    <row r="57" spans="3:92" ht="18.5" x14ac:dyDescent="0.45">
      <c r="C57" s="289">
        <f t="shared" si="5"/>
        <v>0</v>
      </c>
      <c r="CN57" s="289"/>
    </row>
    <row r="58" spans="3:92" ht="18.5" x14ac:dyDescent="0.45">
      <c r="C58" s="289">
        <f t="shared" si="5"/>
        <v>0</v>
      </c>
      <c r="CN58" s="289"/>
    </row>
    <row r="59" spans="3:92" ht="18.5" x14ac:dyDescent="0.45">
      <c r="C59" s="289">
        <f t="shared" si="5"/>
        <v>0</v>
      </c>
      <c r="CN59" s="289"/>
    </row>
    <row r="60" spans="3:92" ht="18.5" x14ac:dyDescent="0.45">
      <c r="C60" s="289">
        <f t="shared" si="5"/>
        <v>0</v>
      </c>
      <c r="CN60" s="289"/>
    </row>
    <row r="61" spans="3:92" ht="18.5" x14ac:dyDescent="0.45">
      <c r="C61" s="289">
        <f t="shared" si="5"/>
        <v>0</v>
      </c>
      <c r="CN61" s="289"/>
    </row>
    <row r="62" spans="3:92" ht="18.5" x14ac:dyDescent="0.45">
      <c r="C62" s="289">
        <f t="shared" si="5"/>
        <v>0</v>
      </c>
      <c r="CN62" s="289"/>
    </row>
    <row r="63" spans="3:92" ht="18.5" x14ac:dyDescent="0.45">
      <c r="C63" s="289" t="e">
        <f t="shared" si="5"/>
        <v>#REF!</v>
      </c>
      <c r="CN63" s="289"/>
    </row>
    <row r="64" spans="3:92" ht="18.5" x14ac:dyDescent="0.45">
      <c r="CN64" s="289"/>
    </row>
    <row r="79" spans="92:92" ht="18.5" x14ac:dyDescent="0.45">
      <c r="CN79" s="289"/>
    </row>
    <row r="80" spans="92:92" ht="18.5" x14ac:dyDescent="0.45">
      <c r="CN80" s="289"/>
    </row>
    <row r="81" spans="92:92" ht="18.5" x14ac:dyDescent="0.45">
      <c r="CN81" s="289"/>
    </row>
    <row r="82" spans="92:92" ht="18.5" x14ac:dyDescent="0.45">
      <c r="CN82" s="289"/>
    </row>
    <row r="83" spans="92:92" ht="18.5" x14ac:dyDescent="0.45">
      <c r="CN83" s="289"/>
    </row>
    <row r="84" spans="92:92" ht="18.5" x14ac:dyDescent="0.45">
      <c r="CN84" s="289"/>
    </row>
    <row r="85" spans="92:92" ht="18.5" x14ac:dyDescent="0.45">
      <c r="CN85" s="289"/>
    </row>
    <row r="86" spans="92:92" ht="18.5" x14ac:dyDescent="0.45">
      <c r="CN86" s="289"/>
    </row>
    <row r="87" spans="92:92" ht="18.5" x14ac:dyDescent="0.45">
      <c r="CN87" s="289"/>
    </row>
    <row r="88" spans="92:92" ht="18.5" x14ac:dyDescent="0.45">
      <c r="CN88" s="289"/>
    </row>
    <row r="89" spans="92:92" ht="18.5" x14ac:dyDescent="0.45">
      <c r="CN89" s="289"/>
    </row>
    <row r="90" spans="92:92" ht="18.5" x14ac:dyDescent="0.45">
      <c r="CN90" s="289"/>
    </row>
    <row r="91" spans="92:92" ht="18.5" x14ac:dyDescent="0.45">
      <c r="CN91" s="289"/>
    </row>
    <row r="92" spans="92:92" ht="18.5" x14ac:dyDescent="0.45">
      <c r="CN92" s="289"/>
    </row>
    <row r="93" spans="92:92" ht="18.5" x14ac:dyDescent="0.45">
      <c r="CN93" s="289"/>
    </row>
    <row r="94" spans="92:92" ht="18.5" x14ac:dyDescent="0.45">
      <c r="CN94" s="289"/>
    </row>
    <row r="95" spans="92:92" ht="18.5" x14ac:dyDescent="0.45">
      <c r="CN95" s="289"/>
    </row>
    <row r="96" spans="92:92" ht="18.5" x14ac:dyDescent="0.45">
      <c r="CN96" s="289"/>
    </row>
    <row r="97" spans="92:92" ht="18.5" x14ac:dyDescent="0.45">
      <c r="CN97" s="289"/>
    </row>
    <row r="98" spans="92:92" ht="18.5" x14ac:dyDescent="0.45">
      <c r="CN98" s="289"/>
    </row>
    <row r="99" spans="92:92" ht="18.5" x14ac:dyDescent="0.45">
      <c r="CN99" s="289"/>
    </row>
    <row r="100" spans="92:92" ht="18.5" x14ac:dyDescent="0.45">
      <c r="CN100" s="289"/>
    </row>
  </sheetData>
  <mergeCells count="14">
    <mergeCell ref="CC2:CN2"/>
    <mergeCell ref="A2:A3"/>
    <mergeCell ref="V2:AG2"/>
    <mergeCell ref="AI2:AT2"/>
    <mergeCell ref="BE2:BM2"/>
    <mergeCell ref="BQ2:CB2"/>
    <mergeCell ref="FI2:FT2"/>
    <mergeCell ref="FU2:GF2"/>
    <mergeCell ref="CO2:CZ2"/>
    <mergeCell ref="DA2:DL2"/>
    <mergeCell ref="DM2:DX2"/>
    <mergeCell ref="DY2:EJ2"/>
    <mergeCell ref="EK2:EV2"/>
    <mergeCell ref="EW2:FH2"/>
  </mergeCells>
  <printOptions horizontalCentered="1"/>
  <pageMargins left="0" right="0" top="0.51181102362204722" bottom="0.78740157480314965" header="0.51181102362204722" footer="0.51181102362204722"/>
  <pageSetup paperSize="9" scale="59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ED328-8E2F-48BC-B67E-AF275073A5FB}">
  <dimension ref="A1:GI40"/>
  <sheetViews>
    <sheetView showGridLines="0" view="pageBreakPreview" zoomScale="60" zoomScaleNormal="100" workbookViewId="0">
      <pane xSplit="1" ySplit="3" topLeftCell="FQ10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17" x14ac:dyDescent="0.4"/>
  <cols>
    <col min="1" max="1" width="54.08984375" style="4" customWidth="1"/>
    <col min="2" max="2" width="10.54296875" style="4" hidden="1" customWidth="1"/>
    <col min="3" max="3" width="10.1796875" style="4" hidden="1" customWidth="1"/>
    <col min="4" max="6" width="10.453125" style="4" hidden="1" customWidth="1"/>
    <col min="7" max="9" width="12.453125" style="4" hidden="1" customWidth="1"/>
    <col min="10" max="10" width="2.81640625" style="4" hidden="1" customWidth="1"/>
    <col min="11" max="11" width="11.81640625" style="4" hidden="1" customWidth="1"/>
    <col min="12" max="19" width="12.453125" style="4" hidden="1" customWidth="1"/>
    <col min="20" max="20" width="12.1796875" style="4" hidden="1" customWidth="1"/>
    <col min="21" max="21" width="2.1796875" style="4" hidden="1" customWidth="1"/>
    <col min="22" max="24" width="12.453125" style="4" hidden="1" customWidth="1"/>
    <col min="25" max="25" width="12.81640625" style="4" hidden="1" customWidth="1"/>
    <col min="26" max="26" width="12.1796875" style="4" hidden="1" customWidth="1"/>
    <col min="27" max="27" width="11.81640625" style="4" hidden="1" customWidth="1"/>
    <col min="28" max="28" width="13" style="4" hidden="1" customWidth="1"/>
    <col min="29" max="29" width="12.1796875" style="4" hidden="1" customWidth="1"/>
    <col min="30" max="30" width="12.81640625" style="4" hidden="1" customWidth="1"/>
    <col min="31" max="31" width="12.54296875" style="4" hidden="1" customWidth="1"/>
    <col min="32" max="32" width="11.81640625" style="4" hidden="1" customWidth="1"/>
    <col min="33" max="33" width="12.1796875" style="4" hidden="1" customWidth="1"/>
    <col min="34" max="34" width="3" style="4" hidden="1" customWidth="1"/>
    <col min="35" max="35" width="11.54296875" style="4" hidden="1" customWidth="1"/>
    <col min="36" max="36" width="12.54296875" style="4" hidden="1" customWidth="1"/>
    <col min="37" max="40" width="11.54296875" style="4" hidden="1" customWidth="1"/>
    <col min="41" max="45" width="12" style="4" hidden="1" customWidth="1"/>
    <col min="46" max="46" width="11.54296875" style="4" hidden="1" customWidth="1"/>
    <col min="47" max="47" width="1.1796875" style="4" hidden="1" customWidth="1"/>
    <col min="48" max="52" width="11.54296875" style="4" hidden="1" customWidth="1"/>
    <col min="53" max="55" width="12.1796875" style="4" hidden="1" customWidth="1"/>
    <col min="56" max="72" width="15" style="4" hidden="1" customWidth="1"/>
    <col min="73" max="137" width="15.1796875" style="4" hidden="1" customWidth="1"/>
    <col min="138" max="157" width="14.453125" style="4" hidden="1" customWidth="1"/>
    <col min="158" max="172" width="15.1796875" style="4" hidden="1" customWidth="1"/>
    <col min="173" max="185" width="15.1796875" style="4" customWidth="1"/>
    <col min="186" max="186" width="9.1796875" style="4"/>
    <col min="187" max="187" width="19.54296875" style="4" bestFit="1" customWidth="1"/>
    <col min="188" max="189" width="18.08984375" style="4" bestFit="1" customWidth="1"/>
    <col min="190" max="190" width="9.1796875" style="4"/>
    <col min="191" max="191" width="17.1796875" style="4" customWidth="1"/>
    <col min="192" max="16384" width="9.1796875" style="4"/>
  </cols>
  <sheetData>
    <row r="1" spans="1:191" ht="36" customHeight="1" thickBot="1" x14ac:dyDescent="0.5">
      <c r="A1" s="388" t="s">
        <v>224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289"/>
      <c r="BC1" s="289"/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  <c r="BQ1" s="289"/>
      <c r="BR1" s="289"/>
      <c r="BS1" s="289"/>
      <c r="BT1" s="289"/>
      <c r="BU1" s="289"/>
      <c r="BV1" s="289"/>
      <c r="BW1" s="289"/>
      <c r="BX1" s="289"/>
      <c r="BY1" s="289"/>
      <c r="BZ1" s="289"/>
      <c r="CA1" s="289"/>
      <c r="CB1" s="289"/>
      <c r="CC1" s="289"/>
      <c r="CD1" s="289"/>
      <c r="CE1" s="289"/>
      <c r="CF1" s="289"/>
      <c r="CG1" s="289"/>
      <c r="CH1" s="289"/>
      <c r="CI1" s="289"/>
      <c r="CJ1" s="289"/>
      <c r="CK1" s="289"/>
      <c r="CL1" s="289"/>
      <c r="CM1" s="289"/>
      <c r="CN1" s="289"/>
      <c r="CO1" s="289"/>
      <c r="CP1" s="289"/>
      <c r="CQ1" s="289"/>
      <c r="CR1" s="289"/>
      <c r="CS1" s="289"/>
      <c r="CT1" s="289"/>
      <c r="CU1" s="289"/>
      <c r="CV1" s="289"/>
      <c r="CW1" s="289"/>
      <c r="CX1" s="289"/>
      <c r="CY1" s="289"/>
      <c r="CZ1" s="289"/>
      <c r="DA1" s="289"/>
      <c r="DB1" s="289"/>
      <c r="DC1" s="289"/>
      <c r="DD1" s="289"/>
      <c r="DE1" s="289"/>
      <c r="DF1" s="289"/>
      <c r="DG1" s="289"/>
      <c r="DH1" s="289"/>
      <c r="DI1" s="289"/>
      <c r="DJ1" s="289"/>
      <c r="DK1" s="289"/>
      <c r="DL1" s="289"/>
      <c r="DM1" s="289"/>
      <c r="DN1" s="289"/>
      <c r="DO1" s="289"/>
      <c r="DP1" s="289"/>
      <c r="DQ1" s="289"/>
      <c r="DR1" s="289"/>
      <c r="DS1" s="289"/>
      <c r="DT1" s="289"/>
      <c r="DU1" s="289"/>
      <c r="DV1" s="289"/>
      <c r="DW1" s="289"/>
      <c r="DX1" s="289"/>
      <c r="DY1" s="289"/>
      <c r="DZ1" s="289"/>
      <c r="EA1" s="289"/>
      <c r="EB1" s="289"/>
      <c r="EC1" s="289"/>
      <c r="ED1" s="289"/>
      <c r="EE1" s="289"/>
      <c r="EF1" s="289"/>
      <c r="EG1" s="289"/>
      <c r="EH1" s="289"/>
      <c r="EI1" s="289"/>
      <c r="EJ1" s="289"/>
      <c r="EK1" s="289"/>
      <c r="EL1" s="289"/>
      <c r="EM1" s="289"/>
      <c r="EN1" s="289"/>
      <c r="EO1" s="289"/>
      <c r="EP1" s="289"/>
      <c r="EQ1" s="289"/>
      <c r="ER1" s="289"/>
      <c r="ES1" s="289"/>
      <c r="ET1" s="289"/>
      <c r="EU1" s="289"/>
      <c r="EV1" s="289"/>
      <c r="EW1" s="289"/>
      <c r="EX1" s="289"/>
      <c r="EY1" s="289"/>
      <c r="EZ1" s="289"/>
      <c r="FA1" s="289"/>
      <c r="FB1" s="289"/>
      <c r="FC1" s="289"/>
      <c r="FD1" s="289"/>
      <c r="FE1" s="289"/>
      <c r="FF1" s="289"/>
      <c r="FG1" s="289"/>
      <c r="FH1" s="289"/>
      <c r="FI1" s="289"/>
      <c r="FJ1" s="289"/>
      <c r="FK1" s="289"/>
      <c r="FL1" s="289"/>
      <c r="FM1" s="289"/>
      <c r="FN1" s="289"/>
      <c r="FO1" s="289"/>
      <c r="FP1" s="289"/>
      <c r="FQ1" s="289"/>
      <c r="FR1" s="289"/>
      <c r="FS1" s="289"/>
      <c r="FT1" s="289"/>
      <c r="FU1" s="289"/>
      <c r="FV1" s="289"/>
      <c r="FW1" s="289"/>
      <c r="FX1" s="289"/>
      <c r="FY1" s="289"/>
      <c r="FZ1" s="289"/>
      <c r="GA1" s="289"/>
      <c r="GB1" s="289"/>
      <c r="GC1" s="289"/>
    </row>
    <row r="2" spans="1:191" ht="30" customHeight="1" thickTop="1" thickBot="1" x14ac:dyDescent="0.5">
      <c r="A2" s="2913" t="s">
        <v>184</v>
      </c>
      <c r="B2" s="390" t="s">
        <v>225</v>
      </c>
      <c r="C2" s="390" t="s">
        <v>226</v>
      </c>
      <c r="D2" s="390" t="s">
        <v>227</v>
      </c>
      <c r="E2" s="391">
        <v>2008</v>
      </c>
      <c r="F2" s="391">
        <v>2009</v>
      </c>
      <c r="G2" s="392">
        <v>2010</v>
      </c>
      <c r="H2" s="308">
        <v>2011</v>
      </c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7">
        <v>2011</v>
      </c>
      <c r="U2" s="302"/>
      <c r="V2" s="2908">
        <v>2012</v>
      </c>
      <c r="W2" s="2908"/>
      <c r="X2" s="2908"/>
      <c r="Y2" s="2908"/>
      <c r="Z2" s="2908"/>
      <c r="AA2" s="2908"/>
      <c r="AB2" s="2908"/>
      <c r="AC2" s="2908"/>
      <c r="AD2" s="2908"/>
      <c r="AE2" s="2908"/>
      <c r="AF2" s="2908"/>
      <c r="AG2" s="2908"/>
      <c r="AH2" s="302"/>
      <c r="AI2" s="2908">
        <v>2013</v>
      </c>
      <c r="AJ2" s="2908"/>
      <c r="AK2" s="2908"/>
      <c r="AL2" s="2908"/>
      <c r="AM2" s="2908"/>
      <c r="AN2" s="2908"/>
      <c r="AO2" s="2908"/>
      <c r="AP2" s="2908"/>
      <c r="AQ2" s="2908"/>
      <c r="AR2" s="2908"/>
      <c r="AS2" s="2908"/>
      <c r="AT2" s="2908"/>
      <c r="AU2" s="308"/>
      <c r="AV2" s="393">
        <v>2014</v>
      </c>
      <c r="AW2" s="394"/>
      <c r="AX2" s="394"/>
      <c r="AY2" s="394"/>
      <c r="AZ2" s="394"/>
      <c r="BA2" s="304">
        <v>2014</v>
      </c>
      <c r="BB2" s="2907">
        <v>2015</v>
      </c>
      <c r="BC2" s="2908"/>
      <c r="BD2" s="2908"/>
      <c r="BE2" s="2908"/>
      <c r="BF2" s="2908"/>
      <c r="BG2" s="2908"/>
      <c r="BH2" s="2908"/>
      <c r="BI2" s="2908"/>
      <c r="BJ2" s="2908"/>
      <c r="BK2" s="2908"/>
      <c r="BL2" s="2908"/>
      <c r="BM2" s="2908"/>
      <c r="BN2" s="2907">
        <v>2016</v>
      </c>
      <c r="BO2" s="2908"/>
      <c r="BP2" s="2908"/>
      <c r="BQ2" s="2908"/>
      <c r="BR2" s="2908"/>
      <c r="BS2" s="2908"/>
      <c r="BT2" s="2908"/>
      <c r="BU2" s="2908"/>
      <c r="BV2" s="2908"/>
      <c r="BW2" s="2908"/>
      <c r="BX2" s="2908"/>
      <c r="BY2" s="2908"/>
      <c r="BZ2" s="2907">
        <v>2017</v>
      </c>
      <c r="CA2" s="2908"/>
      <c r="CB2" s="2908"/>
      <c r="CC2" s="2908"/>
      <c r="CD2" s="2908"/>
      <c r="CE2" s="2908"/>
      <c r="CF2" s="2908"/>
      <c r="CG2" s="2908"/>
      <c r="CH2" s="2908"/>
      <c r="CI2" s="2908"/>
      <c r="CJ2" s="2908"/>
      <c r="CK2" s="2908"/>
      <c r="CL2" s="2907">
        <v>2018</v>
      </c>
      <c r="CM2" s="2908"/>
      <c r="CN2" s="2908"/>
      <c r="CO2" s="2908"/>
      <c r="CP2" s="2908"/>
      <c r="CQ2" s="2908"/>
      <c r="CR2" s="2908"/>
      <c r="CS2" s="2908"/>
      <c r="CT2" s="2908"/>
      <c r="CU2" s="2908"/>
      <c r="CV2" s="2908"/>
      <c r="CW2" s="2909"/>
      <c r="CX2" s="2907">
        <v>2019</v>
      </c>
      <c r="CY2" s="2908"/>
      <c r="CZ2" s="2908"/>
      <c r="DA2" s="2908"/>
      <c r="DB2" s="2908"/>
      <c r="DC2" s="2908"/>
      <c r="DD2" s="2908"/>
      <c r="DE2" s="2908"/>
      <c r="DF2" s="2908"/>
      <c r="DG2" s="2908"/>
      <c r="DH2" s="2908"/>
      <c r="DI2" s="2909"/>
      <c r="DJ2" s="2907">
        <v>2020</v>
      </c>
      <c r="DK2" s="2908"/>
      <c r="DL2" s="2908"/>
      <c r="DM2" s="2908"/>
      <c r="DN2" s="2908"/>
      <c r="DO2" s="2908"/>
      <c r="DP2" s="2908"/>
      <c r="DQ2" s="2908"/>
      <c r="DR2" s="2908"/>
      <c r="DS2" s="2908"/>
      <c r="DT2" s="2908"/>
      <c r="DU2" s="2909"/>
      <c r="DV2" s="2907">
        <v>2021</v>
      </c>
      <c r="DW2" s="2908"/>
      <c r="DX2" s="2908"/>
      <c r="DY2" s="2908"/>
      <c r="DZ2" s="2908"/>
      <c r="EA2" s="2908"/>
      <c r="EB2" s="2908"/>
      <c r="EC2" s="2908"/>
      <c r="ED2" s="2908"/>
      <c r="EE2" s="2908"/>
      <c r="EF2" s="2908"/>
      <c r="EG2" s="2909"/>
      <c r="EH2" s="2907">
        <v>2022</v>
      </c>
      <c r="EI2" s="2908"/>
      <c r="EJ2" s="2908"/>
      <c r="EK2" s="2908"/>
      <c r="EL2" s="2908"/>
      <c r="EM2" s="2908"/>
      <c r="EN2" s="2908"/>
      <c r="EO2" s="2908"/>
      <c r="EP2" s="2908"/>
      <c r="EQ2" s="2908"/>
      <c r="ER2" s="2908"/>
      <c r="ES2" s="2909"/>
      <c r="ET2" s="2907">
        <v>2023</v>
      </c>
      <c r="EU2" s="2908"/>
      <c r="EV2" s="2908"/>
      <c r="EW2" s="2908"/>
      <c r="EX2" s="2908"/>
      <c r="EY2" s="2908"/>
      <c r="EZ2" s="2908"/>
      <c r="FA2" s="2908"/>
      <c r="FB2" s="2908"/>
      <c r="FC2" s="2908"/>
      <c r="FD2" s="2908"/>
      <c r="FE2" s="2909"/>
      <c r="FF2" s="2910">
        <v>2024</v>
      </c>
      <c r="FG2" s="2911"/>
      <c r="FH2" s="2911"/>
      <c r="FI2" s="2911"/>
      <c r="FJ2" s="2911"/>
      <c r="FK2" s="2911"/>
      <c r="FL2" s="2911"/>
      <c r="FM2" s="2911"/>
      <c r="FN2" s="2911"/>
      <c r="FO2" s="2911"/>
      <c r="FP2" s="2911"/>
      <c r="FQ2" s="2912"/>
      <c r="FR2" s="2907">
        <v>2025</v>
      </c>
      <c r="FS2" s="2908"/>
      <c r="FT2" s="2908"/>
      <c r="FU2" s="2908"/>
      <c r="FV2" s="2908"/>
      <c r="FW2" s="2908"/>
      <c r="FX2" s="2908"/>
      <c r="FY2" s="2908"/>
      <c r="FZ2" s="2908"/>
      <c r="GA2" s="2908"/>
      <c r="GB2" s="2908"/>
      <c r="GC2" s="2909"/>
    </row>
    <row r="3" spans="1:191" ht="30" customHeight="1" thickTop="1" thickBot="1" x14ac:dyDescent="0.5">
      <c r="A3" s="2914"/>
      <c r="B3" s="395"/>
      <c r="C3" s="395"/>
      <c r="D3" s="395"/>
      <c r="E3" s="313" t="s">
        <v>137</v>
      </c>
      <c r="F3" s="313" t="s">
        <v>137</v>
      </c>
      <c r="G3" s="314" t="s">
        <v>137</v>
      </c>
      <c r="H3" s="315" t="s">
        <v>126</v>
      </c>
      <c r="I3" s="315" t="s">
        <v>127</v>
      </c>
      <c r="J3" s="315"/>
      <c r="K3" s="316" t="s">
        <v>128</v>
      </c>
      <c r="L3" s="316" t="s">
        <v>129</v>
      </c>
      <c r="M3" s="316" t="s">
        <v>130</v>
      </c>
      <c r="N3" s="316" t="s">
        <v>131</v>
      </c>
      <c r="O3" s="316" t="s">
        <v>132</v>
      </c>
      <c r="P3" s="316" t="s">
        <v>133</v>
      </c>
      <c r="Q3" s="316" t="s">
        <v>134</v>
      </c>
      <c r="R3" s="316" t="s">
        <v>135</v>
      </c>
      <c r="S3" s="316" t="s">
        <v>136</v>
      </c>
      <c r="T3" s="396" t="s">
        <v>137</v>
      </c>
      <c r="U3" s="315"/>
      <c r="V3" s="315" t="s">
        <v>126</v>
      </c>
      <c r="W3" s="315" t="s">
        <v>127</v>
      </c>
      <c r="X3" s="315" t="s">
        <v>128</v>
      </c>
      <c r="Y3" s="315" t="s">
        <v>129</v>
      </c>
      <c r="Z3" s="315" t="s">
        <v>130</v>
      </c>
      <c r="AA3" s="315" t="s">
        <v>131</v>
      </c>
      <c r="AB3" s="315" t="s">
        <v>132</v>
      </c>
      <c r="AC3" s="315" t="s">
        <v>133</v>
      </c>
      <c r="AD3" s="315" t="s">
        <v>134</v>
      </c>
      <c r="AE3" s="315" t="s">
        <v>135</v>
      </c>
      <c r="AF3" s="315" t="s">
        <v>136</v>
      </c>
      <c r="AG3" s="397" t="s">
        <v>137</v>
      </c>
      <c r="AH3" s="315"/>
      <c r="AI3" s="315" t="s">
        <v>126</v>
      </c>
      <c r="AJ3" s="315" t="s">
        <v>127</v>
      </c>
      <c r="AK3" s="315" t="s">
        <v>128</v>
      </c>
      <c r="AL3" s="315" t="s">
        <v>129</v>
      </c>
      <c r="AM3" s="315" t="s">
        <v>130</v>
      </c>
      <c r="AN3" s="315" t="s">
        <v>131</v>
      </c>
      <c r="AO3" s="315" t="s">
        <v>138</v>
      </c>
      <c r="AP3" s="315" t="s">
        <v>133</v>
      </c>
      <c r="AQ3" s="316" t="s">
        <v>134</v>
      </c>
      <c r="AR3" s="316" t="s">
        <v>135</v>
      </c>
      <c r="AS3" s="316" t="s">
        <v>136</v>
      </c>
      <c r="AT3" s="316" t="s">
        <v>137</v>
      </c>
      <c r="AU3" s="315"/>
      <c r="AV3" s="398" t="s">
        <v>126</v>
      </c>
      <c r="AW3" s="315" t="s">
        <v>127</v>
      </c>
      <c r="AX3" s="315" t="s">
        <v>128</v>
      </c>
      <c r="AY3" s="315" t="s">
        <v>129</v>
      </c>
      <c r="AZ3" s="315" t="s">
        <v>130</v>
      </c>
      <c r="BA3" s="317" t="s">
        <v>137</v>
      </c>
      <c r="BB3" s="315" t="s">
        <v>126</v>
      </c>
      <c r="BC3" s="315" t="s">
        <v>127</v>
      </c>
      <c r="BD3" s="315" t="s">
        <v>128</v>
      </c>
      <c r="BE3" s="315" t="s">
        <v>129</v>
      </c>
      <c r="BF3" s="315" t="s">
        <v>130</v>
      </c>
      <c r="BG3" s="315" t="s">
        <v>131</v>
      </c>
      <c r="BH3" s="315" t="s">
        <v>132</v>
      </c>
      <c r="BI3" s="315" t="s">
        <v>133</v>
      </c>
      <c r="BJ3" s="315" t="s">
        <v>134</v>
      </c>
      <c r="BK3" s="316" t="s">
        <v>135</v>
      </c>
      <c r="BL3" s="316" t="s">
        <v>136</v>
      </c>
      <c r="BM3" s="316" t="s">
        <v>137</v>
      </c>
      <c r="BN3" s="318" t="s">
        <v>126</v>
      </c>
      <c r="BO3" s="316" t="s">
        <v>127</v>
      </c>
      <c r="BP3" s="316" t="s">
        <v>128</v>
      </c>
      <c r="BQ3" s="316" t="s">
        <v>129</v>
      </c>
      <c r="BR3" s="316" t="s">
        <v>130</v>
      </c>
      <c r="BS3" s="316" t="s">
        <v>131</v>
      </c>
      <c r="BT3" s="316" t="s">
        <v>132</v>
      </c>
      <c r="BU3" s="316" t="s">
        <v>133</v>
      </c>
      <c r="BV3" s="316" t="s">
        <v>134</v>
      </c>
      <c r="BW3" s="316" t="s">
        <v>135</v>
      </c>
      <c r="BX3" s="316" t="s">
        <v>136</v>
      </c>
      <c r="BY3" s="316" t="s">
        <v>137</v>
      </c>
      <c r="BZ3" s="318" t="s">
        <v>126</v>
      </c>
      <c r="CA3" s="316" t="s">
        <v>127</v>
      </c>
      <c r="CB3" s="316" t="s">
        <v>128</v>
      </c>
      <c r="CC3" s="316" t="s">
        <v>129</v>
      </c>
      <c r="CD3" s="316" t="s">
        <v>130</v>
      </c>
      <c r="CE3" s="316" t="s">
        <v>131</v>
      </c>
      <c r="CF3" s="316" t="s">
        <v>132</v>
      </c>
      <c r="CG3" s="316" t="s">
        <v>133</v>
      </c>
      <c r="CH3" s="316" t="s">
        <v>134</v>
      </c>
      <c r="CI3" s="316" t="s">
        <v>135</v>
      </c>
      <c r="CJ3" s="316" t="s">
        <v>136</v>
      </c>
      <c r="CK3" s="316" t="s">
        <v>137</v>
      </c>
      <c r="CL3" s="318" t="s">
        <v>126</v>
      </c>
      <c r="CM3" s="316" t="s">
        <v>127</v>
      </c>
      <c r="CN3" s="316" t="s">
        <v>128</v>
      </c>
      <c r="CO3" s="316" t="s">
        <v>129</v>
      </c>
      <c r="CP3" s="316" t="s">
        <v>130</v>
      </c>
      <c r="CQ3" s="316" t="s">
        <v>131</v>
      </c>
      <c r="CR3" s="316" t="s">
        <v>132</v>
      </c>
      <c r="CS3" s="316" t="s">
        <v>133</v>
      </c>
      <c r="CT3" s="316" t="s">
        <v>134</v>
      </c>
      <c r="CU3" s="316" t="s">
        <v>135</v>
      </c>
      <c r="CV3" s="316" t="s">
        <v>136</v>
      </c>
      <c r="CW3" s="319" t="s">
        <v>137</v>
      </c>
      <c r="CX3" s="318" t="s">
        <v>126</v>
      </c>
      <c r="CY3" s="316" t="s">
        <v>127</v>
      </c>
      <c r="CZ3" s="316" t="s">
        <v>128</v>
      </c>
      <c r="DA3" s="316" t="s">
        <v>129</v>
      </c>
      <c r="DB3" s="316" t="s">
        <v>130</v>
      </c>
      <c r="DC3" s="316" t="s">
        <v>131</v>
      </c>
      <c r="DD3" s="316" t="s">
        <v>132</v>
      </c>
      <c r="DE3" s="316" t="s">
        <v>133</v>
      </c>
      <c r="DF3" s="316" t="s">
        <v>134</v>
      </c>
      <c r="DG3" s="316" t="s">
        <v>135</v>
      </c>
      <c r="DH3" s="316" t="s">
        <v>136</v>
      </c>
      <c r="DI3" s="319" t="s">
        <v>137</v>
      </c>
      <c r="DJ3" s="318" t="s">
        <v>126</v>
      </c>
      <c r="DK3" s="316" t="s">
        <v>127</v>
      </c>
      <c r="DL3" s="316" t="s">
        <v>128</v>
      </c>
      <c r="DM3" s="316" t="s">
        <v>129</v>
      </c>
      <c r="DN3" s="316" t="s">
        <v>130</v>
      </c>
      <c r="DO3" s="316" t="s">
        <v>131</v>
      </c>
      <c r="DP3" s="316" t="s">
        <v>132</v>
      </c>
      <c r="DQ3" s="316" t="s">
        <v>133</v>
      </c>
      <c r="DR3" s="316" t="s">
        <v>134</v>
      </c>
      <c r="DS3" s="316" t="s">
        <v>135</v>
      </c>
      <c r="DT3" s="316" t="s">
        <v>136</v>
      </c>
      <c r="DU3" s="319" t="s">
        <v>137</v>
      </c>
      <c r="DV3" s="318" t="s">
        <v>126</v>
      </c>
      <c r="DW3" s="316" t="s">
        <v>127</v>
      </c>
      <c r="DX3" s="316" t="s">
        <v>128</v>
      </c>
      <c r="DY3" s="316" t="s">
        <v>129</v>
      </c>
      <c r="DZ3" s="316" t="s">
        <v>130</v>
      </c>
      <c r="EA3" s="316" t="s">
        <v>131</v>
      </c>
      <c r="EB3" s="316" t="s">
        <v>132</v>
      </c>
      <c r="EC3" s="316" t="s">
        <v>133</v>
      </c>
      <c r="ED3" s="316" t="s">
        <v>134</v>
      </c>
      <c r="EE3" s="316" t="s">
        <v>135</v>
      </c>
      <c r="EF3" s="316" t="s">
        <v>136</v>
      </c>
      <c r="EG3" s="319" t="s">
        <v>137</v>
      </c>
      <c r="EH3" s="318" t="s">
        <v>126</v>
      </c>
      <c r="EI3" s="316" t="s">
        <v>127</v>
      </c>
      <c r="EJ3" s="316" t="s">
        <v>128</v>
      </c>
      <c r="EK3" s="316" t="s">
        <v>129</v>
      </c>
      <c r="EL3" s="316" t="s">
        <v>130</v>
      </c>
      <c r="EM3" s="316" t="s">
        <v>131</v>
      </c>
      <c r="EN3" s="316" t="s">
        <v>132</v>
      </c>
      <c r="EO3" s="316" t="s">
        <v>133</v>
      </c>
      <c r="EP3" s="316" t="s">
        <v>134</v>
      </c>
      <c r="EQ3" s="316" t="s">
        <v>135</v>
      </c>
      <c r="ER3" s="316" t="s">
        <v>136</v>
      </c>
      <c r="ES3" s="319" t="s">
        <v>137</v>
      </c>
      <c r="ET3" s="318" t="s">
        <v>126</v>
      </c>
      <c r="EU3" s="316" t="s">
        <v>127</v>
      </c>
      <c r="EV3" s="316" t="s">
        <v>128</v>
      </c>
      <c r="EW3" s="316" t="s">
        <v>129</v>
      </c>
      <c r="EX3" s="316" t="s">
        <v>130</v>
      </c>
      <c r="EY3" s="316" t="s">
        <v>131</v>
      </c>
      <c r="EZ3" s="316" t="s">
        <v>132</v>
      </c>
      <c r="FA3" s="316" t="s">
        <v>133</v>
      </c>
      <c r="FB3" s="316" t="s">
        <v>134</v>
      </c>
      <c r="FC3" s="316" t="s">
        <v>135</v>
      </c>
      <c r="FD3" s="316" t="s">
        <v>136</v>
      </c>
      <c r="FE3" s="319" t="s">
        <v>137</v>
      </c>
      <c r="FF3" s="318" t="s">
        <v>126</v>
      </c>
      <c r="FG3" s="316" t="s">
        <v>127</v>
      </c>
      <c r="FH3" s="316" t="s">
        <v>128</v>
      </c>
      <c r="FI3" s="316" t="s">
        <v>129</v>
      </c>
      <c r="FJ3" s="316" t="s">
        <v>130</v>
      </c>
      <c r="FK3" s="316" t="s">
        <v>131</v>
      </c>
      <c r="FL3" s="316" t="s">
        <v>132</v>
      </c>
      <c r="FM3" s="316" t="s">
        <v>133</v>
      </c>
      <c r="FN3" s="316" t="s">
        <v>134</v>
      </c>
      <c r="FO3" s="316" t="s">
        <v>135</v>
      </c>
      <c r="FP3" s="316" t="s">
        <v>136</v>
      </c>
      <c r="FQ3" s="319" t="s">
        <v>137</v>
      </c>
      <c r="FR3" s="318" t="s">
        <v>126</v>
      </c>
      <c r="FS3" s="316" t="s">
        <v>127</v>
      </c>
      <c r="FT3" s="316" t="s">
        <v>128</v>
      </c>
      <c r="FU3" s="316" t="s">
        <v>129</v>
      </c>
      <c r="FV3" s="316" t="s">
        <v>130</v>
      </c>
      <c r="FW3" s="316" t="s">
        <v>131</v>
      </c>
      <c r="FX3" s="316" t="s">
        <v>132</v>
      </c>
      <c r="FY3" s="316" t="s">
        <v>133</v>
      </c>
      <c r="FZ3" s="316" t="s">
        <v>134</v>
      </c>
      <c r="GA3" s="316" t="s">
        <v>135</v>
      </c>
      <c r="GB3" s="316" t="s">
        <v>136</v>
      </c>
      <c r="GC3" s="319" t="s">
        <v>137</v>
      </c>
    </row>
    <row r="4" spans="1:191" ht="45.75" customHeight="1" thickTop="1" x14ac:dyDescent="0.45">
      <c r="A4" s="399" t="s">
        <v>228</v>
      </c>
      <c r="B4" s="356">
        <v>852.05</v>
      </c>
      <c r="C4" s="356">
        <v>1090.75</v>
      </c>
      <c r="D4" s="2810">
        <v>1470.5898</v>
      </c>
      <c r="E4" s="2810">
        <v>1939.1849999999999</v>
      </c>
      <c r="F4" s="2810">
        <v>2343.8040248478001</v>
      </c>
      <c r="G4" s="400">
        <v>3262.7186999999999</v>
      </c>
      <c r="H4" s="401">
        <v>3056.3514</v>
      </c>
      <c r="I4" s="401">
        <v>2877.0383000000002</v>
      </c>
      <c r="J4" s="401"/>
      <c r="K4" s="401">
        <v>2899.3987999999999</v>
      </c>
      <c r="L4" s="170">
        <v>3068.4517999999998</v>
      </c>
      <c r="M4" s="170">
        <v>3096.2242999999999</v>
      </c>
      <c r="N4" s="170">
        <v>3073.8874999999998</v>
      </c>
      <c r="O4" s="170">
        <v>3005.5927999999999</v>
      </c>
      <c r="P4" s="170">
        <v>3079.6118999999999</v>
      </c>
      <c r="Q4" s="401">
        <v>3194.9525466900018</v>
      </c>
      <c r="R4" s="170">
        <v>3640.1131359400006</v>
      </c>
      <c r="S4" s="170">
        <v>3666.3832220600025</v>
      </c>
      <c r="T4" s="402">
        <v>4244.2681981600017</v>
      </c>
      <c r="U4" s="170"/>
      <c r="V4" s="170">
        <v>4021.8126957400009</v>
      </c>
      <c r="W4" s="170">
        <v>3754.2243706800009</v>
      </c>
      <c r="X4" s="170">
        <v>3868.9516344700005</v>
      </c>
      <c r="Y4" s="170">
        <v>3945.0590174200011</v>
      </c>
      <c r="Z4" s="170">
        <v>4007.0235567899999</v>
      </c>
      <c r="AA4" s="403">
        <v>4009.6946750800007</v>
      </c>
      <c r="AB4" s="403">
        <v>4097.1206679800007</v>
      </c>
      <c r="AC4" s="403">
        <v>4179.7484177800015</v>
      </c>
      <c r="AD4" s="403">
        <v>4297.274334810003</v>
      </c>
      <c r="AE4" s="403">
        <v>4579.3238371099997</v>
      </c>
      <c r="AF4" s="403">
        <v>5017.11473277</v>
      </c>
      <c r="AG4" s="403">
        <v>5555.4720321199993</v>
      </c>
      <c r="AH4" s="170"/>
      <c r="AI4" s="403">
        <v>5096.1985573999991</v>
      </c>
      <c r="AJ4" s="403">
        <v>4824.7881256300006</v>
      </c>
      <c r="AK4" s="403">
        <v>4942.3313725799999</v>
      </c>
      <c r="AL4" s="403">
        <v>4867.4393568300002</v>
      </c>
      <c r="AM4" s="403">
        <v>4950.9160972999998</v>
      </c>
      <c r="AN4" s="403">
        <v>4768.6542502000002</v>
      </c>
      <c r="AO4" s="403">
        <v>4717.0595641900018</v>
      </c>
      <c r="AP4" s="403">
        <v>4792.8751365299986</v>
      </c>
      <c r="AQ4" s="403">
        <v>4792.8002910600017</v>
      </c>
      <c r="AR4" s="403">
        <v>5157.4465741700014</v>
      </c>
      <c r="AS4" s="403">
        <v>5467.428715150003</v>
      </c>
      <c r="AT4" s="403">
        <v>6197.4070403800015</v>
      </c>
      <c r="AU4" s="170"/>
      <c r="AV4" s="403">
        <v>5678.6073677100012</v>
      </c>
      <c r="AW4" s="403">
        <v>5521.3130874199978</v>
      </c>
      <c r="AX4" s="403">
        <v>5556.3897651100033</v>
      </c>
      <c r="AY4" s="403">
        <v>5895.8458318100029</v>
      </c>
      <c r="AZ4" s="403">
        <v>5935.2139596699999</v>
      </c>
      <c r="BA4" s="403">
        <v>7742.2077532299982</v>
      </c>
      <c r="BB4" s="403">
        <v>7742.2077499999996</v>
      </c>
      <c r="BC4" s="403">
        <v>7082.112526099997</v>
      </c>
      <c r="BD4" s="403">
        <v>7288.3315319499989</v>
      </c>
      <c r="BE4" s="404">
        <v>7267.287203519998</v>
      </c>
      <c r="BF4" s="404">
        <v>7235.6295813799961</v>
      </c>
      <c r="BG4" s="404">
        <v>7265.2306988499968</v>
      </c>
      <c r="BH4" s="404">
        <v>7166.9175569999961</v>
      </c>
      <c r="BI4" s="404">
        <v>7324.5826075099985</v>
      </c>
      <c r="BJ4" s="404">
        <v>7327.7277230800019</v>
      </c>
      <c r="BK4" s="368">
        <v>8255.2416889299984</v>
      </c>
      <c r="BL4" s="368">
        <v>8332.7722502899996</v>
      </c>
      <c r="BM4" s="368">
        <v>9536.52136832</v>
      </c>
      <c r="BN4" s="367">
        <v>8803.8145951599981</v>
      </c>
      <c r="BO4" s="367">
        <v>8369.2523468700019</v>
      </c>
      <c r="BP4" s="367">
        <v>8400.857701500001</v>
      </c>
      <c r="BQ4" s="243">
        <v>8318.8742322200014</v>
      </c>
      <c r="BR4" s="243">
        <v>8336.2668217299997</v>
      </c>
      <c r="BS4" s="243">
        <v>8415.4134217999945</v>
      </c>
      <c r="BT4" s="243">
        <v>8306.814497010002</v>
      </c>
      <c r="BU4" s="243">
        <v>8389.7073128399952</v>
      </c>
      <c r="BV4" s="243">
        <v>8534.2328764499925</v>
      </c>
      <c r="BW4" s="333">
        <v>9400.8744923699905</v>
      </c>
      <c r="BX4" s="333">
        <v>10048.851811550003</v>
      </c>
      <c r="BY4" s="243">
        <v>11374.719685919998</v>
      </c>
      <c r="BZ4" s="243">
        <v>10459.739122609994</v>
      </c>
      <c r="CA4" s="243">
        <v>10075.104052739998</v>
      </c>
      <c r="CB4" s="243">
        <v>10277.36559553</v>
      </c>
      <c r="CC4" s="243">
        <v>10181.658579559993</v>
      </c>
      <c r="CD4" s="243">
        <v>9928.4300423699988</v>
      </c>
      <c r="CE4" s="243">
        <v>9826.8641359499943</v>
      </c>
      <c r="CF4" s="243">
        <v>9773.6327661299965</v>
      </c>
      <c r="CG4" s="243">
        <v>9959.3007114799984</v>
      </c>
      <c r="CH4" s="243">
        <v>9652.1901534500048</v>
      </c>
      <c r="CI4" s="243">
        <v>10334.624408100002</v>
      </c>
      <c r="CJ4" s="243">
        <v>10989.604652249993</v>
      </c>
      <c r="CK4" s="243">
        <v>12155.743692979995</v>
      </c>
      <c r="CL4" s="332">
        <v>11229.312527300004</v>
      </c>
      <c r="CM4" s="243">
        <v>10970.643617690002</v>
      </c>
      <c r="CN4" s="243">
        <v>11277.285517119999</v>
      </c>
      <c r="CO4" s="243">
        <v>11342.803835719997</v>
      </c>
      <c r="CP4" s="333">
        <v>11065.113114509993</v>
      </c>
      <c r="CQ4" s="243">
        <v>10994.769780789997</v>
      </c>
      <c r="CR4" s="243">
        <v>10808.494736299996</v>
      </c>
      <c r="CS4" s="243">
        <v>10954.122522130001</v>
      </c>
      <c r="CT4" s="243">
        <v>10976.543929600006</v>
      </c>
      <c r="CU4" s="243">
        <v>11463.951044970003</v>
      </c>
      <c r="CV4" s="243">
        <v>12291.173230569995</v>
      </c>
      <c r="CW4" s="244">
        <v>13563.491997469993</v>
      </c>
      <c r="CX4" s="331">
        <v>12538.4866</v>
      </c>
      <c r="CY4" s="243">
        <v>12365.47286</v>
      </c>
      <c r="CZ4" s="243">
        <v>12475.693006739999</v>
      </c>
      <c r="DA4" s="243">
        <v>12414.14472878</v>
      </c>
      <c r="DB4" s="243">
        <v>12308.032775450005</v>
      </c>
      <c r="DC4" s="243">
        <v>12128.501618999995</v>
      </c>
      <c r="DD4" s="243">
        <v>12265.843491460004</v>
      </c>
      <c r="DE4" s="243">
        <v>12692.89273532</v>
      </c>
      <c r="DF4" s="243">
        <v>12920.88819817</v>
      </c>
      <c r="DG4" s="243">
        <v>13740.50430146</v>
      </c>
      <c r="DH4" s="243">
        <v>14595.034796490007</v>
      </c>
      <c r="DI4" s="244">
        <v>16270.029789060007</v>
      </c>
      <c r="DJ4" s="331">
        <v>15223.979502449996</v>
      </c>
      <c r="DK4" s="243">
        <v>15057.286805160003</v>
      </c>
      <c r="DL4" s="243">
        <v>15595.153640189994</v>
      </c>
      <c r="DM4" s="243">
        <v>16194.505704120003</v>
      </c>
      <c r="DN4" s="243">
        <v>16334.165167740006</v>
      </c>
      <c r="DO4" s="243">
        <v>16807.968652299998</v>
      </c>
      <c r="DP4" s="243">
        <v>17320.04732695</v>
      </c>
      <c r="DQ4" s="243">
        <v>17548.385352499998</v>
      </c>
      <c r="DR4" s="243">
        <v>18261.065239480005</v>
      </c>
      <c r="DS4" s="243">
        <v>19689.397279009994</v>
      </c>
      <c r="DT4" s="243">
        <v>21339.136878049994</v>
      </c>
      <c r="DU4" s="244">
        <v>23382.584162979994</v>
      </c>
      <c r="DV4" s="331">
        <v>21945.136524230013</v>
      </c>
      <c r="DW4" s="243">
        <v>21509.522474179994</v>
      </c>
      <c r="DX4" s="243">
        <v>21631.230158450013</v>
      </c>
      <c r="DY4" s="243">
        <v>21950.321539710007</v>
      </c>
      <c r="DZ4" s="243">
        <v>21489.141007470007</v>
      </c>
      <c r="EA4" s="243">
        <v>21469.069132640008</v>
      </c>
      <c r="EB4" s="243">
        <v>21309.149934620003</v>
      </c>
      <c r="EC4" s="243">
        <v>21298.532581209991</v>
      </c>
      <c r="ED4" s="243">
        <v>21308.52332705001</v>
      </c>
      <c r="EE4" s="243">
        <v>21994.002433350015</v>
      </c>
      <c r="EF4" s="243">
        <v>22567.257699330003</v>
      </c>
      <c r="EG4" s="244">
        <v>25285.381517760001</v>
      </c>
      <c r="EH4" s="331">
        <v>24617.615602000009</v>
      </c>
      <c r="EI4" s="243">
        <v>24634.221427649994</v>
      </c>
      <c r="EJ4" s="243">
        <v>24826.339058820016</v>
      </c>
      <c r="EK4" s="243">
        <v>26156.939262570009</v>
      </c>
      <c r="EL4" s="243">
        <v>25693.060699200003</v>
      </c>
      <c r="EM4" s="243">
        <v>25201.986527930007</v>
      </c>
      <c r="EN4" s="243">
        <v>25436.65726972001</v>
      </c>
      <c r="EO4" s="243">
        <v>26309.93089607</v>
      </c>
      <c r="EP4" s="243">
        <v>27082.466017400024</v>
      </c>
      <c r="EQ4" s="243">
        <v>29064.16578575001</v>
      </c>
      <c r="ER4" s="243">
        <v>33287.250267950003</v>
      </c>
      <c r="ES4" s="244">
        <v>36058.711564470024</v>
      </c>
      <c r="ET4" s="331">
        <v>35076.829921610006</v>
      </c>
      <c r="EU4" s="243">
        <v>35094.341398480021</v>
      </c>
      <c r="EV4" s="243">
        <v>35678.796143110012</v>
      </c>
      <c r="EW4" s="243">
        <v>36309.000135620023</v>
      </c>
      <c r="EX4" s="243">
        <v>35821.615048540007</v>
      </c>
      <c r="EY4" s="243">
        <v>35805.016783610008</v>
      </c>
      <c r="EZ4" s="243">
        <v>35830.91331365001</v>
      </c>
      <c r="FA4" s="243">
        <v>36102.177134560006</v>
      </c>
      <c r="FB4" s="243">
        <v>36720.628816070013</v>
      </c>
      <c r="FC4" s="243">
        <v>38442.756526860008</v>
      </c>
      <c r="FD4" s="243">
        <v>40527.661422470002</v>
      </c>
      <c r="FE4" s="244">
        <v>44508.337834749997</v>
      </c>
      <c r="FF4" s="331">
        <v>42534.078648629991</v>
      </c>
      <c r="FG4" s="243">
        <v>42690.940878300004</v>
      </c>
      <c r="FH4" s="243">
        <v>45278.923549720021</v>
      </c>
      <c r="FI4" s="243">
        <v>47160.133187710009</v>
      </c>
      <c r="FJ4" s="243">
        <v>49033.18905187997</v>
      </c>
      <c r="FK4" s="243">
        <v>50365.440632290003</v>
      </c>
      <c r="FL4" s="243">
        <v>52257.227084550002</v>
      </c>
      <c r="FM4" s="243">
        <v>55096.882340860029</v>
      </c>
      <c r="FN4" s="243">
        <v>58773.5953028</v>
      </c>
      <c r="FO4" s="243">
        <v>63256.01105671002</v>
      </c>
      <c r="FP4" s="243">
        <v>68738.726650600001</v>
      </c>
      <c r="FQ4" s="244">
        <v>71622.890234170001</v>
      </c>
      <c r="FR4" s="331">
        <v>68827.592637189999</v>
      </c>
      <c r="FS4" s="243">
        <v>67714.482315839996</v>
      </c>
      <c r="FT4" s="243">
        <v>68996.119142710013</v>
      </c>
      <c r="FU4" s="243">
        <v>70468.814703320022</v>
      </c>
      <c r="FV4" s="243">
        <v>69368.655921390004</v>
      </c>
      <c r="FW4" s="243">
        <v>65777.796819639974</v>
      </c>
      <c r="FX4" s="243">
        <v>63322.42</v>
      </c>
      <c r="FY4" s="243">
        <v>64144.37</v>
      </c>
      <c r="FZ4" s="243">
        <v>67505.39</v>
      </c>
      <c r="GA4" s="243">
        <v>72383.367570050003</v>
      </c>
      <c r="GB4" s="243">
        <v>75039.212635219999</v>
      </c>
      <c r="GC4" s="244">
        <v>83824.268375869986</v>
      </c>
      <c r="GE4" s="264"/>
    </row>
    <row r="5" spans="1:191" ht="45.75" customHeight="1" x14ac:dyDescent="0.45">
      <c r="A5" s="399" t="s">
        <v>229</v>
      </c>
      <c r="B5" s="356">
        <v>897.98</v>
      </c>
      <c r="C5" s="356">
        <v>1283.18</v>
      </c>
      <c r="D5" s="356">
        <v>2426.4976000000001</v>
      </c>
      <c r="E5" s="356">
        <v>2513.4567000000002</v>
      </c>
      <c r="F5" s="356">
        <v>1835.6938</v>
      </c>
      <c r="G5" s="405">
        <v>2498.107</v>
      </c>
      <c r="H5" s="401">
        <v>2599.3382000000001</v>
      </c>
      <c r="I5" s="401">
        <v>3545.1437000000001</v>
      </c>
      <c r="J5" s="401"/>
      <c r="K5" s="401">
        <v>3126.3002000000001</v>
      </c>
      <c r="L5" s="170">
        <v>2717.8919000000001</v>
      </c>
      <c r="M5" s="170">
        <v>2803.9647</v>
      </c>
      <c r="N5" s="170">
        <v>3634.7775999999999</v>
      </c>
      <c r="O5" s="170">
        <v>3592.4481999999998</v>
      </c>
      <c r="P5" s="170">
        <v>3526.4949999999999</v>
      </c>
      <c r="Q5" s="401">
        <v>3360.45246361</v>
      </c>
      <c r="R5" s="170">
        <v>3370.7573007300002</v>
      </c>
      <c r="S5" s="170">
        <v>3723.802874259999</v>
      </c>
      <c r="T5" s="406">
        <v>2660.6202933099985</v>
      </c>
      <c r="U5" s="170"/>
      <c r="V5" s="170">
        <v>2091.9910403799995</v>
      </c>
      <c r="W5" s="170">
        <v>2175.8849033900005</v>
      </c>
      <c r="X5" s="170">
        <v>2445.2930761100001</v>
      </c>
      <c r="Y5" s="170">
        <v>1395.9479128400012</v>
      </c>
      <c r="Z5" s="170">
        <v>2051.4229674700005</v>
      </c>
      <c r="AA5" s="170">
        <v>1515.3121314900009</v>
      </c>
      <c r="AB5" s="170">
        <v>757.47754689000203</v>
      </c>
      <c r="AC5" s="170">
        <v>1017.7195718299994</v>
      </c>
      <c r="AD5" s="170">
        <v>1072.1521827900006</v>
      </c>
      <c r="AE5" s="170">
        <v>1994.9111718500001</v>
      </c>
      <c r="AF5" s="170">
        <v>914.75316602999999</v>
      </c>
      <c r="AG5" s="170">
        <v>2090.4770807</v>
      </c>
      <c r="AH5" s="170"/>
      <c r="AI5" s="170">
        <v>1350.321120639996</v>
      </c>
      <c r="AJ5" s="170">
        <v>1475.2043762699964</v>
      </c>
      <c r="AK5" s="170">
        <v>1489.3273564100018</v>
      </c>
      <c r="AL5" s="170">
        <v>1264.3021287899974</v>
      </c>
      <c r="AM5" s="170">
        <v>757.95855955999673</v>
      </c>
      <c r="AN5" s="170">
        <v>1316.626805509997</v>
      </c>
      <c r="AO5" s="170">
        <v>3425.3271748499997</v>
      </c>
      <c r="AP5" s="170">
        <v>4403.8859342199994</v>
      </c>
      <c r="AQ5" s="170">
        <v>3957.471640499999</v>
      </c>
      <c r="AR5" s="170">
        <v>2420.5831157900002</v>
      </c>
      <c r="AS5" s="170">
        <v>3141.2266672899937</v>
      </c>
      <c r="AT5" s="170">
        <v>3793.8042282399992</v>
      </c>
      <c r="AU5" s="289"/>
      <c r="AV5" s="170">
        <v>2574.8438755499997</v>
      </c>
      <c r="AW5" s="170">
        <v>2758.7384523000001</v>
      </c>
      <c r="AX5" s="170">
        <v>2894.1187176000017</v>
      </c>
      <c r="AY5" s="170">
        <v>3303.9883778999979</v>
      </c>
      <c r="AZ5" s="170">
        <v>2825.7293006699988</v>
      </c>
      <c r="BA5" s="170">
        <v>7649.5008431600036</v>
      </c>
      <c r="BB5" s="170">
        <v>7649.5008399999997</v>
      </c>
      <c r="BC5" s="170">
        <v>5724.6212343199977</v>
      </c>
      <c r="BD5" s="170">
        <v>7536.5345454799981</v>
      </c>
      <c r="BE5" s="407">
        <v>6220.3106625100036</v>
      </c>
      <c r="BF5" s="407">
        <v>6220.86649192</v>
      </c>
      <c r="BG5" s="407">
        <v>5214.0739648099989</v>
      </c>
      <c r="BH5" s="407">
        <v>3816.0899197300009</v>
      </c>
      <c r="BI5" s="407">
        <v>4900.6894351500041</v>
      </c>
      <c r="BJ5" s="407">
        <v>3843.8661373000027</v>
      </c>
      <c r="BK5" s="368">
        <v>7610.7977584200016</v>
      </c>
      <c r="BL5" s="368">
        <v>7232.2279449500029</v>
      </c>
      <c r="BM5" s="368">
        <v>6790.1074469800051</v>
      </c>
      <c r="BN5" s="408">
        <v>7817.9463348699992</v>
      </c>
      <c r="BO5" s="408">
        <v>5671.0289179200017</v>
      </c>
      <c r="BP5" s="367">
        <v>6997.6381610500048</v>
      </c>
      <c r="BQ5" s="243">
        <v>8820.4827066399957</v>
      </c>
      <c r="BR5" s="243">
        <v>6615.0513927100073</v>
      </c>
      <c r="BS5" s="243">
        <v>7758.0718474700043</v>
      </c>
      <c r="BT5" s="243">
        <v>7086.8753894900037</v>
      </c>
      <c r="BU5" s="243">
        <v>5760.4342043900006</v>
      </c>
      <c r="BV5" s="243">
        <v>6094.1974506900024</v>
      </c>
      <c r="BW5" s="243">
        <v>8819.7722340199944</v>
      </c>
      <c r="BX5" s="243">
        <v>12469.179217340003</v>
      </c>
      <c r="BY5" s="243">
        <v>10768.100774070002</v>
      </c>
      <c r="BZ5" s="243">
        <v>9541.9661345000004</v>
      </c>
      <c r="CA5" s="243">
        <v>8354.0285748600036</v>
      </c>
      <c r="CB5" s="243">
        <v>9398.7538720700031</v>
      </c>
      <c r="CC5" s="243">
        <v>17512.812420999988</v>
      </c>
      <c r="CD5" s="367">
        <v>15871.946947139997</v>
      </c>
      <c r="CE5" s="367">
        <v>15937.280054719984</v>
      </c>
      <c r="CF5" s="367">
        <v>15473.508336280005</v>
      </c>
      <c r="CG5" s="367">
        <v>12848.581962760001</v>
      </c>
      <c r="CH5" s="367">
        <v>13835.095482579994</v>
      </c>
      <c r="CI5" s="367">
        <v>12634.418877120002</v>
      </c>
      <c r="CJ5" s="367">
        <v>12217.835709480003</v>
      </c>
      <c r="CK5" s="367">
        <v>14621.034356479995</v>
      </c>
      <c r="CL5" s="409">
        <v>12516.518446919999</v>
      </c>
      <c r="CM5" s="367">
        <v>13213.030577280002</v>
      </c>
      <c r="CN5" s="367">
        <v>13816.434311900004</v>
      </c>
      <c r="CO5" s="367">
        <v>12161.028682770002</v>
      </c>
      <c r="CP5" s="367">
        <v>15671.766075439997</v>
      </c>
      <c r="CQ5" s="367">
        <v>15387.147929199999</v>
      </c>
      <c r="CR5" s="367">
        <v>13198.992044930001</v>
      </c>
      <c r="CS5" s="367">
        <v>14174.884497199995</v>
      </c>
      <c r="CT5" s="367">
        <v>15727.925515040002</v>
      </c>
      <c r="CU5" s="367">
        <v>13059.235565699999</v>
      </c>
      <c r="CV5" s="367">
        <v>13269.523431160003</v>
      </c>
      <c r="CW5" s="410">
        <v>11924.007085699999</v>
      </c>
      <c r="CX5" s="409">
        <v>12166.176030000001</v>
      </c>
      <c r="CY5" s="367">
        <v>12291.432530000002</v>
      </c>
      <c r="CZ5" s="367">
        <v>26690.167405769971</v>
      </c>
      <c r="DA5" s="367">
        <v>22721.424661949972</v>
      </c>
      <c r="DB5" s="367">
        <v>20279.093886909992</v>
      </c>
      <c r="DC5" s="367">
        <v>20022.459937179996</v>
      </c>
      <c r="DD5" s="367">
        <v>18605.616445249994</v>
      </c>
      <c r="DE5" s="367">
        <v>18361.666467809991</v>
      </c>
      <c r="DF5" s="367">
        <v>15032.838832919995</v>
      </c>
      <c r="DG5" s="367">
        <v>14782.631730449997</v>
      </c>
      <c r="DH5" s="367">
        <v>12791.690581109997</v>
      </c>
      <c r="DI5" s="410">
        <v>18124.692416869995</v>
      </c>
      <c r="DJ5" s="409">
        <v>17224.326317260005</v>
      </c>
      <c r="DK5" s="367">
        <v>19605.796947769992</v>
      </c>
      <c r="DL5" s="367">
        <v>16593.642748440008</v>
      </c>
      <c r="DM5" s="367">
        <v>19902.177344759984</v>
      </c>
      <c r="DN5" s="367">
        <v>20479.339321630006</v>
      </c>
      <c r="DO5" s="367">
        <v>14960.74390464</v>
      </c>
      <c r="DP5" s="367">
        <v>14362.178799580008</v>
      </c>
      <c r="DQ5" s="367">
        <v>12022.281050550007</v>
      </c>
      <c r="DR5" s="367">
        <v>17770.674166530007</v>
      </c>
      <c r="DS5" s="367">
        <v>20329.007986950004</v>
      </c>
      <c r="DT5" s="367">
        <v>18116.031234780006</v>
      </c>
      <c r="DU5" s="410">
        <v>20014.634215889993</v>
      </c>
      <c r="DV5" s="409">
        <v>22237.971845119991</v>
      </c>
      <c r="DW5" s="367">
        <v>20626.095778309995</v>
      </c>
      <c r="DX5" s="367">
        <v>20193.210182089999</v>
      </c>
      <c r="DY5" s="367">
        <v>36221.89527480994</v>
      </c>
      <c r="DZ5" s="367">
        <v>36709.958863219967</v>
      </c>
      <c r="EA5" s="367">
        <v>34872.57562254995</v>
      </c>
      <c r="EB5" s="367">
        <v>33333.11091597996</v>
      </c>
      <c r="EC5" s="367">
        <v>29052.275941850006</v>
      </c>
      <c r="ED5" s="367">
        <v>25356.190842240005</v>
      </c>
      <c r="EE5" s="367">
        <v>22756.323525629996</v>
      </c>
      <c r="EF5" s="367">
        <v>19026.786493150004</v>
      </c>
      <c r="EG5" s="410">
        <v>27833.77589035</v>
      </c>
      <c r="EH5" s="409">
        <f t="shared" ref="EH5:ES5" si="0">EH6+EH7+EH8</f>
        <v>25525.739252079991</v>
      </c>
      <c r="EI5" s="367">
        <f t="shared" si="0"/>
        <v>25226.336056850007</v>
      </c>
      <c r="EJ5" s="367">
        <f t="shared" si="0"/>
        <v>27485.071258769985</v>
      </c>
      <c r="EK5" s="367">
        <f t="shared" si="0"/>
        <v>24474.940004839991</v>
      </c>
      <c r="EL5" s="367">
        <f t="shared" si="0"/>
        <v>18705.258255900004</v>
      </c>
      <c r="EM5" s="367">
        <f t="shared" si="0"/>
        <v>18458.18374344999</v>
      </c>
      <c r="EN5" s="367">
        <f t="shared" si="0"/>
        <v>17114.368957869992</v>
      </c>
      <c r="EO5" s="367">
        <f t="shared" si="0"/>
        <v>12159.326285859994</v>
      </c>
      <c r="EP5" s="367">
        <f t="shared" si="0"/>
        <v>18850.692779389989</v>
      </c>
      <c r="EQ5" s="367">
        <f t="shared" si="0"/>
        <v>23365.41560846999</v>
      </c>
      <c r="ER5" s="367">
        <f t="shared" si="0"/>
        <v>9593.2887592599873</v>
      </c>
      <c r="ES5" s="410">
        <f t="shared" si="0"/>
        <v>45666.388173030071</v>
      </c>
      <c r="ET5" s="409">
        <f>ET6+ET7+ET8</f>
        <v>35916.020704569928</v>
      </c>
      <c r="EU5" s="367">
        <f t="shared" ref="EU5:FY5" si="1">EU6+EU7+EU8</f>
        <v>41560.777181889993</v>
      </c>
      <c r="EV5" s="367">
        <f t="shared" si="1"/>
        <v>33869.004867539988</v>
      </c>
      <c r="EW5" s="367">
        <f t="shared" si="1"/>
        <v>43629.908294159992</v>
      </c>
      <c r="EX5" s="367">
        <f t="shared" si="1"/>
        <v>38416.589729350002</v>
      </c>
      <c r="EY5" s="367">
        <f t="shared" si="1"/>
        <v>43399.032914470008</v>
      </c>
      <c r="EZ5" s="367">
        <f t="shared" si="1"/>
        <v>37755.251829729998</v>
      </c>
      <c r="FA5" s="367">
        <f t="shared" si="1"/>
        <v>38311.351513720008</v>
      </c>
      <c r="FB5" s="367">
        <f t="shared" si="1"/>
        <v>36260.716514160005</v>
      </c>
      <c r="FC5" s="367">
        <f t="shared" si="1"/>
        <v>36575.530464660005</v>
      </c>
      <c r="FD5" s="367">
        <f t="shared" si="1"/>
        <v>49080.558371080006</v>
      </c>
      <c r="FE5" s="410">
        <f t="shared" si="1"/>
        <v>63361.836076919979</v>
      </c>
      <c r="FF5" s="409">
        <f t="shared" si="1"/>
        <v>55803.335196710002</v>
      </c>
      <c r="FG5" s="367">
        <f t="shared" si="1"/>
        <v>61679.266573409979</v>
      </c>
      <c r="FH5" s="367">
        <f t="shared" si="1"/>
        <v>70502.698383039969</v>
      </c>
      <c r="FI5" s="367">
        <f t="shared" si="1"/>
        <v>80814.321377800021</v>
      </c>
      <c r="FJ5" s="367">
        <f t="shared" si="1"/>
        <v>81468.249201929997</v>
      </c>
      <c r="FK5" s="367">
        <f t="shared" si="1"/>
        <v>85144.837668429944</v>
      </c>
      <c r="FL5" s="367">
        <f t="shared" si="1"/>
        <v>79456.232306309961</v>
      </c>
      <c r="FM5" s="367">
        <f t="shared" si="1"/>
        <v>80401.535237839998</v>
      </c>
      <c r="FN5" s="367">
        <f t="shared" si="1"/>
        <v>77725.76783065997</v>
      </c>
      <c r="FO5" s="367">
        <f t="shared" si="1"/>
        <v>80486.516495779986</v>
      </c>
      <c r="FP5" s="367">
        <f t="shared" si="1"/>
        <v>80162.611753879988</v>
      </c>
      <c r="FQ5" s="410">
        <f t="shared" si="1"/>
        <v>84055.983020519998</v>
      </c>
      <c r="FR5" s="409">
        <f t="shared" si="1"/>
        <v>95839.77618755</v>
      </c>
      <c r="FS5" s="367">
        <f t="shared" si="1"/>
        <v>96932.865304270017</v>
      </c>
      <c r="FT5" s="367">
        <f t="shared" si="1"/>
        <v>102135.05782956997</v>
      </c>
      <c r="FU5" s="367">
        <f t="shared" si="1"/>
        <v>101910.14442355999</v>
      </c>
      <c r="FV5" s="367">
        <f t="shared" si="1"/>
        <v>86738.638721210024</v>
      </c>
      <c r="FW5" s="367">
        <f t="shared" si="1"/>
        <v>68047.659099259996</v>
      </c>
      <c r="FX5" s="367">
        <f t="shared" si="1"/>
        <v>85150.708659989978</v>
      </c>
      <c r="FY5" s="367">
        <f t="shared" si="1"/>
        <v>75845.985974250041</v>
      </c>
      <c r="FZ5" s="367">
        <f>FZ6+FZ7+FZ8</f>
        <v>69721.272253379997</v>
      </c>
      <c r="GA5" s="367">
        <f t="shared" ref="GA5:GB5" si="2">GA6+GA7+GA8</f>
        <v>74068.958709369996</v>
      </c>
      <c r="GB5" s="367">
        <f t="shared" si="2"/>
        <v>73564.854381579993</v>
      </c>
      <c r="GC5" s="410">
        <f>GC6+GC7+GC8</f>
        <v>68966.814106439982</v>
      </c>
      <c r="GE5" s="264"/>
    </row>
    <row r="6" spans="1:191" ht="45.75" customHeight="1" x14ac:dyDescent="0.45">
      <c r="A6" s="411" t="s">
        <v>230</v>
      </c>
      <c r="B6" s="339">
        <v>740.17</v>
      </c>
      <c r="C6" s="339">
        <v>1037.4000000000001</v>
      </c>
      <c r="D6" s="339">
        <v>2112.0201000000002</v>
      </c>
      <c r="E6" s="339">
        <v>2048.0565999999999</v>
      </c>
      <c r="F6" s="339">
        <v>1181.1053999999999</v>
      </c>
      <c r="G6" s="412">
        <v>1398.7968000000001</v>
      </c>
      <c r="H6" s="413">
        <v>1734.7633000000001</v>
      </c>
      <c r="I6" s="413">
        <v>2387.1725999999999</v>
      </c>
      <c r="J6" s="413"/>
      <c r="K6" s="413">
        <v>1775.1641999999999</v>
      </c>
      <c r="L6" s="68">
        <v>1498.9512999999999</v>
      </c>
      <c r="M6" s="68">
        <v>1565.415</v>
      </c>
      <c r="N6" s="68">
        <v>2513.5531999999998</v>
      </c>
      <c r="O6" s="68">
        <v>2111.0261</v>
      </c>
      <c r="P6" s="68">
        <v>2273.2058000000002</v>
      </c>
      <c r="Q6" s="413">
        <v>2258.3105078399999</v>
      </c>
      <c r="R6" s="68">
        <v>1942.2570043000001</v>
      </c>
      <c r="S6" s="68">
        <v>1528.9339668399987</v>
      </c>
      <c r="T6" s="70">
        <v>1236.4621137499987</v>
      </c>
      <c r="U6" s="68"/>
      <c r="V6" s="68">
        <v>699.81877910999981</v>
      </c>
      <c r="W6" s="68">
        <v>926.18102099000032</v>
      </c>
      <c r="X6" s="68">
        <v>1388.6063318700001</v>
      </c>
      <c r="Y6" s="68">
        <v>242.86733468000074</v>
      </c>
      <c r="Z6" s="68">
        <v>118.84763772000052</v>
      </c>
      <c r="AA6" s="414">
        <v>-519.72870548000003</v>
      </c>
      <c r="AB6" s="414">
        <v>-1302.1166980599978</v>
      </c>
      <c r="AC6" s="414">
        <v>-456.63774670000066</v>
      </c>
      <c r="AD6" s="414">
        <v>-1003.02695482</v>
      </c>
      <c r="AE6" s="414">
        <v>32.381240729999199</v>
      </c>
      <c r="AF6" s="414">
        <v>-1232.21364298</v>
      </c>
      <c r="AG6" s="414">
        <v>-7.0495684700004606</v>
      </c>
      <c r="AH6" s="414"/>
      <c r="AI6" s="414">
        <v>-755.73980125000412</v>
      </c>
      <c r="AJ6" s="414">
        <v>-1058.5209586100036</v>
      </c>
      <c r="AK6" s="414">
        <v>-772.11223738999763</v>
      </c>
      <c r="AL6" s="414">
        <v>-1271.8705550400025</v>
      </c>
      <c r="AM6" s="414">
        <v>-1466.2202399800028</v>
      </c>
      <c r="AN6" s="414">
        <v>-971.68671117000338</v>
      </c>
      <c r="AO6" s="414">
        <v>895.07313626999962</v>
      </c>
      <c r="AP6" s="414">
        <v>2024.1413987499996</v>
      </c>
      <c r="AQ6" s="414">
        <v>1179.1377595899967</v>
      </c>
      <c r="AR6" s="414">
        <v>8.432132000000216</v>
      </c>
      <c r="AS6" s="414">
        <v>598.05170409999323</v>
      </c>
      <c r="AT6" s="414">
        <v>1307.0437261299992</v>
      </c>
      <c r="AU6" s="289"/>
      <c r="AV6" s="414">
        <v>86.84650441999932</v>
      </c>
      <c r="AW6" s="414">
        <v>-488.50082143000026</v>
      </c>
      <c r="AX6" s="414">
        <v>-487.99090678999897</v>
      </c>
      <c r="AY6" s="414">
        <v>-389.7963080800024</v>
      </c>
      <c r="AZ6" s="414">
        <v>-1091.2401218100008</v>
      </c>
      <c r="BA6" s="414">
        <v>4024.0874543400041</v>
      </c>
      <c r="BB6" s="414">
        <v>4024.0874599999997</v>
      </c>
      <c r="BC6" s="414">
        <v>1906.643651329998</v>
      </c>
      <c r="BD6" s="414">
        <v>4048.9757505699949</v>
      </c>
      <c r="BE6" s="415">
        <v>2736.5967806300041</v>
      </c>
      <c r="BF6" s="415">
        <v>2065.2915699899995</v>
      </c>
      <c r="BG6" s="415">
        <v>1745.3076081599982</v>
      </c>
      <c r="BH6" s="415">
        <v>481.25342904000007</v>
      </c>
      <c r="BI6" s="415">
        <v>1444.6937455700038</v>
      </c>
      <c r="BJ6" s="415">
        <v>399.96989426000181</v>
      </c>
      <c r="BK6" s="343">
        <v>3550.6386311200017</v>
      </c>
      <c r="BL6" s="343">
        <v>3206.0097505600024</v>
      </c>
      <c r="BM6" s="343">
        <v>2671.829823870004</v>
      </c>
      <c r="BN6" s="416">
        <v>2368.2107879099995</v>
      </c>
      <c r="BO6" s="416">
        <v>1935.9785822400017</v>
      </c>
      <c r="BP6" s="342">
        <v>2262.320225740003</v>
      </c>
      <c r="BQ6" s="344">
        <v>3652.0801466199946</v>
      </c>
      <c r="BR6" s="344">
        <v>2125.376259730006</v>
      </c>
      <c r="BS6" s="344">
        <v>2571.3459338700027</v>
      </c>
      <c r="BT6" s="344">
        <v>1534.5257922900021</v>
      </c>
      <c r="BU6" s="344">
        <v>727.50747697000122</v>
      </c>
      <c r="BV6" s="344">
        <v>448.91601161000506</v>
      </c>
      <c r="BW6" s="344">
        <v>2821.6309827099949</v>
      </c>
      <c r="BX6" s="344">
        <v>6417.8021155200022</v>
      </c>
      <c r="BY6" s="344">
        <v>4531.6209510800018</v>
      </c>
      <c r="BZ6" s="344">
        <v>3969.1208717300001</v>
      </c>
      <c r="CA6" s="344">
        <v>3432.3011417700013</v>
      </c>
      <c r="CB6" s="344">
        <v>3658.4587078900017</v>
      </c>
      <c r="CC6" s="344">
        <v>11383.893681819993</v>
      </c>
      <c r="CD6" s="342">
        <v>10816.707063219998</v>
      </c>
      <c r="CE6" s="342">
        <v>9552.4612326199858</v>
      </c>
      <c r="CF6" s="342">
        <v>8031.5541868500059</v>
      </c>
      <c r="CG6" s="342">
        <v>7111.6047786800027</v>
      </c>
      <c r="CH6" s="342">
        <v>8018.987356659999</v>
      </c>
      <c r="CI6" s="342">
        <v>5816.384711910001</v>
      </c>
      <c r="CJ6" s="342">
        <v>5031.7475655900016</v>
      </c>
      <c r="CK6" s="342">
        <v>7327.2033784399955</v>
      </c>
      <c r="CL6" s="417">
        <v>5364.1039330800031</v>
      </c>
      <c r="CM6" s="342">
        <v>6038.5975469600025</v>
      </c>
      <c r="CN6" s="342">
        <v>6886.9699424800046</v>
      </c>
      <c r="CO6" s="342">
        <v>5134.6833548699988</v>
      </c>
      <c r="CP6" s="342">
        <v>8851.7567609799971</v>
      </c>
      <c r="CQ6" s="342">
        <v>8393.4174144799981</v>
      </c>
      <c r="CR6" s="342">
        <v>6269.9008059699981</v>
      </c>
      <c r="CS6" s="342">
        <v>7593.4321974299974</v>
      </c>
      <c r="CT6" s="342">
        <v>8856.8388900700029</v>
      </c>
      <c r="CU6" s="342">
        <v>7122.0012998499997</v>
      </c>
      <c r="CV6" s="342">
        <v>7127.128696820002</v>
      </c>
      <c r="CW6" s="418">
        <v>6391.7557532800029</v>
      </c>
      <c r="CX6" s="417">
        <v>5284.5686599999999</v>
      </c>
      <c r="CY6" s="342">
        <v>5276.0766700000004</v>
      </c>
      <c r="CZ6" s="342">
        <v>18196.120938239972</v>
      </c>
      <c r="DA6" s="342">
        <v>15760.634764669976</v>
      </c>
      <c r="DB6" s="342">
        <v>12962.314540079993</v>
      </c>
      <c r="DC6" s="342">
        <v>12800.08288068</v>
      </c>
      <c r="DD6" s="342">
        <v>10494.053562009994</v>
      </c>
      <c r="DE6" s="342">
        <v>10766.413575099992</v>
      </c>
      <c r="DF6" s="342">
        <v>7455.3899944699924</v>
      </c>
      <c r="DG6" s="342">
        <v>5968.7899040099983</v>
      </c>
      <c r="DH6" s="342">
        <v>4535.8587094299983</v>
      </c>
      <c r="DI6" s="418">
        <v>8106.0566351899979</v>
      </c>
      <c r="DJ6" s="417">
        <v>7582.5192916800061</v>
      </c>
      <c r="DK6" s="342">
        <v>10937.113072359994</v>
      </c>
      <c r="DL6" s="342">
        <v>6412.4819609700062</v>
      </c>
      <c r="DM6" s="342">
        <v>12123.581803039988</v>
      </c>
      <c r="DN6" s="342">
        <v>12667.712704020005</v>
      </c>
      <c r="DO6" s="342">
        <v>9082.6637958600004</v>
      </c>
      <c r="DP6" s="342">
        <v>6251.3745200300064</v>
      </c>
      <c r="DQ6" s="342">
        <v>5102.8232305000074</v>
      </c>
      <c r="DR6" s="342">
        <v>8719.4357411200072</v>
      </c>
      <c r="DS6" s="342">
        <v>11552.280608390001</v>
      </c>
      <c r="DT6" s="342">
        <v>9417.5283306000038</v>
      </c>
      <c r="DU6" s="418">
        <v>10370.328457679994</v>
      </c>
      <c r="DV6" s="417">
        <v>11317.973374629993</v>
      </c>
      <c r="DW6" s="342">
        <v>9950.7139564799927</v>
      </c>
      <c r="DX6" s="342">
        <v>10106.045654959999</v>
      </c>
      <c r="DY6" s="342">
        <v>26182.871598969945</v>
      </c>
      <c r="DZ6" s="342">
        <v>25062.124013989971</v>
      </c>
      <c r="EA6" s="342">
        <v>23715.012869089958</v>
      </c>
      <c r="EB6" s="342">
        <v>18314.623760849961</v>
      </c>
      <c r="EC6" s="342">
        <v>16289.315758650006</v>
      </c>
      <c r="ED6" s="342">
        <v>11278.44792663001</v>
      </c>
      <c r="EE6" s="342">
        <v>8716.0427421500008</v>
      </c>
      <c r="EF6" s="342">
        <v>4985.9625680600066</v>
      </c>
      <c r="EG6" s="418">
        <v>13744.383900430004</v>
      </c>
      <c r="EH6" s="417">
        <v>9092.2677196299992</v>
      </c>
      <c r="EI6" s="342">
        <v>10597.327348090012</v>
      </c>
      <c r="EJ6" s="342">
        <v>11394.642149619993</v>
      </c>
      <c r="EK6" s="342">
        <v>7527.3373567199969</v>
      </c>
      <c r="EL6" s="342">
        <v>1889.5351780800038</v>
      </c>
      <c r="EM6" s="342">
        <v>-477.27724712000412</v>
      </c>
      <c r="EN6" s="342">
        <v>-2615.4602858900066</v>
      </c>
      <c r="EO6" s="342">
        <v>-7152.2670625299997</v>
      </c>
      <c r="EP6" s="342">
        <v>-3223.2037344700097</v>
      </c>
      <c r="EQ6" s="342">
        <v>-7845.4910503700166</v>
      </c>
      <c r="ER6" s="342">
        <v>-18198.635396000005</v>
      </c>
      <c r="ES6" s="418">
        <v>18331.843787030066</v>
      </c>
      <c r="ET6" s="417">
        <v>13014.144517109939</v>
      </c>
      <c r="EU6" s="342">
        <v>14702.128651469999</v>
      </c>
      <c r="EV6" s="342">
        <v>16587.594697059994</v>
      </c>
      <c r="EW6" s="342">
        <v>15595.868186479996</v>
      </c>
      <c r="EX6" s="342">
        <v>17308.99977317001</v>
      </c>
      <c r="EY6" s="342">
        <v>21702.671192130005</v>
      </c>
      <c r="EZ6" s="342">
        <v>17921.153519240001</v>
      </c>
      <c r="FA6" s="342">
        <v>16920.460963430007</v>
      </c>
      <c r="FB6" s="342">
        <v>14667.21324628</v>
      </c>
      <c r="FC6" s="342">
        <v>17209.882247970007</v>
      </c>
      <c r="FD6" s="342">
        <v>18079.169266780002</v>
      </c>
      <c r="FE6" s="418">
        <v>25550.530360709992</v>
      </c>
      <c r="FF6" s="417">
        <v>25257.80473399</v>
      </c>
      <c r="FG6" s="342">
        <v>26905.695710620003</v>
      </c>
      <c r="FH6" s="342">
        <v>32851.056248829977</v>
      </c>
      <c r="FI6" s="342">
        <v>29092.408438440012</v>
      </c>
      <c r="FJ6" s="342">
        <v>28449.67472127001</v>
      </c>
      <c r="FK6" s="342">
        <v>31181.987561879974</v>
      </c>
      <c r="FL6" s="342">
        <v>30330.115080409963</v>
      </c>
      <c r="FM6" s="342">
        <v>25447.412040510011</v>
      </c>
      <c r="FN6" s="342">
        <v>22508.981476410001</v>
      </c>
      <c r="FO6" s="342">
        <v>21551.216095660009</v>
      </c>
      <c r="FP6" s="342">
        <v>21192.863693530009</v>
      </c>
      <c r="FQ6" s="418">
        <v>32400.94926872</v>
      </c>
      <c r="FR6" s="417">
        <v>34142.218755219983</v>
      </c>
      <c r="FS6" s="342">
        <v>30934.828328470005</v>
      </c>
      <c r="FT6" s="342">
        <v>35358.425119669984</v>
      </c>
      <c r="FU6" s="342">
        <v>34770.243100119995</v>
      </c>
      <c r="FV6" s="342">
        <v>24654.205093940003</v>
      </c>
      <c r="FW6" s="342">
        <v>28447.83008123</v>
      </c>
      <c r="FX6" s="342">
        <v>32358.350775339986</v>
      </c>
      <c r="FY6" s="342">
        <v>25436.197446230013</v>
      </c>
      <c r="FZ6" s="342">
        <v>32152.803814489998</v>
      </c>
      <c r="GA6" s="342">
        <v>24861.16325469</v>
      </c>
      <c r="GB6" s="342">
        <v>23583.117581679999</v>
      </c>
      <c r="GC6" s="418">
        <v>14305.370657309999</v>
      </c>
      <c r="GE6" s="419"/>
      <c r="GF6" s="419"/>
      <c r="GG6" s="419"/>
      <c r="GH6" s="419"/>
    </row>
    <row r="7" spans="1:191" ht="45.75" customHeight="1" x14ac:dyDescent="0.45">
      <c r="A7" s="411" t="s">
        <v>231</v>
      </c>
      <c r="B7" s="339">
        <v>150.88</v>
      </c>
      <c r="C7" s="339">
        <v>229.46</v>
      </c>
      <c r="D7" s="339">
        <v>272.61559999999997</v>
      </c>
      <c r="E7" s="339">
        <v>386.2484</v>
      </c>
      <c r="F7" s="339">
        <v>611.38369999999998</v>
      </c>
      <c r="G7" s="412">
        <v>984.59209999999996</v>
      </c>
      <c r="H7" s="413">
        <v>848.79160000000002</v>
      </c>
      <c r="I7" s="413">
        <v>1104.4414999999999</v>
      </c>
      <c r="J7" s="413"/>
      <c r="K7" s="413">
        <v>1141.4235000000001</v>
      </c>
      <c r="L7" s="68">
        <v>1004.8554</v>
      </c>
      <c r="M7" s="68">
        <v>1215.252</v>
      </c>
      <c r="N7" s="68">
        <v>1039.3186000000001</v>
      </c>
      <c r="O7" s="68">
        <v>1424.2701</v>
      </c>
      <c r="P7" s="68">
        <v>1214.1968999999999</v>
      </c>
      <c r="Q7" s="413">
        <v>1045.56498547</v>
      </c>
      <c r="R7" s="68">
        <v>1396.1336446900002</v>
      </c>
      <c r="S7" s="68">
        <v>1777.02105547</v>
      </c>
      <c r="T7" s="70">
        <v>1359.1991678299999</v>
      </c>
      <c r="U7" s="68"/>
      <c r="V7" s="68">
        <v>1350.6961745799999</v>
      </c>
      <c r="W7" s="68">
        <v>1170.9632602800002</v>
      </c>
      <c r="X7" s="68">
        <v>1017.2889455200001</v>
      </c>
      <c r="Y7" s="68">
        <v>1114.9878242700004</v>
      </c>
      <c r="Z7" s="68">
        <v>1781.3423446099998</v>
      </c>
      <c r="AA7" s="68">
        <v>1992.0389286600007</v>
      </c>
      <c r="AB7" s="68">
        <v>1976.0757812199997</v>
      </c>
      <c r="AC7" s="68">
        <v>1399.9903898299999</v>
      </c>
      <c r="AD7" s="68">
        <v>1811.8253703199998</v>
      </c>
      <c r="AE7" s="414">
        <v>1859.4990114299999</v>
      </c>
      <c r="AF7" s="414">
        <v>1915.00470157</v>
      </c>
      <c r="AG7" s="414">
        <v>2029.7979133200001</v>
      </c>
      <c r="AH7" s="414"/>
      <c r="AI7" s="414">
        <v>1983.2791350300001</v>
      </c>
      <c r="AJ7" s="414">
        <v>2474.3312196000002</v>
      </c>
      <c r="AK7" s="414">
        <v>2217.5378596999994</v>
      </c>
      <c r="AL7" s="414">
        <v>2484.6925528400002</v>
      </c>
      <c r="AM7" s="414">
        <v>2169.0836344199997</v>
      </c>
      <c r="AN7" s="414">
        <v>2049.4292525800001</v>
      </c>
      <c r="AO7" s="414">
        <v>2269.3315727200002</v>
      </c>
      <c r="AP7" s="414">
        <v>2331.2576420200003</v>
      </c>
      <c r="AQ7" s="414">
        <v>2725.508382930002</v>
      </c>
      <c r="AR7" s="414">
        <v>2337.6225984399998</v>
      </c>
      <c r="AS7" s="414">
        <v>2355.4258006400005</v>
      </c>
      <c r="AT7" s="414">
        <v>2429.5918880700006</v>
      </c>
      <c r="AU7" s="289"/>
      <c r="AV7" s="414">
        <v>2323.9728124900003</v>
      </c>
      <c r="AW7" s="414">
        <v>2998.38547298</v>
      </c>
      <c r="AX7" s="414">
        <v>3151.0870232200004</v>
      </c>
      <c r="AY7" s="414">
        <v>3504.1540655200006</v>
      </c>
      <c r="AZ7" s="414">
        <v>3850.1649160499996</v>
      </c>
      <c r="BA7" s="414">
        <v>3273.5256593299991</v>
      </c>
      <c r="BB7" s="414">
        <v>3273.5256600000002</v>
      </c>
      <c r="BC7" s="414">
        <v>3699.1786965100005</v>
      </c>
      <c r="BD7" s="414">
        <v>3328.4670275100025</v>
      </c>
      <c r="BE7" s="415">
        <v>3178.8461780299995</v>
      </c>
      <c r="BF7" s="415">
        <v>3914.3298826900004</v>
      </c>
      <c r="BG7" s="415">
        <v>3315.7255917400012</v>
      </c>
      <c r="BH7" s="415">
        <v>3274.5844741100013</v>
      </c>
      <c r="BI7" s="415">
        <v>3295.1911781100002</v>
      </c>
      <c r="BJ7" s="415">
        <v>3293.9893264400007</v>
      </c>
      <c r="BK7" s="343">
        <v>4027.5369665500007</v>
      </c>
      <c r="BL7" s="343">
        <v>3934.6802974900002</v>
      </c>
      <c r="BM7" s="343">
        <v>4023.5457791100007</v>
      </c>
      <c r="BN7" s="416">
        <v>4192.80984988</v>
      </c>
      <c r="BO7" s="416">
        <v>3676.5472552800002</v>
      </c>
      <c r="BP7" s="342">
        <v>4636.5028376700011</v>
      </c>
      <c r="BQ7" s="344">
        <v>5072.1373226000014</v>
      </c>
      <c r="BR7" s="344">
        <v>4381.7602930200019</v>
      </c>
      <c r="BS7" s="344">
        <v>5115.247384260002</v>
      </c>
      <c r="BT7" s="344">
        <v>5463.4863569300014</v>
      </c>
      <c r="BU7" s="344">
        <v>4952.8779380999986</v>
      </c>
      <c r="BV7" s="344">
        <v>5539.9933653699973</v>
      </c>
      <c r="BW7" s="344">
        <v>5903.8207758400004</v>
      </c>
      <c r="BX7" s="344">
        <v>5779.3988100499992</v>
      </c>
      <c r="BY7" s="344">
        <v>5987.7531933500004</v>
      </c>
      <c r="BZ7" s="344">
        <v>5427.8443913900001</v>
      </c>
      <c r="CA7" s="344">
        <v>4837.8036398000013</v>
      </c>
      <c r="CB7" s="344">
        <v>5685.3198488100015</v>
      </c>
      <c r="CC7" s="344">
        <v>5870.9648813999966</v>
      </c>
      <c r="CD7" s="342">
        <v>4881.6935906899989</v>
      </c>
      <c r="CE7" s="342">
        <v>6221.8257910799985</v>
      </c>
      <c r="CF7" s="342">
        <v>7343.6296638599997</v>
      </c>
      <c r="CG7" s="342">
        <v>5648.4263956000004</v>
      </c>
      <c r="CH7" s="342">
        <v>5726.9176561599961</v>
      </c>
      <c r="CI7" s="342">
        <v>5507.0222052000008</v>
      </c>
      <c r="CJ7" s="342">
        <v>7007.7033686999994</v>
      </c>
      <c r="CK7" s="342">
        <v>6647.6828539300004</v>
      </c>
      <c r="CL7" s="417">
        <v>7068.6341585299988</v>
      </c>
      <c r="CM7" s="342">
        <v>7069.5104767899984</v>
      </c>
      <c r="CN7" s="342">
        <v>6841.0654629400005</v>
      </c>
      <c r="CO7" s="342">
        <v>6942.0812470900028</v>
      </c>
      <c r="CP7" s="342">
        <v>6681.2252374400014</v>
      </c>
      <c r="CQ7" s="342">
        <v>6897.5668586199999</v>
      </c>
      <c r="CR7" s="342">
        <v>6785.0810846400018</v>
      </c>
      <c r="CS7" s="342">
        <v>6508.9287363499989</v>
      </c>
      <c r="CT7" s="342">
        <v>6727.8235429699989</v>
      </c>
      <c r="CU7" s="342">
        <v>5810.8156214699975</v>
      </c>
      <c r="CV7" s="342">
        <v>6008.8750386000011</v>
      </c>
      <c r="CW7" s="418">
        <v>5388.9116041299967</v>
      </c>
      <c r="CX7" s="417">
        <v>6780.5668599999999</v>
      </c>
      <c r="CY7" s="342">
        <v>6905.1143200000006</v>
      </c>
      <c r="CZ7" s="342">
        <v>6860.8226374399974</v>
      </c>
      <c r="DA7" s="342">
        <v>6740.8722234099969</v>
      </c>
      <c r="DB7" s="342">
        <v>6992.36101641</v>
      </c>
      <c r="DC7" s="342">
        <v>7084.2000468099986</v>
      </c>
      <c r="DD7" s="342">
        <v>7981.9948123899994</v>
      </c>
      <c r="DE7" s="342">
        <v>7482.033106509999</v>
      </c>
      <c r="DF7" s="342">
        <v>7439.8876430300015</v>
      </c>
      <c r="DG7" s="342">
        <v>8590.9813371899982</v>
      </c>
      <c r="DH7" s="342">
        <v>8194.8295314399984</v>
      </c>
      <c r="DI7" s="418">
        <v>9806.4310985799966</v>
      </c>
      <c r="DJ7" s="417">
        <v>9387.38928218</v>
      </c>
      <c r="DK7" s="342">
        <v>8413.9458975499983</v>
      </c>
      <c r="DL7" s="342">
        <v>9977.8041031800021</v>
      </c>
      <c r="DM7" s="342">
        <v>7421.0578004199997</v>
      </c>
      <c r="DN7" s="342">
        <v>7648.9558460099997</v>
      </c>
      <c r="DO7" s="342">
        <v>5730.1822993399992</v>
      </c>
      <c r="DP7" s="342">
        <v>7951.0580636800005</v>
      </c>
      <c r="DQ7" s="342">
        <v>6723.4305106700003</v>
      </c>
      <c r="DR7" s="342">
        <v>8867.2233946899996</v>
      </c>
      <c r="DS7" s="342">
        <v>8469.1703778600022</v>
      </c>
      <c r="DT7" s="342">
        <v>8489.8236965200012</v>
      </c>
      <c r="DU7" s="418">
        <v>9367.8907840499996</v>
      </c>
      <c r="DV7" s="417">
        <v>10604.02740377</v>
      </c>
      <c r="DW7" s="342">
        <v>10491.568968340001</v>
      </c>
      <c r="DX7" s="342">
        <v>9784.0509483999995</v>
      </c>
      <c r="DY7" s="342">
        <v>9749.9068564199988</v>
      </c>
      <c r="DZ7" s="342">
        <v>11343.979018239999</v>
      </c>
      <c r="EA7" s="342">
        <v>10983.631012439997</v>
      </c>
      <c r="EB7" s="342">
        <v>14771.365129049998</v>
      </c>
      <c r="EC7" s="342">
        <v>12556.70438893</v>
      </c>
      <c r="ED7" s="342">
        <v>13896.106335369999</v>
      </c>
      <c r="EE7" s="342">
        <v>13781.741746719998</v>
      </c>
      <c r="EF7" s="342">
        <v>13820.693164029999</v>
      </c>
      <c r="EG7" s="418">
        <v>13766.725381999995</v>
      </c>
      <c r="EH7" s="417">
        <v>16143.796717969994</v>
      </c>
      <c r="EI7" s="342">
        <v>12781.456853459997</v>
      </c>
      <c r="EJ7" s="342">
        <v>15716.339475619994</v>
      </c>
      <c r="EK7" s="342">
        <v>16547.588503679995</v>
      </c>
      <c r="EL7" s="342">
        <v>16605.458697039998</v>
      </c>
      <c r="EM7" s="342">
        <v>18721.622625059994</v>
      </c>
      <c r="EN7" s="342">
        <v>19350.06788454</v>
      </c>
      <c r="EO7" s="342">
        <v>19282.376639749993</v>
      </c>
      <c r="EP7" s="342">
        <v>21823.884252759999</v>
      </c>
      <c r="EQ7" s="342">
        <v>29968.499779060006</v>
      </c>
      <c r="ER7" s="342">
        <v>27623.876180419993</v>
      </c>
      <c r="ES7" s="418">
        <v>27089.779875690005</v>
      </c>
      <c r="ET7" s="417">
        <v>22453.057108529989</v>
      </c>
      <c r="EU7" s="342">
        <v>26469.829382019994</v>
      </c>
      <c r="EV7" s="342">
        <v>16871.193840740001</v>
      </c>
      <c r="EW7" s="342">
        <v>27561.558836769993</v>
      </c>
      <c r="EX7" s="342">
        <v>20619.840715819995</v>
      </c>
      <c r="EY7" s="342">
        <v>21321.712790850001</v>
      </c>
      <c r="EZ7" s="342">
        <v>19396.48201956</v>
      </c>
      <c r="FA7" s="342">
        <v>20949.934975060001</v>
      </c>
      <c r="FB7" s="342">
        <v>21165.307460930002</v>
      </c>
      <c r="FC7" s="342">
        <v>18687.536577529998</v>
      </c>
      <c r="FD7" s="342">
        <v>30593.002022630008</v>
      </c>
      <c r="FE7" s="418">
        <v>31162.561843609994</v>
      </c>
      <c r="FF7" s="417">
        <v>29924.579954230005</v>
      </c>
      <c r="FG7" s="342">
        <v>34275.650342499983</v>
      </c>
      <c r="FH7" s="342">
        <v>37153.177078000001</v>
      </c>
      <c r="FI7" s="342">
        <v>51147.306035430003</v>
      </c>
      <c r="FJ7" s="342">
        <v>52510.326708619978</v>
      </c>
      <c r="FK7" s="342">
        <v>53502.30197489998</v>
      </c>
      <c r="FL7" s="342">
        <v>48531.184583919989</v>
      </c>
      <c r="FM7" s="342">
        <v>54523.674308079993</v>
      </c>
      <c r="FN7" s="342">
        <v>54739.587159869974</v>
      </c>
      <c r="FO7" s="342">
        <v>58415.54798935997</v>
      </c>
      <c r="FP7" s="342">
        <v>58717.769490359991</v>
      </c>
      <c r="FQ7" s="418">
        <v>51316.312369610008</v>
      </c>
      <c r="FR7" s="417">
        <v>61301.424092340007</v>
      </c>
      <c r="FS7" s="342">
        <v>65424.714727550017</v>
      </c>
      <c r="FT7" s="342">
        <v>66241.265425879988</v>
      </c>
      <c r="FU7" s="342">
        <v>66470.102880730003</v>
      </c>
      <c r="FV7" s="342">
        <v>60711.023079620019</v>
      </c>
      <c r="FW7" s="342">
        <v>39092.315370249991</v>
      </c>
      <c r="FX7" s="342">
        <v>52106.846455660001</v>
      </c>
      <c r="FY7" s="342">
        <v>49839.761717700014</v>
      </c>
      <c r="FZ7" s="342">
        <v>37258.348438890003</v>
      </c>
      <c r="GA7" s="342">
        <v>48625.107648999998</v>
      </c>
      <c r="GB7" s="342">
        <v>48944.541033629997</v>
      </c>
      <c r="GC7" s="418">
        <v>53615.785001519995</v>
      </c>
      <c r="GE7" s="264"/>
      <c r="GF7" s="419"/>
      <c r="GG7" s="419"/>
      <c r="GH7" s="419"/>
    </row>
    <row r="8" spans="1:191" ht="45.75" customHeight="1" x14ac:dyDescent="0.45">
      <c r="A8" s="411" t="s">
        <v>232</v>
      </c>
      <c r="B8" s="339">
        <v>6.93</v>
      </c>
      <c r="C8" s="339">
        <v>16.32</v>
      </c>
      <c r="D8" s="339">
        <v>41.862000000000002</v>
      </c>
      <c r="E8" s="339">
        <v>79.151700000000005</v>
      </c>
      <c r="F8" s="339">
        <v>43.204700000000003</v>
      </c>
      <c r="G8" s="412">
        <v>114.71810000000001</v>
      </c>
      <c r="H8" s="413">
        <v>15.783300000000001</v>
      </c>
      <c r="I8" s="413">
        <v>53.529499999999999</v>
      </c>
      <c r="J8" s="413"/>
      <c r="K8" s="413">
        <v>209.71250000000001</v>
      </c>
      <c r="L8" s="68">
        <v>214.08510000000001</v>
      </c>
      <c r="M8" s="68">
        <v>23.297799999999999</v>
      </c>
      <c r="N8" s="68">
        <v>81.905900000000003</v>
      </c>
      <c r="O8" s="68">
        <v>57.152000000000001</v>
      </c>
      <c r="P8" s="68">
        <v>39.092300000000002</v>
      </c>
      <c r="Q8" s="413">
        <v>56.576970299999999</v>
      </c>
      <c r="R8" s="68">
        <v>32.366651739999995</v>
      </c>
      <c r="S8" s="68">
        <v>417.84785195000006</v>
      </c>
      <c r="T8" s="70">
        <v>64.95901173</v>
      </c>
      <c r="U8" s="68"/>
      <c r="V8" s="68">
        <v>41.476086689999995</v>
      </c>
      <c r="W8" s="68">
        <v>78.740622119999998</v>
      </c>
      <c r="X8" s="68">
        <v>39.397798719999997</v>
      </c>
      <c r="Y8" s="68">
        <v>38.092753889999997</v>
      </c>
      <c r="Z8" s="68">
        <v>151.23298514000001</v>
      </c>
      <c r="AA8" s="68">
        <v>43.001908309999997</v>
      </c>
      <c r="AB8" s="68">
        <v>83.518463729999993</v>
      </c>
      <c r="AC8" s="68">
        <v>74.366928699999988</v>
      </c>
      <c r="AD8" s="68">
        <v>263.35376729000001</v>
      </c>
      <c r="AE8" s="414">
        <v>103.03091968999999</v>
      </c>
      <c r="AF8" s="414">
        <v>231.96210743999998</v>
      </c>
      <c r="AG8" s="414">
        <v>67.728735849999993</v>
      </c>
      <c r="AH8" s="414"/>
      <c r="AI8" s="414">
        <v>122.78178686</v>
      </c>
      <c r="AJ8" s="414">
        <v>59.394115280000001</v>
      </c>
      <c r="AK8" s="414">
        <v>43.901734099999999</v>
      </c>
      <c r="AL8" s="414">
        <v>51.480130989999999</v>
      </c>
      <c r="AM8" s="414">
        <v>55.09516511999999</v>
      </c>
      <c r="AN8" s="414">
        <v>238.88426410000002</v>
      </c>
      <c r="AO8" s="414">
        <v>260.92246586000005</v>
      </c>
      <c r="AP8" s="414">
        <v>48.486893450000011</v>
      </c>
      <c r="AQ8" s="414">
        <v>52.825497980000002</v>
      </c>
      <c r="AR8" s="414">
        <v>74.528385350000008</v>
      </c>
      <c r="AS8" s="414">
        <v>187.74916254999999</v>
      </c>
      <c r="AT8" s="414">
        <v>57.168614040000001</v>
      </c>
      <c r="AU8" s="289"/>
      <c r="AV8" s="414">
        <v>164.02455864000004</v>
      </c>
      <c r="AW8" s="414">
        <v>248.85380075</v>
      </c>
      <c r="AX8" s="414">
        <v>231.02260116999997</v>
      </c>
      <c r="AY8" s="414">
        <v>189.63062046000002</v>
      </c>
      <c r="AZ8" s="414">
        <v>66.804506430000004</v>
      </c>
      <c r="BA8" s="414">
        <v>351.88772948999991</v>
      </c>
      <c r="BB8" s="414">
        <v>351.88772000000006</v>
      </c>
      <c r="BC8" s="414">
        <v>118.79888648000001</v>
      </c>
      <c r="BD8" s="414">
        <v>159.09176740000001</v>
      </c>
      <c r="BE8" s="415">
        <v>304.86770385</v>
      </c>
      <c r="BF8" s="415">
        <v>241.24503924000001</v>
      </c>
      <c r="BG8" s="415">
        <v>153.04076491000004</v>
      </c>
      <c r="BH8" s="415">
        <v>60.252016579999996</v>
      </c>
      <c r="BI8" s="415">
        <v>160.80451147000002</v>
      </c>
      <c r="BJ8" s="415">
        <v>149.90691659999999</v>
      </c>
      <c r="BK8" s="343">
        <v>32.622160750000006</v>
      </c>
      <c r="BL8" s="343">
        <v>91.537896900000021</v>
      </c>
      <c r="BM8" s="343">
        <v>94.731843999999995</v>
      </c>
      <c r="BN8" s="416">
        <v>1256.92569708</v>
      </c>
      <c r="BO8" s="416">
        <v>58.503080400000016</v>
      </c>
      <c r="BP8" s="342">
        <v>98.815097640000005</v>
      </c>
      <c r="BQ8" s="344">
        <v>96.265237419999991</v>
      </c>
      <c r="BR8" s="344">
        <v>107.91483996000001</v>
      </c>
      <c r="BS8" s="344">
        <v>71.478529340000009</v>
      </c>
      <c r="BT8" s="344">
        <v>88.863240269999991</v>
      </c>
      <c r="BU8" s="344">
        <v>80.048789319999997</v>
      </c>
      <c r="BV8" s="344">
        <v>105.28807370999999</v>
      </c>
      <c r="BW8" s="344">
        <v>94.320475470000005</v>
      </c>
      <c r="BX8" s="344">
        <v>271.97829176999994</v>
      </c>
      <c r="BY8" s="344">
        <v>248.72662964000003</v>
      </c>
      <c r="BZ8" s="344">
        <v>145.00087138000004</v>
      </c>
      <c r="CA8" s="344">
        <v>83.923793290000006</v>
      </c>
      <c r="CB8" s="344">
        <v>54.975315369999997</v>
      </c>
      <c r="CC8" s="344">
        <v>257.95385778000002</v>
      </c>
      <c r="CD8" s="342">
        <v>173.54629323</v>
      </c>
      <c r="CE8" s="342">
        <v>162.99303101999999</v>
      </c>
      <c r="CF8" s="342">
        <v>98.324485570000007</v>
      </c>
      <c r="CG8" s="342">
        <v>88.550788480000008</v>
      </c>
      <c r="CH8" s="342">
        <v>89.190469760000013</v>
      </c>
      <c r="CI8" s="342">
        <v>1311.0119600099999</v>
      </c>
      <c r="CJ8" s="342">
        <v>178.38477519000003</v>
      </c>
      <c r="CK8" s="342">
        <v>646.1481241099998</v>
      </c>
      <c r="CL8" s="417">
        <v>83.78035530999999</v>
      </c>
      <c r="CM8" s="342">
        <v>104.92255353</v>
      </c>
      <c r="CN8" s="342">
        <v>88.398906480000008</v>
      </c>
      <c r="CO8" s="342">
        <v>84.264080809999982</v>
      </c>
      <c r="CP8" s="342">
        <v>138.78407702000001</v>
      </c>
      <c r="CQ8" s="342">
        <v>96.163656099999997</v>
      </c>
      <c r="CR8" s="342">
        <v>144.01015432000003</v>
      </c>
      <c r="CS8" s="342">
        <v>72.523563420000002</v>
      </c>
      <c r="CT8" s="342">
        <v>143.263082</v>
      </c>
      <c r="CU8" s="342">
        <v>126.41864437999999</v>
      </c>
      <c r="CV8" s="342">
        <v>133.51969574</v>
      </c>
      <c r="CW8" s="418">
        <v>143.33972829000001</v>
      </c>
      <c r="CX8" s="417">
        <v>101.04051000000001</v>
      </c>
      <c r="CY8" s="342">
        <v>110.24154000000001</v>
      </c>
      <c r="CZ8" s="342">
        <v>1633.2238300900003</v>
      </c>
      <c r="DA8" s="342">
        <v>219.91767386999999</v>
      </c>
      <c r="DB8" s="342">
        <v>324.41833042000007</v>
      </c>
      <c r="DC8" s="342">
        <v>138.17700969000001</v>
      </c>
      <c r="DD8" s="342">
        <v>129.56807085000003</v>
      </c>
      <c r="DE8" s="342">
        <v>113.2197862</v>
      </c>
      <c r="DF8" s="342">
        <v>137.56119541999999</v>
      </c>
      <c r="DG8" s="342">
        <v>222.86048925000003</v>
      </c>
      <c r="DH8" s="342">
        <v>61.002340239999995</v>
      </c>
      <c r="DI8" s="418">
        <v>212.20468309999998</v>
      </c>
      <c r="DJ8" s="417">
        <v>254.41774340000001</v>
      </c>
      <c r="DK8" s="342">
        <v>254.73797785999997</v>
      </c>
      <c r="DL8" s="342">
        <v>203.35668428999998</v>
      </c>
      <c r="DM8" s="342">
        <v>357.53774129999999</v>
      </c>
      <c r="DN8" s="342">
        <v>162.67077159999999</v>
      </c>
      <c r="DO8" s="342">
        <v>147.89780943999997</v>
      </c>
      <c r="DP8" s="342">
        <v>159.74621587000001</v>
      </c>
      <c r="DQ8" s="342">
        <v>196.02730937999999</v>
      </c>
      <c r="DR8" s="342">
        <v>184.01503071999997</v>
      </c>
      <c r="DS8" s="342">
        <v>307.55700070000006</v>
      </c>
      <c r="DT8" s="342">
        <v>208.67920766</v>
      </c>
      <c r="DU8" s="418">
        <v>276.41497415999999</v>
      </c>
      <c r="DV8" s="417">
        <v>315.97106672000001</v>
      </c>
      <c r="DW8" s="342">
        <v>183.81285349000001</v>
      </c>
      <c r="DX8" s="342">
        <v>303.11357873000003</v>
      </c>
      <c r="DY8" s="342">
        <v>289.11681942000001</v>
      </c>
      <c r="DZ8" s="342">
        <v>303.85583099000007</v>
      </c>
      <c r="EA8" s="342">
        <v>173.93174101999998</v>
      </c>
      <c r="EB8" s="342">
        <v>247.12202608000001</v>
      </c>
      <c r="EC8" s="342">
        <v>206.25579427</v>
      </c>
      <c r="ED8" s="342">
        <v>181.63658023999997</v>
      </c>
      <c r="EE8" s="342">
        <v>258.53903676000004</v>
      </c>
      <c r="EF8" s="342">
        <v>220.13076106000003</v>
      </c>
      <c r="EG8" s="418">
        <v>322.66660792000005</v>
      </c>
      <c r="EH8" s="417">
        <v>289.67481448000007</v>
      </c>
      <c r="EI8" s="342">
        <v>1847.5518552999997</v>
      </c>
      <c r="EJ8" s="342">
        <v>374.08963353000007</v>
      </c>
      <c r="EK8" s="342">
        <v>400.01414444000005</v>
      </c>
      <c r="EL8" s="342">
        <v>210.26438078000001</v>
      </c>
      <c r="EM8" s="342">
        <v>213.83836551000002</v>
      </c>
      <c r="EN8" s="342">
        <v>379.76135921999997</v>
      </c>
      <c r="EO8" s="342">
        <v>29.216708639999968</v>
      </c>
      <c r="EP8" s="342">
        <v>250.01226109999999</v>
      </c>
      <c r="EQ8" s="342">
        <v>1242.4068797800001</v>
      </c>
      <c r="ER8" s="342">
        <v>168.04797483999991</v>
      </c>
      <c r="ES8" s="418">
        <v>244.76451031000005</v>
      </c>
      <c r="ET8" s="417">
        <v>448.81907892999993</v>
      </c>
      <c r="EU8" s="342">
        <v>388.81914840000002</v>
      </c>
      <c r="EV8" s="342">
        <v>410.21632973999994</v>
      </c>
      <c r="EW8" s="342">
        <v>472.48127090999992</v>
      </c>
      <c r="EX8" s="342">
        <v>487.74924036000004</v>
      </c>
      <c r="EY8" s="342">
        <v>374.64893149</v>
      </c>
      <c r="EZ8" s="342">
        <v>437.61629092999999</v>
      </c>
      <c r="FA8" s="342">
        <v>440.95557522999997</v>
      </c>
      <c r="FB8" s="342">
        <v>428.19580695000008</v>
      </c>
      <c r="FC8" s="342">
        <v>678.11163915999987</v>
      </c>
      <c r="FD8" s="342">
        <v>408.38708166999999</v>
      </c>
      <c r="FE8" s="418">
        <v>6648.7438726</v>
      </c>
      <c r="FF8" s="417">
        <v>620.95050848999995</v>
      </c>
      <c r="FG8" s="342">
        <v>497.92052029000001</v>
      </c>
      <c r="FH8" s="342">
        <v>498.46505620999994</v>
      </c>
      <c r="FI8" s="342">
        <v>574.60690392999982</v>
      </c>
      <c r="FJ8" s="342">
        <v>508.24777204000009</v>
      </c>
      <c r="FK8" s="342">
        <v>460.5481316499999</v>
      </c>
      <c r="FL8" s="342">
        <v>594.93264198000008</v>
      </c>
      <c r="FM8" s="342">
        <v>430.44888924999998</v>
      </c>
      <c r="FN8" s="342">
        <v>477.19919437999988</v>
      </c>
      <c r="FO8" s="342">
        <v>519.75241075999998</v>
      </c>
      <c r="FP8" s="342">
        <v>251.97856998999993</v>
      </c>
      <c r="FQ8" s="418">
        <v>338.72138219000004</v>
      </c>
      <c r="FR8" s="417">
        <v>396.13333999000002</v>
      </c>
      <c r="FS8" s="342">
        <v>573.32224824999992</v>
      </c>
      <c r="FT8" s="342">
        <v>535.36728402000006</v>
      </c>
      <c r="FU8" s="342">
        <v>669.79844271000002</v>
      </c>
      <c r="FV8" s="342">
        <v>1373.4105476500001</v>
      </c>
      <c r="FW8" s="342">
        <v>507.51364777999993</v>
      </c>
      <c r="FX8" s="342">
        <v>685.5114289899999</v>
      </c>
      <c r="FY8" s="342">
        <v>570.02681031999998</v>
      </c>
      <c r="FZ8" s="342">
        <v>310.12</v>
      </c>
      <c r="GA8" s="342">
        <v>582.68780568</v>
      </c>
      <c r="GB8" s="342">
        <v>1037.1957662699999</v>
      </c>
      <c r="GC8" s="418">
        <v>1045.6584476099999</v>
      </c>
      <c r="GE8" s="419"/>
      <c r="GF8" s="419"/>
      <c r="GG8" s="419"/>
      <c r="GH8" s="419"/>
    </row>
    <row r="9" spans="1:191" s="421" customFormat="1" ht="45.75" customHeight="1" x14ac:dyDescent="0.45">
      <c r="A9" s="399" t="s">
        <v>233</v>
      </c>
      <c r="B9" s="356">
        <v>431.77206138501998</v>
      </c>
      <c r="C9" s="356">
        <v>210.23</v>
      </c>
      <c r="D9" s="356">
        <v>227.9024</v>
      </c>
      <c r="E9" s="356">
        <v>515.82849999999996</v>
      </c>
      <c r="F9" s="356">
        <v>1263.0096000000001</v>
      </c>
      <c r="G9" s="405">
        <v>1570.7284999999999</v>
      </c>
      <c r="H9" s="401">
        <v>1506.8954000000001</v>
      </c>
      <c r="I9" s="401">
        <v>1516.0074999999999</v>
      </c>
      <c r="J9" s="401"/>
      <c r="K9" s="401">
        <v>1514.3269</v>
      </c>
      <c r="L9" s="170">
        <v>1673.5477000000001</v>
      </c>
      <c r="M9" s="170">
        <v>1514.7782</v>
      </c>
      <c r="N9" s="170">
        <v>1663.6187</v>
      </c>
      <c r="O9" s="170">
        <v>1664.5053</v>
      </c>
      <c r="P9" s="170">
        <v>1670.1895999999999</v>
      </c>
      <c r="Q9" s="401">
        <v>1679.3211951100002</v>
      </c>
      <c r="R9" s="170">
        <v>1690.6061085700001</v>
      </c>
      <c r="S9" s="170">
        <v>1670.8805816900001</v>
      </c>
      <c r="T9" s="406">
        <v>1666.82756537</v>
      </c>
      <c r="U9" s="170"/>
      <c r="V9" s="170">
        <v>1764.6549325599999</v>
      </c>
      <c r="W9" s="170">
        <v>2098.93072416</v>
      </c>
      <c r="X9" s="170">
        <v>2501.5505691900003</v>
      </c>
      <c r="Y9" s="170">
        <v>2514.9728995700002</v>
      </c>
      <c r="Z9" s="170">
        <v>2691.1449740600005</v>
      </c>
      <c r="AA9" s="170">
        <v>3178.1502030699999</v>
      </c>
      <c r="AB9" s="170">
        <v>3528.2013358900003</v>
      </c>
      <c r="AC9" s="170">
        <v>3704.6854748700002</v>
      </c>
      <c r="AD9" s="170">
        <v>3690.7824188300006</v>
      </c>
      <c r="AE9" s="170">
        <v>3582.8464535200001</v>
      </c>
      <c r="AF9" s="170">
        <v>3570.1394358399998</v>
      </c>
      <c r="AG9" s="170">
        <v>3991.34845722</v>
      </c>
      <c r="AH9" s="170"/>
      <c r="AI9" s="170">
        <v>4345.2364645600001</v>
      </c>
      <c r="AJ9" s="170">
        <v>3870.2647536300001</v>
      </c>
      <c r="AK9" s="170">
        <v>3814.1225750499993</v>
      </c>
      <c r="AL9" s="170">
        <v>3826.4233768699996</v>
      </c>
      <c r="AM9" s="170">
        <v>3846.8533493</v>
      </c>
      <c r="AN9" s="170">
        <v>3961.9465421899999</v>
      </c>
      <c r="AO9" s="170">
        <v>4026.6699102899997</v>
      </c>
      <c r="AP9" s="170">
        <v>3941.3010798800001</v>
      </c>
      <c r="AQ9" s="170">
        <v>4491.8329575600001</v>
      </c>
      <c r="AR9" s="170">
        <v>4364.4675918300009</v>
      </c>
      <c r="AS9" s="170">
        <v>4504.6309869200004</v>
      </c>
      <c r="AT9" s="170">
        <v>5214.2218841100012</v>
      </c>
      <c r="AU9" s="170"/>
      <c r="AV9" s="170">
        <v>5206.8723923900006</v>
      </c>
      <c r="AW9" s="170">
        <v>5543.1317019300004</v>
      </c>
      <c r="AX9" s="170">
        <v>5898.656971630001</v>
      </c>
      <c r="AY9" s="170">
        <v>7335.6037110100006</v>
      </c>
      <c r="AZ9" s="170">
        <v>7368.380102000001</v>
      </c>
      <c r="BA9" s="170">
        <v>6964.4203177400004</v>
      </c>
      <c r="BB9" s="170">
        <v>6964.4203200000002</v>
      </c>
      <c r="BC9" s="170">
        <v>6656.0622207199995</v>
      </c>
      <c r="BD9" s="170">
        <v>9382.6433586000003</v>
      </c>
      <c r="BE9" s="407">
        <v>9998.5430695900013</v>
      </c>
      <c r="BF9" s="407">
        <v>10358.93007792</v>
      </c>
      <c r="BG9" s="407">
        <v>12517.345353619998</v>
      </c>
      <c r="BH9" s="407">
        <v>10416.614412909999</v>
      </c>
      <c r="BI9" s="407">
        <v>12192.185922530001</v>
      </c>
      <c r="BJ9" s="407">
        <v>11791.777183650001</v>
      </c>
      <c r="BK9" s="243">
        <v>10817.894392129998</v>
      </c>
      <c r="BL9" s="243">
        <v>11077.411512980001</v>
      </c>
      <c r="BM9" s="243">
        <v>10188.60331638</v>
      </c>
      <c r="BN9" s="408">
        <v>10532.934451109997</v>
      </c>
      <c r="BO9" s="408">
        <v>10804.749334489998</v>
      </c>
      <c r="BP9" s="367">
        <v>11276.871561190001</v>
      </c>
      <c r="BQ9" s="243">
        <v>11693.548097500001</v>
      </c>
      <c r="BR9" s="243">
        <v>10966.452226759999</v>
      </c>
      <c r="BS9" s="243">
        <v>11130.116889190002</v>
      </c>
      <c r="BT9" s="243">
        <v>11064.39566332</v>
      </c>
      <c r="BU9" s="243">
        <v>11100.11113273</v>
      </c>
      <c r="BV9" s="243">
        <v>11662.119339259998</v>
      </c>
      <c r="BW9" s="243">
        <v>10831.23974927</v>
      </c>
      <c r="BX9" s="243">
        <v>10657.838990350001</v>
      </c>
      <c r="BY9" s="243">
        <v>11162.79990638</v>
      </c>
      <c r="BZ9" s="243">
        <v>13467.809476609998</v>
      </c>
      <c r="CA9" s="243">
        <v>14116.604040669999</v>
      </c>
      <c r="CB9" s="243">
        <v>14145.059637140002</v>
      </c>
      <c r="CC9" s="243">
        <v>13027.44299059</v>
      </c>
      <c r="CD9" s="367">
        <v>13252.75487361</v>
      </c>
      <c r="CE9" s="367">
        <v>13350.009498599999</v>
      </c>
      <c r="CF9" s="367">
        <v>12723.212183929998</v>
      </c>
      <c r="CG9" s="367">
        <v>12272.83843568</v>
      </c>
      <c r="CH9" s="367">
        <v>12560.109533159997</v>
      </c>
      <c r="CI9" s="367">
        <v>12451.84808183</v>
      </c>
      <c r="CJ9" s="367">
        <v>12363.455214310001</v>
      </c>
      <c r="CK9" s="367">
        <v>12569.651419080003</v>
      </c>
      <c r="CL9" s="409">
        <v>11601.560063800001</v>
      </c>
      <c r="CM9" s="367">
        <v>11971.913952139999</v>
      </c>
      <c r="CN9" s="367">
        <v>12365.39992573</v>
      </c>
      <c r="CO9" s="367">
        <v>12236.886003650003</v>
      </c>
      <c r="CP9" s="367">
        <v>12695.100945919998</v>
      </c>
      <c r="CQ9" s="367">
        <v>12780.526114470002</v>
      </c>
      <c r="CR9" s="367">
        <v>13024.546503899999</v>
      </c>
      <c r="CS9" s="367">
        <v>12089.01529148</v>
      </c>
      <c r="CT9" s="367">
        <v>12230.14065109</v>
      </c>
      <c r="CU9" s="367">
        <v>12234.65001017</v>
      </c>
      <c r="CV9" s="367">
        <v>14614.396736119999</v>
      </c>
      <c r="CW9" s="410">
        <v>16287.77859512</v>
      </c>
      <c r="CX9" s="409">
        <v>15402.40948</v>
      </c>
      <c r="CY9" s="367">
        <v>16501.6152</v>
      </c>
      <c r="CZ9" s="367">
        <v>18029.46777327</v>
      </c>
      <c r="DA9" s="367">
        <v>20076.376044509998</v>
      </c>
      <c r="DB9" s="367">
        <v>19976.37334916</v>
      </c>
      <c r="DC9" s="367">
        <v>20366.635997079997</v>
      </c>
      <c r="DD9" s="367">
        <v>20058.975889649999</v>
      </c>
      <c r="DE9" s="367">
        <v>20032.351967500003</v>
      </c>
      <c r="DF9" s="367">
        <v>20197.412688690001</v>
      </c>
      <c r="DG9" s="367">
        <v>19735.948077060002</v>
      </c>
      <c r="DH9" s="367">
        <v>19776.422380969998</v>
      </c>
      <c r="DI9" s="410">
        <v>20370.619821370001</v>
      </c>
      <c r="DJ9" s="409">
        <v>20527.939349909997</v>
      </c>
      <c r="DK9" s="367">
        <v>19588.177705409998</v>
      </c>
      <c r="DL9" s="367">
        <v>20160.477188180001</v>
      </c>
      <c r="DM9" s="367">
        <v>26115.345150319998</v>
      </c>
      <c r="DN9" s="367">
        <v>26246.071517369997</v>
      </c>
      <c r="DO9" s="367">
        <v>26333.384563600001</v>
      </c>
      <c r="DP9" s="367">
        <v>26281.347767819992</v>
      </c>
      <c r="DQ9" s="367">
        <v>26335.976709069993</v>
      </c>
      <c r="DR9" s="367">
        <v>26400.777548319995</v>
      </c>
      <c r="DS9" s="367">
        <v>26377.331828369995</v>
      </c>
      <c r="DT9" s="367">
        <v>26420.535539010005</v>
      </c>
      <c r="DU9" s="410">
        <v>29459.876923349999</v>
      </c>
      <c r="DV9" s="409">
        <v>28887.822987209991</v>
      </c>
      <c r="DW9" s="367">
        <v>28668.106039279999</v>
      </c>
      <c r="DX9" s="367">
        <v>29849.598677769995</v>
      </c>
      <c r="DY9" s="367">
        <v>29836.364447799995</v>
      </c>
      <c r="DZ9" s="367">
        <v>32775.56654937</v>
      </c>
      <c r="EA9" s="367">
        <v>32761.167699329995</v>
      </c>
      <c r="EB9" s="367">
        <v>32830.494861889994</v>
      </c>
      <c r="EC9" s="367">
        <v>39873.782528169999</v>
      </c>
      <c r="ED9" s="367">
        <v>40138.32694164</v>
      </c>
      <c r="EE9" s="367">
        <v>40100.451298039996</v>
      </c>
      <c r="EF9" s="367">
        <v>40925.085700019998</v>
      </c>
      <c r="EG9" s="410">
        <v>40451.105102699992</v>
      </c>
      <c r="EH9" s="409">
        <v>43559.332403050001</v>
      </c>
      <c r="EI9" s="367">
        <v>47326.129663920001</v>
      </c>
      <c r="EJ9" s="367">
        <v>51434.516538019991</v>
      </c>
      <c r="EK9" s="367">
        <v>50644.999378859982</v>
      </c>
      <c r="EL9" s="367">
        <v>51386.660697439998</v>
      </c>
      <c r="EM9" s="367">
        <v>51661.738877229996</v>
      </c>
      <c r="EN9" s="367">
        <v>53891.504122119994</v>
      </c>
      <c r="EO9" s="367">
        <v>62638.830348949996</v>
      </c>
      <c r="EP9" s="367">
        <v>67582.135095389996</v>
      </c>
      <c r="EQ9" s="367">
        <v>92021.507418469992</v>
      </c>
      <c r="ER9" s="367">
        <v>96093.240844650005</v>
      </c>
      <c r="ES9" s="410">
        <v>60281.271934039993</v>
      </c>
      <c r="ET9" s="409">
        <v>71486.863061149998</v>
      </c>
      <c r="EU9" s="367">
        <v>72709.45960817</v>
      </c>
      <c r="EV9" s="367">
        <v>65830.709201019985</v>
      </c>
      <c r="EW9" s="367">
        <v>65505.168395629997</v>
      </c>
      <c r="EX9" s="367">
        <v>67059.805358909987</v>
      </c>
      <c r="EY9" s="367">
        <v>57162.541020559998</v>
      </c>
      <c r="EZ9" s="367">
        <v>57417.878600269985</v>
      </c>
      <c r="FA9" s="367">
        <v>55742.328349179988</v>
      </c>
      <c r="FB9" s="367">
        <v>53009.646620679996</v>
      </c>
      <c r="FC9" s="367">
        <v>56108.542200619995</v>
      </c>
      <c r="FD9" s="367">
        <v>50080.360400580001</v>
      </c>
      <c r="FE9" s="410">
        <v>47619.698410949997</v>
      </c>
      <c r="FF9" s="409">
        <v>48492.067811039997</v>
      </c>
      <c r="FG9" s="367">
        <v>49544.670177740001</v>
      </c>
      <c r="FH9" s="367">
        <v>44659.198170179996</v>
      </c>
      <c r="FI9" s="367">
        <v>51649.381868930002</v>
      </c>
      <c r="FJ9" s="367">
        <v>51730.785081690003</v>
      </c>
      <c r="FK9" s="367">
        <v>53097.770473889999</v>
      </c>
      <c r="FL9" s="367">
        <v>57352.796562060001</v>
      </c>
      <c r="FM9" s="367">
        <v>58200.077411869999</v>
      </c>
      <c r="FN9" s="367">
        <v>58654.889953309998</v>
      </c>
      <c r="FO9" s="367">
        <v>61433.710132489992</v>
      </c>
      <c r="FP9" s="367">
        <v>55335.674447040008</v>
      </c>
      <c r="FQ9" s="410">
        <v>56956.877285499999</v>
      </c>
      <c r="FR9" s="409">
        <v>61136.932381029997</v>
      </c>
      <c r="FS9" s="367">
        <v>60884.277758390002</v>
      </c>
      <c r="FT9" s="367">
        <v>64291.924477309993</v>
      </c>
      <c r="FU9" s="367">
        <v>28583.687770719996</v>
      </c>
      <c r="FV9" s="367">
        <v>38920.355226920001</v>
      </c>
      <c r="FW9" s="367">
        <v>36457.71114195</v>
      </c>
      <c r="FX9" s="367">
        <v>40421.37411941</v>
      </c>
      <c r="FY9" s="367">
        <v>40214.522157600004</v>
      </c>
      <c r="FZ9" s="367">
        <v>43107.050895749999</v>
      </c>
      <c r="GA9" s="367">
        <v>37137.705640980006</v>
      </c>
      <c r="GB9" s="367">
        <v>32030.941078990003</v>
      </c>
      <c r="GC9" s="410">
        <v>31823.214270339999</v>
      </c>
      <c r="GD9" s="264"/>
      <c r="GE9" s="420"/>
      <c r="GG9" s="422"/>
      <c r="GI9" s="422"/>
    </row>
    <row r="10" spans="1:191" s="421" customFormat="1" ht="45.75" customHeight="1" x14ac:dyDescent="0.45">
      <c r="A10" s="399" t="s">
        <v>234</v>
      </c>
      <c r="B10" s="356">
        <v>58.26</v>
      </c>
      <c r="C10" s="356">
        <v>59.62</v>
      </c>
      <c r="D10" s="356">
        <v>66.198499999999996</v>
      </c>
      <c r="E10" s="356">
        <v>133.08709999999999</v>
      </c>
      <c r="F10" s="423">
        <v>-17.365600000000001</v>
      </c>
      <c r="G10" s="405">
        <v>90.043999999999997</v>
      </c>
      <c r="H10" s="401">
        <v>137.49299999999999</v>
      </c>
      <c r="I10" s="423">
        <v>-108.64919999999999</v>
      </c>
      <c r="J10" s="423"/>
      <c r="K10" s="423">
        <v>-109.2967</v>
      </c>
      <c r="L10" s="423">
        <v>-42.5976</v>
      </c>
      <c r="M10" s="423">
        <v>154.19630000000001</v>
      </c>
      <c r="N10" s="170">
        <v>154.38820000000001</v>
      </c>
      <c r="O10" s="170">
        <v>154.38820000000001</v>
      </c>
      <c r="P10" s="170">
        <v>154.3896</v>
      </c>
      <c r="Q10" s="401">
        <v>154.41654973999999</v>
      </c>
      <c r="R10" s="170">
        <v>154.41544853999994</v>
      </c>
      <c r="S10" s="170">
        <v>154.32616768000003</v>
      </c>
      <c r="T10" s="406">
        <v>154.41760052999996</v>
      </c>
      <c r="U10" s="170"/>
      <c r="V10" s="423">
        <v>-69.470028779999936</v>
      </c>
      <c r="W10" s="423">
        <v>-69.537764830000015</v>
      </c>
      <c r="X10" s="423">
        <v>-69.622213029999998</v>
      </c>
      <c r="Y10" s="423">
        <v>-69.653495930000005</v>
      </c>
      <c r="Z10" s="423">
        <v>-69.463443740000002</v>
      </c>
      <c r="AA10" s="423">
        <v>-69.46284854000001</v>
      </c>
      <c r="AB10" s="423">
        <v>-69.46284854000001</v>
      </c>
      <c r="AC10" s="423">
        <v>-69.462848539999996</v>
      </c>
      <c r="AD10" s="423">
        <v>-69.462848540000024</v>
      </c>
      <c r="AE10" s="423">
        <v>-69.460397490000005</v>
      </c>
      <c r="AF10" s="423">
        <v>-69.460397490000005</v>
      </c>
      <c r="AG10" s="423">
        <v>-90.544010319999998</v>
      </c>
      <c r="AH10" s="423"/>
      <c r="AI10" s="423">
        <v>-301.69593193999998</v>
      </c>
      <c r="AJ10" s="423">
        <v>-242.49127500000003</v>
      </c>
      <c r="AK10" s="423">
        <v>-242.491275</v>
      </c>
      <c r="AL10" s="423">
        <v>-242.49127499999997</v>
      </c>
      <c r="AM10" s="423">
        <v>-242.48083700000001</v>
      </c>
      <c r="AN10" s="423">
        <v>-242.48083699999998</v>
      </c>
      <c r="AO10" s="423">
        <v>-242.48083700000001</v>
      </c>
      <c r="AP10" s="423">
        <v>-242.48774637999998</v>
      </c>
      <c r="AQ10" s="423">
        <v>-255.39887490000012</v>
      </c>
      <c r="AR10" s="423">
        <v>-255.40057921000005</v>
      </c>
      <c r="AS10" s="423">
        <v>-177.68929832000035</v>
      </c>
      <c r="AT10" s="423">
        <v>-177.68851896000024</v>
      </c>
      <c r="AU10" s="423"/>
      <c r="AV10" s="423">
        <v>-864.24390869000047</v>
      </c>
      <c r="AW10" s="423">
        <v>-864.28136180000047</v>
      </c>
      <c r="AX10" s="423">
        <v>-864.68771533000063</v>
      </c>
      <c r="AY10" s="423">
        <v>-1330.8637114100004</v>
      </c>
      <c r="AZ10" s="423">
        <v>2204.6121665800001</v>
      </c>
      <c r="BA10" s="423">
        <v>2218.1056678599998</v>
      </c>
      <c r="BB10" s="423">
        <v>2218.1056699999999</v>
      </c>
      <c r="BC10" s="423">
        <v>4164.5020528099994</v>
      </c>
      <c r="BD10" s="423">
        <v>7270.07912192</v>
      </c>
      <c r="BE10" s="424">
        <v>6070.4762285200004</v>
      </c>
      <c r="BF10" s="424">
        <v>6070.5341903800017</v>
      </c>
      <c r="BG10" s="424">
        <v>2482.1189560400003</v>
      </c>
      <c r="BH10" s="424">
        <v>2482.1189560400003</v>
      </c>
      <c r="BI10" s="424">
        <v>2482.1189560400003</v>
      </c>
      <c r="BJ10" s="424">
        <v>2482.1189560400003</v>
      </c>
      <c r="BK10" s="368">
        <v>2482.1189560400003</v>
      </c>
      <c r="BL10" s="368">
        <v>2482.1189560400003</v>
      </c>
      <c r="BM10" s="368">
        <v>2494.8660135700002</v>
      </c>
      <c r="BN10" s="367">
        <v>2482.1022839200004</v>
      </c>
      <c r="BO10" s="367">
        <v>2482.08834703</v>
      </c>
      <c r="BP10" s="367">
        <v>2494.8175123999999</v>
      </c>
      <c r="BQ10" s="243">
        <v>2980.70617176</v>
      </c>
      <c r="BR10" s="243">
        <v>2980.6855904999993</v>
      </c>
      <c r="BS10" s="243">
        <v>2980.6697959099997</v>
      </c>
      <c r="BT10" s="243">
        <v>2980.6375773799996</v>
      </c>
      <c r="BU10" s="243">
        <v>2980.4840251199998</v>
      </c>
      <c r="BV10" s="243">
        <v>2980.4356476599996</v>
      </c>
      <c r="BW10" s="243">
        <v>2980.3921236099995</v>
      </c>
      <c r="BX10" s="243">
        <v>2980.1948884399994</v>
      </c>
      <c r="BY10" s="243">
        <v>2960.3466766999991</v>
      </c>
      <c r="BZ10" s="243">
        <v>2936.8625547599995</v>
      </c>
      <c r="CA10" s="243">
        <v>2936.7121562599996</v>
      </c>
      <c r="CB10" s="243">
        <v>2956.36928459</v>
      </c>
      <c r="CC10" s="243">
        <v>2956.3523942399993</v>
      </c>
      <c r="CD10" s="367">
        <v>2856.2160471699999</v>
      </c>
      <c r="CE10" s="367">
        <v>2856.1155742399997</v>
      </c>
      <c r="CF10" s="367">
        <v>2856.0811745899996</v>
      </c>
      <c r="CG10" s="367">
        <v>2856.0179967499994</v>
      </c>
      <c r="CH10" s="367">
        <v>2825.02024712</v>
      </c>
      <c r="CI10" s="367">
        <v>2855.8263315899994</v>
      </c>
      <c r="CJ10" s="367">
        <v>2824.8965865599998</v>
      </c>
      <c r="CK10" s="367">
        <v>3270.3136768799991</v>
      </c>
      <c r="CL10" s="409">
        <v>2718.1415396699995</v>
      </c>
      <c r="CM10" s="367">
        <v>2718.1250846099997</v>
      </c>
      <c r="CN10" s="367">
        <v>3271.1515270099999</v>
      </c>
      <c r="CO10" s="367">
        <v>3271.1126339699999</v>
      </c>
      <c r="CP10" s="367">
        <v>3271.0569957799994</v>
      </c>
      <c r="CQ10" s="367">
        <v>1633.46542697</v>
      </c>
      <c r="CR10" s="367">
        <v>1632.9849156499999</v>
      </c>
      <c r="CS10" s="367">
        <v>1633.3577193399999</v>
      </c>
      <c r="CT10" s="367">
        <v>1613.4982600199999</v>
      </c>
      <c r="CU10" s="367">
        <v>1613.4114068199999</v>
      </c>
      <c r="CV10" s="367">
        <v>1613.0845163399999</v>
      </c>
      <c r="CW10" s="410">
        <v>531.62011380000035</v>
      </c>
      <c r="CX10" s="409">
        <v>1613.9361000000001</v>
      </c>
      <c r="CY10" s="367">
        <v>1613.83591</v>
      </c>
      <c r="CZ10" s="367">
        <v>1613.73862833</v>
      </c>
      <c r="DA10" s="367">
        <v>531.87440700000036</v>
      </c>
      <c r="DB10" s="367">
        <v>531.87440700000036</v>
      </c>
      <c r="DC10" s="367">
        <v>531.87440700000036</v>
      </c>
      <c r="DD10" s="367">
        <v>531.87440700000036</v>
      </c>
      <c r="DE10" s="367">
        <v>-261.21493758999975</v>
      </c>
      <c r="DF10" s="367">
        <v>-261.21493758999975</v>
      </c>
      <c r="DG10" s="367">
        <v>-261.21493758999975</v>
      </c>
      <c r="DH10" s="367">
        <v>-161.21493758999972</v>
      </c>
      <c r="DI10" s="410">
        <v>-161.31958625999974</v>
      </c>
      <c r="DJ10" s="409">
        <v>-539.91644348999966</v>
      </c>
      <c r="DK10" s="367">
        <v>-539.91644348999966</v>
      </c>
      <c r="DL10" s="367">
        <v>-404.45489288999966</v>
      </c>
      <c r="DM10" s="367">
        <v>1386.4519474900001</v>
      </c>
      <c r="DN10" s="367">
        <v>1366.4516050500001</v>
      </c>
      <c r="DO10" s="367">
        <v>1366.4516050500001</v>
      </c>
      <c r="DP10" s="367">
        <v>1341.8516050500002</v>
      </c>
      <c r="DQ10" s="367">
        <v>1341.8516050500002</v>
      </c>
      <c r="DR10" s="367">
        <v>1341.6499997600004</v>
      </c>
      <c r="DS10" s="367">
        <v>1202.03141218</v>
      </c>
      <c r="DT10" s="367">
        <v>1202.03141218</v>
      </c>
      <c r="DU10" s="410">
        <v>1172.2033254299999</v>
      </c>
      <c r="DV10" s="409">
        <v>343.29658637000011</v>
      </c>
      <c r="DW10" s="367">
        <v>342.94520807000004</v>
      </c>
      <c r="DX10" s="367">
        <v>1324.4467405</v>
      </c>
      <c r="DY10" s="367">
        <v>1303.2210200299999</v>
      </c>
      <c r="DZ10" s="367">
        <v>1303.2204985499998</v>
      </c>
      <c r="EA10" s="367">
        <v>1103.22049855</v>
      </c>
      <c r="EB10" s="367">
        <v>1103.22049855</v>
      </c>
      <c r="EC10" s="367">
        <v>1103.2103011199999</v>
      </c>
      <c r="ED10" s="367">
        <v>1454.7386674399997</v>
      </c>
      <c r="EE10" s="367">
        <v>1454.7386674399997</v>
      </c>
      <c r="EF10" s="367">
        <v>1454.7386674399997</v>
      </c>
      <c r="EG10" s="410">
        <v>1454.7386674399997</v>
      </c>
      <c r="EH10" s="409">
        <v>1740.5472782900001</v>
      </c>
      <c r="EI10" s="367">
        <v>1740.5472782900001</v>
      </c>
      <c r="EJ10" s="367">
        <v>1640.5466848900001</v>
      </c>
      <c r="EK10" s="367">
        <v>2011.8991328100001</v>
      </c>
      <c r="EL10" s="367">
        <v>2011.8991328100001</v>
      </c>
      <c r="EM10" s="367">
        <v>2128.5718273000002</v>
      </c>
      <c r="EN10" s="367">
        <v>1947.9065555000002</v>
      </c>
      <c r="EO10" s="367">
        <v>2070.9406555000005</v>
      </c>
      <c r="EP10" s="367">
        <v>2070.9406555000005</v>
      </c>
      <c r="EQ10" s="367">
        <v>2070.2547739000001</v>
      </c>
      <c r="ER10" s="367">
        <v>1420.05424973</v>
      </c>
      <c r="ES10" s="410">
        <v>998.08610574999966</v>
      </c>
      <c r="ET10" s="409">
        <v>1738.3452311400001</v>
      </c>
      <c r="EU10" s="367">
        <v>1738.3452311400001</v>
      </c>
      <c r="EV10" s="367">
        <v>999.11294232999956</v>
      </c>
      <c r="EW10" s="367">
        <v>999.11194662999969</v>
      </c>
      <c r="EX10" s="367">
        <v>999.11194662999969</v>
      </c>
      <c r="EY10" s="367">
        <v>999.11194662999969</v>
      </c>
      <c r="EZ10" s="367">
        <v>857.44909906999987</v>
      </c>
      <c r="FA10" s="367">
        <v>-69307.90998977999</v>
      </c>
      <c r="FB10" s="367">
        <v>-69307.90998977999</v>
      </c>
      <c r="FC10" s="367">
        <v>-69487.738576010001</v>
      </c>
      <c r="FD10" s="367">
        <v>-69487.738576010001</v>
      </c>
      <c r="FE10" s="410">
        <v>-69731.897593280009</v>
      </c>
      <c r="FF10" s="409">
        <v>-69731.169172680005</v>
      </c>
      <c r="FG10" s="367">
        <v>-69635.137956680017</v>
      </c>
      <c r="FH10" s="367">
        <v>-69731.169172680005</v>
      </c>
      <c r="FI10" s="367">
        <v>-69731.172941540004</v>
      </c>
      <c r="FJ10" s="367">
        <v>-84078.474160600003</v>
      </c>
      <c r="FK10" s="367">
        <v>-84078.474160600003</v>
      </c>
      <c r="FL10" s="367">
        <v>-84078.474160600003</v>
      </c>
      <c r="FM10" s="367">
        <v>-84078.474160600003</v>
      </c>
      <c r="FN10" s="367">
        <v>-84078.474160600003</v>
      </c>
      <c r="FO10" s="367">
        <v>-84079.4431606</v>
      </c>
      <c r="FP10" s="367">
        <v>-84079.4431606</v>
      </c>
      <c r="FQ10" s="410">
        <v>-69445.050846829996</v>
      </c>
      <c r="FR10" s="409">
        <v>-84078.61150359</v>
      </c>
      <c r="FS10" s="367">
        <v>-84078.070332389994</v>
      </c>
      <c r="FT10" s="367">
        <v>-83537.440305189986</v>
      </c>
      <c r="FU10" s="367">
        <v>-73030.69642036999</v>
      </c>
      <c r="FV10" s="367">
        <v>-69511.015185190001</v>
      </c>
      <c r="FW10" s="367">
        <v>-69445.265351519993</v>
      </c>
      <c r="FX10" s="367">
        <v>-69445.265351519993</v>
      </c>
      <c r="FY10" s="367">
        <v>-69445.265351519993</v>
      </c>
      <c r="FZ10" s="367">
        <v>-68027.738734660001</v>
      </c>
      <c r="GA10" s="367">
        <v>-68027.738734660001</v>
      </c>
      <c r="GB10" s="367">
        <v>-68027.738734660001</v>
      </c>
      <c r="GC10" s="410">
        <v>-68027.738734660001</v>
      </c>
      <c r="GE10" s="422"/>
      <c r="GG10" s="422"/>
      <c r="GI10" s="422"/>
    </row>
    <row r="11" spans="1:191" s="421" customFormat="1" ht="45.75" customHeight="1" x14ac:dyDescent="0.45">
      <c r="A11" s="399" t="s">
        <v>235</v>
      </c>
      <c r="B11" s="356">
        <v>1031.96</v>
      </c>
      <c r="C11" s="356">
        <v>1257.1400000000001</v>
      </c>
      <c r="D11" s="356">
        <v>1361.0921000000001</v>
      </c>
      <c r="E11" s="356">
        <v>1111.0035</v>
      </c>
      <c r="F11" s="356">
        <v>2722.4018999999998</v>
      </c>
      <c r="G11" s="405">
        <v>3401.9618</v>
      </c>
      <c r="H11" s="401">
        <v>3979.3818999999999</v>
      </c>
      <c r="I11" s="401">
        <v>4101.3881000000001</v>
      </c>
      <c r="J11" s="401"/>
      <c r="K11" s="401">
        <v>4012.0223999999998</v>
      </c>
      <c r="L11" s="170">
        <v>4555.7771000000002</v>
      </c>
      <c r="M11" s="170">
        <v>4089.4915999999998</v>
      </c>
      <c r="N11" s="170">
        <v>3584.6462999999999</v>
      </c>
      <c r="O11" s="170">
        <v>3556.4524000000001</v>
      </c>
      <c r="P11" s="170">
        <v>3433.2546000000002</v>
      </c>
      <c r="Q11" s="401">
        <v>4090.7214334</v>
      </c>
      <c r="R11" s="170">
        <v>4234.9950828899991</v>
      </c>
      <c r="S11" s="170">
        <v>4019.4282959499992</v>
      </c>
      <c r="T11" s="406">
        <v>4852.3038888900001</v>
      </c>
      <c r="U11" s="170"/>
      <c r="V11" s="170">
        <v>4705.2764504200004</v>
      </c>
      <c r="W11" s="170">
        <v>5020.8761364100001</v>
      </c>
      <c r="X11" s="170">
        <v>4612.0787310500009</v>
      </c>
      <c r="Y11" s="170">
        <v>5219.8755400199989</v>
      </c>
      <c r="Z11" s="170">
        <v>4442.4467852899998</v>
      </c>
      <c r="AA11" s="170">
        <v>5387.80040259</v>
      </c>
      <c r="AB11" s="170">
        <v>4832.3778922399997</v>
      </c>
      <c r="AC11" s="170">
        <v>5146.8169747700022</v>
      </c>
      <c r="AD11" s="170">
        <v>5174.4989776899993</v>
      </c>
      <c r="AE11" s="423">
        <v>6008.3890370500003</v>
      </c>
      <c r="AF11" s="423">
        <v>6725.9837593499997</v>
      </c>
      <c r="AG11" s="423">
        <v>6530.2324422900001</v>
      </c>
      <c r="AH11" s="423"/>
      <c r="AI11" s="423">
        <v>7985.0823135699993</v>
      </c>
      <c r="AJ11" s="423">
        <v>8056.3741407000016</v>
      </c>
      <c r="AK11" s="423">
        <v>8054.2386007400009</v>
      </c>
      <c r="AL11" s="423">
        <v>8099.3504323199995</v>
      </c>
      <c r="AM11" s="423">
        <v>8521.8582719999995</v>
      </c>
      <c r="AN11" s="423">
        <v>8790.0642044899978</v>
      </c>
      <c r="AO11" s="423">
        <v>9540.4045457600005</v>
      </c>
      <c r="AP11" s="423">
        <v>9688.9341957999986</v>
      </c>
      <c r="AQ11" s="423">
        <v>10571.318198690002</v>
      </c>
      <c r="AR11" s="423">
        <v>11216.457059890003</v>
      </c>
      <c r="AS11" s="423">
        <v>10922.777927899999</v>
      </c>
      <c r="AT11" s="423">
        <v>10637.518917780002</v>
      </c>
      <c r="AU11" s="423"/>
      <c r="AV11" s="423">
        <v>12048.953780649999</v>
      </c>
      <c r="AW11" s="423">
        <v>12261.106451290003</v>
      </c>
      <c r="AX11" s="423">
        <v>10961.249206950002</v>
      </c>
      <c r="AY11" s="423">
        <v>10606.833312199999</v>
      </c>
      <c r="AZ11" s="423">
        <v>9987.9961910900001</v>
      </c>
      <c r="BA11" s="423">
        <v>15201.900071349986</v>
      </c>
      <c r="BB11" s="423">
        <v>15201.90007</v>
      </c>
      <c r="BC11" s="423">
        <v>13115.603116310003</v>
      </c>
      <c r="BD11" s="423">
        <v>7770.6465238899982</v>
      </c>
      <c r="BE11" s="424">
        <v>7574.3943245000019</v>
      </c>
      <c r="BF11" s="424">
        <v>4471.6224501800034</v>
      </c>
      <c r="BG11" s="424">
        <v>7254.3799306400006</v>
      </c>
      <c r="BH11" s="424">
        <v>5102.7809411200014</v>
      </c>
      <c r="BI11" s="424">
        <v>6882.7938221300019</v>
      </c>
      <c r="BJ11" s="424">
        <v>9823.26468561</v>
      </c>
      <c r="BK11" s="368">
        <v>9823.4530250800017</v>
      </c>
      <c r="BL11" s="368">
        <v>11512.033002920001</v>
      </c>
      <c r="BM11" s="368">
        <v>11189.689918050004</v>
      </c>
      <c r="BN11" s="367">
        <v>12426.502995150006</v>
      </c>
      <c r="BO11" s="367">
        <v>12725.001235800006</v>
      </c>
      <c r="BP11" s="367">
        <v>9741.2672830400061</v>
      </c>
      <c r="BQ11" s="243">
        <v>10815.066202050002</v>
      </c>
      <c r="BR11" s="243">
        <v>11312.465903020005</v>
      </c>
      <c r="BS11" s="243">
        <v>9881.3086742400064</v>
      </c>
      <c r="BT11" s="243">
        <v>11658.875487039999</v>
      </c>
      <c r="BU11" s="243">
        <v>12909.598001470005</v>
      </c>
      <c r="BV11" s="243">
        <v>11748.595938950004</v>
      </c>
      <c r="BW11" s="243">
        <v>13628.995838900002</v>
      </c>
      <c r="BX11" s="243">
        <v>15567.345235440007</v>
      </c>
      <c r="BY11" s="243">
        <v>16219.714996290006</v>
      </c>
      <c r="BZ11" s="243">
        <v>17678.334443539999</v>
      </c>
      <c r="CA11" s="243">
        <v>19547.443968680007</v>
      </c>
      <c r="CB11" s="243">
        <v>18628.826341070006</v>
      </c>
      <c r="CC11" s="243">
        <v>17980.826864659997</v>
      </c>
      <c r="CD11" s="367">
        <v>18898.052137589999</v>
      </c>
      <c r="CE11" s="367">
        <v>18597.893276789997</v>
      </c>
      <c r="CF11" s="367">
        <v>16898.299817109997</v>
      </c>
      <c r="CG11" s="367">
        <v>17355.542753909998</v>
      </c>
      <c r="CH11" s="367">
        <v>15577.174361499994</v>
      </c>
      <c r="CI11" s="367">
        <v>17249.92529159</v>
      </c>
      <c r="CJ11" s="367">
        <v>18364.95840951</v>
      </c>
      <c r="CK11" s="367">
        <v>17382.5855223</v>
      </c>
      <c r="CL11" s="409">
        <v>18243.541631169996</v>
      </c>
      <c r="CM11" s="367">
        <v>17876.96938228</v>
      </c>
      <c r="CN11" s="367">
        <v>18274.00895462</v>
      </c>
      <c r="CO11" s="367">
        <v>19740.908989359992</v>
      </c>
      <c r="CP11" s="367">
        <v>20150.684689339996</v>
      </c>
      <c r="CQ11" s="367">
        <v>21930.893354220003</v>
      </c>
      <c r="CR11" s="367">
        <v>23184.464003769994</v>
      </c>
      <c r="CS11" s="367">
        <v>23143.104816160001</v>
      </c>
      <c r="CT11" s="367">
        <v>21805.504861409998</v>
      </c>
      <c r="CU11" s="367">
        <v>23192.423394759997</v>
      </c>
      <c r="CV11" s="367">
        <v>24447.833174649997</v>
      </c>
      <c r="CW11" s="410">
        <v>26075.264147500002</v>
      </c>
      <c r="CX11" s="409">
        <v>21548.561570000005</v>
      </c>
      <c r="CY11" s="367">
        <v>20105.687850000002</v>
      </c>
      <c r="CZ11" s="367">
        <v>19626.23889887</v>
      </c>
      <c r="DA11" s="367">
        <v>23799.122546179991</v>
      </c>
      <c r="DB11" s="367">
        <v>24000.141093899998</v>
      </c>
      <c r="DC11" s="367">
        <v>23994.372773879993</v>
      </c>
      <c r="DD11" s="367">
        <v>23978.690797240004</v>
      </c>
      <c r="DE11" s="367">
        <v>25511.596701389986</v>
      </c>
      <c r="DF11" s="367">
        <v>26664.774948589995</v>
      </c>
      <c r="DG11" s="367">
        <v>25429.835673829988</v>
      </c>
      <c r="DH11" s="367">
        <v>26288.787664970005</v>
      </c>
      <c r="DI11" s="410">
        <v>25372.154597559998</v>
      </c>
      <c r="DJ11" s="409">
        <v>26176.960889590002</v>
      </c>
      <c r="DK11" s="367">
        <v>28225.721463909995</v>
      </c>
      <c r="DL11" s="367">
        <v>42591.840753679993</v>
      </c>
      <c r="DM11" s="367">
        <v>42588.612055860001</v>
      </c>
      <c r="DN11" s="367">
        <v>44691.204385610014</v>
      </c>
      <c r="DO11" s="367">
        <v>46479.555831019992</v>
      </c>
      <c r="DP11" s="367">
        <v>44618.142477489986</v>
      </c>
      <c r="DQ11" s="367">
        <v>45493.673560870004</v>
      </c>
      <c r="DR11" s="367">
        <v>47232.464534490005</v>
      </c>
      <c r="DS11" s="367">
        <v>46645.031743869993</v>
      </c>
      <c r="DT11" s="367">
        <v>44580.147318379983</v>
      </c>
      <c r="DU11" s="410">
        <v>41636.524256479999</v>
      </c>
      <c r="DV11" s="409">
        <v>55078.088085820011</v>
      </c>
      <c r="DW11" s="367">
        <v>56240.708071409994</v>
      </c>
      <c r="DX11" s="367">
        <v>54785.542027290008</v>
      </c>
      <c r="DY11" s="367">
        <v>53346.726545060003</v>
      </c>
      <c r="DZ11" s="367">
        <v>53406.885932799967</v>
      </c>
      <c r="EA11" s="367">
        <v>47645.652255840017</v>
      </c>
      <c r="EB11" s="367">
        <v>48008.145272799993</v>
      </c>
      <c r="EC11" s="367">
        <v>50761.512390379998</v>
      </c>
      <c r="ED11" s="367">
        <v>48701.041160490022</v>
      </c>
      <c r="EE11" s="367">
        <v>51237.122367580007</v>
      </c>
      <c r="EF11" s="367">
        <v>50708.50429271</v>
      </c>
      <c r="EG11" s="410">
        <v>40789.220049650001</v>
      </c>
      <c r="EH11" s="409">
        <v>52532.469002549988</v>
      </c>
      <c r="EI11" s="367">
        <v>54951.062963559998</v>
      </c>
      <c r="EJ11" s="367">
        <v>55971.742784990005</v>
      </c>
      <c r="EK11" s="367">
        <v>58498.590015190006</v>
      </c>
      <c r="EL11" s="367">
        <v>59261.299953559996</v>
      </c>
      <c r="EM11" s="367">
        <v>57388.789771159994</v>
      </c>
      <c r="EN11" s="367">
        <v>53561.219298869997</v>
      </c>
      <c r="EO11" s="367">
        <v>54959.611965649994</v>
      </c>
      <c r="EP11" s="367">
        <v>52359.625954809977</v>
      </c>
      <c r="EQ11" s="367">
        <v>58019.756237989997</v>
      </c>
      <c r="ER11" s="367">
        <v>63601.656198449986</v>
      </c>
      <c r="ES11" s="410">
        <v>67793.472973329888</v>
      </c>
      <c r="ET11" s="409">
        <v>65586.871645930034</v>
      </c>
      <c r="EU11" s="367">
        <v>65854.55200666</v>
      </c>
      <c r="EV11" s="367">
        <v>87107.867411790037</v>
      </c>
      <c r="EW11" s="367">
        <v>77942.047462390023</v>
      </c>
      <c r="EX11" s="367">
        <v>90968.603264000034</v>
      </c>
      <c r="EY11" s="367">
        <v>91553.245622729999</v>
      </c>
      <c r="EZ11" s="367">
        <v>99366.30561614997</v>
      </c>
      <c r="FA11" s="367">
        <v>148570.67738395996</v>
      </c>
      <c r="FB11" s="367">
        <v>117517.85224843997</v>
      </c>
      <c r="FC11" s="367">
        <v>121196.74094396</v>
      </c>
      <c r="FD11" s="367">
        <v>99067.23264755994</v>
      </c>
      <c r="FE11" s="410">
        <v>89225.253722490015</v>
      </c>
      <c r="FF11" s="409">
        <v>135683.43224853999</v>
      </c>
      <c r="FG11" s="367">
        <v>99789.382910049972</v>
      </c>
      <c r="FH11" s="367">
        <v>125231.36884991001</v>
      </c>
      <c r="FI11" s="367">
        <v>118754.75684778004</v>
      </c>
      <c r="FJ11" s="367">
        <v>129087.55679904003</v>
      </c>
      <c r="FK11" s="367">
        <v>127538.81990939002</v>
      </c>
      <c r="FL11" s="367">
        <v>134638.96346443001</v>
      </c>
      <c r="FM11" s="367">
        <v>145370.3533293501</v>
      </c>
      <c r="FN11" s="367">
        <v>146212.43913322012</v>
      </c>
      <c r="FO11" s="367">
        <v>151676.54034832001</v>
      </c>
      <c r="FP11" s="367">
        <v>144275.98917527002</v>
      </c>
      <c r="FQ11" s="410">
        <v>88131.95937457004</v>
      </c>
      <c r="FR11" s="409">
        <v>159534.54891439</v>
      </c>
      <c r="FS11" s="367">
        <v>158810.06462582992</v>
      </c>
      <c r="FT11" s="367">
        <v>161512.44473382991</v>
      </c>
      <c r="FU11" s="367">
        <v>150619.22363949995</v>
      </c>
      <c r="FV11" s="367">
        <v>122791.15100889005</v>
      </c>
      <c r="FW11" s="367">
        <v>151428.02027870005</v>
      </c>
      <c r="FX11" s="367">
        <v>132845.25424046</v>
      </c>
      <c r="FY11" s="367">
        <v>145047.52200339004</v>
      </c>
      <c r="FZ11" s="367">
        <v>166015.92630083999</v>
      </c>
      <c r="GA11" s="367">
        <v>140976.67101078003</v>
      </c>
      <c r="GB11" s="367">
        <v>142444.32936209996</v>
      </c>
      <c r="GC11" s="410">
        <v>153992.00680080001</v>
      </c>
      <c r="GE11" s="422"/>
      <c r="GG11" s="422"/>
      <c r="GI11" s="422"/>
    </row>
    <row r="12" spans="1:191" ht="45.75" customHeight="1" thickBot="1" x14ac:dyDescent="0.5">
      <c r="A12" s="425" t="s">
        <v>201</v>
      </c>
      <c r="B12" s="380">
        <v>3272.03</v>
      </c>
      <c r="C12" s="380">
        <v>3900.92</v>
      </c>
      <c r="D12" s="380">
        <v>5469</v>
      </c>
      <c r="E12" s="380">
        <v>6212.5608000000002</v>
      </c>
      <c r="F12" s="380">
        <v>8147.5420000000004</v>
      </c>
      <c r="G12" s="426">
        <v>10823.29</v>
      </c>
      <c r="H12" s="427">
        <v>11276.4599</v>
      </c>
      <c r="I12" s="427">
        <v>11930.9283</v>
      </c>
      <c r="J12" s="427"/>
      <c r="K12" s="427">
        <v>11442.751700000001</v>
      </c>
      <c r="L12" s="428">
        <v>11973.0708</v>
      </c>
      <c r="M12" s="428">
        <v>11689.6551</v>
      </c>
      <c r="N12" s="428">
        <v>12111.3184</v>
      </c>
      <c r="O12" s="428">
        <v>11973.3869</v>
      </c>
      <c r="P12" s="428">
        <v>11863.940699999999</v>
      </c>
      <c r="Q12" s="428">
        <v>12479.864188550004</v>
      </c>
      <c r="R12" s="428">
        <v>13090.88707667</v>
      </c>
      <c r="S12" s="428">
        <v>13234.821141640001</v>
      </c>
      <c r="T12" s="429">
        <v>13578.437546260002</v>
      </c>
      <c r="U12" s="428"/>
      <c r="V12" s="428">
        <v>12514.265090320001</v>
      </c>
      <c r="W12" s="428">
        <v>12980.37836981</v>
      </c>
      <c r="X12" s="428">
        <v>13358.251797790002</v>
      </c>
      <c r="Y12" s="428">
        <v>13006.201873920001</v>
      </c>
      <c r="Z12" s="428">
        <v>13122.57483987</v>
      </c>
      <c r="AA12" s="428">
        <v>14021.494563690003</v>
      </c>
      <c r="AB12" s="428">
        <v>13145.714594460003</v>
      </c>
      <c r="AC12" s="428">
        <v>13979.507590710004</v>
      </c>
      <c r="AD12" s="428">
        <v>14165.245065580002</v>
      </c>
      <c r="AE12" s="428">
        <v>16096.01010204</v>
      </c>
      <c r="AF12" s="428">
        <v>16158.5306965</v>
      </c>
      <c r="AG12" s="428">
        <v>18076.986002009999</v>
      </c>
      <c r="AH12" s="428"/>
      <c r="AI12" s="428">
        <v>18475.142524229996</v>
      </c>
      <c r="AJ12" s="428">
        <v>17984.140121229997</v>
      </c>
      <c r="AK12" s="428">
        <v>18057.528629780001</v>
      </c>
      <c r="AL12" s="428">
        <v>17815.024019809996</v>
      </c>
      <c r="AM12" s="428">
        <v>17835.105441159998</v>
      </c>
      <c r="AN12" s="428">
        <v>18594.810965389996</v>
      </c>
      <c r="AO12" s="428">
        <v>21466.980358090001</v>
      </c>
      <c r="AP12" s="428">
        <v>22584.508600049994</v>
      </c>
      <c r="AQ12" s="428">
        <v>23558.024212910001</v>
      </c>
      <c r="AR12" s="428">
        <v>22903.553762470008</v>
      </c>
      <c r="AS12" s="428">
        <v>23858.374998939995</v>
      </c>
      <c r="AT12" s="428">
        <v>25665.263551550001</v>
      </c>
      <c r="AU12" s="428"/>
      <c r="AV12" s="428">
        <v>24645.033507610002</v>
      </c>
      <c r="AW12" s="428">
        <v>25220.008331140001</v>
      </c>
      <c r="AX12" s="428">
        <v>24445.726945960007</v>
      </c>
      <c r="AY12" s="428">
        <v>25811.407521509998</v>
      </c>
      <c r="AZ12" s="428">
        <v>28321.931720010001</v>
      </c>
      <c r="BA12" s="428">
        <v>39776.134653339992</v>
      </c>
      <c r="BB12" s="428">
        <v>39776.134650000007</v>
      </c>
      <c r="BC12" s="428">
        <v>36742.901150259997</v>
      </c>
      <c r="BD12" s="428">
        <v>39248.235081839994</v>
      </c>
      <c r="BE12" s="430">
        <v>37131.011488640004</v>
      </c>
      <c r="BF12" s="430">
        <v>34357.582791780005</v>
      </c>
      <c r="BG12" s="430">
        <v>34733.148903959998</v>
      </c>
      <c r="BH12" s="430">
        <v>28984.521786799996</v>
      </c>
      <c r="BI12" s="430">
        <v>33782.370743360007</v>
      </c>
      <c r="BJ12" s="430">
        <v>35268.754685680004</v>
      </c>
      <c r="BK12" s="381">
        <v>38989.505820600003</v>
      </c>
      <c r="BL12" s="381">
        <v>40636.563667180002</v>
      </c>
      <c r="BM12" s="381">
        <v>40199.788063300017</v>
      </c>
      <c r="BN12" s="381">
        <v>42063.300660209999</v>
      </c>
      <c r="BO12" s="381">
        <v>40052.120182110004</v>
      </c>
      <c r="BP12" s="381">
        <v>38911.452219180013</v>
      </c>
      <c r="BQ12" s="382">
        <v>42628.677410170007</v>
      </c>
      <c r="BR12" s="382">
        <v>40210.921934720012</v>
      </c>
      <c r="BS12" s="382">
        <v>40165.580628609998</v>
      </c>
      <c r="BT12" s="382">
        <v>41097.598614240007</v>
      </c>
      <c r="BU12" s="382">
        <v>41140.334676550003</v>
      </c>
      <c r="BV12" s="382">
        <v>41019.581253009994</v>
      </c>
      <c r="BW12" s="382">
        <v>45661.274438169989</v>
      </c>
      <c r="BX12" s="382">
        <v>51723.410143120003</v>
      </c>
      <c r="BY12" s="382">
        <v>52485.682039360006</v>
      </c>
      <c r="BZ12" s="382">
        <v>54084.711732019998</v>
      </c>
      <c r="CA12" s="382">
        <v>55029.892793210005</v>
      </c>
      <c r="CB12" s="382">
        <v>55406.374730400014</v>
      </c>
      <c r="CC12" s="382">
        <v>61659.093250049977</v>
      </c>
      <c r="CD12" s="381">
        <v>60807.400047879986</v>
      </c>
      <c r="CE12" s="381">
        <v>60568.162540299978</v>
      </c>
      <c r="CF12" s="381">
        <v>57724.734278039992</v>
      </c>
      <c r="CG12" s="381">
        <v>55292.281860579998</v>
      </c>
      <c r="CH12" s="381">
        <v>54449.58977780999</v>
      </c>
      <c r="CI12" s="381">
        <v>55526.642990230001</v>
      </c>
      <c r="CJ12" s="381">
        <v>56760.750572109995</v>
      </c>
      <c r="CK12" s="381">
        <v>59999.328667719987</v>
      </c>
      <c r="CL12" s="431">
        <v>56309.074208859995</v>
      </c>
      <c r="CM12" s="381">
        <v>56750.682614000005</v>
      </c>
      <c r="CN12" s="381">
        <v>59004.28023638</v>
      </c>
      <c r="CO12" s="381">
        <v>58752.740145469987</v>
      </c>
      <c r="CP12" s="381">
        <v>62853.72182098998</v>
      </c>
      <c r="CQ12" s="381">
        <v>62726.802605650009</v>
      </c>
      <c r="CR12" s="381">
        <v>61849.482204549982</v>
      </c>
      <c r="CS12" s="381">
        <v>61994.484846310006</v>
      </c>
      <c r="CT12" s="381">
        <v>62353.613217160011</v>
      </c>
      <c r="CU12" s="381">
        <v>61563.671422419997</v>
      </c>
      <c r="CV12" s="381">
        <v>66236.011088839994</v>
      </c>
      <c r="CW12" s="432">
        <v>68382.161939589991</v>
      </c>
      <c r="CX12" s="433">
        <v>63269.569780000005</v>
      </c>
      <c r="CY12" s="381">
        <v>62878.044350000004</v>
      </c>
      <c r="CZ12" s="381">
        <v>78435.305712979971</v>
      </c>
      <c r="DA12" s="381">
        <v>79542.942388419964</v>
      </c>
      <c r="DB12" s="381">
        <v>77095.515512419996</v>
      </c>
      <c r="DC12" s="381">
        <v>77043.844734139973</v>
      </c>
      <c r="DD12" s="381">
        <v>75441.001030600019</v>
      </c>
      <c r="DE12" s="381">
        <v>76337.292934429977</v>
      </c>
      <c r="DF12" s="381">
        <v>74554.69973077999</v>
      </c>
      <c r="DG12" s="381">
        <v>73427.704845209984</v>
      </c>
      <c r="DH12" s="381">
        <v>73290.720485949991</v>
      </c>
      <c r="DI12" s="432">
        <v>79976.177038600013</v>
      </c>
      <c r="DJ12" s="433">
        <v>78613.289615720001</v>
      </c>
      <c r="DK12" s="381">
        <v>81937.066478759996</v>
      </c>
      <c r="DL12" s="381">
        <v>94536.659437599985</v>
      </c>
      <c r="DM12" s="381">
        <v>106187.09220254999</v>
      </c>
      <c r="DN12" s="381">
        <v>109117.23199740001</v>
      </c>
      <c r="DO12" s="381">
        <v>105948.10455660999</v>
      </c>
      <c r="DP12" s="381">
        <v>103923.56797688999</v>
      </c>
      <c r="DQ12" s="381">
        <v>102742.16827804002</v>
      </c>
      <c r="DR12" s="381">
        <v>111006.63148858001</v>
      </c>
      <c r="DS12" s="381">
        <v>114242.80025037998</v>
      </c>
      <c r="DT12" s="381">
        <v>111657.8823824</v>
      </c>
      <c r="DU12" s="432">
        <v>115665.82288412997</v>
      </c>
      <c r="DV12" s="433">
        <v>128492.31602875001</v>
      </c>
      <c r="DW12" s="381">
        <v>127387.37757124998</v>
      </c>
      <c r="DX12" s="381">
        <v>127784.02778610002</v>
      </c>
      <c r="DY12" s="381">
        <v>142658.52882740996</v>
      </c>
      <c r="DZ12" s="381">
        <v>145684.77285140994</v>
      </c>
      <c r="EA12" s="381">
        <v>137851.68520890997</v>
      </c>
      <c r="EB12" s="381">
        <v>136584.12148383993</v>
      </c>
      <c r="EC12" s="381">
        <v>142089.31374272998</v>
      </c>
      <c r="ED12" s="381">
        <v>136958.82093886004</v>
      </c>
      <c r="EE12" s="381">
        <v>137542.63829204001</v>
      </c>
      <c r="EF12" s="381">
        <v>134682.37285264998</v>
      </c>
      <c r="EG12" s="432">
        <v>135814.22122790001</v>
      </c>
      <c r="EH12" s="433">
        <f t="shared" ref="EH12:ES12" si="3">EH11+EH10+EH9+EH5+EH4</f>
        <v>147975.70353797</v>
      </c>
      <c r="EI12" s="381">
        <f t="shared" si="3"/>
        <v>153878.29739026999</v>
      </c>
      <c r="EJ12" s="381">
        <f t="shared" si="3"/>
        <v>161358.21632549001</v>
      </c>
      <c r="EK12" s="381">
        <f t="shared" si="3"/>
        <v>161787.36779426999</v>
      </c>
      <c r="EL12" s="381">
        <f t="shared" si="3"/>
        <v>157058.17873891001</v>
      </c>
      <c r="EM12" s="381">
        <f t="shared" si="3"/>
        <v>154839.27074707</v>
      </c>
      <c r="EN12" s="381">
        <f t="shared" si="3"/>
        <v>151951.65620408001</v>
      </c>
      <c r="EO12" s="381">
        <f t="shared" si="3"/>
        <v>158138.64015202998</v>
      </c>
      <c r="EP12" s="381">
        <f t="shared" si="3"/>
        <v>167945.86050248999</v>
      </c>
      <c r="EQ12" s="381">
        <f t="shared" si="3"/>
        <v>204541.09982457996</v>
      </c>
      <c r="ER12" s="381">
        <f t="shared" si="3"/>
        <v>203995.49032003997</v>
      </c>
      <c r="ES12" s="432">
        <f t="shared" si="3"/>
        <v>210797.93075061997</v>
      </c>
      <c r="ET12" s="433">
        <f>ET11+ET10+ET9+ET5+ET4</f>
        <v>209804.93056439998</v>
      </c>
      <c r="EU12" s="381">
        <f t="shared" ref="EU12:FE12" si="4">EU11+EU10+EU9+EU5+EU4</f>
        <v>216957.47542634004</v>
      </c>
      <c r="EV12" s="381">
        <f t="shared" si="4"/>
        <v>223485.49056579004</v>
      </c>
      <c r="EW12" s="381">
        <f t="shared" si="4"/>
        <v>224385.23623442999</v>
      </c>
      <c r="EX12" s="381">
        <f t="shared" si="4"/>
        <v>233265.72534743004</v>
      </c>
      <c r="EY12" s="381">
        <f t="shared" si="4"/>
        <v>228918.94828800001</v>
      </c>
      <c r="EZ12" s="381">
        <f t="shared" si="4"/>
        <v>231227.79845886995</v>
      </c>
      <c r="FA12" s="381">
        <f t="shared" si="4"/>
        <v>209418.62439163998</v>
      </c>
      <c r="FB12" s="381">
        <f t="shared" si="4"/>
        <v>174200.93420957</v>
      </c>
      <c r="FC12" s="381">
        <f t="shared" si="4"/>
        <v>182835.83156009001</v>
      </c>
      <c r="FD12" s="381">
        <f t="shared" si="4"/>
        <v>169268.07426567996</v>
      </c>
      <c r="FE12" s="432">
        <f t="shared" si="4"/>
        <v>174983.22845182999</v>
      </c>
      <c r="FF12" s="433">
        <v>212781.74473223998</v>
      </c>
      <c r="FG12" s="381">
        <v>184069.12258281995</v>
      </c>
      <c r="FH12" s="381">
        <v>215941.01978017</v>
      </c>
      <c r="FI12" s="381">
        <v>228647.42034068005</v>
      </c>
      <c r="FJ12" s="381">
        <v>227241.30597393998</v>
      </c>
      <c r="FK12" s="381">
        <v>232068.39452339994</v>
      </c>
      <c r="FL12" s="381">
        <v>239626.74525674997</v>
      </c>
      <c r="FM12" s="381">
        <v>254990.37415932014</v>
      </c>
      <c r="FN12" s="381">
        <v>257288.21805939006</v>
      </c>
      <c r="FO12" s="381">
        <v>272773.33487269998</v>
      </c>
      <c r="FP12" s="381">
        <v>264433.55886619003</v>
      </c>
      <c r="FQ12" s="432">
        <v>231322.65906793004</v>
      </c>
      <c r="FR12" s="433">
        <v>301260.23861657002</v>
      </c>
      <c r="FS12" s="381">
        <v>300263.61967193999</v>
      </c>
      <c r="FT12" s="381">
        <v>313398.10587822989</v>
      </c>
      <c r="FU12" s="381">
        <v>278551.17411672999</v>
      </c>
      <c r="FV12" s="381">
        <v>248307.78569322007</v>
      </c>
      <c r="FW12" s="381">
        <v>252265.92198802999</v>
      </c>
      <c r="FX12" s="381">
        <f>FX4+FX5+FX9+FX10+FX11</f>
        <v>252294.49166833999</v>
      </c>
      <c r="FY12" s="381">
        <f t="shared" ref="FY12" si="5">FY4+FY5+FY9+FY10+FY11</f>
        <v>255807.13478372007</v>
      </c>
      <c r="FZ12" s="381">
        <f>FZ4+FZ5+FZ9+FZ10+FZ11</f>
        <v>278321.90071531001</v>
      </c>
      <c r="GA12" s="381">
        <f t="shared" ref="GA12:GB12" si="6">GA4+GA5+GA9+GA10+GA11</f>
        <v>256538.96419652004</v>
      </c>
      <c r="GB12" s="381">
        <f t="shared" si="6"/>
        <v>255051.59872322995</v>
      </c>
      <c r="GC12" s="432">
        <f>GC4+GC5+GC9+GC10+GC11</f>
        <v>270578.56481878995</v>
      </c>
      <c r="GE12" s="434"/>
      <c r="GG12" s="434"/>
      <c r="GI12" s="434"/>
    </row>
    <row r="13" spans="1:191" ht="45.75" customHeight="1" thickTop="1" x14ac:dyDescent="0.45">
      <c r="A13" s="285"/>
      <c r="CD13" s="435"/>
      <c r="CE13" s="435"/>
      <c r="CF13" s="436"/>
      <c r="CG13" s="436"/>
      <c r="CH13" s="436"/>
      <c r="CI13" s="436"/>
      <c r="CJ13" s="436"/>
      <c r="CK13" s="436"/>
      <c r="CL13" s="436"/>
      <c r="CM13" s="436"/>
      <c r="CN13" s="436"/>
      <c r="CO13" s="436"/>
      <c r="CP13" s="436"/>
      <c r="CQ13" s="436"/>
      <c r="CR13" s="436"/>
      <c r="CS13" s="436"/>
      <c r="CT13" s="436"/>
      <c r="CU13" s="436"/>
      <c r="CV13" s="436"/>
      <c r="CW13" s="436"/>
      <c r="CX13" s="436"/>
      <c r="CY13" s="436"/>
      <c r="CZ13" s="436"/>
      <c r="DA13" s="436"/>
      <c r="DB13" s="436"/>
      <c r="DC13" s="436"/>
      <c r="DD13" s="436"/>
      <c r="DE13" s="436"/>
      <c r="DF13" s="436"/>
      <c r="DG13" s="436"/>
      <c r="DH13" s="436"/>
      <c r="DI13" s="436"/>
      <c r="DJ13" s="436"/>
      <c r="DK13" s="436"/>
      <c r="DL13" s="436"/>
      <c r="DM13" s="436"/>
      <c r="DN13" s="436"/>
      <c r="DO13" s="436"/>
      <c r="DP13" s="436"/>
      <c r="DQ13" s="436"/>
      <c r="DR13" s="436"/>
      <c r="DS13" s="436"/>
      <c r="DT13" s="436"/>
      <c r="DU13" s="436"/>
      <c r="DV13" s="436"/>
      <c r="DW13" s="436"/>
      <c r="DX13" s="436"/>
      <c r="DY13" s="436"/>
      <c r="DZ13" s="436"/>
      <c r="EA13" s="436"/>
      <c r="EB13" s="436"/>
      <c r="EC13" s="436"/>
      <c r="ED13" s="436"/>
      <c r="EE13" s="436"/>
      <c r="EF13" s="436"/>
      <c r="EG13" s="436"/>
      <c r="EH13" s="436"/>
      <c r="EI13" s="436"/>
      <c r="EJ13" s="436"/>
      <c r="EK13" s="436"/>
      <c r="EL13" s="436"/>
      <c r="EM13" s="436"/>
      <c r="EN13" s="436"/>
      <c r="EO13" s="436"/>
      <c r="EP13" s="436"/>
      <c r="EQ13" s="436"/>
      <c r="ER13" s="436"/>
      <c r="ES13" s="436"/>
      <c r="ET13" s="436"/>
      <c r="EU13" s="436"/>
      <c r="EV13" s="436"/>
      <c r="EW13" s="436"/>
      <c r="EX13" s="436"/>
      <c r="EY13" s="436"/>
      <c r="EZ13" s="436"/>
      <c r="FA13" s="436"/>
      <c r="FB13" s="436"/>
      <c r="FC13" s="436"/>
      <c r="FD13" s="436"/>
      <c r="FE13" s="436"/>
      <c r="FF13" s="436"/>
      <c r="FG13" s="436"/>
      <c r="FH13" s="436"/>
      <c r="FI13" s="436"/>
      <c r="FJ13" s="436"/>
      <c r="FK13" s="436"/>
      <c r="FL13" s="436"/>
      <c r="FM13" s="436"/>
      <c r="FN13" s="436"/>
      <c r="FO13" s="436"/>
      <c r="FP13" s="436"/>
      <c r="FQ13" s="436"/>
      <c r="FR13" s="436"/>
      <c r="FS13" s="436"/>
      <c r="FT13" s="436"/>
      <c r="FU13" s="436"/>
      <c r="FV13" s="436"/>
      <c r="FW13" s="436"/>
      <c r="FX13" s="436"/>
      <c r="FY13" s="436"/>
      <c r="FZ13" s="436"/>
      <c r="GA13" s="436"/>
      <c r="GB13" s="436"/>
      <c r="GC13" s="436"/>
    </row>
    <row r="39" spans="1:1" x14ac:dyDescent="0.4">
      <c r="A39" s="4" t="s">
        <v>1535</v>
      </c>
    </row>
    <row r="40" spans="1:1" x14ac:dyDescent="0.4">
      <c r="A40" s="4" t="s">
        <v>1536</v>
      </c>
    </row>
  </sheetData>
  <mergeCells count="14">
    <mergeCell ref="BZ2:CK2"/>
    <mergeCell ref="A2:A3"/>
    <mergeCell ref="V2:AG2"/>
    <mergeCell ref="AI2:AT2"/>
    <mergeCell ref="BB2:BM2"/>
    <mergeCell ref="BN2:BY2"/>
    <mergeCell ref="FF2:FQ2"/>
    <mergeCell ref="FR2:GC2"/>
    <mergeCell ref="CL2:CW2"/>
    <mergeCell ref="CX2:DI2"/>
    <mergeCell ref="DJ2:DU2"/>
    <mergeCell ref="DV2:EG2"/>
    <mergeCell ref="EH2:ES2"/>
    <mergeCell ref="ET2:FE2"/>
  </mergeCells>
  <printOptions horizontalCentered="1"/>
  <pageMargins left="0" right="0" top="0.57244094488189001" bottom="1.2204724409448799" header="0.511811023622047" footer="0.511811023622047"/>
  <pageSetup paperSize="9" scale="59" pageOrder="overThenDown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02257-E3A2-4CBA-BC53-58EEEA97FC47}">
  <dimension ref="A1:GK40"/>
  <sheetViews>
    <sheetView showGridLines="0" view="pageBreakPreview" zoomScale="60" zoomScaleNormal="100" workbookViewId="0">
      <pane xSplit="1" ySplit="3" topLeftCell="FX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ColWidth="9.1796875" defaultRowHeight="17" x14ac:dyDescent="0.4"/>
  <cols>
    <col min="1" max="1" width="52.54296875" style="440" customWidth="1"/>
    <col min="2" max="4" width="12.54296875" style="440" hidden="1" customWidth="1"/>
    <col min="5" max="5" width="11.1796875" style="440" hidden="1" customWidth="1"/>
    <col min="6" max="6" width="11.81640625" style="440" hidden="1" customWidth="1"/>
    <col min="7" max="14" width="11.54296875" style="440" hidden="1" customWidth="1"/>
    <col min="15" max="16" width="11.1796875" style="440" hidden="1" customWidth="1"/>
    <col min="17" max="17" width="10.81640625" style="440" hidden="1" customWidth="1"/>
    <col min="18" max="18" width="11.54296875" style="440" hidden="1" customWidth="1"/>
    <col min="19" max="19" width="11.1796875" style="440" hidden="1" customWidth="1"/>
    <col min="20" max="20" width="12.81640625" style="440" hidden="1" customWidth="1"/>
    <col min="21" max="21" width="12.1796875" style="440" hidden="1" customWidth="1"/>
    <col min="22" max="29" width="11.54296875" style="440" hidden="1" customWidth="1"/>
    <col min="30" max="30" width="12.81640625" style="440" hidden="1" customWidth="1"/>
    <col min="31" max="31" width="11.54296875" style="440" hidden="1" customWidth="1"/>
    <col min="32" max="32" width="12.453125" style="440" hidden="1" customWidth="1"/>
    <col min="33" max="33" width="12.54296875" style="440" hidden="1" customWidth="1"/>
    <col min="34" max="34" width="11.54296875" style="440" hidden="1" customWidth="1"/>
    <col min="35" max="35" width="11.81640625" style="440" hidden="1" customWidth="1"/>
    <col min="36" max="39" width="11.54296875" style="440" hidden="1" customWidth="1"/>
    <col min="40" max="40" width="13" style="440" hidden="1" customWidth="1"/>
    <col min="41" max="42" width="12.1796875" style="440" hidden="1" customWidth="1"/>
    <col min="43" max="43" width="11.81640625" style="440" hidden="1" customWidth="1"/>
    <col min="44" max="44" width="13" style="440" hidden="1" customWidth="1"/>
    <col min="45" max="45" width="12" style="440" hidden="1" customWidth="1"/>
    <col min="46" max="47" width="12.81640625" style="440" hidden="1" customWidth="1"/>
    <col min="48" max="48" width="12.54296875" style="440" hidden="1" customWidth="1"/>
    <col min="49" max="50" width="13.1796875" style="440" hidden="1" customWidth="1"/>
    <col min="51" max="51" width="12.1796875" style="440" hidden="1" customWidth="1"/>
    <col min="52" max="52" width="12.453125" style="440" hidden="1" customWidth="1"/>
    <col min="53" max="53" width="12.81640625" style="440" hidden="1" customWidth="1"/>
    <col min="54" max="54" width="13" style="440" hidden="1" customWidth="1"/>
    <col min="55" max="55" width="12.54296875" style="440" hidden="1" customWidth="1"/>
    <col min="56" max="56" width="13.453125" style="440" hidden="1" customWidth="1"/>
    <col min="57" max="57" width="12.81640625" style="440" hidden="1" customWidth="1"/>
    <col min="58" max="59" width="13" style="440" hidden="1" customWidth="1"/>
    <col min="60" max="69" width="12.453125" style="440" hidden="1" customWidth="1"/>
    <col min="70" max="70" width="12.81640625" style="440" hidden="1" customWidth="1"/>
    <col min="71" max="71" width="13.54296875" style="440" hidden="1" customWidth="1"/>
    <col min="72" max="72" width="12.81640625" style="440" hidden="1" customWidth="1"/>
    <col min="73" max="84" width="12.1796875" style="440" hidden="1" customWidth="1"/>
    <col min="85" max="96" width="12" style="440" hidden="1" customWidth="1"/>
    <col min="97" max="144" width="14.54296875" style="440" hidden="1" customWidth="1"/>
    <col min="145" max="149" width="12.81640625" style="440" hidden="1" customWidth="1"/>
    <col min="150" max="156" width="14.54296875" style="440" hidden="1" customWidth="1"/>
    <col min="157" max="164" width="14.453125" style="440" hidden="1" customWidth="1"/>
    <col min="165" max="179" width="14.54296875" style="440" hidden="1" customWidth="1"/>
    <col min="180" max="192" width="14.54296875" style="440" customWidth="1"/>
    <col min="193" max="193" width="7.1796875" style="440" customWidth="1"/>
    <col min="194" max="16384" width="9.1796875" style="440"/>
  </cols>
  <sheetData>
    <row r="1" spans="1:193" ht="30" customHeight="1" thickBot="1" x14ac:dyDescent="0.5">
      <c r="A1" s="437" t="s">
        <v>236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8"/>
      <c r="T1" s="438"/>
      <c r="U1" s="438"/>
      <c r="V1" s="439"/>
      <c r="W1" s="439"/>
      <c r="X1" s="439"/>
      <c r="Y1" s="439"/>
      <c r="Z1" s="439"/>
      <c r="AA1" s="439"/>
      <c r="AB1" s="439"/>
      <c r="AC1" s="439"/>
      <c r="AD1" s="439"/>
      <c r="AE1" s="439"/>
      <c r="AF1" s="439"/>
      <c r="AG1" s="439"/>
      <c r="AH1" s="439"/>
      <c r="AI1" s="439"/>
      <c r="AJ1" s="439"/>
      <c r="AK1" s="439"/>
      <c r="AL1" s="439"/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439"/>
      <c r="AX1" s="439"/>
      <c r="AY1" s="439"/>
      <c r="AZ1" s="439"/>
      <c r="BA1" s="439"/>
      <c r="BB1" s="439"/>
      <c r="BC1" s="439"/>
      <c r="BD1" s="439"/>
      <c r="BE1" s="439"/>
      <c r="BF1" s="439"/>
      <c r="BG1" s="439"/>
      <c r="BH1" s="439"/>
      <c r="BI1" s="439"/>
      <c r="BJ1" s="439"/>
      <c r="BK1" s="439"/>
      <c r="BL1" s="439"/>
      <c r="BM1" s="439"/>
      <c r="BN1" s="439"/>
      <c r="BO1" s="439"/>
      <c r="BP1" s="439"/>
      <c r="BQ1" s="439"/>
      <c r="BR1" s="439"/>
      <c r="BS1" s="439"/>
      <c r="BT1" s="439"/>
      <c r="BU1" s="439"/>
      <c r="BV1" s="439"/>
      <c r="BW1" s="439"/>
      <c r="BX1" s="439"/>
      <c r="BY1" s="439"/>
      <c r="BZ1" s="439"/>
      <c r="CA1" s="439"/>
      <c r="CB1" s="439"/>
      <c r="CC1" s="439"/>
      <c r="CD1" s="439"/>
      <c r="CE1" s="439"/>
      <c r="CF1" s="439"/>
      <c r="CG1" s="439"/>
      <c r="CH1" s="439"/>
      <c r="CI1" s="439"/>
      <c r="CJ1" s="439"/>
      <c r="CK1" s="439"/>
      <c r="CL1" s="439"/>
      <c r="CM1" s="439"/>
      <c r="CN1" s="439"/>
      <c r="CO1" s="439"/>
      <c r="CP1" s="439"/>
      <c r="CQ1" s="439"/>
      <c r="CR1" s="439"/>
      <c r="CS1" s="439"/>
      <c r="CT1" s="439"/>
      <c r="CU1" s="439"/>
      <c r="CV1" s="439"/>
      <c r="CW1" s="439"/>
      <c r="CX1" s="439"/>
      <c r="CY1" s="439"/>
      <c r="CZ1" s="439"/>
      <c r="DA1" s="439"/>
      <c r="DB1" s="439"/>
      <c r="DC1" s="439"/>
      <c r="DD1" s="439"/>
      <c r="DE1" s="439"/>
      <c r="DF1" s="439"/>
      <c r="DG1" s="439"/>
      <c r="DH1" s="439"/>
      <c r="DI1" s="439"/>
      <c r="DJ1" s="439"/>
      <c r="DK1" s="439"/>
      <c r="DL1" s="439"/>
      <c r="DM1" s="439"/>
      <c r="DN1" s="439"/>
      <c r="DO1" s="439"/>
      <c r="DP1" s="439"/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439"/>
      <c r="EC1" s="439"/>
      <c r="ED1" s="439"/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439"/>
      <c r="EQ1" s="439"/>
      <c r="ER1" s="439"/>
      <c r="ES1" s="439"/>
      <c r="ET1" s="439"/>
      <c r="EU1" s="439"/>
      <c r="EV1" s="439"/>
      <c r="EW1" s="439"/>
      <c r="EX1" s="439"/>
      <c r="EY1" s="439"/>
      <c r="EZ1" s="439"/>
      <c r="FA1" s="439"/>
      <c r="FB1" s="439"/>
      <c r="FC1" s="439"/>
      <c r="FD1" s="439"/>
      <c r="FE1" s="439"/>
      <c r="FF1" s="439"/>
      <c r="FG1" s="439"/>
      <c r="FH1" s="439"/>
      <c r="FI1" s="439"/>
      <c r="FJ1" s="439"/>
      <c r="FK1" s="439"/>
      <c r="FL1" s="439"/>
      <c r="FM1" s="439"/>
      <c r="FN1" s="439"/>
      <c r="FO1" s="439"/>
      <c r="FP1" s="439"/>
      <c r="FQ1" s="439"/>
      <c r="FR1" s="439"/>
      <c r="FS1" s="439"/>
      <c r="FT1" s="439"/>
      <c r="FU1" s="439"/>
      <c r="FV1" s="439"/>
      <c r="FW1" s="439"/>
      <c r="FX1" s="439"/>
      <c r="FY1" s="439"/>
      <c r="FZ1" s="439"/>
      <c r="GA1" s="439"/>
      <c r="GB1" s="439"/>
      <c r="GC1" s="439"/>
      <c r="GD1" s="439"/>
      <c r="GE1" s="439"/>
      <c r="GF1" s="439"/>
      <c r="GG1" s="439"/>
      <c r="GH1" s="439"/>
      <c r="GI1" s="439"/>
      <c r="GJ1" s="439"/>
    </row>
    <row r="2" spans="1:193" ht="26.5" customHeight="1" thickTop="1" thickBot="1" x14ac:dyDescent="0.5">
      <c r="A2" s="2919" t="s">
        <v>184</v>
      </c>
      <c r="B2" s="441" t="s">
        <v>225</v>
      </c>
      <c r="C2" s="441" t="s">
        <v>226</v>
      </c>
      <c r="D2" s="441" t="s">
        <v>227</v>
      </c>
      <c r="E2" s="442">
        <v>2008</v>
      </c>
      <c r="F2" s="443">
        <v>2009</v>
      </c>
      <c r="G2" s="444" t="s">
        <v>237</v>
      </c>
      <c r="H2" s="444" t="s">
        <v>238</v>
      </c>
      <c r="I2" s="444" t="s">
        <v>239</v>
      </c>
      <c r="J2" s="444" t="s">
        <v>240</v>
      </c>
      <c r="K2" s="444" t="s">
        <v>241</v>
      </c>
      <c r="L2" s="444" t="s">
        <v>242</v>
      </c>
      <c r="M2" s="444" t="s">
        <v>243</v>
      </c>
      <c r="N2" s="444" t="s">
        <v>244</v>
      </c>
      <c r="O2" s="444" t="s">
        <v>245</v>
      </c>
      <c r="P2" s="444" t="s">
        <v>246</v>
      </c>
      <c r="Q2" s="444" t="s">
        <v>247</v>
      </c>
      <c r="R2" s="445">
        <v>2010</v>
      </c>
      <c r="S2" s="2916">
        <v>2011</v>
      </c>
      <c r="T2" s="2917"/>
      <c r="U2" s="2917"/>
      <c r="V2" s="2917"/>
      <c r="W2" s="2917"/>
      <c r="X2" s="2917"/>
      <c r="Y2" s="2917"/>
      <c r="Z2" s="2917"/>
      <c r="AA2" s="2917"/>
      <c r="AB2" s="2917"/>
      <c r="AC2" s="2917"/>
      <c r="AD2" s="2918"/>
      <c r="AE2" s="2916">
        <v>2012</v>
      </c>
      <c r="AF2" s="2917"/>
      <c r="AG2" s="2917"/>
      <c r="AH2" s="2917"/>
      <c r="AI2" s="2917"/>
      <c r="AJ2" s="2917"/>
      <c r="AK2" s="2917"/>
      <c r="AL2" s="2917"/>
      <c r="AM2" s="2917"/>
      <c r="AN2" s="2917"/>
      <c r="AO2" s="2917"/>
      <c r="AP2" s="2918"/>
      <c r="AQ2" s="2916">
        <v>2013</v>
      </c>
      <c r="AR2" s="2917"/>
      <c r="AS2" s="2917"/>
      <c r="AT2" s="2917"/>
      <c r="AU2" s="2917"/>
      <c r="AV2" s="2917"/>
      <c r="AW2" s="2917"/>
      <c r="AX2" s="2917"/>
      <c r="AY2" s="2917"/>
      <c r="AZ2" s="2917"/>
      <c r="BA2" s="2917"/>
      <c r="BB2" s="2918"/>
      <c r="BC2" s="2917">
        <v>2014</v>
      </c>
      <c r="BD2" s="2917"/>
      <c r="BE2" s="2917"/>
      <c r="BF2" s="2917"/>
      <c r="BG2" s="2917"/>
      <c r="BH2" s="2917"/>
      <c r="BI2" s="2916">
        <v>2015</v>
      </c>
      <c r="BJ2" s="2917"/>
      <c r="BK2" s="2917"/>
      <c r="BL2" s="2917"/>
      <c r="BM2" s="2917"/>
      <c r="BN2" s="2917"/>
      <c r="BO2" s="2917"/>
      <c r="BP2" s="2917"/>
      <c r="BQ2" s="2917"/>
      <c r="BR2" s="2917"/>
      <c r="BS2" s="2917"/>
      <c r="BT2" s="2918"/>
      <c r="BU2" s="2917">
        <v>2016</v>
      </c>
      <c r="BV2" s="2917"/>
      <c r="BW2" s="2917"/>
      <c r="BX2" s="2917"/>
      <c r="BY2" s="2917"/>
      <c r="BZ2" s="2917"/>
      <c r="CA2" s="2917"/>
      <c r="CB2" s="2917"/>
      <c r="CC2" s="2917"/>
      <c r="CD2" s="2917"/>
      <c r="CE2" s="2917"/>
      <c r="CF2" s="2917"/>
      <c r="CG2" s="2916">
        <v>2017</v>
      </c>
      <c r="CH2" s="2917"/>
      <c r="CI2" s="2917"/>
      <c r="CJ2" s="2917"/>
      <c r="CK2" s="2917"/>
      <c r="CL2" s="2917"/>
      <c r="CM2" s="2917"/>
      <c r="CN2" s="2917"/>
      <c r="CO2" s="2917"/>
      <c r="CP2" s="2917"/>
      <c r="CQ2" s="2917"/>
      <c r="CR2" s="2918"/>
      <c r="CS2" s="2916">
        <v>2018</v>
      </c>
      <c r="CT2" s="2917"/>
      <c r="CU2" s="2917"/>
      <c r="CV2" s="2917"/>
      <c r="CW2" s="2917"/>
      <c r="CX2" s="2917"/>
      <c r="CY2" s="2917"/>
      <c r="CZ2" s="2917"/>
      <c r="DA2" s="2917"/>
      <c r="DB2" s="2917"/>
      <c r="DC2" s="2917"/>
      <c r="DD2" s="2918"/>
      <c r="DE2" s="2916">
        <v>2019</v>
      </c>
      <c r="DF2" s="2917"/>
      <c r="DG2" s="2917"/>
      <c r="DH2" s="2917"/>
      <c r="DI2" s="2917"/>
      <c r="DJ2" s="2917"/>
      <c r="DK2" s="2917"/>
      <c r="DL2" s="2917"/>
      <c r="DM2" s="2917"/>
      <c r="DN2" s="2917"/>
      <c r="DO2" s="2917"/>
      <c r="DP2" s="2918"/>
      <c r="DQ2" s="2916">
        <v>2020</v>
      </c>
      <c r="DR2" s="2917"/>
      <c r="DS2" s="2917"/>
      <c r="DT2" s="2917"/>
      <c r="DU2" s="2917"/>
      <c r="DV2" s="2917"/>
      <c r="DW2" s="2917"/>
      <c r="DX2" s="2917"/>
      <c r="DY2" s="2917"/>
      <c r="DZ2" s="2917"/>
      <c r="EA2" s="2917"/>
      <c r="EB2" s="2918"/>
      <c r="EC2" s="2916">
        <v>2021</v>
      </c>
      <c r="ED2" s="2917"/>
      <c r="EE2" s="2917"/>
      <c r="EF2" s="2917"/>
      <c r="EG2" s="2917"/>
      <c r="EH2" s="2917"/>
      <c r="EI2" s="2917"/>
      <c r="EJ2" s="2917"/>
      <c r="EK2" s="2917"/>
      <c r="EL2" s="2917"/>
      <c r="EM2" s="2917"/>
      <c r="EN2" s="2918"/>
      <c r="EO2" s="2916">
        <v>2022</v>
      </c>
      <c r="EP2" s="2917"/>
      <c r="EQ2" s="2917"/>
      <c r="ER2" s="2917"/>
      <c r="ES2" s="2917"/>
      <c r="ET2" s="2917"/>
      <c r="EU2" s="2917"/>
      <c r="EV2" s="2917"/>
      <c r="EW2" s="2917"/>
      <c r="EX2" s="2917"/>
      <c r="EY2" s="2917"/>
      <c r="EZ2" s="2918"/>
      <c r="FA2" s="2916">
        <v>2023</v>
      </c>
      <c r="FB2" s="2917"/>
      <c r="FC2" s="2917"/>
      <c r="FD2" s="2917"/>
      <c r="FE2" s="2917"/>
      <c r="FF2" s="2917"/>
      <c r="FG2" s="2917"/>
      <c r="FH2" s="2917"/>
      <c r="FI2" s="2917"/>
      <c r="FJ2" s="2917"/>
      <c r="FK2" s="2917"/>
      <c r="FL2" s="2918"/>
      <c r="FM2" s="2916">
        <v>2024</v>
      </c>
      <c r="FN2" s="2917"/>
      <c r="FO2" s="2917"/>
      <c r="FP2" s="2917"/>
      <c r="FQ2" s="2917"/>
      <c r="FR2" s="2917"/>
      <c r="FS2" s="2917"/>
      <c r="FT2" s="2917"/>
      <c r="FU2" s="2917"/>
      <c r="FV2" s="2917"/>
      <c r="FW2" s="2917"/>
      <c r="FX2" s="2918"/>
      <c r="FY2" s="2916">
        <v>2025</v>
      </c>
      <c r="FZ2" s="2917"/>
      <c r="GA2" s="2917"/>
      <c r="GB2" s="2917"/>
      <c r="GC2" s="2917"/>
      <c r="GD2" s="2917"/>
      <c r="GE2" s="2917"/>
      <c r="GF2" s="2917"/>
      <c r="GG2" s="2917"/>
      <c r="GH2" s="2917"/>
      <c r="GI2" s="2917"/>
      <c r="GJ2" s="2918"/>
    </row>
    <row r="3" spans="1:193" ht="26.5" customHeight="1" thickTop="1" thickBot="1" x14ac:dyDescent="0.5">
      <c r="A3" s="2920"/>
      <c r="B3" s="446"/>
      <c r="C3" s="446"/>
      <c r="D3" s="446"/>
      <c r="E3" s="447" t="s">
        <v>137</v>
      </c>
      <c r="F3" s="448" t="s">
        <v>137</v>
      </c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50" t="s">
        <v>137</v>
      </c>
      <c r="S3" s="451" t="s">
        <v>126</v>
      </c>
      <c r="T3" s="452" t="s">
        <v>127</v>
      </c>
      <c r="U3" s="453" t="s">
        <v>128</v>
      </c>
      <c r="V3" s="453" t="s">
        <v>129</v>
      </c>
      <c r="W3" s="453" t="s">
        <v>130</v>
      </c>
      <c r="X3" s="453" t="s">
        <v>131</v>
      </c>
      <c r="Y3" s="453" t="s">
        <v>132</v>
      </c>
      <c r="Z3" s="453" t="s">
        <v>133</v>
      </c>
      <c r="AA3" s="453" t="s">
        <v>134</v>
      </c>
      <c r="AB3" s="453" t="s">
        <v>135</v>
      </c>
      <c r="AC3" s="453" t="s">
        <v>136</v>
      </c>
      <c r="AD3" s="454" t="s">
        <v>137</v>
      </c>
      <c r="AE3" s="451" t="s">
        <v>126</v>
      </c>
      <c r="AF3" s="452" t="s">
        <v>127</v>
      </c>
      <c r="AG3" s="452" t="s">
        <v>128</v>
      </c>
      <c r="AH3" s="452" t="s">
        <v>129</v>
      </c>
      <c r="AI3" s="452" t="s">
        <v>130</v>
      </c>
      <c r="AJ3" s="452" t="s">
        <v>131</v>
      </c>
      <c r="AK3" s="452" t="s">
        <v>132</v>
      </c>
      <c r="AL3" s="452" t="s">
        <v>133</v>
      </c>
      <c r="AM3" s="452" t="s">
        <v>134</v>
      </c>
      <c r="AN3" s="452" t="s">
        <v>135</v>
      </c>
      <c r="AO3" s="452" t="s">
        <v>136</v>
      </c>
      <c r="AP3" s="454" t="s">
        <v>137</v>
      </c>
      <c r="AQ3" s="451" t="s">
        <v>126</v>
      </c>
      <c r="AR3" s="452" t="s">
        <v>127</v>
      </c>
      <c r="AS3" s="452" t="s">
        <v>128</v>
      </c>
      <c r="AT3" s="452" t="s">
        <v>129</v>
      </c>
      <c r="AU3" s="452" t="s">
        <v>130</v>
      </c>
      <c r="AV3" s="452" t="s">
        <v>131</v>
      </c>
      <c r="AW3" s="452" t="s">
        <v>138</v>
      </c>
      <c r="AX3" s="452" t="s">
        <v>133</v>
      </c>
      <c r="AY3" s="453" t="s">
        <v>134</v>
      </c>
      <c r="AZ3" s="453" t="s">
        <v>135</v>
      </c>
      <c r="BA3" s="453" t="s">
        <v>136</v>
      </c>
      <c r="BB3" s="455" t="s">
        <v>137</v>
      </c>
      <c r="BC3" s="452" t="s">
        <v>126</v>
      </c>
      <c r="BD3" s="452" t="s">
        <v>127</v>
      </c>
      <c r="BE3" s="452" t="s">
        <v>128</v>
      </c>
      <c r="BF3" s="452" t="s">
        <v>129</v>
      </c>
      <c r="BG3" s="452" t="s">
        <v>130</v>
      </c>
      <c r="BH3" s="452" t="s">
        <v>137</v>
      </c>
      <c r="BI3" s="451" t="s">
        <v>126</v>
      </c>
      <c r="BJ3" s="452" t="s">
        <v>127</v>
      </c>
      <c r="BK3" s="452" t="s">
        <v>128</v>
      </c>
      <c r="BL3" s="452" t="s">
        <v>129</v>
      </c>
      <c r="BM3" s="452" t="s">
        <v>130</v>
      </c>
      <c r="BN3" s="452" t="s">
        <v>131</v>
      </c>
      <c r="BO3" s="452" t="s">
        <v>132</v>
      </c>
      <c r="BP3" s="452" t="s">
        <v>133</v>
      </c>
      <c r="BQ3" s="452" t="s">
        <v>134</v>
      </c>
      <c r="BR3" s="453" t="s">
        <v>135</v>
      </c>
      <c r="BS3" s="453" t="s">
        <v>136</v>
      </c>
      <c r="BT3" s="455" t="s">
        <v>137</v>
      </c>
      <c r="BU3" s="453" t="s">
        <v>126</v>
      </c>
      <c r="BV3" s="453" t="s">
        <v>127</v>
      </c>
      <c r="BW3" s="453" t="s">
        <v>128</v>
      </c>
      <c r="BX3" s="453" t="s">
        <v>129</v>
      </c>
      <c r="BY3" s="453" t="s">
        <v>130</v>
      </c>
      <c r="BZ3" s="453" t="s">
        <v>131</v>
      </c>
      <c r="CA3" s="453" t="s">
        <v>132</v>
      </c>
      <c r="CB3" s="453" t="s">
        <v>133</v>
      </c>
      <c r="CC3" s="453" t="s">
        <v>134</v>
      </c>
      <c r="CD3" s="453" t="s">
        <v>135</v>
      </c>
      <c r="CE3" s="453" t="s">
        <v>136</v>
      </c>
      <c r="CF3" s="453" t="s">
        <v>137</v>
      </c>
      <c r="CG3" s="456" t="s">
        <v>126</v>
      </c>
      <c r="CH3" s="453" t="s">
        <v>127</v>
      </c>
      <c r="CI3" s="453" t="s">
        <v>128</v>
      </c>
      <c r="CJ3" s="453" t="s">
        <v>129</v>
      </c>
      <c r="CK3" s="453" t="s">
        <v>130</v>
      </c>
      <c r="CL3" s="453" t="s">
        <v>131</v>
      </c>
      <c r="CM3" s="457" t="s">
        <v>132</v>
      </c>
      <c r="CN3" s="457" t="s">
        <v>133</v>
      </c>
      <c r="CO3" s="457" t="s">
        <v>134</v>
      </c>
      <c r="CP3" s="457" t="s">
        <v>135</v>
      </c>
      <c r="CQ3" s="457" t="s">
        <v>136</v>
      </c>
      <c r="CR3" s="458" t="s">
        <v>137</v>
      </c>
      <c r="CS3" s="459" t="s">
        <v>126</v>
      </c>
      <c r="CT3" s="457" t="s">
        <v>127</v>
      </c>
      <c r="CU3" s="457" t="s">
        <v>128</v>
      </c>
      <c r="CV3" s="457" t="s">
        <v>129</v>
      </c>
      <c r="CW3" s="457" t="s">
        <v>130</v>
      </c>
      <c r="CX3" s="457" t="s">
        <v>131</v>
      </c>
      <c r="CY3" s="457" t="s">
        <v>132</v>
      </c>
      <c r="CZ3" s="457" t="s">
        <v>133</v>
      </c>
      <c r="DA3" s="457" t="s">
        <v>134</v>
      </c>
      <c r="DB3" s="457" t="s">
        <v>135</v>
      </c>
      <c r="DC3" s="457" t="s">
        <v>136</v>
      </c>
      <c r="DD3" s="458" t="s">
        <v>137</v>
      </c>
      <c r="DE3" s="459" t="s">
        <v>126</v>
      </c>
      <c r="DF3" s="457" t="s">
        <v>127</v>
      </c>
      <c r="DG3" s="457" t="s">
        <v>128</v>
      </c>
      <c r="DH3" s="457" t="s">
        <v>129</v>
      </c>
      <c r="DI3" s="457" t="s">
        <v>130</v>
      </c>
      <c r="DJ3" s="457" t="s">
        <v>131</v>
      </c>
      <c r="DK3" s="457" t="s">
        <v>132</v>
      </c>
      <c r="DL3" s="457" t="s">
        <v>133</v>
      </c>
      <c r="DM3" s="457" t="s">
        <v>134</v>
      </c>
      <c r="DN3" s="457" t="s">
        <v>135</v>
      </c>
      <c r="DO3" s="457" t="s">
        <v>136</v>
      </c>
      <c r="DP3" s="458" t="s">
        <v>137</v>
      </c>
      <c r="DQ3" s="459" t="s">
        <v>126</v>
      </c>
      <c r="DR3" s="457" t="s">
        <v>127</v>
      </c>
      <c r="DS3" s="457" t="s">
        <v>128</v>
      </c>
      <c r="DT3" s="457" t="s">
        <v>129</v>
      </c>
      <c r="DU3" s="457" t="s">
        <v>130</v>
      </c>
      <c r="DV3" s="457" t="s">
        <v>131</v>
      </c>
      <c r="DW3" s="457" t="s">
        <v>132</v>
      </c>
      <c r="DX3" s="457" t="s">
        <v>133</v>
      </c>
      <c r="DY3" s="457" t="s">
        <v>134</v>
      </c>
      <c r="DZ3" s="457" t="s">
        <v>135</v>
      </c>
      <c r="EA3" s="457" t="s">
        <v>136</v>
      </c>
      <c r="EB3" s="458" t="s">
        <v>137</v>
      </c>
      <c r="EC3" s="459" t="s">
        <v>126</v>
      </c>
      <c r="ED3" s="457" t="s">
        <v>127</v>
      </c>
      <c r="EE3" s="457" t="s">
        <v>128</v>
      </c>
      <c r="EF3" s="457" t="s">
        <v>129</v>
      </c>
      <c r="EG3" s="457" t="s">
        <v>130</v>
      </c>
      <c r="EH3" s="457" t="s">
        <v>131</v>
      </c>
      <c r="EI3" s="457" t="s">
        <v>132</v>
      </c>
      <c r="EJ3" s="457" t="s">
        <v>133</v>
      </c>
      <c r="EK3" s="457" t="s">
        <v>134</v>
      </c>
      <c r="EL3" s="457" t="s">
        <v>135</v>
      </c>
      <c r="EM3" s="457" t="s">
        <v>136</v>
      </c>
      <c r="EN3" s="458" t="s">
        <v>137</v>
      </c>
      <c r="EO3" s="459" t="s">
        <v>126</v>
      </c>
      <c r="EP3" s="457" t="s">
        <v>127</v>
      </c>
      <c r="EQ3" s="457" t="s">
        <v>128</v>
      </c>
      <c r="ER3" s="457" t="s">
        <v>129</v>
      </c>
      <c r="ES3" s="457" t="s">
        <v>130</v>
      </c>
      <c r="ET3" s="457" t="s">
        <v>131</v>
      </c>
      <c r="EU3" s="457" t="s">
        <v>132</v>
      </c>
      <c r="EV3" s="457" t="s">
        <v>133</v>
      </c>
      <c r="EW3" s="457" t="s">
        <v>134</v>
      </c>
      <c r="EX3" s="457" t="s">
        <v>135</v>
      </c>
      <c r="EY3" s="457" t="s">
        <v>136</v>
      </c>
      <c r="EZ3" s="458" t="s">
        <v>137</v>
      </c>
      <c r="FA3" s="459" t="s">
        <v>126</v>
      </c>
      <c r="FB3" s="457" t="s">
        <v>127</v>
      </c>
      <c r="FC3" s="457" t="s">
        <v>128</v>
      </c>
      <c r="FD3" s="457" t="s">
        <v>129</v>
      </c>
      <c r="FE3" s="457" t="s">
        <v>130</v>
      </c>
      <c r="FF3" s="457" t="s">
        <v>131</v>
      </c>
      <c r="FG3" s="457" t="s">
        <v>132</v>
      </c>
      <c r="FH3" s="457" t="s">
        <v>133</v>
      </c>
      <c r="FI3" s="457" t="s">
        <v>134</v>
      </c>
      <c r="FJ3" s="457" t="s">
        <v>135</v>
      </c>
      <c r="FK3" s="457" t="s">
        <v>136</v>
      </c>
      <c r="FL3" s="458" t="s">
        <v>137</v>
      </c>
      <c r="FM3" s="459" t="s">
        <v>126</v>
      </c>
      <c r="FN3" s="457" t="s">
        <v>127</v>
      </c>
      <c r="FO3" s="457" t="s">
        <v>128</v>
      </c>
      <c r="FP3" s="457" t="s">
        <v>129</v>
      </c>
      <c r="FQ3" s="457" t="s">
        <v>130</v>
      </c>
      <c r="FR3" s="457" t="s">
        <v>131</v>
      </c>
      <c r="FS3" s="457" t="s">
        <v>132</v>
      </c>
      <c r="FT3" s="457" t="s">
        <v>133</v>
      </c>
      <c r="FU3" s="457" t="s">
        <v>134</v>
      </c>
      <c r="FV3" s="457" t="s">
        <v>135</v>
      </c>
      <c r="FW3" s="457" t="s">
        <v>136</v>
      </c>
      <c r="FX3" s="458" t="s">
        <v>137</v>
      </c>
      <c r="FY3" s="459" t="s">
        <v>126</v>
      </c>
      <c r="FZ3" s="457" t="s">
        <v>127</v>
      </c>
      <c r="GA3" s="457" t="s">
        <v>128</v>
      </c>
      <c r="GB3" s="457" t="s">
        <v>129</v>
      </c>
      <c r="GC3" s="457" t="s">
        <v>130</v>
      </c>
      <c r="GD3" s="457" t="s">
        <v>131</v>
      </c>
      <c r="GE3" s="457" t="s">
        <v>132</v>
      </c>
      <c r="GF3" s="457" t="s">
        <v>133</v>
      </c>
      <c r="GG3" s="457" t="s">
        <v>134</v>
      </c>
      <c r="GH3" s="457" t="s">
        <v>135</v>
      </c>
      <c r="GI3" s="457" t="s">
        <v>136</v>
      </c>
      <c r="GJ3" s="458" t="s">
        <v>137</v>
      </c>
    </row>
    <row r="4" spans="1:193" ht="42" customHeight="1" thickTop="1" x14ac:dyDescent="0.45">
      <c r="A4" s="460" t="s">
        <v>248</v>
      </c>
      <c r="B4" s="461">
        <v>289.85000000000002</v>
      </c>
      <c r="C4" s="461">
        <v>456.92</v>
      </c>
      <c r="D4" s="2808">
        <v>786.1</v>
      </c>
      <c r="E4" s="2808">
        <v>1071.0445999999999</v>
      </c>
      <c r="F4" s="2809">
        <v>1413.3030941301001</v>
      </c>
      <c r="G4" s="2808">
        <v>1446.619313525425</v>
      </c>
      <c r="H4" s="461">
        <v>1351.9367814891298</v>
      </c>
      <c r="I4" s="461">
        <v>1431.8291999999999</v>
      </c>
      <c r="J4" s="461">
        <v>1361.1567</v>
      </c>
      <c r="K4" s="461">
        <v>1475.6088</v>
      </c>
      <c r="L4" s="461">
        <v>1559.0709999999999</v>
      </c>
      <c r="M4" s="461">
        <v>1557.5519999999999</v>
      </c>
      <c r="N4" s="461">
        <v>1628.28766</v>
      </c>
      <c r="O4" s="461">
        <v>1684.7728500000001</v>
      </c>
      <c r="P4" s="461">
        <v>1846.5849000000001</v>
      </c>
      <c r="Q4" s="461">
        <v>1899.6633999999999</v>
      </c>
      <c r="R4" s="463">
        <v>1919.3967831413695</v>
      </c>
      <c r="S4" s="464">
        <v>1931.5721000000001</v>
      </c>
      <c r="T4" s="461">
        <v>1982.5262</v>
      </c>
      <c r="U4" s="461">
        <v>2199.6714999999999</v>
      </c>
      <c r="V4" s="461">
        <v>2160.5032999999999</v>
      </c>
      <c r="W4" s="461">
        <v>2237.9582999999998</v>
      </c>
      <c r="X4" s="461">
        <v>1857.3982000000001</v>
      </c>
      <c r="Y4" s="461">
        <v>2210.5142000000001</v>
      </c>
      <c r="Z4" s="461">
        <v>2072.4985487037616</v>
      </c>
      <c r="AA4" s="461">
        <v>2305.8355053021182</v>
      </c>
      <c r="AB4" s="461">
        <v>2757.7188633002747</v>
      </c>
      <c r="AC4" s="461">
        <v>2996.7286268443563</v>
      </c>
      <c r="AD4" s="465">
        <v>2761.7612750093931</v>
      </c>
      <c r="AE4" s="464">
        <v>2364.4878613911646</v>
      </c>
      <c r="AF4" s="461">
        <v>2545.8377831818261</v>
      </c>
      <c r="AG4" s="461">
        <v>2019.9120108229442</v>
      </c>
      <c r="AH4" s="461">
        <v>2515.4739322413798</v>
      </c>
      <c r="AI4" s="461">
        <v>2596.2448831064371</v>
      </c>
      <c r="AJ4" s="461">
        <v>2924.7937626400403</v>
      </c>
      <c r="AK4" s="461">
        <v>2659.2227482179419</v>
      </c>
      <c r="AL4" s="461">
        <v>2366.1496346527169</v>
      </c>
      <c r="AM4" s="461">
        <v>2723.1966698022188</v>
      </c>
      <c r="AN4" s="461" t="e">
        <f>AN3+AN2</f>
        <v>#VALUE!</v>
      </c>
      <c r="AO4" s="461">
        <v>2692.7551777930285</v>
      </c>
      <c r="AP4" s="465">
        <v>3329.6714304640282</v>
      </c>
      <c r="AQ4" s="464">
        <v>2904.3369245122135</v>
      </c>
      <c r="AR4" s="461">
        <v>3545.0701886833303</v>
      </c>
      <c r="AS4" s="461">
        <v>3104.1286217898974</v>
      </c>
      <c r="AT4" s="461">
        <v>3583.8013923850094</v>
      </c>
      <c r="AU4" s="461">
        <v>3115.2506492052034</v>
      </c>
      <c r="AV4" s="461">
        <v>2977.5528910138169</v>
      </c>
      <c r="AW4" s="461">
        <v>3166.7576570117462</v>
      </c>
      <c r="AX4" s="461">
        <v>3170.4013888175687</v>
      </c>
      <c r="AY4" s="461">
        <v>3262.0980843288912</v>
      </c>
      <c r="AZ4" s="461">
        <v>3295.6148160723092</v>
      </c>
      <c r="BA4" s="461">
        <v>3279.4206601325104</v>
      </c>
      <c r="BB4" s="465">
        <v>3645.4884099458513</v>
      </c>
      <c r="BC4" s="461">
        <v>3277.430952860429</v>
      </c>
      <c r="BD4" s="461">
        <v>3923.0883025406915</v>
      </c>
      <c r="BE4" s="461">
        <v>3951.4433912765244</v>
      </c>
      <c r="BF4" s="461">
        <v>4505.8441426800009</v>
      </c>
      <c r="BG4" s="461">
        <v>4832.6222958500002</v>
      </c>
      <c r="BH4" s="461">
        <v>5577.5426442699991</v>
      </c>
      <c r="BI4" s="464">
        <v>5577.5426442699991</v>
      </c>
      <c r="BJ4" s="461">
        <v>5748.3395476700016</v>
      </c>
      <c r="BK4" s="461">
        <v>6432.6666962700001</v>
      </c>
      <c r="BL4" s="466">
        <v>6222.356829039999</v>
      </c>
      <c r="BM4" s="466">
        <v>6579.1038445200002</v>
      </c>
      <c r="BN4" s="466">
        <v>6370.7615213400004</v>
      </c>
      <c r="BO4" s="466">
        <v>5637.2940393100007</v>
      </c>
      <c r="BP4" s="466">
        <v>6799.175503129999</v>
      </c>
      <c r="BQ4" s="466">
        <v>6824.9518330000001</v>
      </c>
      <c r="BR4" s="466">
        <v>7597.9199769699999</v>
      </c>
      <c r="BS4" s="466">
        <v>6986.2207303200012</v>
      </c>
      <c r="BT4" s="467">
        <v>7607.2555653199997</v>
      </c>
      <c r="BU4" s="466">
        <v>7023.6263633600011</v>
      </c>
      <c r="BV4" s="466">
        <v>6633.7941409999994</v>
      </c>
      <c r="BW4" s="466">
        <v>7616.3089783700016</v>
      </c>
      <c r="BX4" s="468">
        <v>7382.6080262899995</v>
      </c>
      <c r="BY4" s="468">
        <v>6961.4442612000012</v>
      </c>
      <c r="BZ4" s="466">
        <v>6815.1966161700002</v>
      </c>
      <c r="CA4" s="468">
        <v>7119.2224890699999</v>
      </c>
      <c r="CB4" s="468">
        <v>7451.0467072999991</v>
      </c>
      <c r="CC4" s="468">
        <v>6486.8138896699993</v>
      </c>
      <c r="CD4" s="468">
        <v>7347.372171510001</v>
      </c>
      <c r="CE4" s="468">
        <v>8155.3374804099994</v>
      </c>
      <c r="CF4" s="468">
        <v>8577.3823885700021</v>
      </c>
      <c r="CG4" s="469">
        <v>7576.7827131100003</v>
      </c>
      <c r="CH4" s="468">
        <v>7628.8094882100004</v>
      </c>
      <c r="CI4" s="468">
        <v>8428.0664313100006</v>
      </c>
      <c r="CJ4" s="468">
        <v>8292.7302237599979</v>
      </c>
      <c r="CK4" s="468">
        <v>8503.6365370700023</v>
      </c>
      <c r="CL4" s="468">
        <v>8302.9498298999988</v>
      </c>
      <c r="CM4" s="468">
        <v>9960.3259922599991</v>
      </c>
      <c r="CN4" s="468">
        <v>8209.7596750700013</v>
      </c>
      <c r="CO4" s="468">
        <v>7554.488199200001</v>
      </c>
      <c r="CP4" s="468">
        <v>7927.9346037099986</v>
      </c>
      <c r="CQ4" s="468">
        <v>8426.0144327400012</v>
      </c>
      <c r="CR4" s="470">
        <v>9969.9711617499997</v>
      </c>
      <c r="CS4" s="469">
        <v>10053.7085446</v>
      </c>
      <c r="CT4" s="468">
        <v>9439.851657969999</v>
      </c>
      <c r="CU4" s="468">
        <v>10379.56973818</v>
      </c>
      <c r="CV4" s="468">
        <v>9483.6360540699989</v>
      </c>
      <c r="CW4" s="468">
        <v>9965.1791538300022</v>
      </c>
      <c r="CX4" s="468">
        <v>9533.2690132299995</v>
      </c>
      <c r="CY4" s="468">
        <v>10217.774312359998</v>
      </c>
      <c r="CZ4" s="468">
        <v>10664.250869</v>
      </c>
      <c r="DA4" s="468">
        <v>11374.572551329999</v>
      </c>
      <c r="DB4" s="468">
        <v>9962.6506861099988</v>
      </c>
      <c r="DC4" s="468">
        <v>10146.396533409999</v>
      </c>
      <c r="DD4" s="470">
        <v>12315.650423959998</v>
      </c>
      <c r="DE4" s="469">
        <v>11364.396697080001</v>
      </c>
      <c r="DF4" s="468">
        <v>11687.42158344</v>
      </c>
      <c r="DG4" s="468">
        <v>10838.298306770001</v>
      </c>
      <c r="DH4" s="468">
        <v>11785.375188760001</v>
      </c>
      <c r="DI4" s="468">
        <v>12420.243084769998</v>
      </c>
      <c r="DJ4" s="468">
        <v>13105.62211144</v>
      </c>
      <c r="DK4" s="468">
        <v>12158.300595719998</v>
      </c>
      <c r="DL4" s="468">
        <v>12369.196505500002</v>
      </c>
      <c r="DM4" s="468">
        <v>13966.072922930001</v>
      </c>
      <c r="DN4" s="468">
        <v>14089.13097002</v>
      </c>
      <c r="DO4" s="468">
        <v>14241.307467429999</v>
      </c>
      <c r="DP4" s="470">
        <v>15989.080342569998</v>
      </c>
      <c r="DQ4" s="469">
        <v>15711.08717766</v>
      </c>
      <c r="DR4" s="468">
        <v>16876.455297777</v>
      </c>
      <c r="DS4" s="468">
        <v>19483.99291329</v>
      </c>
      <c r="DT4" s="468">
        <v>16300.819923229996</v>
      </c>
      <c r="DU4" s="468">
        <v>17271.390541379995</v>
      </c>
      <c r="DV4" s="468">
        <v>15376.739529910001</v>
      </c>
      <c r="DW4" s="468">
        <v>16904.525865540003</v>
      </c>
      <c r="DX4" s="468">
        <v>16000.28794457137</v>
      </c>
      <c r="DY4" s="468">
        <v>18834.265598680271</v>
      </c>
      <c r="DZ4" s="468">
        <v>17168.574655574521</v>
      </c>
      <c r="EA4" s="468">
        <v>15287.515933178081</v>
      </c>
      <c r="EB4" s="470">
        <v>16747.700618300001</v>
      </c>
      <c r="EC4" s="469">
        <v>16306.056509489998</v>
      </c>
      <c r="ED4" s="468">
        <v>16840.258189429998</v>
      </c>
      <c r="EE4" s="468">
        <v>17300.635479730001</v>
      </c>
      <c r="EF4" s="468">
        <v>16095.809726609999</v>
      </c>
      <c r="EG4" s="468">
        <v>17947.909941919999</v>
      </c>
      <c r="EH4" s="468">
        <v>20430.945494999996</v>
      </c>
      <c r="EI4" s="468">
        <v>23100.728120060001</v>
      </c>
      <c r="EJ4" s="468">
        <v>20391.681564369999</v>
      </c>
      <c r="EK4" s="468">
        <v>19720.963968560001</v>
      </c>
      <c r="EL4" s="468">
        <v>20792.02899603</v>
      </c>
      <c r="EM4" s="468">
        <v>21556.76300897</v>
      </c>
      <c r="EN4" s="470">
        <v>21679.636844119999</v>
      </c>
      <c r="EO4" s="469">
        <v>24701.628278320004</v>
      </c>
      <c r="EP4" s="468">
        <v>21666.009202540001</v>
      </c>
      <c r="EQ4" s="468">
        <v>24836.921984169996</v>
      </c>
      <c r="ER4" s="468">
        <v>25963.86627015</v>
      </c>
      <c r="ES4" s="468">
        <v>27203.50862714</v>
      </c>
      <c r="ET4" s="468">
        <v>28134.153982039999</v>
      </c>
      <c r="EU4" s="468">
        <v>29203.460866509991</v>
      </c>
      <c r="EV4" s="468">
        <v>31165.27471911001</v>
      </c>
      <c r="EW4" s="468">
        <v>34291.324143210004</v>
      </c>
      <c r="EX4" s="471">
        <v>41212.599097639999</v>
      </c>
      <c r="EY4" s="471">
        <v>43126.096604099999</v>
      </c>
      <c r="EZ4" s="472">
        <v>40609.428243679999</v>
      </c>
      <c r="FA4" s="469">
        <v>40948.917932921104</v>
      </c>
      <c r="FB4" s="468">
        <f>FB5+FB6</f>
        <v>42501.026479962689</v>
      </c>
      <c r="FC4" s="468">
        <f t="shared" ref="FC4:FI4" si="0">FC5+FC6</f>
        <v>36440.45577553309</v>
      </c>
      <c r="FD4" s="468">
        <f t="shared" si="0"/>
        <v>45917.202591069996</v>
      </c>
      <c r="FE4" s="468">
        <f t="shared" si="0"/>
        <v>37810.061371139993</v>
      </c>
      <c r="FF4" s="468">
        <f t="shared" si="0"/>
        <v>42821.303488209989</v>
      </c>
      <c r="FG4" s="468">
        <f t="shared" si="0"/>
        <v>39824.199098999998</v>
      </c>
      <c r="FH4" s="468">
        <f t="shared" si="0"/>
        <v>41207.583232629993</v>
      </c>
      <c r="FI4" s="468">
        <f t="shared" si="0"/>
        <v>40670.067188419998</v>
      </c>
      <c r="FJ4" s="468">
        <v>42243.244033670002</v>
      </c>
      <c r="FK4" s="468">
        <v>47881.618853579996</v>
      </c>
      <c r="FL4" s="470">
        <v>55114.125076260003</v>
      </c>
      <c r="FM4" s="469">
        <f>FM5+FM6</f>
        <v>55040.48246467</v>
      </c>
      <c r="FN4" s="468">
        <f t="shared" ref="FN4:GJ4" si="1">FN5+FN6</f>
        <v>57759.521673670009</v>
      </c>
      <c r="FO4" s="468">
        <f t="shared" si="1"/>
        <v>63718.161232489983</v>
      </c>
      <c r="FP4" s="468">
        <f t="shared" si="1"/>
        <v>72903.135563459989</v>
      </c>
      <c r="FQ4" s="468">
        <f t="shared" si="1"/>
        <v>74273.198380839996</v>
      </c>
      <c r="FR4" s="468">
        <f t="shared" si="1"/>
        <v>76868.730579060008</v>
      </c>
      <c r="FS4" s="468">
        <f t="shared" si="1"/>
        <v>74535.551302403997</v>
      </c>
      <c r="FT4" s="468">
        <f t="shared" si="1"/>
        <v>78990.418350220003</v>
      </c>
      <c r="FU4" s="468">
        <f t="shared" si="1"/>
        <v>85662.392646290013</v>
      </c>
      <c r="FV4" s="468">
        <f t="shared" si="1"/>
        <v>83803.978781219994</v>
      </c>
      <c r="FW4" s="468">
        <f t="shared" si="1"/>
        <v>81227.245959409993</v>
      </c>
      <c r="FX4" s="470">
        <f t="shared" si="1"/>
        <v>86518.641133489975</v>
      </c>
      <c r="FY4" s="469">
        <f t="shared" si="1"/>
        <v>86894.583235750004</v>
      </c>
      <c r="FZ4" s="468">
        <f t="shared" si="1"/>
        <v>96208.189239170009</v>
      </c>
      <c r="GA4" s="468">
        <f t="shared" si="1"/>
        <v>96211.343917079997</v>
      </c>
      <c r="GB4" s="468">
        <f t="shared" si="1"/>
        <v>93284.478600119997</v>
      </c>
      <c r="GC4" s="468">
        <f t="shared" si="1"/>
        <v>86892.179422400004</v>
      </c>
      <c r="GD4" s="468">
        <f t="shared" si="1"/>
        <v>82270.940847940001</v>
      </c>
      <c r="GE4" s="468">
        <f t="shared" si="1"/>
        <v>84123.490852190007</v>
      </c>
      <c r="GF4" s="468">
        <f t="shared" si="1"/>
        <v>82656.063665199996</v>
      </c>
      <c r="GG4" s="468">
        <f t="shared" si="1"/>
        <v>82781.141398349981</v>
      </c>
      <c r="GH4" s="468">
        <f t="shared" si="1"/>
        <v>77744.674955360009</v>
      </c>
      <c r="GI4" s="468">
        <f t="shared" si="1"/>
        <v>78486.11443211</v>
      </c>
      <c r="GJ4" s="470">
        <f t="shared" si="1"/>
        <v>100081.54850414001</v>
      </c>
    </row>
    <row r="5" spans="1:193" ht="42" customHeight="1" x14ac:dyDescent="0.45">
      <c r="A5" s="473" t="s">
        <v>249</v>
      </c>
      <c r="B5" s="474">
        <v>48.82</v>
      </c>
      <c r="C5" s="474">
        <v>71.150000000000006</v>
      </c>
      <c r="D5" s="474">
        <v>168.4</v>
      </c>
      <c r="E5" s="474">
        <v>208.44970000000001</v>
      </c>
      <c r="F5" s="475">
        <v>261.36011742899996</v>
      </c>
      <c r="G5" s="474">
        <v>217.56452944404856</v>
      </c>
      <c r="H5" s="474">
        <v>205.52774277996815</v>
      </c>
      <c r="I5" s="474">
        <v>222.21879999999999</v>
      </c>
      <c r="J5" s="474">
        <v>202.76920000000001</v>
      </c>
      <c r="K5" s="474">
        <v>240.36019999999999</v>
      </c>
      <c r="L5" s="474">
        <v>214.09540000000001</v>
      </c>
      <c r="M5" s="474">
        <v>214.14660000000001</v>
      </c>
      <c r="N5" s="474">
        <v>264.88452999999998</v>
      </c>
      <c r="O5" s="474">
        <v>249.44576000000001</v>
      </c>
      <c r="P5" s="474">
        <v>259.54640000000001</v>
      </c>
      <c r="Q5" s="474">
        <v>296.7647</v>
      </c>
      <c r="R5" s="476">
        <v>335.51719632710439</v>
      </c>
      <c r="S5" s="477">
        <v>311.35019999999997</v>
      </c>
      <c r="T5" s="474">
        <v>294.66340000000002</v>
      </c>
      <c r="U5" s="474">
        <v>293.2758</v>
      </c>
      <c r="V5" s="474">
        <v>305.95769999999999</v>
      </c>
      <c r="W5" s="474">
        <v>328.50049999999999</v>
      </c>
      <c r="X5" s="474">
        <v>287.58269999999999</v>
      </c>
      <c r="Y5" s="474">
        <v>284.7706</v>
      </c>
      <c r="Z5" s="474">
        <v>309.97740065999994</v>
      </c>
      <c r="AA5" s="474">
        <v>317.64096243</v>
      </c>
      <c r="AB5" s="474">
        <v>366.99185855550701</v>
      </c>
      <c r="AC5" s="474">
        <v>350.05143326771116</v>
      </c>
      <c r="AD5" s="478">
        <v>481.00292759189597</v>
      </c>
      <c r="AE5" s="477">
        <v>411.67319628920006</v>
      </c>
      <c r="AF5" s="474">
        <v>368.50594799950403</v>
      </c>
      <c r="AG5" s="474">
        <v>380.05754350000018</v>
      </c>
      <c r="AH5" s="474">
        <v>393.9866614506891</v>
      </c>
      <c r="AI5" s="474">
        <v>398.33231526999998</v>
      </c>
      <c r="AJ5" s="474">
        <v>371.22175090999997</v>
      </c>
      <c r="AK5" s="474">
        <v>412.52400209000001</v>
      </c>
      <c r="AL5" s="474">
        <v>418.74444276999998</v>
      </c>
      <c r="AM5" s="474">
        <v>449.50460218899991</v>
      </c>
      <c r="AN5" s="474">
        <v>498.10476484554999</v>
      </c>
      <c r="AO5" s="474">
        <v>447.27840801000013</v>
      </c>
      <c r="AP5" s="478">
        <v>636.91625267099982</v>
      </c>
      <c r="AQ5" s="477">
        <v>466.17594771000006</v>
      </c>
      <c r="AR5" s="474">
        <v>471.27294298999993</v>
      </c>
      <c r="AS5" s="474">
        <v>440.38063500000004</v>
      </c>
      <c r="AT5" s="474">
        <v>501.38807382000005</v>
      </c>
      <c r="AU5" s="474">
        <v>460.26982983857999</v>
      </c>
      <c r="AV5" s="474">
        <v>467.63132267438596</v>
      </c>
      <c r="AW5" s="474">
        <v>464.90630806173198</v>
      </c>
      <c r="AX5" s="474">
        <v>426.79460031999986</v>
      </c>
      <c r="AY5" s="474">
        <v>500.12112918015583</v>
      </c>
      <c r="AZ5" s="474">
        <v>471.28285178498948</v>
      </c>
      <c r="BA5" s="474">
        <v>460.05356860289766</v>
      </c>
      <c r="BB5" s="478">
        <v>697.7311772439582</v>
      </c>
      <c r="BC5" s="474">
        <v>522.50755322642033</v>
      </c>
      <c r="BD5" s="474">
        <v>466.26656933717203</v>
      </c>
      <c r="BE5" s="474">
        <v>544.31292584501568</v>
      </c>
      <c r="BF5" s="474">
        <v>549.43852896999999</v>
      </c>
      <c r="BG5" s="474">
        <v>528.52120197000011</v>
      </c>
      <c r="BH5" s="474">
        <v>845.98827957999993</v>
      </c>
      <c r="BI5" s="477">
        <v>845.98827957999993</v>
      </c>
      <c r="BJ5" s="474">
        <v>618.32878602999983</v>
      </c>
      <c r="BK5" s="474">
        <v>712.52781714000002</v>
      </c>
      <c r="BL5" s="241">
        <v>667.06778786999996</v>
      </c>
      <c r="BM5" s="241">
        <v>725.0648194700002</v>
      </c>
      <c r="BN5" s="241">
        <v>728.05415558000004</v>
      </c>
      <c r="BO5" s="241">
        <v>656.21646888999999</v>
      </c>
      <c r="BP5" s="241">
        <v>718.6930054999998</v>
      </c>
      <c r="BQ5" s="241">
        <v>717.08508530999984</v>
      </c>
      <c r="BR5" s="241">
        <v>671.27429763000009</v>
      </c>
      <c r="BS5" s="241">
        <v>815.50173897000002</v>
      </c>
      <c r="BT5" s="479">
        <v>1032.8027038299997</v>
      </c>
      <c r="BU5" s="241">
        <v>715.77507065000009</v>
      </c>
      <c r="BV5" s="241">
        <v>767.8582618099997</v>
      </c>
      <c r="BW5" s="241">
        <v>828.28488313999981</v>
      </c>
      <c r="BX5" s="480">
        <v>739.4014954700001</v>
      </c>
      <c r="BY5" s="480">
        <v>878.04373251000004</v>
      </c>
      <c r="BZ5" s="480">
        <v>790.30140251999978</v>
      </c>
      <c r="CA5" s="480">
        <v>764.24912458000006</v>
      </c>
      <c r="CB5" s="480">
        <v>805.44171140000014</v>
      </c>
      <c r="CC5" s="480">
        <v>828.58981833000007</v>
      </c>
      <c r="CD5" s="480">
        <v>1013.9021626599999</v>
      </c>
      <c r="CE5" s="480">
        <v>1008.4001296400003</v>
      </c>
      <c r="CF5" s="480">
        <v>1234.9129740500002</v>
      </c>
      <c r="CG5" s="481">
        <v>1043.1821161</v>
      </c>
      <c r="CH5" s="480">
        <v>1023.6866555400003</v>
      </c>
      <c r="CI5" s="480">
        <v>1015.86677253</v>
      </c>
      <c r="CJ5" s="480">
        <v>1068.6267689299998</v>
      </c>
      <c r="CK5" s="480">
        <v>1029.6512253900003</v>
      </c>
      <c r="CL5" s="480">
        <v>1019.85744735</v>
      </c>
      <c r="CM5" s="480">
        <v>1228.0896207600001</v>
      </c>
      <c r="CN5" s="480">
        <v>1234.5696997300001</v>
      </c>
      <c r="CO5" s="480">
        <v>1064.4257794400003</v>
      </c>
      <c r="CP5" s="480">
        <v>1145.0670902399997</v>
      </c>
      <c r="CQ5" s="480">
        <v>1120.1185226499997</v>
      </c>
      <c r="CR5" s="482">
        <v>1447.8523456999999</v>
      </c>
      <c r="CS5" s="481">
        <v>1239.7500674299999</v>
      </c>
      <c r="CT5" s="480">
        <v>1178.3184612300001</v>
      </c>
      <c r="CU5" s="480">
        <v>1312.9699938100002</v>
      </c>
      <c r="CV5" s="480">
        <v>1317.9379901899993</v>
      </c>
      <c r="CW5" s="480">
        <v>1290.6695608600003</v>
      </c>
      <c r="CX5" s="480">
        <v>1279.1513839899997</v>
      </c>
      <c r="CY5" s="480">
        <v>1265.37829726</v>
      </c>
      <c r="CZ5" s="480">
        <v>1278.131903</v>
      </c>
      <c r="DA5" s="480">
        <v>1228.7827373699999</v>
      </c>
      <c r="DB5" s="480">
        <v>1091.0302635399996</v>
      </c>
      <c r="DC5" s="480">
        <v>1114.52218075</v>
      </c>
      <c r="DD5" s="482">
        <v>1622.5786790800003</v>
      </c>
      <c r="DE5" s="481">
        <v>1178.5281795700002</v>
      </c>
      <c r="DF5" s="480">
        <v>1190.5140730200001</v>
      </c>
      <c r="DG5" s="480">
        <v>1184.5831654699998</v>
      </c>
      <c r="DH5" s="480">
        <v>1270.7622994399994</v>
      </c>
      <c r="DI5" s="480">
        <v>1274.8033238300002</v>
      </c>
      <c r="DJ5" s="480">
        <v>1288.0642587599998</v>
      </c>
      <c r="DK5" s="480">
        <v>1315.5070142199997</v>
      </c>
      <c r="DL5" s="480">
        <v>1363.2360785500002</v>
      </c>
      <c r="DM5" s="480">
        <v>1500.9449523599994</v>
      </c>
      <c r="DN5" s="480">
        <v>1442.3181023899995</v>
      </c>
      <c r="DO5" s="480">
        <v>1415.4621197299998</v>
      </c>
      <c r="DP5" s="482">
        <v>1934.4986817799997</v>
      </c>
      <c r="DQ5" s="481">
        <v>1615.4311279099998</v>
      </c>
      <c r="DR5" s="480">
        <v>1664.384863297</v>
      </c>
      <c r="DS5" s="480">
        <v>1947.6236029000004</v>
      </c>
      <c r="DT5" s="480">
        <v>1879.9487465899999</v>
      </c>
      <c r="DU5" s="480">
        <v>1844.9283396899996</v>
      </c>
      <c r="DV5" s="480">
        <v>1990.5243220000002</v>
      </c>
      <c r="DW5" s="480">
        <v>1836.87537178</v>
      </c>
      <c r="DX5" s="480">
        <v>1766.5323503300003</v>
      </c>
      <c r="DY5" s="480">
        <v>1854.8561138100004</v>
      </c>
      <c r="DZ5" s="480">
        <v>1980.1327437999998</v>
      </c>
      <c r="EA5" s="480">
        <v>2038.8378964199997</v>
      </c>
      <c r="EB5" s="482">
        <v>2492.9560896400003</v>
      </c>
      <c r="EC5" s="481">
        <v>2038.9182871200003</v>
      </c>
      <c r="ED5" s="480">
        <v>2062.5184871399997</v>
      </c>
      <c r="EE5" s="480">
        <v>2306.4931447200001</v>
      </c>
      <c r="EF5" s="480">
        <v>2201.9589453799999</v>
      </c>
      <c r="EG5" s="480">
        <v>2376.6677091000006</v>
      </c>
      <c r="EH5" s="480">
        <v>2912.0993854400003</v>
      </c>
      <c r="EI5" s="480">
        <v>2729.9027652</v>
      </c>
      <c r="EJ5" s="480">
        <v>2635.4690684799998</v>
      </c>
      <c r="EK5" s="480">
        <v>2496.14838689</v>
      </c>
      <c r="EL5" s="480">
        <v>2456.1894659999994</v>
      </c>
      <c r="EM5" s="480">
        <v>3059.2821066700008</v>
      </c>
      <c r="EN5" s="482">
        <v>3469.2094880700001</v>
      </c>
      <c r="EO5" s="481">
        <v>2752.6849867300007</v>
      </c>
      <c r="EP5" s="480">
        <v>2976.1498850999997</v>
      </c>
      <c r="EQ5" s="480">
        <v>2735.5306975500002</v>
      </c>
      <c r="ER5" s="480">
        <v>3197.4671817500016</v>
      </c>
      <c r="ES5" s="480">
        <v>3080.7143821499999</v>
      </c>
      <c r="ET5" s="480">
        <v>3099.6686860499985</v>
      </c>
      <c r="EU5" s="480">
        <v>3080.935082909999</v>
      </c>
      <c r="EV5" s="480">
        <v>3234.5352420099998</v>
      </c>
      <c r="EW5" s="480">
        <v>3296.3742322399999</v>
      </c>
      <c r="EX5" s="483">
        <v>3390.0921030599998</v>
      </c>
      <c r="EY5" s="483">
        <v>3812.6073483699993</v>
      </c>
      <c r="EZ5" s="482">
        <v>4638.0622613600008</v>
      </c>
      <c r="FA5" s="481">
        <v>4065.8551387400003</v>
      </c>
      <c r="FB5" s="480">
        <v>4088.5233142959473</v>
      </c>
      <c r="FC5" s="480">
        <v>4484.2291020572093</v>
      </c>
      <c r="FD5" s="480">
        <v>4970.4591763999997</v>
      </c>
      <c r="FE5" s="480">
        <v>4204.9516960299989</v>
      </c>
      <c r="FF5" s="480">
        <v>4566.5173333299999</v>
      </c>
      <c r="FG5" s="480">
        <v>4706.044579540001</v>
      </c>
      <c r="FH5" s="480">
        <v>4818.0469829299991</v>
      </c>
      <c r="FI5" s="480">
        <v>4886.6106013999988</v>
      </c>
      <c r="FJ5" s="480">
        <v>5141.5202659800007</v>
      </c>
      <c r="FK5" s="480">
        <v>5313.8822128100001</v>
      </c>
      <c r="FL5" s="482">
        <v>6887.6388157000001</v>
      </c>
      <c r="FM5" s="481">
        <v>6351.7748532599999</v>
      </c>
      <c r="FN5" s="480">
        <v>5558.8582471399995</v>
      </c>
      <c r="FO5" s="480">
        <v>5601.2809457199992</v>
      </c>
      <c r="FP5" s="480">
        <v>5469.3436980600009</v>
      </c>
      <c r="FQ5" s="480">
        <v>5650.4498435200012</v>
      </c>
      <c r="FR5" s="480">
        <v>5469.8849189699995</v>
      </c>
      <c r="FS5" s="480">
        <v>5504.3596053400006</v>
      </c>
      <c r="FT5" s="480">
        <v>6144.9393782600009</v>
      </c>
      <c r="FU5" s="480">
        <v>6020.8144008899981</v>
      </c>
      <c r="FV5" s="480">
        <v>5901.9681690699999</v>
      </c>
      <c r="FW5" s="480">
        <v>6393.9015161000016</v>
      </c>
      <c r="FX5" s="482">
        <v>7452.9421096899978</v>
      </c>
      <c r="FY5" s="481">
        <v>6215.0339860100003</v>
      </c>
      <c r="FZ5" s="480">
        <v>6684.7506405399999</v>
      </c>
      <c r="GA5" s="480">
        <v>7000.291111829999</v>
      </c>
      <c r="GB5" s="480">
        <v>7773.2186230800025</v>
      </c>
      <c r="GC5" s="480">
        <v>7284.2868567899995</v>
      </c>
      <c r="GD5" s="480">
        <v>7687.435774380001</v>
      </c>
      <c r="GE5" s="480">
        <v>7680.7544674299997</v>
      </c>
      <c r="GF5" s="480">
        <v>7367.0307621299999</v>
      </c>
      <c r="GG5" s="480">
        <v>7308.156528710002</v>
      </c>
      <c r="GH5" s="480">
        <v>6769.6232096100002</v>
      </c>
      <c r="GI5" s="480">
        <v>7579.5874797000006</v>
      </c>
      <c r="GJ5" s="484">
        <v>9926.2593736899962</v>
      </c>
    </row>
    <row r="6" spans="1:193" ht="42" customHeight="1" x14ac:dyDescent="0.45">
      <c r="A6" s="473" t="s">
        <v>250</v>
      </c>
      <c r="B6" s="474">
        <v>241.03</v>
      </c>
      <c r="C6" s="474">
        <v>385.76</v>
      </c>
      <c r="D6" s="474">
        <v>617.70000000000005</v>
      </c>
      <c r="E6" s="474">
        <v>862.59490000000005</v>
      </c>
      <c r="F6" s="475">
        <v>1151.9429767011002</v>
      </c>
      <c r="G6" s="474">
        <v>1229.0547840813763</v>
      </c>
      <c r="H6" s="474">
        <v>1146.4090387091619</v>
      </c>
      <c r="I6" s="474">
        <v>1209.6105</v>
      </c>
      <c r="J6" s="474">
        <v>1158.3875</v>
      </c>
      <c r="K6" s="474">
        <v>1235.2485999999999</v>
      </c>
      <c r="L6" s="474">
        <v>1344.9576999999999</v>
      </c>
      <c r="M6" s="474">
        <v>1343.4054000000001</v>
      </c>
      <c r="N6" s="474">
        <v>1363.4031299999999</v>
      </c>
      <c r="O6" s="474">
        <v>1435.32709</v>
      </c>
      <c r="P6" s="474">
        <v>1587.0385000000001</v>
      </c>
      <c r="Q6" s="474">
        <v>1602.8987</v>
      </c>
      <c r="R6" s="476">
        <v>1583.8795868142649</v>
      </c>
      <c r="S6" s="477">
        <v>1620.2219</v>
      </c>
      <c r="T6" s="474">
        <v>1687.8629000000001</v>
      </c>
      <c r="U6" s="474">
        <v>1906.3957</v>
      </c>
      <c r="V6" s="474">
        <v>1854.5455999999999</v>
      </c>
      <c r="W6" s="474">
        <v>1909.4577999999999</v>
      </c>
      <c r="X6" s="474">
        <v>1569.8154</v>
      </c>
      <c r="Y6" s="474">
        <v>1925.7437</v>
      </c>
      <c r="Z6" s="474">
        <v>1762.5211480437617</v>
      </c>
      <c r="AA6" s="474">
        <v>1988.1945428721183</v>
      </c>
      <c r="AB6" s="474">
        <v>2390.7270047447678</v>
      </c>
      <c r="AC6" s="474">
        <v>2646.6771935766451</v>
      </c>
      <c r="AD6" s="478">
        <v>2280.7583474174971</v>
      </c>
      <c r="AE6" s="477">
        <v>1952.8146651019649</v>
      </c>
      <c r="AF6" s="474">
        <v>2177.3318351823223</v>
      </c>
      <c r="AG6" s="474">
        <v>1639.8544673229442</v>
      </c>
      <c r="AH6" s="474">
        <v>2121.4872707906907</v>
      </c>
      <c r="AI6" s="474">
        <v>2197.9125678364371</v>
      </c>
      <c r="AJ6" s="474">
        <v>2553.5720117300402</v>
      </c>
      <c r="AK6" s="474">
        <v>2246.6987461279418</v>
      </c>
      <c r="AL6" s="474">
        <v>1947.405191882717</v>
      </c>
      <c r="AM6" s="474">
        <v>2273.692067613219</v>
      </c>
      <c r="AN6" s="474">
        <v>2325.4348837687912</v>
      </c>
      <c r="AO6" s="474">
        <v>2510.870534009242</v>
      </c>
      <c r="AP6" s="478">
        <v>2692.7551777930285</v>
      </c>
      <c r="AQ6" s="477">
        <v>2438.1609768022136</v>
      </c>
      <c r="AR6" s="474">
        <v>3073.7972456933308</v>
      </c>
      <c r="AS6" s="474">
        <v>2663.7479867898969</v>
      </c>
      <c r="AT6" s="474">
        <v>3082.4133185650094</v>
      </c>
      <c r="AU6" s="474">
        <v>2654.9808193666236</v>
      </c>
      <c r="AV6" s="474">
        <v>2509.9215683394309</v>
      </c>
      <c r="AW6" s="474">
        <v>2701.8513489500147</v>
      </c>
      <c r="AX6" s="474">
        <v>2743.6067884975691</v>
      </c>
      <c r="AY6" s="474">
        <v>2761.9769551487357</v>
      </c>
      <c r="AZ6" s="474">
        <v>2824.3319642873198</v>
      </c>
      <c r="BA6" s="474">
        <v>2819.3670915296129</v>
      </c>
      <c r="BB6" s="478">
        <v>2947.7572327018929</v>
      </c>
      <c r="BC6" s="474">
        <v>2754.9233996340085</v>
      </c>
      <c r="BD6" s="474">
        <v>3456.8217332035197</v>
      </c>
      <c r="BE6" s="474">
        <v>3407.1304654315086</v>
      </c>
      <c r="BF6" s="474">
        <v>3956.4056137100001</v>
      </c>
      <c r="BG6" s="474">
        <v>4304.1010938800009</v>
      </c>
      <c r="BH6" s="474">
        <v>4731.5543646899996</v>
      </c>
      <c r="BI6" s="477">
        <v>4731.5543646899996</v>
      </c>
      <c r="BJ6" s="474">
        <v>5130.010761640001</v>
      </c>
      <c r="BK6" s="474">
        <v>5720.1388791300005</v>
      </c>
      <c r="BL6" s="241">
        <v>5555.2890411699991</v>
      </c>
      <c r="BM6" s="241">
        <v>5854.0390250499995</v>
      </c>
      <c r="BN6" s="241">
        <v>5642.7073657600004</v>
      </c>
      <c r="BO6" s="241">
        <v>4981.0775704200005</v>
      </c>
      <c r="BP6" s="241">
        <v>6080.4824976299988</v>
      </c>
      <c r="BQ6" s="241">
        <v>6107.86674769</v>
      </c>
      <c r="BR6" s="480">
        <v>6926.6456793400002</v>
      </c>
      <c r="BS6" s="480">
        <v>6170.7189913500006</v>
      </c>
      <c r="BT6" s="482">
        <v>6574.45286149</v>
      </c>
      <c r="BU6" s="241">
        <v>6307.851292710001</v>
      </c>
      <c r="BV6" s="241">
        <v>5865.9358791899995</v>
      </c>
      <c r="BW6" s="241">
        <v>6788.0240952300019</v>
      </c>
      <c r="BX6" s="480">
        <v>6643.206530819999</v>
      </c>
      <c r="BY6" s="480">
        <v>6083.400528690001</v>
      </c>
      <c r="BZ6" s="241">
        <v>6024.8952136500002</v>
      </c>
      <c r="CA6" s="480">
        <v>6354.9733644900007</v>
      </c>
      <c r="CB6" s="480">
        <v>6645.6049958999984</v>
      </c>
      <c r="CC6" s="480">
        <v>5658.2240713399997</v>
      </c>
      <c r="CD6" s="480">
        <v>6333.4700088500012</v>
      </c>
      <c r="CE6" s="480">
        <v>7146.9373507699993</v>
      </c>
      <c r="CF6" s="480">
        <v>7342.469414520001</v>
      </c>
      <c r="CG6" s="481">
        <v>6533.6005970099995</v>
      </c>
      <c r="CH6" s="480">
        <v>6605.1228326699993</v>
      </c>
      <c r="CI6" s="480">
        <v>7412.1996587800004</v>
      </c>
      <c r="CJ6" s="480">
        <v>7224.1034548299986</v>
      </c>
      <c r="CK6" s="480">
        <v>7473.9853116800014</v>
      </c>
      <c r="CL6" s="480">
        <v>7283.0923825499995</v>
      </c>
      <c r="CM6" s="480">
        <v>8732.236371500001</v>
      </c>
      <c r="CN6" s="480">
        <v>6975.1899753400012</v>
      </c>
      <c r="CO6" s="480">
        <v>6490.0624197600009</v>
      </c>
      <c r="CP6" s="480">
        <v>6782.8675134699988</v>
      </c>
      <c r="CQ6" s="480">
        <v>7305.8959100900011</v>
      </c>
      <c r="CR6" s="482">
        <v>8522.1188160500005</v>
      </c>
      <c r="CS6" s="481">
        <v>8813.9584771699992</v>
      </c>
      <c r="CT6" s="480">
        <v>8261.5331967399979</v>
      </c>
      <c r="CU6" s="480">
        <v>9066.5997443699998</v>
      </c>
      <c r="CV6" s="480">
        <v>8165.6980638800005</v>
      </c>
      <c r="CW6" s="480">
        <v>8674.5095929700019</v>
      </c>
      <c r="CX6" s="480">
        <v>8254.1176292399996</v>
      </c>
      <c r="CY6" s="480">
        <v>8952.3960150999992</v>
      </c>
      <c r="CZ6" s="480">
        <v>9386.118966</v>
      </c>
      <c r="DA6" s="480">
        <v>10145.789813959998</v>
      </c>
      <c r="DB6" s="480">
        <v>8871.6204225700003</v>
      </c>
      <c r="DC6" s="480">
        <v>9031.874352660001</v>
      </c>
      <c r="DD6" s="482">
        <v>10693.071744879999</v>
      </c>
      <c r="DE6" s="481">
        <v>10185.86851751</v>
      </c>
      <c r="DF6" s="480">
        <v>10496.90751042</v>
      </c>
      <c r="DG6" s="480">
        <v>9653.7151413000011</v>
      </c>
      <c r="DH6" s="480">
        <v>10514.61288932</v>
      </c>
      <c r="DI6" s="480">
        <v>11145.439760939998</v>
      </c>
      <c r="DJ6" s="480">
        <v>11817.55785268</v>
      </c>
      <c r="DK6" s="480">
        <v>10842.7935815</v>
      </c>
      <c r="DL6" s="480">
        <v>11005.960426950001</v>
      </c>
      <c r="DM6" s="480">
        <v>12465.127970570002</v>
      </c>
      <c r="DN6" s="480">
        <v>12646.81286763</v>
      </c>
      <c r="DO6" s="480">
        <v>12825.8453477</v>
      </c>
      <c r="DP6" s="482">
        <v>14054.581660789998</v>
      </c>
      <c r="DQ6" s="481">
        <v>14095.65604975</v>
      </c>
      <c r="DR6" s="480">
        <v>15212.07043448</v>
      </c>
      <c r="DS6" s="480">
        <v>17536.369310390004</v>
      </c>
      <c r="DT6" s="480">
        <v>14420.871176639996</v>
      </c>
      <c r="DU6" s="480">
        <v>15426.462201689998</v>
      </c>
      <c r="DV6" s="480">
        <v>13386.21520791</v>
      </c>
      <c r="DW6" s="480">
        <v>15067.65049376</v>
      </c>
      <c r="DX6" s="480">
        <v>14233.755594241369</v>
      </c>
      <c r="DY6" s="480">
        <v>16979.409484870273</v>
      </c>
      <c r="DZ6" s="480">
        <v>15188.441911774518</v>
      </c>
      <c r="EA6" s="480">
        <v>13248.678036758081</v>
      </c>
      <c r="EB6" s="482">
        <v>14254.744528660001</v>
      </c>
      <c r="EC6" s="481">
        <v>14267.138222369998</v>
      </c>
      <c r="ED6" s="480">
        <v>14777.739702289999</v>
      </c>
      <c r="EE6" s="480">
        <v>14994.142335010001</v>
      </c>
      <c r="EF6" s="480">
        <v>13893.850781229999</v>
      </c>
      <c r="EG6" s="480">
        <v>15571.242232820001</v>
      </c>
      <c r="EH6" s="480">
        <v>17518.84610956</v>
      </c>
      <c r="EI6" s="480">
        <v>20370.825354860001</v>
      </c>
      <c r="EJ6" s="480">
        <v>17756.212495889999</v>
      </c>
      <c r="EK6" s="480">
        <v>17224.815581670002</v>
      </c>
      <c r="EL6" s="480">
        <v>18335.83953003</v>
      </c>
      <c r="EM6" s="480">
        <v>18497.480902300002</v>
      </c>
      <c r="EN6" s="482">
        <v>18210.427356050001</v>
      </c>
      <c r="EO6" s="481">
        <v>21948.94329159</v>
      </c>
      <c r="EP6" s="480">
        <v>18689.859317440001</v>
      </c>
      <c r="EQ6" s="480">
        <v>22101.391286619997</v>
      </c>
      <c r="ER6" s="480">
        <v>22766.399088399998</v>
      </c>
      <c r="ES6" s="480">
        <v>24122.794244990004</v>
      </c>
      <c r="ET6" s="480">
        <v>25034.485295990002</v>
      </c>
      <c r="EU6" s="480">
        <v>26122.525783599995</v>
      </c>
      <c r="EV6" s="480">
        <v>27930.739477100007</v>
      </c>
      <c r="EW6" s="480">
        <v>30994.949910970001</v>
      </c>
      <c r="EX6" s="483">
        <v>37822.506994579999</v>
      </c>
      <c r="EY6" s="483">
        <v>39313.489255729997</v>
      </c>
      <c r="EZ6" s="482">
        <v>35971.36598232</v>
      </c>
      <c r="FA6" s="481">
        <v>36883.062794181104</v>
      </c>
      <c r="FB6" s="480">
        <v>38412.503165666742</v>
      </c>
      <c r="FC6" s="480">
        <v>31956.226673475878</v>
      </c>
      <c r="FD6" s="480">
        <v>40946.743414669996</v>
      </c>
      <c r="FE6" s="480">
        <v>33605.109675109998</v>
      </c>
      <c r="FF6" s="480">
        <v>38254.786154879992</v>
      </c>
      <c r="FG6" s="480">
        <v>35118.154519459997</v>
      </c>
      <c r="FH6" s="480">
        <v>36389.536249699995</v>
      </c>
      <c r="FI6" s="480">
        <v>35783.456587020002</v>
      </c>
      <c r="FJ6" s="480">
        <v>37101.723767690004</v>
      </c>
      <c r="FK6" s="480">
        <v>42567.736640769996</v>
      </c>
      <c r="FL6" s="482">
        <v>48226.486260559999</v>
      </c>
      <c r="FM6" s="481">
        <v>48688.707611409998</v>
      </c>
      <c r="FN6" s="480">
        <v>52200.663426530009</v>
      </c>
      <c r="FO6" s="480">
        <v>58116.880286769985</v>
      </c>
      <c r="FP6" s="480">
        <v>67433.791865399995</v>
      </c>
      <c r="FQ6" s="480">
        <v>68622.748537319989</v>
      </c>
      <c r="FR6" s="480">
        <v>71398.84566009001</v>
      </c>
      <c r="FS6" s="480">
        <v>69031.191697064001</v>
      </c>
      <c r="FT6" s="480">
        <v>72845.478971960008</v>
      </c>
      <c r="FU6" s="480">
        <v>79641.578245400015</v>
      </c>
      <c r="FV6" s="480">
        <v>77902.010612149999</v>
      </c>
      <c r="FW6" s="480">
        <v>74833.344443309994</v>
      </c>
      <c r="FX6" s="482">
        <v>79065.699023799971</v>
      </c>
      <c r="FY6" s="481">
        <v>80679.549249739997</v>
      </c>
      <c r="FZ6" s="480">
        <v>89523.438598630004</v>
      </c>
      <c r="GA6" s="480">
        <v>89211.052805250001</v>
      </c>
      <c r="GB6" s="480">
        <v>85511.259977039997</v>
      </c>
      <c r="GC6" s="480">
        <v>79607.892565610004</v>
      </c>
      <c r="GD6" s="480">
        <v>74583.505073559994</v>
      </c>
      <c r="GE6" s="480">
        <v>76442.736384760006</v>
      </c>
      <c r="GF6" s="480">
        <v>75289.032903069994</v>
      </c>
      <c r="GG6" s="480">
        <v>75472.984869639986</v>
      </c>
      <c r="GH6" s="480">
        <v>70975.05174575001</v>
      </c>
      <c r="GI6" s="480">
        <v>70906.52695241</v>
      </c>
      <c r="GJ6" s="484">
        <v>90155.289130450008</v>
      </c>
    </row>
    <row r="7" spans="1:193" ht="42" customHeight="1" x14ac:dyDescent="0.45">
      <c r="A7" s="485" t="s">
        <v>211</v>
      </c>
      <c r="B7" s="461">
        <v>349.23</v>
      </c>
      <c r="C7" s="461">
        <v>496.24</v>
      </c>
      <c r="D7" s="461">
        <v>631.79999999999995</v>
      </c>
      <c r="E7" s="461">
        <v>978.80899999999997</v>
      </c>
      <c r="F7" s="462">
        <v>1541.2422818701239</v>
      </c>
      <c r="G7" s="461">
        <v>1487.7425518412185</v>
      </c>
      <c r="H7" s="461">
        <v>1280.5915074318291</v>
      </c>
      <c r="I7" s="461">
        <v>1310.5948000000001</v>
      </c>
      <c r="J7" s="461">
        <v>1325.9734000000001</v>
      </c>
      <c r="K7" s="461">
        <v>1257.9957999999999</v>
      </c>
      <c r="L7" s="461">
        <v>1306.9704999999999</v>
      </c>
      <c r="M7" s="461">
        <v>1321.7266</v>
      </c>
      <c r="N7" s="461">
        <v>1357.6978999999999</v>
      </c>
      <c r="O7" s="461">
        <v>1302.7380499999999</v>
      </c>
      <c r="P7" s="461">
        <v>1321.7175999999999</v>
      </c>
      <c r="Q7" s="461">
        <v>1273.673</v>
      </c>
      <c r="R7" s="463">
        <v>1327.6407156769521</v>
      </c>
      <c r="S7" s="464">
        <v>1401.3549</v>
      </c>
      <c r="T7" s="461">
        <v>1617.3986</v>
      </c>
      <c r="U7" s="461">
        <v>1753.3837000000001</v>
      </c>
      <c r="V7" s="461">
        <v>1885.8463999999999</v>
      </c>
      <c r="W7" s="461">
        <v>1706.2189000000001</v>
      </c>
      <c r="X7" s="461">
        <v>2093.6824000000001</v>
      </c>
      <c r="Y7" s="461">
        <v>1969.0047999999999</v>
      </c>
      <c r="Z7" s="461">
        <v>2047.8732554185522</v>
      </c>
      <c r="AA7" s="461">
        <v>1956.961129636798</v>
      </c>
      <c r="AB7" s="461">
        <v>1889.8229127761285</v>
      </c>
      <c r="AC7" s="461">
        <v>1998.5190639667683</v>
      </c>
      <c r="AD7" s="465">
        <v>1953.7612028830661</v>
      </c>
      <c r="AE7" s="464">
        <v>2272.2263529311399</v>
      </c>
      <c r="AF7" s="461">
        <v>2376.1167512376301</v>
      </c>
      <c r="AG7" s="461">
        <v>2286.591279797196</v>
      </c>
      <c r="AH7" s="461">
        <v>2448.4552161415977</v>
      </c>
      <c r="AI7" s="461">
        <v>2765.5838279497593</v>
      </c>
      <c r="AJ7" s="461">
        <v>2753.881899603477</v>
      </c>
      <c r="AK7" s="461">
        <v>2405.9816096708532</v>
      </c>
      <c r="AL7" s="461">
        <v>2690.4380622738313</v>
      </c>
      <c r="AM7" s="461">
        <v>2377.2498036502639</v>
      </c>
      <c r="AN7" s="461">
        <v>2340.4991578181753</v>
      </c>
      <c r="AO7" s="461">
        <v>2119.4927493541622</v>
      </c>
      <c r="AP7" s="465">
        <v>2126.8474704610389</v>
      </c>
      <c r="AQ7" s="464">
        <v>2030.4990658461425</v>
      </c>
      <c r="AR7" s="461">
        <v>2078.0448322864822</v>
      </c>
      <c r="AS7" s="461">
        <v>2233.8963838785535</v>
      </c>
      <c r="AT7" s="461">
        <v>2400.5027177378424</v>
      </c>
      <c r="AU7" s="461">
        <v>2283.2762015896756</v>
      </c>
      <c r="AV7" s="461">
        <v>2226.979414858823</v>
      </c>
      <c r="AW7" s="461">
        <v>2095.4729543933718</v>
      </c>
      <c r="AX7" s="461">
        <v>2221.6072363908829</v>
      </c>
      <c r="AY7" s="461">
        <v>3260.5084742095996</v>
      </c>
      <c r="AZ7" s="461">
        <v>2575.9358401696982</v>
      </c>
      <c r="BA7" s="461">
        <v>2626.1803818454846</v>
      </c>
      <c r="BB7" s="465">
        <v>2805.8794650281848</v>
      </c>
      <c r="BC7" s="461">
        <v>2863.6233188885526</v>
      </c>
      <c r="BD7" s="461">
        <v>3162.8765414521586</v>
      </c>
      <c r="BE7" s="461">
        <v>3170.3498489376257</v>
      </c>
      <c r="BF7" s="461">
        <v>4315.1440926699988</v>
      </c>
      <c r="BG7" s="461">
        <v>4335.5521117499993</v>
      </c>
      <c r="BH7" s="461">
        <v>4737.7635006600003</v>
      </c>
      <c r="BI7" s="464">
        <v>4737.7635006600003</v>
      </c>
      <c r="BJ7" s="461">
        <v>5216.6729739399989</v>
      </c>
      <c r="BK7" s="461">
        <v>5190.8957408599999</v>
      </c>
      <c r="BL7" s="466">
        <v>5217.6059831100001</v>
      </c>
      <c r="BM7" s="466">
        <v>5334.3063600100013</v>
      </c>
      <c r="BN7" s="466">
        <v>6350.0986759300022</v>
      </c>
      <c r="BO7" s="466">
        <v>4391.071039290001</v>
      </c>
      <c r="BP7" s="466">
        <v>5386.5135798400006</v>
      </c>
      <c r="BQ7" s="466">
        <v>4936.8420076400007</v>
      </c>
      <c r="BR7" s="466">
        <v>5023.5696427900011</v>
      </c>
      <c r="BS7" s="466">
        <v>5266.5724663199999</v>
      </c>
      <c r="BT7" s="467">
        <v>5310.1175355300002</v>
      </c>
      <c r="BU7" s="466">
        <v>4916.0188739200003</v>
      </c>
      <c r="BV7" s="466">
        <v>5020.2099397299999</v>
      </c>
      <c r="BW7" s="466">
        <v>5168.0047354100006</v>
      </c>
      <c r="BX7" s="468">
        <v>4965.4586891000008</v>
      </c>
      <c r="BY7" s="468">
        <v>4947.2680851599998</v>
      </c>
      <c r="BZ7" s="466">
        <v>5659.0887678500003</v>
      </c>
      <c r="CA7" s="468">
        <v>5911.3881670000001</v>
      </c>
      <c r="CB7" s="468">
        <v>6531.6588460399989</v>
      </c>
      <c r="CC7" s="468">
        <v>7152.8374261400004</v>
      </c>
      <c r="CD7" s="468">
        <v>6426.9631414400001</v>
      </c>
      <c r="CE7" s="468">
        <v>6274.7154165099992</v>
      </c>
      <c r="CF7" s="468">
        <v>7283.3805240200008</v>
      </c>
      <c r="CG7" s="469">
        <v>8204.8364766299983</v>
      </c>
      <c r="CH7" s="468">
        <v>8342.4220217500006</v>
      </c>
      <c r="CI7" s="468">
        <v>8146.8354915399996</v>
      </c>
      <c r="CJ7" s="468">
        <v>7396.4704347200004</v>
      </c>
      <c r="CK7" s="468">
        <v>6812.4599887599998</v>
      </c>
      <c r="CL7" s="468">
        <v>6897.8978160999995</v>
      </c>
      <c r="CM7" s="468">
        <v>7734.3332429500006</v>
      </c>
      <c r="CN7" s="468">
        <v>7657.5119865800016</v>
      </c>
      <c r="CO7" s="468">
        <v>8194.3736007900006</v>
      </c>
      <c r="CP7" s="468">
        <v>8298.2437970999981</v>
      </c>
      <c r="CQ7" s="468">
        <v>7225.0165461999995</v>
      </c>
      <c r="CR7" s="470">
        <v>7858.2035387599999</v>
      </c>
      <c r="CS7" s="469">
        <v>7952.3832230600001</v>
      </c>
      <c r="CT7" s="468">
        <v>8558.641204839998</v>
      </c>
      <c r="CU7" s="468">
        <v>7818.2729092900008</v>
      </c>
      <c r="CV7" s="468">
        <v>7559.576584110001</v>
      </c>
      <c r="CW7" s="468">
        <v>7268.2758774800004</v>
      </c>
      <c r="CX7" s="468">
        <v>7065.164208969999</v>
      </c>
      <c r="CY7" s="468">
        <v>10893.193514070001</v>
      </c>
      <c r="CZ7" s="468">
        <v>10960.769840859999</v>
      </c>
      <c r="DA7" s="468">
        <v>9951.4118893800005</v>
      </c>
      <c r="DB7" s="468">
        <v>10290.18587612</v>
      </c>
      <c r="DC7" s="468">
        <v>9629.2440736900007</v>
      </c>
      <c r="DD7" s="470">
        <v>8664.7600721700001</v>
      </c>
      <c r="DE7" s="469">
        <v>8647.9396300200005</v>
      </c>
      <c r="DF7" s="468">
        <v>9227.8010145299995</v>
      </c>
      <c r="DG7" s="468">
        <v>9599.5671745800009</v>
      </c>
      <c r="DH7" s="468">
        <v>9080.3728057000008</v>
      </c>
      <c r="DI7" s="468">
        <v>8925.822419099999</v>
      </c>
      <c r="DJ7" s="468">
        <v>9914.3505578700006</v>
      </c>
      <c r="DK7" s="468">
        <v>10241.33933495</v>
      </c>
      <c r="DL7" s="468">
        <v>9418.1107413999998</v>
      </c>
      <c r="DM7" s="468">
        <v>10236.394068119998</v>
      </c>
      <c r="DN7" s="468">
        <v>9494.0380864100007</v>
      </c>
      <c r="DO7" s="468">
        <v>9447.6272524899996</v>
      </c>
      <c r="DP7" s="470">
        <v>10377.065922719999</v>
      </c>
      <c r="DQ7" s="469">
        <v>9011.5299782000002</v>
      </c>
      <c r="DR7" s="468">
        <v>9816.0791195537022</v>
      </c>
      <c r="DS7" s="468">
        <v>8215.4540823099996</v>
      </c>
      <c r="DT7" s="468">
        <v>9596.3474547399983</v>
      </c>
      <c r="DU7" s="468">
        <v>9991.1008624499991</v>
      </c>
      <c r="DV7" s="468">
        <v>10019.35151753</v>
      </c>
      <c r="DW7" s="468">
        <v>10931.553288769999</v>
      </c>
      <c r="DX7" s="468">
        <v>10887.75165631</v>
      </c>
      <c r="DY7" s="468">
        <v>11122.907438939999</v>
      </c>
      <c r="DZ7" s="468">
        <v>10348.65150027</v>
      </c>
      <c r="EA7" s="468">
        <v>10379.0547482</v>
      </c>
      <c r="EB7" s="470">
        <v>12136.664470520001</v>
      </c>
      <c r="EC7" s="469">
        <v>10655.80620017</v>
      </c>
      <c r="ED7" s="468">
        <v>11094.194750330002</v>
      </c>
      <c r="EE7" s="468">
        <v>11997.42900756</v>
      </c>
      <c r="EF7" s="468">
        <v>10129.697139329997</v>
      </c>
      <c r="EG7" s="468">
        <v>9878.0940912899987</v>
      </c>
      <c r="EH7" s="468">
        <v>10694.239907519999</v>
      </c>
      <c r="EI7" s="468">
        <v>8786.711034760001</v>
      </c>
      <c r="EJ7" s="468">
        <v>8020.6852378099993</v>
      </c>
      <c r="EK7" s="468">
        <v>8677.8033005399993</v>
      </c>
      <c r="EL7" s="468">
        <v>8164.6540154500008</v>
      </c>
      <c r="EM7" s="468">
        <v>8465.479333270001</v>
      </c>
      <c r="EN7" s="470">
        <v>10451.404941180001</v>
      </c>
      <c r="EO7" s="469">
        <v>8985.9844857299995</v>
      </c>
      <c r="EP7" s="468">
        <v>8667.720538399999</v>
      </c>
      <c r="EQ7" s="468">
        <v>12597.06982108</v>
      </c>
      <c r="ER7" s="468">
        <v>12005.882670180001</v>
      </c>
      <c r="ES7" s="468">
        <v>10606.417325890001</v>
      </c>
      <c r="ET7" s="468">
        <v>12001.87545908</v>
      </c>
      <c r="EU7" s="468">
        <v>13738.683835799999</v>
      </c>
      <c r="EV7" s="468">
        <v>12891.40772499</v>
      </c>
      <c r="EW7" s="468">
        <v>13439.371068480001</v>
      </c>
      <c r="EX7" s="468">
        <v>18398.006473490001</v>
      </c>
      <c r="EY7" s="468">
        <v>20227.927473250002</v>
      </c>
      <c r="EZ7" s="470">
        <v>14906.327168260001</v>
      </c>
      <c r="FA7" s="469">
        <v>18966.99001112</v>
      </c>
      <c r="FB7" s="468">
        <v>19396.407091495694</v>
      </c>
      <c r="FC7" s="468">
        <v>18938.361517654939</v>
      </c>
      <c r="FD7" s="468">
        <v>19736.115154449999</v>
      </c>
      <c r="FE7" s="468">
        <v>19253.278792629997</v>
      </c>
      <c r="FF7" s="468">
        <v>20946.259744029998</v>
      </c>
      <c r="FG7" s="468">
        <v>18540.99711244</v>
      </c>
      <c r="FH7" s="468">
        <v>19158.317254230005</v>
      </c>
      <c r="FI7" s="468">
        <v>20124.213562600002</v>
      </c>
      <c r="FJ7" s="468">
        <v>21026.252876389994</v>
      </c>
      <c r="FK7" s="468">
        <v>20728.275251490002</v>
      </c>
      <c r="FL7" s="470">
        <v>23870.897928580001</v>
      </c>
      <c r="FM7" s="469">
        <v>21721.061518040002</v>
      </c>
      <c r="FN7" s="468">
        <v>25123.958837459999</v>
      </c>
      <c r="FO7" s="468">
        <v>26827.751639459999</v>
      </c>
      <c r="FP7" s="468">
        <v>29114.944960969999</v>
      </c>
      <c r="FQ7" s="468">
        <v>32161.937482920002</v>
      </c>
      <c r="FR7" s="468">
        <v>33009.958459990004</v>
      </c>
      <c r="FS7" s="468">
        <v>33019.511961741882</v>
      </c>
      <c r="FT7" s="468">
        <v>32800.570643249994</v>
      </c>
      <c r="FU7" s="468">
        <v>37310.195277919993</v>
      </c>
      <c r="FV7" s="468">
        <v>42544.45265354</v>
      </c>
      <c r="FW7" s="468">
        <v>44353.397149849996</v>
      </c>
      <c r="FX7" s="470">
        <v>44928.612536159992</v>
      </c>
      <c r="FY7" s="469">
        <v>46643.199412810012</v>
      </c>
      <c r="FZ7" s="468">
        <v>46029.886949090003</v>
      </c>
      <c r="GA7" s="468">
        <v>43371.136640910001</v>
      </c>
      <c r="GB7" s="468">
        <v>43371.923393300007</v>
      </c>
      <c r="GC7" s="468">
        <v>29068.992976189998</v>
      </c>
      <c r="GD7" s="468">
        <v>22381.560824380002</v>
      </c>
      <c r="GE7" s="468">
        <v>22721.672881120001</v>
      </c>
      <c r="GF7" s="468">
        <v>27345.316861449999</v>
      </c>
      <c r="GG7" s="468">
        <v>32111.442664720002</v>
      </c>
      <c r="GH7" s="468">
        <v>29767.95155251</v>
      </c>
      <c r="GI7" s="468">
        <v>28815.155576899993</v>
      </c>
      <c r="GJ7" s="470">
        <v>26464.701844250001</v>
      </c>
    </row>
    <row r="8" spans="1:193" ht="42" customHeight="1" x14ac:dyDescent="0.45">
      <c r="A8" s="460" t="s">
        <v>191</v>
      </c>
      <c r="B8" s="461">
        <v>897.97</v>
      </c>
      <c r="C8" s="461">
        <v>1045.9100000000001</v>
      </c>
      <c r="D8" s="461">
        <v>1150.3</v>
      </c>
      <c r="E8" s="461">
        <v>1299.0907400000001</v>
      </c>
      <c r="F8" s="462">
        <v>2768.0875999999998</v>
      </c>
      <c r="G8" s="461">
        <v>3135.4301</v>
      </c>
      <c r="H8" s="461">
        <v>3319.5868999999998</v>
      </c>
      <c r="I8" s="461">
        <v>3470.6217000000001</v>
      </c>
      <c r="J8" s="461">
        <v>3512.6120000000001</v>
      </c>
      <c r="K8" s="461">
        <v>3475.1302000000001</v>
      </c>
      <c r="L8" s="461">
        <v>3429.192</v>
      </c>
      <c r="M8" s="461">
        <v>3377.9058</v>
      </c>
      <c r="N8" s="461">
        <v>3514.0444000000002</v>
      </c>
      <c r="O8" s="461">
        <v>3634.1084999999998</v>
      </c>
      <c r="P8" s="461">
        <v>3825.7184999999999</v>
      </c>
      <c r="Q8" s="461">
        <v>4090.3314999999998</v>
      </c>
      <c r="R8" s="463">
        <v>3673.3560000000007</v>
      </c>
      <c r="S8" s="464">
        <v>3588.3222000000001</v>
      </c>
      <c r="T8" s="461">
        <v>3516.4252999999999</v>
      </c>
      <c r="U8" s="461">
        <v>3434.6633999999999</v>
      </c>
      <c r="V8" s="461">
        <v>3517.4639000000002</v>
      </c>
      <c r="W8" s="461">
        <v>3701.1019999999999</v>
      </c>
      <c r="X8" s="461">
        <v>4332.5694999999996</v>
      </c>
      <c r="Y8" s="461">
        <v>4194.4192000000003</v>
      </c>
      <c r="Z8" s="461">
        <v>4142.7005999999992</v>
      </c>
      <c r="AA8" s="461">
        <v>4126.2026999999998</v>
      </c>
      <c r="AB8" s="461">
        <v>3943.2297000000003</v>
      </c>
      <c r="AC8" s="461">
        <v>4042.1176</v>
      </c>
      <c r="AD8" s="465">
        <v>4243.8810000000003</v>
      </c>
      <c r="AE8" s="464">
        <v>4364.9833000000008</v>
      </c>
      <c r="AF8" s="461">
        <v>4460.8292999999994</v>
      </c>
      <c r="AG8" s="461">
        <v>4425.4312</v>
      </c>
      <c r="AH8" s="461">
        <v>4195.4558000000006</v>
      </c>
      <c r="AI8" s="461">
        <v>4284.8833000000004</v>
      </c>
      <c r="AJ8" s="461">
        <v>4215.1570000000002</v>
      </c>
      <c r="AK8" s="461">
        <v>3793.2267999999999</v>
      </c>
      <c r="AL8" s="461">
        <v>3739.9760000000001</v>
      </c>
      <c r="AM8" s="461">
        <v>3358.8276000000005</v>
      </c>
      <c r="AN8" s="461">
        <v>4124.4291999999996</v>
      </c>
      <c r="AO8" s="461">
        <v>4349.932600000001</v>
      </c>
      <c r="AP8" s="465">
        <v>4990.0332500000004</v>
      </c>
      <c r="AQ8" s="464">
        <v>5445.3594999999996</v>
      </c>
      <c r="AR8" s="461">
        <v>5561.3004000000001</v>
      </c>
      <c r="AS8" s="461">
        <v>5669.6313</v>
      </c>
      <c r="AT8" s="461">
        <f t="shared" ref="AT8:AY8" si="2">AT7+AT6+AT5</f>
        <v>5984.3041101228519</v>
      </c>
      <c r="AU8" s="461">
        <f t="shared" si="2"/>
        <v>5398.5268507948795</v>
      </c>
      <c r="AV8" s="461">
        <f t="shared" si="2"/>
        <v>5204.5323058726399</v>
      </c>
      <c r="AW8" s="461">
        <f t="shared" si="2"/>
        <v>5262.230611405118</v>
      </c>
      <c r="AX8" s="461">
        <f t="shared" si="2"/>
        <v>5392.0086252084511</v>
      </c>
      <c r="AY8" s="461">
        <f t="shared" si="2"/>
        <v>6522.6065585384913</v>
      </c>
      <c r="AZ8" s="461">
        <v>6558.9862000000003</v>
      </c>
      <c r="BA8" s="461">
        <v>6973.6615999999995</v>
      </c>
      <c r="BB8" s="465">
        <v>7504.1143999999995</v>
      </c>
      <c r="BC8" s="461">
        <v>7373.3116</v>
      </c>
      <c r="BD8" s="461">
        <v>7239.6707999999999</v>
      </c>
      <c r="BE8" s="461">
        <v>7159.8297000000002</v>
      </c>
      <c r="BF8" s="461">
        <v>7025.2825000000003</v>
      </c>
      <c r="BG8" s="461">
        <v>6936.049</v>
      </c>
      <c r="BH8" s="461">
        <v>9346.7490999999991</v>
      </c>
      <c r="BI8" s="464">
        <v>9346.7490999999991</v>
      </c>
      <c r="BJ8" s="461">
        <v>8809.9929000000011</v>
      </c>
      <c r="BK8" s="461">
        <v>9828.2890000000007</v>
      </c>
      <c r="BL8" s="466">
        <v>9821.4265999999989</v>
      </c>
      <c r="BM8" s="466">
        <v>8775.9529999999995</v>
      </c>
      <c r="BN8" s="466">
        <v>8606.4921999999988</v>
      </c>
      <c r="BO8" s="466">
        <v>8796.8696</v>
      </c>
      <c r="BP8" s="466">
        <v>9673.0105000000003</v>
      </c>
      <c r="BQ8" s="466">
        <v>9323.2159000000011</v>
      </c>
      <c r="BR8" s="466">
        <v>9816.0633000000016</v>
      </c>
      <c r="BS8" s="466">
        <v>9165.3564999999999</v>
      </c>
      <c r="BT8" s="467">
        <v>9600.3313000000016</v>
      </c>
      <c r="BU8" s="466">
        <v>9609.502199999999</v>
      </c>
      <c r="BV8" s="466">
        <v>8798.4043000000001</v>
      </c>
      <c r="BW8" s="466">
        <v>9225.0534000000007</v>
      </c>
      <c r="BX8" s="468">
        <v>8988.6397000000015</v>
      </c>
      <c r="BY8" s="468">
        <v>8715.5836000000018</v>
      </c>
      <c r="BZ8" s="468">
        <v>9316.0162</v>
      </c>
      <c r="CA8" s="468">
        <v>12318.5964</v>
      </c>
      <c r="CB8" s="468">
        <v>9374.618199999999</v>
      </c>
      <c r="CC8" s="468">
        <v>11618.332</v>
      </c>
      <c r="CD8" s="468">
        <v>12114.288199999999</v>
      </c>
      <c r="CE8" s="468">
        <v>13324.551800000001</v>
      </c>
      <c r="CF8" s="468">
        <v>14122.2634</v>
      </c>
      <c r="CG8" s="469">
        <v>8910.7484000000004</v>
      </c>
      <c r="CH8" s="468">
        <v>9917.6669999999995</v>
      </c>
      <c r="CI8" s="468">
        <v>10071.693399999998</v>
      </c>
      <c r="CJ8" s="468">
        <v>10292.566800000001</v>
      </c>
      <c r="CK8" s="468">
        <v>10659.405499999999</v>
      </c>
      <c r="CL8" s="468">
        <v>10325.755999999999</v>
      </c>
      <c r="CM8" s="468">
        <v>11525.285800000001</v>
      </c>
      <c r="CN8" s="468">
        <v>9210.9635999999991</v>
      </c>
      <c r="CO8" s="468">
        <v>9268.9879000000001</v>
      </c>
      <c r="CP8" s="468">
        <v>9389.8953000000001</v>
      </c>
      <c r="CQ8" s="468">
        <v>10391.729900000002</v>
      </c>
      <c r="CR8" s="470">
        <v>10248.0962</v>
      </c>
      <c r="CS8" s="469">
        <v>12527.627700000001</v>
      </c>
      <c r="CT8" s="468">
        <v>12798.6824</v>
      </c>
      <c r="CU8" s="468">
        <v>13345.086400000002</v>
      </c>
      <c r="CV8" s="468">
        <v>13105.776800000001</v>
      </c>
      <c r="CW8" s="468">
        <v>13053.197899999999</v>
      </c>
      <c r="CX8" s="468">
        <v>13354.407899999998</v>
      </c>
      <c r="CY8" s="468">
        <v>12907.3413</v>
      </c>
      <c r="CZ8" s="468">
        <v>21432.337800000001</v>
      </c>
      <c r="DA8" s="468">
        <v>23515.948599999996</v>
      </c>
      <c r="DB8" s="468">
        <v>24170.663100000002</v>
      </c>
      <c r="DC8" s="468">
        <v>21516.5651</v>
      </c>
      <c r="DD8" s="470">
        <v>21570.418600000001</v>
      </c>
      <c r="DE8" s="469">
        <v>23389.880700000002</v>
      </c>
      <c r="DF8" s="468">
        <v>24418.676100000001</v>
      </c>
      <c r="DG8" s="468">
        <v>25862.174999999999</v>
      </c>
      <c r="DH8" s="468">
        <v>25840.6412685</v>
      </c>
      <c r="DI8" s="468">
        <v>25300.008360000003</v>
      </c>
      <c r="DJ8" s="468">
        <v>25380.92006</v>
      </c>
      <c r="DK8" s="468">
        <v>27302.196755999998</v>
      </c>
      <c r="DL8" s="468">
        <v>29273.399045000002</v>
      </c>
      <c r="DM8" s="468">
        <v>29620.912160000003</v>
      </c>
      <c r="DN8" s="468">
        <v>29566.406950000004</v>
      </c>
      <c r="DO8" s="468">
        <v>29924.226380000004</v>
      </c>
      <c r="DP8" s="470">
        <v>30923.930108700006</v>
      </c>
      <c r="DQ8" s="469">
        <v>30614.127695130002</v>
      </c>
      <c r="DR8" s="468">
        <v>30385.404189999997</v>
      </c>
      <c r="DS8" s="468">
        <v>35081.367280999999</v>
      </c>
      <c r="DT8" s="468">
        <v>36094.433802999993</v>
      </c>
      <c r="DU8" s="468">
        <v>36643.776614000002</v>
      </c>
      <c r="DV8" s="468">
        <v>37531.024442999995</v>
      </c>
      <c r="DW8" s="468">
        <v>37581.114027000003</v>
      </c>
      <c r="DX8" s="468">
        <v>40230.865498000006</v>
      </c>
      <c r="DY8" s="468">
        <v>37691.094740999994</v>
      </c>
      <c r="DZ8" s="468">
        <v>41175.701921000007</v>
      </c>
      <c r="EA8" s="468">
        <v>42946.896497000002</v>
      </c>
      <c r="EB8" s="470">
        <v>42968.44644800001</v>
      </c>
      <c r="EC8" s="469">
        <v>43642.103676999992</v>
      </c>
      <c r="ED8" s="468">
        <v>44178.715742000008</v>
      </c>
      <c r="EE8" s="468">
        <v>47778.842179000007</v>
      </c>
      <c r="EF8" s="468">
        <v>49341.104465999997</v>
      </c>
      <c r="EG8" s="468">
        <v>53058.138660000004</v>
      </c>
      <c r="EH8" s="468">
        <v>51850.373688</v>
      </c>
      <c r="EI8" s="468">
        <v>51135.524140999994</v>
      </c>
      <c r="EJ8" s="468">
        <v>52911.76060305001</v>
      </c>
      <c r="EK8" s="468">
        <v>55650.076262999995</v>
      </c>
      <c r="EL8" s="468">
        <v>54389.728679999993</v>
      </c>
      <c r="EM8" s="468">
        <v>54920.140380000004</v>
      </c>
      <c r="EN8" s="470">
        <v>54303.232917000008</v>
      </c>
      <c r="EO8" s="469">
        <v>55762.157457999994</v>
      </c>
      <c r="EP8" s="468">
        <v>57296.01472448025</v>
      </c>
      <c r="EQ8" s="468">
        <v>57090.687707660007</v>
      </c>
      <c r="ER8" s="468">
        <v>56805.705549859995</v>
      </c>
      <c r="ES8" s="468">
        <v>54777.749748509996</v>
      </c>
      <c r="ET8" s="468">
        <v>54660.621571569995</v>
      </c>
      <c r="EU8" s="468">
        <v>55899.280392000001</v>
      </c>
      <c r="EV8" s="468">
        <v>56734.230056</v>
      </c>
      <c r="EW8" s="468">
        <v>57871.131673000004</v>
      </c>
      <c r="EX8" s="468">
        <v>59165.564927999993</v>
      </c>
      <c r="EY8" s="468">
        <v>57789.476217459996</v>
      </c>
      <c r="EZ8" s="470">
        <v>59647.840518559999</v>
      </c>
      <c r="FA8" s="469">
        <v>59964.111575209987</v>
      </c>
      <c r="FB8" s="468">
        <v>67124.080317540007</v>
      </c>
      <c r="FC8" s="468">
        <f>FC9+FC10+FC11</f>
        <v>66866.942737659978</v>
      </c>
      <c r="FD8" s="468">
        <f t="shared" ref="FD8:FI8" si="3">FD9+FD10+FD11</f>
        <v>67502.231539259985</v>
      </c>
      <c r="FE8" s="468">
        <f t="shared" si="3"/>
        <v>67426.646133603324</v>
      </c>
      <c r="FF8" s="468">
        <f t="shared" si="3"/>
        <v>65377.357040579998</v>
      </c>
      <c r="FG8" s="468">
        <f t="shared" si="3"/>
        <v>65451.935124350006</v>
      </c>
      <c r="FH8" s="468">
        <f t="shared" si="3"/>
        <v>66409.025098030004</v>
      </c>
      <c r="FI8" s="468">
        <f t="shared" si="3"/>
        <v>66492.142884921399</v>
      </c>
      <c r="FJ8" s="468">
        <v>67702.50545709001</v>
      </c>
      <c r="FK8" s="468">
        <v>70366.276672480002</v>
      </c>
      <c r="FL8" s="470">
        <v>72786.543815339988</v>
      </c>
      <c r="FM8" s="469">
        <f>FM9+FM10+FM11</f>
        <v>75268.993716839992</v>
      </c>
      <c r="FN8" s="468">
        <f t="shared" ref="FN8:GG8" si="4">FN9+FN10+FN11</f>
        <v>79182.214210149992</v>
      </c>
      <c r="FO8" s="468">
        <f t="shared" si="4"/>
        <v>80150.456119090013</v>
      </c>
      <c r="FP8" s="468">
        <f t="shared" si="4"/>
        <v>78226.587779069989</v>
      </c>
      <c r="FQ8" s="468">
        <f t="shared" si="4"/>
        <v>76610.129384510001</v>
      </c>
      <c r="FR8" s="468">
        <f t="shared" si="4"/>
        <v>75359.774589149994</v>
      </c>
      <c r="FS8" s="468">
        <f t="shared" si="4"/>
        <v>73405.323090200007</v>
      </c>
      <c r="FT8" s="468">
        <f t="shared" si="4"/>
        <v>79500.66338854999</v>
      </c>
      <c r="FU8" s="468">
        <f t="shared" si="4"/>
        <v>74638.221685159995</v>
      </c>
      <c r="FV8" s="468">
        <f t="shared" si="4"/>
        <v>75169.757599999997</v>
      </c>
      <c r="FW8" s="468">
        <f t="shared" si="4"/>
        <v>75663.139847949991</v>
      </c>
      <c r="FX8" s="470">
        <f t="shared" si="4"/>
        <v>72061.391399999993</v>
      </c>
      <c r="FY8" s="469">
        <f t="shared" si="4"/>
        <v>74461.102899999998</v>
      </c>
      <c r="FZ8" s="468">
        <f t="shared" si="4"/>
        <v>77279.653199999986</v>
      </c>
      <c r="GA8" s="468">
        <f t="shared" si="4"/>
        <v>72969.069099999979</v>
      </c>
      <c r="GB8" s="468">
        <f t="shared" si="4"/>
        <v>70724.279488859422</v>
      </c>
      <c r="GC8" s="468">
        <f t="shared" si="4"/>
        <v>65091.422231949393</v>
      </c>
      <c r="GD8" s="468">
        <f t="shared" si="4"/>
        <v>73469.064400000003</v>
      </c>
      <c r="GE8" s="468">
        <f t="shared" si="4"/>
        <v>87917.319234052688</v>
      </c>
      <c r="GF8" s="468">
        <f t="shared" si="4"/>
        <v>82824.239894299986</v>
      </c>
      <c r="GG8" s="468">
        <f t="shared" si="4"/>
        <v>82843.450399999987</v>
      </c>
      <c r="GH8" s="468">
        <v>77275.931700000001</v>
      </c>
      <c r="GI8" s="468">
        <v>71189.914077999987</v>
      </c>
      <c r="GJ8" s="470">
        <v>83825.866799999989</v>
      </c>
    </row>
    <row r="9" spans="1:193" ht="42" customHeight="1" x14ac:dyDescent="0.45">
      <c r="A9" s="473" t="s">
        <v>251</v>
      </c>
      <c r="B9" s="474">
        <v>568.70000000000005</v>
      </c>
      <c r="C9" s="474">
        <v>689.29</v>
      </c>
      <c r="D9" s="474">
        <v>841.9</v>
      </c>
      <c r="E9" s="474">
        <v>528.07470000000001</v>
      </c>
      <c r="F9" s="475">
        <v>916.87070000000006</v>
      </c>
      <c r="G9" s="474">
        <v>1136.4178999999999</v>
      </c>
      <c r="H9" s="474">
        <v>1238.2264</v>
      </c>
      <c r="I9" s="474">
        <v>1347.817</v>
      </c>
      <c r="J9" s="474">
        <v>1404.9142999999999</v>
      </c>
      <c r="K9" s="474">
        <v>1427.7918</v>
      </c>
      <c r="L9" s="474">
        <v>1345.5033000000001</v>
      </c>
      <c r="M9" s="474">
        <v>1298.5572</v>
      </c>
      <c r="N9" s="474">
        <v>1337.2349999999999</v>
      </c>
      <c r="O9" s="474">
        <v>1333.7979</v>
      </c>
      <c r="P9" s="474">
        <v>1426.8373999999999</v>
      </c>
      <c r="Q9" s="474">
        <v>1442.5440000000001</v>
      </c>
      <c r="R9" s="476">
        <v>2417.3586</v>
      </c>
      <c r="S9" s="477">
        <v>2361.8262</v>
      </c>
      <c r="T9" s="474">
        <v>2279.0016999999998</v>
      </c>
      <c r="U9" s="474">
        <v>2217.2057</v>
      </c>
      <c r="V9" s="474">
        <v>2171.4393</v>
      </c>
      <c r="W9" s="474">
        <v>2348.7795999999998</v>
      </c>
      <c r="X9" s="474">
        <v>3107.5194999999999</v>
      </c>
      <c r="Y9" s="474">
        <v>3123.1005</v>
      </c>
      <c r="Z9" s="474">
        <v>2702.1988999999999</v>
      </c>
      <c r="AA9" s="474">
        <v>2782.1591000000003</v>
      </c>
      <c r="AB9" s="474">
        <v>2737.9777000000004</v>
      </c>
      <c r="AC9" s="474">
        <v>2740.6491000000001</v>
      </c>
      <c r="AD9" s="478">
        <v>2615.4958999999999</v>
      </c>
      <c r="AE9" s="477">
        <v>2420.9951000000001</v>
      </c>
      <c r="AF9" s="474">
        <v>2403.5428999999999</v>
      </c>
      <c r="AG9" s="474">
        <v>2237.6795999999999</v>
      </c>
      <c r="AH9" s="474">
        <v>2097.0287000000003</v>
      </c>
      <c r="AI9" s="474">
        <v>1933.3427000000001</v>
      </c>
      <c r="AJ9" s="474">
        <v>2031.7392000000002</v>
      </c>
      <c r="AK9" s="474">
        <v>1721.3941</v>
      </c>
      <c r="AL9" s="474">
        <v>1970.1015999999997</v>
      </c>
      <c r="AM9" s="474">
        <v>1666.4048000000003</v>
      </c>
      <c r="AN9" s="474">
        <v>2365.9982999999997</v>
      </c>
      <c r="AO9" s="474">
        <v>2387.0444000000002</v>
      </c>
      <c r="AP9" s="478">
        <v>2914.8044000000004</v>
      </c>
      <c r="AQ9" s="477">
        <v>3338.0600000000004</v>
      </c>
      <c r="AR9" s="474">
        <v>3600.4583000000007</v>
      </c>
      <c r="AS9" s="474">
        <v>3766.6958</v>
      </c>
      <c r="AT9" s="474">
        <v>3909.7886999999992</v>
      </c>
      <c r="AU9" s="474">
        <v>3910.5754000000002</v>
      </c>
      <c r="AV9" s="474">
        <v>3962.2507999999998</v>
      </c>
      <c r="AW9" s="474">
        <v>4541.1080000000002</v>
      </c>
      <c r="AX9" s="474">
        <v>4614.0225</v>
      </c>
      <c r="AY9" s="474">
        <v>4695.2245000000003</v>
      </c>
      <c r="AZ9" s="474">
        <v>4865.9277999999995</v>
      </c>
      <c r="BA9" s="474">
        <v>5028.8158999999996</v>
      </c>
      <c r="BB9" s="478">
        <v>5107.7824999999993</v>
      </c>
      <c r="BC9" s="474">
        <v>4995.5704999999989</v>
      </c>
      <c r="BD9" s="474">
        <v>4884.0902999999998</v>
      </c>
      <c r="BE9" s="474">
        <v>4965.232</v>
      </c>
      <c r="BF9" s="474">
        <v>4682.9593999999997</v>
      </c>
      <c r="BG9" s="474">
        <v>4576.8845999999994</v>
      </c>
      <c r="BH9" s="474">
        <v>3835.7200999999995</v>
      </c>
      <c r="BI9" s="477">
        <v>3835.7211056999995</v>
      </c>
      <c r="BJ9" s="474">
        <v>2641.7147057000002</v>
      </c>
      <c r="BK9" s="474">
        <v>2915.5450057000003</v>
      </c>
      <c r="BL9" s="241">
        <v>2951.8445056999999</v>
      </c>
      <c r="BM9" s="241">
        <v>2767.8627056999999</v>
      </c>
      <c r="BN9" s="241">
        <v>2571.9389056999999</v>
      </c>
      <c r="BO9" s="241">
        <v>2849.5241057000003</v>
      </c>
      <c r="BP9" s="241">
        <v>2792.0175057000001</v>
      </c>
      <c r="BQ9" s="241">
        <v>2655.2009057</v>
      </c>
      <c r="BR9" s="241">
        <v>2076.6527057000003</v>
      </c>
      <c r="BS9" s="241">
        <v>1967.4025057000001</v>
      </c>
      <c r="BT9" s="479">
        <v>2046.2401056999997</v>
      </c>
      <c r="BU9" s="241">
        <v>2151.5830056999998</v>
      </c>
      <c r="BV9" s="241">
        <v>2157.4787057000003</v>
      </c>
      <c r="BW9" s="241">
        <v>2219.6512057000004</v>
      </c>
      <c r="BX9" s="480">
        <v>2294.3262057000002</v>
      </c>
      <c r="BY9" s="480">
        <v>2429.3717057000003</v>
      </c>
      <c r="BZ9" s="241">
        <v>2831.9410057</v>
      </c>
      <c r="CA9" s="480">
        <v>2926.6503057000004</v>
      </c>
      <c r="CB9" s="480">
        <v>2950.7430057000001</v>
      </c>
      <c r="CC9" s="480">
        <v>3361.9366056999997</v>
      </c>
      <c r="CD9" s="480">
        <v>3408.4766056999997</v>
      </c>
      <c r="CE9" s="480">
        <v>4510.6682056999998</v>
      </c>
      <c r="CF9" s="480">
        <v>6156.7853057000002</v>
      </c>
      <c r="CG9" s="481">
        <v>4201.553605699999</v>
      </c>
      <c r="CH9" s="480">
        <v>5390.5710056999997</v>
      </c>
      <c r="CI9" s="480">
        <v>5683.1328056999992</v>
      </c>
      <c r="CJ9" s="480">
        <v>5986.9645056999998</v>
      </c>
      <c r="CK9" s="480">
        <v>6868.5843056999984</v>
      </c>
      <c r="CL9" s="480">
        <v>7238.8348057000003</v>
      </c>
      <c r="CM9" s="480">
        <v>8602.1844056999998</v>
      </c>
      <c r="CN9" s="480">
        <v>7115.0347056999999</v>
      </c>
      <c r="CO9" s="480">
        <v>7297.2505057000008</v>
      </c>
      <c r="CP9" s="480">
        <v>7865.1830056999997</v>
      </c>
      <c r="CQ9" s="480">
        <v>8773.7369057000014</v>
      </c>
      <c r="CR9" s="482">
        <v>8618.7725056999989</v>
      </c>
      <c r="CS9" s="481">
        <v>10751.434805700001</v>
      </c>
      <c r="CT9" s="480">
        <v>10982.473605699999</v>
      </c>
      <c r="CU9" s="480">
        <v>11529.647105700002</v>
      </c>
      <c r="CV9" s="480">
        <v>11401.537905699999</v>
      </c>
      <c r="CW9" s="480">
        <v>11500.013305699998</v>
      </c>
      <c r="CX9" s="480">
        <v>11525.381805699999</v>
      </c>
      <c r="CY9" s="480">
        <v>11222.464305700001</v>
      </c>
      <c r="CZ9" s="480">
        <v>19753.240705699998</v>
      </c>
      <c r="DA9" s="480">
        <v>21768.876905699999</v>
      </c>
      <c r="DB9" s="480">
        <v>22507.0671057</v>
      </c>
      <c r="DC9" s="480">
        <v>19867.920305700001</v>
      </c>
      <c r="DD9" s="482">
        <v>20018.496505700001</v>
      </c>
      <c r="DE9" s="481">
        <v>21880.341705700004</v>
      </c>
      <c r="DF9" s="480">
        <v>22431.654005699998</v>
      </c>
      <c r="DG9" s="480">
        <v>22907.7998057</v>
      </c>
      <c r="DH9" s="480">
        <v>22719.198351099996</v>
      </c>
      <c r="DI9" s="480">
        <v>22058.263237700005</v>
      </c>
      <c r="DJ9" s="480">
        <v>21479.629765699996</v>
      </c>
      <c r="DK9" s="480">
        <v>23005.810489699998</v>
      </c>
      <c r="DL9" s="480">
        <v>24472.829664700002</v>
      </c>
      <c r="DM9" s="480">
        <v>24415.738285700005</v>
      </c>
      <c r="DN9" s="480">
        <v>24243.473825699999</v>
      </c>
      <c r="DO9" s="480">
        <v>24447.482545700004</v>
      </c>
      <c r="DP9" s="482">
        <v>25371.185073500008</v>
      </c>
      <c r="DQ9" s="481">
        <v>24859.700432860001</v>
      </c>
      <c r="DR9" s="480">
        <v>24899.466287699997</v>
      </c>
      <c r="DS9" s="480">
        <v>30116.427997699997</v>
      </c>
      <c r="DT9" s="480">
        <v>30680.276128699996</v>
      </c>
      <c r="DU9" s="480">
        <v>31605.455747699998</v>
      </c>
      <c r="DV9" s="480">
        <v>32374.653648699998</v>
      </c>
      <c r="DW9" s="480">
        <v>33075.675300700001</v>
      </c>
      <c r="DX9" s="480">
        <v>35948.4616197</v>
      </c>
      <c r="DY9" s="480">
        <v>33754.270867999992</v>
      </c>
      <c r="DZ9" s="480">
        <v>37333.189895000003</v>
      </c>
      <c r="EA9" s="480">
        <v>39019.293411700004</v>
      </c>
      <c r="EB9" s="482">
        <v>39334.161730700005</v>
      </c>
      <c r="EC9" s="481">
        <v>40211.014470699993</v>
      </c>
      <c r="ED9" s="480">
        <v>40508.9693167</v>
      </c>
      <c r="EE9" s="480">
        <v>42532.891053700005</v>
      </c>
      <c r="EF9" s="480">
        <v>43504.467558699995</v>
      </c>
      <c r="EG9" s="480">
        <v>44582.944338700006</v>
      </c>
      <c r="EH9" s="480">
        <v>45205.123117700001</v>
      </c>
      <c r="EI9" s="480">
        <v>43739.914523699998</v>
      </c>
      <c r="EJ9" s="480">
        <v>45066.961293620006</v>
      </c>
      <c r="EK9" s="480">
        <v>48051.333490700003</v>
      </c>
      <c r="EL9" s="480">
        <v>47275.068146699996</v>
      </c>
      <c r="EM9" s="480">
        <v>48044.5519977</v>
      </c>
      <c r="EN9" s="482">
        <v>47469.418120700007</v>
      </c>
      <c r="EO9" s="481">
        <v>47571.591121699996</v>
      </c>
      <c r="EP9" s="480">
        <v>49083.127999900011</v>
      </c>
      <c r="EQ9" s="480">
        <v>50109.865656990005</v>
      </c>
      <c r="ER9" s="480">
        <v>50491.725012569994</v>
      </c>
      <c r="ES9" s="480">
        <v>48511.003465969996</v>
      </c>
      <c r="ET9" s="480">
        <v>48985.571952329992</v>
      </c>
      <c r="EU9" s="480">
        <v>49941.372797699994</v>
      </c>
      <c r="EV9" s="480">
        <v>50498.533111700002</v>
      </c>
      <c r="EW9" s="480">
        <v>52276.8890417</v>
      </c>
      <c r="EX9" s="480">
        <v>53432.588613699998</v>
      </c>
      <c r="EY9" s="480">
        <v>51019.038901100001</v>
      </c>
      <c r="EZ9" s="482">
        <v>50399.781280670002</v>
      </c>
      <c r="FA9" s="481">
        <v>50254.507130429993</v>
      </c>
      <c r="FB9" s="480">
        <v>55021.375444760008</v>
      </c>
      <c r="FC9" s="480">
        <v>53078.219484169989</v>
      </c>
      <c r="FD9" s="480">
        <v>53236.156126659989</v>
      </c>
      <c r="FE9" s="480">
        <v>53412.893821653008</v>
      </c>
      <c r="FF9" s="480">
        <v>52894.724421879997</v>
      </c>
      <c r="FG9" s="480">
        <v>52617.920723700001</v>
      </c>
      <c r="FH9" s="480">
        <v>51997.105506350003</v>
      </c>
      <c r="FI9" s="480">
        <v>52507.129583668197</v>
      </c>
      <c r="FJ9" s="480">
        <v>53299.506192700006</v>
      </c>
      <c r="FK9" s="480">
        <v>53241.117161750008</v>
      </c>
      <c r="FL9" s="482">
        <v>55650.823488139991</v>
      </c>
      <c r="FM9" s="481">
        <v>54150.983296139995</v>
      </c>
      <c r="FN9" s="480">
        <v>55190.910385379997</v>
      </c>
      <c r="FO9" s="480">
        <v>55188.776486110015</v>
      </c>
      <c r="FP9" s="480">
        <v>54436.830631869991</v>
      </c>
      <c r="FQ9" s="480">
        <v>54652.448447160001</v>
      </c>
      <c r="FR9" s="480">
        <v>54227.268683299997</v>
      </c>
      <c r="FS9" s="480">
        <v>53213.873377990007</v>
      </c>
      <c r="FT9" s="480">
        <v>54672.904541290001</v>
      </c>
      <c r="FU9" s="480">
        <v>52716.271977529999</v>
      </c>
      <c r="FV9" s="480">
        <v>53458.5622057</v>
      </c>
      <c r="FW9" s="480">
        <v>52251.062604309998</v>
      </c>
      <c r="FX9" s="482">
        <v>49528.095305700001</v>
      </c>
      <c r="FY9" s="481">
        <v>49013.517605699999</v>
      </c>
      <c r="FZ9" s="480">
        <v>51146.832605699987</v>
      </c>
      <c r="GA9" s="480">
        <v>50964.279505699989</v>
      </c>
      <c r="GB9" s="480">
        <v>50153.72385849119</v>
      </c>
      <c r="GC9" s="480">
        <v>47782.9436040742</v>
      </c>
      <c r="GD9" s="480">
        <v>48741.736605700011</v>
      </c>
      <c r="GE9" s="480">
        <v>49841.169497003997</v>
      </c>
      <c r="GF9" s="480">
        <v>49381.99</v>
      </c>
      <c r="GG9" s="480">
        <v>47297.2664057</v>
      </c>
      <c r="GH9" s="480">
        <v>47506.206105700003</v>
      </c>
      <c r="GI9" s="480">
        <v>46367.6872057</v>
      </c>
      <c r="GJ9" s="482">
        <v>48955.070505699994</v>
      </c>
    </row>
    <row r="10" spans="1:193" ht="42" customHeight="1" x14ac:dyDescent="0.45">
      <c r="A10" s="473" t="s">
        <v>252</v>
      </c>
      <c r="B10" s="474">
        <v>116.86</v>
      </c>
      <c r="C10" s="474">
        <v>162.71</v>
      </c>
      <c r="D10" s="474">
        <v>115.2</v>
      </c>
      <c r="E10" s="474">
        <v>577.85680000000002</v>
      </c>
      <c r="F10" s="475">
        <v>1658.0536</v>
      </c>
      <c r="G10" s="474">
        <v>1805.848</v>
      </c>
      <c r="H10" s="474">
        <v>1888.1952000000001</v>
      </c>
      <c r="I10" s="474">
        <v>1929.6385</v>
      </c>
      <c r="J10" s="474">
        <v>1914.5304000000001</v>
      </c>
      <c r="K10" s="474">
        <v>1854.1701</v>
      </c>
      <c r="L10" s="474">
        <v>1890.5195000000001</v>
      </c>
      <c r="M10" s="474">
        <v>1886.1784</v>
      </c>
      <c r="N10" s="474">
        <v>1983.6382000000001</v>
      </c>
      <c r="O10" s="474">
        <v>2107.1385</v>
      </c>
      <c r="P10" s="474">
        <v>2205.7078999999999</v>
      </c>
      <c r="Q10" s="474">
        <v>2454.6134000000002</v>
      </c>
      <c r="R10" s="476">
        <v>1062.8222000000001</v>
      </c>
      <c r="S10" s="477">
        <v>1033.3298</v>
      </c>
      <c r="T10" s="474">
        <v>1044.2564</v>
      </c>
      <c r="U10" s="474">
        <v>1024.2905000000001</v>
      </c>
      <c r="V10" s="474">
        <v>1152.8453999999999</v>
      </c>
      <c r="W10" s="474">
        <v>1159.1422</v>
      </c>
      <c r="X10" s="474">
        <v>1031.8688</v>
      </c>
      <c r="Y10" s="474">
        <v>878.13750000000005</v>
      </c>
      <c r="Z10" s="474">
        <v>758.50169999999991</v>
      </c>
      <c r="AA10" s="474">
        <v>662.04259999999999</v>
      </c>
      <c r="AB10" s="474">
        <v>523.25099999999998</v>
      </c>
      <c r="AC10" s="474">
        <v>619.46749999999997</v>
      </c>
      <c r="AD10" s="478">
        <v>946.3841000000001</v>
      </c>
      <c r="AE10" s="477">
        <v>1261.9872000000003</v>
      </c>
      <c r="AF10" s="474">
        <v>1375.2854</v>
      </c>
      <c r="AG10" s="474">
        <v>1505.7506000000001</v>
      </c>
      <c r="AH10" s="474">
        <v>1416.4261000000001</v>
      </c>
      <c r="AI10" s="474">
        <v>1669.5396000000001</v>
      </c>
      <c r="AJ10" s="474">
        <v>1501.4168</v>
      </c>
      <c r="AK10" s="474">
        <v>1389.8317</v>
      </c>
      <c r="AL10" s="474">
        <v>1087.8734000000002</v>
      </c>
      <c r="AM10" s="474">
        <v>1010.4218000000001</v>
      </c>
      <c r="AN10" s="474">
        <v>1076.4298999999999</v>
      </c>
      <c r="AO10" s="474">
        <v>1280.8871999999999</v>
      </c>
      <c r="AP10" s="478">
        <v>1393.22685</v>
      </c>
      <c r="AQ10" s="477">
        <v>1425.2974999999999</v>
      </c>
      <c r="AR10" s="474">
        <v>1278.8391000000001</v>
      </c>
      <c r="AS10" s="474">
        <v>1220.9314999999999</v>
      </c>
      <c r="AT10" s="474">
        <v>1284.8166000000001</v>
      </c>
      <c r="AU10" s="474">
        <v>1165.1261999999999</v>
      </c>
      <c r="AV10" s="474">
        <v>1167.3381999999999</v>
      </c>
      <c r="AW10" s="474">
        <v>1181.2533999999998</v>
      </c>
      <c r="AX10" s="474">
        <v>1292.422</v>
      </c>
      <c r="AY10" s="474">
        <v>1214.3101999999999</v>
      </c>
      <c r="AZ10" s="474">
        <v>1011.0504</v>
      </c>
      <c r="BA10" s="474">
        <v>1262.8367000000001</v>
      </c>
      <c r="BB10" s="478">
        <v>1714.3219000000001</v>
      </c>
      <c r="BC10" s="474">
        <v>1695.7411000000002</v>
      </c>
      <c r="BD10" s="474">
        <v>1673.5805</v>
      </c>
      <c r="BE10" s="474">
        <v>1512.5977000000003</v>
      </c>
      <c r="BF10" s="474">
        <v>1660.3231000000001</v>
      </c>
      <c r="BG10" s="474">
        <v>1677.1643999999999</v>
      </c>
      <c r="BH10" s="474">
        <v>4829.0280000000002</v>
      </c>
      <c r="BI10" s="477">
        <v>4829.0280000000002</v>
      </c>
      <c r="BJ10" s="474">
        <v>5486.2781999999997</v>
      </c>
      <c r="BK10" s="474">
        <v>6230.7439999999997</v>
      </c>
      <c r="BL10" s="241">
        <v>6187.5820999999996</v>
      </c>
      <c r="BM10" s="241">
        <v>5326.0902999999998</v>
      </c>
      <c r="BN10" s="241">
        <v>5352.5532999999996</v>
      </c>
      <c r="BO10" s="241">
        <v>5265.3455000000004</v>
      </c>
      <c r="BP10" s="241">
        <v>6198.9930000000004</v>
      </c>
      <c r="BQ10" s="241">
        <v>5986.0150000000003</v>
      </c>
      <c r="BR10" s="241">
        <v>7057.4105999999992</v>
      </c>
      <c r="BS10" s="241">
        <v>6515.9539999999997</v>
      </c>
      <c r="BT10" s="479">
        <v>6872.0911999999998</v>
      </c>
      <c r="BU10" s="241">
        <v>6775.9191999999994</v>
      </c>
      <c r="BV10" s="241">
        <v>5958.9255999999996</v>
      </c>
      <c r="BW10" s="241">
        <v>6323.4021999999995</v>
      </c>
      <c r="BX10" s="480">
        <v>6012.3135000000002</v>
      </c>
      <c r="BY10" s="480">
        <v>5604.2119000000002</v>
      </c>
      <c r="BZ10" s="241">
        <v>5912.0751999999993</v>
      </c>
      <c r="CA10" s="480">
        <v>8819.9460999999992</v>
      </c>
      <c r="CB10" s="480">
        <v>5851.8751999999995</v>
      </c>
      <c r="CC10" s="480">
        <v>7684.3954000000003</v>
      </c>
      <c r="CD10" s="480">
        <v>8133.8116</v>
      </c>
      <c r="CE10" s="480">
        <v>8241.8835999999992</v>
      </c>
      <c r="CF10" s="480">
        <v>7393.4780999999994</v>
      </c>
      <c r="CG10" s="481">
        <v>4137.1948000000002</v>
      </c>
      <c r="CH10" s="480">
        <v>3955.096</v>
      </c>
      <c r="CI10" s="480">
        <v>3816.5605999999998</v>
      </c>
      <c r="CJ10" s="480">
        <v>3733.6023</v>
      </c>
      <c r="CK10" s="480">
        <v>3218.8211999999999</v>
      </c>
      <c r="CL10" s="480">
        <v>2514.9212000000002</v>
      </c>
      <c r="CM10" s="480">
        <v>2351.1014</v>
      </c>
      <c r="CN10" s="480">
        <v>1523.9288999999999</v>
      </c>
      <c r="CO10" s="480">
        <v>1399.7374</v>
      </c>
      <c r="CP10" s="480">
        <v>1009.9123000000001</v>
      </c>
      <c r="CQ10" s="480">
        <v>1103.193</v>
      </c>
      <c r="CR10" s="482">
        <v>1114.5237</v>
      </c>
      <c r="CS10" s="481">
        <v>1261.3928999999998</v>
      </c>
      <c r="CT10" s="480">
        <v>1301.4088000000002</v>
      </c>
      <c r="CU10" s="480">
        <v>1357.8393000000001</v>
      </c>
      <c r="CV10" s="480">
        <v>1246.6388999999999</v>
      </c>
      <c r="CW10" s="480">
        <v>1095.5846000000001</v>
      </c>
      <c r="CX10" s="480">
        <v>1371.4261000000001</v>
      </c>
      <c r="CY10" s="480">
        <v>1227.277</v>
      </c>
      <c r="CZ10" s="480">
        <v>1221.4971</v>
      </c>
      <c r="DA10" s="480">
        <v>1346.6716999999999</v>
      </c>
      <c r="DB10" s="480">
        <v>1263.1959999999999</v>
      </c>
      <c r="DC10" s="480">
        <v>1248.2438</v>
      </c>
      <c r="DD10" s="482">
        <v>1151.5211000000002</v>
      </c>
      <c r="DE10" s="481">
        <v>1109.1379999999999</v>
      </c>
      <c r="DF10" s="480">
        <v>1586.6211000000001</v>
      </c>
      <c r="DG10" s="480">
        <v>2553.9732000000004</v>
      </c>
      <c r="DH10" s="480">
        <v>2721.0399231000001</v>
      </c>
      <c r="DI10" s="480">
        <v>2841.3421280000002</v>
      </c>
      <c r="DJ10" s="480">
        <v>3500.8872999999999</v>
      </c>
      <c r="DK10" s="480">
        <v>3895.9832719999999</v>
      </c>
      <c r="DL10" s="480">
        <v>4400.1663859999999</v>
      </c>
      <c r="DM10" s="480">
        <v>4804.77088</v>
      </c>
      <c r="DN10" s="480">
        <v>4922.530130000001</v>
      </c>
      <c r="DO10" s="480">
        <v>5076.3408399999998</v>
      </c>
      <c r="DP10" s="482">
        <v>5152.3420408999991</v>
      </c>
      <c r="DQ10" s="481">
        <v>5354.0242679699995</v>
      </c>
      <c r="DR10" s="480">
        <v>5085.5349079999996</v>
      </c>
      <c r="DS10" s="480">
        <v>4564.5362889999997</v>
      </c>
      <c r="DT10" s="480">
        <v>5013.75468</v>
      </c>
      <c r="DU10" s="480">
        <v>4637.9178719999991</v>
      </c>
      <c r="DV10" s="480">
        <v>4755.9677999999994</v>
      </c>
      <c r="DW10" s="480">
        <v>4105.0357320000003</v>
      </c>
      <c r="DX10" s="480">
        <v>3882.000884</v>
      </c>
      <c r="DY10" s="480">
        <v>3765.2238789999997</v>
      </c>
      <c r="DZ10" s="480">
        <v>3670.9120320000002</v>
      </c>
      <c r="EA10" s="480">
        <v>3756.003091</v>
      </c>
      <c r="EB10" s="482">
        <v>3462.6847230000003</v>
      </c>
      <c r="EC10" s="481">
        <v>3259.489212</v>
      </c>
      <c r="ED10" s="480">
        <v>3498.1464309999997</v>
      </c>
      <c r="EE10" s="480">
        <v>5074.3511309999994</v>
      </c>
      <c r="EF10" s="480">
        <v>5665.0369130000008</v>
      </c>
      <c r="EG10" s="480">
        <v>8360.7943269999996</v>
      </c>
      <c r="EH10" s="480">
        <v>6530.8505759999998</v>
      </c>
      <c r="EI10" s="480">
        <v>7281.2096229999997</v>
      </c>
      <c r="EJ10" s="480">
        <v>7730.3993151300001</v>
      </c>
      <c r="EK10" s="480">
        <v>7484.3427780000002</v>
      </c>
      <c r="EL10" s="480">
        <v>7000.2605389999999</v>
      </c>
      <c r="EM10" s="480">
        <v>6761.1883880000005</v>
      </c>
      <c r="EN10" s="482">
        <v>6719.4148020000002</v>
      </c>
      <c r="EO10" s="481">
        <v>8076.1663420000004</v>
      </c>
      <c r="EP10" s="480">
        <v>8098.486730280234</v>
      </c>
      <c r="EQ10" s="480">
        <v>6866.4220563699992</v>
      </c>
      <c r="ER10" s="480">
        <v>6199.5805429900001</v>
      </c>
      <c r="ES10" s="480">
        <v>6152.3462882399999</v>
      </c>
      <c r="ET10" s="480">
        <v>5560.6496249399997</v>
      </c>
      <c r="EU10" s="480">
        <v>5843.5075999999999</v>
      </c>
      <c r="EV10" s="480">
        <v>6121.296949999999</v>
      </c>
      <c r="EW10" s="480">
        <v>5479.8426369999997</v>
      </c>
      <c r="EX10" s="480">
        <v>5618.5763200000001</v>
      </c>
      <c r="EY10" s="480">
        <v>6656.0373220600004</v>
      </c>
      <c r="EZ10" s="482">
        <v>9133.6592435900002</v>
      </c>
      <c r="FA10" s="481">
        <v>9595.2044504799997</v>
      </c>
      <c r="FB10" s="480">
        <v>11988.304878479999</v>
      </c>
      <c r="FC10" s="480">
        <v>13674.323259190001</v>
      </c>
      <c r="FD10" s="480">
        <v>14151.675418299999</v>
      </c>
      <c r="FE10" s="480">
        <v>13899.352317650322</v>
      </c>
      <c r="FF10" s="480">
        <v>12368.232624400001</v>
      </c>
      <c r="FG10" s="480">
        <v>12719.61440635</v>
      </c>
      <c r="FH10" s="480">
        <v>14297.51959738</v>
      </c>
      <c r="FI10" s="480">
        <v>13870.613306953212</v>
      </c>
      <c r="FJ10" s="480">
        <v>14288.599270089999</v>
      </c>
      <c r="FK10" s="480">
        <v>17010.75951643</v>
      </c>
      <c r="FL10" s="482">
        <v>17021.320332899999</v>
      </c>
      <c r="FM10" s="481">
        <v>21003.610426399999</v>
      </c>
      <c r="FN10" s="480">
        <v>23876.903830470001</v>
      </c>
      <c r="FO10" s="480">
        <v>24847.27963868</v>
      </c>
      <c r="FP10" s="480">
        <v>23675.3571529</v>
      </c>
      <c r="FQ10" s="480">
        <v>21843.280943050002</v>
      </c>
      <c r="FR10" s="480">
        <v>21018.105911549999</v>
      </c>
      <c r="FS10" s="480">
        <v>20077.049717909998</v>
      </c>
      <c r="FT10" s="480">
        <v>24713.358852959998</v>
      </c>
      <c r="FU10" s="480">
        <v>21807.549713330001</v>
      </c>
      <c r="FV10" s="480">
        <v>21596.795399999999</v>
      </c>
      <c r="FW10" s="480">
        <v>23297.677249339999</v>
      </c>
      <c r="FX10" s="482">
        <v>22418.896100000002</v>
      </c>
      <c r="FY10" s="481">
        <v>25333.185300000001</v>
      </c>
      <c r="FZ10" s="480">
        <v>26018.420600000001</v>
      </c>
      <c r="GA10" s="480">
        <v>21890.389600000002</v>
      </c>
      <c r="GB10" s="480">
        <v>20456.155636068241</v>
      </c>
      <c r="GC10" s="480">
        <v>17194.078633575191</v>
      </c>
      <c r="GD10" s="480">
        <v>24612.927800000001</v>
      </c>
      <c r="GE10" s="480">
        <v>37961.749742748703</v>
      </c>
      <c r="GF10" s="480">
        <v>33327.849900000001</v>
      </c>
      <c r="GG10" s="480">
        <v>35431.784</v>
      </c>
      <c r="GH10" s="480">
        <v>29655.3256</v>
      </c>
      <c r="GI10" s="480">
        <v>24707.826878</v>
      </c>
      <c r="GJ10" s="482">
        <v>34756.3963</v>
      </c>
    </row>
    <row r="11" spans="1:193" ht="42" customHeight="1" x14ac:dyDescent="0.45">
      <c r="A11" s="473" t="s">
        <v>253</v>
      </c>
      <c r="B11" s="474">
        <v>193.16</v>
      </c>
      <c r="C11" s="474">
        <v>193.16</v>
      </c>
      <c r="D11" s="474">
        <v>193.2</v>
      </c>
      <c r="E11" s="474">
        <v>193.1592</v>
      </c>
      <c r="F11" s="475">
        <v>193.16221999999999</v>
      </c>
      <c r="G11" s="474">
        <v>193.16419999999999</v>
      </c>
      <c r="H11" s="474">
        <v>193.1652</v>
      </c>
      <c r="I11" s="474">
        <v>193.1662</v>
      </c>
      <c r="J11" s="474">
        <v>193.16720000000001</v>
      </c>
      <c r="K11" s="474">
        <v>193.16820000000001</v>
      </c>
      <c r="L11" s="474">
        <v>193.16919999999999</v>
      </c>
      <c r="M11" s="474">
        <v>193.17019999999999</v>
      </c>
      <c r="N11" s="474">
        <v>193.16522000000001</v>
      </c>
      <c r="O11" s="474">
        <v>193.1722</v>
      </c>
      <c r="P11" s="474">
        <v>193.17320000000001</v>
      </c>
      <c r="Q11" s="474">
        <v>193.17420000000001</v>
      </c>
      <c r="R11" s="477">
        <v>193.17522</v>
      </c>
      <c r="S11" s="477">
        <v>193.17619999999999</v>
      </c>
      <c r="T11" s="474">
        <v>193.1772</v>
      </c>
      <c r="U11" s="474">
        <v>193.1782</v>
      </c>
      <c r="V11" s="474">
        <v>193.17920000000001</v>
      </c>
      <c r="W11" s="474">
        <v>193.18020000000001</v>
      </c>
      <c r="X11" s="474">
        <v>193.18119999999999</v>
      </c>
      <c r="Y11" s="474">
        <v>193.18119999999999</v>
      </c>
      <c r="Z11" s="474">
        <v>682</v>
      </c>
      <c r="AA11" s="474">
        <v>682.00099999999998</v>
      </c>
      <c r="AB11" s="474">
        <v>682.00099999999998</v>
      </c>
      <c r="AC11" s="474">
        <v>682.00099999999998</v>
      </c>
      <c r="AD11" s="478">
        <v>682.00099999999998</v>
      </c>
      <c r="AE11" s="477">
        <v>682.00099999999998</v>
      </c>
      <c r="AF11" s="474">
        <v>682.00099999999998</v>
      </c>
      <c r="AG11" s="474">
        <v>682.00099999999998</v>
      </c>
      <c r="AH11" s="474">
        <v>682.00099999999998</v>
      </c>
      <c r="AI11" s="474">
        <v>682.00099999999998</v>
      </c>
      <c r="AJ11" s="474">
        <v>682.00099999999998</v>
      </c>
      <c r="AK11" s="474">
        <v>682.00099999999998</v>
      </c>
      <c r="AL11" s="474">
        <v>682.00099999999998</v>
      </c>
      <c r="AM11" s="474">
        <v>682.00099999999998</v>
      </c>
      <c r="AN11" s="474">
        <v>682.00099999999998</v>
      </c>
      <c r="AO11" s="474">
        <v>682.00099999999998</v>
      </c>
      <c r="AP11" s="478">
        <v>682.00199999999995</v>
      </c>
      <c r="AQ11" s="477">
        <v>682.00199999999995</v>
      </c>
      <c r="AR11" s="474">
        <v>682.00300000000004</v>
      </c>
      <c r="AS11" s="474">
        <v>682.00400000000002</v>
      </c>
      <c r="AT11" s="474">
        <v>682.00400000000002</v>
      </c>
      <c r="AU11" s="474">
        <v>682.00400000000002</v>
      </c>
      <c r="AV11" s="474">
        <v>682.00400000000002</v>
      </c>
      <c r="AW11" s="474">
        <v>682.00400000000002</v>
      </c>
      <c r="AX11" s="474">
        <v>682.00400000000002</v>
      </c>
      <c r="AY11" s="474">
        <v>682.00400000000002</v>
      </c>
      <c r="AZ11" s="474">
        <v>682.00800000000004</v>
      </c>
      <c r="BA11" s="474">
        <v>682.00900000000001</v>
      </c>
      <c r="BB11" s="478">
        <v>682.01</v>
      </c>
      <c r="BC11" s="474">
        <v>682</v>
      </c>
      <c r="BD11" s="474">
        <v>682</v>
      </c>
      <c r="BE11" s="474">
        <v>682</v>
      </c>
      <c r="BF11" s="474">
        <v>682</v>
      </c>
      <c r="BG11" s="474">
        <v>682</v>
      </c>
      <c r="BH11" s="474">
        <v>682.00099999999998</v>
      </c>
      <c r="BI11" s="477">
        <v>681.99999430000003</v>
      </c>
      <c r="BJ11" s="474">
        <v>681.99999430000003</v>
      </c>
      <c r="BK11" s="474">
        <v>681.99999430000003</v>
      </c>
      <c r="BL11" s="241">
        <v>681.99999430000003</v>
      </c>
      <c r="BM11" s="241">
        <v>681.99999430000003</v>
      </c>
      <c r="BN11" s="241">
        <v>681.99999430000003</v>
      </c>
      <c r="BO11" s="241">
        <v>681.99999430000003</v>
      </c>
      <c r="BP11" s="241">
        <v>681.99999430000003</v>
      </c>
      <c r="BQ11" s="241">
        <v>681.99999430000003</v>
      </c>
      <c r="BR11" s="241">
        <v>681.99999430000003</v>
      </c>
      <c r="BS11" s="241">
        <v>681.99999430000003</v>
      </c>
      <c r="BT11" s="479">
        <v>681.99999430000003</v>
      </c>
      <c r="BU11" s="241">
        <v>681.99999430000003</v>
      </c>
      <c r="BV11" s="241">
        <v>681.99999430000003</v>
      </c>
      <c r="BW11" s="241">
        <v>681.99999430000003</v>
      </c>
      <c r="BX11" s="480">
        <v>681.99999430000003</v>
      </c>
      <c r="BY11" s="480">
        <v>681.99999430000003</v>
      </c>
      <c r="BZ11" s="480">
        <v>571.99999430000003</v>
      </c>
      <c r="CA11" s="480">
        <v>571.99999430000003</v>
      </c>
      <c r="CB11" s="480">
        <v>571.99999430000003</v>
      </c>
      <c r="CC11" s="480">
        <v>571.99999430000003</v>
      </c>
      <c r="CD11" s="480">
        <v>571.99999430000003</v>
      </c>
      <c r="CE11" s="480">
        <v>571.99999430000003</v>
      </c>
      <c r="CF11" s="480">
        <v>571.99999430000003</v>
      </c>
      <c r="CG11" s="481">
        <v>571.99999430000003</v>
      </c>
      <c r="CH11" s="480">
        <v>571.99999430000003</v>
      </c>
      <c r="CI11" s="480">
        <v>571.99999430000003</v>
      </c>
      <c r="CJ11" s="480">
        <v>571.99999430000003</v>
      </c>
      <c r="CK11" s="480">
        <v>571.99999430000003</v>
      </c>
      <c r="CL11" s="480">
        <v>571.99999430000003</v>
      </c>
      <c r="CM11" s="480">
        <v>571.99999430000003</v>
      </c>
      <c r="CN11" s="480">
        <v>571.99999430000003</v>
      </c>
      <c r="CO11" s="480">
        <v>571.99999430000003</v>
      </c>
      <c r="CP11" s="480">
        <v>514.79999429999998</v>
      </c>
      <c r="CQ11" s="480">
        <v>514.79999429999998</v>
      </c>
      <c r="CR11" s="482">
        <v>514.79999429999998</v>
      </c>
      <c r="CS11" s="481">
        <v>514.79999429999998</v>
      </c>
      <c r="CT11" s="480">
        <v>514.79999429999998</v>
      </c>
      <c r="CU11" s="480">
        <v>457.59999430000005</v>
      </c>
      <c r="CV11" s="480">
        <v>457.59999430000005</v>
      </c>
      <c r="CW11" s="480">
        <v>457.59999430000005</v>
      </c>
      <c r="CX11" s="480">
        <v>457.59999430000005</v>
      </c>
      <c r="CY11" s="480">
        <v>457.59999430000005</v>
      </c>
      <c r="CZ11" s="480">
        <v>457.59999430000005</v>
      </c>
      <c r="DA11" s="480">
        <v>400.3999943</v>
      </c>
      <c r="DB11" s="480">
        <v>400.3999943</v>
      </c>
      <c r="DC11" s="480">
        <v>400.40099430000004</v>
      </c>
      <c r="DD11" s="482">
        <v>400.40099430000004</v>
      </c>
      <c r="DE11" s="481">
        <v>400.40099430000004</v>
      </c>
      <c r="DF11" s="480">
        <v>400.40099430000004</v>
      </c>
      <c r="DG11" s="480">
        <v>400.40199430000001</v>
      </c>
      <c r="DH11" s="480">
        <v>400.40299430000005</v>
      </c>
      <c r="DI11" s="480">
        <v>400.40299430000005</v>
      </c>
      <c r="DJ11" s="480">
        <v>400.40299430000005</v>
      </c>
      <c r="DK11" s="480">
        <v>400.40299430000005</v>
      </c>
      <c r="DL11" s="480">
        <v>400.40299430000005</v>
      </c>
      <c r="DM11" s="480">
        <v>400.40299430000005</v>
      </c>
      <c r="DN11" s="480">
        <v>400.40299430000005</v>
      </c>
      <c r="DO11" s="480">
        <v>400.40299430000005</v>
      </c>
      <c r="DP11" s="482">
        <v>400.40299430000005</v>
      </c>
      <c r="DQ11" s="481">
        <v>400.40299430000005</v>
      </c>
      <c r="DR11" s="480">
        <v>400.40299430000005</v>
      </c>
      <c r="DS11" s="480">
        <v>400.40299430000005</v>
      </c>
      <c r="DT11" s="480">
        <v>400.40299430000005</v>
      </c>
      <c r="DU11" s="480">
        <v>400.40299430000005</v>
      </c>
      <c r="DV11" s="480">
        <v>400.40299430000005</v>
      </c>
      <c r="DW11" s="480">
        <v>400.40299430000005</v>
      </c>
      <c r="DX11" s="480">
        <v>400.40299430000005</v>
      </c>
      <c r="DY11" s="480">
        <v>171.59999430000002</v>
      </c>
      <c r="DZ11" s="480">
        <v>171.59999430000002</v>
      </c>
      <c r="EA11" s="480">
        <v>171.59999430000002</v>
      </c>
      <c r="EB11" s="482">
        <v>171.59999430000002</v>
      </c>
      <c r="EC11" s="481">
        <v>171.59999430000002</v>
      </c>
      <c r="ED11" s="480">
        <v>171.59999430000002</v>
      </c>
      <c r="EE11" s="480">
        <v>171.59999430000002</v>
      </c>
      <c r="EF11" s="480">
        <v>171.59999430000002</v>
      </c>
      <c r="EG11" s="480">
        <v>114.39999430000002</v>
      </c>
      <c r="EH11" s="480">
        <v>114.39999430000002</v>
      </c>
      <c r="EI11" s="480">
        <v>114.39999430000002</v>
      </c>
      <c r="EJ11" s="480">
        <v>114.39999430000002</v>
      </c>
      <c r="EK11" s="480">
        <v>114.39999430000002</v>
      </c>
      <c r="EL11" s="480">
        <v>114.39999430000002</v>
      </c>
      <c r="EM11" s="480">
        <v>114.39999430000002</v>
      </c>
      <c r="EN11" s="482">
        <v>114.39999430000002</v>
      </c>
      <c r="EO11" s="481">
        <v>114.39999430000002</v>
      </c>
      <c r="EP11" s="480">
        <v>114.39999430000002</v>
      </c>
      <c r="EQ11" s="480">
        <v>114.39999430000002</v>
      </c>
      <c r="ER11" s="480">
        <v>114.39999430000002</v>
      </c>
      <c r="ES11" s="480">
        <v>114.39999430000002</v>
      </c>
      <c r="ET11" s="480">
        <v>114.39999430000002</v>
      </c>
      <c r="EU11" s="480">
        <v>114.39999430000002</v>
      </c>
      <c r="EV11" s="480">
        <v>114.39999430000002</v>
      </c>
      <c r="EW11" s="480">
        <v>114.39999430000002</v>
      </c>
      <c r="EX11" s="480">
        <v>114.39999430000002</v>
      </c>
      <c r="EY11" s="480">
        <v>114.39999430000002</v>
      </c>
      <c r="EZ11" s="482">
        <v>114.39999430000002</v>
      </c>
      <c r="FA11" s="481">
        <v>114.39999430000002</v>
      </c>
      <c r="FB11" s="480">
        <v>114.39999430000002</v>
      </c>
      <c r="FC11" s="480">
        <v>114.39999430000002</v>
      </c>
      <c r="FD11" s="480">
        <v>114.39999430000002</v>
      </c>
      <c r="FE11" s="480">
        <v>114.39999430000002</v>
      </c>
      <c r="FF11" s="480">
        <v>114.39999430000002</v>
      </c>
      <c r="FG11" s="480">
        <v>114.39999430000002</v>
      </c>
      <c r="FH11" s="480">
        <v>114.39999430000002</v>
      </c>
      <c r="FI11" s="480">
        <v>114.39999430000002</v>
      </c>
      <c r="FJ11" s="480">
        <v>114.39999430000002</v>
      </c>
      <c r="FK11" s="480">
        <v>114.39999430000002</v>
      </c>
      <c r="FL11" s="482">
        <v>114.39999430000002</v>
      </c>
      <c r="FM11" s="481">
        <v>114.39999430000002</v>
      </c>
      <c r="FN11" s="480">
        <v>114.39999430000002</v>
      </c>
      <c r="FO11" s="480">
        <v>114.39999430000002</v>
      </c>
      <c r="FP11" s="480">
        <v>114.39999430000002</v>
      </c>
      <c r="FQ11" s="480">
        <v>114.39999430000002</v>
      </c>
      <c r="FR11" s="480">
        <v>114.39999430000002</v>
      </c>
      <c r="FS11" s="480">
        <v>114.39999430000002</v>
      </c>
      <c r="FT11" s="480">
        <v>114.39999430000002</v>
      </c>
      <c r="FU11" s="480">
        <v>114.39999430000002</v>
      </c>
      <c r="FV11" s="480">
        <v>114.39999430000002</v>
      </c>
      <c r="FW11" s="480">
        <v>114.39999430000002</v>
      </c>
      <c r="FX11" s="482">
        <v>114.39999430000002</v>
      </c>
      <c r="FY11" s="481">
        <v>114.39999430000002</v>
      </c>
      <c r="FZ11" s="480">
        <v>114.39999430000002</v>
      </c>
      <c r="GA11" s="480">
        <v>114.39999430000002</v>
      </c>
      <c r="GB11" s="480">
        <v>114.39999430000002</v>
      </c>
      <c r="GC11" s="480">
        <v>114.39999430000002</v>
      </c>
      <c r="GD11" s="480">
        <v>114.39999430000002</v>
      </c>
      <c r="GE11" s="480">
        <v>114.3999943</v>
      </c>
      <c r="GF11" s="480">
        <v>114.3999943</v>
      </c>
      <c r="GG11" s="480">
        <v>114.3999943</v>
      </c>
      <c r="GH11" s="480">
        <v>114.39999430000002</v>
      </c>
      <c r="GI11" s="480">
        <v>114.39999430000002</v>
      </c>
      <c r="GJ11" s="482">
        <v>114.39999430000002</v>
      </c>
    </row>
    <row r="12" spans="1:193" ht="42" customHeight="1" x14ac:dyDescent="0.45">
      <c r="A12" s="460" t="s">
        <v>221</v>
      </c>
      <c r="B12" s="461">
        <v>348.33</v>
      </c>
      <c r="C12" s="461">
        <v>464.48</v>
      </c>
      <c r="D12" s="461">
        <v>857.9</v>
      </c>
      <c r="E12" s="461">
        <v>1106.9223999999999</v>
      </c>
      <c r="F12" s="462">
        <v>1184.095</v>
      </c>
      <c r="G12" s="461">
        <v>1160.4780000000001</v>
      </c>
      <c r="H12" s="461">
        <v>1184.3089</v>
      </c>
      <c r="I12" s="461">
        <v>856.49609999999996</v>
      </c>
      <c r="J12" s="461">
        <v>968.15419999999995</v>
      </c>
      <c r="K12" s="461">
        <v>922.70989999999995</v>
      </c>
      <c r="L12" s="461">
        <v>949.36069999999995</v>
      </c>
      <c r="M12" s="461">
        <v>976.03129999999999</v>
      </c>
      <c r="N12" s="461">
        <v>1044.6643999999999</v>
      </c>
      <c r="O12" s="461">
        <v>1083.6084000000001</v>
      </c>
      <c r="P12" s="461">
        <v>1082.1958</v>
      </c>
      <c r="Q12" s="461">
        <v>1107.8117999999999</v>
      </c>
      <c r="R12" s="463">
        <v>1253.0932</v>
      </c>
      <c r="S12" s="464">
        <v>1253.0932</v>
      </c>
      <c r="T12" s="461">
        <v>1178.6333</v>
      </c>
      <c r="U12" s="461">
        <v>1365.9825000000001</v>
      </c>
      <c r="V12" s="461">
        <v>790.22</v>
      </c>
      <c r="W12" s="461">
        <v>883.2423</v>
      </c>
      <c r="X12" s="461">
        <v>940.34130000000005</v>
      </c>
      <c r="Y12" s="461">
        <v>755.80790000000002</v>
      </c>
      <c r="Z12" s="461">
        <v>836.06872426999996</v>
      </c>
      <c r="AA12" s="461">
        <v>905.72446040999989</v>
      </c>
      <c r="AB12" s="461">
        <v>903.36893015999999</v>
      </c>
      <c r="AC12" s="461">
        <v>987.53295151000009</v>
      </c>
      <c r="AD12" s="465">
        <v>1088.7427552700001</v>
      </c>
      <c r="AE12" s="464">
        <v>1135.7522346299997</v>
      </c>
      <c r="AF12" s="461">
        <v>1229.6343896899998</v>
      </c>
      <c r="AG12" s="461">
        <v>1510.8838501900002</v>
      </c>
      <c r="AH12" s="461">
        <v>1421.4623549900002</v>
      </c>
      <c r="AI12" s="461">
        <v>1492.3173416</v>
      </c>
      <c r="AJ12" s="461">
        <v>1480.4135803499998</v>
      </c>
      <c r="AK12" s="461">
        <v>1523.9014272599998</v>
      </c>
      <c r="AL12" s="461">
        <v>1823.3061046699997</v>
      </c>
      <c r="AM12" s="461">
        <v>1696.86039977</v>
      </c>
      <c r="AN12" s="461">
        <v>1457.1381828999999</v>
      </c>
      <c r="AO12" s="461">
        <v>1586.7212639500001</v>
      </c>
      <c r="AP12" s="465">
        <v>1662.0076020499998</v>
      </c>
      <c r="AQ12" s="464">
        <v>1765.89294516</v>
      </c>
      <c r="AR12" s="461">
        <v>1834.01584738</v>
      </c>
      <c r="AS12" s="461">
        <v>1724.0757643499999</v>
      </c>
      <c r="AT12" s="461">
        <v>1823.5740952499091</v>
      </c>
      <c r="AU12" s="461">
        <v>1838.2610532499998</v>
      </c>
      <c r="AV12" s="461">
        <v>1896.44469314</v>
      </c>
      <c r="AW12" s="461">
        <v>1835.3816059797068</v>
      </c>
      <c r="AX12" s="461">
        <v>1603.0447027744351</v>
      </c>
      <c r="AY12" s="461">
        <v>1697.4050395700001</v>
      </c>
      <c r="AZ12" s="461">
        <v>1644.6517067799998</v>
      </c>
      <c r="BA12" s="461">
        <v>1757.6169522599998</v>
      </c>
      <c r="BB12" s="465">
        <v>2223.2457631630132</v>
      </c>
      <c r="BC12" s="461">
        <v>2197.8230724499999</v>
      </c>
      <c r="BD12" s="461">
        <v>2308.6822973399999</v>
      </c>
      <c r="BE12" s="461">
        <v>2469.9111124600004</v>
      </c>
      <c r="BF12" s="461">
        <v>2360.5072631800003</v>
      </c>
      <c r="BG12" s="461">
        <v>2516.7780118799997</v>
      </c>
      <c r="BH12" s="461">
        <v>3137.32429417</v>
      </c>
      <c r="BI12" s="464">
        <v>3137.32429417</v>
      </c>
      <c r="BJ12" s="461">
        <v>3442.4362428300001</v>
      </c>
      <c r="BK12" s="461">
        <v>3666.3460712999999</v>
      </c>
      <c r="BL12" s="466">
        <v>3682.7050207900002</v>
      </c>
      <c r="BM12" s="466">
        <v>3624.0467129699996</v>
      </c>
      <c r="BN12" s="466">
        <v>3836.49262602</v>
      </c>
      <c r="BO12" s="466">
        <v>3269.3013839400001</v>
      </c>
      <c r="BP12" s="466">
        <v>3665.3376222200004</v>
      </c>
      <c r="BQ12" s="466">
        <v>3535.9139424499995</v>
      </c>
      <c r="BR12" s="466">
        <v>3691.7723012599999</v>
      </c>
      <c r="BS12" s="466">
        <v>3903.4885413699999</v>
      </c>
      <c r="BT12" s="467">
        <v>4071.2940734099998</v>
      </c>
      <c r="BU12" s="466">
        <v>4080.4544876</v>
      </c>
      <c r="BV12" s="466">
        <v>4029.6504939800002</v>
      </c>
      <c r="BW12" s="466">
        <v>4320.7031457699995</v>
      </c>
      <c r="BX12" s="468">
        <v>4358.9050566400001</v>
      </c>
      <c r="BY12" s="468">
        <v>4243.05083775</v>
      </c>
      <c r="BZ12" s="468">
        <v>4145.0003802100009</v>
      </c>
      <c r="CA12" s="468">
        <v>4019.0306261800001</v>
      </c>
      <c r="CB12" s="468">
        <v>5220.0097303700004</v>
      </c>
      <c r="CC12" s="468">
        <v>5237.3764864199993</v>
      </c>
      <c r="CD12" s="468">
        <v>5348.7765387799991</v>
      </c>
      <c r="CE12" s="468">
        <v>5365.1185737000005</v>
      </c>
      <c r="CF12" s="468">
        <v>5425.9181911999995</v>
      </c>
      <c r="CG12" s="469">
        <v>5233.1528356299996</v>
      </c>
      <c r="CH12" s="468">
        <v>5203.4173168400002</v>
      </c>
      <c r="CI12" s="468">
        <v>5011.5490852800003</v>
      </c>
      <c r="CJ12" s="468">
        <v>5065.2789416299993</v>
      </c>
      <c r="CK12" s="468">
        <v>4933.32346143</v>
      </c>
      <c r="CL12" s="468">
        <v>5065.5651984599999</v>
      </c>
      <c r="CM12" s="468">
        <v>5469.6563119100001</v>
      </c>
      <c r="CN12" s="468">
        <v>5167.9877196099997</v>
      </c>
      <c r="CO12" s="468">
        <v>5137.5016363799987</v>
      </c>
      <c r="CP12" s="468">
        <v>5132.3035021699998</v>
      </c>
      <c r="CQ12" s="468">
        <v>4301.5295418099995</v>
      </c>
      <c r="CR12" s="470">
        <v>6170.0124014699995</v>
      </c>
      <c r="CS12" s="469">
        <v>6531.6884667200002</v>
      </c>
      <c r="CT12" s="468">
        <v>6234.0813323600005</v>
      </c>
      <c r="CU12" s="468">
        <v>7008.0975059499997</v>
      </c>
      <c r="CV12" s="468">
        <v>6711.3119457500006</v>
      </c>
      <c r="CW12" s="468">
        <v>7118.4088872400007</v>
      </c>
      <c r="CX12" s="468">
        <v>7169.79029403</v>
      </c>
      <c r="CY12" s="468">
        <v>7781.7942268300003</v>
      </c>
      <c r="CZ12" s="468">
        <v>5478.0749407799985</v>
      </c>
      <c r="DA12" s="468">
        <v>5189.8164930800003</v>
      </c>
      <c r="DB12" s="468">
        <v>5662.1032674299995</v>
      </c>
      <c r="DC12" s="468">
        <v>6034.0802652899993</v>
      </c>
      <c r="DD12" s="470">
        <v>6101.8931671899991</v>
      </c>
      <c r="DE12" s="469">
        <v>6880.1076682000003</v>
      </c>
      <c r="DF12" s="468">
        <v>6564.8764056800001</v>
      </c>
      <c r="DG12" s="468">
        <v>7376.1741195300001</v>
      </c>
      <c r="DH12" s="468">
        <v>7347.2012971000004</v>
      </c>
      <c r="DI12" s="468">
        <v>7560.4817832900007</v>
      </c>
      <c r="DJ12" s="468">
        <v>7258.7314406200012</v>
      </c>
      <c r="DK12" s="468">
        <v>7358.5220295200015</v>
      </c>
      <c r="DL12" s="468">
        <v>8160.9561637700017</v>
      </c>
      <c r="DM12" s="468">
        <v>8299.8818100700009</v>
      </c>
      <c r="DN12" s="468">
        <v>8936.5931420699999</v>
      </c>
      <c r="DO12" s="468">
        <v>8980.7238440099991</v>
      </c>
      <c r="DP12" s="470">
        <v>10019.609085900001</v>
      </c>
      <c r="DQ12" s="469">
        <v>10489.322066599998</v>
      </c>
      <c r="DR12" s="468">
        <v>10410.654019210471</v>
      </c>
      <c r="DS12" s="468">
        <v>9248.4907682700014</v>
      </c>
      <c r="DT12" s="468">
        <v>9410.3730642399987</v>
      </c>
      <c r="DU12" s="468">
        <v>9374.5054177300008</v>
      </c>
      <c r="DV12" s="468">
        <v>9553.9115547199999</v>
      </c>
      <c r="DW12" s="468">
        <v>9944.4847423099982</v>
      </c>
      <c r="DX12" s="468">
        <v>10107.426025405548</v>
      </c>
      <c r="DY12" s="468">
        <v>10447.514577799999</v>
      </c>
      <c r="DZ12" s="468">
        <v>10014.765374500003</v>
      </c>
      <c r="EA12" s="468">
        <v>12131.507622390001</v>
      </c>
      <c r="EB12" s="470">
        <v>10905.355681176385</v>
      </c>
      <c r="EC12" s="469">
        <v>11955.965175727873</v>
      </c>
      <c r="ED12" s="468">
        <v>12225.002969650413</v>
      </c>
      <c r="EE12" s="468">
        <v>13066.742538119999</v>
      </c>
      <c r="EF12" s="468">
        <v>12730.834394494639</v>
      </c>
      <c r="EG12" s="468">
        <v>12889.884737429977</v>
      </c>
      <c r="EH12" s="468">
        <v>12674.305681217209</v>
      </c>
      <c r="EI12" s="468">
        <v>12723.832224289685</v>
      </c>
      <c r="EJ12" s="468">
        <v>13069.917796610001</v>
      </c>
      <c r="EK12" s="468">
        <v>13633.547576944702</v>
      </c>
      <c r="EL12" s="468">
        <v>14171.892253016245</v>
      </c>
      <c r="EM12" s="468">
        <v>14649.069604420038</v>
      </c>
      <c r="EN12" s="470">
        <v>13875.88793137183</v>
      </c>
      <c r="EO12" s="469">
        <v>13546.933507252839</v>
      </c>
      <c r="EP12" s="468">
        <v>13735.670433467656</v>
      </c>
      <c r="EQ12" s="468">
        <v>14177.874562440506</v>
      </c>
      <c r="ER12" s="468">
        <v>15320.731356435999</v>
      </c>
      <c r="ES12" s="468">
        <v>15142.362493519749</v>
      </c>
      <c r="ET12" s="468">
        <v>14291.251205000784</v>
      </c>
      <c r="EU12" s="468">
        <v>14126.977410149473</v>
      </c>
      <c r="EV12" s="468">
        <v>14325.777003818095</v>
      </c>
      <c r="EW12" s="468">
        <v>14137.094345330068</v>
      </c>
      <c r="EX12" s="468">
        <v>15361.481542380001</v>
      </c>
      <c r="EY12" s="468">
        <v>15259.992246269998</v>
      </c>
      <c r="EZ12" s="470">
        <v>13151.572128273794</v>
      </c>
      <c r="FA12" s="469">
        <v>13609.435751186125</v>
      </c>
      <c r="FB12" s="468">
        <v>10915.507135559201</v>
      </c>
      <c r="FC12" s="468">
        <f>FC13+FC14</f>
        <v>10480.515526172501</v>
      </c>
      <c r="FD12" s="468">
        <f t="shared" ref="FD12:FI12" si="5">FD13+FD14</f>
        <v>9982.16262766</v>
      </c>
      <c r="FE12" s="468">
        <f t="shared" si="5"/>
        <v>9903.8581441096194</v>
      </c>
      <c r="FF12" s="468">
        <f t="shared" si="5"/>
        <v>10508.644297449999</v>
      </c>
      <c r="FG12" s="468">
        <f t="shared" si="5"/>
        <v>10991.872653909999</v>
      </c>
      <c r="FH12" s="468">
        <f t="shared" si="5"/>
        <v>12359.771485969999</v>
      </c>
      <c r="FI12" s="468">
        <f t="shared" si="5"/>
        <v>12130.932076629999</v>
      </c>
      <c r="FJ12" s="468">
        <v>12321.708571159999</v>
      </c>
      <c r="FK12" s="468">
        <v>12749.778241009999</v>
      </c>
      <c r="FL12" s="470">
        <v>12769.32684532</v>
      </c>
      <c r="FM12" s="469">
        <f>FM13+FM14</f>
        <v>12326.264291479998</v>
      </c>
      <c r="FN12" s="468">
        <f t="shared" ref="FN12:GJ12" si="6">FN13+FN14</f>
        <v>12269.973962349999</v>
      </c>
      <c r="FO12" s="468">
        <f t="shared" si="6"/>
        <v>12067.196924430002</v>
      </c>
      <c r="FP12" s="468">
        <f t="shared" si="6"/>
        <v>12231.828588509998</v>
      </c>
      <c r="FQ12" s="468">
        <f t="shared" si="6"/>
        <v>12387.532040089998</v>
      </c>
      <c r="FR12" s="468">
        <f t="shared" si="6"/>
        <v>12436.896687159999</v>
      </c>
      <c r="FS12" s="468">
        <f t="shared" si="6"/>
        <v>12244.364202460001</v>
      </c>
      <c r="FT12" s="468">
        <f t="shared" si="6"/>
        <v>12140.30843723</v>
      </c>
      <c r="FU12" s="468">
        <f t="shared" si="6"/>
        <v>12868.571042740001</v>
      </c>
      <c r="FV12" s="468">
        <f t="shared" si="6"/>
        <v>12918.611456350001</v>
      </c>
      <c r="FW12" s="468">
        <f t="shared" si="6"/>
        <v>12665.7912289</v>
      </c>
      <c r="FX12" s="470">
        <f t="shared" si="6"/>
        <v>11925.76428017</v>
      </c>
      <c r="FY12" s="469">
        <f t="shared" si="6"/>
        <v>11460.624543509997</v>
      </c>
      <c r="FZ12" s="468">
        <f t="shared" si="6"/>
        <v>11666.532247359999</v>
      </c>
      <c r="GA12" s="468">
        <f t="shared" si="6"/>
        <v>11559.364361669999</v>
      </c>
      <c r="GB12" s="468">
        <f t="shared" si="6"/>
        <v>10966.430172470002</v>
      </c>
      <c r="GC12" s="468">
        <f t="shared" si="6"/>
        <v>10213.513530140001</v>
      </c>
      <c r="GD12" s="468">
        <f t="shared" si="6"/>
        <v>10143.191848159999</v>
      </c>
      <c r="GE12" s="468">
        <f t="shared" si="6"/>
        <v>10328.524583439999</v>
      </c>
      <c r="GF12" s="468">
        <f>GF13+GF14</f>
        <v>10160.749893849999</v>
      </c>
      <c r="GG12" s="468">
        <f t="shared" si="6"/>
        <v>8806.3934693499996</v>
      </c>
      <c r="GH12" s="468">
        <f t="shared" si="6"/>
        <v>8546.7862743400001</v>
      </c>
      <c r="GI12" s="468">
        <f t="shared" si="6"/>
        <v>9524.3451421099999</v>
      </c>
      <c r="GJ12" s="470">
        <f t="shared" si="6"/>
        <v>9004.0934317499996</v>
      </c>
    </row>
    <row r="13" spans="1:193" ht="42" customHeight="1" x14ac:dyDescent="0.45">
      <c r="A13" s="473" t="s">
        <v>254</v>
      </c>
      <c r="B13" s="474">
        <v>0.39</v>
      </c>
      <c r="C13" s="474">
        <v>8.77</v>
      </c>
      <c r="D13" s="474">
        <v>7.1</v>
      </c>
      <c r="E13" s="474">
        <v>24.4621</v>
      </c>
      <c r="F13" s="475">
        <v>21.63</v>
      </c>
      <c r="G13" s="474">
        <v>21.513000000000002</v>
      </c>
      <c r="H13" s="474">
        <v>21.538499999999999</v>
      </c>
      <c r="I13" s="474">
        <v>17.8675</v>
      </c>
      <c r="J13" s="474">
        <v>17.8475</v>
      </c>
      <c r="K13" s="474">
        <v>17.835000000000001</v>
      </c>
      <c r="L13" s="474">
        <v>17.907499999999999</v>
      </c>
      <c r="M13" s="474">
        <v>18.003799999999998</v>
      </c>
      <c r="N13" s="474">
        <v>17.975000000000001</v>
      </c>
      <c r="O13" s="474">
        <v>19.967500000000001</v>
      </c>
      <c r="P13" s="474">
        <v>18.2209</v>
      </c>
      <c r="Q13" s="474">
        <v>27.43</v>
      </c>
      <c r="R13" s="476">
        <v>60.780031670000007</v>
      </c>
      <c r="S13" s="477">
        <v>60.823</v>
      </c>
      <c r="T13" s="474">
        <v>55.13</v>
      </c>
      <c r="U13" s="474">
        <v>265.91120000000001</v>
      </c>
      <c r="V13" s="474">
        <v>273.42919999999998</v>
      </c>
      <c r="W13" s="474">
        <v>407.80650000000003</v>
      </c>
      <c r="X13" s="474">
        <v>407.80650000000003</v>
      </c>
      <c r="Y13" s="474">
        <v>218.0712</v>
      </c>
      <c r="Z13" s="474">
        <v>284.75480582</v>
      </c>
      <c r="AA13" s="474">
        <v>281.13802113999998</v>
      </c>
      <c r="AB13" s="474">
        <v>267.51045600000003</v>
      </c>
      <c r="AC13" s="474">
        <v>274.63385999999997</v>
      </c>
      <c r="AD13" s="478">
        <v>297.207179</v>
      </c>
      <c r="AE13" s="477">
        <v>297.207179</v>
      </c>
      <c r="AF13" s="474">
        <v>302.38521900000001</v>
      </c>
      <c r="AG13" s="474">
        <v>384.03985399999999</v>
      </c>
      <c r="AH13" s="474">
        <v>426.30784</v>
      </c>
      <c r="AI13" s="474">
        <v>342.89574399999998</v>
      </c>
      <c r="AJ13" s="474">
        <v>346.83241600000002</v>
      </c>
      <c r="AK13" s="474">
        <v>354.37564399999997</v>
      </c>
      <c r="AL13" s="474">
        <v>434.61662001000002</v>
      </c>
      <c r="AM13" s="474">
        <v>214.82926146</v>
      </c>
      <c r="AN13" s="474">
        <v>94.560418099999993</v>
      </c>
      <c r="AO13" s="474">
        <v>116.37361290000001</v>
      </c>
      <c r="AP13" s="478">
        <v>113.85818556</v>
      </c>
      <c r="AQ13" s="477">
        <v>124.21782435</v>
      </c>
      <c r="AR13" s="474">
        <v>113.95218037999999</v>
      </c>
      <c r="AS13" s="474">
        <v>104.70779585</v>
      </c>
      <c r="AT13" s="474">
        <v>82.917648139908792</v>
      </c>
      <c r="AU13" s="474">
        <v>101.76594858999999</v>
      </c>
      <c r="AV13" s="474">
        <v>30.206748000000001</v>
      </c>
      <c r="AW13" s="474">
        <v>110.576947</v>
      </c>
      <c r="AX13" s="474">
        <v>31.163437000000002</v>
      </c>
      <c r="AY13" s="474">
        <v>7.424506</v>
      </c>
      <c r="AZ13" s="474">
        <v>7.3143639999999994</v>
      </c>
      <c r="BA13" s="474">
        <v>7.3169639999999996</v>
      </c>
      <c r="BB13" s="478">
        <v>17.443949783013696</v>
      </c>
      <c r="BC13" s="474">
        <v>120.62958446000002</v>
      </c>
      <c r="BD13" s="474">
        <v>161.86496041000004</v>
      </c>
      <c r="BE13" s="474">
        <v>162.80258257</v>
      </c>
      <c r="BF13" s="474">
        <v>124.47658832</v>
      </c>
      <c r="BG13" s="474">
        <v>125.72493983</v>
      </c>
      <c r="BH13" s="474">
        <v>78.171765719999996</v>
      </c>
      <c r="BI13" s="477">
        <v>78.171765719999996</v>
      </c>
      <c r="BJ13" s="474">
        <v>153.25963160999999</v>
      </c>
      <c r="BK13" s="474">
        <v>108.22062090000001</v>
      </c>
      <c r="BL13" s="241">
        <v>109.89159402999999</v>
      </c>
      <c r="BM13" s="241">
        <v>110.08779547000002</v>
      </c>
      <c r="BN13" s="241">
        <v>88.436106579999986</v>
      </c>
      <c r="BO13" s="241">
        <v>89.499151279999992</v>
      </c>
      <c r="BP13" s="241">
        <v>132.38018606</v>
      </c>
      <c r="BQ13" s="241">
        <v>134.09822106000001</v>
      </c>
      <c r="BR13" s="241">
        <v>156.21078106000002</v>
      </c>
      <c r="BS13" s="241">
        <v>158.21618106</v>
      </c>
      <c r="BT13" s="479">
        <v>175.27832831000001</v>
      </c>
      <c r="BU13" s="241">
        <v>112.12118151</v>
      </c>
      <c r="BV13" s="241">
        <v>104.72979885999997</v>
      </c>
      <c r="BW13" s="241">
        <v>78.381143230000006</v>
      </c>
      <c r="BX13" s="480">
        <v>106.58737831999998</v>
      </c>
      <c r="BY13" s="480">
        <v>32.762446019999999</v>
      </c>
      <c r="BZ13" s="480">
        <v>36.450355999999999</v>
      </c>
      <c r="CA13" s="480">
        <v>8.3067939699999993</v>
      </c>
      <c r="CB13" s="480">
        <v>8.3075439699999993</v>
      </c>
      <c r="CC13" s="480">
        <v>8.3606025800000001</v>
      </c>
      <c r="CD13" s="480">
        <v>0.38290803000000007</v>
      </c>
      <c r="CE13" s="480">
        <v>0.38807178999999997</v>
      </c>
      <c r="CF13" s="480">
        <v>0.39058207</v>
      </c>
      <c r="CG13" s="481">
        <v>0.39874690999999995</v>
      </c>
      <c r="CH13" s="480">
        <v>0.40768291999999995</v>
      </c>
      <c r="CI13" s="480">
        <v>0.41068637999999996</v>
      </c>
      <c r="CJ13" s="480">
        <v>0.41068637999999996</v>
      </c>
      <c r="CK13" s="480">
        <v>0.41068637999999996</v>
      </c>
      <c r="CL13" s="480">
        <v>0.41068637999999996</v>
      </c>
      <c r="CM13" s="480">
        <v>0.41068637999999996</v>
      </c>
      <c r="CN13" s="480">
        <v>0.41068637999999996</v>
      </c>
      <c r="CO13" s="480">
        <v>0.41068637999999996</v>
      </c>
      <c r="CP13" s="480">
        <v>0.41068637999999996</v>
      </c>
      <c r="CQ13" s="480">
        <v>0.41068637999999996</v>
      </c>
      <c r="CR13" s="482">
        <v>2327.4755086899995</v>
      </c>
      <c r="CS13" s="481">
        <v>2670.89848734</v>
      </c>
      <c r="CT13" s="480">
        <v>2741.7939504999999</v>
      </c>
      <c r="CU13" s="480">
        <v>2755.8823059500005</v>
      </c>
      <c r="CV13" s="480">
        <v>2756.9544728200008</v>
      </c>
      <c r="CW13" s="480">
        <v>2951.7796709400009</v>
      </c>
      <c r="CX13" s="480">
        <v>2879.5915328700003</v>
      </c>
      <c r="CY13" s="480">
        <v>2878.7295752800001</v>
      </c>
      <c r="CZ13" s="480">
        <v>2921.9136578299999</v>
      </c>
      <c r="DA13" s="480">
        <v>2693.9975784900003</v>
      </c>
      <c r="DB13" s="480">
        <v>2955.51587436</v>
      </c>
      <c r="DC13" s="480">
        <v>3083.1134836299993</v>
      </c>
      <c r="DD13" s="482">
        <v>2957.1620311999995</v>
      </c>
      <c r="DE13" s="481">
        <v>3245.2547275100005</v>
      </c>
      <c r="DF13" s="480">
        <v>3180.4776699700001</v>
      </c>
      <c r="DG13" s="480">
        <v>3518.2564962799997</v>
      </c>
      <c r="DH13" s="480">
        <v>3530.7146968800002</v>
      </c>
      <c r="DI13" s="480">
        <v>3838.9526685500009</v>
      </c>
      <c r="DJ13" s="480">
        <v>3641.2285764700005</v>
      </c>
      <c r="DK13" s="480">
        <v>3784.7886355500004</v>
      </c>
      <c r="DL13" s="480">
        <v>4413.5104779400008</v>
      </c>
      <c r="DM13" s="480">
        <v>4307.6400306100004</v>
      </c>
      <c r="DN13" s="480">
        <v>4422.3106828700002</v>
      </c>
      <c r="DO13" s="480">
        <v>4168.7649316700008</v>
      </c>
      <c r="DP13" s="482">
        <v>4214.5012912600005</v>
      </c>
      <c r="DQ13" s="481">
        <v>4488.0497915700007</v>
      </c>
      <c r="DR13" s="480">
        <v>4759.8014721004711</v>
      </c>
      <c r="DS13" s="480">
        <v>4649.9105471300009</v>
      </c>
      <c r="DT13" s="480">
        <v>4709.1801264400001</v>
      </c>
      <c r="DU13" s="480">
        <v>4512.6544399699997</v>
      </c>
      <c r="DV13" s="480">
        <v>4621.0770810799995</v>
      </c>
      <c r="DW13" s="480">
        <v>5181.8670076200005</v>
      </c>
      <c r="DX13" s="480">
        <v>5243.5445167355483</v>
      </c>
      <c r="DY13" s="480">
        <v>5249.816690839999</v>
      </c>
      <c r="DZ13" s="480">
        <v>4708.9507758600012</v>
      </c>
      <c r="EA13" s="480">
        <v>6618.07446549</v>
      </c>
      <c r="EB13" s="482">
        <v>6669.4983036163849</v>
      </c>
      <c r="EC13" s="481">
        <v>7719.2031362078751</v>
      </c>
      <c r="ED13" s="480">
        <v>7877.9501548704138</v>
      </c>
      <c r="EE13" s="480">
        <v>7892.8535111499996</v>
      </c>
      <c r="EF13" s="480">
        <v>7681.2832600646389</v>
      </c>
      <c r="EG13" s="480">
        <v>7903.9384901399753</v>
      </c>
      <c r="EH13" s="480">
        <v>7879.1540445772071</v>
      </c>
      <c r="EI13" s="480">
        <v>7922.4823249796855</v>
      </c>
      <c r="EJ13" s="480">
        <v>8135.0995761300019</v>
      </c>
      <c r="EK13" s="480">
        <v>8579.0116469647</v>
      </c>
      <c r="EL13" s="480">
        <v>8910.5609734462432</v>
      </c>
      <c r="EM13" s="480">
        <v>9274.8858677140379</v>
      </c>
      <c r="EN13" s="482">
        <v>8494.1422911258323</v>
      </c>
      <c r="EO13" s="481">
        <v>7939.0822773228383</v>
      </c>
      <c r="EP13" s="480">
        <v>8071.1861057576552</v>
      </c>
      <c r="EQ13" s="480">
        <v>8391.7295772605048</v>
      </c>
      <c r="ER13" s="480">
        <v>9281.8156737699992</v>
      </c>
      <c r="ES13" s="480">
        <v>8884.3258915197475</v>
      </c>
      <c r="ET13" s="480">
        <v>8089.4273114807847</v>
      </c>
      <c r="EU13" s="480">
        <v>7855.9696141834747</v>
      </c>
      <c r="EV13" s="480">
        <v>7873.5159103980923</v>
      </c>
      <c r="EW13" s="480">
        <v>7247.6905029400659</v>
      </c>
      <c r="EX13" s="480">
        <v>6987.020637749999</v>
      </c>
      <c r="EY13" s="480">
        <v>7152.562749499999</v>
      </c>
      <c r="EZ13" s="482">
        <v>6904.8048812437955</v>
      </c>
      <c r="FA13" s="481">
        <v>6556.0414462519229</v>
      </c>
      <c r="FB13" s="480">
        <v>2911.6634041791999</v>
      </c>
      <c r="FC13" s="480">
        <v>2716.1367017424991</v>
      </c>
      <c r="FD13" s="480">
        <v>2498.6361011600002</v>
      </c>
      <c r="FE13" s="480">
        <v>2650.3817368200002</v>
      </c>
      <c r="FF13" s="480">
        <v>3754.3333410999999</v>
      </c>
      <c r="FG13" s="480">
        <v>4463.0191666899991</v>
      </c>
      <c r="FH13" s="480">
        <v>5929.2220715599988</v>
      </c>
      <c r="FI13" s="480">
        <v>6049.3295171399996</v>
      </c>
      <c r="FJ13" s="480">
        <v>6207.5082545300002</v>
      </c>
      <c r="FK13" s="480">
        <v>6264.7751986900012</v>
      </c>
      <c r="FL13" s="482">
        <v>6318.9793109099992</v>
      </c>
      <c r="FM13" s="481">
        <v>6350.4909240599991</v>
      </c>
      <c r="FN13" s="480">
        <v>6290.9174772899996</v>
      </c>
      <c r="FO13" s="480">
        <v>6124.5546616400006</v>
      </c>
      <c r="FP13" s="480">
        <v>6148.8469866899995</v>
      </c>
      <c r="FQ13" s="480">
        <v>6207.6807965499993</v>
      </c>
      <c r="FR13" s="480">
        <v>6019.9176045999993</v>
      </c>
      <c r="FS13" s="480">
        <v>6080.7485348300006</v>
      </c>
      <c r="FT13" s="480">
        <v>5780.9889117399998</v>
      </c>
      <c r="FU13" s="480">
        <v>5308.8559494800002</v>
      </c>
      <c r="FV13" s="480">
        <v>5287.9212287299997</v>
      </c>
      <c r="FW13" s="480">
        <v>5517.2248152399998</v>
      </c>
      <c r="FX13" s="482">
        <v>5507.0264952299995</v>
      </c>
      <c r="FY13" s="481">
        <v>5567.6890314699986</v>
      </c>
      <c r="FZ13" s="480">
        <v>5329.8953119400003</v>
      </c>
      <c r="GA13" s="480">
        <v>5540.6261742899987</v>
      </c>
      <c r="GB13" s="480">
        <v>5594.4770141900008</v>
      </c>
      <c r="GC13" s="480">
        <v>5699.98426982</v>
      </c>
      <c r="GD13" s="480">
        <v>5731.6188693699987</v>
      </c>
      <c r="GE13" s="480">
        <v>5821.9266495499996</v>
      </c>
      <c r="GF13" s="480">
        <v>5851.4388938499997</v>
      </c>
      <c r="GG13" s="480">
        <v>4281.7068967799996</v>
      </c>
      <c r="GH13" s="480">
        <v>4362.0070237600003</v>
      </c>
      <c r="GI13" s="480">
        <v>4354.8569786400003</v>
      </c>
      <c r="GJ13" s="482">
        <v>4221.0718553200004</v>
      </c>
    </row>
    <row r="14" spans="1:193" ht="42" customHeight="1" x14ac:dyDescent="0.45">
      <c r="A14" s="473" t="s">
        <v>255</v>
      </c>
      <c r="B14" s="474">
        <v>347.94</v>
      </c>
      <c r="C14" s="474">
        <v>455.71</v>
      </c>
      <c r="D14" s="474">
        <v>850.8</v>
      </c>
      <c r="E14" s="474">
        <v>1082.4603</v>
      </c>
      <c r="F14" s="475">
        <v>1162.4649999999999</v>
      </c>
      <c r="G14" s="474">
        <v>1138.9649999999999</v>
      </c>
      <c r="H14" s="474">
        <v>1162.7704000000001</v>
      </c>
      <c r="I14" s="474">
        <v>838.62860000000001</v>
      </c>
      <c r="J14" s="474">
        <v>951.30669999999998</v>
      </c>
      <c r="K14" s="474">
        <v>904.87490000000003</v>
      </c>
      <c r="L14" s="474">
        <v>931.45320000000004</v>
      </c>
      <c r="M14" s="474">
        <v>958.02760000000001</v>
      </c>
      <c r="N14" s="474">
        <v>1026.6894</v>
      </c>
      <c r="O14" s="474">
        <v>1063.6409000000001</v>
      </c>
      <c r="P14" s="474">
        <v>1063.9748999999999</v>
      </c>
      <c r="Q14" s="474">
        <v>1080.3818000000001</v>
      </c>
      <c r="R14" s="476">
        <v>1218.0653481100001</v>
      </c>
      <c r="S14" s="477">
        <v>1192.27</v>
      </c>
      <c r="T14" s="474">
        <v>1123.5033000000001</v>
      </c>
      <c r="U14" s="474">
        <v>1100.0713000000001</v>
      </c>
      <c r="V14" s="474">
        <v>516.79079999999999</v>
      </c>
      <c r="W14" s="474">
        <v>475.43579999999997</v>
      </c>
      <c r="X14" s="474">
        <v>532.53480000000002</v>
      </c>
      <c r="Y14" s="474">
        <v>537.73670000000004</v>
      </c>
      <c r="Z14" s="474">
        <v>551.31391844999996</v>
      </c>
      <c r="AA14" s="474">
        <v>624.58643927000003</v>
      </c>
      <c r="AB14" s="474">
        <v>635.85847416000001</v>
      </c>
      <c r="AC14" s="474">
        <v>712.89909151000006</v>
      </c>
      <c r="AD14" s="478">
        <v>791.53557626999998</v>
      </c>
      <c r="AE14" s="477">
        <v>838.54505562999998</v>
      </c>
      <c r="AF14" s="474">
        <v>927.24917068999991</v>
      </c>
      <c r="AG14" s="474">
        <v>1126.8439961900001</v>
      </c>
      <c r="AH14" s="474">
        <v>995.15451499000005</v>
      </c>
      <c r="AI14" s="474">
        <v>1149.4215976</v>
      </c>
      <c r="AJ14" s="474">
        <v>1133.5811643499999</v>
      </c>
      <c r="AK14" s="474">
        <v>1169.52578326</v>
      </c>
      <c r="AL14" s="474">
        <v>1388.6894846599998</v>
      </c>
      <c r="AM14" s="474">
        <v>1482.03113831</v>
      </c>
      <c r="AN14" s="474">
        <v>1362.5777648000001</v>
      </c>
      <c r="AO14" s="474">
        <v>1470.34765105</v>
      </c>
      <c r="AP14" s="478">
        <v>1548.14941649</v>
      </c>
      <c r="AQ14" s="477">
        <v>1641.67512081</v>
      </c>
      <c r="AR14" s="474">
        <v>1720.0636669999999</v>
      </c>
      <c r="AS14" s="474">
        <v>1619.3679685</v>
      </c>
      <c r="AT14" s="474">
        <v>1740.65644711</v>
      </c>
      <c r="AU14" s="474">
        <v>1736.4951046599999</v>
      </c>
      <c r="AV14" s="474">
        <v>1866.2379451400002</v>
      </c>
      <c r="AW14" s="474">
        <v>1724.804658979707</v>
      </c>
      <c r="AX14" s="474">
        <v>1571.8812657744352</v>
      </c>
      <c r="AY14" s="474">
        <v>1689.98053357</v>
      </c>
      <c r="AZ14" s="474">
        <v>1637.3373427799997</v>
      </c>
      <c r="BA14" s="474">
        <v>1750.29998826</v>
      </c>
      <c r="BB14" s="478">
        <v>2205.8018133799997</v>
      </c>
      <c r="BC14" s="474">
        <v>2077.19348799</v>
      </c>
      <c r="BD14" s="474">
        <v>2146.8173369300002</v>
      </c>
      <c r="BE14" s="474">
        <v>2307.1085298900002</v>
      </c>
      <c r="BF14" s="474">
        <v>2236.0306748600001</v>
      </c>
      <c r="BG14" s="474">
        <v>2391.0530720499996</v>
      </c>
      <c r="BH14" s="474">
        <v>3059.1525284500003</v>
      </c>
      <c r="BI14" s="477">
        <v>3059.1525284500003</v>
      </c>
      <c r="BJ14" s="474">
        <v>3289.1766112199998</v>
      </c>
      <c r="BK14" s="474">
        <v>3558.1254503999999</v>
      </c>
      <c r="BL14" s="241">
        <v>3572.8134267600003</v>
      </c>
      <c r="BM14" s="241">
        <v>3513.9589175000001</v>
      </c>
      <c r="BN14" s="241">
        <v>3748.0565194400001</v>
      </c>
      <c r="BO14" s="241">
        <v>3179.8022326600003</v>
      </c>
      <c r="BP14" s="241">
        <v>3532.9574361599998</v>
      </c>
      <c r="BQ14" s="241">
        <v>3401.8157213899995</v>
      </c>
      <c r="BR14" s="241">
        <v>3535.5615202000004</v>
      </c>
      <c r="BS14" s="241">
        <v>3745.2723603099998</v>
      </c>
      <c r="BT14" s="479">
        <v>3896.0157451</v>
      </c>
      <c r="BU14" s="241">
        <v>3968.33330609</v>
      </c>
      <c r="BV14" s="241">
        <v>3924.9206951200003</v>
      </c>
      <c r="BW14" s="241">
        <v>4242.3220025399996</v>
      </c>
      <c r="BX14" s="480">
        <v>4252.3176783199997</v>
      </c>
      <c r="BY14" s="480">
        <v>4210.2883917300005</v>
      </c>
      <c r="BZ14" s="480">
        <v>4108.5500242100006</v>
      </c>
      <c r="CA14" s="480">
        <v>4010.7238322100002</v>
      </c>
      <c r="CB14" s="480">
        <v>5211.7021863999998</v>
      </c>
      <c r="CC14" s="480">
        <v>5229.0158838399993</v>
      </c>
      <c r="CD14" s="480">
        <v>5348.3936307499998</v>
      </c>
      <c r="CE14" s="480">
        <v>5364.7305019100004</v>
      </c>
      <c r="CF14" s="480">
        <v>5425.5276091300002</v>
      </c>
      <c r="CG14" s="481">
        <v>5232.7540887199993</v>
      </c>
      <c r="CH14" s="480">
        <v>5203.0096339200009</v>
      </c>
      <c r="CI14" s="480">
        <v>5011.1383989000005</v>
      </c>
      <c r="CJ14" s="480">
        <v>5064.8682552499995</v>
      </c>
      <c r="CK14" s="480">
        <v>4932.9127750500002</v>
      </c>
      <c r="CL14" s="480">
        <v>5065.1545120800001</v>
      </c>
      <c r="CM14" s="480">
        <v>5469.2456255299994</v>
      </c>
      <c r="CN14" s="480">
        <v>5167.5770332299999</v>
      </c>
      <c r="CO14" s="480">
        <v>5137.0909499999989</v>
      </c>
      <c r="CP14" s="480">
        <v>5131.89281579</v>
      </c>
      <c r="CQ14" s="480">
        <v>4301.1188554299997</v>
      </c>
      <c r="CR14" s="482">
        <v>3842.5368927800005</v>
      </c>
      <c r="CS14" s="481">
        <v>3860.7899793799997</v>
      </c>
      <c r="CT14" s="480">
        <v>3492.2873818600006</v>
      </c>
      <c r="CU14" s="480">
        <v>4252.2152000000006</v>
      </c>
      <c r="CV14" s="480">
        <v>3954.3574729300003</v>
      </c>
      <c r="CW14" s="480">
        <v>4166.6292162999998</v>
      </c>
      <c r="CX14" s="480">
        <v>4290.1987611599998</v>
      </c>
      <c r="CY14" s="480">
        <v>4903.0646515500002</v>
      </c>
      <c r="CZ14" s="480">
        <v>2556.1612829499995</v>
      </c>
      <c r="DA14" s="480">
        <v>2495.8189145900001</v>
      </c>
      <c r="DB14" s="480">
        <v>2706.5873930699995</v>
      </c>
      <c r="DC14" s="480">
        <v>2950.9667816600004</v>
      </c>
      <c r="DD14" s="482">
        <v>3144.73113599</v>
      </c>
      <c r="DE14" s="481">
        <v>3634.8529406899997</v>
      </c>
      <c r="DF14" s="480">
        <v>3384.3987357099995</v>
      </c>
      <c r="DG14" s="480">
        <v>3857.9176232500004</v>
      </c>
      <c r="DH14" s="480">
        <v>3816.4866002200001</v>
      </c>
      <c r="DI14" s="480">
        <v>3721.5291147399998</v>
      </c>
      <c r="DJ14" s="480">
        <v>3617.5028641500003</v>
      </c>
      <c r="DK14" s="480">
        <v>3573.7333939700006</v>
      </c>
      <c r="DL14" s="480">
        <v>3747.4456858300005</v>
      </c>
      <c r="DM14" s="480">
        <v>3992.2417794600001</v>
      </c>
      <c r="DN14" s="480">
        <v>4514.2824591999997</v>
      </c>
      <c r="DO14" s="480">
        <v>4811.9589123399992</v>
      </c>
      <c r="DP14" s="482">
        <v>5805.1077946400001</v>
      </c>
      <c r="DQ14" s="481">
        <v>6001.272275029999</v>
      </c>
      <c r="DR14" s="480">
        <v>5650.8525471099993</v>
      </c>
      <c r="DS14" s="480">
        <v>4598.5802211400014</v>
      </c>
      <c r="DT14" s="480">
        <v>4701.1929377999995</v>
      </c>
      <c r="DU14" s="480">
        <v>4861.8509777600002</v>
      </c>
      <c r="DV14" s="480">
        <v>4932.8344736399995</v>
      </c>
      <c r="DW14" s="480">
        <v>4762.6177346899995</v>
      </c>
      <c r="DX14" s="480">
        <v>4863.8815086700006</v>
      </c>
      <c r="DY14" s="480">
        <v>5197.6978869599989</v>
      </c>
      <c r="DZ14" s="480">
        <v>5305.8145986400013</v>
      </c>
      <c r="EA14" s="480">
        <v>5513.4331569000005</v>
      </c>
      <c r="EB14" s="482">
        <v>4235.8573775599998</v>
      </c>
      <c r="EC14" s="481">
        <v>4236.7620395200001</v>
      </c>
      <c r="ED14" s="480">
        <v>4347.0528147799996</v>
      </c>
      <c r="EE14" s="480">
        <v>5173.8890269699996</v>
      </c>
      <c r="EF14" s="480">
        <v>5049.5511344300003</v>
      </c>
      <c r="EG14" s="480">
        <v>4985.9462472900004</v>
      </c>
      <c r="EH14" s="480">
        <v>4795.1516366400001</v>
      </c>
      <c r="EI14" s="480">
        <v>4801.3498993100002</v>
      </c>
      <c r="EJ14" s="480">
        <v>4934.8182204800005</v>
      </c>
      <c r="EK14" s="480">
        <v>5054.5359299799993</v>
      </c>
      <c r="EL14" s="480">
        <v>5261.3312795700012</v>
      </c>
      <c r="EM14" s="480">
        <v>5374.1837367059998</v>
      </c>
      <c r="EN14" s="482">
        <v>5381.7456402459993</v>
      </c>
      <c r="EO14" s="481">
        <v>5607.85122993</v>
      </c>
      <c r="EP14" s="480">
        <v>5664.4843277100008</v>
      </c>
      <c r="EQ14" s="480">
        <v>5786.1449851799998</v>
      </c>
      <c r="ER14" s="480">
        <v>6038.9156826660001</v>
      </c>
      <c r="ES14" s="480">
        <v>6258.036602000001</v>
      </c>
      <c r="ET14" s="480">
        <v>6201.8238935200006</v>
      </c>
      <c r="EU14" s="480">
        <v>6271.0077959660002</v>
      </c>
      <c r="EV14" s="480">
        <v>6452.261093420002</v>
      </c>
      <c r="EW14" s="480">
        <v>6889.4038423900001</v>
      </c>
      <c r="EX14" s="480">
        <v>8374.4609046300011</v>
      </c>
      <c r="EY14" s="480">
        <v>8107.4294967699989</v>
      </c>
      <c r="EZ14" s="482">
        <v>6246.7672470299995</v>
      </c>
      <c r="FA14" s="481">
        <v>7053.3943049342015</v>
      </c>
      <c r="FB14" s="480">
        <v>8003.8437313800005</v>
      </c>
      <c r="FC14" s="480">
        <v>7764.3788244300013</v>
      </c>
      <c r="FD14" s="480">
        <v>7483.5265264999998</v>
      </c>
      <c r="FE14" s="480">
        <v>7253.4764072896196</v>
      </c>
      <c r="FF14" s="480">
        <v>6754.3109563499993</v>
      </c>
      <c r="FG14" s="480">
        <v>6528.8534872200007</v>
      </c>
      <c r="FH14" s="480">
        <v>6430.5494144100003</v>
      </c>
      <c r="FI14" s="480">
        <v>6081.6025594899993</v>
      </c>
      <c r="FJ14" s="480">
        <v>6114.2003166299992</v>
      </c>
      <c r="FK14" s="480">
        <v>6485.0030423199987</v>
      </c>
      <c r="FL14" s="482">
        <v>6450.3475344099998</v>
      </c>
      <c r="FM14" s="481">
        <v>5975.7733674199999</v>
      </c>
      <c r="FN14" s="480">
        <v>5979.0564850599994</v>
      </c>
      <c r="FO14" s="480">
        <v>5942.6422627900001</v>
      </c>
      <c r="FP14" s="480">
        <v>6082.981601819999</v>
      </c>
      <c r="FQ14" s="480">
        <v>6179.8512435399998</v>
      </c>
      <c r="FR14" s="480">
        <v>6416.9790825600003</v>
      </c>
      <c r="FS14" s="480">
        <v>6163.6156676300016</v>
      </c>
      <c r="FT14" s="480">
        <v>6359.3195254900011</v>
      </c>
      <c r="FU14" s="480">
        <v>7559.7150932599998</v>
      </c>
      <c r="FV14" s="480">
        <v>7630.6902276200008</v>
      </c>
      <c r="FW14" s="480">
        <v>7148.5664136599999</v>
      </c>
      <c r="FX14" s="482">
        <v>6418.7377849400009</v>
      </c>
      <c r="FY14" s="481">
        <v>5892.9355120399987</v>
      </c>
      <c r="FZ14" s="480">
        <v>6336.6369354199987</v>
      </c>
      <c r="GA14" s="480">
        <v>6018.7381873800005</v>
      </c>
      <c r="GB14" s="480">
        <v>5371.95315828</v>
      </c>
      <c r="GC14" s="480">
        <v>4513.5292603200005</v>
      </c>
      <c r="GD14" s="480">
        <v>4411.57297879</v>
      </c>
      <c r="GE14" s="480">
        <v>4506.5979338899997</v>
      </c>
      <c r="GF14" s="480">
        <v>4309.3109999999997</v>
      </c>
      <c r="GG14" s="480">
        <v>4524.68657257</v>
      </c>
      <c r="GH14" s="480">
        <v>4184.7792505799989</v>
      </c>
      <c r="GI14" s="480">
        <v>5169.4881634700005</v>
      </c>
      <c r="GJ14" s="482">
        <v>4783.0215764299992</v>
      </c>
    </row>
    <row r="15" spans="1:193" ht="42" customHeight="1" x14ac:dyDescent="0.45">
      <c r="A15" s="485" t="s">
        <v>256</v>
      </c>
      <c r="B15" s="461">
        <v>1445.48</v>
      </c>
      <c r="C15" s="461">
        <v>2064.0300000000002</v>
      </c>
      <c r="D15" s="461">
        <v>3295.6</v>
      </c>
      <c r="E15" s="461">
        <v>4884.3437999999996</v>
      </c>
      <c r="F15" s="462">
        <v>5766.1760000000004</v>
      </c>
      <c r="G15" s="461">
        <v>5841.0784000000003</v>
      </c>
      <c r="H15" s="461">
        <v>5887.3885</v>
      </c>
      <c r="I15" s="461">
        <v>5918.8180000000002</v>
      </c>
      <c r="J15" s="461">
        <v>5912.5241999999998</v>
      </c>
      <c r="K15" s="461">
        <v>5977.5509000000002</v>
      </c>
      <c r="L15" s="461">
        <v>6207.3613999999998</v>
      </c>
      <c r="M15" s="461">
        <v>6124.7902999999997</v>
      </c>
      <c r="N15" s="461">
        <v>6188.9040999999997</v>
      </c>
      <c r="O15" s="461">
        <v>6275.6044000000002</v>
      </c>
      <c r="P15" s="461">
        <v>6438.5093999999999</v>
      </c>
      <c r="Q15" s="461">
        <v>6648.3526000000002</v>
      </c>
      <c r="R15" s="463">
        <v>6697.8195999999998</v>
      </c>
      <c r="S15" s="464">
        <v>6697.8196078456294</v>
      </c>
      <c r="T15" s="461">
        <v>6304.0293799043902</v>
      </c>
      <c r="U15" s="461">
        <v>6491.8427339812897</v>
      </c>
      <c r="V15" s="461">
        <v>6790.3545581377903</v>
      </c>
      <c r="W15" s="461">
        <v>6957.4606912078107</v>
      </c>
      <c r="X15" s="461">
        <v>7220.5598014651723</v>
      </c>
      <c r="Y15" s="461">
        <v>7425.6102999999994</v>
      </c>
      <c r="Z15" s="461">
        <v>7522.9325724066684</v>
      </c>
      <c r="AA15" s="461">
        <v>7752.4047175305323</v>
      </c>
      <c r="AB15" s="461">
        <v>7924.5134303213154</v>
      </c>
      <c r="AC15" s="461">
        <v>8231.7705697085039</v>
      </c>
      <c r="AD15" s="465">
        <v>8560.8889621920625</v>
      </c>
      <c r="AE15" s="464">
        <v>8848.1088603747467</v>
      </c>
      <c r="AF15" s="461">
        <v>9009.7919436941647</v>
      </c>
      <c r="AG15" s="461">
        <v>9388.1837964489605</v>
      </c>
      <c r="AH15" s="461">
        <v>9327.5425836060022</v>
      </c>
      <c r="AI15" s="461">
        <v>9699.52</v>
      </c>
      <c r="AJ15" s="461">
        <v>10038.17059</v>
      </c>
      <c r="AK15" s="461">
        <v>10492.54472</v>
      </c>
      <c r="AL15" s="461">
        <v>10814.215330000001</v>
      </c>
      <c r="AM15" s="461">
        <v>11151.119710000001</v>
      </c>
      <c r="AN15" s="461">
        <v>11431.530496852218</v>
      </c>
      <c r="AO15" s="461">
        <v>11442.725713230862</v>
      </c>
      <c r="AP15" s="465">
        <v>11477.365270030008</v>
      </c>
      <c r="AQ15" s="464">
        <v>11621.797703989208</v>
      </c>
      <c r="AR15" s="461">
        <v>11984.867947552308</v>
      </c>
      <c r="AS15" s="461">
        <v>12183.761701132555</v>
      </c>
      <c r="AT15" s="461">
        <v>12237.317550000002</v>
      </c>
      <c r="AU15" s="461">
        <v>12869.248890000001</v>
      </c>
      <c r="AV15" s="461">
        <v>13402.271229722581</v>
      </c>
      <c r="AW15" s="461">
        <v>13443.0321</v>
      </c>
      <c r="AX15" s="461">
        <v>13713.404689999999</v>
      </c>
      <c r="AY15" s="461">
        <v>14117.806399999999</v>
      </c>
      <c r="AZ15" s="461">
        <v>14288.413349999999</v>
      </c>
      <c r="BA15" s="461">
        <v>14401.423140000001</v>
      </c>
      <c r="BB15" s="465">
        <v>14757.19743</v>
      </c>
      <c r="BC15" s="461">
        <v>15546.644393649143</v>
      </c>
      <c r="BD15" s="461">
        <v>16057.896184938018</v>
      </c>
      <c r="BE15" s="461">
        <v>17103.829584879226</v>
      </c>
      <c r="BF15" s="461">
        <v>18003.424405660004</v>
      </c>
      <c r="BG15" s="461">
        <v>18939.948985800002</v>
      </c>
      <c r="BH15" s="461">
        <v>21042.699166470004</v>
      </c>
      <c r="BI15" s="464">
        <v>20961.023390670001</v>
      </c>
      <c r="BJ15" s="461">
        <v>21921.634353769998</v>
      </c>
      <c r="BK15" s="461">
        <v>23327.894235669995</v>
      </c>
      <c r="BL15" s="466">
        <v>23974.162284139995</v>
      </c>
      <c r="BM15" s="466">
        <v>24659.57763</v>
      </c>
      <c r="BN15" s="466">
        <v>26045.161065580003</v>
      </c>
      <c r="BO15" s="466">
        <v>24211.65395</v>
      </c>
      <c r="BP15" s="466">
        <v>25570.641149999999</v>
      </c>
      <c r="BQ15" s="466">
        <v>25328.923300000002</v>
      </c>
      <c r="BR15" s="466">
        <v>25791.03385</v>
      </c>
      <c r="BS15" s="466">
        <v>25720.356313079999</v>
      </c>
      <c r="BT15" s="467">
        <v>26203.099310050002</v>
      </c>
      <c r="BU15" s="466">
        <v>26134.151842980002</v>
      </c>
      <c r="BV15" s="466">
        <v>26194.832724259995</v>
      </c>
      <c r="BW15" s="466">
        <v>25944.22849451</v>
      </c>
      <c r="BX15" s="468">
        <v>26633.713129789994</v>
      </c>
      <c r="BY15" s="468">
        <v>27157.192686699989</v>
      </c>
      <c r="BZ15" s="468">
        <v>28255.549386160004</v>
      </c>
      <c r="CA15" s="468">
        <v>28171.617678610008</v>
      </c>
      <c r="CB15" s="468">
        <v>28752.808648280003</v>
      </c>
      <c r="CC15" s="468">
        <v>28511.588136089998</v>
      </c>
      <c r="CD15" s="468">
        <v>28921.655220000001</v>
      </c>
      <c r="CE15" s="468">
        <v>29180.663069999999</v>
      </c>
      <c r="CF15" s="468">
        <v>29983.480522910017</v>
      </c>
      <c r="CG15" s="469">
        <v>30031.75815528</v>
      </c>
      <c r="CH15" s="468">
        <v>30772.947496120003</v>
      </c>
      <c r="CI15" s="468">
        <v>30990.078706280005</v>
      </c>
      <c r="CJ15" s="468">
        <v>30909.955033799986</v>
      </c>
      <c r="CK15" s="468">
        <v>31568.596450000001</v>
      </c>
      <c r="CL15" s="468">
        <v>32530.6276</v>
      </c>
      <c r="CM15" s="468">
        <v>32229.126550000001</v>
      </c>
      <c r="CN15" s="468">
        <v>30622.44557</v>
      </c>
      <c r="CO15" s="468">
        <v>31255.76094</v>
      </c>
      <c r="CP15" s="468">
        <v>33232.627141790006</v>
      </c>
      <c r="CQ15" s="468">
        <v>32801.447780000002</v>
      </c>
      <c r="CR15" s="470">
        <v>33986.980369249999</v>
      </c>
      <c r="CS15" s="469">
        <v>33532.641404059992</v>
      </c>
      <c r="CT15" s="468">
        <v>31524.676652419999</v>
      </c>
      <c r="CU15" s="468">
        <v>31720.267443969995</v>
      </c>
      <c r="CV15" s="468">
        <v>32632.7435</v>
      </c>
      <c r="CW15" s="468">
        <v>33233.371599999999</v>
      </c>
      <c r="CX15" s="468">
        <v>34380.145799999998</v>
      </c>
      <c r="CY15" s="468">
        <v>34834.410519789992</v>
      </c>
      <c r="CZ15" s="468">
        <v>31221.728676750001</v>
      </c>
      <c r="DA15" s="468">
        <v>32403.317075439998</v>
      </c>
      <c r="DB15" s="468">
        <v>32773.413588830001</v>
      </c>
      <c r="DC15" s="468">
        <v>32564.053383280003</v>
      </c>
      <c r="DD15" s="470">
        <v>33352.139000000003</v>
      </c>
      <c r="DE15" s="469">
        <v>31904.32187082</v>
      </c>
      <c r="DF15" s="468">
        <v>33051.135749420006</v>
      </c>
      <c r="DG15" s="468">
        <v>33601.739619569998</v>
      </c>
      <c r="DH15" s="468">
        <v>33958.744017679994</v>
      </c>
      <c r="DI15" s="468">
        <v>34508.96382669</v>
      </c>
      <c r="DJ15" s="468">
        <v>35049.400116009994</v>
      </c>
      <c r="DK15" s="468">
        <v>34611.38699911</v>
      </c>
      <c r="DL15" s="468">
        <v>35104.544723189996</v>
      </c>
      <c r="DM15" s="468">
        <v>36147.99896528</v>
      </c>
      <c r="DN15" s="468">
        <v>37080.480073930004</v>
      </c>
      <c r="DO15" s="468">
        <v>38309.410828940003</v>
      </c>
      <c r="DP15" s="470">
        <v>39364.914010399996</v>
      </c>
      <c r="DQ15" s="469">
        <v>40459.407132839995</v>
      </c>
      <c r="DR15" s="468">
        <v>40247.627195321023</v>
      </c>
      <c r="DS15" s="468">
        <v>40219.191042509992</v>
      </c>
      <c r="DT15" s="468">
        <v>40049.936735679999</v>
      </c>
      <c r="DU15" s="468">
        <v>40194.154343703005</v>
      </c>
      <c r="DV15" s="468">
        <v>40036.791796873003</v>
      </c>
      <c r="DW15" s="468">
        <v>39454.728126362999</v>
      </c>
      <c r="DX15" s="468">
        <v>40107.078388229995</v>
      </c>
      <c r="DY15" s="468">
        <v>40717.797769380006</v>
      </c>
      <c r="DZ15" s="468">
        <v>42057.996446469995</v>
      </c>
      <c r="EA15" s="468">
        <v>42332.076674629985</v>
      </c>
      <c r="EB15" s="470">
        <v>43533.186283835486</v>
      </c>
      <c r="EC15" s="469">
        <v>43125.462028910006</v>
      </c>
      <c r="ED15" s="468">
        <v>43216.137939638233</v>
      </c>
      <c r="EE15" s="468">
        <v>42155.803199099995</v>
      </c>
      <c r="EF15" s="468">
        <v>42816.79131963999</v>
      </c>
      <c r="EG15" s="468">
        <v>43293.1257414793</v>
      </c>
      <c r="EH15" s="468">
        <v>42743.449214380002</v>
      </c>
      <c r="EI15" s="468">
        <v>43514.23682118475</v>
      </c>
      <c r="EJ15" s="468">
        <v>43936.884123810007</v>
      </c>
      <c r="EK15" s="468">
        <v>44994.411241219976</v>
      </c>
      <c r="EL15" s="468">
        <v>46318.825286677093</v>
      </c>
      <c r="EM15" s="468">
        <v>46646.451770364001</v>
      </c>
      <c r="EN15" s="470">
        <v>48385.578583134004</v>
      </c>
      <c r="EO15" s="469">
        <v>49322.234814129995</v>
      </c>
      <c r="EP15" s="468">
        <v>50593.348884360013</v>
      </c>
      <c r="EQ15" s="468">
        <v>53204.816707419988</v>
      </c>
      <c r="ER15" s="468">
        <v>54168.745960353983</v>
      </c>
      <c r="ES15" s="468">
        <v>55471.976050359641</v>
      </c>
      <c r="ET15" s="468">
        <v>57160.954562039995</v>
      </c>
      <c r="EU15" s="468">
        <v>57871.248118374308</v>
      </c>
      <c r="EV15" s="468">
        <v>59648.674354050003</v>
      </c>
      <c r="EW15" s="468">
        <v>64019.903556390011</v>
      </c>
      <c r="EX15" s="468">
        <v>72851.568690419997</v>
      </c>
      <c r="EY15" s="468">
        <v>73744.047519630709</v>
      </c>
      <c r="EZ15" s="470">
        <v>63753.453948482078</v>
      </c>
      <c r="FA15" s="469">
        <v>67637.339779611735</v>
      </c>
      <c r="FB15" s="468">
        <v>65497.423547769991</v>
      </c>
      <c r="FC15" s="468">
        <v>65728.299525490002</v>
      </c>
      <c r="FD15" s="468">
        <v>64875.459287529993</v>
      </c>
      <c r="FE15" s="468">
        <v>65362.64915891087</v>
      </c>
      <c r="FF15" s="468">
        <v>66370.960551619995</v>
      </c>
      <c r="FG15" s="468">
        <v>66761.613810549999</v>
      </c>
      <c r="FH15" s="468">
        <v>65998.881533920008</v>
      </c>
      <c r="FI15" s="468">
        <v>66835.079006910004</v>
      </c>
      <c r="FJ15" s="468">
        <v>67410.863484240006</v>
      </c>
      <c r="FK15" s="468">
        <v>68545.48771804999</v>
      </c>
      <c r="FL15" s="470">
        <v>70559.320532359983</v>
      </c>
      <c r="FM15" s="469">
        <v>67793.028133700005</v>
      </c>
      <c r="FN15" s="468">
        <v>68809.903768570002</v>
      </c>
      <c r="FO15" s="468">
        <v>71088.636729209989</v>
      </c>
      <c r="FP15" s="468">
        <v>71855.607219267287</v>
      </c>
      <c r="FQ15" s="468">
        <v>75108.105822599988</v>
      </c>
      <c r="FR15" s="468">
        <v>78061.730427650007</v>
      </c>
      <c r="FS15" s="468">
        <v>78605.80691218999</v>
      </c>
      <c r="FT15" s="468">
        <v>80318.058597099996</v>
      </c>
      <c r="FU15" s="468">
        <v>83974.135613392267</v>
      </c>
      <c r="FV15" s="468">
        <v>86846.647802010018</v>
      </c>
      <c r="FW15" s="468">
        <v>88543.975452110011</v>
      </c>
      <c r="FX15" s="470">
        <v>89121.595677300007</v>
      </c>
      <c r="FY15" s="469">
        <v>87701.94688553999</v>
      </c>
      <c r="FZ15" s="468">
        <v>87333.628796379999</v>
      </c>
      <c r="GA15" s="468">
        <v>88367.901810199983</v>
      </c>
      <c r="GB15" s="468">
        <v>86161.969324050006</v>
      </c>
      <c r="GC15" s="468">
        <v>82406.751650189995</v>
      </c>
      <c r="GD15" s="468">
        <v>84752.431631720014</v>
      </c>
      <c r="GE15" s="468">
        <v>84858.647545689993</v>
      </c>
      <c r="GF15" s="468">
        <v>91028.577000000005</v>
      </c>
      <c r="GG15" s="468">
        <v>96638.581240019994</v>
      </c>
      <c r="GH15" s="468">
        <v>98918.624538239979</v>
      </c>
      <c r="GI15" s="468">
        <v>105165.11482901999</v>
      </c>
      <c r="GJ15" s="470">
        <v>106189.69416389999</v>
      </c>
      <c r="GK15" s="486"/>
    </row>
    <row r="16" spans="1:193" s="496" customFormat="1" ht="42" customHeight="1" x14ac:dyDescent="0.45">
      <c r="A16" s="487" t="s">
        <v>223</v>
      </c>
      <c r="B16" s="258">
        <v>412.14</v>
      </c>
      <c r="C16" s="258">
        <v>575.41</v>
      </c>
      <c r="D16" s="258">
        <v>898.5</v>
      </c>
      <c r="E16" s="258">
        <v>1075.5476000000001</v>
      </c>
      <c r="F16" s="488">
        <v>1385.441</v>
      </c>
      <c r="G16" s="258">
        <v>1281.9725000000001</v>
      </c>
      <c r="H16" s="258">
        <v>1425.8756000000001</v>
      </c>
      <c r="I16" s="258">
        <v>1482.9223999999999</v>
      </c>
      <c r="J16" s="258">
        <v>1587.34</v>
      </c>
      <c r="K16" s="258">
        <v>1640.8405</v>
      </c>
      <c r="L16" s="258">
        <v>1609.7746</v>
      </c>
      <c r="M16" s="258">
        <v>1856.4452000000001</v>
      </c>
      <c r="N16" s="258">
        <v>1802.5310999999999</v>
      </c>
      <c r="O16" s="258">
        <v>1802.0803000000001</v>
      </c>
      <c r="P16" s="258">
        <v>1771.8159000000001</v>
      </c>
      <c r="Q16" s="258">
        <v>1808.1126999999999</v>
      </c>
      <c r="R16" s="489">
        <v>2267.8456000000001</v>
      </c>
      <c r="S16" s="490">
        <v>2767.741</v>
      </c>
      <c r="T16" s="258">
        <v>3147.1286</v>
      </c>
      <c r="U16" s="258">
        <v>2989.2919000000002</v>
      </c>
      <c r="V16" s="258">
        <v>3788.7215999999999</v>
      </c>
      <c r="W16" s="258">
        <v>3571.1493</v>
      </c>
      <c r="X16" s="258">
        <v>2779.3040999999998</v>
      </c>
      <c r="Y16" s="258">
        <v>2862.0324000000001</v>
      </c>
      <c r="Z16" s="258">
        <v>2829.9475000000002</v>
      </c>
      <c r="AA16" s="258">
        <v>2799.3926000000001</v>
      </c>
      <c r="AB16" s="258">
        <v>2637.8294000000001</v>
      </c>
      <c r="AC16" s="258">
        <v>2753.0064965553024</v>
      </c>
      <c r="AD16" s="491">
        <v>2808.9673662715368</v>
      </c>
      <c r="AE16" s="490">
        <v>3143.6536066352801</v>
      </c>
      <c r="AF16" s="258">
        <v>2871.8906631041878</v>
      </c>
      <c r="AG16" s="258">
        <v>3118.0389532323629</v>
      </c>
      <c r="AH16" s="258">
        <v>3177.7352313260512</v>
      </c>
      <c r="AI16" s="258">
        <v>3433.4364609945492</v>
      </c>
      <c r="AJ16" s="258">
        <v>3375.1156575271971</v>
      </c>
      <c r="AK16" s="258">
        <v>3699.5676179796196</v>
      </c>
      <c r="AL16" s="258">
        <v>3769.6269731059747</v>
      </c>
      <c r="AM16" s="258">
        <v>3974.0269500134623</v>
      </c>
      <c r="AN16" s="258">
        <v>3763.2644558548891</v>
      </c>
      <c r="AO16" s="258">
        <v>4073.6819817757646</v>
      </c>
      <c r="AP16" s="491">
        <v>3838.7235480413287</v>
      </c>
      <c r="AQ16" s="490">
        <v>3763.0713381968922</v>
      </c>
      <c r="AR16" s="258">
        <v>3690.083950699549</v>
      </c>
      <c r="AS16" s="258">
        <v>3814.8592559927924</v>
      </c>
      <c r="AT16" s="258">
        <v>4088.2831714041381</v>
      </c>
      <c r="AU16" s="258">
        <v>4216.9929482886009</v>
      </c>
      <c r="AV16" s="258">
        <v>4461.7303899999997</v>
      </c>
      <c r="AW16" s="258">
        <v>4786.4868275928866</v>
      </c>
      <c r="AX16" s="258">
        <v>5091.8428545542029</v>
      </c>
      <c r="AY16" s="258">
        <v>5323.3060498882714</v>
      </c>
      <c r="AZ16" s="258">
        <v>5941.5982559293434</v>
      </c>
      <c r="BA16" s="258">
        <v>6173.0891135702805</v>
      </c>
      <c r="BB16" s="491">
        <v>5293.7880841735896</v>
      </c>
      <c r="BC16" s="258">
        <v>6005.7074819675836</v>
      </c>
      <c r="BD16" s="258">
        <v>6549.8668602068274</v>
      </c>
      <c r="BE16" s="258">
        <v>6314.8051311433092</v>
      </c>
      <c r="BF16" s="258">
        <v>5532.24680936598</v>
      </c>
      <c r="BG16" s="258">
        <v>5550.813133589998</v>
      </c>
      <c r="BH16" s="258">
        <v>5978.9736422299893</v>
      </c>
      <c r="BI16" s="490">
        <v>5978.9736422299893</v>
      </c>
      <c r="BJ16" s="258">
        <v>6932.8035838499964</v>
      </c>
      <c r="BK16" s="258">
        <v>6007.8881986699998</v>
      </c>
      <c r="BL16" s="246">
        <v>5376.6966809599999</v>
      </c>
      <c r="BM16" s="246">
        <v>6341.6661287499965</v>
      </c>
      <c r="BN16" s="246">
        <v>7084.228525500007</v>
      </c>
      <c r="BO16" s="246">
        <v>5767.5362410399912</v>
      </c>
      <c r="BP16" s="246">
        <v>6213.60512388999</v>
      </c>
      <c r="BQ16" s="246">
        <v>6462.4407689700056</v>
      </c>
      <c r="BR16" s="246">
        <v>7516.7349987199977</v>
      </c>
      <c r="BS16" s="246">
        <v>9167.1979145800033</v>
      </c>
      <c r="BT16" s="492">
        <v>9671.9871740299914</v>
      </c>
      <c r="BU16" s="246">
        <v>11000.210559090003</v>
      </c>
      <c r="BV16" s="246">
        <v>11275.432353829994</v>
      </c>
      <c r="BW16" s="246">
        <v>11540.727071670011</v>
      </c>
      <c r="BX16" s="493">
        <v>11886.437103119999</v>
      </c>
      <c r="BY16" s="493">
        <v>13140.065610640004</v>
      </c>
      <c r="BZ16" s="493">
        <v>12198.694613069996</v>
      </c>
      <c r="CA16" s="493">
        <v>9539.2751014599944</v>
      </c>
      <c r="CB16" s="493">
        <v>13004.295549160011</v>
      </c>
      <c r="CC16" s="493">
        <v>11879.300741229996</v>
      </c>
      <c r="CD16" s="493">
        <v>13876.140314870006</v>
      </c>
      <c r="CE16" s="493">
        <v>14349.285377499989</v>
      </c>
      <c r="CF16" s="493">
        <v>13904.760824599982</v>
      </c>
      <c r="CG16" s="494">
        <v>21808.009826530011</v>
      </c>
      <c r="CH16" s="493">
        <v>21045.413278190008</v>
      </c>
      <c r="CI16" s="493">
        <v>20057.682614519999</v>
      </c>
      <c r="CJ16" s="493">
        <v>21429.529047549993</v>
      </c>
      <c r="CK16" s="493">
        <v>21004.553213090003</v>
      </c>
      <c r="CL16" s="493">
        <v>22636.219383889995</v>
      </c>
      <c r="CM16" s="493">
        <v>21109.813512560009</v>
      </c>
      <c r="CN16" s="493">
        <v>24798.987884800008</v>
      </c>
      <c r="CO16" s="493">
        <v>24822.32836367999</v>
      </c>
      <c r="CP16" s="493">
        <v>25259.843815720014</v>
      </c>
      <c r="CQ16" s="493">
        <v>27122.305779429993</v>
      </c>
      <c r="CR16" s="495">
        <v>25067.220756040006</v>
      </c>
      <c r="CS16" s="494">
        <v>22651.080266030014</v>
      </c>
      <c r="CT16" s="493">
        <v>24811.102057930009</v>
      </c>
      <c r="CU16" s="493">
        <v>27539.766434610025</v>
      </c>
      <c r="CV16" s="493">
        <v>28076.521818879992</v>
      </c>
      <c r="CW16" s="493">
        <v>27525.995000750005</v>
      </c>
      <c r="CX16" s="493">
        <v>27864.106246610001</v>
      </c>
      <c r="CY16" s="493">
        <v>26492.467263110011</v>
      </c>
      <c r="CZ16" s="493">
        <v>24581.855027179987</v>
      </c>
      <c r="DA16" s="493">
        <v>22396.180681640028</v>
      </c>
      <c r="DB16" s="493">
        <v>23363.743084900008</v>
      </c>
      <c r="DC16" s="493">
        <v>24565.582452679992</v>
      </c>
      <c r="DD16" s="495">
        <v>21348.31571878001</v>
      </c>
      <c r="DE16" s="494">
        <v>23240.83303104998</v>
      </c>
      <c r="DF16" s="493">
        <v>23852.858922530009</v>
      </c>
      <c r="DG16" s="493">
        <v>23363.269891290009</v>
      </c>
      <c r="DH16" s="493">
        <v>22960.637736489996</v>
      </c>
      <c r="DI16" s="493">
        <v>22329.018008890002</v>
      </c>
      <c r="DJ16" s="493">
        <v>22783.173259309991</v>
      </c>
      <c r="DK16" s="493">
        <v>20931.76907302998</v>
      </c>
      <c r="DL16" s="493">
        <v>20467.442595779987</v>
      </c>
      <c r="DM16" s="493">
        <v>20641.608243819996</v>
      </c>
      <c r="DN16" s="493">
        <v>22318.205062100009</v>
      </c>
      <c r="DO16" s="493">
        <v>23964.71863394001</v>
      </c>
      <c r="DP16" s="495">
        <v>23023.307141730009</v>
      </c>
      <c r="DQ16" s="494">
        <v>23412.057856319992</v>
      </c>
      <c r="DR16" s="493">
        <v>21292.857787972182</v>
      </c>
      <c r="DS16" s="493">
        <v>22587.991405530007</v>
      </c>
      <c r="DT16" s="493">
        <v>23900.36389525999</v>
      </c>
      <c r="DU16" s="493">
        <v>26981.281796900003</v>
      </c>
      <c r="DV16" s="493">
        <v>27671.554010740012</v>
      </c>
      <c r="DW16" s="493">
        <v>26650.241730810001</v>
      </c>
      <c r="DX16" s="493">
        <v>28261.982399219989</v>
      </c>
      <c r="DY16" s="493">
        <v>30391.880508849979</v>
      </c>
      <c r="DZ16" s="493">
        <v>31818.674136469988</v>
      </c>
      <c r="EA16" s="493">
        <v>29661.86648164998</v>
      </c>
      <c r="EB16" s="495">
        <v>26257.582216418028</v>
      </c>
      <c r="EC16" s="494">
        <v>27238.977895412088</v>
      </c>
      <c r="ED16" s="493">
        <v>28353.12490588969</v>
      </c>
      <c r="EE16" s="493">
        <v>27226.348545509994</v>
      </c>
      <c r="EF16" s="493">
        <v>28453.806537860008</v>
      </c>
      <c r="EG16" s="493">
        <v>26022.28352233097</v>
      </c>
      <c r="EH16" s="493">
        <v>28371.664295349987</v>
      </c>
      <c r="EI16" s="493">
        <v>30053.27585143</v>
      </c>
      <c r="EJ16" s="493">
        <v>32065.262987480728</v>
      </c>
      <c r="EK16" s="493">
        <v>30014.98493943</v>
      </c>
      <c r="EL16" s="493">
        <v>32813.226620779991</v>
      </c>
      <c r="EM16" s="493">
        <v>33483.24717109996</v>
      </c>
      <c r="EN16" s="495">
        <v>33717.168646980019</v>
      </c>
      <c r="EO16" s="494">
        <v>31588.825355120003</v>
      </c>
      <c r="EP16" s="493">
        <v>37655.03435099998</v>
      </c>
      <c r="EQ16" s="493">
        <v>35026.440284030345</v>
      </c>
      <c r="ER16" s="493">
        <v>32742.576627041191</v>
      </c>
      <c r="ES16" s="493">
        <v>33268.521327950388</v>
      </c>
      <c r="ET16" s="493">
        <v>34204.076359255494</v>
      </c>
      <c r="EU16" s="493">
        <v>35066.090795227974</v>
      </c>
      <c r="EV16" s="493">
        <v>32452.181826391308</v>
      </c>
      <c r="EW16" s="493">
        <v>36810.439474426094</v>
      </c>
      <c r="EX16" s="493">
        <v>43539.313870354417</v>
      </c>
      <c r="EY16" s="493">
        <v>43308.544494829985</v>
      </c>
      <c r="EZ16" s="495">
        <v>32198.246440746338</v>
      </c>
      <c r="FA16" s="494">
        <v>40391.134928960979</v>
      </c>
      <c r="FB16" s="493">
        <v>45465.503212252261</v>
      </c>
      <c r="FC16" s="493">
        <v>57157.450526376306</v>
      </c>
      <c r="FD16" s="493">
        <v>47330.041114640058</v>
      </c>
      <c r="FE16" s="493">
        <v>59222.939743816198</v>
      </c>
      <c r="FF16" s="493">
        <v>57118.402063011017</v>
      </c>
      <c r="FG16" s="493">
        <v>63011.353512390015</v>
      </c>
      <c r="FH16" s="493">
        <v>60937.029488460037</v>
      </c>
      <c r="FI16" s="493">
        <v>64771.510732518494</v>
      </c>
      <c r="FJ16" s="493">
        <v>66807.501687780023</v>
      </c>
      <c r="FK16" s="493">
        <v>65888.994033450013</v>
      </c>
      <c r="FL16" s="495">
        <v>59595.971939710107</v>
      </c>
      <c r="FM16" s="494">
        <v>68460.667604279995</v>
      </c>
      <c r="FN16" s="493">
        <v>66975.507940912488</v>
      </c>
      <c r="FO16" s="493">
        <v>67404.201301772599</v>
      </c>
      <c r="FP16" s="493">
        <v>65507.176592675271</v>
      </c>
      <c r="FQ16" s="493">
        <v>67728.637010128674</v>
      </c>
      <c r="FR16" s="493">
        <v>70787.514006353973</v>
      </c>
      <c r="FS16" s="493">
        <v>77987.342233939111</v>
      </c>
      <c r="FT16" s="493">
        <v>76583.808795319972</v>
      </c>
      <c r="FU16" s="493">
        <v>81144.136738019937</v>
      </c>
      <c r="FV16" s="493">
        <v>83828.079113781394</v>
      </c>
      <c r="FW16" s="493">
        <v>82969.399084244011</v>
      </c>
      <c r="FX16" s="495">
        <v>79062.391567510072</v>
      </c>
      <c r="FY16" s="494">
        <v>85468.118383399909</v>
      </c>
      <c r="FZ16" s="493">
        <v>85354.405220081026</v>
      </c>
      <c r="GA16" s="493">
        <v>96886.154083901114</v>
      </c>
      <c r="GB16" s="493">
        <v>103897.86176619232</v>
      </c>
      <c r="GC16" s="493">
        <v>119464.03307928842</v>
      </c>
      <c r="GD16" s="493">
        <v>128958.81753374099</v>
      </c>
      <c r="GE16" s="493">
        <v>133511.525432628</v>
      </c>
      <c r="GF16" s="493">
        <v>138170.95850000001</v>
      </c>
      <c r="GG16" s="493">
        <v>141186.59116252101</v>
      </c>
      <c r="GH16" s="493">
        <v>144608.21469691116</v>
      </c>
      <c r="GI16" s="493">
        <v>158324.39349171991</v>
      </c>
      <c r="GJ16" s="495">
        <v>133726.54310772408</v>
      </c>
    </row>
    <row r="17" spans="1:192" ht="42" customHeight="1" thickBot="1" x14ac:dyDescent="0.5">
      <c r="A17" s="497" t="s">
        <v>195</v>
      </c>
      <c r="B17" s="498">
        <v>3743</v>
      </c>
      <c r="C17" s="498">
        <v>5102.99</v>
      </c>
      <c r="D17" s="498">
        <v>7620.2</v>
      </c>
      <c r="E17" s="498">
        <v>10415.7582</v>
      </c>
      <c r="F17" s="499">
        <v>14058.344916854216</v>
      </c>
      <c r="G17" s="498">
        <v>14353.320824404151</v>
      </c>
      <c r="H17" s="498">
        <v>14449.688116983985</v>
      </c>
      <c r="I17" s="498">
        <v>14471.282300000001</v>
      </c>
      <c r="J17" s="498">
        <v>14668.760399999999</v>
      </c>
      <c r="K17" s="498">
        <v>14749.8359</v>
      </c>
      <c r="L17" s="498">
        <v>15061.7302</v>
      </c>
      <c r="M17" s="498">
        <v>15214.4512</v>
      </c>
      <c r="N17" s="498">
        <v>15537.12961</v>
      </c>
      <c r="O17" s="498">
        <v>15782.912560000001</v>
      </c>
      <c r="P17" s="498">
        <v>16286.541999999999</v>
      </c>
      <c r="Q17" s="498">
        <v>16827.945</v>
      </c>
      <c r="R17" s="500">
        <v>17243.705484094073</v>
      </c>
      <c r="S17" s="501">
        <v>17639.902999999998</v>
      </c>
      <c r="T17" s="498">
        <v>17746.141500000002</v>
      </c>
      <c r="U17" s="498">
        <v>18234.8357</v>
      </c>
      <c r="V17" s="498">
        <v>18933.109799999998</v>
      </c>
      <c r="W17" s="498">
        <v>19057.1315</v>
      </c>
      <c r="X17" s="498">
        <v>19419.292000000001</v>
      </c>
      <c r="Y17" s="498">
        <v>19610.238499999999</v>
      </c>
      <c r="Z17" s="498">
        <v>19644.400517682316</v>
      </c>
      <c r="AA17" s="498">
        <v>20037.568126218914</v>
      </c>
      <c r="AB17" s="498">
        <v>20245.5690810864</v>
      </c>
      <c r="AC17" s="498">
        <v>21195.410230456426</v>
      </c>
      <c r="AD17" s="502">
        <v>21609.471702303999</v>
      </c>
      <c r="AE17" s="501">
        <v>22129.212215587588</v>
      </c>
      <c r="AF17" s="498">
        <v>22494.100827213646</v>
      </c>
      <c r="AG17" s="498">
        <v>22749.041084042503</v>
      </c>
      <c r="AH17" s="498">
        <v>23086.125114699029</v>
      </c>
      <c r="AI17" s="498">
        <v>24271.985813650746</v>
      </c>
      <c r="AJ17" s="498">
        <v>24787.532490120717</v>
      </c>
      <c r="AK17" s="498">
        <v>24574.444923128412</v>
      </c>
      <c r="AL17" s="498">
        <v>25203.712104702525</v>
      </c>
      <c r="AM17" s="498">
        <v>25281.281133235945</v>
      </c>
      <c r="AN17" s="498">
        <v>25940.401145187407</v>
      </c>
      <c r="AO17" s="498">
        <v>26530.703247099173</v>
      </c>
      <c r="AP17" s="502">
        <v>27424.648601016394</v>
      </c>
      <c r="AQ17" s="501">
        <v>27530.957473715251</v>
      </c>
      <c r="AR17" s="498">
        <v>28693.383169049364</v>
      </c>
      <c r="AS17" s="498">
        <v>28730.353026011246</v>
      </c>
      <c r="AT17" s="498">
        <v>30010.088226776897</v>
      </c>
      <c r="AU17" s="498">
        <v>30080.735342333486</v>
      </c>
      <c r="AV17" s="498">
        <v>30776.57161901264</v>
      </c>
      <c r="AW17" s="498">
        <v>31921.355413387628</v>
      </c>
      <c r="AX17" s="498">
        <v>32538.480055941727</v>
      </c>
      <c r="AY17" s="498">
        <v>34252.666747996765</v>
      </c>
      <c r="AZ17" s="498">
        <v>34305.200168951356</v>
      </c>
      <c r="BA17" s="498">
        <v>35211.391847808271</v>
      </c>
      <c r="BB17" s="502">
        <v>36229.713552310641</v>
      </c>
      <c r="BC17" s="498">
        <v>37264.540816166562</v>
      </c>
      <c r="BD17" s="498">
        <v>39242.080981539671</v>
      </c>
      <c r="BE17" s="498">
        <v>40170.168763817463</v>
      </c>
      <c r="BF17" s="498">
        <v>41742.449217895984</v>
      </c>
      <c r="BG17" s="498">
        <v>43111.763543069996</v>
      </c>
      <c r="BH17" s="498">
        <v>49821.05235133</v>
      </c>
      <c r="BI17" s="501">
        <v>49821.05235133</v>
      </c>
      <c r="BJ17" s="498">
        <v>52071.879598289997</v>
      </c>
      <c r="BK17" s="498">
        <v>54453.979947100001</v>
      </c>
      <c r="BL17" s="503">
        <v>54294.953393900003</v>
      </c>
      <c r="BM17" s="503">
        <v>55314.653676249996</v>
      </c>
      <c r="BN17" s="503">
        <v>58293.234618790011</v>
      </c>
      <c r="BO17" s="503">
        <v>52073.726253579996</v>
      </c>
      <c r="BP17" s="503">
        <v>57308.283479079982</v>
      </c>
      <c r="BQ17" s="503">
        <v>56412.287752060001</v>
      </c>
      <c r="BR17" s="503">
        <v>59437.094069740015</v>
      </c>
      <c r="BS17" s="503">
        <v>60209.192452589996</v>
      </c>
      <c r="BT17" s="504">
        <v>62464.084958289997</v>
      </c>
      <c r="BU17" s="503">
        <v>62763.964323970009</v>
      </c>
      <c r="BV17" s="503">
        <v>61952.323948540004</v>
      </c>
      <c r="BW17" s="503">
        <v>63815.025821220006</v>
      </c>
      <c r="BX17" s="505">
        <v>64215.761705149991</v>
      </c>
      <c r="BY17" s="505">
        <v>65164.605084750008</v>
      </c>
      <c r="BZ17" s="505">
        <v>66389.5459673</v>
      </c>
      <c r="CA17" s="505">
        <v>67079.130463709997</v>
      </c>
      <c r="CB17" s="505">
        <v>70334.437682870004</v>
      </c>
      <c r="CC17" s="505">
        <v>70886.248683459999</v>
      </c>
      <c r="CD17" s="505">
        <v>74035.195586600006</v>
      </c>
      <c r="CE17" s="505">
        <v>76649.671718119993</v>
      </c>
      <c r="CF17" s="505">
        <v>79297.185828389993</v>
      </c>
      <c r="CG17" s="506">
        <v>81765.288451900007</v>
      </c>
      <c r="CH17" s="505">
        <v>82910.676601110012</v>
      </c>
      <c r="CI17" s="505">
        <v>82705.905722649986</v>
      </c>
      <c r="CJ17" s="505">
        <v>83386.530477659981</v>
      </c>
      <c r="CK17" s="505">
        <v>83481.975150350001</v>
      </c>
      <c r="CL17" s="505">
        <v>85759.015858349987</v>
      </c>
      <c r="CM17" s="505">
        <v>88028.541409680009</v>
      </c>
      <c r="CN17" s="505">
        <v>85667.656436060017</v>
      </c>
      <c r="CO17" s="505">
        <v>86233.440640050001</v>
      </c>
      <c r="CP17" s="505">
        <v>89240.848160490001</v>
      </c>
      <c r="CQ17" s="505">
        <v>90268.043980179995</v>
      </c>
      <c r="CR17" s="507">
        <v>93300.484427270014</v>
      </c>
      <c r="CS17" s="506">
        <v>93249.129604469999</v>
      </c>
      <c r="CT17" s="505">
        <v>93367.03530552001</v>
      </c>
      <c r="CU17" s="505">
        <v>97811.060388030019</v>
      </c>
      <c r="CV17" s="505">
        <v>97569.566702809985</v>
      </c>
      <c r="CW17" s="505">
        <v>98164.428419300006</v>
      </c>
      <c r="CX17" s="505">
        <v>99366.88342292</v>
      </c>
      <c r="CY17" s="505">
        <v>103126.98113616002</v>
      </c>
      <c r="CZ17" s="505">
        <v>104339.01715456998</v>
      </c>
      <c r="DA17" s="505">
        <v>104831.24729087001</v>
      </c>
      <c r="DB17" s="505">
        <v>106222.75960339002</v>
      </c>
      <c r="DC17" s="505">
        <v>104455.92180834999</v>
      </c>
      <c r="DD17" s="507">
        <v>103353.17695436002</v>
      </c>
      <c r="DE17" s="506">
        <v>105427.47959716998</v>
      </c>
      <c r="DF17" s="505">
        <v>108802.76977560001</v>
      </c>
      <c r="DG17" s="505">
        <v>110641.22411174003</v>
      </c>
      <c r="DH17" s="505">
        <v>110972.97231422999</v>
      </c>
      <c r="DI17" s="505">
        <v>111044.53748273999</v>
      </c>
      <c r="DJ17" s="505">
        <v>113492.19754525</v>
      </c>
      <c r="DK17" s="505">
        <v>112603.51478832998</v>
      </c>
      <c r="DL17" s="505">
        <v>114793.64977464</v>
      </c>
      <c r="DM17" s="505">
        <v>118912.86817022</v>
      </c>
      <c r="DN17" s="505">
        <v>121484.85428453001</v>
      </c>
      <c r="DO17" s="505">
        <v>124868.01440681001</v>
      </c>
      <c r="DP17" s="507">
        <v>129697.90661202002</v>
      </c>
      <c r="DQ17" s="506">
        <v>129697.53190674999</v>
      </c>
      <c r="DR17" s="505">
        <v>129029.07760983438</v>
      </c>
      <c r="DS17" s="505">
        <v>134836.48749291</v>
      </c>
      <c r="DT17" s="505">
        <v>135352.27487614998</v>
      </c>
      <c r="DU17" s="505">
        <v>140456.209576163</v>
      </c>
      <c r="DV17" s="505">
        <v>140189.372852773</v>
      </c>
      <c r="DW17" s="505">
        <v>141466.64778079302</v>
      </c>
      <c r="DX17" s="505">
        <v>145595.39191173689</v>
      </c>
      <c r="DY17" s="505">
        <v>149205.46063465026</v>
      </c>
      <c r="DZ17" s="505">
        <v>152584.36403428455</v>
      </c>
      <c r="EA17" s="505">
        <v>152738.91795704805</v>
      </c>
      <c r="EB17" s="507">
        <v>152548.93571824988</v>
      </c>
      <c r="EC17" s="506">
        <v>152924.37148670995</v>
      </c>
      <c r="ED17" s="505">
        <v>155907.43449693834</v>
      </c>
      <c r="EE17" s="505">
        <v>159525.80094901999</v>
      </c>
      <c r="EF17" s="505">
        <v>159568.04358393463</v>
      </c>
      <c r="EG17" s="505">
        <v>163089.43669445027</v>
      </c>
      <c r="EH17" s="505">
        <v>166764.97828146719</v>
      </c>
      <c r="EI17" s="505">
        <v>169314.30819272445</v>
      </c>
      <c r="EJ17" s="505">
        <v>170396.19231313074</v>
      </c>
      <c r="EK17" s="505">
        <v>172691.78728969468</v>
      </c>
      <c r="EL17" s="505">
        <v>176650.35585195333</v>
      </c>
      <c r="EM17" s="505">
        <v>179721.15126812403</v>
      </c>
      <c r="EN17" s="507">
        <v>182412.90986378584</v>
      </c>
      <c r="EO17" s="506">
        <v>183907.76389855283</v>
      </c>
      <c r="EP17" s="505">
        <v>189613.79813424789</v>
      </c>
      <c r="EQ17" s="505">
        <v>196933.81106680084</v>
      </c>
      <c r="ER17" s="505">
        <v>197007.50843402118</v>
      </c>
      <c r="ES17" s="505">
        <v>196470.53557336979</v>
      </c>
      <c r="ET17" s="505">
        <v>200452.93313898626</v>
      </c>
      <c r="EU17" s="505">
        <v>205905.74141806175</v>
      </c>
      <c r="EV17" s="505">
        <v>207217.54568435944</v>
      </c>
      <c r="EW17" s="505">
        <v>220569.26426083618</v>
      </c>
      <c r="EX17" s="505">
        <v>250528.53460228443</v>
      </c>
      <c r="EY17" s="505">
        <v>253456.08455554067</v>
      </c>
      <c r="EZ17" s="507">
        <v>224266.86844800221</v>
      </c>
      <c r="FA17" s="506">
        <v>241517.92997900996</v>
      </c>
      <c r="FB17" s="505">
        <v>250899.94778457988</v>
      </c>
      <c r="FC17" s="505">
        <v>255612.02560888685</v>
      </c>
      <c r="FD17" s="505">
        <v>255343.21231460999</v>
      </c>
      <c r="FE17" s="505">
        <v>258979.43334421</v>
      </c>
      <c r="FF17" s="505">
        <v>263142.92718490103</v>
      </c>
      <c r="FG17" s="505">
        <v>264581.97131264006</v>
      </c>
      <c r="FH17" s="505">
        <v>266070.60809324001</v>
      </c>
      <c r="FI17" s="505">
        <v>271023.9454519999</v>
      </c>
      <c r="FJ17" s="505">
        <v>277512.07611033</v>
      </c>
      <c r="FK17" s="505">
        <v>286160.43077005999</v>
      </c>
      <c r="FL17" s="507">
        <v>294696.18613757001</v>
      </c>
      <c r="FM17" s="506">
        <v>300610.49772901001</v>
      </c>
      <c r="FN17" s="505">
        <v>310121.08039311256</v>
      </c>
      <c r="FO17" s="505">
        <v>321256.40394645254</v>
      </c>
      <c r="FP17" s="505">
        <v>329839.28070395254</v>
      </c>
      <c r="FQ17" s="505">
        <v>338269.54012108868</v>
      </c>
      <c r="FR17" s="505">
        <v>346524.60474936402</v>
      </c>
      <c r="FS17" s="505">
        <v>349797.8997029349</v>
      </c>
      <c r="FT17" s="505">
        <v>360333.82821166998</v>
      </c>
      <c r="FU17" s="505">
        <v>375597.65300352219</v>
      </c>
      <c r="FV17" s="505">
        <v>385111.52740690141</v>
      </c>
      <c r="FW17" s="505">
        <v>385422.94872246403</v>
      </c>
      <c r="FX17" s="507">
        <v>383618.39659463003</v>
      </c>
      <c r="FY17" s="506">
        <v>392629.57536100998</v>
      </c>
      <c r="FZ17" s="505">
        <v>403872.29565208103</v>
      </c>
      <c r="GA17" s="505">
        <v>409364.96991376107</v>
      </c>
      <c r="GB17" s="505">
        <v>408406.9427449918</v>
      </c>
      <c r="GC17" s="505">
        <v>393136.89289015782</v>
      </c>
      <c r="GD17" s="505">
        <v>401976.00708594098</v>
      </c>
      <c r="GE17" s="505">
        <f>GE4+GE7+GE8+GE12+GE15+GE16</f>
        <v>423461.18052912067</v>
      </c>
      <c r="GF17" s="505">
        <f>GF4+GF7+GF8+GF12+GF15+GF16</f>
        <v>432185.9058148</v>
      </c>
      <c r="GG17" s="505">
        <f t="shared" ref="GG17" si="7">GG4+GG7+GG8+GG12+GG15+GG16</f>
        <v>444367.60033496097</v>
      </c>
      <c r="GH17" s="505">
        <f>GH4+GH7+GH8+GH12+GH15+GH16</f>
        <v>436862.18371736113</v>
      </c>
      <c r="GI17" s="505">
        <f>GI4+GI7+GI8+GI12+GI15+GI16</f>
        <v>451505.0375498599</v>
      </c>
      <c r="GJ17" s="507">
        <f>GJ4+GJ7+GJ8+GJ12+GJ15+GJ16</f>
        <v>459292.44785176404</v>
      </c>
    </row>
    <row r="18" spans="1:192" ht="42" customHeight="1" thickTop="1" x14ac:dyDescent="0.45">
      <c r="A18" s="285"/>
      <c r="R18" s="508"/>
      <c r="U18" s="508"/>
      <c r="W18" s="509"/>
      <c r="X18" s="509"/>
      <c r="AJ18" s="510"/>
      <c r="AT18" s="511"/>
      <c r="AU18" s="511"/>
      <c r="AV18" s="511"/>
      <c r="AW18" s="511"/>
      <c r="AX18" s="511"/>
      <c r="AY18" s="511"/>
      <c r="BU18" s="508"/>
      <c r="CB18" s="508"/>
      <c r="CC18" s="508"/>
      <c r="CY18" s="510"/>
      <c r="CZ18" s="510"/>
      <c r="DA18" s="510"/>
      <c r="DB18" s="510"/>
      <c r="DC18" s="510"/>
      <c r="DD18" s="510"/>
      <c r="DE18" s="510"/>
      <c r="DF18" s="510"/>
      <c r="DG18" s="510"/>
      <c r="DH18" s="510"/>
      <c r="DI18" s="510"/>
      <c r="DJ18" s="510"/>
      <c r="DK18" s="510"/>
      <c r="DL18" s="510"/>
      <c r="DM18" s="510"/>
      <c r="DN18" s="510"/>
      <c r="DO18" s="510"/>
      <c r="DP18" s="510"/>
      <c r="DQ18" s="510"/>
      <c r="DR18" s="510"/>
      <c r="DS18" s="510"/>
      <c r="DT18" s="510"/>
      <c r="DU18" s="510"/>
      <c r="DV18" s="510"/>
      <c r="DW18" s="510"/>
      <c r="DX18" s="510"/>
      <c r="DY18" s="510"/>
      <c r="DZ18" s="510"/>
      <c r="EA18" s="510"/>
      <c r="EB18" s="510"/>
      <c r="EC18" s="510"/>
      <c r="ED18" s="510"/>
      <c r="EE18" s="510"/>
      <c r="EF18" s="510"/>
      <c r="EG18" s="510"/>
      <c r="EH18" s="510"/>
      <c r="EI18" s="510"/>
      <c r="EJ18" s="510"/>
      <c r="EK18" s="510"/>
      <c r="EL18" s="510"/>
      <c r="EM18" s="510"/>
      <c r="EN18" s="510"/>
      <c r="EO18" s="510"/>
      <c r="EP18" s="510"/>
      <c r="EQ18" s="510"/>
      <c r="ER18" s="510"/>
      <c r="ES18" s="510"/>
      <c r="ET18" s="510"/>
      <c r="EU18" s="510"/>
      <c r="EV18" s="510"/>
      <c r="EW18" s="510"/>
      <c r="EX18" s="510"/>
      <c r="EY18" s="510"/>
      <c r="EZ18" s="510"/>
      <c r="FA18" s="510"/>
      <c r="FB18" s="510"/>
      <c r="FC18" s="510"/>
      <c r="FD18" s="510"/>
      <c r="FE18" s="510"/>
      <c r="FF18" s="510"/>
      <c r="FG18" s="510"/>
      <c r="FH18" s="510"/>
      <c r="FI18" s="510"/>
      <c r="FJ18" s="510"/>
      <c r="FK18" s="510"/>
      <c r="FL18" s="510"/>
      <c r="FM18" s="510"/>
      <c r="FN18" s="510"/>
      <c r="FO18" s="510"/>
      <c r="FP18" s="510"/>
      <c r="FQ18" s="510"/>
      <c r="FR18" s="510"/>
      <c r="FS18" s="510"/>
      <c r="FT18" s="510"/>
      <c r="FU18" s="510"/>
      <c r="FV18" s="510"/>
      <c r="FW18" s="510"/>
      <c r="FX18" s="510"/>
      <c r="FY18" s="510"/>
      <c r="FZ18" s="510"/>
      <c r="GA18" s="510"/>
      <c r="GB18" s="510"/>
      <c r="GC18" s="510"/>
      <c r="GD18" s="510"/>
      <c r="GE18" s="510"/>
      <c r="GF18" s="510"/>
      <c r="GG18" s="510"/>
      <c r="GH18" s="510"/>
      <c r="GI18" s="510"/>
      <c r="GJ18" s="510"/>
    </row>
    <row r="19" spans="1:192" ht="42" customHeight="1" x14ac:dyDescent="0.4">
      <c r="A19" s="512"/>
      <c r="GD19" s="513"/>
      <c r="GE19" s="513"/>
      <c r="GF19" s="513"/>
      <c r="GG19" s="513"/>
      <c r="GH19" s="513"/>
      <c r="GI19" s="513"/>
      <c r="GJ19" s="513"/>
    </row>
    <row r="20" spans="1:192" ht="42" customHeight="1" x14ac:dyDescent="0.4"/>
    <row r="39" spans="1:1" x14ac:dyDescent="0.4">
      <c r="A39" s="440" t="s">
        <v>1535</v>
      </c>
    </row>
    <row r="40" spans="1:1" x14ac:dyDescent="0.4">
      <c r="A40" s="440" t="s">
        <v>1536</v>
      </c>
    </row>
  </sheetData>
  <mergeCells count="16">
    <mergeCell ref="BI2:BT2"/>
    <mergeCell ref="A2:A3"/>
    <mergeCell ref="S2:AD2"/>
    <mergeCell ref="AE2:AP2"/>
    <mergeCell ref="AQ2:BB2"/>
    <mergeCell ref="BC2:BH2"/>
    <mergeCell ref="EO2:EZ2"/>
    <mergeCell ref="FA2:FL2"/>
    <mergeCell ref="FM2:FX2"/>
    <mergeCell ref="FY2:GJ2"/>
    <mergeCell ref="BU2:CF2"/>
    <mergeCell ref="CG2:CR2"/>
    <mergeCell ref="CS2:DD2"/>
    <mergeCell ref="DE2:DP2"/>
    <mergeCell ref="DQ2:EB2"/>
    <mergeCell ref="EC2:EN2"/>
  </mergeCells>
  <printOptions horizontalCentered="1"/>
  <pageMargins left="0" right="0" top="0.49370078740157503" bottom="1.0629921259842501" header="0.511811023622047" footer="0.511811023622047"/>
  <pageSetup paperSize="9" scale="59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8CDA5-2CE5-47AD-A6A5-D03D0F027F03}">
  <dimension ref="A1:GN53"/>
  <sheetViews>
    <sheetView showGridLines="0" view="pageBreakPreview" zoomScale="60" zoomScaleNormal="100" workbookViewId="0">
      <pane xSplit="1" ySplit="3" topLeftCell="GB4" activePane="bottomRight" state="frozen"/>
      <selection activeCell="A40" sqref="A40"/>
      <selection pane="topRight" activeCell="A40" sqref="A40"/>
      <selection pane="bottomLeft" activeCell="A40" sqref="A40"/>
      <selection pane="bottomRight" activeCell="A40" sqref="A40"/>
    </sheetView>
  </sheetViews>
  <sheetFormatPr defaultRowHeight="17" x14ac:dyDescent="0.4"/>
  <cols>
    <col min="1" max="1" width="53.453125" customWidth="1"/>
    <col min="2" max="3" width="10.453125" hidden="1" customWidth="1"/>
    <col min="4" max="4" width="0.1796875" hidden="1" customWidth="1"/>
    <col min="5" max="5" width="3.453125" hidden="1" customWidth="1"/>
    <col min="6" max="6" width="14.54296875" hidden="1" customWidth="1"/>
    <col min="7" max="10" width="11.54296875" hidden="1" customWidth="1"/>
    <col min="11" max="11" width="1" hidden="1" customWidth="1"/>
    <col min="12" max="17" width="11.54296875" hidden="1" customWidth="1"/>
    <col min="18" max="18" width="11.81640625" hidden="1" customWidth="1"/>
    <col min="19" max="19" width="11.54296875" hidden="1" customWidth="1"/>
    <col min="20" max="20" width="2.1796875" hidden="1" customWidth="1"/>
    <col min="21" max="21" width="2.54296875" hidden="1" customWidth="1"/>
    <col min="22" max="22" width="11.81640625" hidden="1" customWidth="1"/>
    <col min="23" max="23" width="11.54296875" hidden="1" customWidth="1"/>
    <col min="24" max="24" width="11.1796875" hidden="1" customWidth="1"/>
    <col min="25" max="25" width="11.453125" hidden="1" customWidth="1"/>
    <col min="26" max="27" width="11.54296875" hidden="1" customWidth="1"/>
    <col min="28" max="28" width="11.81640625" hidden="1" customWidth="1"/>
    <col min="29" max="30" width="11.54296875" hidden="1" customWidth="1"/>
    <col min="31" max="31" width="12.453125" hidden="1" customWidth="1"/>
    <col min="32" max="32" width="1.54296875" hidden="1" customWidth="1"/>
    <col min="33" max="33" width="11.1796875" hidden="1" customWidth="1"/>
    <col min="34" max="34" width="12.1796875" hidden="1" customWidth="1"/>
    <col min="35" max="36" width="12.81640625" hidden="1" customWidth="1"/>
    <col min="37" max="37" width="12.453125" hidden="1" customWidth="1"/>
    <col min="38" max="41" width="11.54296875" hidden="1" customWidth="1"/>
    <col min="42" max="43" width="14" hidden="1" customWidth="1"/>
    <col min="44" max="44" width="12.453125" hidden="1" customWidth="1"/>
    <col min="45" max="45" width="2.1796875" hidden="1" customWidth="1"/>
    <col min="46" max="46" width="12" hidden="1" customWidth="1"/>
    <col min="47" max="47" width="11.81640625" hidden="1" customWidth="1"/>
    <col min="48" max="48" width="12.453125" hidden="1" customWidth="1"/>
    <col min="49" max="51" width="13.1796875" hidden="1" customWidth="1"/>
    <col min="52" max="52" width="13" hidden="1" customWidth="1"/>
    <col min="53" max="53" width="13.1796875" hidden="1" customWidth="1"/>
    <col min="54" max="54" width="13" hidden="1" customWidth="1"/>
    <col min="55" max="57" width="12.453125" hidden="1" customWidth="1"/>
    <col min="58" max="58" width="2.1796875" hidden="1" customWidth="1"/>
    <col min="59" max="64" width="12.453125" hidden="1" customWidth="1"/>
    <col min="65" max="66" width="12.54296875" style="554" hidden="1" customWidth="1"/>
    <col min="67" max="67" width="12.81640625" style="554" hidden="1" customWidth="1"/>
    <col min="68" max="76" width="13" style="4" hidden="1" customWidth="1"/>
    <col min="77" max="79" width="13.1796875" style="4" hidden="1" customWidth="1"/>
    <col min="80" max="82" width="13.1796875" style="556" hidden="1" customWidth="1"/>
    <col min="83" max="85" width="13.453125" style="4" hidden="1" customWidth="1"/>
    <col min="86" max="127" width="13.453125" hidden="1" customWidth="1"/>
    <col min="128" max="128" width="15" hidden="1" customWidth="1"/>
    <col min="129" max="132" width="14.81640625" hidden="1" customWidth="1"/>
    <col min="133" max="133" width="15" hidden="1" customWidth="1"/>
    <col min="134" max="134" width="14.81640625" hidden="1" customWidth="1"/>
    <col min="135" max="135" width="15.81640625" hidden="1" customWidth="1"/>
    <col min="136" max="136" width="16.1796875" hidden="1" customWidth="1"/>
    <col min="137" max="137" width="15.1796875" hidden="1" customWidth="1"/>
    <col min="138" max="138" width="14.81640625" hidden="1" customWidth="1"/>
    <col min="139" max="139" width="16.1796875" hidden="1" customWidth="1"/>
    <col min="140" max="148" width="15" hidden="1" customWidth="1"/>
    <col min="149" max="153" width="12.81640625" hidden="1" customWidth="1"/>
    <col min="154" max="160" width="15" hidden="1" customWidth="1"/>
    <col min="161" max="168" width="14.453125" hidden="1" customWidth="1"/>
    <col min="169" max="183" width="15" hidden="1" customWidth="1"/>
    <col min="184" max="196" width="15" customWidth="1"/>
  </cols>
  <sheetData>
    <row r="1" spans="1:196" ht="37.5" customHeight="1" thickBot="1" x14ac:dyDescent="0.5">
      <c r="A1" s="287" t="s">
        <v>257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 s="514"/>
      <c r="AD1" s="514"/>
      <c r="AE1" s="514"/>
      <c r="AF1" s="514"/>
      <c r="AG1" s="514"/>
      <c r="AH1" s="514"/>
      <c r="AI1" s="514"/>
      <c r="AJ1" s="514"/>
      <c r="AK1" s="514"/>
      <c r="AL1" s="514"/>
      <c r="AM1" s="514"/>
      <c r="AN1" s="514"/>
      <c r="AO1" s="514"/>
      <c r="AP1" s="514"/>
      <c r="AQ1" s="514"/>
      <c r="AR1" s="514"/>
      <c r="AS1" s="514"/>
      <c r="AT1" s="514"/>
      <c r="AU1" s="514"/>
      <c r="AV1" s="514"/>
      <c r="AW1" s="514"/>
      <c r="AX1" s="514"/>
      <c r="AY1" s="514"/>
      <c r="AZ1" s="514"/>
      <c r="BA1" s="514"/>
      <c r="BB1" s="514"/>
      <c r="BC1" s="514"/>
      <c r="BD1" s="514"/>
      <c r="BE1" s="514"/>
      <c r="BF1" s="514"/>
      <c r="BG1" s="514"/>
      <c r="BH1" s="514"/>
      <c r="BI1" s="514"/>
      <c r="BJ1" s="514"/>
      <c r="BK1" s="514"/>
      <c r="BL1" s="514"/>
      <c r="BM1" s="514"/>
      <c r="BN1" s="514"/>
      <c r="BO1" s="514"/>
      <c r="BP1" s="514"/>
      <c r="BQ1" s="514"/>
      <c r="BR1" s="514"/>
      <c r="BS1" s="514"/>
      <c r="BT1" s="514"/>
      <c r="BU1" s="514"/>
      <c r="BV1" s="514"/>
      <c r="BW1" s="289"/>
      <c r="BX1" s="289"/>
      <c r="BY1" s="289"/>
      <c r="BZ1" s="289"/>
      <c r="CA1" s="289"/>
      <c r="CB1" s="515"/>
      <c r="CC1" s="515"/>
      <c r="CD1" s="515"/>
      <c r="CE1" s="289"/>
      <c r="CF1" s="289"/>
      <c r="CG1" s="289"/>
      <c r="CH1" s="515"/>
      <c r="CI1" s="515"/>
      <c r="CJ1" s="515"/>
      <c r="CK1" s="515"/>
      <c r="CL1" s="515"/>
      <c r="CM1" s="515"/>
      <c r="CN1" s="515"/>
      <c r="CO1" s="515"/>
      <c r="CP1" s="515"/>
      <c r="CQ1" s="515"/>
      <c r="CR1" s="515"/>
      <c r="CS1" s="515"/>
      <c r="CT1" s="515"/>
      <c r="CU1" s="515"/>
      <c r="CV1" s="515"/>
      <c r="CW1" s="515"/>
      <c r="CX1" s="515"/>
      <c r="CY1" s="515"/>
      <c r="CZ1" s="515"/>
      <c r="DA1" s="515"/>
      <c r="DB1" s="515"/>
      <c r="DC1" s="515"/>
      <c r="DD1" s="515"/>
      <c r="DE1" s="515"/>
      <c r="DF1" s="515"/>
      <c r="DG1" s="515"/>
      <c r="DH1" s="515"/>
      <c r="DI1" s="515"/>
      <c r="DJ1" s="515"/>
      <c r="DK1" s="515"/>
      <c r="DL1" s="515"/>
      <c r="DM1" s="515"/>
      <c r="DN1" s="515"/>
      <c r="DO1" s="515"/>
      <c r="DP1" s="515"/>
      <c r="DQ1" s="515"/>
      <c r="DR1" s="515"/>
      <c r="DS1" s="515"/>
      <c r="DT1" s="515"/>
      <c r="DU1" s="515"/>
      <c r="DV1" s="515"/>
      <c r="DW1" s="515"/>
      <c r="DX1" s="515"/>
      <c r="DY1" s="515"/>
      <c r="DZ1" s="515"/>
      <c r="EA1" s="515"/>
      <c r="EB1" s="515"/>
      <c r="EC1" s="515"/>
      <c r="ED1" s="515"/>
      <c r="EE1" s="515"/>
      <c r="EF1" s="515"/>
      <c r="EG1" s="515"/>
      <c r="EH1" s="515"/>
      <c r="EI1" s="515"/>
      <c r="EJ1" s="515"/>
      <c r="EK1" s="515"/>
      <c r="EL1" s="515"/>
      <c r="EM1" s="515"/>
      <c r="EN1" s="515"/>
      <c r="EO1" s="515"/>
      <c r="EP1" s="515"/>
      <c r="EQ1" s="515"/>
      <c r="ER1" s="515"/>
      <c r="ES1" s="515"/>
      <c r="ET1" s="515"/>
      <c r="EU1" s="515"/>
      <c r="EV1" s="515"/>
      <c r="EW1" s="515"/>
      <c r="EX1" s="515"/>
      <c r="EY1" s="515"/>
      <c r="EZ1" s="515"/>
      <c r="FA1" s="515"/>
      <c r="FB1" s="515"/>
      <c r="FC1" s="515"/>
      <c r="FD1" s="515"/>
      <c r="FE1" s="515"/>
      <c r="FF1" s="515"/>
      <c r="FG1" s="515"/>
      <c r="FH1" s="515"/>
      <c r="FI1" s="515"/>
      <c r="FJ1" s="515"/>
      <c r="FK1" s="515"/>
      <c r="FL1" s="515"/>
      <c r="FM1" s="515"/>
      <c r="FN1" s="515"/>
      <c r="FO1" s="515"/>
      <c r="FP1" s="515"/>
      <c r="FQ1" s="515"/>
      <c r="FR1" s="515"/>
      <c r="FS1" s="515"/>
      <c r="FT1" s="515"/>
      <c r="FU1" s="515"/>
      <c r="FV1" s="515"/>
      <c r="FW1" s="515"/>
      <c r="FX1" s="515"/>
      <c r="FY1" s="515"/>
      <c r="FZ1" s="515"/>
      <c r="GA1" s="515"/>
      <c r="GB1" s="515"/>
      <c r="GC1" s="515"/>
      <c r="GD1" s="515"/>
      <c r="GE1" s="515"/>
      <c r="GF1" s="515"/>
      <c r="GG1" s="515"/>
      <c r="GH1" s="515"/>
      <c r="GI1" s="515"/>
      <c r="GJ1" s="515"/>
      <c r="GK1" s="515"/>
      <c r="GL1" s="515"/>
      <c r="GM1" s="515"/>
      <c r="GN1" s="515"/>
    </row>
    <row r="2" spans="1:196" ht="27.75" customHeight="1" thickTop="1" thickBot="1" x14ac:dyDescent="0.5">
      <c r="A2" s="2921" t="s">
        <v>184</v>
      </c>
      <c r="B2" s="516" t="s">
        <v>225</v>
      </c>
      <c r="C2" s="516" t="s">
        <v>226</v>
      </c>
      <c r="D2" s="516" t="s">
        <v>227</v>
      </c>
      <c r="E2" s="2923" t="s">
        <v>258</v>
      </c>
      <c r="F2" s="516">
        <v>2009</v>
      </c>
      <c r="G2" s="516" t="s">
        <v>259</v>
      </c>
      <c r="H2" s="516" t="s">
        <v>260</v>
      </c>
      <c r="I2" s="516" t="s">
        <v>261</v>
      </c>
      <c r="J2" s="516" t="s">
        <v>262</v>
      </c>
      <c r="K2" s="516" t="s">
        <v>263</v>
      </c>
      <c r="L2" s="516" t="s">
        <v>264</v>
      </c>
      <c r="M2" s="516" t="s">
        <v>265</v>
      </c>
      <c r="N2" s="516" t="s">
        <v>266</v>
      </c>
      <c r="O2" s="516" t="s">
        <v>267</v>
      </c>
      <c r="P2" s="516" t="s">
        <v>268</v>
      </c>
      <c r="Q2" s="516" t="s">
        <v>269</v>
      </c>
      <c r="R2" s="517">
        <v>2010</v>
      </c>
      <c r="S2" s="518">
        <v>2011</v>
      </c>
      <c r="T2" s="518"/>
      <c r="U2" s="518"/>
      <c r="V2" s="518"/>
      <c r="W2" s="518"/>
      <c r="X2" s="518"/>
      <c r="Y2" s="518"/>
      <c r="Z2" s="518"/>
      <c r="AA2" s="518"/>
      <c r="AB2" s="518"/>
      <c r="AC2" s="518"/>
      <c r="AD2" s="518"/>
      <c r="AE2" s="519">
        <v>2011</v>
      </c>
      <c r="AF2" s="520"/>
      <c r="AG2" s="2925">
        <v>2012</v>
      </c>
      <c r="AH2" s="2925"/>
      <c r="AI2" s="2925"/>
      <c r="AJ2" s="2925"/>
      <c r="AK2" s="2925"/>
      <c r="AL2" s="2925"/>
      <c r="AM2" s="2925"/>
      <c r="AN2" s="2925"/>
      <c r="AO2" s="2925"/>
      <c r="AP2" s="2925"/>
      <c r="AQ2" s="2925"/>
      <c r="AR2" s="2925"/>
      <c r="AS2" s="520"/>
      <c r="AT2" s="2925">
        <v>2013</v>
      </c>
      <c r="AU2" s="2925"/>
      <c r="AV2" s="2925"/>
      <c r="AW2" s="2925"/>
      <c r="AX2" s="2925"/>
      <c r="AY2" s="2925"/>
      <c r="AZ2" s="2925"/>
      <c r="BA2" s="2925"/>
      <c r="BB2" s="2925"/>
      <c r="BC2" s="2925"/>
      <c r="BD2" s="2925"/>
      <c r="BE2" s="2925"/>
      <c r="BF2" s="520"/>
      <c r="BG2" s="521">
        <v>2014</v>
      </c>
      <c r="BH2" s="522"/>
      <c r="BI2" s="522"/>
      <c r="BJ2" s="522"/>
      <c r="BK2" s="522"/>
      <c r="BL2" s="523">
        <v>2014</v>
      </c>
      <c r="BM2" s="2908">
        <v>2015</v>
      </c>
      <c r="BN2" s="2908"/>
      <c r="BO2" s="2908"/>
      <c r="BP2" s="2908"/>
      <c r="BQ2" s="2908"/>
      <c r="BR2" s="2908"/>
      <c r="BS2" s="2908"/>
      <c r="BT2" s="2908"/>
      <c r="BU2" s="2908"/>
      <c r="BV2" s="305"/>
      <c r="BW2" s="305"/>
      <c r="BX2" s="305"/>
      <c r="BY2" s="2907">
        <v>2016</v>
      </c>
      <c r="BZ2" s="2908"/>
      <c r="CA2" s="2908"/>
      <c r="CB2" s="2908"/>
      <c r="CC2" s="2908"/>
      <c r="CD2" s="2908"/>
      <c r="CE2" s="2908"/>
      <c r="CF2" s="2908"/>
      <c r="CG2" s="2908"/>
      <c r="CH2" s="2908"/>
      <c r="CI2" s="2908"/>
      <c r="CJ2" s="2909"/>
      <c r="CK2" s="2907" t="s">
        <v>270</v>
      </c>
      <c r="CL2" s="2908"/>
      <c r="CM2" s="2908"/>
      <c r="CN2" s="2908"/>
      <c r="CO2" s="2908"/>
      <c r="CP2" s="2908"/>
      <c r="CQ2" s="2908"/>
      <c r="CR2" s="2908"/>
      <c r="CS2" s="2908"/>
      <c r="CT2" s="2908"/>
      <c r="CU2" s="2908"/>
      <c r="CV2" s="2909"/>
      <c r="CW2" s="2907">
        <v>2018</v>
      </c>
      <c r="CX2" s="2908"/>
      <c r="CY2" s="2908"/>
      <c r="CZ2" s="2908"/>
      <c r="DA2" s="2908"/>
      <c r="DB2" s="2908"/>
      <c r="DC2" s="2908"/>
      <c r="DD2" s="2908"/>
      <c r="DE2" s="2908"/>
      <c r="DF2" s="2908"/>
      <c r="DG2" s="2908"/>
      <c r="DH2" s="2909"/>
      <c r="DI2" s="2910">
        <v>2019</v>
      </c>
      <c r="DJ2" s="2911"/>
      <c r="DK2" s="2911"/>
      <c r="DL2" s="2911"/>
      <c r="DM2" s="2911"/>
      <c r="DN2" s="2911"/>
      <c r="DO2" s="2911"/>
      <c r="DP2" s="2911"/>
      <c r="DQ2" s="2911"/>
      <c r="DR2" s="2911"/>
      <c r="DS2" s="2911"/>
      <c r="DT2" s="2912"/>
      <c r="DU2" s="2907">
        <v>2020</v>
      </c>
      <c r="DV2" s="2908"/>
      <c r="DW2" s="2908"/>
      <c r="DX2" s="2908"/>
      <c r="DY2" s="2908"/>
      <c r="DZ2" s="2908"/>
      <c r="EA2" s="2908"/>
      <c r="EB2" s="2908"/>
      <c r="EC2" s="2908"/>
      <c r="ED2" s="2908"/>
      <c r="EE2" s="2908"/>
      <c r="EF2" s="2909"/>
      <c r="EG2" s="2907">
        <v>2021</v>
      </c>
      <c r="EH2" s="2908"/>
      <c r="EI2" s="2908"/>
      <c r="EJ2" s="2908"/>
      <c r="EK2" s="2908"/>
      <c r="EL2" s="2908"/>
      <c r="EM2" s="2908"/>
      <c r="EN2" s="2908"/>
      <c r="EO2" s="2908"/>
      <c r="EP2" s="2908"/>
      <c r="EQ2" s="2908"/>
      <c r="ER2" s="2909"/>
      <c r="ES2" s="2907">
        <v>2022</v>
      </c>
      <c r="ET2" s="2908"/>
      <c r="EU2" s="2908"/>
      <c r="EV2" s="2908"/>
      <c r="EW2" s="2908"/>
      <c r="EX2" s="2908"/>
      <c r="EY2" s="2908"/>
      <c r="EZ2" s="2908"/>
      <c r="FA2" s="2908"/>
      <c r="FB2" s="2908"/>
      <c r="FC2" s="2908"/>
      <c r="FD2" s="2909"/>
      <c r="FE2" s="2907">
        <v>2023</v>
      </c>
      <c r="FF2" s="2908"/>
      <c r="FG2" s="2908"/>
      <c r="FH2" s="2908"/>
      <c r="FI2" s="2908"/>
      <c r="FJ2" s="2908"/>
      <c r="FK2" s="2908"/>
      <c r="FL2" s="2908"/>
      <c r="FM2" s="2908"/>
      <c r="FN2" s="2908"/>
      <c r="FO2" s="2908"/>
      <c r="FP2" s="2909"/>
      <c r="FQ2" s="2907">
        <v>2024</v>
      </c>
      <c r="FR2" s="2908"/>
      <c r="FS2" s="2908"/>
      <c r="FT2" s="2908"/>
      <c r="FU2" s="2908"/>
      <c r="FV2" s="2908"/>
      <c r="FW2" s="2908"/>
      <c r="FX2" s="2908"/>
      <c r="FY2" s="2908"/>
      <c r="FZ2" s="2908"/>
      <c r="GA2" s="2908"/>
      <c r="GB2" s="2909"/>
      <c r="GC2" s="2907">
        <v>2025</v>
      </c>
      <c r="GD2" s="2908"/>
      <c r="GE2" s="2908"/>
      <c r="GF2" s="2908"/>
      <c r="GG2" s="2908"/>
      <c r="GH2" s="2908"/>
      <c r="GI2" s="2908"/>
      <c r="GJ2" s="2908"/>
      <c r="GK2" s="2908"/>
      <c r="GL2" s="2908"/>
      <c r="GM2" s="2908"/>
      <c r="GN2" s="2909"/>
    </row>
    <row r="3" spans="1:196" ht="27.75" customHeight="1" thickTop="1" thickBot="1" x14ac:dyDescent="0.5">
      <c r="A3" s="2922"/>
      <c r="B3" s="524"/>
      <c r="C3" s="524"/>
      <c r="D3" s="524"/>
      <c r="E3" s="2924"/>
      <c r="F3" s="525" t="s">
        <v>137</v>
      </c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6" t="s">
        <v>137</v>
      </c>
      <c r="S3" s="527" t="s">
        <v>126</v>
      </c>
      <c r="T3" s="528" t="s">
        <v>127</v>
      </c>
      <c r="U3" s="528"/>
      <c r="V3" s="528" t="s">
        <v>128</v>
      </c>
      <c r="W3" s="528" t="s">
        <v>129</v>
      </c>
      <c r="X3" s="528" t="s">
        <v>130</v>
      </c>
      <c r="Y3" s="528" t="s">
        <v>131</v>
      </c>
      <c r="Z3" s="528" t="s">
        <v>132</v>
      </c>
      <c r="AA3" s="528" t="s">
        <v>133</v>
      </c>
      <c r="AB3" s="528" t="s">
        <v>134</v>
      </c>
      <c r="AC3" s="528" t="s">
        <v>135</v>
      </c>
      <c r="AD3" s="528" t="s">
        <v>136</v>
      </c>
      <c r="AE3" s="527" t="s">
        <v>137</v>
      </c>
      <c r="AF3" s="528"/>
      <c r="AG3" s="528" t="s">
        <v>126</v>
      </c>
      <c r="AH3" s="528" t="s">
        <v>127</v>
      </c>
      <c r="AI3" s="528" t="s">
        <v>128</v>
      </c>
      <c r="AJ3" s="528" t="s">
        <v>129</v>
      </c>
      <c r="AK3" s="528" t="s">
        <v>130</v>
      </c>
      <c r="AL3" s="528" t="s">
        <v>131</v>
      </c>
      <c r="AM3" s="528" t="s">
        <v>132</v>
      </c>
      <c r="AN3" s="528" t="s">
        <v>133</v>
      </c>
      <c r="AO3" s="528" t="s">
        <v>134</v>
      </c>
      <c r="AP3" s="528" t="s">
        <v>135</v>
      </c>
      <c r="AQ3" s="528" t="s">
        <v>136</v>
      </c>
      <c r="AR3" s="529" t="s">
        <v>137</v>
      </c>
      <c r="AS3" s="528"/>
      <c r="AT3" s="528" t="s">
        <v>126</v>
      </c>
      <c r="AU3" s="528" t="s">
        <v>127</v>
      </c>
      <c r="AV3" s="528" t="s">
        <v>128</v>
      </c>
      <c r="AW3" s="528" t="s">
        <v>129</v>
      </c>
      <c r="AX3" s="528" t="s">
        <v>130</v>
      </c>
      <c r="AY3" s="528" t="s">
        <v>131</v>
      </c>
      <c r="AZ3" s="528" t="s">
        <v>138</v>
      </c>
      <c r="BA3" s="528" t="s">
        <v>133</v>
      </c>
      <c r="BB3" s="530" t="s">
        <v>134</v>
      </c>
      <c r="BC3" s="530" t="s">
        <v>135</v>
      </c>
      <c r="BD3" s="530" t="s">
        <v>136</v>
      </c>
      <c r="BE3" s="530" t="s">
        <v>137</v>
      </c>
      <c r="BF3" s="528"/>
      <c r="BG3" s="527" t="s">
        <v>126</v>
      </c>
      <c r="BH3" s="528" t="s">
        <v>127</v>
      </c>
      <c r="BI3" s="528" t="s">
        <v>128</v>
      </c>
      <c r="BJ3" s="528" t="s">
        <v>129</v>
      </c>
      <c r="BK3" s="528" t="s">
        <v>130</v>
      </c>
      <c r="BL3" s="531" t="s">
        <v>137</v>
      </c>
      <c r="BM3" s="315" t="s">
        <v>126</v>
      </c>
      <c r="BN3" s="315" t="s">
        <v>127</v>
      </c>
      <c r="BO3" s="315" t="s">
        <v>128</v>
      </c>
      <c r="BP3" s="315" t="s">
        <v>129</v>
      </c>
      <c r="BQ3" s="315" t="s">
        <v>130</v>
      </c>
      <c r="BR3" s="315" t="s">
        <v>131</v>
      </c>
      <c r="BS3" s="315" t="s">
        <v>132</v>
      </c>
      <c r="BT3" s="315" t="s">
        <v>133</v>
      </c>
      <c r="BU3" s="315" t="s">
        <v>134</v>
      </c>
      <c r="BV3" s="316" t="s">
        <v>135</v>
      </c>
      <c r="BW3" s="316" t="s">
        <v>136</v>
      </c>
      <c r="BX3" s="319" t="s">
        <v>137</v>
      </c>
      <c r="BY3" s="318" t="s">
        <v>126</v>
      </c>
      <c r="BZ3" s="316" t="s">
        <v>127</v>
      </c>
      <c r="CA3" s="316" t="s">
        <v>128</v>
      </c>
      <c r="CB3" s="316" t="s">
        <v>129</v>
      </c>
      <c r="CC3" s="316" t="s">
        <v>130</v>
      </c>
      <c r="CD3" s="316" t="s">
        <v>131</v>
      </c>
      <c r="CE3" s="316" t="s">
        <v>132</v>
      </c>
      <c r="CF3" s="316" t="s">
        <v>133</v>
      </c>
      <c r="CG3" s="316" t="s">
        <v>134</v>
      </c>
      <c r="CH3" s="316" t="s">
        <v>135</v>
      </c>
      <c r="CI3" s="316" t="s">
        <v>136</v>
      </c>
      <c r="CJ3" s="316" t="s">
        <v>137</v>
      </c>
      <c r="CK3" s="318" t="s">
        <v>126</v>
      </c>
      <c r="CL3" s="316" t="s">
        <v>127</v>
      </c>
      <c r="CM3" s="316" t="s">
        <v>128</v>
      </c>
      <c r="CN3" s="316" t="s">
        <v>129</v>
      </c>
      <c r="CO3" s="316" t="s">
        <v>130</v>
      </c>
      <c r="CP3" s="316" t="s">
        <v>131</v>
      </c>
      <c r="CQ3" s="316" t="s">
        <v>132</v>
      </c>
      <c r="CR3" s="316" t="s">
        <v>133</v>
      </c>
      <c r="CS3" s="316" t="s">
        <v>134</v>
      </c>
      <c r="CT3" s="316" t="s">
        <v>135</v>
      </c>
      <c r="CU3" s="316" t="s">
        <v>136</v>
      </c>
      <c r="CV3" s="319" t="s">
        <v>137</v>
      </c>
      <c r="CW3" s="316" t="s">
        <v>126</v>
      </c>
      <c r="CX3" s="316" t="s">
        <v>127</v>
      </c>
      <c r="CY3" s="316" t="s">
        <v>128</v>
      </c>
      <c r="CZ3" s="316" t="s">
        <v>129</v>
      </c>
      <c r="DA3" s="316" t="s">
        <v>130</v>
      </c>
      <c r="DB3" s="316" t="s">
        <v>131</v>
      </c>
      <c r="DC3" s="316" t="s">
        <v>132</v>
      </c>
      <c r="DD3" s="316" t="s">
        <v>133</v>
      </c>
      <c r="DE3" s="316" t="s">
        <v>134</v>
      </c>
      <c r="DF3" s="316" t="s">
        <v>135</v>
      </c>
      <c r="DG3" s="316" t="s">
        <v>136</v>
      </c>
      <c r="DH3" s="319" t="s">
        <v>137</v>
      </c>
      <c r="DI3" s="318" t="s">
        <v>126</v>
      </c>
      <c r="DJ3" s="316" t="s">
        <v>127</v>
      </c>
      <c r="DK3" s="316" t="s">
        <v>128</v>
      </c>
      <c r="DL3" s="316" t="s">
        <v>129</v>
      </c>
      <c r="DM3" s="316" t="s">
        <v>130</v>
      </c>
      <c r="DN3" s="316" t="s">
        <v>131</v>
      </c>
      <c r="DO3" s="316" t="s">
        <v>132</v>
      </c>
      <c r="DP3" s="316" t="s">
        <v>133</v>
      </c>
      <c r="DQ3" s="316" t="s">
        <v>134</v>
      </c>
      <c r="DR3" s="316" t="s">
        <v>135</v>
      </c>
      <c r="DS3" s="316" t="s">
        <v>136</v>
      </c>
      <c r="DT3" s="319" t="s">
        <v>137</v>
      </c>
      <c r="DU3" s="318" t="s">
        <v>126</v>
      </c>
      <c r="DV3" s="316" t="s">
        <v>127</v>
      </c>
      <c r="DW3" s="316" t="s">
        <v>128</v>
      </c>
      <c r="DX3" s="316" t="s">
        <v>129</v>
      </c>
      <c r="DY3" s="316" t="s">
        <v>130</v>
      </c>
      <c r="DZ3" s="316" t="s">
        <v>131</v>
      </c>
      <c r="EA3" s="316" t="s">
        <v>132</v>
      </c>
      <c r="EB3" s="316" t="s">
        <v>133</v>
      </c>
      <c r="EC3" s="316" t="s">
        <v>134</v>
      </c>
      <c r="ED3" s="316" t="s">
        <v>135</v>
      </c>
      <c r="EE3" s="316" t="s">
        <v>136</v>
      </c>
      <c r="EF3" s="319" t="s">
        <v>137</v>
      </c>
      <c r="EG3" s="318" t="s">
        <v>126</v>
      </c>
      <c r="EH3" s="316" t="s">
        <v>127</v>
      </c>
      <c r="EI3" s="316" t="s">
        <v>128</v>
      </c>
      <c r="EJ3" s="316" t="s">
        <v>129</v>
      </c>
      <c r="EK3" s="316" t="s">
        <v>130</v>
      </c>
      <c r="EL3" s="316" t="s">
        <v>131</v>
      </c>
      <c r="EM3" s="316" t="s">
        <v>132</v>
      </c>
      <c r="EN3" s="316" t="s">
        <v>133</v>
      </c>
      <c r="EO3" s="316" t="s">
        <v>134</v>
      </c>
      <c r="EP3" s="316" t="s">
        <v>135</v>
      </c>
      <c r="EQ3" s="316" t="s">
        <v>136</v>
      </c>
      <c r="ER3" s="319" t="s">
        <v>137</v>
      </c>
      <c r="ES3" s="318" t="s">
        <v>126</v>
      </c>
      <c r="ET3" s="316" t="s">
        <v>127</v>
      </c>
      <c r="EU3" s="316" t="s">
        <v>128</v>
      </c>
      <c r="EV3" s="316" t="s">
        <v>129</v>
      </c>
      <c r="EW3" s="316" t="s">
        <v>130</v>
      </c>
      <c r="EX3" s="316" t="s">
        <v>131</v>
      </c>
      <c r="EY3" s="316" t="s">
        <v>132</v>
      </c>
      <c r="EZ3" s="316" t="s">
        <v>133</v>
      </c>
      <c r="FA3" s="316" t="s">
        <v>134</v>
      </c>
      <c r="FB3" s="316" t="s">
        <v>135</v>
      </c>
      <c r="FC3" s="316" t="s">
        <v>136</v>
      </c>
      <c r="FD3" s="319" t="s">
        <v>137</v>
      </c>
      <c r="FE3" s="318" t="s">
        <v>126</v>
      </c>
      <c r="FF3" s="316" t="s">
        <v>127</v>
      </c>
      <c r="FG3" s="316" t="s">
        <v>128</v>
      </c>
      <c r="FH3" s="316" t="s">
        <v>129</v>
      </c>
      <c r="FI3" s="316" t="s">
        <v>130</v>
      </c>
      <c r="FJ3" s="316" t="s">
        <v>131</v>
      </c>
      <c r="FK3" s="316" t="s">
        <v>132</v>
      </c>
      <c r="FL3" s="316" t="s">
        <v>133</v>
      </c>
      <c r="FM3" s="316" t="s">
        <v>134</v>
      </c>
      <c r="FN3" s="316" t="s">
        <v>135</v>
      </c>
      <c r="FO3" s="316" t="s">
        <v>136</v>
      </c>
      <c r="FP3" s="319" t="s">
        <v>137</v>
      </c>
      <c r="FQ3" s="318" t="s">
        <v>126</v>
      </c>
      <c r="FR3" s="316" t="s">
        <v>127</v>
      </c>
      <c r="FS3" s="316" t="s">
        <v>128</v>
      </c>
      <c r="FT3" s="316" t="s">
        <v>129</v>
      </c>
      <c r="FU3" s="316" t="s">
        <v>130</v>
      </c>
      <c r="FV3" s="316" t="s">
        <v>131</v>
      </c>
      <c r="FW3" s="316" t="s">
        <v>132</v>
      </c>
      <c r="FX3" s="316" t="s">
        <v>133</v>
      </c>
      <c r="FY3" s="316" t="s">
        <v>134</v>
      </c>
      <c r="FZ3" s="316" t="s">
        <v>135</v>
      </c>
      <c r="GA3" s="316" t="s">
        <v>136</v>
      </c>
      <c r="GB3" s="319" t="s">
        <v>137</v>
      </c>
      <c r="GC3" s="318" t="s">
        <v>126</v>
      </c>
      <c r="GD3" s="316" t="s">
        <v>127</v>
      </c>
      <c r="GE3" s="316" t="s">
        <v>128</v>
      </c>
      <c r="GF3" s="316" t="s">
        <v>129</v>
      </c>
      <c r="GG3" s="316" t="s">
        <v>130</v>
      </c>
      <c r="GH3" s="316" t="s">
        <v>131</v>
      </c>
      <c r="GI3" s="316" t="s">
        <v>132</v>
      </c>
      <c r="GJ3" s="316" t="s">
        <v>133</v>
      </c>
      <c r="GK3" s="316" t="s">
        <v>134</v>
      </c>
      <c r="GL3" s="316" t="s">
        <v>135</v>
      </c>
      <c r="GM3" s="316" t="s">
        <v>136</v>
      </c>
      <c r="GN3" s="319" t="s">
        <v>137</v>
      </c>
    </row>
    <row r="4" spans="1:196" ht="37.5" customHeight="1" thickTop="1" x14ac:dyDescent="0.45">
      <c r="A4" s="532" t="s">
        <v>271</v>
      </c>
      <c r="B4" s="533">
        <v>2001.02</v>
      </c>
      <c r="C4" s="533">
        <v>2866.61</v>
      </c>
      <c r="D4" s="2807">
        <v>4092.9</v>
      </c>
      <c r="E4" s="2807">
        <v>5713.61</v>
      </c>
      <c r="F4" s="2807">
        <f t="shared" ref="F4:T4" si="0">SUM(F1:F3)</f>
        <v>2009</v>
      </c>
      <c r="G4" s="2807">
        <f t="shared" si="0"/>
        <v>0</v>
      </c>
      <c r="H4" s="533">
        <f t="shared" si="0"/>
        <v>0</v>
      </c>
      <c r="I4" s="533">
        <f t="shared" si="0"/>
        <v>0</v>
      </c>
      <c r="J4" s="533">
        <f t="shared" si="0"/>
        <v>0</v>
      </c>
      <c r="K4" s="533">
        <f t="shared" si="0"/>
        <v>0</v>
      </c>
      <c r="L4" s="533">
        <f t="shared" si="0"/>
        <v>0</v>
      </c>
      <c r="M4" s="533">
        <f t="shared" si="0"/>
        <v>0</v>
      </c>
      <c r="N4" s="533">
        <f t="shared" si="0"/>
        <v>0</v>
      </c>
      <c r="O4" s="533">
        <f t="shared" si="0"/>
        <v>0</v>
      </c>
      <c r="P4" s="533">
        <f t="shared" si="0"/>
        <v>0</v>
      </c>
      <c r="Q4" s="533">
        <f t="shared" si="0"/>
        <v>0</v>
      </c>
      <c r="R4" s="534">
        <f t="shared" si="0"/>
        <v>2010</v>
      </c>
      <c r="S4" s="533">
        <f t="shared" si="0"/>
        <v>2011</v>
      </c>
      <c r="T4" s="533">
        <f t="shared" si="0"/>
        <v>0</v>
      </c>
      <c r="U4" s="533"/>
      <c r="V4" s="533">
        <f>SUM(V1:V3)</f>
        <v>0</v>
      </c>
      <c r="W4" s="533">
        <f>SUM(W1:W3)</f>
        <v>0</v>
      </c>
      <c r="X4" s="533">
        <f>SUM(X1:X3)</f>
        <v>0</v>
      </c>
      <c r="Y4" s="533">
        <f>SUM(Y1:Y3)</f>
        <v>0</v>
      </c>
      <c r="Z4" s="533">
        <f>SUM(Z1:Z3)</f>
        <v>0</v>
      </c>
      <c r="AA4" s="535">
        <v>11770.082160927215</v>
      </c>
      <c r="AB4" s="356">
        <v>12021.777959171564</v>
      </c>
      <c r="AC4" s="356">
        <v>12394.726063533295</v>
      </c>
      <c r="AD4" s="356">
        <v>12732.133076476513</v>
      </c>
      <c r="AE4" s="356">
        <v>13366.418357772964</v>
      </c>
      <c r="AF4" s="356"/>
      <c r="AG4" s="533">
        <v>13398.866397401629</v>
      </c>
      <c r="AH4" s="533">
        <v>13808.388516188379</v>
      </c>
      <c r="AI4" s="533">
        <v>14008.022503114156</v>
      </c>
      <c r="AJ4" s="533">
        <v>14739.211917656809</v>
      </c>
      <c r="AK4" s="533">
        <v>15045.439967702745</v>
      </c>
      <c r="AL4" s="533">
        <v>15696.668268260642</v>
      </c>
      <c r="AM4" s="533">
        <v>15189.182937465581</v>
      </c>
      <c r="AN4" s="533">
        <v>15342.371292801367</v>
      </c>
      <c r="AO4" s="533">
        <v>15353.800525252938</v>
      </c>
      <c r="AP4" s="533">
        <v>15365.012988281231</v>
      </c>
      <c r="AQ4" s="533">
        <v>16084.716143339894</v>
      </c>
      <c r="AR4" s="533">
        <v>16728.146620481635</v>
      </c>
      <c r="AS4" s="533"/>
      <c r="AT4" s="533">
        <v>16615.543442152895</v>
      </c>
      <c r="AU4" s="533">
        <v>16989.022027081781</v>
      </c>
      <c r="AV4" s="533">
        <v>17434.738071177337</v>
      </c>
      <c r="AW4" s="533">
        <v>17593.984594402707</v>
      </c>
      <c r="AX4" s="533">
        <v>17599.854113911297</v>
      </c>
      <c r="AY4" s="533">
        <v>17771.03378008966</v>
      </c>
      <c r="AZ4" s="533">
        <v>17753.369576828871</v>
      </c>
      <c r="BA4" s="533">
        <v>17773.890645232779</v>
      </c>
      <c r="BB4" s="533">
        <v>18635.356019036717</v>
      </c>
      <c r="BC4" s="533">
        <v>18791.272205831614</v>
      </c>
      <c r="BD4" s="533">
        <v>19261.722222797565</v>
      </c>
      <c r="BE4" s="533">
        <v>20132.348995603315</v>
      </c>
      <c r="BF4" s="533"/>
      <c r="BG4" s="534">
        <v>21218.511293542222</v>
      </c>
      <c r="BH4" s="533">
        <v>21930.845316513853</v>
      </c>
      <c r="BI4" s="533">
        <v>22963.782423606641</v>
      </c>
      <c r="BJ4" s="533">
        <v>23034.59166251</v>
      </c>
      <c r="BK4" s="533">
        <v>23568.619547210001</v>
      </c>
      <c r="BL4" s="533">
        <v>27917.275938539995</v>
      </c>
      <c r="BM4" s="356">
        <v>27917.275938539995</v>
      </c>
      <c r="BN4" s="356">
        <v>29392.156373650003</v>
      </c>
      <c r="BO4" s="356">
        <v>29703.258120309994</v>
      </c>
      <c r="BP4" s="367">
        <v>30655.539473020002</v>
      </c>
      <c r="BQ4" s="367">
        <v>31501.468660219998</v>
      </c>
      <c r="BR4" s="367">
        <v>32846.510086189999</v>
      </c>
      <c r="BS4" s="367">
        <v>29149.281525469996</v>
      </c>
      <c r="BT4" s="367">
        <v>31352.83505636</v>
      </c>
      <c r="BU4" s="367">
        <v>31070.110268450004</v>
      </c>
      <c r="BV4" s="368">
        <v>31873.685097760001</v>
      </c>
      <c r="BW4" s="368">
        <v>32665.675022819996</v>
      </c>
      <c r="BX4" s="368">
        <v>34442.304538969991</v>
      </c>
      <c r="BY4" s="243">
        <v>33377.717867650004</v>
      </c>
      <c r="BZ4" s="243">
        <v>34491.155856100006</v>
      </c>
      <c r="CA4" s="243">
        <v>34822.400966290006</v>
      </c>
      <c r="CB4" s="243">
        <v>35255.873925059997</v>
      </c>
      <c r="CC4" s="243">
        <v>36663.3674837</v>
      </c>
      <c r="CD4" s="243">
        <v>36174.362544269999</v>
      </c>
      <c r="CE4" s="243">
        <v>36640.338965160001</v>
      </c>
      <c r="CF4" s="243">
        <v>37166.302924180003</v>
      </c>
      <c r="CG4" s="243">
        <v>37401.885771570007</v>
      </c>
      <c r="CH4" s="243">
        <v>38810.923638589993</v>
      </c>
      <c r="CI4" s="243">
        <v>39881.657342310013</v>
      </c>
      <c r="CJ4" s="243">
        <v>42715.395741630004</v>
      </c>
      <c r="CK4" s="243">
        <v>45673.766849109998</v>
      </c>
      <c r="CL4" s="243">
        <v>46049.741174219998</v>
      </c>
      <c r="CM4" s="243">
        <v>45570.694240910008</v>
      </c>
      <c r="CN4" s="243">
        <v>45151.720124179999</v>
      </c>
      <c r="CO4" s="243">
        <v>45589.017254960003</v>
      </c>
      <c r="CP4" s="243">
        <v>46669.04896919</v>
      </c>
      <c r="CQ4" s="243">
        <v>48414.909766330005</v>
      </c>
      <c r="CR4" s="243">
        <v>46971.391502639992</v>
      </c>
      <c r="CS4" s="243">
        <v>46893.700236159995</v>
      </c>
      <c r="CT4" s="243">
        <v>48811.857950929996</v>
      </c>
      <c r="CU4" s="243">
        <v>49161.754417429998</v>
      </c>
      <c r="CV4" s="244">
        <v>50016.521707369997</v>
      </c>
      <c r="CW4" s="243">
        <v>50476.085215320003</v>
      </c>
      <c r="CX4" s="243">
        <v>50565.037880390009</v>
      </c>
      <c r="CY4" s="243">
        <v>52100.357215029995</v>
      </c>
      <c r="CZ4" s="243">
        <v>53302.97063127</v>
      </c>
      <c r="DA4" s="243">
        <v>54193.08821668999</v>
      </c>
      <c r="DB4" s="243">
        <v>53923.526248989991</v>
      </c>
      <c r="DC4" s="243">
        <v>57044.522846780004</v>
      </c>
      <c r="DD4" s="243">
        <v>58709.655630840003</v>
      </c>
      <c r="DE4" s="243">
        <v>59380.688589210004</v>
      </c>
      <c r="DF4" s="243">
        <v>58988.259437399996</v>
      </c>
      <c r="DG4" s="243">
        <v>59095.4431874</v>
      </c>
      <c r="DH4" s="244">
        <v>59282.449562380003</v>
      </c>
      <c r="DI4" s="331">
        <v>62116.158980999993</v>
      </c>
      <c r="DJ4" s="243">
        <v>63828.093311240002</v>
      </c>
      <c r="DK4" s="243">
        <v>62845.55695174</v>
      </c>
      <c r="DL4" s="243">
        <v>63374.93783255</v>
      </c>
      <c r="DM4" s="243">
        <v>66203.399809440001</v>
      </c>
      <c r="DN4" s="243">
        <v>68068.164883249992</v>
      </c>
      <c r="DO4" s="243">
        <v>66353.734989860008</v>
      </c>
      <c r="DP4" s="243">
        <v>66399.93332596001</v>
      </c>
      <c r="DQ4" s="243">
        <v>69618.471652910011</v>
      </c>
      <c r="DR4" s="243">
        <v>68991.232396340012</v>
      </c>
      <c r="DS4" s="243">
        <v>71233.563903470014</v>
      </c>
      <c r="DT4" s="244">
        <v>73330.974230909997</v>
      </c>
      <c r="DU4" s="331">
        <v>73185.14536142</v>
      </c>
      <c r="DV4" s="243">
        <v>72966.707303461881</v>
      </c>
      <c r="DW4" s="243">
        <v>73851.342363169999</v>
      </c>
      <c r="DX4" s="243">
        <v>74668.901677590009</v>
      </c>
      <c r="DY4" s="243">
        <v>78120.81142582999</v>
      </c>
      <c r="DZ4" s="243">
        <v>79589.033921130002</v>
      </c>
      <c r="EA4" s="243">
        <v>79937.380261120008</v>
      </c>
      <c r="EB4" s="243">
        <v>80940.729008179987</v>
      </c>
      <c r="EC4" s="243">
        <v>86711.404024519856</v>
      </c>
      <c r="ED4" s="243">
        <v>87955.744887610024</v>
      </c>
      <c r="EE4" s="243">
        <v>90893.401407669997</v>
      </c>
      <c r="EF4" s="244">
        <v>93936.438301039598</v>
      </c>
      <c r="EG4" s="331">
        <v>92275.996953879992</v>
      </c>
      <c r="EH4" s="243">
        <v>93310.326234590015</v>
      </c>
      <c r="EI4" s="243">
        <v>94191.106684800005</v>
      </c>
      <c r="EJ4" s="243">
        <v>93503.064118360009</v>
      </c>
      <c r="EK4" s="243">
        <v>95442.64306028001</v>
      </c>
      <c r="EL4" s="243">
        <v>97541.103933069986</v>
      </c>
      <c r="EM4" s="243">
        <v>98236.046525900005</v>
      </c>
      <c r="EN4" s="243">
        <v>98674.631053589997</v>
      </c>
      <c r="EO4" s="243">
        <v>99504.566359649994</v>
      </c>
      <c r="EP4" s="243">
        <v>102185.02735689002</v>
      </c>
      <c r="EQ4" s="243">
        <v>105316.40255434999</v>
      </c>
      <c r="ER4" s="244">
        <v>107336.33037567</v>
      </c>
      <c r="ES4" s="331">
        <v>108276.38802762999</v>
      </c>
      <c r="ET4" s="243">
        <v>109568.33995071</v>
      </c>
      <c r="EU4" s="243">
        <v>113721.72417195002</v>
      </c>
      <c r="EV4" s="243">
        <v>112447.79810584174</v>
      </c>
      <c r="EW4" s="243">
        <v>113388.60974628461</v>
      </c>
      <c r="EX4" s="243">
        <v>116496.13375265</v>
      </c>
      <c r="EY4" s="243">
        <v>120692.76124259233</v>
      </c>
      <c r="EZ4" s="243">
        <v>122359.17468555001</v>
      </c>
      <c r="FA4" s="243">
        <v>129255.64232333997</v>
      </c>
      <c r="FB4" s="243">
        <v>151416.50986396</v>
      </c>
      <c r="FC4" s="243">
        <v>156953.45433437999</v>
      </c>
      <c r="FD4" s="244">
        <v>140085.80288124998</v>
      </c>
      <c r="FE4" s="331">
        <v>157273.14897298996</v>
      </c>
      <c r="FF4" s="243">
        <v>162585.9839953453</v>
      </c>
      <c r="FG4" s="243">
        <f>SUM(FG5:FG8)</f>
        <v>166128.36690723192</v>
      </c>
      <c r="FH4" s="243">
        <f>SUM(FH5:FH8)</f>
        <v>167369.45655912999</v>
      </c>
      <c r="FI4" s="243">
        <f t="shared" ref="FI4:GG4" si="1">SUM(FI5:FI8)</f>
        <v>166981.65156051001</v>
      </c>
      <c r="FJ4" s="243">
        <f t="shared" si="1"/>
        <v>169225.05081042001</v>
      </c>
      <c r="FK4" s="243">
        <f t="shared" si="1"/>
        <v>172764.71535811</v>
      </c>
      <c r="FL4" s="243">
        <f t="shared" si="1"/>
        <v>174804.78716579001</v>
      </c>
      <c r="FM4" s="243">
        <f t="shared" si="1"/>
        <v>177190.89782947997</v>
      </c>
      <c r="FN4" s="243">
        <f t="shared" si="1"/>
        <v>183296.67584842999</v>
      </c>
      <c r="FO4" s="243">
        <f t="shared" si="1"/>
        <v>189812.27882002998</v>
      </c>
      <c r="FP4" s="244">
        <f t="shared" si="1"/>
        <v>195913.90803802002</v>
      </c>
      <c r="FQ4" s="332">
        <f t="shared" si="1"/>
        <v>199533.29139100999</v>
      </c>
      <c r="FR4" s="333">
        <f t="shared" si="1"/>
        <v>206595.90329753998</v>
      </c>
      <c r="FS4" s="333">
        <f t="shared" si="1"/>
        <v>210822.19369248004</v>
      </c>
      <c r="FT4" s="333">
        <f t="shared" si="1"/>
        <v>217251.49958780006</v>
      </c>
      <c r="FU4" s="333">
        <f t="shared" si="1"/>
        <v>222079.05554845996</v>
      </c>
      <c r="FV4" s="333">
        <f t="shared" si="1"/>
        <v>225053.84758648003</v>
      </c>
      <c r="FW4" s="333">
        <f t="shared" si="1"/>
        <v>229026.11729942003</v>
      </c>
      <c r="FX4" s="333">
        <f t="shared" si="1"/>
        <v>234148.15863237006</v>
      </c>
      <c r="FY4" s="333">
        <f t="shared" si="1"/>
        <v>245684.04865335996</v>
      </c>
      <c r="FZ4" s="333">
        <f t="shared" si="1"/>
        <v>254294.03647089997</v>
      </c>
      <c r="GA4" s="333">
        <f t="shared" si="1"/>
        <v>251683.81612212004</v>
      </c>
      <c r="GB4" s="536">
        <f t="shared" si="1"/>
        <v>253314.37053710001</v>
      </c>
      <c r="GC4" s="331">
        <f t="shared" si="1"/>
        <v>259088.87153698999</v>
      </c>
      <c r="GD4" s="243">
        <f t="shared" si="1"/>
        <v>264643.28563915001</v>
      </c>
      <c r="GE4" s="243">
        <f t="shared" si="1"/>
        <v>269085.90692397999</v>
      </c>
      <c r="GF4" s="243">
        <f t="shared" si="1"/>
        <v>264946.94770755997</v>
      </c>
      <c r="GG4" s="243">
        <f t="shared" si="1"/>
        <v>250234.36300173</v>
      </c>
      <c r="GH4" s="243">
        <v>252431.52692515004</v>
      </c>
      <c r="GI4" s="243">
        <v>266646.59179418004</v>
      </c>
      <c r="GJ4" s="243">
        <v>273279.52955485001</v>
      </c>
      <c r="GK4" s="243">
        <v>276305.09006518999</v>
      </c>
      <c r="GL4" s="243">
        <f>GL5+GL6+GL7+GL8</f>
        <v>266883.88519665005</v>
      </c>
      <c r="GM4" s="243">
        <f t="shared" ref="GM4:GN4" si="2">GM5+GM6+GM7+GM8</f>
        <v>271669.13414046</v>
      </c>
      <c r="GN4" s="244">
        <f t="shared" si="2"/>
        <v>292629.40097796998</v>
      </c>
    </row>
    <row r="5" spans="1:196" ht="37.5" customHeight="1" x14ac:dyDescent="0.45">
      <c r="A5" s="537" t="s">
        <v>272</v>
      </c>
      <c r="B5" s="538">
        <v>570.88</v>
      </c>
      <c r="C5" s="538">
        <v>803.09</v>
      </c>
      <c r="D5" s="538">
        <v>1412.7</v>
      </c>
      <c r="E5" s="538">
        <v>1686.6026999999999</v>
      </c>
      <c r="F5" s="538">
        <v>1648.357221458195</v>
      </c>
      <c r="G5" s="538">
        <v>1957.0827285601961</v>
      </c>
      <c r="H5" s="538">
        <v>1929.2745383211443</v>
      </c>
      <c r="I5" s="538">
        <v>2081.0349999999999</v>
      </c>
      <c r="J5" s="538">
        <v>1970.097</v>
      </c>
      <c r="K5" s="538">
        <v>2113.5771</v>
      </c>
      <c r="L5" s="538">
        <v>2105.8766999999998</v>
      </c>
      <c r="M5" s="538">
        <v>2231.3107</v>
      </c>
      <c r="N5" s="538">
        <v>2197.8682399999998</v>
      </c>
      <c r="O5" s="538">
        <v>2288.2521000000002</v>
      </c>
      <c r="P5" s="538">
        <v>2478.0329000000002</v>
      </c>
      <c r="Q5" s="538">
        <v>2732.3966999999998</v>
      </c>
      <c r="R5" s="539">
        <v>2963.7414995172808</v>
      </c>
      <c r="S5" s="539">
        <v>2994.2507000000001</v>
      </c>
      <c r="T5" s="538">
        <v>2942.0736000000002</v>
      </c>
      <c r="U5" s="538"/>
      <c r="V5" s="538">
        <v>3133.9792000000002</v>
      </c>
      <c r="W5" s="259">
        <v>3159.4220999999998</v>
      </c>
      <c r="X5" s="259">
        <v>3197.0077000000001</v>
      </c>
      <c r="Y5" s="259">
        <v>3274.1030999999998</v>
      </c>
      <c r="Z5" s="540">
        <v>3378.1612</v>
      </c>
      <c r="AA5" s="541">
        <v>3544.4457663770822</v>
      </c>
      <c r="AB5" s="339">
        <v>3702.6789943174367</v>
      </c>
      <c r="AC5" s="339">
        <v>3917.7199553303617</v>
      </c>
      <c r="AD5" s="339">
        <v>3969.5132509865693</v>
      </c>
      <c r="AE5" s="339">
        <v>4337.144589343844</v>
      </c>
      <c r="AF5" s="339"/>
      <c r="AG5" s="538">
        <v>4176.47111222074</v>
      </c>
      <c r="AH5" s="538">
        <v>4240.9051019468334</v>
      </c>
      <c r="AI5" s="538">
        <v>4071.9284236521821</v>
      </c>
      <c r="AJ5" s="538">
        <v>4536.7828465825924</v>
      </c>
      <c r="AK5" s="538">
        <v>4473.067985179473</v>
      </c>
      <c r="AL5" s="538">
        <v>4950.8170062191875</v>
      </c>
      <c r="AM5" s="538">
        <v>4735.1724727542714</v>
      </c>
      <c r="AN5" s="538">
        <v>4563.2633818343911</v>
      </c>
      <c r="AO5" s="538">
        <v>4589.3792011669093</v>
      </c>
      <c r="AP5" s="538">
        <v>4797.6996999416688</v>
      </c>
      <c r="AQ5" s="538">
        <v>5165.4490322910542</v>
      </c>
      <c r="AR5" s="538">
        <v>5532.9679726664581</v>
      </c>
      <c r="AS5" s="538"/>
      <c r="AT5" s="538">
        <v>5395.9163985742225</v>
      </c>
      <c r="AU5" s="538">
        <v>5575.7406456182171</v>
      </c>
      <c r="AV5" s="538">
        <v>5499.7954262087169</v>
      </c>
      <c r="AW5" s="538">
        <v>5742.3162218561529</v>
      </c>
      <c r="AX5" s="538">
        <v>5624.4705623624131</v>
      </c>
      <c r="AY5" s="538">
        <v>5739.154413546139</v>
      </c>
      <c r="AZ5" s="538">
        <v>6035.493134990551</v>
      </c>
      <c r="BA5" s="538">
        <v>6031.7796624575585</v>
      </c>
      <c r="BB5" s="538">
        <v>6508.3619145310295</v>
      </c>
      <c r="BC5" s="538">
        <v>6480.3155798436301</v>
      </c>
      <c r="BD5" s="538">
        <v>6459.2432989478166</v>
      </c>
      <c r="BE5" s="538">
        <v>6447.5470637997087</v>
      </c>
      <c r="BF5" s="538"/>
      <c r="BG5" s="539">
        <v>7170.2711312975616</v>
      </c>
      <c r="BH5" s="538">
        <v>7437.5166848036743</v>
      </c>
      <c r="BI5" s="538">
        <v>7608.1279158713869</v>
      </c>
      <c r="BJ5" s="538">
        <v>7636.7555990299998</v>
      </c>
      <c r="BK5" s="538">
        <v>7851.9503623499986</v>
      </c>
      <c r="BL5" s="538">
        <v>8881.0775427999997</v>
      </c>
      <c r="BM5" s="339">
        <v>8881.0775427999997</v>
      </c>
      <c r="BN5" s="339">
        <v>9068.1842332799988</v>
      </c>
      <c r="BO5" s="339">
        <v>8852.6622645600019</v>
      </c>
      <c r="BP5" s="342">
        <v>9037.7400134500003</v>
      </c>
      <c r="BQ5" s="342">
        <v>8984.1752571199995</v>
      </c>
      <c r="BR5" s="342">
        <v>9158.0387496300009</v>
      </c>
      <c r="BS5" s="342">
        <v>9088.1136813499979</v>
      </c>
      <c r="BT5" s="342">
        <v>9327.7533959399989</v>
      </c>
      <c r="BU5" s="342">
        <v>9642.6482114400005</v>
      </c>
      <c r="BV5" s="343">
        <v>9975.4514510700028</v>
      </c>
      <c r="BW5" s="343">
        <v>10379.296060219998</v>
      </c>
      <c r="BX5" s="542">
        <v>10810.784483130001</v>
      </c>
      <c r="BY5" s="344">
        <v>10131.645762390001</v>
      </c>
      <c r="BZ5" s="344">
        <v>10619.771130370002</v>
      </c>
      <c r="CA5" s="344">
        <v>10594.874257990001</v>
      </c>
      <c r="CB5" s="344">
        <v>11158.896901569999</v>
      </c>
      <c r="CC5" s="344">
        <v>12087.613850489999</v>
      </c>
      <c r="CD5" s="344">
        <v>10981.121469970003</v>
      </c>
      <c r="CE5" s="344">
        <v>10920.329683279999</v>
      </c>
      <c r="CF5" s="344">
        <v>11723.833894030002</v>
      </c>
      <c r="CG5" s="344">
        <v>11737.028478780001</v>
      </c>
      <c r="CH5" s="344">
        <v>12637.290479579997</v>
      </c>
      <c r="CI5" s="344">
        <v>13139.625136760002</v>
      </c>
      <c r="CJ5" s="344">
        <v>13132.110322069999</v>
      </c>
      <c r="CK5" s="344">
        <v>14824.039902020002</v>
      </c>
      <c r="CL5" s="344">
        <v>14197.366801600001</v>
      </c>
      <c r="CM5" s="344">
        <v>13760.589132120002</v>
      </c>
      <c r="CN5" s="344">
        <v>13975.934509999999</v>
      </c>
      <c r="CO5" s="344">
        <v>13573.373774420001</v>
      </c>
      <c r="CP5" s="344">
        <v>13709.333544690002</v>
      </c>
      <c r="CQ5" s="344">
        <v>15210.833512650002</v>
      </c>
      <c r="CR5" s="344">
        <v>14364.52391167</v>
      </c>
      <c r="CS5" s="344">
        <v>13795.103006569998</v>
      </c>
      <c r="CT5" s="344">
        <v>15452.343466049999</v>
      </c>
      <c r="CU5" s="344">
        <v>15330.146567349997</v>
      </c>
      <c r="CV5" s="347">
        <v>15371.857342609997</v>
      </c>
      <c r="CW5" s="344">
        <v>15787.057950819995</v>
      </c>
      <c r="CX5" s="344">
        <v>15309.604212240003</v>
      </c>
      <c r="CY5" s="344">
        <v>17017.260867309997</v>
      </c>
      <c r="CZ5" s="344">
        <v>18040.577482390003</v>
      </c>
      <c r="DA5" s="344">
        <v>18817.062550129998</v>
      </c>
      <c r="DB5" s="344">
        <v>17963.757629259995</v>
      </c>
      <c r="DC5" s="344">
        <v>19274.147017390002</v>
      </c>
      <c r="DD5" s="344">
        <v>19708.541445110004</v>
      </c>
      <c r="DE5" s="344">
        <v>19384.93280898</v>
      </c>
      <c r="DF5" s="344">
        <v>19364.458295329998</v>
      </c>
      <c r="DG5" s="344">
        <v>19341.103954519993</v>
      </c>
      <c r="DH5" s="347">
        <v>19161.904938839998</v>
      </c>
      <c r="DI5" s="346">
        <v>20628.540983899991</v>
      </c>
      <c r="DJ5" s="344">
        <v>21103.741945819998</v>
      </c>
      <c r="DK5" s="344">
        <v>20615.626272089998</v>
      </c>
      <c r="DL5" s="344">
        <v>21168.83735949</v>
      </c>
      <c r="DM5" s="344">
        <v>22810.396123589999</v>
      </c>
      <c r="DN5" s="344">
        <v>23190.078740059998</v>
      </c>
      <c r="DO5" s="344">
        <v>22140.483510180005</v>
      </c>
      <c r="DP5" s="344">
        <v>22824.522180789998</v>
      </c>
      <c r="DQ5" s="344">
        <v>24639.301231080004</v>
      </c>
      <c r="DR5" s="344">
        <v>24027.162703580001</v>
      </c>
      <c r="DS5" s="344">
        <v>25110.043646199993</v>
      </c>
      <c r="DT5" s="347">
        <v>24674.457811209999</v>
      </c>
      <c r="DU5" s="346">
        <v>24603.937644149999</v>
      </c>
      <c r="DV5" s="344">
        <v>25411.482766204026</v>
      </c>
      <c r="DW5" s="344">
        <v>26419.334299679998</v>
      </c>
      <c r="DX5" s="344">
        <v>26299.951226419998</v>
      </c>
      <c r="DY5" s="344">
        <v>28336.26919486</v>
      </c>
      <c r="DZ5" s="344">
        <v>29060.998153990004</v>
      </c>
      <c r="EA5" s="344">
        <v>28966.229034720003</v>
      </c>
      <c r="EB5" s="344">
        <v>28992.095634539994</v>
      </c>
      <c r="EC5" s="344">
        <v>31280.262606159991</v>
      </c>
      <c r="ED5" s="344">
        <v>30960.556279150002</v>
      </c>
      <c r="EE5" s="344">
        <v>33425.19561717</v>
      </c>
      <c r="EF5" s="347">
        <v>35004.284469329999</v>
      </c>
      <c r="EG5" s="346">
        <v>34403.576345020003</v>
      </c>
      <c r="EH5" s="344">
        <v>33548.366423350009</v>
      </c>
      <c r="EI5" s="344">
        <v>34621.326281669993</v>
      </c>
      <c r="EJ5" s="344">
        <v>33045.036916680001</v>
      </c>
      <c r="EK5" s="344">
        <v>34810.324777010006</v>
      </c>
      <c r="EL5" s="344">
        <v>36281.47503768</v>
      </c>
      <c r="EM5" s="344">
        <v>35618.727543140005</v>
      </c>
      <c r="EN5" s="344">
        <v>36954.525981769992</v>
      </c>
      <c r="EO5" s="344">
        <v>37055.51354996</v>
      </c>
      <c r="EP5" s="344">
        <v>38278.81148193001</v>
      </c>
      <c r="EQ5" s="344">
        <v>40931.315678600004</v>
      </c>
      <c r="ER5" s="347">
        <v>42209.852958509997</v>
      </c>
      <c r="ES5" s="346">
        <v>44083.251435639992</v>
      </c>
      <c r="ET5" s="344">
        <v>42037.876977709995</v>
      </c>
      <c r="EU5" s="344">
        <v>40991.731541680005</v>
      </c>
      <c r="EV5" s="344">
        <v>38589.883266661986</v>
      </c>
      <c r="EW5" s="344">
        <v>39781.04659780096</v>
      </c>
      <c r="EX5" s="344">
        <v>38996.613316209994</v>
      </c>
      <c r="EY5" s="344">
        <v>40048.481216739994</v>
      </c>
      <c r="EZ5" s="344">
        <v>40140.090942789997</v>
      </c>
      <c r="FA5" s="344">
        <v>39534.759490029988</v>
      </c>
      <c r="FB5" s="344">
        <v>44242.280965140009</v>
      </c>
      <c r="FC5" s="344">
        <v>45418.622970569995</v>
      </c>
      <c r="FD5" s="347">
        <v>49350.555288690011</v>
      </c>
      <c r="FE5" s="346">
        <v>52468.329326929997</v>
      </c>
      <c r="FF5" s="344">
        <v>54397.788322924534</v>
      </c>
      <c r="FG5" s="344">
        <v>55484.224813635767</v>
      </c>
      <c r="FH5" s="344">
        <v>58192.934794559995</v>
      </c>
      <c r="FI5" s="344">
        <v>55183.011971350017</v>
      </c>
      <c r="FJ5" s="344">
        <v>56414.598275619996</v>
      </c>
      <c r="FK5" s="344">
        <v>57386.801544969996</v>
      </c>
      <c r="FL5" s="344">
        <v>59652.232244489998</v>
      </c>
      <c r="FM5" s="344">
        <v>59443.938914930011</v>
      </c>
      <c r="FN5" s="344">
        <v>62765.950811250004</v>
      </c>
      <c r="FO5" s="344">
        <v>65789.483349969989</v>
      </c>
      <c r="FP5" s="347">
        <v>69077.633621679997</v>
      </c>
      <c r="FQ5" s="346">
        <v>71307.588473269992</v>
      </c>
      <c r="FR5" s="344">
        <v>73815.030534789985</v>
      </c>
      <c r="FS5" s="344">
        <v>74311.926394919996</v>
      </c>
      <c r="FT5" s="344">
        <v>76182.067401370005</v>
      </c>
      <c r="FU5" s="344">
        <v>79094.230700600005</v>
      </c>
      <c r="FV5" s="344">
        <v>80395.472217839982</v>
      </c>
      <c r="FW5" s="344">
        <v>80918.208901746024</v>
      </c>
      <c r="FX5" s="344">
        <v>83331.00941434002</v>
      </c>
      <c r="FY5" s="344">
        <v>90531.907388759995</v>
      </c>
      <c r="FZ5" s="344">
        <v>93275.199512370004</v>
      </c>
      <c r="GA5" s="344">
        <v>92508.895297830008</v>
      </c>
      <c r="GB5" s="347">
        <v>92989.467798359969</v>
      </c>
      <c r="GC5" s="346">
        <v>92347.515751430023</v>
      </c>
      <c r="GD5" s="344">
        <v>96078.386062949983</v>
      </c>
      <c r="GE5" s="344">
        <v>97954.63845145001</v>
      </c>
      <c r="GF5" s="344">
        <v>95915.098170700003</v>
      </c>
      <c r="GG5" s="344">
        <v>100705.51063146</v>
      </c>
      <c r="GH5" s="344">
        <v>100662.11665326</v>
      </c>
      <c r="GI5" s="344">
        <v>112963.7546194</v>
      </c>
      <c r="GJ5" s="344">
        <v>112792.34316811</v>
      </c>
      <c r="GK5" s="344">
        <v>107444.57545073</v>
      </c>
      <c r="GL5" s="344">
        <v>100737.60417070999</v>
      </c>
      <c r="GM5" s="344">
        <v>103108.29155222999</v>
      </c>
      <c r="GN5" s="347">
        <v>121042.26273183002</v>
      </c>
    </row>
    <row r="6" spans="1:196" ht="37.5" customHeight="1" x14ac:dyDescent="0.45">
      <c r="A6" s="537" t="s">
        <v>273</v>
      </c>
      <c r="B6" s="538">
        <v>653.26</v>
      </c>
      <c r="C6" s="538">
        <v>902.44</v>
      </c>
      <c r="D6" s="538">
        <v>992.9</v>
      </c>
      <c r="E6" s="538">
        <v>1816.8052</v>
      </c>
      <c r="F6" s="538">
        <v>2661.3413999999998</v>
      </c>
      <c r="G6" s="538">
        <v>2449.1988000000001</v>
      </c>
      <c r="H6" s="538">
        <v>2341.0520999999999</v>
      </c>
      <c r="I6" s="538">
        <v>2426.0551999999998</v>
      </c>
      <c r="J6" s="538">
        <v>2380.7269000000001</v>
      </c>
      <c r="K6" s="538">
        <v>2317.7802000000001</v>
      </c>
      <c r="L6" s="538">
        <v>2405.3533000000002</v>
      </c>
      <c r="M6" s="538">
        <v>2465.1127000000001</v>
      </c>
      <c r="N6" s="538">
        <v>2525.1952000000001</v>
      </c>
      <c r="O6" s="538">
        <v>2508.9196999999999</v>
      </c>
      <c r="P6" s="538">
        <v>2676.4654</v>
      </c>
      <c r="Q6" s="538">
        <v>2623.348</v>
      </c>
      <c r="R6" s="539">
        <v>2727.9052999999999</v>
      </c>
      <c r="S6" s="539">
        <v>2978.1089999999999</v>
      </c>
      <c r="T6" s="538">
        <v>3160.8622999999998</v>
      </c>
      <c r="U6" s="538"/>
      <c r="V6" s="538">
        <v>3268.9618</v>
      </c>
      <c r="W6" s="538">
        <v>3378.2316000000001</v>
      </c>
      <c r="X6" s="259">
        <v>3387.5338000000002</v>
      </c>
      <c r="Y6" s="259">
        <v>3669.6415999999999</v>
      </c>
      <c r="Z6" s="540">
        <v>3754.2379000000001</v>
      </c>
      <c r="AA6" s="541">
        <v>3712.7892410376317</v>
      </c>
      <c r="AB6" s="339">
        <v>3791.3866922220163</v>
      </c>
      <c r="AC6" s="339">
        <v>3811.2725990772083</v>
      </c>
      <c r="AD6" s="339">
        <v>4084.1238809808124</v>
      </c>
      <c r="AE6" s="339">
        <v>3954.1538078146314</v>
      </c>
      <c r="AF6" s="339"/>
      <c r="AG6" s="538">
        <v>4266.4657327104278</v>
      </c>
      <c r="AH6" s="538">
        <v>4500.7096764648695</v>
      </c>
      <c r="AI6" s="538">
        <v>4827.6811912361036</v>
      </c>
      <c r="AJ6" s="538">
        <v>4967.5412635214961</v>
      </c>
      <c r="AK6" s="538">
        <v>5212.4565748859332</v>
      </c>
      <c r="AL6" s="538">
        <v>5404.5297232273497</v>
      </c>
      <c r="AM6" s="538">
        <v>5045.2419619910761</v>
      </c>
      <c r="AN6" s="538">
        <v>5188.4131948495706</v>
      </c>
      <c r="AO6" s="538">
        <v>5352.4179240714702</v>
      </c>
      <c r="AP6" s="538">
        <v>5096.9622340782871</v>
      </c>
      <c r="AQ6" s="538">
        <v>4990.4265079145543</v>
      </c>
      <c r="AR6" s="538">
        <v>5116.796332281795</v>
      </c>
      <c r="AS6" s="538"/>
      <c r="AT6" s="538">
        <v>5148.0336826413059</v>
      </c>
      <c r="AU6" s="538">
        <v>5355.0720192813642</v>
      </c>
      <c r="AV6" s="538">
        <v>5509.5022610607066</v>
      </c>
      <c r="AW6" s="538">
        <v>5266.5730265975317</v>
      </c>
      <c r="AX6" s="538">
        <v>5414.0490853379961</v>
      </c>
      <c r="AY6" s="538">
        <v>5503.7886397082448</v>
      </c>
      <c r="AZ6" s="538">
        <v>5357.9775476224313</v>
      </c>
      <c r="BA6" s="538">
        <v>5404.7974883782163</v>
      </c>
      <c r="BB6" s="538">
        <v>5588.2537590536786</v>
      </c>
      <c r="BC6" s="538">
        <v>5555.5310095760524</v>
      </c>
      <c r="BD6" s="538">
        <v>5653.3830897348216</v>
      </c>
      <c r="BE6" s="538">
        <v>6245.0311257622798</v>
      </c>
      <c r="BF6" s="538"/>
      <c r="BG6" s="539">
        <v>6742.7539162286566</v>
      </c>
      <c r="BH6" s="538">
        <v>6923.2658502321829</v>
      </c>
      <c r="BI6" s="538">
        <v>7290.7794219298739</v>
      </c>
      <c r="BJ6" s="538">
        <v>7486.8574188100019</v>
      </c>
      <c r="BK6" s="538">
        <v>7603.5056269800007</v>
      </c>
      <c r="BL6" s="538">
        <v>9313.0034009399969</v>
      </c>
      <c r="BM6" s="339">
        <v>9313.0034009399969</v>
      </c>
      <c r="BN6" s="339">
        <v>10073.340844070004</v>
      </c>
      <c r="BO6" s="339">
        <v>10868.376487309997</v>
      </c>
      <c r="BP6" s="342">
        <v>11435.474675109999</v>
      </c>
      <c r="BQ6" s="342">
        <v>12141.232041469999</v>
      </c>
      <c r="BR6" s="342">
        <v>13634.419255749997</v>
      </c>
      <c r="BS6" s="342">
        <v>10216.579508139999</v>
      </c>
      <c r="BT6" s="342">
        <v>11687.508841729999</v>
      </c>
      <c r="BU6" s="342">
        <v>10978.320617400001</v>
      </c>
      <c r="BV6" s="343">
        <v>11166.07199472</v>
      </c>
      <c r="BW6" s="343">
        <v>11170.057189710002</v>
      </c>
      <c r="BX6" s="343">
        <v>11594.356454819999</v>
      </c>
      <c r="BY6" s="344">
        <v>11297.136927660002</v>
      </c>
      <c r="BZ6" s="344">
        <v>11769.839259260001</v>
      </c>
      <c r="CA6" s="344">
        <v>12084.109540449999</v>
      </c>
      <c r="CB6" s="344">
        <v>11752.852852430002</v>
      </c>
      <c r="CC6" s="344">
        <v>11931.591949070002</v>
      </c>
      <c r="CD6" s="344">
        <v>12017.6975219</v>
      </c>
      <c r="CE6" s="344">
        <v>12304.58680259</v>
      </c>
      <c r="CF6" s="344">
        <v>12272.123417759998</v>
      </c>
      <c r="CG6" s="344">
        <v>12236.25671996</v>
      </c>
      <c r="CH6" s="344">
        <v>12466.863022539999</v>
      </c>
      <c r="CI6" s="344">
        <v>12404.288447640003</v>
      </c>
      <c r="CJ6" s="344">
        <v>13239.616945760001</v>
      </c>
      <c r="CK6" s="344">
        <v>13847.837228969998</v>
      </c>
      <c r="CL6" s="344">
        <v>14659.846009239998</v>
      </c>
      <c r="CM6" s="344">
        <v>14090.588642320001</v>
      </c>
      <c r="CN6" s="344">
        <v>13301.821559919999</v>
      </c>
      <c r="CO6" s="344">
        <v>13804.903517459998</v>
      </c>
      <c r="CP6" s="344">
        <v>14110.561713119998</v>
      </c>
      <c r="CQ6" s="344">
        <v>14225.169259380005</v>
      </c>
      <c r="CR6" s="344">
        <v>14225.983260029998</v>
      </c>
      <c r="CS6" s="344">
        <v>14208.508587550001</v>
      </c>
      <c r="CT6" s="344">
        <v>14473.79661021</v>
      </c>
      <c r="CU6" s="344">
        <v>14308.330817280001</v>
      </c>
      <c r="CV6" s="347">
        <v>14105.576545439999</v>
      </c>
      <c r="CW6" s="344">
        <v>14087.838449250003</v>
      </c>
      <c r="CX6" s="344">
        <v>14371.807800240005</v>
      </c>
      <c r="CY6" s="344">
        <v>14383.005065919999</v>
      </c>
      <c r="CZ6" s="344">
        <v>14445.752613409997</v>
      </c>
      <c r="DA6" s="344">
        <v>14666.111355799998</v>
      </c>
      <c r="DB6" s="344">
        <v>15012.170700519999</v>
      </c>
      <c r="DC6" s="344">
        <v>16421.732897439997</v>
      </c>
      <c r="DD6" s="344">
        <v>16834.945070830003</v>
      </c>
      <c r="DE6" s="344">
        <v>17088.517563050002</v>
      </c>
      <c r="DF6" s="344">
        <v>16333.195594499995</v>
      </c>
      <c r="DG6" s="344">
        <v>16123.35966016</v>
      </c>
      <c r="DH6" s="347">
        <v>16125.557966389999</v>
      </c>
      <c r="DI6" s="346">
        <v>17073.974212949994</v>
      </c>
      <c r="DJ6" s="344">
        <v>18000.428893290002</v>
      </c>
      <c r="DK6" s="344">
        <v>18772.5871377</v>
      </c>
      <c r="DL6" s="344">
        <v>18305.781116089995</v>
      </c>
      <c r="DM6" s="344">
        <v>19212.958723839998</v>
      </c>
      <c r="DN6" s="344">
        <v>20508.29446542</v>
      </c>
      <c r="DO6" s="344">
        <v>19849.742457589997</v>
      </c>
      <c r="DP6" s="344">
        <v>20150.493703690001</v>
      </c>
      <c r="DQ6" s="344">
        <v>20921.096521140003</v>
      </c>
      <c r="DR6" s="344">
        <v>19652.09369397</v>
      </c>
      <c r="DS6" s="344">
        <v>21063.037533780003</v>
      </c>
      <c r="DT6" s="347">
        <v>23002.37333359</v>
      </c>
      <c r="DU6" s="346">
        <v>23372.714368770001</v>
      </c>
      <c r="DV6" s="344">
        <v>21963.762574458862</v>
      </c>
      <c r="DW6" s="344">
        <v>21807.183281410002</v>
      </c>
      <c r="DX6" s="344">
        <v>22614.768820650002</v>
      </c>
      <c r="DY6" s="344">
        <v>23324.714434109996</v>
      </c>
      <c r="DZ6" s="344">
        <v>23547.066918990004</v>
      </c>
      <c r="EA6" s="344">
        <v>23720.31513929</v>
      </c>
      <c r="EB6" s="344">
        <v>23802.579275109994</v>
      </c>
      <c r="EC6" s="344">
        <v>24270.363108449994</v>
      </c>
      <c r="ED6" s="344">
        <v>25026.301384530005</v>
      </c>
      <c r="EE6" s="344">
        <v>24888.132478980006</v>
      </c>
      <c r="EF6" s="347">
        <v>26030.066736920002</v>
      </c>
      <c r="EG6" s="346">
        <v>25350.871835179994</v>
      </c>
      <c r="EH6" s="344">
        <v>26396.305947019999</v>
      </c>
      <c r="EI6" s="344">
        <v>26219.211225400006</v>
      </c>
      <c r="EJ6" s="344">
        <v>26990.811351589997</v>
      </c>
      <c r="EK6" s="344">
        <v>27055.37487277</v>
      </c>
      <c r="EL6" s="344">
        <v>27680.630739539996</v>
      </c>
      <c r="EM6" s="344">
        <v>27805.965237810007</v>
      </c>
      <c r="EN6" s="344">
        <v>27466.797807910007</v>
      </c>
      <c r="EO6" s="344">
        <v>27757.898084570003</v>
      </c>
      <c r="EP6" s="344">
        <v>28102.334558980001</v>
      </c>
      <c r="EQ6" s="344">
        <v>28683.996183409992</v>
      </c>
      <c r="ER6" s="347">
        <v>29818.477049170004</v>
      </c>
      <c r="ES6" s="346">
        <v>29242.983456099999</v>
      </c>
      <c r="ET6" s="344">
        <v>32162.743336849999</v>
      </c>
      <c r="EU6" s="344">
        <v>36678.244232720004</v>
      </c>
      <c r="EV6" s="344">
        <v>37358.832026914359</v>
      </c>
      <c r="EW6" s="344">
        <v>37041.977231508703</v>
      </c>
      <c r="EX6" s="344">
        <v>38668.369627100001</v>
      </c>
      <c r="EY6" s="344">
        <v>41111.654176789998</v>
      </c>
      <c r="EZ6" s="344">
        <v>42221.94672113</v>
      </c>
      <c r="FA6" s="344">
        <v>49544.007822889995</v>
      </c>
      <c r="FB6" s="344">
        <v>65868.491747269989</v>
      </c>
      <c r="FC6" s="344">
        <v>66496.625266020012</v>
      </c>
      <c r="FD6" s="347">
        <v>45124.348049989996</v>
      </c>
      <c r="FE6" s="346">
        <v>57027.552236809999</v>
      </c>
      <c r="FF6" s="344">
        <v>58379.748512765866</v>
      </c>
      <c r="FG6" s="344">
        <v>58855.406124970716</v>
      </c>
      <c r="FH6" s="344">
        <v>57032.039308810003</v>
      </c>
      <c r="FI6" s="344">
        <v>57744.849249250008</v>
      </c>
      <c r="FJ6" s="344">
        <v>59550.052335820001</v>
      </c>
      <c r="FK6" s="344">
        <v>59672.453383080014</v>
      </c>
      <c r="FL6" s="344">
        <v>59629.315874230007</v>
      </c>
      <c r="FM6" s="344">
        <v>60514.50103259</v>
      </c>
      <c r="FN6" s="344">
        <v>61740.808316849994</v>
      </c>
      <c r="FO6" s="344">
        <v>63401.751803480009</v>
      </c>
      <c r="FP6" s="347">
        <v>64593.400565800002</v>
      </c>
      <c r="FQ6" s="346">
        <v>64554.07318082</v>
      </c>
      <c r="FR6" s="344">
        <v>68843.149293059978</v>
      </c>
      <c r="FS6" s="344">
        <v>70938.381364950008</v>
      </c>
      <c r="FT6" s="344">
        <v>72473.39838913003</v>
      </c>
      <c r="FU6" s="344">
        <v>77421.659650679998</v>
      </c>
      <c r="FV6" s="344">
        <v>77508.777566400022</v>
      </c>
      <c r="FW6" s="344">
        <v>78590.248179086309</v>
      </c>
      <c r="FX6" s="344">
        <v>79467.113322380028</v>
      </c>
      <c r="FY6" s="344">
        <v>81926.786023739987</v>
      </c>
      <c r="FZ6" s="344">
        <v>86496.390770239974</v>
      </c>
      <c r="GA6" s="344">
        <v>82037.837132419998</v>
      </c>
      <c r="GB6" s="347">
        <v>81976.839249150013</v>
      </c>
      <c r="GC6" s="346">
        <v>87935.996265419977</v>
      </c>
      <c r="GD6" s="344">
        <v>88109.355791010006</v>
      </c>
      <c r="GE6" s="344">
        <v>88175.60970270999</v>
      </c>
      <c r="GF6" s="344">
        <v>81788.476317879991</v>
      </c>
      <c r="GG6" s="344">
        <v>58289.377367890011</v>
      </c>
      <c r="GH6" s="344">
        <v>59803.628156899998</v>
      </c>
      <c r="GI6" s="344">
        <v>59888.682805260003</v>
      </c>
      <c r="GJ6" s="344">
        <v>67570.940938209998</v>
      </c>
      <c r="GK6" s="344">
        <v>76363.417334350001</v>
      </c>
      <c r="GL6" s="344">
        <v>68895.294236420013</v>
      </c>
      <c r="GM6" s="344">
        <v>70537.999974360006</v>
      </c>
      <c r="GN6" s="347">
        <v>69876.916255350006</v>
      </c>
    </row>
    <row r="7" spans="1:196" ht="37.5" customHeight="1" x14ac:dyDescent="0.45">
      <c r="A7" s="537" t="s">
        <v>274</v>
      </c>
      <c r="B7" s="538">
        <v>484.22</v>
      </c>
      <c r="C7" s="538">
        <v>694.28</v>
      </c>
      <c r="D7" s="538">
        <v>849.6</v>
      </c>
      <c r="E7" s="538">
        <v>964.09180000000003</v>
      </c>
      <c r="F7" s="538">
        <v>1256.5242180320001</v>
      </c>
      <c r="G7" s="538">
        <v>1267.1385</v>
      </c>
      <c r="H7" s="538">
        <v>1293.8141000000001</v>
      </c>
      <c r="I7" s="538">
        <v>1304.0074999999999</v>
      </c>
      <c r="J7" s="538">
        <v>1365.7814000000001</v>
      </c>
      <c r="K7" s="538">
        <v>1407.21</v>
      </c>
      <c r="L7" s="538">
        <v>1456.8366000000001</v>
      </c>
      <c r="M7" s="538">
        <v>1399.1776</v>
      </c>
      <c r="N7" s="538">
        <v>1522.97929</v>
      </c>
      <c r="O7" s="538">
        <v>1558.4293</v>
      </c>
      <c r="P7" s="538">
        <v>1649.5483999999999</v>
      </c>
      <c r="Q7" s="538">
        <v>1781.6165000000001</v>
      </c>
      <c r="R7" s="539">
        <v>1875.2447386859999</v>
      </c>
      <c r="S7" s="539">
        <v>1893.6569999999999</v>
      </c>
      <c r="T7" s="538">
        <v>1924.8217999999999</v>
      </c>
      <c r="U7" s="538"/>
      <c r="V7" s="538">
        <v>1969.7668000000001</v>
      </c>
      <c r="W7" s="538">
        <v>2040.8820000000001</v>
      </c>
      <c r="X7" s="259">
        <v>2085.8804</v>
      </c>
      <c r="Y7" s="259">
        <v>2134.8793000000001</v>
      </c>
      <c r="Z7" s="540">
        <v>2222.9755</v>
      </c>
      <c r="AA7" s="541">
        <v>2209.6049979899999</v>
      </c>
      <c r="AB7" s="339">
        <v>2259.6045408719997</v>
      </c>
      <c r="AC7" s="339">
        <v>2295.3564569789996</v>
      </c>
      <c r="AD7" s="339">
        <v>2395.0177163340009</v>
      </c>
      <c r="AE7" s="339">
        <v>2554.5202863989998</v>
      </c>
      <c r="AF7" s="339"/>
      <c r="AG7" s="538">
        <v>2577.5752100440004</v>
      </c>
      <c r="AH7" s="538">
        <v>2668.1005767829997</v>
      </c>
      <c r="AI7" s="538">
        <v>2699.7753470369989</v>
      </c>
      <c r="AJ7" s="538">
        <v>2695.5968613850005</v>
      </c>
      <c r="AK7" s="538">
        <v>2827.5155414169994</v>
      </c>
      <c r="AL7" s="538">
        <v>2894.8916589687074</v>
      </c>
      <c r="AM7" s="538">
        <v>2995.5963505540253</v>
      </c>
      <c r="AN7" s="538">
        <v>2995.1613887410272</v>
      </c>
      <c r="AO7" s="538">
        <v>2932.8267848679998</v>
      </c>
      <c r="AP7" s="538">
        <v>2995.817456572001</v>
      </c>
      <c r="AQ7" s="538">
        <v>3203.2441207220154</v>
      </c>
      <c r="AR7" s="538">
        <v>3339.8842344760228</v>
      </c>
      <c r="AS7" s="538"/>
      <c r="AT7" s="538">
        <v>3357.577561109028</v>
      </c>
      <c r="AU7" s="538">
        <v>3485.0245933570141</v>
      </c>
      <c r="AV7" s="538">
        <v>3418.3442217030251</v>
      </c>
      <c r="AW7" s="538">
        <v>3472.2920220070164</v>
      </c>
      <c r="AX7" s="538">
        <v>3460.8235088500146</v>
      </c>
      <c r="AY7" s="538">
        <v>3608.9283024403403</v>
      </c>
      <c r="AZ7" s="538">
        <v>3602.0910784850221</v>
      </c>
      <c r="BA7" s="538">
        <v>3541.8222520860263</v>
      </c>
      <c r="BB7" s="538">
        <v>3487.2847429090143</v>
      </c>
      <c r="BC7" s="538">
        <v>3505.9726130740173</v>
      </c>
      <c r="BD7" s="538">
        <v>3609.9959430050249</v>
      </c>
      <c r="BE7" s="538">
        <v>3785.2669861360214</v>
      </c>
      <c r="BF7" s="538"/>
      <c r="BG7" s="539">
        <v>3812.59697903697</v>
      </c>
      <c r="BH7" s="538">
        <v>3903.9537656683187</v>
      </c>
      <c r="BI7" s="538">
        <v>4044.6925476064889</v>
      </c>
      <c r="BJ7" s="538">
        <v>4058.86597351</v>
      </c>
      <c r="BK7" s="538">
        <v>4007.8989943300012</v>
      </c>
      <c r="BL7" s="538">
        <v>4406.6992828199991</v>
      </c>
      <c r="BM7" s="339">
        <v>4406.6992828199991</v>
      </c>
      <c r="BN7" s="339">
        <v>4707.4724538499986</v>
      </c>
      <c r="BO7" s="339">
        <v>4655.6675317099989</v>
      </c>
      <c r="BP7" s="342">
        <v>4821.9503776299989</v>
      </c>
      <c r="BQ7" s="342">
        <v>4794.3128571199995</v>
      </c>
      <c r="BR7" s="342">
        <v>5055.1321528800008</v>
      </c>
      <c r="BS7" s="342">
        <v>5183.6476081599994</v>
      </c>
      <c r="BT7" s="342">
        <v>5205.6624141000002</v>
      </c>
      <c r="BU7" s="342">
        <v>5289.2288871799992</v>
      </c>
      <c r="BV7" s="343">
        <v>5444.5243890799975</v>
      </c>
      <c r="BW7" s="343">
        <v>5504.1739557499995</v>
      </c>
      <c r="BX7" s="343">
        <v>5941.5464842799984</v>
      </c>
      <c r="BY7" s="344">
        <v>5993.2957047599984</v>
      </c>
      <c r="BZ7" s="344">
        <v>6049.1781658299997</v>
      </c>
      <c r="CA7" s="344">
        <v>6058.80788794</v>
      </c>
      <c r="CB7" s="344">
        <v>6198.6795384400002</v>
      </c>
      <c r="CC7" s="344">
        <v>6557.6233603000001</v>
      </c>
      <c r="CD7" s="344">
        <v>6767.5352685300004</v>
      </c>
      <c r="CE7" s="344">
        <v>6961.6996323899994</v>
      </c>
      <c r="CF7" s="344">
        <v>6572.1041975799999</v>
      </c>
      <c r="CG7" s="344">
        <v>6717.9131537800013</v>
      </c>
      <c r="CH7" s="344">
        <v>6852.5329010699988</v>
      </c>
      <c r="CI7" s="344">
        <v>7228.1799422600016</v>
      </c>
      <c r="CJ7" s="344">
        <v>7631.6852150699979</v>
      </c>
      <c r="CK7" s="344">
        <v>7499.3499496900013</v>
      </c>
      <c r="CL7" s="344">
        <v>7720.9745445899998</v>
      </c>
      <c r="CM7" s="344">
        <v>7802.7875139299995</v>
      </c>
      <c r="CN7" s="344">
        <v>7874.713748160003</v>
      </c>
      <c r="CO7" s="344">
        <v>7847.3669824099998</v>
      </c>
      <c r="CP7" s="344">
        <v>7942.0882133800023</v>
      </c>
      <c r="CQ7" s="344">
        <v>8134.2305249799983</v>
      </c>
      <c r="CR7" s="344">
        <v>8056.4346398899997</v>
      </c>
      <c r="CS7" s="344">
        <v>8289.5597096800011</v>
      </c>
      <c r="CT7" s="344">
        <v>8205.8647405700012</v>
      </c>
      <c r="CU7" s="344">
        <v>8256.4204854400014</v>
      </c>
      <c r="CV7" s="347">
        <v>8521.3975265799982</v>
      </c>
      <c r="CW7" s="344">
        <v>8493.0920482999973</v>
      </c>
      <c r="CX7" s="344">
        <v>8682.1188253400014</v>
      </c>
      <c r="CY7" s="344">
        <v>9029.445517780001</v>
      </c>
      <c r="CZ7" s="344">
        <v>9043.9499964600018</v>
      </c>
      <c r="DA7" s="344">
        <v>9074.5342693799976</v>
      </c>
      <c r="DB7" s="344">
        <v>9252.9669952299973</v>
      </c>
      <c r="DC7" s="344">
        <v>9440.3885793499994</v>
      </c>
      <c r="DD7" s="344">
        <v>9330.05129571</v>
      </c>
      <c r="DE7" s="344">
        <v>9528.5028818500014</v>
      </c>
      <c r="DF7" s="344">
        <v>9663.0998241300022</v>
      </c>
      <c r="DG7" s="344">
        <v>9887.4230860499993</v>
      </c>
      <c r="DH7" s="347">
        <v>10506.669684169998</v>
      </c>
      <c r="DI7" s="346">
        <v>10144.86851326</v>
      </c>
      <c r="DJ7" s="344">
        <v>10391.999791879998</v>
      </c>
      <c r="DK7" s="344">
        <v>10625.956744800002</v>
      </c>
      <c r="DL7" s="344">
        <v>10561.668264940001</v>
      </c>
      <c r="DM7" s="344">
        <v>10710.380124619998</v>
      </c>
      <c r="DN7" s="344">
        <v>11001.5002171</v>
      </c>
      <c r="DO7" s="344">
        <v>11068.98627614</v>
      </c>
      <c r="DP7" s="344">
        <v>11023.82323143</v>
      </c>
      <c r="DQ7" s="344">
        <v>11308.905657940004</v>
      </c>
      <c r="DR7" s="344">
        <v>11717.639288240001</v>
      </c>
      <c r="DS7" s="344">
        <v>12371.362976280001</v>
      </c>
      <c r="DT7" s="347">
        <v>13171.307794400003</v>
      </c>
      <c r="DU7" s="346">
        <v>13154.324186799999</v>
      </c>
      <c r="DV7" s="344">
        <v>13676.677398720341</v>
      </c>
      <c r="DW7" s="344">
        <v>13465.509696050001</v>
      </c>
      <c r="DX7" s="344">
        <v>13803.297150139999</v>
      </c>
      <c r="DY7" s="344">
        <v>14026.721003660001</v>
      </c>
      <c r="DZ7" s="344">
        <v>14336.477479040001</v>
      </c>
      <c r="EA7" s="344">
        <v>14778.258876379998</v>
      </c>
      <c r="EB7" s="344">
        <v>15423.045743269999</v>
      </c>
      <c r="EC7" s="344">
        <v>17427.68463734987</v>
      </c>
      <c r="ED7" s="344">
        <v>17390.030620350004</v>
      </c>
      <c r="EE7" s="344">
        <v>17831.59735326</v>
      </c>
      <c r="EF7" s="347">
        <v>17928.902214459587</v>
      </c>
      <c r="EG7" s="346">
        <v>18119.911083819999</v>
      </c>
      <c r="EH7" s="344">
        <v>18655.296016810003</v>
      </c>
      <c r="EI7" s="344">
        <v>18479.171360470005</v>
      </c>
      <c r="EJ7" s="344">
        <v>18410.88308852</v>
      </c>
      <c r="EK7" s="344">
        <v>18491.530357979998</v>
      </c>
      <c r="EL7" s="344">
        <v>18415.642829449996</v>
      </c>
      <c r="EM7" s="344">
        <v>18506.39262345</v>
      </c>
      <c r="EN7" s="344">
        <v>18489.278274969998</v>
      </c>
      <c r="EO7" s="344">
        <v>18919.348748259999</v>
      </c>
      <c r="EP7" s="344">
        <v>19094.473074760001</v>
      </c>
      <c r="EQ7" s="344">
        <v>19450.311619920001</v>
      </c>
      <c r="ER7" s="347">
        <v>19682.373502980005</v>
      </c>
      <c r="ES7" s="346">
        <v>19732.376667379998</v>
      </c>
      <c r="ET7" s="344">
        <v>19399.722542800002</v>
      </c>
      <c r="EU7" s="344">
        <v>19725.536516400003</v>
      </c>
      <c r="EV7" s="344">
        <v>20499.922372429792</v>
      </c>
      <c r="EW7" s="344">
        <v>20401.401586483589</v>
      </c>
      <c r="EX7" s="344">
        <v>20801.258818450002</v>
      </c>
      <c r="EY7" s="344">
        <v>20976.408385660001</v>
      </c>
      <c r="EZ7" s="344">
        <v>21173.684654250002</v>
      </c>
      <c r="FA7" s="344">
        <v>21715.791525529992</v>
      </c>
      <c r="FB7" s="344">
        <v>22100.715117370004</v>
      </c>
      <c r="FC7" s="344">
        <v>24125.620258430001</v>
      </c>
      <c r="FD7" s="347">
        <v>25188.265249979999</v>
      </c>
      <c r="FE7" s="346">
        <v>26227.038136930001</v>
      </c>
      <c r="FF7" s="344">
        <v>27712.245087599396</v>
      </c>
      <c r="FG7" s="344">
        <v>28427.199293345566</v>
      </c>
      <c r="FH7" s="344">
        <v>28364.725877540004</v>
      </c>
      <c r="FI7" s="344">
        <v>28519.330292189999</v>
      </c>
      <c r="FJ7" s="344">
        <v>28667.374099949993</v>
      </c>
      <c r="FK7" s="344">
        <v>29264.904961269993</v>
      </c>
      <c r="FL7" s="344">
        <v>29173.324138080006</v>
      </c>
      <c r="FM7" s="344">
        <v>30056.766277269995</v>
      </c>
      <c r="FN7" s="344">
        <v>30627.425092749989</v>
      </c>
      <c r="FO7" s="344">
        <v>31252.780361579993</v>
      </c>
      <c r="FP7" s="347">
        <v>32479.08696638</v>
      </c>
      <c r="FQ7" s="346">
        <v>33116.963960749992</v>
      </c>
      <c r="FR7" s="344">
        <v>33696.822669639994</v>
      </c>
      <c r="FS7" s="344">
        <v>35026.320136659997</v>
      </c>
      <c r="FT7" s="344">
        <v>36380.972654640005</v>
      </c>
      <c r="FU7" s="344">
        <v>37261.507572799994</v>
      </c>
      <c r="FV7" s="344">
        <v>38857.630547280009</v>
      </c>
      <c r="FW7" s="344">
        <v>40283.940410270574</v>
      </c>
      <c r="FX7" s="344">
        <v>41302.027414210017</v>
      </c>
      <c r="FY7" s="344">
        <v>43142.536976980002</v>
      </c>
      <c r="FZ7" s="344">
        <v>44506.79643699999</v>
      </c>
      <c r="GA7" s="344">
        <v>46370.310759630011</v>
      </c>
      <c r="GB7" s="347">
        <v>48356.464600449995</v>
      </c>
      <c r="GC7" s="346">
        <v>48473.422239209984</v>
      </c>
      <c r="GD7" s="344">
        <v>48118.351604390002</v>
      </c>
      <c r="GE7" s="344">
        <v>49626.510353480015</v>
      </c>
      <c r="GF7" s="344">
        <v>50766.772713269995</v>
      </c>
      <c r="GG7" s="344">
        <v>51972.927559560005</v>
      </c>
      <c r="GH7" s="344">
        <v>51223.579937530005</v>
      </c>
      <c r="GI7" s="344">
        <v>52186.785252000001</v>
      </c>
      <c r="GJ7" s="344">
        <v>52133.31692066</v>
      </c>
      <c r="GK7" s="344">
        <v>52449.446645349999</v>
      </c>
      <c r="GL7" s="344">
        <v>54029.473346630009</v>
      </c>
      <c r="GM7" s="344">
        <v>54966.205883420007</v>
      </c>
      <c r="GN7" s="347">
        <v>59083.210382189995</v>
      </c>
    </row>
    <row r="8" spans="1:196" ht="37.5" customHeight="1" x14ac:dyDescent="0.45">
      <c r="A8" s="537" t="s">
        <v>275</v>
      </c>
      <c r="B8" s="538">
        <v>292.67</v>
      </c>
      <c r="C8" s="538">
        <v>466.81</v>
      </c>
      <c r="D8" s="538">
        <v>837.6</v>
      </c>
      <c r="E8" s="538">
        <v>1246.1104</v>
      </c>
      <c r="F8" s="538">
        <v>1825.9118111863568</v>
      </c>
      <c r="G8" s="538">
        <v>1865.7596788000899</v>
      </c>
      <c r="H8" s="538">
        <v>1914.6350290609855</v>
      </c>
      <c r="I8" s="538">
        <v>2072.0493999999999</v>
      </c>
      <c r="J8" s="538">
        <v>1988.3145999999999</v>
      </c>
      <c r="K8" s="538">
        <v>1959.6179</v>
      </c>
      <c r="L8" s="538">
        <v>2262.5636</v>
      </c>
      <c r="M8" s="538">
        <v>2060.3782999999999</v>
      </c>
      <c r="N8" s="538">
        <v>1934.8425500000001</v>
      </c>
      <c r="O8" s="538">
        <v>1988.3294800000001</v>
      </c>
      <c r="P8" s="538">
        <v>2140.5162</v>
      </c>
      <c r="Q8" s="538">
        <v>2315.4319999999998</v>
      </c>
      <c r="R8" s="539">
        <v>2284.18927108956</v>
      </c>
      <c r="S8" s="539">
        <v>2207.5286999999998</v>
      </c>
      <c r="T8" s="538">
        <v>2224.0255000000002</v>
      </c>
      <c r="U8" s="538"/>
      <c r="V8" s="538">
        <v>2278.5772999999999</v>
      </c>
      <c r="W8" s="538">
        <v>2230.5666999999999</v>
      </c>
      <c r="X8" s="259">
        <v>2331.9938000000002</v>
      </c>
      <c r="Y8" s="259">
        <v>2343.5455000000002</v>
      </c>
      <c r="Z8" s="540">
        <v>2279.8728000000001</v>
      </c>
      <c r="AA8" s="541">
        <v>2303.242155522501</v>
      </c>
      <c r="AB8" s="339">
        <v>2268.107731760113</v>
      </c>
      <c r="AC8" s="339">
        <v>2370.3770521467259</v>
      </c>
      <c r="AD8" s="339">
        <v>2283.4782281751304</v>
      </c>
      <c r="AE8" s="339">
        <v>2520.5996742154884</v>
      </c>
      <c r="AF8" s="339"/>
      <c r="AG8" s="538">
        <v>2378.3543424264617</v>
      </c>
      <c r="AH8" s="538">
        <v>2398.6731609936755</v>
      </c>
      <c r="AI8" s="538">
        <v>2408.6375411888712</v>
      </c>
      <c r="AJ8" s="538">
        <v>2539.2909461677186</v>
      </c>
      <c r="AK8" s="538">
        <v>2532.3998662203403</v>
      </c>
      <c r="AL8" s="538">
        <v>2446.429879845397</v>
      </c>
      <c r="AM8" s="538">
        <v>2413.1721521662071</v>
      </c>
      <c r="AN8" s="538">
        <v>2595.5333273763781</v>
      </c>
      <c r="AO8" s="538">
        <v>2479.1766151465599</v>
      </c>
      <c r="AP8" s="538">
        <v>2474.5335976892752</v>
      </c>
      <c r="AQ8" s="538">
        <v>2725.5964824122721</v>
      </c>
      <c r="AR8" s="538">
        <v>2738.4980810573597</v>
      </c>
      <c r="AS8" s="538"/>
      <c r="AT8" s="538">
        <v>2714.0157998283389</v>
      </c>
      <c r="AU8" s="538">
        <v>2573.1847688251873</v>
      </c>
      <c r="AV8" s="538">
        <v>3007.0961622048899</v>
      </c>
      <c r="AW8" s="538">
        <v>3112.8033239420056</v>
      </c>
      <c r="AX8" s="538">
        <v>3100.5109573608743</v>
      </c>
      <c r="AY8" s="538">
        <v>2919.1624243949336</v>
      </c>
      <c r="AZ8" s="538">
        <v>2757.807815730866</v>
      </c>
      <c r="BA8" s="538">
        <v>2795.4912423109749</v>
      </c>
      <c r="BB8" s="538">
        <v>3051.4556025429974</v>
      </c>
      <c r="BC8" s="538">
        <v>3249.4530033379156</v>
      </c>
      <c r="BD8" s="538">
        <v>3539.0998911099009</v>
      </c>
      <c r="BE8" s="538">
        <v>3654.5038199053033</v>
      </c>
      <c r="BF8" s="538"/>
      <c r="BG8" s="539">
        <v>3492.8892669790307</v>
      </c>
      <c r="BH8" s="538">
        <v>3666.1090158096767</v>
      </c>
      <c r="BI8" s="538">
        <v>4020.1825381988933</v>
      </c>
      <c r="BJ8" s="538">
        <v>3852.1126711600009</v>
      </c>
      <c r="BK8" s="538">
        <v>4105.2645635499994</v>
      </c>
      <c r="BL8" s="538">
        <v>5316.4957119800019</v>
      </c>
      <c r="BM8" s="339">
        <v>5316.4957119800019</v>
      </c>
      <c r="BN8" s="339">
        <v>5543.1588424500014</v>
      </c>
      <c r="BO8" s="339">
        <v>5326.551836730001</v>
      </c>
      <c r="BP8" s="342">
        <v>5360.3744068300011</v>
      </c>
      <c r="BQ8" s="342">
        <v>5581.7485045099993</v>
      </c>
      <c r="BR8" s="342">
        <v>4998.9199279300001</v>
      </c>
      <c r="BS8" s="342">
        <v>4660.9407278199988</v>
      </c>
      <c r="BT8" s="342">
        <v>5131.9104045899994</v>
      </c>
      <c r="BU8" s="342">
        <v>5159.9125524299998</v>
      </c>
      <c r="BV8" s="343">
        <v>5287.6372628899999</v>
      </c>
      <c r="BW8" s="343">
        <v>5612.1478171399995</v>
      </c>
      <c r="BX8" s="343">
        <v>6095.6171167399998</v>
      </c>
      <c r="BY8" s="344">
        <v>5955.6394728399982</v>
      </c>
      <c r="BZ8" s="344">
        <v>6052.3673006400004</v>
      </c>
      <c r="CA8" s="344">
        <v>6084.6092799100006</v>
      </c>
      <c r="CB8" s="344">
        <v>6145.4446326200004</v>
      </c>
      <c r="CC8" s="344">
        <v>6086.5383238400009</v>
      </c>
      <c r="CD8" s="344">
        <v>6408.0082838699991</v>
      </c>
      <c r="CE8" s="344">
        <v>6453.722846900002</v>
      </c>
      <c r="CF8" s="344">
        <v>6598.2414148099988</v>
      </c>
      <c r="CG8" s="344">
        <v>6710.6874190499993</v>
      </c>
      <c r="CH8" s="344">
        <v>6854.2372354000008</v>
      </c>
      <c r="CI8" s="344">
        <v>7109.5638156499999</v>
      </c>
      <c r="CJ8" s="344">
        <v>8711.9832587300007</v>
      </c>
      <c r="CK8" s="344">
        <v>9502.5397684299987</v>
      </c>
      <c r="CL8" s="344">
        <v>9471.553818790002</v>
      </c>
      <c r="CM8" s="344">
        <v>9916.728952540001</v>
      </c>
      <c r="CN8" s="344">
        <v>9999.2503060999989</v>
      </c>
      <c r="CO8" s="344">
        <v>10363.372980669999</v>
      </c>
      <c r="CP8" s="344">
        <v>10907.065498</v>
      </c>
      <c r="CQ8" s="344">
        <v>10844.67646932</v>
      </c>
      <c r="CR8" s="344">
        <v>10324.449691049998</v>
      </c>
      <c r="CS8" s="344">
        <v>10600.528932359997</v>
      </c>
      <c r="CT8" s="344">
        <v>10679.8531341</v>
      </c>
      <c r="CU8" s="344">
        <v>11266.856547359997</v>
      </c>
      <c r="CV8" s="347">
        <v>12017.690292739999</v>
      </c>
      <c r="CW8" s="344">
        <v>12108.096766950002</v>
      </c>
      <c r="CX8" s="344">
        <v>12201.507042570003</v>
      </c>
      <c r="CY8" s="344">
        <v>11670.645764019997</v>
      </c>
      <c r="CZ8" s="344">
        <v>11772.690539009998</v>
      </c>
      <c r="DA8" s="344">
        <v>11635.380041380002</v>
      </c>
      <c r="DB8" s="344">
        <v>11694.630923979999</v>
      </c>
      <c r="DC8" s="344">
        <v>11908.254352600003</v>
      </c>
      <c r="DD8" s="344">
        <v>12836.117819190002</v>
      </c>
      <c r="DE8" s="344">
        <v>13378.735335330002</v>
      </c>
      <c r="DF8" s="344">
        <v>13627.505723440001</v>
      </c>
      <c r="DG8" s="344">
        <v>13743.556486670002</v>
      </c>
      <c r="DH8" s="347">
        <v>13488.316972980001</v>
      </c>
      <c r="DI8" s="346">
        <v>14268.775270889999</v>
      </c>
      <c r="DJ8" s="344">
        <v>14331.92268025</v>
      </c>
      <c r="DK8" s="344">
        <v>12831.38679715</v>
      </c>
      <c r="DL8" s="344">
        <v>13338.651092030002</v>
      </c>
      <c r="DM8" s="344">
        <v>13469.664837390001</v>
      </c>
      <c r="DN8" s="344">
        <v>13368.29146067</v>
      </c>
      <c r="DO8" s="344">
        <v>13294.52274595</v>
      </c>
      <c r="DP8" s="344">
        <v>12401.09421005</v>
      </c>
      <c r="DQ8" s="344">
        <v>12749.16824275</v>
      </c>
      <c r="DR8" s="344">
        <v>13594.33671055</v>
      </c>
      <c r="DS8" s="344">
        <v>12689.119747209999</v>
      </c>
      <c r="DT8" s="347">
        <v>12482.83529171</v>
      </c>
      <c r="DU8" s="346">
        <v>12054.169161700001</v>
      </c>
      <c r="DV8" s="344">
        <v>11914.78456407864</v>
      </c>
      <c r="DW8" s="344">
        <v>12159.315086029999</v>
      </c>
      <c r="DX8" s="344">
        <v>11950.884480380002</v>
      </c>
      <c r="DY8" s="344">
        <v>12433.106793199997</v>
      </c>
      <c r="DZ8" s="344">
        <v>12644.491369110001</v>
      </c>
      <c r="EA8" s="344">
        <v>12472.577210730002</v>
      </c>
      <c r="EB8" s="344">
        <v>12723.008355260001</v>
      </c>
      <c r="EC8" s="344">
        <v>13733.093672559999</v>
      </c>
      <c r="ED8" s="344">
        <v>14578.856603579998</v>
      </c>
      <c r="EE8" s="344">
        <v>14748.47595826</v>
      </c>
      <c r="EF8" s="347">
        <v>14973.184880330002</v>
      </c>
      <c r="EG8" s="346">
        <v>14401.637689859997</v>
      </c>
      <c r="EH8" s="344">
        <v>14710.357847410001</v>
      </c>
      <c r="EI8" s="344">
        <v>14871.397817259998</v>
      </c>
      <c r="EJ8" s="344">
        <v>15056.332761570002</v>
      </c>
      <c r="EK8" s="344">
        <v>15085.413052519998</v>
      </c>
      <c r="EL8" s="344">
        <v>15163.3553264</v>
      </c>
      <c r="EM8" s="344">
        <v>16304.9611215</v>
      </c>
      <c r="EN8" s="344">
        <v>15764.028988940001</v>
      </c>
      <c r="EO8" s="344">
        <v>15771.805976859998</v>
      </c>
      <c r="EP8" s="344">
        <v>16709.40824122</v>
      </c>
      <c r="EQ8" s="344">
        <v>16250.779072419999</v>
      </c>
      <c r="ER8" s="347">
        <v>15625.626865010001</v>
      </c>
      <c r="ES8" s="346">
        <v>15217.776468509997</v>
      </c>
      <c r="ET8" s="344">
        <v>15967.997093350003</v>
      </c>
      <c r="EU8" s="344">
        <v>16326.211881150002</v>
      </c>
      <c r="EV8" s="344">
        <v>15999.160439835614</v>
      </c>
      <c r="EW8" s="344">
        <v>16164.184330491333</v>
      </c>
      <c r="EX8" s="344">
        <v>18029.891990889995</v>
      </c>
      <c r="EY8" s="344">
        <v>18556.217463402339</v>
      </c>
      <c r="EZ8" s="344">
        <v>18823.452367380003</v>
      </c>
      <c r="FA8" s="344">
        <v>18461.083484890001</v>
      </c>
      <c r="FB8" s="344">
        <v>19205.022034179998</v>
      </c>
      <c r="FC8" s="344">
        <v>20912.585839360003</v>
      </c>
      <c r="FD8" s="347">
        <v>20422.634292590003</v>
      </c>
      <c r="FE8" s="346">
        <v>21550.229272319993</v>
      </c>
      <c r="FF8" s="344">
        <v>22096.202072055505</v>
      </c>
      <c r="FG8" s="344">
        <v>23361.536675279862</v>
      </c>
      <c r="FH8" s="344">
        <v>23779.75657822</v>
      </c>
      <c r="FI8" s="344">
        <v>25534.460047719997</v>
      </c>
      <c r="FJ8" s="344">
        <v>24593.026099030001</v>
      </c>
      <c r="FK8" s="344">
        <v>26440.555468789993</v>
      </c>
      <c r="FL8" s="344">
        <v>26349.914908990006</v>
      </c>
      <c r="FM8" s="344">
        <v>27175.691604689993</v>
      </c>
      <c r="FN8" s="344">
        <v>28162.491627579995</v>
      </c>
      <c r="FO8" s="344">
        <v>29368.263305000004</v>
      </c>
      <c r="FP8" s="347">
        <v>29763.786884160003</v>
      </c>
      <c r="FQ8" s="346">
        <v>30554.665776170001</v>
      </c>
      <c r="FR8" s="344">
        <v>30240.900800050007</v>
      </c>
      <c r="FS8" s="344">
        <v>30545.565795949999</v>
      </c>
      <c r="FT8" s="344">
        <v>32215.061142659997</v>
      </c>
      <c r="FU8" s="344">
        <v>28301.657624380001</v>
      </c>
      <c r="FV8" s="344">
        <v>28291.967254959996</v>
      </c>
      <c r="FW8" s="344">
        <v>29233.71980831711</v>
      </c>
      <c r="FX8" s="344">
        <v>30048.00848144</v>
      </c>
      <c r="FY8" s="344">
        <v>30082.818263879999</v>
      </c>
      <c r="FZ8" s="344">
        <v>30015.649751289999</v>
      </c>
      <c r="GA8" s="344">
        <v>30766.772932240001</v>
      </c>
      <c r="GB8" s="347">
        <v>29991.598889140001</v>
      </c>
      <c r="GC8" s="346">
        <v>30331.93728093</v>
      </c>
      <c r="GD8" s="344">
        <v>32337.192180800001</v>
      </c>
      <c r="GE8" s="344">
        <v>33329.148416340002</v>
      </c>
      <c r="GF8" s="344">
        <v>36476.600505709997</v>
      </c>
      <c r="GG8" s="344">
        <v>39266.547442819996</v>
      </c>
      <c r="GH8" s="344">
        <v>40742.202177460007</v>
      </c>
      <c r="GI8" s="344">
        <v>41607.36911752</v>
      </c>
      <c r="GJ8" s="344">
        <v>40782.928527869997</v>
      </c>
      <c r="GK8" s="344">
        <v>40047.650634760001</v>
      </c>
      <c r="GL8" s="344">
        <v>43221.513442889998</v>
      </c>
      <c r="GM8" s="344">
        <v>43056.636730449995</v>
      </c>
      <c r="GN8" s="347">
        <v>42627.011608599998</v>
      </c>
    </row>
    <row r="9" spans="1:196" s="543" customFormat="1" ht="37.5" customHeight="1" x14ac:dyDescent="0.45">
      <c r="A9" s="532" t="s">
        <v>276</v>
      </c>
      <c r="B9" s="533">
        <v>226.47</v>
      </c>
      <c r="C9" s="533">
        <v>322.95999999999998</v>
      </c>
      <c r="D9" s="533">
        <v>348.1</v>
      </c>
      <c r="E9" s="533">
        <v>638.74630000000002</v>
      </c>
      <c r="F9" s="533">
        <v>651.12559999999996</v>
      </c>
      <c r="G9" s="533">
        <v>700.0308</v>
      </c>
      <c r="H9" s="533">
        <v>721.85029999999995</v>
      </c>
      <c r="I9" s="533">
        <v>761.66390000000001</v>
      </c>
      <c r="J9" s="533">
        <v>766.71510000000001</v>
      </c>
      <c r="K9" s="533">
        <v>763.00850000000003</v>
      </c>
      <c r="L9" s="533">
        <v>729.79629999999997</v>
      </c>
      <c r="M9" s="533">
        <v>652.15800000000002</v>
      </c>
      <c r="N9" s="533">
        <v>694.44640000000004</v>
      </c>
      <c r="O9" s="533">
        <v>814.30930000000001</v>
      </c>
      <c r="P9" s="533">
        <v>824.99969999999996</v>
      </c>
      <c r="Q9" s="533">
        <v>814.08399999999995</v>
      </c>
      <c r="R9" s="534">
        <v>722.41539999999998</v>
      </c>
      <c r="S9" s="533">
        <v>749.03250000000003</v>
      </c>
      <c r="T9" s="533">
        <v>783.75850000000003</v>
      </c>
      <c r="U9" s="533"/>
      <c r="V9" s="533">
        <v>804.46969999999999</v>
      </c>
      <c r="W9" s="533">
        <v>893.49839999999995</v>
      </c>
      <c r="X9" s="533">
        <v>886.73950000000002</v>
      </c>
      <c r="Y9" s="533">
        <v>863.42930000000001</v>
      </c>
      <c r="Z9" s="533">
        <v>903.94730000000004</v>
      </c>
      <c r="AA9" s="535">
        <v>767.50353986589516</v>
      </c>
      <c r="AB9" s="356">
        <v>851.24744997035964</v>
      </c>
      <c r="AC9" s="356">
        <v>1179.1894191458557</v>
      </c>
      <c r="AD9" s="356">
        <v>1229.6684126191708</v>
      </c>
      <c r="AE9" s="356">
        <v>889.40935529251203</v>
      </c>
      <c r="AF9" s="356"/>
      <c r="AG9" s="533">
        <v>933.96371961381794</v>
      </c>
      <c r="AH9" s="533">
        <v>898.24552108014598</v>
      </c>
      <c r="AI9" s="533">
        <v>847.94087378151198</v>
      </c>
      <c r="AJ9" s="533">
        <v>714.10356987476212</v>
      </c>
      <c r="AK9" s="533">
        <v>1017.3655095159679</v>
      </c>
      <c r="AL9" s="533">
        <v>909.87319419737901</v>
      </c>
      <c r="AM9" s="533">
        <v>861.36938064078504</v>
      </c>
      <c r="AN9" s="533">
        <v>843.40061040603996</v>
      </c>
      <c r="AO9" s="533">
        <v>837.66509332316025</v>
      </c>
      <c r="AP9" s="533">
        <v>978.85670101192409</v>
      </c>
      <c r="AQ9" s="533">
        <v>963.12726958446012</v>
      </c>
      <c r="AR9" s="533">
        <v>698.15093593023994</v>
      </c>
      <c r="AS9" s="533"/>
      <c r="AT9" s="533">
        <v>692.90122599676386</v>
      </c>
      <c r="AU9" s="533">
        <v>920.39403753216084</v>
      </c>
      <c r="AV9" s="533">
        <v>786.01931100695003</v>
      </c>
      <c r="AW9" s="533">
        <v>820.09631867721407</v>
      </c>
      <c r="AX9" s="533">
        <v>837.44966796394294</v>
      </c>
      <c r="AY9" s="533">
        <v>755.6207734897539</v>
      </c>
      <c r="AZ9" s="533">
        <v>817.15954061558989</v>
      </c>
      <c r="BA9" s="533">
        <v>803.45035294236379</v>
      </c>
      <c r="BB9" s="533">
        <v>743.52195605964118</v>
      </c>
      <c r="BC9" s="533">
        <v>1060.396779058548</v>
      </c>
      <c r="BD9" s="533">
        <v>1050.4310159511529</v>
      </c>
      <c r="BE9" s="533">
        <v>880.89516734959989</v>
      </c>
      <c r="BF9" s="533"/>
      <c r="BG9" s="534">
        <v>836.09403259794806</v>
      </c>
      <c r="BH9" s="533">
        <v>896.26045174754699</v>
      </c>
      <c r="BI9" s="533">
        <v>830.00469730460713</v>
      </c>
      <c r="BJ9" s="533">
        <v>878.59580574000029</v>
      </c>
      <c r="BK9" s="533">
        <v>950.35269854000001</v>
      </c>
      <c r="BL9" s="533">
        <v>1260.67070141</v>
      </c>
      <c r="BM9" s="356">
        <v>1260.67070141</v>
      </c>
      <c r="BN9" s="356">
        <v>1098.4627248699999</v>
      </c>
      <c r="BO9" s="356">
        <v>1439.3394647800001</v>
      </c>
      <c r="BP9" s="367">
        <v>1334.84953857</v>
      </c>
      <c r="BQ9" s="367">
        <v>1508.8437515199998</v>
      </c>
      <c r="BR9" s="367">
        <v>1343.1145489599999</v>
      </c>
      <c r="BS9" s="367">
        <v>981.81783061000021</v>
      </c>
      <c r="BT9" s="367">
        <v>1041.9827013000001</v>
      </c>
      <c r="BU9" s="367">
        <v>1112.5475020199999</v>
      </c>
      <c r="BV9" s="368">
        <v>2171.5337608700002</v>
      </c>
      <c r="BW9" s="368">
        <v>2571.4447582800003</v>
      </c>
      <c r="BX9" s="368">
        <v>2433.0090591099997</v>
      </c>
      <c r="BY9" s="243">
        <v>2266.1139782099999</v>
      </c>
      <c r="BZ9" s="243">
        <v>1627.9458603599999</v>
      </c>
      <c r="CA9" s="243">
        <v>1760.7159407200004</v>
      </c>
      <c r="CB9" s="243">
        <v>1901.1599064500001</v>
      </c>
      <c r="CC9" s="243">
        <v>1870.9233236800003</v>
      </c>
      <c r="CD9" s="243">
        <v>1482.2385375199997</v>
      </c>
      <c r="CE9" s="243">
        <v>1673.7538082600001</v>
      </c>
      <c r="CF9" s="243">
        <v>1952.39898623</v>
      </c>
      <c r="CG9" s="243">
        <v>1912.8099461500001</v>
      </c>
      <c r="CH9" s="243">
        <v>2157.8602990199997</v>
      </c>
      <c r="CI9" s="243">
        <v>2384.7200400000002</v>
      </c>
      <c r="CJ9" s="243">
        <v>2231.3584858100003</v>
      </c>
      <c r="CK9" s="243">
        <v>1724.3861083300001</v>
      </c>
      <c r="CL9" s="243">
        <v>1711.0845006100001</v>
      </c>
      <c r="CM9" s="243">
        <v>1750.4685249099998</v>
      </c>
      <c r="CN9" s="243">
        <v>2186.7417760600001</v>
      </c>
      <c r="CO9" s="243">
        <v>2156.3646048600003</v>
      </c>
      <c r="CP9" s="243">
        <v>2691.5561123799998</v>
      </c>
      <c r="CQ9" s="243">
        <v>2421.6801784600002</v>
      </c>
      <c r="CR9" s="243">
        <v>2362.9320085600002</v>
      </c>
      <c r="CS9" s="243">
        <v>2067.08401306</v>
      </c>
      <c r="CT9" s="243">
        <v>2441.5908848500003</v>
      </c>
      <c r="CU9" s="243">
        <v>2599.9170167800003</v>
      </c>
      <c r="CV9" s="244">
        <v>2777.6341642399998</v>
      </c>
      <c r="CW9" s="243">
        <v>3076.07355327</v>
      </c>
      <c r="CX9" s="243">
        <v>2960.5951363699996</v>
      </c>
      <c r="CY9" s="243">
        <v>3126.5418643100002</v>
      </c>
      <c r="CZ9" s="243">
        <v>2884.8732464999998</v>
      </c>
      <c r="DA9" s="243">
        <v>2727.3467988900002</v>
      </c>
      <c r="DB9" s="243">
        <v>2396.10632063</v>
      </c>
      <c r="DC9" s="243">
        <v>2434.9443135699994</v>
      </c>
      <c r="DD9" s="243">
        <v>2875.3773320300002</v>
      </c>
      <c r="DE9" s="243">
        <v>2201.5684888299998</v>
      </c>
      <c r="DF9" s="243">
        <v>2676.1121319099998</v>
      </c>
      <c r="DG9" s="243">
        <v>2991.4892928100003</v>
      </c>
      <c r="DH9" s="244">
        <v>2608.3946551800004</v>
      </c>
      <c r="DI9" s="331">
        <v>2325.3230609100005</v>
      </c>
      <c r="DJ9" s="243">
        <v>2316.4317185499999</v>
      </c>
      <c r="DK9" s="243">
        <v>3378.8145896200003</v>
      </c>
      <c r="DL9" s="243">
        <v>3607.6945742099992</v>
      </c>
      <c r="DM9" s="243">
        <v>1711.1271181899999</v>
      </c>
      <c r="DN9" s="243">
        <v>1914.92558371</v>
      </c>
      <c r="DO9" s="243">
        <v>2011.4271469800001</v>
      </c>
      <c r="DP9" s="243">
        <v>1978.6999827700001</v>
      </c>
      <c r="DQ9" s="243">
        <v>2167.59561906</v>
      </c>
      <c r="DR9" s="243">
        <v>2816.6954977199998</v>
      </c>
      <c r="DS9" s="243">
        <v>2822.4567120199995</v>
      </c>
      <c r="DT9" s="244">
        <v>2599.0423325799998</v>
      </c>
      <c r="DU9" s="331">
        <v>2293.0760666300002</v>
      </c>
      <c r="DV9" s="243">
        <v>2589.6548739099994</v>
      </c>
      <c r="DW9" s="243">
        <v>2492.5119840400007</v>
      </c>
      <c r="DX9" s="243">
        <v>2440.7563317500003</v>
      </c>
      <c r="DY9" s="243">
        <v>2911.5335855200001</v>
      </c>
      <c r="DZ9" s="243">
        <v>3083.7508160700008</v>
      </c>
      <c r="EA9" s="243">
        <v>2899.5030646800001</v>
      </c>
      <c r="EB9" s="243">
        <v>2889.8935349000003</v>
      </c>
      <c r="EC9" s="243">
        <v>2807.0056082099995</v>
      </c>
      <c r="ED9" s="243">
        <v>3741.4194479799999</v>
      </c>
      <c r="EE9" s="243">
        <v>2974.1636609699995</v>
      </c>
      <c r="EF9" s="244">
        <v>2321.4466742699997</v>
      </c>
      <c r="EG9" s="331">
        <v>2226.5458193899999</v>
      </c>
      <c r="EH9" s="243">
        <v>2271.5091620800004</v>
      </c>
      <c r="EI9" s="243">
        <v>2440.0300108100005</v>
      </c>
      <c r="EJ9" s="243">
        <v>2088.6387667799995</v>
      </c>
      <c r="EK9" s="243">
        <v>2131.6469859899998</v>
      </c>
      <c r="EL9" s="243">
        <v>2182.3129092499994</v>
      </c>
      <c r="EM9" s="243">
        <v>2030.2420743499999</v>
      </c>
      <c r="EN9" s="243">
        <v>2509.0917881135529</v>
      </c>
      <c r="EO9" s="243">
        <v>2328.1612717600001</v>
      </c>
      <c r="EP9" s="243">
        <v>3498.5503448600007</v>
      </c>
      <c r="EQ9" s="243">
        <v>2856.4544872399997</v>
      </c>
      <c r="ER9" s="244">
        <v>2197.61005823</v>
      </c>
      <c r="ES9" s="331">
        <v>3130.6656159099994</v>
      </c>
      <c r="ET9" s="243">
        <v>2435.9229587399996</v>
      </c>
      <c r="EU9" s="243">
        <v>2592.6957460799999</v>
      </c>
      <c r="EV9" s="243">
        <v>2645.8768139700001</v>
      </c>
      <c r="EW9" s="243">
        <v>2324.1053254500002</v>
      </c>
      <c r="EX9" s="243">
        <v>2244.1104854300002</v>
      </c>
      <c r="EY9" s="243">
        <v>2604.0898603199998</v>
      </c>
      <c r="EZ9" s="243">
        <v>2636.2147720299999</v>
      </c>
      <c r="FA9" s="243">
        <v>2518.3103827</v>
      </c>
      <c r="FB9" s="243">
        <v>4863.3317160999995</v>
      </c>
      <c r="FC9" s="243">
        <v>3847.4688133899999</v>
      </c>
      <c r="FD9" s="244">
        <v>3805.0432659099988</v>
      </c>
      <c r="FE9" s="331">
        <v>3487.1955943900002</v>
      </c>
      <c r="FF9" s="243">
        <v>3423.8631459268345</v>
      </c>
      <c r="FG9" s="243">
        <v>4372.6947114958075</v>
      </c>
      <c r="FH9" s="243">
        <v>3529.2589808199996</v>
      </c>
      <c r="FI9" s="243">
        <f>FI10+FI11+FI12</f>
        <v>3060.5068829799998</v>
      </c>
      <c r="FJ9" s="243">
        <f t="shared" ref="FJ9:FP9" si="3">FJ10+FJ11+FJ12</f>
        <v>3940.3519345700006</v>
      </c>
      <c r="FK9" s="243">
        <f t="shared" si="3"/>
        <v>3266.3704677999999</v>
      </c>
      <c r="FL9" s="243">
        <f t="shared" si="3"/>
        <v>2827.4113296099999</v>
      </c>
      <c r="FM9" s="243">
        <f t="shared" si="3"/>
        <v>4526.9678385300012</v>
      </c>
      <c r="FN9" s="243">
        <f t="shared" si="3"/>
        <v>3305.58460044</v>
      </c>
      <c r="FO9" s="243">
        <f t="shared" si="3"/>
        <v>3232.1930159000003</v>
      </c>
      <c r="FP9" s="244">
        <f t="shared" si="3"/>
        <v>3856.0686734599999</v>
      </c>
      <c r="FQ9" s="331">
        <f>FQ10+FQ11+FQ12</f>
        <v>3831.0690101000009</v>
      </c>
      <c r="FR9" s="243">
        <f t="shared" ref="FR9:GM9" si="4">FR10+FR11+FR12</f>
        <v>3417.7424993999994</v>
      </c>
      <c r="FS9" s="243">
        <f t="shared" si="4"/>
        <v>4040.475200750001</v>
      </c>
      <c r="FT9" s="243">
        <f t="shared" si="4"/>
        <v>3929.0139612600005</v>
      </c>
      <c r="FU9" s="243">
        <f t="shared" si="4"/>
        <v>3886.8917683700001</v>
      </c>
      <c r="FV9" s="243">
        <f t="shared" si="4"/>
        <v>4379.0328111500003</v>
      </c>
      <c r="FW9" s="243">
        <f t="shared" si="4"/>
        <v>4479.9421898399996</v>
      </c>
      <c r="FX9" s="243">
        <f t="shared" si="4"/>
        <v>4013.6032378599994</v>
      </c>
      <c r="FY9" s="243">
        <f t="shared" si="4"/>
        <v>5485.16742901</v>
      </c>
      <c r="FZ9" s="243">
        <f t="shared" si="4"/>
        <v>5816.8264672200012</v>
      </c>
      <c r="GA9" s="243">
        <f t="shared" si="4"/>
        <v>5027.0431233299996</v>
      </c>
      <c r="GB9" s="244">
        <f t="shared" si="4"/>
        <v>4711.8269201999992</v>
      </c>
      <c r="GC9" s="331">
        <f t="shared" si="4"/>
        <v>3739.4806393999993</v>
      </c>
      <c r="GD9" s="243">
        <f t="shared" si="4"/>
        <v>4048.9545644600003</v>
      </c>
      <c r="GE9" s="243">
        <f t="shared" si="4"/>
        <v>4933.44926923</v>
      </c>
      <c r="GF9" s="243">
        <f t="shared" si="4"/>
        <v>6012.8950151000008</v>
      </c>
      <c r="GG9" s="243">
        <f t="shared" si="4"/>
        <v>5596.2706457500008</v>
      </c>
      <c r="GH9" s="243">
        <f t="shared" si="4"/>
        <v>6606.9401424600001</v>
      </c>
      <c r="GI9" s="243">
        <f t="shared" si="4"/>
        <v>6408.7677346</v>
      </c>
      <c r="GJ9" s="243">
        <f t="shared" si="4"/>
        <v>4884.0450055199999</v>
      </c>
      <c r="GK9" s="243">
        <f t="shared" si="4"/>
        <v>9772.5814840900002</v>
      </c>
      <c r="GL9" s="243">
        <f t="shared" si="4"/>
        <v>10818.11272723</v>
      </c>
      <c r="GM9" s="243">
        <f t="shared" si="4"/>
        <v>12453.114787890001</v>
      </c>
      <c r="GN9" s="244">
        <f>GN10+GN11+GN12</f>
        <v>8379.2061532000025</v>
      </c>
    </row>
    <row r="10" spans="1:196" ht="37.5" customHeight="1" x14ac:dyDescent="0.45">
      <c r="A10" s="537" t="s">
        <v>272</v>
      </c>
      <c r="B10" s="538">
        <v>172.98</v>
      </c>
      <c r="C10" s="538">
        <v>251.07</v>
      </c>
      <c r="D10" s="538">
        <v>208.8</v>
      </c>
      <c r="E10" s="538">
        <v>406.23099999999999</v>
      </c>
      <c r="F10" s="538">
        <v>331.23079999999999</v>
      </c>
      <c r="G10" s="538">
        <v>359.57119999999998</v>
      </c>
      <c r="H10" s="538">
        <v>311.5591</v>
      </c>
      <c r="I10" s="538">
        <v>338.5917</v>
      </c>
      <c r="J10" s="538">
        <v>346.10840000000002</v>
      </c>
      <c r="K10" s="538">
        <v>334.8039</v>
      </c>
      <c r="L10" s="538">
        <v>324.57839999999999</v>
      </c>
      <c r="M10" s="538">
        <v>304.52269999999999</v>
      </c>
      <c r="N10" s="538">
        <v>329.16890000000001</v>
      </c>
      <c r="O10" s="538">
        <v>354.53</v>
      </c>
      <c r="P10" s="538">
        <v>424.01150000000001</v>
      </c>
      <c r="Q10" s="538">
        <v>426.54270000000002</v>
      </c>
      <c r="R10" s="539">
        <v>348.57429999999999</v>
      </c>
      <c r="S10" s="538">
        <v>383.15030000000002</v>
      </c>
      <c r="T10" s="538">
        <v>428.65379999999999</v>
      </c>
      <c r="U10" s="538"/>
      <c r="V10" s="538">
        <v>426.9101</v>
      </c>
      <c r="W10" s="538">
        <v>477.41359999999997</v>
      </c>
      <c r="X10" s="538">
        <v>502.20729999999998</v>
      </c>
      <c r="Y10" s="538">
        <v>470.35309999999998</v>
      </c>
      <c r="Z10" s="538">
        <v>501.74990000000003</v>
      </c>
      <c r="AA10" s="541">
        <v>395.8597399709451</v>
      </c>
      <c r="AB10" s="339">
        <v>483.40284046035964</v>
      </c>
      <c r="AC10" s="339">
        <v>800.37945448736582</v>
      </c>
      <c r="AD10" s="339">
        <v>774.53242126630084</v>
      </c>
      <c r="AE10" s="339">
        <v>437.89397102061196</v>
      </c>
      <c r="AF10" s="339"/>
      <c r="AG10" s="538">
        <v>534.82949586161806</v>
      </c>
      <c r="AH10" s="538">
        <v>449.94644157634588</v>
      </c>
      <c r="AI10" s="538">
        <v>409.06288734785198</v>
      </c>
      <c r="AJ10" s="538">
        <v>372.49592143480209</v>
      </c>
      <c r="AK10" s="538">
        <v>568.62652465596796</v>
      </c>
      <c r="AL10" s="538">
        <v>519.08364467737908</v>
      </c>
      <c r="AM10" s="538">
        <v>459.10280739580509</v>
      </c>
      <c r="AN10" s="538">
        <v>530.99836526925003</v>
      </c>
      <c r="AO10" s="538">
        <v>475.53112782316003</v>
      </c>
      <c r="AP10" s="538">
        <v>653.05275696805404</v>
      </c>
      <c r="AQ10" s="538">
        <v>602.84265469318007</v>
      </c>
      <c r="AR10" s="538">
        <v>430.00928096807996</v>
      </c>
      <c r="AS10" s="538"/>
      <c r="AT10" s="538">
        <v>384.08945108824395</v>
      </c>
      <c r="AU10" s="538">
        <v>577.53619400464095</v>
      </c>
      <c r="AV10" s="538">
        <v>463.11874644945004</v>
      </c>
      <c r="AW10" s="538">
        <v>516.525475211394</v>
      </c>
      <c r="AX10" s="538">
        <v>492.79930014198305</v>
      </c>
      <c r="AY10" s="538">
        <v>435.41216249940391</v>
      </c>
      <c r="AZ10" s="538">
        <v>508.01128446433989</v>
      </c>
      <c r="BA10" s="538">
        <v>459.36644322311395</v>
      </c>
      <c r="BB10" s="538">
        <v>424.71377150588114</v>
      </c>
      <c r="BC10" s="538">
        <v>604.66986984542791</v>
      </c>
      <c r="BD10" s="538">
        <v>571.01406068803306</v>
      </c>
      <c r="BE10" s="538">
        <v>531.19594903247992</v>
      </c>
      <c r="BF10" s="538"/>
      <c r="BG10" s="539">
        <v>579.82880472219802</v>
      </c>
      <c r="BH10" s="538">
        <v>601.45470147330695</v>
      </c>
      <c r="BI10" s="538">
        <v>611.19023301503717</v>
      </c>
      <c r="BJ10" s="538">
        <v>585.77994219000027</v>
      </c>
      <c r="BK10" s="538">
        <v>598.79088692000005</v>
      </c>
      <c r="BL10" s="538">
        <v>711.30322200000001</v>
      </c>
      <c r="BM10" s="339">
        <v>711.30322200000001</v>
      </c>
      <c r="BN10" s="339">
        <v>739.16975782999975</v>
      </c>
      <c r="BO10" s="339">
        <v>818.93341415000009</v>
      </c>
      <c r="BP10" s="342">
        <v>662.77587209000001</v>
      </c>
      <c r="BQ10" s="342">
        <v>930.56511635999993</v>
      </c>
      <c r="BR10" s="342">
        <v>820.64962095999988</v>
      </c>
      <c r="BS10" s="342">
        <v>541.43255694000015</v>
      </c>
      <c r="BT10" s="342">
        <v>563.87171892000003</v>
      </c>
      <c r="BU10" s="342">
        <v>537.93793838000011</v>
      </c>
      <c r="BV10" s="343">
        <v>700.04999481000016</v>
      </c>
      <c r="BW10" s="343">
        <v>645.01032814000007</v>
      </c>
      <c r="BX10" s="343">
        <v>627.53788988999997</v>
      </c>
      <c r="BY10" s="344">
        <v>763.39674472999991</v>
      </c>
      <c r="BZ10" s="344">
        <v>625.21663932999991</v>
      </c>
      <c r="CA10" s="344">
        <v>758.89507855000011</v>
      </c>
      <c r="CB10" s="344">
        <v>768.93800038000006</v>
      </c>
      <c r="CC10" s="344">
        <v>926.05228973000021</v>
      </c>
      <c r="CD10" s="344">
        <v>722.65885643999991</v>
      </c>
      <c r="CE10" s="344">
        <v>806.1571588600001</v>
      </c>
      <c r="CF10" s="344">
        <v>1142.06736456</v>
      </c>
      <c r="CG10" s="344">
        <v>1066.3349025800001</v>
      </c>
      <c r="CH10" s="344">
        <v>1293.7913240299999</v>
      </c>
      <c r="CI10" s="344">
        <v>1660.91285892</v>
      </c>
      <c r="CJ10" s="344">
        <v>1198.93320085</v>
      </c>
      <c r="CK10" s="344">
        <v>1036.28236911</v>
      </c>
      <c r="CL10" s="344">
        <v>1018.91018682</v>
      </c>
      <c r="CM10" s="344">
        <v>1127.1189618799999</v>
      </c>
      <c r="CN10" s="344">
        <v>1260.1114373700002</v>
      </c>
      <c r="CO10" s="344">
        <v>1297.0508398000002</v>
      </c>
      <c r="CP10" s="344">
        <v>1391.1796810999999</v>
      </c>
      <c r="CQ10" s="344">
        <v>1338.4452065500002</v>
      </c>
      <c r="CR10" s="344">
        <v>1276.5724710900001</v>
      </c>
      <c r="CS10" s="344">
        <v>1177.8994068899999</v>
      </c>
      <c r="CT10" s="344">
        <v>1258.1832141900004</v>
      </c>
      <c r="CU10" s="344">
        <v>1387.1535785800002</v>
      </c>
      <c r="CV10" s="347">
        <v>1097.32706491</v>
      </c>
      <c r="CW10" s="344">
        <v>1339.7432023000003</v>
      </c>
      <c r="CX10" s="344">
        <v>1290.2045188499999</v>
      </c>
      <c r="CY10" s="344">
        <v>1333.6495270100002</v>
      </c>
      <c r="CZ10" s="344">
        <v>1309.49251828</v>
      </c>
      <c r="DA10" s="344">
        <v>1250.8010983900001</v>
      </c>
      <c r="DB10" s="344">
        <v>1088.3946396599999</v>
      </c>
      <c r="DC10" s="344">
        <v>1134.63474346</v>
      </c>
      <c r="DD10" s="344">
        <v>1593.7897090000001</v>
      </c>
      <c r="DE10" s="344">
        <v>1442.9760536399997</v>
      </c>
      <c r="DF10" s="344">
        <v>870.30583890000037</v>
      </c>
      <c r="DG10" s="344">
        <v>1133.0250886000003</v>
      </c>
      <c r="DH10" s="347">
        <v>994.1611042699999</v>
      </c>
      <c r="DI10" s="346">
        <v>982.68987777999996</v>
      </c>
      <c r="DJ10" s="344">
        <v>1013.2309383099998</v>
      </c>
      <c r="DK10" s="344">
        <v>2115.5058211599999</v>
      </c>
      <c r="DL10" s="344">
        <v>1887.3609691199995</v>
      </c>
      <c r="DM10" s="344">
        <v>1076.4455921599999</v>
      </c>
      <c r="DN10" s="344">
        <v>1348.6635364899998</v>
      </c>
      <c r="DO10" s="344">
        <v>1517.9199277500002</v>
      </c>
      <c r="DP10" s="344">
        <v>1321.3681561100002</v>
      </c>
      <c r="DQ10" s="344">
        <v>1365.0089076800002</v>
      </c>
      <c r="DR10" s="344">
        <v>1671.3546890800001</v>
      </c>
      <c r="DS10" s="344">
        <v>1634.8679391399996</v>
      </c>
      <c r="DT10" s="347">
        <v>1775.8009271799995</v>
      </c>
      <c r="DU10" s="346">
        <v>1572.4589128100004</v>
      </c>
      <c r="DV10" s="344">
        <v>1883.0268882799999</v>
      </c>
      <c r="DW10" s="344">
        <v>1710.4997065300004</v>
      </c>
      <c r="DX10" s="344">
        <v>1738.7326819100003</v>
      </c>
      <c r="DY10" s="344">
        <v>1924.7232342500001</v>
      </c>
      <c r="DZ10" s="344">
        <v>1797.5590843000002</v>
      </c>
      <c r="EA10" s="344">
        <v>1582.7675418600002</v>
      </c>
      <c r="EB10" s="344">
        <v>1590.7075093600001</v>
      </c>
      <c r="EC10" s="344">
        <v>1842.2146224299995</v>
      </c>
      <c r="ED10" s="344">
        <v>2379.3821013299998</v>
      </c>
      <c r="EE10" s="344">
        <v>2007.3371328299995</v>
      </c>
      <c r="EF10" s="347">
        <v>1557.9586119799999</v>
      </c>
      <c r="EG10" s="346">
        <v>1468.49499122</v>
      </c>
      <c r="EH10" s="344">
        <v>1553.0833935100002</v>
      </c>
      <c r="EI10" s="344">
        <v>1712.7209255500002</v>
      </c>
      <c r="EJ10" s="344">
        <v>1399.6126768199997</v>
      </c>
      <c r="EK10" s="344">
        <v>1531.36975659</v>
      </c>
      <c r="EL10" s="344">
        <v>1471.7296277899995</v>
      </c>
      <c r="EM10" s="344">
        <v>1329.4464561999998</v>
      </c>
      <c r="EN10" s="344">
        <v>1629.1147126999999</v>
      </c>
      <c r="EO10" s="344">
        <v>1334.5393134600001</v>
      </c>
      <c r="EP10" s="344">
        <v>1632.71093922</v>
      </c>
      <c r="EQ10" s="344">
        <v>1570.6038106599999</v>
      </c>
      <c r="ER10" s="347">
        <v>1157.6485206600003</v>
      </c>
      <c r="ES10" s="346">
        <v>2045.8443092399996</v>
      </c>
      <c r="ET10" s="344">
        <v>1463.2940751499998</v>
      </c>
      <c r="EU10" s="344">
        <v>1512.2493763299999</v>
      </c>
      <c r="EV10" s="344">
        <v>1613.9004358500001</v>
      </c>
      <c r="EW10" s="344">
        <v>1351.8132189700002</v>
      </c>
      <c r="EX10" s="344">
        <v>1504.0509034500001</v>
      </c>
      <c r="EY10" s="344">
        <v>1816.1618742799999</v>
      </c>
      <c r="EZ10" s="344">
        <v>1457.81102977</v>
      </c>
      <c r="FA10" s="344">
        <v>1753.5806733799998</v>
      </c>
      <c r="FB10" s="344">
        <v>4153.0188053100001</v>
      </c>
      <c r="FC10" s="344">
        <v>2610.4284350199996</v>
      </c>
      <c r="FD10" s="347">
        <v>2757.6285025999987</v>
      </c>
      <c r="FE10" s="346">
        <v>2511.9937634600001</v>
      </c>
      <c r="FF10" s="344">
        <v>1944.6460595344799</v>
      </c>
      <c r="FG10" s="344">
        <v>2990.1221264701767</v>
      </c>
      <c r="FH10" s="344">
        <v>2700.6404850999998</v>
      </c>
      <c r="FI10" s="344">
        <v>2194.7504904999996</v>
      </c>
      <c r="FJ10" s="344">
        <v>3227.5164892600005</v>
      </c>
      <c r="FK10" s="344">
        <v>2562.2247474400001</v>
      </c>
      <c r="FL10" s="344">
        <v>2038.75912298</v>
      </c>
      <c r="FM10" s="344">
        <v>3512.9687364300012</v>
      </c>
      <c r="FN10" s="344">
        <v>2576.5900838699999</v>
      </c>
      <c r="FO10" s="344">
        <v>2590.2476267300003</v>
      </c>
      <c r="FP10" s="347">
        <v>2457.5858259399993</v>
      </c>
      <c r="FQ10" s="346">
        <v>2818.3993278100006</v>
      </c>
      <c r="FR10" s="344">
        <v>2343.5732549299996</v>
      </c>
      <c r="FS10" s="344">
        <v>3151.4110281800008</v>
      </c>
      <c r="FT10" s="344">
        <v>2763.4707016200005</v>
      </c>
      <c r="FU10" s="344">
        <v>2879.7351882799999</v>
      </c>
      <c r="FV10" s="344">
        <v>3626.1283594000001</v>
      </c>
      <c r="FW10" s="344">
        <v>3395.8266963800002</v>
      </c>
      <c r="FX10" s="344">
        <v>2772.4796618599994</v>
      </c>
      <c r="FY10" s="344">
        <v>3802.5220600499997</v>
      </c>
      <c r="FZ10" s="344">
        <v>4355.6440005400009</v>
      </c>
      <c r="GA10" s="344">
        <v>3747.9283710099999</v>
      </c>
      <c r="GB10" s="347">
        <v>3565.4299603899995</v>
      </c>
      <c r="GC10" s="346">
        <v>2727.8536418099993</v>
      </c>
      <c r="GD10" s="344">
        <v>2785.5215974000002</v>
      </c>
      <c r="GE10" s="344">
        <v>3775.4221051300001</v>
      </c>
      <c r="GF10" s="344">
        <v>4720.5794068200012</v>
      </c>
      <c r="GG10" s="344">
        <v>4353.9845325800006</v>
      </c>
      <c r="GH10" s="344">
        <v>4960.83033402</v>
      </c>
      <c r="GI10" s="344">
        <v>4784.9000832499996</v>
      </c>
      <c r="GJ10" s="344">
        <v>3747.79466813</v>
      </c>
      <c r="GK10" s="344">
        <v>8363.3248029299994</v>
      </c>
      <c r="GL10" s="344">
        <v>9715.3140075600004</v>
      </c>
      <c r="GM10" s="344">
        <v>11227.562233510002</v>
      </c>
      <c r="GN10" s="347">
        <v>7266.8944536000017</v>
      </c>
    </row>
    <row r="11" spans="1:196" ht="37.5" customHeight="1" x14ac:dyDescent="0.45">
      <c r="A11" s="537" t="s">
        <v>274</v>
      </c>
      <c r="B11" s="538">
        <v>0.82</v>
      </c>
      <c r="C11" s="538">
        <v>1.39</v>
      </c>
      <c r="D11" s="538">
        <v>1.1000000000000001</v>
      </c>
      <c r="E11" s="538">
        <v>1.2661</v>
      </c>
      <c r="F11" s="538">
        <v>1.1379999999999999</v>
      </c>
      <c r="G11" s="538">
        <v>1.4925999999999999</v>
      </c>
      <c r="H11" s="538">
        <v>2.4241000000000001</v>
      </c>
      <c r="I11" s="538">
        <v>2.3515000000000001</v>
      </c>
      <c r="J11" s="538">
        <v>2.2080000000000002</v>
      </c>
      <c r="K11" s="538">
        <v>2.1267</v>
      </c>
      <c r="L11" s="538">
        <v>0.1066</v>
      </c>
      <c r="M11" s="538">
        <v>0.88470000000000004</v>
      </c>
      <c r="N11" s="538">
        <v>1.3168200000000001</v>
      </c>
      <c r="O11" s="538">
        <v>2.8035000000000001</v>
      </c>
      <c r="P11" s="538">
        <v>3.3597000000000001</v>
      </c>
      <c r="Q11" s="538">
        <v>3.7494999999999998</v>
      </c>
      <c r="R11" s="539">
        <v>2.3344999999999998</v>
      </c>
      <c r="S11" s="538">
        <v>3.3321000000000001</v>
      </c>
      <c r="T11" s="538">
        <v>2.2231999999999998</v>
      </c>
      <c r="U11" s="538"/>
      <c r="V11" s="538">
        <v>2.3812000000000002</v>
      </c>
      <c r="W11" s="538">
        <v>0.74150000000000005</v>
      </c>
      <c r="X11" s="538">
        <v>1.2053</v>
      </c>
      <c r="Y11" s="538">
        <v>1.871</v>
      </c>
      <c r="Z11" s="538">
        <v>0.77259999999999995</v>
      </c>
      <c r="AA11" s="541">
        <v>1.2600013300000001</v>
      </c>
      <c r="AB11" s="339">
        <v>3.0507518499999997</v>
      </c>
      <c r="AC11" s="339">
        <v>3.71045056</v>
      </c>
      <c r="AD11" s="339">
        <v>5.6544162599999996</v>
      </c>
      <c r="AE11" s="339">
        <v>3.2864355000000001</v>
      </c>
      <c r="AF11" s="339"/>
      <c r="AG11" s="538">
        <v>9.476371959999998</v>
      </c>
      <c r="AH11" s="538">
        <v>9.0591407099999994</v>
      </c>
      <c r="AI11" s="538">
        <v>9.4186468300000001</v>
      </c>
      <c r="AJ11" s="538">
        <v>3.96081795</v>
      </c>
      <c r="AK11" s="538">
        <v>4.0517848399999998</v>
      </c>
      <c r="AL11" s="538">
        <v>4.7493934900000001</v>
      </c>
      <c r="AM11" s="538">
        <v>5.4340465800000004</v>
      </c>
      <c r="AN11" s="538">
        <v>4.0420108300000006</v>
      </c>
      <c r="AO11" s="538">
        <v>5.9161882800000001</v>
      </c>
      <c r="AP11" s="538">
        <v>4.7634048300000007</v>
      </c>
      <c r="AQ11" s="538">
        <v>4.0423875499999999</v>
      </c>
      <c r="AR11" s="538">
        <v>5.94435935</v>
      </c>
      <c r="AS11" s="538"/>
      <c r="AT11" s="538">
        <v>7.0592735000000006</v>
      </c>
      <c r="AU11" s="538">
        <v>6.7016362699999998</v>
      </c>
      <c r="AV11" s="538">
        <v>7.4414121599999996</v>
      </c>
      <c r="AW11" s="538">
        <v>5.1499185000000001</v>
      </c>
      <c r="AX11" s="538">
        <v>6.1325614100000001</v>
      </c>
      <c r="AY11" s="538">
        <v>7.1140820700000003</v>
      </c>
      <c r="AZ11" s="538">
        <v>7.2717470200000003</v>
      </c>
      <c r="BA11" s="538">
        <v>9.7547084700000006</v>
      </c>
      <c r="BB11" s="538">
        <v>9.8219635999999984</v>
      </c>
      <c r="BC11" s="538">
        <v>8.9473757799999998</v>
      </c>
      <c r="BD11" s="538">
        <v>1.3743984199999999</v>
      </c>
      <c r="BE11" s="538">
        <v>2.1896137100000002</v>
      </c>
      <c r="BF11" s="538"/>
      <c r="BG11" s="539">
        <v>3.3837710100000002</v>
      </c>
      <c r="BH11" s="538">
        <v>6.0707167200000001</v>
      </c>
      <c r="BI11" s="538">
        <v>2.6945597299999999</v>
      </c>
      <c r="BJ11" s="538">
        <v>3.1703999199999999</v>
      </c>
      <c r="BK11" s="538">
        <v>2.02688771</v>
      </c>
      <c r="BL11" s="538">
        <v>2.7357794900000005</v>
      </c>
      <c r="BM11" s="339">
        <v>2.7357794900000005</v>
      </c>
      <c r="BN11" s="339">
        <v>1.4563245800000002</v>
      </c>
      <c r="BO11" s="339">
        <v>1.6187519499999998</v>
      </c>
      <c r="BP11" s="342">
        <v>2.1448205800000002</v>
      </c>
      <c r="BQ11" s="342">
        <v>0.98552549</v>
      </c>
      <c r="BR11" s="342">
        <v>1.4338088900000001</v>
      </c>
      <c r="BS11" s="342">
        <v>1.13300018</v>
      </c>
      <c r="BT11" s="342">
        <v>0.25444460000000002</v>
      </c>
      <c r="BU11" s="342">
        <v>1.3310463300000004</v>
      </c>
      <c r="BV11" s="343">
        <v>1.3059935000000003</v>
      </c>
      <c r="BW11" s="343">
        <v>1.4003226900000003</v>
      </c>
      <c r="BX11" s="343">
        <v>13.014323300000003</v>
      </c>
      <c r="BY11" s="344">
        <v>2.1976476599999994</v>
      </c>
      <c r="BZ11" s="344">
        <v>4.4120026099999992</v>
      </c>
      <c r="CA11" s="344">
        <v>2.1285917599999999</v>
      </c>
      <c r="CB11" s="344">
        <v>3.1926290999999996</v>
      </c>
      <c r="CC11" s="344">
        <v>3.0989474799999992</v>
      </c>
      <c r="CD11" s="344">
        <v>1.41209019</v>
      </c>
      <c r="CE11" s="344">
        <v>84.738072389999999</v>
      </c>
      <c r="CF11" s="344">
        <v>87.16093115000001</v>
      </c>
      <c r="CG11" s="344">
        <v>86.726905790000004</v>
      </c>
      <c r="CH11" s="344">
        <v>2.2391285400000003</v>
      </c>
      <c r="CI11" s="344">
        <v>1.6700749100000001</v>
      </c>
      <c r="CJ11" s="344">
        <v>1.1579927999999999</v>
      </c>
      <c r="CK11" s="344">
        <v>1.156644</v>
      </c>
      <c r="CL11" s="344">
        <v>13.65729269</v>
      </c>
      <c r="CM11" s="344">
        <v>4.4053476899999993</v>
      </c>
      <c r="CN11" s="344">
        <v>4.2720239900000001</v>
      </c>
      <c r="CO11" s="344">
        <v>5.7946001800000007</v>
      </c>
      <c r="CP11" s="344">
        <v>6.0197124500000001</v>
      </c>
      <c r="CQ11" s="344">
        <v>6.0201578099999997</v>
      </c>
      <c r="CR11" s="344">
        <v>3.1415424299999994</v>
      </c>
      <c r="CS11" s="344">
        <v>4.7980757899999995</v>
      </c>
      <c r="CT11" s="344">
        <v>12.909776959999999</v>
      </c>
      <c r="CU11" s="344">
        <v>3.7050701600000009</v>
      </c>
      <c r="CV11" s="347">
        <v>5.1351850700000004</v>
      </c>
      <c r="CW11" s="344">
        <v>8.2609034700000006</v>
      </c>
      <c r="CX11" s="344">
        <v>5.4658925999999992</v>
      </c>
      <c r="CY11" s="344">
        <v>1.94014653</v>
      </c>
      <c r="CZ11" s="344">
        <v>4.8948224899999984</v>
      </c>
      <c r="DA11" s="344">
        <v>5.9650028099999997</v>
      </c>
      <c r="DB11" s="344">
        <v>4.1177765600000003</v>
      </c>
      <c r="DC11" s="344">
        <v>3.6684404599999998</v>
      </c>
      <c r="DD11" s="344">
        <v>5.9401430299999998</v>
      </c>
      <c r="DE11" s="344">
        <v>2.52049228</v>
      </c>
      <c r="DF11" s="344">
        <v>3.4484573700000003</v>
      </c>
      <c r="DG11" s="344">
        <v>9.3490341000000008</v>
      </c>
      <c r="DH11" s="347">
        <v>7.1829937899999994</v>
      </c>
      <c r="DI11" s="346">
        <v>3.67357457</v>
      </c>
      <c r="DJ11" s="344">
        <v>7.5812007499999998</v>
      </c>
      <c r="DK11" s="344">
        <v>1.1482882599999999</v>
      </c>
      <c r="DL11" s="344">
        <v>4.6448334299999994</v>
      </c>
      <c r="DM11" s="344">
        <v>4.1044856599999999</v>
      </c>
      <c r="DN11" s="344">
        <v>2.8754376000000001</v>
      </c>
      <c r="DO11" s="344">
        <v>5.0931967199999999</v>
      </c>
      <c r="DP11" s="344">
        <v>5.36249909</v>
      </c>
      <c r="DQ11" s="344">
        <v>3.2071688400000005</v>
      </c>
      <c r="DR11" s="344">
        <v>1.0067890099999999</v>
      </c>
      <c r="DS11" s="344">
        <v>3.56034513</v>
      </c>
      <c r="DT11" s="347">
        <v>1.8630571900000001</v>
      </c>
      <c r="DU11" s="346">
        <v>12.08030947</v>
      </c>
      <c r="DV11" s="344">
        <v>4.9675168300000001</v>
      </c>
      <c r="DW11" s="344">
        <v>39.289918359999994</v>
      </c>
      <c r="DX11" s="344">
        <v>5.209002120000001</v>
      </c>
      <c r="DY11" s="344">
        <v>29.79925373</v>
      </c>
      <c r="DZ11" s="344">
        <v>3.9058438600000001</v>
      </c>
      <c r="EA11" s="344">
        <v>3.3237584399999998</v>
      </c>
      <c r="EB11" s="344">
        <v>4.7710554099999998</v>
      </c>
      <c r="EC11" s="344">
        <v>2.6754104999999999</v>
      </c>
      <c r="ED11" s="344">
        <v>7.0617376000000007</v>
      </c>
      <c r="EE11" s="344">
        <v>6.3784752400000011</v>
      </c>
      <c r="EF11" s="347">
        <v>5.9308553900000005</v>
      </c>
      <c r="EG11" s="346">
        <v>7.3045363300000012</v>
      </c>
      <c r="EH11" s="344">
        <v>8.202878909999999</v>
      </c>
      <c r="EI11" s="344">
        <v>12.88937338</v>
      </c>
      <c r="EJ11" s="344">
        <v>16.160091359999999</v>
      </c>
      <c r="EK11" s="344">
        <v>12.0096417</v>
      </c>
      <c r="EL11" s="344">
        <v>9.0439577700000005</v>
      </c>
      <c r="EM11" s="344">
        <v>13.34590324</v>
      </c>
      <c r="EN11" s="344">
        <v>8.8237550300000009</v>
      </c>
      <c r="EO11" s="344">
        <v>9.5062000600000012</v>
      </c>
      <c r="EP11" s="344">
        <v>9.8925834100000003</v>
      </c>
      <c r="EQ11" s="344">
        <v>8.3220820100000026</v>
      </c>
      <c r="ER11" s="347">
        <v>10.68649789</v>
      </c>
      <c r="ES11" s="346">
        <v>6.0801491199999997</v>
      </c>
      <c r="ET11" s="344">
        <v>17.900334990000001</v>
      </c>
      <c r="EU11" s="344">
        <v>14.177000039999999</v>
      </c>
      <c r="EV11" s="344">
        <v>4.7461533400000002</v>
      </c>
      <c r="EW11" s="344">
        <v>4.0218200800000004</v>
      </c>
      <c r="EX11" s="344">
        <v>4.442357330000001</v>
      </c>
      <c r="EY11" s="344">
        <v>5.2143860499999999</v>
      </c>
      <c r="EZ11" s="344">
        <v>148.14663341000002</v>
      </c>
      <c r="FA11" s="344">
        <v>3.2417446200000004</v>
      </c>
      <c r="FB11" s="344">
        <v>7.0682916099999993</v>
      </c>
      <c r="FC11" s="344">
        <v>53.812322310000006</v>
      </c>
      <c r="FD11" s="347">
        <v>11.067421300000001</v>
      </c>
      <c r="FE11" s="346">
        <v>5.7741955999999997</v>
      </c>
      <c r="FF11" s="344">
        <v>8.1584805800000009</v>
      </c>
      <c r="FG11" s="344">
        <v>12.771477110000001</v>
      </c>
      <c r="FH11" s="344">
        <v>23.569315480000004</v>
      </c>
      <c r="FI11" s="344">
        <v>25.494458469999998</v>
      </c>
      <c r="FJ11" s="344">
        <v>11.031850239999999</v>
      </c>
      <c r="FK11" s="344">
        <v>14.264193140000001</v>
      </c>
      <c r="FL11" s="344">
        <v>12.144047319999999</v>
      </c>
      <c r="FM11" s="344">
        <v>6.3806299700000002</v>
      </c>
      <c r="FN11" s="344">
        <v>9.3342243899999993</v>
      </c>
      <c r="FO11" s="344">
        <v>3.6047915899999996</v>
      </c>
      <c r="FP11" s="347">
        <v>20.276409569999998</v>
      </c>
      <c r="FQ11" s="346">
        <v>13.421364529999998</v>
      </c>
      <c r="FR11" s="344">
        <v>5.4413997199999997</v>
      </c>
      <c r="FS11" s="344">
        <v>11.420520380000003</v>
      </c>
      <c r="FT11" s="344">
        <v>10.714607410000001</v>
      </c>
      <c r="FU11" s="344">
        <v>7.7377397800000001</v>
      </c>
      <c r="FV11" s="344">
        <v>12.688404040000002</v>
      </c>
      <c r="FW11" s="344">
        <v>7.1407047199999996</v>
      </c>
      <c r="FX11" s="344">
        <v>15.63345734</v>
      </c>
      <c r="FY11" s="344">
        <v>7.2086040799999997</v>
      </c>
      <c r="FZ11" s="344">
        <v>5.8841803300000004</v>
      </c>
      <c r="GA11" s="344">
        <v>12.066732629999999</v>
      </c>
      <c r="GB11" s="347">
        <v>9.7558694900000003</v>
      </c>
      <c r="GC11" s="346">
        <v>11.281629359999998</v>
      </c>
      <c r="GD11" s="344">
        <v>3.7458013299999999</v>
      </c>
      <c r="GE11" s="344">
        <v>8.2559611200000003</v>
      </c>
      <c r="GF11" s="344">
        <v>9.6921823799999984</v>
      </c>
      <c r="GG11" s="344">
        <v>7.5919505699999998</v>
      </c>
      <c r="GH11" s="344">
        <v>7.3314174399999992</v>
      </c>
      <c r="GI11" s="344">
        <v>9.7416681399999998</v>
      </c>
      <c r="GJ11" s="344">
        <v>6.8084168099999998</v>
      </c>
      <c r="GK11" s="344">
        <v>10.19057686</v>
      </c>
      <c r="GL11" s="344">
        <v>11.245290009999998</v>
      </c>
      <c r="GM11" s="344">
        <v>21.345314740000003</v>
      </c>
      <c r="GN11" s="347">
        <v>4.1971769000000005</v>
      </c>
    </row>
    <row r="12" spans="1:196" ht="37.5" customHeight="1" x14ac:dyDescent="0.45">
      <c r="A12" s="537" t="s">
        <v>275</v>
      </c>
      <c r="B12" s="538">
        <v>52.67</v>
      </c>
      <c r="C12" s="538">
        <v>70.5</v>
      </c>
      <c r="D12" s="538">
        <v>138.30000000000001</v>
      </c>
      <c r="E12" s="538">
        <v>231.2492</v>
      </c>
      <c r="F12" s="538">
        <v>318.7568</v>
      </c>
      <c r="G12" s="538">
        <v>338.96699999999998</v>
      </c>
      <c r="H12" s="538">
        <v>407.86709999999999</v>
      </c>
      <c r="I12" s="538">
        <v>420.72070000000002</v>
      </c>
      <c r="J12" s="538">
        <v>418.39870000000002</v>
      </c>
      <c r="K12" s="538">
        <v>426.0779</v>
      </c>
      <c r="L12" s="538">
        <v>405.113</v>
      </c>
      <c r="M12" s="538">
        <v>346.75490000000002</v>
      </c>
      <c r="N12" s="538">
        <v>363.96469999999999</v>
      </c>
      <c r="O12" s="538">
        <v>345.7056</v>
      </c>
      <c r="P12" s="538">
        <v>397.6284</v>
      </c>
      <c r="Q12" s="538">
        <v>383.7919</v>
      </c>
      <c r="R12" s="539">
        <v>371.50650000000002</v>
      </c>
      <c r="S12" s="538">
        <v>362.55009999999999</v>
      </c>
      <c r="T12" s="538">
        <v>352.88150000000002</v>
      </c>
      <c r="U12" s="538"/>
      <c r="V12" s="538">
        <v>375.17840000000001</v>
      </c>
      <c r="W12" s="538">
        <v>415.3433</v>
      </c>
      <c r="X12" s="538">
        <v>383.327</v>
      </c>
      <c r="Y12" s="538">
        <v>391.20519999999999</v>
      </c>
      <c r="Z12" s="538">
        <v>401.42469999999997</v>
      </c>
      <c r="AA12" s="541">
        <v>370.3837985649501</v>
      </c>
      <c r="AB12" s="339">
        <v>364.79385765999996</v>
      </c>
      <c r="AC12" s="339">
        <v>375.09951409848998</v>
      </c>
      <c r="AD12" s="339">
        <v>449.48157509287</v>
      </c>
      <c r="AE12" s="339">
        <v>448.22894877190004</v>
      </c>
      <c r="AF12" s="339"/>
      <c r="AG12" s="538">
        <v>389.65785179219995</v>
      </c>
      <c r="AH12" s="538">
        <v>439.23993879380009</v>
      </c>
      <c r="AI12" s="538">
        <v>429.45933960366006</v>
      </c>
      <c r="AJ12" s="538">
        <v>337.64683048996005</v>
      </c>
      <c r="AK12" s="538">
        <v>444.68720002000003</v>
      </c>
      <c r="AL12" s="538">
        <v>386.04015602999993</v>
      </c>
      <c r="AM12" s="538">
        <v>396.83252666497998</v>
      </c>
      <c r="AN12" s="538">
        <v>308.36023430679001</v>
      </c>
      <c r="AO12" s="538">
        <v>356.21777722000013</v>
      </c>
      <c r="AP12" s="538">
        <v>321.04053921387003</v>
      </c>
      <c r="AQ12" s="538">
        <v>356.24222734127994</v>
      </c>
      <c r="AR12" s="538">
        <v>262.19729561216002</v>
      </c>
      <c r="AS12" s="538"/>
      <c r="AT12" s="538">
        <v>301.75250140852</v>
      </c>
      <c r="AU12" s="538">
        <v>336.15620725751995</v>
      </c>
      <c r="AV12" s="538">
        <v>315.45915239750002</v>
      </c>
      <c r="AW12" s="538">
        <v>298.42092496582006</v>
      </c>
      <c r="AX12" s="538">
        <v>338.51780641196001</v>
      </c>
      <c r="AY12" s="538">
        <v>313.09452892035</v>
      </c>
      <c r="AZ12" s="538">
        <v>301.87650913125003</v>
      </c>
      <c r="BA12" s="538">
        <v>334.32920124924993</v>
      </c>
      <c r="BB12" s="538">
        <v>308.98622095376004</v>
      </c>
      <c r="BC12" s="538">
        <v>446.77953343311998</v>
      </c>
      <c r="BD12" s="538">
        <v>478.04255684312</v>
      </c>
      <c r="BE12" s="538">
        <v>347.50960460711997</v>
      </c>
      <c r="BF12" s="538"/>
      <c r="BG12" s="539">
        <v>252.88145686575001</v>
      </c>
      <c r="BH12" s="538">
        <v>288.73503355424003</v>
      </c>
      <c r="BI12" s="538">
        <v>216.11990455957002</v>
      </c>
      <c r="BJ12" s="538">
        <v>289.64546362999999</v>
      </c>
      <c r="BK12" s="538">
        <v>349.53492391000003</v>
      </c>
      <c r="BL12" s="538">
        <v>546.63169992000007</v>
      </c>
      <c r="BM12" s="339">
        <v>546.63169992000007</v>
      </c>
      <c r="BN12" s="339">
        <v>357.83664245999995</v>
      </c>
      <c r="BO12" s="339">
        <v>618.78729867999994</v>
      </c>
      <c r="BP12" s="342">
        <v>669.92884590000006</v>
      </c>
      <c r="BQ12" s="342">
        <v>577.29310967000004</v>
      </c>
      <c r="BR12" s="342">
        <v>521.03111911000008</v>
      </c>
      <c r="BS12" s="342">
        <v>439.25227349000005</v>
      </c>
      <c r="BT12" s="342">
        <v>477.85653778</v>
      </c>
      <c r="BU12" s="342">
        <v>573.27851730999998</v>
      </c>
      <c r="BV12" s="343">
        <v>1470.17777256</v>
      </c>
      <c r="BW12" s="343">
        <v>1925.03410745</v>
      </c>
      <c r="BX12" s="343">
        <v>1792.45684592</v>
      </c>
      <c r="BY12" s="344">
        <v>1500.51958582</v>
      </c>
      <c r="BZ12" s="344">
        <v>998.31721841999979</v>
      </c>
      <c r="CA12" s="344">
        <v>999.69227041000011</v>
      </c>
      <c r="CB12" s="344">
        <v>1129.02927697</v>
      </c>
      <c r="CC12" s="344">
        <v>941.77208647000009</v>
      </c>
      <c r="CD12" s="344">
        <v>758.16759089000004</v>
      </c>
      <c r="CE12" s="344">
        <v>782.85857700999998</v>
      </c>
      <c r="CF12" s="344">
        <v>723.17069051999999</v>
      </c>
      <c r="CG12" s="344">
        <v>759.74813777999998</v>
      </c>
      <c r="CH12" s="344">
        <v>861.8298464500001</v>
      </c>
      <c r="CI12" s="344">
        <v>722.13710617000004</v>
      </c>
      <c r="CJ12" s="344">
        <v>1031.2672921600001</v>
      </c>
      <c r="CK12" s="344">
        <v>686.94709522000005</v>
      </c>
      <c r="CL12" s="344">
        <v>678.51702109999997</v>
      </c>
      <c r="CM12" s="344">
        <v>618.94421534000014</v>
      </c>
      <c r="CN12" s="344">
        <v>922.35831469999994</v>
      </c>
      <c r="CO12" s="344">
        <v>853.51916488000006</v>
      </c>
      <c r="CP12" s="344">
        <v>1294.3567188299996</v>
      </c>
      <c r="CQ12" s="344">
        <v>1077.2148141</v>
      </c>
      <c r="CR12" s="344">
        <v>1083.2179950400002</v>
      </c>
      <c r="CS12" s="344">
        <v>884.38653037999984</v>
      </c>
      <c r="CT12" s="344">
        <v>1170.4978937000001</v>
      </c>
      <c r="CU12" s="344">
        <v>1209.05836804</v>
      </c>
      <c r="CV12" s="347">
        <v>1675.17191426</v>
      </c>
      <c r="CW12" s="344">
        <v>1728.0694474999998</v>
      </c>
      <c r="CX12" s="344">
        <v>1664.9247249199998</v>
      </c>
      <c r="CY12" s="344">
        <v>1790.9521907699998</v>
      </c>
      <c r="CZ12" s="344">
        <v>1570.48590573</v>
      </c>
      <c r="DA12" s="344">
        <v>1470.5806976899999</v>
      </c>
      <c r="DB12" s="344">
        <v>1303.5939044100001</v>
      </c>
      <c r="DC12" s="344">
        <v>1296.6411296499996</v>
      </c>
      <c r="DD12" s="344">
        <v>1275.6474800000001</v>
      </c>
      <c r="DE12" s="344">
        <v>756.07194290999996</v>
      </c>
      <c r="DF12" s="344">
        <v>1802.3578356399998</v>
      </c>
      <c r="DG12" s="344">
        <v>1849.1151701099998</v>
      </c>
      <c r="DH12" s="347">
        <v>1607.0505571200006</v>
      </c>
      <c r="DI12" s="346">
        <v>1338.9596085600003</v>
      </c>
      <c r="DJ12" s="344">
        <v>1295.61957949</v>
      </c>
      <c r="DK12" s="344">
        <v>1262.1604802000004</v>
      </c>
      <c r="DL12" s="344">
        <v>1715.6887716599997</v>
      </c>
      <c r="DM12" s="344">
        <v>630.57704036999985</v>
      </c>
      <c r="DN12" s="344">
        <v>563.38660962000006</v>
      </c>
      <c r="DO12" s="344">
        <v>488.41402250999994</v>
      </c>
      <c r="DP12" s="344">
        <v>651.96932757000002</v>
      </c>
      <c r="DQ12" s="344">
        <v>799.37954253999987</v>
      </c>
      <c r="DR12" s="344">
        <v>1144.3340196299998</v>
      </c>
      <c r="DS12" s="344">
        <v>1184.02842775</v>
      </c>
      <c r="DT12" s="347">
        <v>821.37834821000024</v>
      </c>
      <c r="DU12" s="346">
        <v>708.53684435000002</v>
      </c>
      <c r="DV12" s="344">
        <v>701.66046879999988</v>
      </c>
      <c r="DW12" s="344">
        <v>742.72235914999999</v>
      </c>
      <c r="DX12" s="344">
        <v>696.81464772000004</v>
      </c>
      <c r="DY12" s="344">
        <v>957.01109754000004</v>
      </c>
      <c r="DZ12" s="344">
        <v>1282.2858879100004</v>
      </c>
      <c r="EA12" s="344">
        <v>1313.41176438</v>
      </c>
      <c r="EB12" s="344">
        <v>1294.4149701300003</v>
      </c>
      <c r="EC12" s="344">
        <v>962.11557528000014</v>
      </c>
      <c r="ED12" s="344">
        <v>1354.9756090499998</v>
      </c>
      <c r="EE12" s="344">
        <v>960.44805289999999</v>
      </c>
      <c r="EF12" s="347">
        <v>757.55720689999987</v>
      </c>
      <c r="EG12" s="346">
        <v>750.7462918399998</v>
      </c>
      <c r="EH12" s="344">
        <v>710.22288965999996</v>
      </c>
      <c r="EI12" s="344">
        <v>714.41971188000002</v>
      </c>
      <c r="EJ12" s="344">
        <v>672.8659985999999</v>
      </c>
      <c r="EK12" s="344">
        <v>588.26758770000015</v>
      </c>
      <c r="EL12" s="344">
        <v>701.53932369000006</v>
      </c>
      <c r="EM12" s="344">
        <v>687.44971491000013</v>
      </c>
      <c r="EN12" s="344">
        <v>871.15332038355302</v>
      </c>
      <c r="EO12" s="344">
        <v>984.11575823999999</v>
      </c>
      <c r="EP12" s="344">
        <v>1855.9468222300002</v>
      </c>
      <c r="EQ12" s="344">
        <v>1277.52859457</v>
      </c>
      <c r="ER12" s="347">
        <v>1029.27503968</v>
      </c>
      <c r="ES12" s="346">
        <v>1078.7411575499998</v>
      </c>
      <c r="ET12" s="344">
        <v>954.72854859999995</v>
      </c>
      <c r="EU12" s="344">
        <v>1066.2693697100001</v>
      </c>
      <c r="EV12" s="344">
        <v>1027.2302247800001</v>
      </c>
      <c r="EW12" s="344">
        <v>968.27028640000026</v>
      </c>
      <c r="EX12" s="344">
        <v>735.61722465000025</v>
      </c>
      <c r="EY12" s="344">
        <v>782.71359999000003</v>
      </c>
      <c r="EZ12" s="344">
        <v>1030.2571088500001</v>
      </c>
      <c r="FA12" s="344">
        <v>761.48796470000002</v>
      </c>
      <c r="FB12" s="344">
        <v>703.24461917999997</v>
      </c>
      <c r="FC12" s="344">
        <v>1183.2280560599997</v>
      </c>
      <c r="FD12" s="347">
        <v>1036.3473420099999</v>
      </c>
      <c r="FE12" s="346">
        <v>969.42763533000004</v>
      </c>
      <c r="FF12" s="344">
        <v>1471.0586058123547</v>
      </c>
      <c r="FG12" s="344">
        <v>1369.8011079156308</v>
      </c>
      <c r="FH12" s="344">
        <v>805.04918024000006</v>
      </c>
      <c r="FI12" s="344">
        <v>840.26193401</v>
      </c>
      <c r="FJ12" s="344">
        <v>701.80359506999991</v>
      </c>
      <c r="FK12" s="344">
        <v>689.88152721999995</v>
      </c>
      <c r="FL12" s="344">
        <v>776.50815930999988</v>
      </c>
      <c r="FM12" s="344">
        <v>1007.61847213</v>
      </c>
      <c r="FN12" s="344">
        <v>719.66029218000006</v>
      </c>
      <c r="FO12" s="344">
        <v>638.34059758000001</v>
      </c>
      <c r="FP12" s="347">
        <v>1378.2064379500007</v>
      </c>
      <c r="FQ12" s="346">
        <v>999.24831776000008</v>
      </c>
      <c r="FR12" s="344">
        <v>1068.72784475</v>
      </c>
      <c r="FS12" s="344">
        <v>877.64365219000001</v>
      </c>
      <c r="FT12" s="344">
        <v>1154.8286522300002</v>
      </c>
      <c r="FU12" s="344">
        <v>999.41884031000006</v>
      </c>
      <c r="FV12" s="344">
        <v>740.21604771000011</v>
      </c>
      <c r="FW12" s="344">
        <v>1076.9747887399997</v>
      </c>
      <c r="FX12" s="344">
        <v>1225.4901186600002</v>
      </c>
      <c r="FY12" s="344">
        <v>1675.4367648800003</v>
      </c>
      <c r="FZ12" s="344">
        <v>1455.2982863500001</v>
      </c>
      <c r="GA12" s="344">
        <v>1267.0480196899998</v>
      </c>
      <c r="GB12" s="347">
        <v>1136.6410903199999</v>
      </c>
      <c r="GC12" s="346">
        <v>1000.3453682300001</v>
      </c>
      <c r="GD12" s="344">
        <v>1259.6871657300001</v>
      </c>
      <c r="GE12" s="344">
        <v>1149.7712029799998</v>
      </c>
      <c r="GF12" s="344">
        <v>1282.6234258999998</v>
      </c>
      <c r="GG12" s="344">
        <v>1234.6941626</v>
      </c>
      <c r="GH12" s="344">
        <v>1638.7783910000003</v>
      </c>
      <c r="GI12" s="344">
        <v>1614.12598321</v>
      </c>
      <c r="GJ12" s="344">
        <v>1129.44192058</v>
      </c>
      <c r="GK12" s="344">
        <v>1399.0661043</v>
      </c>
      <c r="GL12" s="344">
        <v>1091.5534296600001</v>
      </c>
      <c r="GM12" s="344">
        <v>1204.2072396399999</v>
      </c>
      <c r="GN12" s="347">
        <v>1108.1145227000002</v>
      </c>
    </row>
    <row r="13" spans="1:196" s="543" customFormat="1" ht="37.5" customHeight="1" x14ac:dyDescent="0.45">
      <c r="A13" s="487" t="s">
        <v>277</v>
      </c>
      <c r="B13" s="533">
        <v>76.569999999999993</v>
      </c>
      <c r="C13" s="533">
        <v>57.68</v>
      </c>
      <c r="D13" s="533">
        <v>301.5</v>
      </c>
      <c r="E13" s="533">
        <v>349.44760000000002</v>
      </c>
      <c r="F13" s="533">
        <v>482.12700000000001</v>
      </c>
      <c r="G13" s="533">
        <v>602.08699999999999</v>
      </c>
      <c r="H13" s="533">
        <v>614.81610000000001</v>
      </c>
      <c r="I13" s="533">
        <v>661.24570000000006</v>
      </c>
      <c r="J13" s="533">
        <v>712.07230000000004</v>
      </c>
      <c r="K13" s="533">
        <v>745.923</v>
      </c>
      <c r="L13" s="533">
        <v>813.45699999999999</v>
      </c>
      <c r="M13" s="533">
        <v>751.59540000000004</v>
      </c>
      <c r="N13" s="533">
        <v>813.89859999999999</v>
      </c>
      <c r="O13" s="533">
        <v>759.41629999999998</v>
      </c>
      <c r="P13" s="533">
        <v>676.75559999999996</v>
      </c>
      <c r="Q13" s="533">
        <v>669.65189999999996</v>
      </c>
      <c r="R13" s="534">
        <v>795.94119999999998</v>
      </c>
      <c r="S13" s="533">
        <v>810.81830000000002</v>
      </c>
      <c r="T13" s="533">
        <v>750.29570000000001</v>
      </c>
      <c r="U13" s="533"/>
      <c r="V13" s="533">
        <v>805.80899999999997</v>
      </c>
      <c r="W13" s="533">
        <v>828.05409999999995</v>
      </c>
      <c r="X13" s="533">
        <v>860.54570000000001</v>
      </c>
      <c r="Y13" s="533">
        <v>831.86159999999995</v>
      </c>
      <c r="Z13" s="533">
        <v>872.16020000000003</v>
      </c>
      <c r="AA13" s="535">
        <v>857.85853211000006</v>
      </c>
      <c r="AB13" s="356">
        <v>892.95473985000001</v>
      </c>
      <c r="AC13" s="356">
        <v>922.3701006199999</v>
      </c>
      <c r="AD13" s="356">
        <v>941.79568904531789</v>
      </c>
      <c r="AE13" s="356">
        <v>1006.3751358899999</v>
      </c>
      <c r="AF13" s="356"/>
      <c r="AG13" s="533">
        <v>924.37353186999985</v>
      </c>
      <c r="AH13" s="533">
        <v>909.82857865999995</v>
      </c>
      <c r="AI13" s="533">
        <v>956.78347744999985</v>
      </c>
      <c r="AJ13" s="533">
        <v>977.21474303000002</v>
      </c>
      <c r="AK13" s="533">
        <v>927.65622125000004</v>
      </c>
      <c r="AL13" s="533">
        <v>976.96441241999992</v>
      </c>
      <c r="AM13" s="533">
        <v>981.24298218000013</v>
      </c>
      <c r="AN13" s="533">
        <v>992.36697100999993</v>
      </c>
      <c r="AO13" s="533">
        <v>1027.1658054000002</v>
      </c>
      <c r="AP13" s="533">
        <v>1352.4142983499999</v>
      </c>
      <c r="AQ13" s="533">
        <v>1385.7480593549999</v>
      </c>
      <c r="AR13" s="533">
        <v>1413.4122200950001</v>
      </c>
      <c r="AS13" s="533"/>
      <c r="AT13" s="533">
        <v>1261.221710235</v>
      </c>
      <c r="AU13" s="533">
        <v>1180.693155055</v>
      </c>
      <c r="AV13" s="533">
        <v>1259.7093415349998</v>
      </c>
      <c r="AW13" s="533">
        <v>1320.9032908349998</v>
      </c>
      <c r="AX13" s="533">
        <v>1288.5860299650003</v>
      </c>
      <c r="AY13" s="533">
        <v>1336.5011475649997</v>
      </c>
      <c r="AZ13" s="533">
        <v>1256.49771721</v>
      </c>
      <c r="BA13" s="533">
        <v>1317.7699069549997</v>
      </c>
      <c r="BB13" s="533">
        <v>1115.327227495</v>
      </c>
      <c r="BC13" s="533">
        <v>1328.822222135128</v>
      </c>
      <c r="BD13" s="533">
        <v>1364.861732415</v>
      </c>
      <c r="BE13" s="533">
        <v>1483.5381945516619</v>
      </c>
      <c r="BF13" s="533"/>
      <c r="BG13" s="534">
        <v>1360.537582979116</v>
      </c>
      <c r="BH13" s="533">
        <v>1398.6966953832439</v>
      </c>
      <c r="BI13" s="533">
        <v>1519.2809460046792</v>
      </c>
      <c r="BJ13" s="533">
        <v>1463.5411772700002</v>
      </c>
      <c r="BK13" s="533">
        <v>1551.98165993</v>
      </c>
      <c r="BL13" s="533">
        <v>1889.7292280199997</v>
      </c>
      <c r="BM13" s="356">
        <v>1889.7292280199997</v>
      </c>
      <c r="BN13" s="356">
        <v>1825.71818841</v>
      </c>
      <c r="BO13" s="356">
        <v>1809.592682</v>
      </c>
      <c r="BP13" s="367">
        <v>1916.51499986</v>
      </c>
      <c r="BQ13" s="367">
        <v>1756.3222591599999</v>
      </c>
      <c r="BR13" s="367">
        <v>1919.7384229500005</v>
      </c>
      <c r="BS13" s="367">
        <v>2077.4833733</v>
      </c>
      <c r="BT13" s="367">
        <v>2052.3717860299998</v>
      </c>
      <c r="BU13" s="367">
        <v>2168.4264073699997</v>
      </c>
      <c r="BV13" s="368">
        <v>2296.09009715</v>
      </c>
      <c r="BW13" s="368">
        <v>2331.7043515099999</v>
      </c>
      <c r="BX13" s="368">
        <v>3173.8324167000005</v>
      </c>
      <c r="BY13" s="243">
        <v>3662.6658228499991</v>
      </c>
      <c r="BZ13" s="243">
        <v>2892.7651159899997</v>
      </c>
      <c r="CA13" s="243">
        <v>2785.7570625100002</v>
      </c>
      <c r="CB13" s="369">
        <v>2891.7631213600002</v>
      </c>
      <c r="CC13" s="243">
        <v>2981.7860439699998</v>
      </c>
      <c r="CD13" s="243">
        <v>2824.2097133399998</v>
      </c>
      <c r="CE13" s="243">
        <v>2863.7303506100002</v>
      </c>
      <c r="CF13" s="243">
        <v>3823.3492500799998</v>
      </c>
      <c r="CG13" s="243">
        <v>3831.0261322400002</v>
      </c>
      <c r="CH13" s="243">
        <v>4911.3185080400008</v>
      </c>
      <c r="CI13" s="243">
        <v>4474.7222416000004</v>
      </c>
      <c r="CJ13" s="243">
        <v>4632.2347015599998</v>
      </c>
      <c r="CK13" s="243">
        <v>3735.12647535</v>
      </c>
      <c r="CL13" s="243">
        <v>3709.3226617700002</v>
      </c>
      <c r="CM13" s="243">
        <v>3988.2006740299994</v>
      </c>
      <c r="CN13" s="243">
        <v>4042.2898299100002</v>
      </c>
      <c r="CO13" s="243">
        <v>3855.41256535</v>
      </c>
      <c r="CP13" s="243">
        <v>3083.6282629700004</v>
      </c>
      <c r="CQ13" s="243">
        <v>2804.8273666099999</v>
      </c>
      <c r="CR13" s="243">
        <v>2793.6476018000003</v>
      </c>
      <c r="CS13" s="243">
        <v>2856.8032243500002</v>
      </c>
      <c r="CT13" s="243">
        <v>2912.8025298599996</v>
      </c>
      <c r="CU13" s="243">
        <v>3401.27328859</v>
      </c>
      <c r="CV13" s="244">
        <v>3689.4618910499998</v>
      </c>
      <c r="CW13" s="243">
        <v>3256.2062879699993</v>
      </c>
      <c r="CX13" s="243">
        <v>4310.5892355599999</v>
      </c>
      <c r="CY13" s="243">
        <v>3972.133989030001</v>
      </c>
      <c r="CZ13" s="243">
        <v>3359.6384552699997</v>
      </c>
      <c r="DA13" s="243">
        <v>3089.3457809900001</v>
      </c>
      <c r="DB13" s="243">
        <v>3511.4188236</v>
      </c>
      <c r="DC13" s="243">
        <v>3680.2350459800005</v>
      </c>
      <c r="DD13" s="243">
        <v>4318.4016955700008</v>
      </c>
      <c r="DE13" s="243">
        <v>4271.1081441699998</v>
      </c>
      <c r="DF13" s="243">
        <v>4365.405416569999</v>
      </c>
      <c r="DG13" s="243">
        <v>3882.6158368499996</v>
      </c>
      <c r="DH13" s="244">
        <v>4227.8882591000001</v>
      </c>
      <c r="DI13" s="331">
        <v>4360.5157102900002</v>
      </c>
      <c r="DJ13" s="243">
        <v>3993.2703718700004</v>
      </c>
      <c r="DK13" s="243">
        <v>4249.9644582800011</v>
      </c>
      <c r="DL13" s="243">
        <v>4359.7867435199996</v>
      </c>
      <c r="DM13" s="243">
        <v>3610.3729794199999</v>
      </c>
      <c r="DN13" s="243">
        <v>3991.3547085200003</v>
      </c>
      <c r="DO13" s="243">
        <v>5287.0660308699998</v>
      </c>
      <c r="DP13" s="243">
        <v>6057.1857147799992</v>
      </c>
      <c r="DQ13" s="243">
        <v>5544.8554825700012</v>
      </c>
      <c r="DR13" s="243">
        <v>5656.2080195300005</v>
      </c>
      <c r="DS13" s="243">
        <v>5126.7648443400003</v>
      </c>
      <c r="DT13" s="244">
        <v>5178.1303967599997</v>
      </c>
      <c r="DU13" s="331">
        <v>5128.65947375</v>
      </c>
      <c r="DV13" s="243">
        <v>5561.8240075499998</v>
      </c>
      <c r="DW13" s="243">
        <v>5764.3568728499995</v>
      </c>
      <c r="DX13" s="243">
        <v>5512.0109490600007</v>
      </c>
      <c r="DY13" s="243">
        <v>5085.2255648300006</v>
      </c>
      <c r="DZ13" s="243">
        <v>5568.8302754999995</v>
      </c>
      <c r="EA13" s="243">
        <v>5887.0765816700005</v>
      </c>
      <c r="EB13" s="243">
        <v>5905.7916601799989</v>
      </c>
      <c r="EC13" s="243">
        <v>6472.8695497200006</v>
      </c>
      <c r="ED13" s="243">
        <v>6608.5468242300003</v>
      </c>
      <c r="EE13" s="243">
        <v>5959.8167312099995</v>
      </c>
      <c r="EF13" s="244">
        <v>5733.9743981299998</v>
      </c>
      <c r="EG13" s="331">
        <v>6487.31832708</v>
      </c>
      <c r="EH13" s="243">
        <v>6649.1353797100001</v>
      </c>
      <c r="EI13" s="243">
        <v>7643.8315473300008</v>
      </c>
      <c r="EJ13" s="243">
        <v>7256.9565089100006</v>
      </c>
      <c r="EK13" s="243">
        <v>6989.4274286600003</v>
      </c>
      <c r="EL13" s="243">
        <v>7909.3426973699998</v>
      </c>
      <c r="EM13" s="243">
        <v>7907.3205736</v>
      </c>
      <c r="EN13" s="243">
        <v>7922.092880507209</v>
      </c>
      <c r="EO13" s="243">
        <v>9181.1953085999994</v>
      </c>
      <c r="EP13" s="243">
        <v>8600.65129824</v>
      </c>
      <c r="EQ13" s="243">
        <v>8492.8184000700003</v>
      </c>
      <c r="ER13" s="244">
        <v>8378.5050517599993</v>
      </c>
      <c r="ES13" s="331">
        <v>8805.5777665100031</v>
      </c>
      <c r="ET13" s="243">
        <v>8138.2771597999999</v>
      </c>
      <c r="EU13" s="243">
        <v>8799.6732202599997</v>
      </c>
      <c r="EV13" s="243">
        <v>8899.1534567099989</v>
      </c>
      <c r="EW13" s="243">
        <v>8831.1735749700001</v>
      </c>
      <c r="EX13" s="243">
        <v>9657.2486800000006</v>
      </c>
      <c r="EY13" s="243">
        <v>8754.2107634799977</v>
      </c>
      <c r="EZ13" s="243">
        <v>8862.9043687499998</v>
      </c>
      <c r="FA13" s="243">
        <v>11342.702383039999</v>
      </c>
      <c r="FB13" s="243">
        <v>12097.920853929998</v>
      </c>
      <c r="FC13" s="243">
        <v>10778.414857339998</v>
      </c>
      <c r="FD13" s="244">
        <v>11003.664612760002</v>
      </c>
      <c r="FE13" s="331">
        <v>9859.07061359</v>
      </c>
      <c r="FF13" s="243">
        <v>9927.3620406762329</v>
      </c>
      <c r="FG13" s="243">
        <v>9808.3692378631276</v>
      </c>
      <c r="FH13" s="243">
        <v>9974.6557220499981</v>
      </c>
      <c r="FI13" s="243">
        <v>10319.749210280001</v>
      </c>
      <c r="FJ13" s="243">
        <v>11168.070720780001</v>
      </c>
      <c r="FK13" s="243">
        <v>9750.6789215699991</v>
      </c>
      <c r="FL13" s="243">
        <v>9649.7674019900005</v>
      </c>
      <c r="FM13" s="243">
        <v>10964.73826059</v>
      </c>
      <c r="FN13" s="243">
        <v>10498.256249699998</v>
      </c>
      <c r="FO13" s="243">
        <v>10316.967745439999</v>
      </c>
      <c r="FP13" s="244">
        <v>11461.170117500002</v>
      </c>
      <c r="FQ13" s="331">
        <v>11642.04737382</v>
      </c>
      <c r="FR13" s="243">
        <v>11049.990239430001</v>
      </c>
      <c r="FS13" s="243">
        <v>11892.07076825</v>
      </c>
      <c r="FT13" s="243">
        <v>11407.14296297</v>
      </c>
      <c r="FU13" s="243">
        <v>10872.218295600002</v>
      </c>
      <c r="FV13" s="243">
        <v>13106.199861244</v>
      </c>
      <c r="FW13" s="243">
        <v>11769.521938374002</v>
      </c>
      <c r="FX13" s="243">
        <v>12871.389235809</v>
      </c>
      <c r="FY13" s="243">
        <v>14028.654023146999</v>
      </c>
      <c r="FZ13" s="243">
        <v>13713.070932087001</v>
      </c>
      <c r="GA13" s="243">
        <v>13275.189360806999</v>
      </c>
      <c r="GB13" s="244">
        <v>14801.240362387001</v>
      </c>
      <c r="GC13" s="331">
        <v>11899.518278673</v>
      </c>
      <c r="GD13" s="243">
        <v>13748.327040581</v>
      </c>
      <c r="GE13" s="243">
        <v>15656.097905320999</v>
      </c>
      <c r="GF13" s="243">
        <v>14260.121673080997</v>
      </c>
      <c r="GG13" s="243">
        <v>12982.151624231001</v>
      </c>
      <c r="GH13" s="243">
        <v>17640.212020401003</v>
      </c>
      <c r="GI13" s="243">
        <v>17972.673237161001</v>
      </c>
      <c r="GJ13" s="243">
        <v>18147.878025140999</v>
      </c>
      <c r="GK13" s="243">
        <v>20396.663450001</v>
      </c>
      <c r="GL13" s="243">
        <v>19315.144309390998</v>
      </c>
      <c r="GM13" s="243">
        <v>19834.910145710997</v>
      </c>
      <c r="GN13" s="244">
        <v>19553.015561424003</v>
      </c>
    </row>
    <row r="14" spans="1:196" s="543" customFormat="1" ht="37.5" customHeight="1" x14ac:dyDescent="0.45">
      <c r="A14" s="487" t="s">
        <v>233</v>
      </c>
      <c r="B14" s="533">
        <v>83.14</v>
      </c>
      <c r="C14" s="533">
        <v>203.18</v>
      </c>
      <c r="D14" s="533">
        <v>569.4</v>
      </c>
      <c r="E14" s="533">
        <v>723.97199999999998</v>
      </c>
      <c r="F14" s="533">
        <v>877.16900632856209</v>
      </c>
      <c r="G14" s="533">
        <v>849.99289999999996</v>
      </c>
      <c r="H14" s="533">
        <v>888.66859999999997</v>
      </c>
      <c r="I14" s="533">
        <v>751.17290000000003</v>
      </c>
      <c r="J14" s="533">
        <v>918.53269999999998</v>
      </c>
      <c r="K14" s="533">
        <v>909.73080000000004</v>
      </c>
      <c r="L14" s="533">
        <v>827.72230000000002</v>
      </c>
      <c r="M14" s="533">
        <v>781.42619999999999</v>
      </c>
      <c r="N14" s="533">
        <v>745.76350000000002</v>
      </c>
      <c r="O14" s="533">
        <v>759.41628000000003</v>
      </c>
      <c r="P14" s="533">
        <v>750.63610000000006</v>
      </c>
      <c r="Q14" s="533">
        <v>820.07659999999998</v>
      </c>
      <c r="R14" s="534">
        <v>814.58843949710013</v>
      </c>
      <c r="S14" s="533">
        <v>921.87120000000004</v>
      </c>
      <c r="T14" s="533">
        <v>740.60900000000004</v>
      </c>
      <c r="U14" s="533"/>
      <c r="V14" s="533">
        <v>767.21</v>
      </c>
      <c r="W14" s="533">
        <v>996.62950000000001</v>
      </c>
      <c r="X14" s="533">
        <v>783.75260000000003</v>
      </c>
      <c r="Y14" s="533">
        <v>786.94470000000001</v>
      </c>
      <c r="Z14" s="533">
        <v>709.56140000000005</v>
      </c>
      <c r="AA14" s="535">
        <v>742.82644896397142</v>
      </c>
      <c r="AB14" s="356">
        <v>716.9031903534925</v>
      </c>
      <c r="AC14" s="356">
        <v>644.01031852925325</v>
      </c>
      <c r="AD14" s="356">
        <v>652.91194816730592</v>
      </c>
      <c r="AE14" s="356">
        <v>743.39793146867987</v>
      </c>
      <c r="AF14" s="356"/>
      <c r="AG14" s="533">
        <v>809.08160829951476</v>
      </c>
      <c r="AH14" s="533">
        <v>790.86725714275406</v>
      </c>
      <c r="AI14" s="533">
        <v>780.3596746852952</v>
      </c>
      <c r="AJ14" s="533">
        <v>747.14636039203151</v>
      </c>
      <c r="AK14" s="533">
        <v>737.51941813035194</v>
      </c>
      <c r="AL14" s="533">
        <v>746.41353299401726</v>
      </c>
      <c r="AM14" s="533">
        <v>867.11592232845851</v>
      </c>
      <c r="AN14" s="533">
        <v>914.60872496648471</v>
      </c>
      <c r="AO14" s="533">
        <v>789.13027013766941</v>
      </c>
      <c r="AP14" s="533">
        <v>945.63939658419633</v>
      </c>
      <c r="AQ14" s="533">
        <v>909.21416319928665</v>
      </c>
      <c r="AR14" s="533">
        <v>954.52090584732605</v>
      </c>
      <c r="AS14" s="533"/>
      <c r="AT14" s="533">
        <v>1229.6685701217943</v>
      </c>
      <c r="AU14" s="533">
        <v>1413.6814173825155</v>
      </c>
      <c r="AV14" s="533">
        <v>1583.0514832479873</v>
      </c>
      <c r="AW14" s="533">
        <v>2164.7183795613905</v>
      </c>
      <c r="AX14" s="533">
        <v>1799.4109720252325</v>
      </c>
      <c r="AY14" s="533">
        <v>2108.8137728702818</v>
      </c>
      <c r="AZ14" s="533">
        <v>2575.2547889938128</v>
      </c>
      <c r="BA14" s="533">
        <v>2790.9257060144669</v>
      </c>
      <c r="BB14" s="533">
        <v>3170.4777688830345</v>
      </c>
      <c r="BC14" s="533">
        <v>3055.1358015420033</v>
      </c>
      <c r="BD14" s="533">
        <v>3037.5697077266054</v>
      </c>
      <c r="BE14" s="533">
        <v>3078.1610970272304</v>
      </c>
      <c r="BF14" s="533"/>
      <c r="BG14" s="534">
        <v>3412.6853477229233</v>
      </c>
      <c r="BH14" s="533">
        <v>3331.2329809598359</v>
      </c>
      <c r="BI14" s="533">
        <v>3354.8629098850179</v>
      </c>
      <c r="BJ14" s="533">
        <v>3459.2315331600003</v>
      </c>
      <c r="BK14" s="533">
        <v>3626.2503294599996</v>
      </c>
      <c r="BL14" s="533">
        <v>4424.2501396000007</v>
      </c>
      <c r="BM14" s="356">
        <v>4424.2501396000007</v>
      </c>
      <c r="BN14" s="356">
        <v>4502.9868119100001</v>
      </c>
      <c r="BO14" s="356">
        <v>4897.0013364799997</v>
      </c>
      <c r="BP14" s="367">
        <v>5024.59552867</v>
      </c>
      <c r="BQ14" s="367">
        <v>4790.6854793300008</v>
      </c>
      <c r="BR14" s="367">
        <v>5009.8624356</v>
      </c>
      <c r="BS14" s="367">
        <v>3588.5466277900009</v>
      </c>
      <c r="BT14" s="367">
        <v>4966.7201516300001</v>
      </c>
      <c r="BU14" s="367">
        <v>4278.2871378499995</v>
      </c>
      <c r="BV14" s="243">
        <v>4235.1145352300009</v>
      </c>
      <c r="BW14" s="243">
        <v>4439.9711231699994</v>
      </c>
      <c r="BX14" s="243">
        <v>4113.4225325800016</v>
      </c>
      <c r="BY14" s="243">
        <v>4051.7135014700007</v>
      </c>
      <c r="BZ14" s="243">
        <v>3364.9123139200001</v>
      </c>
      <c r="CA14" s="243">
        <v>3301.2889316800006</v>
      </c>
      <c r="CB14" s="243">
        <v>3181.0543269399991</v>
      </c>
      <c r="CC14" s="243">
        <v>3486.71725057</v>
      </c>
      <c r="CD14" s="243">
        <v>3273.2147723599996</v>
      </c>
      <c r="CE14" s="243">
        <v>3256.8190950599997</v>
      </c>
      <c r="CF14" s="243">
        <v>4186.1730058800003</v>
      </c>
      <c r="CG14" s="243">
        <v>3956.2157264999996</v>
      </c>
      <c r="CH14" s="243">
        <v>3928.8839860100002</v>
      </c>
      <c r="CI14" s="243">
        <v>4068.0575895900006</v>
      </c>
      <c r="CJ14" s="243">
        <v>4216.9102493800001</v>
      </c>
      <c r="CK14" s="243">
        <v>4249.7649859699995</v>
      </c>
      <c r="CL14" s="243">
        <v>4272.1887633100005</v>
      </c>
      <c r="CM14" s="243">
        <v>4274.0261507799987</v>
      </c>
      <c r="CN14" s="243">
        <v>4573.1351311300004</v>
      </c>
      <c r="CO14" s="243">
        <v>4699.6912853399999</v>
      </c>
      <c r="CP14" s="243">
        <v>5120.5930849900005</v>
      </c>
      <c r="CQ14" s="243">
        <v>5017.1423735400003</v>
      </c>
      <c r="CR14" s="243">
        <v>4810.4860103500014</v>
      </c>
      <c r="CS14" s="243">
        <v>4154.18882854</v>
      </c>
      <c r="CT14" s="243">
        <v>4088.1030445399997</v>
      </c>
      <c r="CU14" s="243">
        <v>4692.6471117999999</v>
      </c>
      <c r="CV14" s="244">
        <v>4419.9242344099994</v>
      </c>
      <c r="CW14" s="243">
        <v>4441.7747034599997</v>
      </c>
      <c r="CX14" s="243">
        <v>4223.0331052399997</v>
      </c>
      <c r="CY14" s="243">
        <v>5560.2264413100002</v>
      </c>
      <c r="CZ14" s="243">
        <v>5784.8093875499999</v>
      </c>
      <c r="DA14" s="243">
        <v>6160.3656732599993</v>
      </c>
      <c r="DB14" s="243">
        <v>6439.4979360899997</v>
      </c>
      <c r="DC14" s="243">
        <v>8440.1656614500007</v>
      </c>
      <c r="DD14" s="243">
        <v>8108.5203505999998</v>
      </c>
      <c r="DE14" s="243">
        <v>8127.44218903</v>
      </c>
      <c r="DF14" s="243">
        <v>8118.5577304399994</v>
      </c>
      <c r="DG14" s="243">
        <v>8131.5146521699999</v>
      </c>
      <c r="DH14" s="244">
        <v>7390.7958494300001</v>
      </c>
      <c r="DI14" s="331">
        <v>7147.2628879399972</v>
      </c>
      <c r="DJ14" s="243">
        <v>7895.7765696099996</v>
      </c>
      <c r="DK14" s="243">
        <v>7863.965198670001</v>
      </c>
      <c r="DL14" s="243">
        <v>7835.3980064300004</v>
      </c>
      <c r="DM14" s="243">
        <v>7858.1200581300018</v>
      </c>
      <c r="DN14" s="243">
        <v>8024.0733304899995</v>
      </c>
      <c r="DO14" s="243">
        <v>7570.5749947200002</v>
      </c>
      <c r="DP14" s="243">
        <v>8914.7885423700009</v>
      </c>
      <c r="DQ14" s="243">
        <v>9445.9551298799979</v>
      </c>
      <c r="DR14" s="243">
        <v>9484.7644547299969</v>
      </c>
      <c r="DS14" s="243">
        <v>9209.5548743199997</v>
      </c>
      <c r="DT14" s="244">
        <v>9706.6087917000004</v>
      </c>
      <c r="DU14" s="331">
        <v>10652.457677719996</v>
      </c>
      <c r="DV14" s="243">
        <v>9892.6492784928632</v>
      </c>
      <c r="DW14" s="243">
        <v>9356.8653376999973</v>
      </c>
      <c r="DX14" s="243">
        <v>9452.7180640299975</v>
      </c>
      <c r="DY14" s="243">
        <v>9802.9519993600024</v>
      </c>
      <c r="DZ14" s="243">
        <v>8589.6895586200008</v>
      </c>
      <c r="EA14" s="243">
        <v>7858.2032869900013</v>
      </c>
      <c r="EB14" s="243">
        <v>7625.56937174</v>
      </c>
      <c r="EC14" s="243">
        <v>8374.0931033800007</v>
      </c>
      <c r="ED14" s="243">
        <v>8833.0416643000026</v>
      </c>
      <c r="EE14" s="243">
        <v>8385.8374176100006</v>
      </c>
      <c r="EF14" s="244">
        <v>7660.0916704800011</v>
      </c>
      <c r="EG14" s="331">
        <v>7780.4598964100014</v>
      </c>
      <c r="EH14" s="243">
        <v>7422.2766188899996</v>
      </c>
      <c r="EI14" s="243">
        <v>8641.0822181999974</v>
      </c>
      <c r="EJ14" s="243">
        <v>9109.5284908600024</v>
      </c>
      <c r="EK14" s="243">
        <v>10023.466349829998</v>
      </c>
      <c r="EL14" s="243">
        <v>10343.530856640002</v>
      </c>
      <c r="EM14" s="243">
        <v>11274.375004630001</v>
      </c>
      <c r="EN14" s="243">
        <v>10747.119641060001</v>
      </c>
      <c r="EO14" s="243">
        <v>9982.6020725599974</v>
      </c>
      <c r="EP14" s="243">
        <v>10107.450950320001</v>
      </c>
      <c r="EQ14" s="243">
        <v>11466.25954694</v>
      </c>
      <c r="ER14" s="244">
        <v>11167.07291096</v>
      </c>
      <c r="ES14" s="331">
        <v>11807.492173709999</v>
      </c>
      <c r="ET14" s="243">
        <v>12913.718542870001</v>
      </c>
      <c r="EU14" s="243">
        <v>13479.403058869997</v>
      </c>
      <c r="EV14" s="243">
        <v>14609.822643369998</v>
      </c>
      <c r="EW14" s="243">
        <v>13380.349251439999</v>
      </c>
      <c r="EX14" s="243">
        <v>13070.883914799999</v>
      </c>
      <c r="EY14" s="243">
        <v>13720.79030221</v>
      </c>
      <c r="EZ14" s="243">
        <v>12503.26913103</v>
      </c>
      <c r="FA14" s="243">
        <v>13233.577629502159</v>
      </c>
      <c r="FB14" s="243">
        <v>16827.345107559991</v>
      </c>
      <c r="FC14" s="243">
        <v>13184.645120099998</v>
      </c>
      <c r="FD14" s="244">
        <v>7739.8625387599996</v>
      </c>
      <c r="FE14" s="331">
        <v>9712.0817414699995</v>
      </c>
      <c r="FF14" s="243">
        <v>8740.6069420258173</v>
      </c>
      <c r="FG14" s="243">
        <v>7000.1124881481701</v>
      </c>
      <c r="FH14" s="243">
        <v>7157.2188152099989</v>
      </c>
      <c r="FI14" s="243">
        <v>6440.66734894</v>
      </c>
      <c r="FJ14" s="243">
        <v>6546.3132119900001</v>
      </c>
      <c r="FK14" s="243">
        <v>5698.4844442699996</v>
      </c>
      <c r="FL14" s="243">
        <v>5511.5095846300001</v>
      </c>
      <c r="FM14" s="243">
        <v>5560.2533390999997</v>
      </c>
      <c r="FN14" s="243">
        <v>5829.0357333500006</v>
      </c>
      <c r="FO14" s="243">
        <v>5759.7770405499996</v>
      </c>
      <c r="FP14" s="244">
        <v>6181.0636139400003</v>
      </c>
      <c r="FQ14" s="331">
        <v>6149.2466439599993</v>
      </c>
      <c r="FR14" s="243">
        <v>6394.2634146500004</v>
      </c>
      <c r="FS14" s="243">
        <v>5993.6652481199999</v>
      </c>
      <c r="FT14" s="243">
        <v>6338.12489714</v>
      </c>
      <c r="FU14" s="243">
        <v>6134.4465937800005</v>
      </c>
      <c r="FV14" s="243">
        <v>6982.1586663300022</v>
      </c>
      <c r="FW14" s="243">
        <v>6630.3154974799991</v>
      </c>
      <c r="FX14" s="243">
        <v>6841.111630729999</v>
      </c>
      <c r="FY14" s="243">
        <v>5997.8461237600013</v>
      </c>
      <c r="FZ14" s="243">
        <v>6153.4115251699995</v>
      </c>
      <c r="GA14" s="243">
        <v>5690.7485426900002</v>
      </c>
      <c r="GB14" s="244">
        <v>5158.4156097200002</v>
      </c>
      <c r="GC14" s="331">
        <v>4917.0079790900008</v>
      </c>
      <c r="GD14" s="243">
        <v>6558.0791934400004</v>
      </c>
      <c r="GE14" s="243">
        <v>6138.8260238999992</v>
      </c>
      <c r="GF14" s="243">
        <v>5723.2687281100007</v>
      </c>
      <c r="GG14" s="243">
        <v>4053.6921262199999</v>
      </c>
      <c r="GH14" s="243">
        <v>4243.3295122400013</v>
      </c>
      <c r="GI14" s="243">
        <v>3951.42446982</v>
      </c>
      <c r="GJ14" s="243">
        <v>4900.3325781000003</v>
      </c>
      <c r="GK14" s="243">
        <v>5417.2023225299999</v>
      </c>
      <c r="GL14" s="243">
        <v>4835.7487915800002</v>
      </c>
      <c r="GM14" s="243">
        <v>4654.2412989100003</v>
      </c>
      <c r="GN14" s="244">
        <v>4509.2309718399993</v>
      </c>
    </row>
    <row r="15" spans="1:196" s="543" customFormat="1" ht="37.5" customHeight="1" x14ac:dyDescent="0.45">
      <c r="A15" s="487" t="s">
        <v>278</v>
      </c>
      <c r="B15" s="533">
        <v>50.25</v>
      </c>
      <c r="C15" s="533">
        <v>42.44</v>
      </c>
      <c r="D15" s="533">
        <v>52.7</v>
      </c>
      <c r="E15" s="533">
        <v>12.4848</v>
      </c>
      <c r="F15" s="533">
        <v>443.85023469000004</v>
      </c>
      <c r="G15" s="533">
        <v>375.70276288000002</v>
      </c>
      <c r="H15" s="533">
        <v>335.58530000000002</v>
      </c>
      <c r="I15" s="533">
        <v>169.18010000000001</v>
      </c>
      <c r="J15" s="533">
        <v>172.0171</v>
      </c>
      <c r="K15" s="533">
        <v>133.43260000000001</v>
      </c>
      <c r="L15" s="533">
        <v>133.72229999999999</v>
      </c>
      <c r="M15" s="533">
        <v>166.36240000000001</v>
      </c>
      <c r="N15" s="533">
        <v>134.76262</v>
      </c>
      <c r="O15" s="533">
        <v>144.27512999999999</v>
      </c>
      <c r="P15" s="533">
        <v>133.363</v>
      </c>
      <c r="Q15" s="533">
        <v>133.89340000000001</v>
      </c>
      <c r="R15" s="534">
        <v>134.80431105000002</v>
      </c>
      <c r="S15" s="533">
        <v>138.53569999999999</v>
      </c>
      <c r="T15" s="533">
        <v>137.53540000000001</v>
      </c>
      <c r="U15" s="533"/>
      <c r="V15" s="533">
        <v>137.92339999999999</v>
      </c>
      <c r="W15" s="533">
        <v>140.98220000000001</v>
      </c>
      <c r="X15" s="533">
        <v>160.50129999999999</v>
      </c>
      <c r="Y15" s="533">
        <v>133.96250000000001</v>
      </c>
      <c r="Z15" s="533">
        <v>134.00380000000001</v>
      </c>
      <c r="AA15" s="535">
        <v>106.71708527</v>
      </c>
      <c r="AB15" s="356">
        <v>108.28735165000001</v>
      </c>
      <c r="AC15" s="356">
        <v>79.438531049999995</v>
      </c>
      <c r="AD15" s="356">
        <v>79.864497880000002</v>
      </c>
      <c r="AE15" s="356">
        <v>80.588253859999995</v>
      </c>
      <c r="AF15" s="356"/>
      <c r="AG15" s="533">
        <v>84.622295249999993</v>
      </c>
      <c r="AH15" s="533">
        <v>85.243528519999998</v>
      </c>
      <c r="AI15" s="533">
        <v>102.69317789</v>
      </c>
      <c r="AJ15" s="533">
        <v>90.876788169999998</v>
      </c>
      <c r="AK15" s="533">
        <v>94.477382829999996</v>
      </c>
      <c r="AL15" s="533">
        <v>95.98283687</v>
      </c>
      <c r="AM15" s="533">
        <v>97.199314467999997</v>
      </c>
      <c r="AN15" s="533">
        <v>190.130811368</v>
      </c>
      <c r="AO15" s="533">
        <v>100.988684298</v>
      </c>
      <c r="AP15" s="533">
        <v>94.914330468000003</v>
      </c>
      <c r="AQ15" s="533">
        <v>95.165211177999993</v>
      </c>
      <c r="AR15" s="533">
        <v>175.107495048</v>
      </c>
      <c r="AS15" s="533"/>
      <c r="AT15" s="533">
        <v>95.851860378000012</v>
      </c>
      <c r="AU15" s="533">
        <v>96.389924428</v>
      </c>
      <c r="AV15" s="533">
        <v>141.75341246799999</v>
      </c>
      <c r="AW15" s="533">
        <v>116.198412468</v>
      </c>
      <c r="AX15" s="533">
        <v>203.28928466799999</v>
      </c>
      <c r="AY15" s="533">
        <v>220.08332208799999</v>
      </c>
      <c r="AZ15" s="533">
        <v>274.27329716799994</v>
      </c>
      <c r="BA15" s="533">
        <v>283.47136122800003</v>
      </c>
      <c r="BB15" s="533">
        <v>917.57984925800008</v>
      </c>
      <c r="BC15" s="533">
        <v>331.86787332800003</v>
      </c>
      <c r="BD15" s="533">
        <v>349.72616044800003</v>
      </c>
      <c r="BE15" s="533">
        <v>333.86094468800002</v>
      </c>
      <c r="BF15" s="533"/>
      <c r="BG15" s="534">
        <v>195.48517293999998</v>
      </c>
      <c r="BH15" s="533">
        <v>176.768237</v>
      </c>
      <c r="BI15" s="533">
        <v>184.60172503000001</v>
      </c>
      <c r="BJ15" s="533">
        <v>327.29259425999999</v>
      </c>
      <c r="BK15" s="533">
        <v>299.25759425999996</v>
      </c>
      <c r="BL15" s="533">
        <v>241.20878984000001</v>
      </c>
      <c r="BM15" s="356">
        <v>241.20878984000001</v>
      </c>
      <c r="BN15" s="356">
        <v>244.93378984</v>
      </c>
      <c r="BO15" s="356">
        <v>664.48878983999998</v>
      </c>
      <c r="BP15" s="367">
        <v>260.55839900000001</v>
      </c>
      <c r="BQ15" s="367">
        <v>371.31267145000004</v>
      </c>
      <c r="BR15" s="367">
        <v>676.34767145000001</v>
      </c>
      <c r="BS15" s="367">
        <v>383.37667145</v>
      </c>
      <c r="BT15" s="367">
        <v>1261.9736714499998</v>
      </c>
      <c r="BU15" s="367">
        <v>1472.0836714500001</v>
      </c>
      <c r="BV15" s="368">
        <v>1455.3986150000001</v>
      </c>
      <c r="BW15" s="368">
        <v>1590.6078025200002</v>
      </c>
      <c r="BX15" s="368">
        <v>1499.3978025200001</v>
      </c>
      <c r="BY15" s="243">
        <v>1132.4858025200001</v>
      </c>
      <c r="BZ15" s="243">
        <v>1736.3031909000001</v>
      </c>
      <c r="CA15" s="243">
        <v>2728.9850625100003</v>
      </c>
      <c r="CB15" s="243">
        <v>2755.1940574599998</v>
      </c>
      <c r="CC15" s="243">
        <v>2821.3903166</v>
      </c>
      <c r="CD15" s="243">
        <v>3177.5239289199999</v>
      </c>
      <c r="CE15" s="243">
        <v>3301.0413521700002</v>
      </c>
      <c r="CF15" s="243">
        <v>3284.6997214300004</v>
      </c>
      <c r="CG15" s="243">
        <v>3909.1641515199999</v>
      </c>
      <c r="CH15" s="243">
        <v>3267.8741668499997</v>
      </c>
      <c r="CI15" s="243">
        <v>3498.2100874900002</v>
      </c>
      <c r="CJ15" s="243">
        <v>4102.4984274500002</v>
      </c>
      <c r="CK15" s="243">
        <v>4704.5524593599994</v>
      </c>
      <c r="CL15" s="243">
        <v>4290.6180616699994</v>
      </c>
      <c r="CM15" s="243">
        <v>4305.344344529999</v>
      </c>
      <c r="CN15" s="243">
        <v>4006.2278713999999</v>
      </c>
      <c r="CO15" s="243">
        <v>4006.8856854599999</v>
      </c>
      <c r="CP15" s="243">
        <v>3903.6224317200003</v>
      </c>
      <c r="CQ15" s="243">
        <v>4462.4911797600007</v>
      </c>
      <c r="CR15" s="243">
        <v>3606.5952859100003</v>
      </c>
      <c r="CS15" s="243">
        <v>3826.6292262100001</v>
      </c>
      <c r="CT15" s="243">
        <v>3690.4482169500002</v>
      </c>
      <c r="CU15" s="243">
        <v>3511.8184243000001</v>
      </c>
      <c r="CV15" s="244">
        <v>4395.8238829699994</v>
      </c>
      <c r="CW15" s="243">
        <v>4036.1443196599998</v>
      </c>
      <c r="CX15" s="243">
        <v>3231.5555646600001</v>
      </c>
      <c r="CY15" s="243">
        <v>2926.6649404999998</v>
      </c>
      <c r="CZ15" s="243">
        <v>2643.3516870600001</v>
      </c>
      <c r="DA15" s="243">
        <v>2707.7669735500003</v>
      </c>
      <c r="DB15" s="243">
        <v>2944.5174563900005</v>
      </c>
      <c r="DC15" s="243">
        <v>2633.38877293</v>
      </c>
      <c r="DD15" s="243">
        <v>662.57779229999994</v>
      </c>
      <c r="DE15" s="243">
        <v>2105.4635838499998</v>
      </c>
      <c r="DF15" s="243">
        <v>2267.91635219</v>
      </c>
      <c r="DG15" s="243">
        <v>717.72120093000001</v>
      </c>
      <c r="DH15" s="244">
        <v>495.25853359000001</v>
      </c>
      <c r="DI15" s="331">
        <v>480.27109623999996</v>
      </c>
      <c r="DJ15" s="243">
        <v>754.39694668000004</v>
      </c>
      <c r="DK15" s="243">
        <v>567.26469977000011</v>
      </c>
      <c r="DL15" s="243">
        <v>681.43520100000001</v>
      </c>
      <c r="DM15" s="243">
        <v>615.56044070999997</v>
      </c>
      <c r="DN15" s="243">
        <v>621.58576438</v>
      </c>
      <c r="DO15" s="243">
        <v>680.38622687999998</v>
      </c>
      <c r="DP15" s="243">
        <v>1397.9226585399999</v>
      </c>
      <c r="DQ15" s="243">
        <v>527.06941688999996</v>
      </c>
      <c r="DR15" s="243">
        <v>872.96119593000003</v>
      </c>
      <c r="DS15" s="243">
        <v>1100.67991575</v>
      </c>
      <c r="DT15" s="244">
        <v>1703.4076409300001</v>
      </c>
      <c r="DU15" s="331">
        <v>1916.1958477600001</v>
      </c>
      <c r="DV15" s="243">
        <v>1177.51934325</v>
      </c>
      <c r="DW15" s="243">
        <v>1177.22510115</v>
      </c>
      <c r="DX15" s="243">
        <v>988.38216237000006</v>
      </c>
      <c r="DY15" s="243">
        <v>1177.40126308</v>
      </c>
      <c r="DZ15" s="243">
        <v>158.19787671</v>
      </c>
      <c r="EA15" s="243">
        <v>1916.93556519</v>
      </c>
      <c r="EB15" s="243">
        <v>2266.9813319700002</v>
      </c>
      <c r="EC15" s="243">
        <v>2581.9990451341255</v>
      </c>
      <c r="ED15" s="243">
        <v>2574.068503</v>
      </c>
      <c r="EE15" s="243">
        <v>1004.341503</v>
      </c>
      <c r="EF15" s="244">
        <v>1227.4432794347499</v>
      </c>
      <c r="EG15" s="331">
        <v>1012.28991437</v>
      </c>
      <c r="EH15" s="243">
        <v>1017.8071688700001</v>
      </c>
      <c r="EI15" s="243">
        <v>1012.14589168</v>
      </c>
      <c r="EJ15" s="243">
        <v>1012.1492565699999</v>
      </c>
      <c r="EK15" s="243">
        <v>1029.09304582</v>
      </c>
      <c r="EL15" s="243">
        <v>1024.6081878300001</v>
      </c>
      <c r="EM15" s="243">
        <v>874.64629027000012</v>
      </c>
      <c r="EN15" s="243">
        <v>1024.6963677600002</v>
      </c>
      <c r="EO15" s="243">
        <v>1025.08002863</v>
      </c>
      <c r="EP15" s="243">
        <v>1025.11427134</v>
      </c>
      <c r="EQ15" s="243">
        <v>1022.2345155700001</v>
      </c>
      <c r="ER15" s="244">
        <v>2618.5255209900001</v>
      </c>
      <c r="ES15" s="331">
        <v>1114.9654321200001</v>
      </c>
      <c r="ET15" s="243">
        <v>2132.1612840999996</v>
      </c>
      <c r="EU15" s="243">
        <v>2385.5664232300005</v>
      </c>
      <c r="EV15" s="243">
        <v>2257.4611412299996</v>
      </c>
      <c r="EW15" s="243">
        <v>1979.0083150199998</v>
      </c>
      <c r="EX15" s="243">
        <v>1961.0334535</v>
      </c>
      <c r="EY15" s="243">
        <v>1962.5613002300001</v>
      </c>
      <c r="EZ15" s="243">
        <v>1096.7284479799998</v>
      </c>
      <c r="FA15" s="243">
        <v>2094.8664241299998</v>
      </c>
      <c r="FB15" s="243">
        <v>1125.11047781</v>
      </c>
      <c r="FC15" s="243">
        <v>1126.65396474</v>
      </c>
      <c r="FD15" s="244">
        <v>1123.7159793199999</v>
      </c>
      <c r="FE15" s="331">
        <v>1127.5283870300002</v>
      </c>
      <c r="FF15" s="243">
        <v>1129.371451265625</v>
      </c>
      <c r="FG15" s="243">
        <v>1050.975360800375</v>
      </c>
      <c r="FH15" s="243">
        <v>1050.9139020600001</v>
      </c>
      <c r="FI15" s="243">
        <v>1050.70484057</v>
      </c>
      <c r="FJ15" s="243">
        <v>1050.7302751799998</v>
      </c>
      <c r="FK15" s="243">
        <v>1051.93824898</v>
      </c>
      <c r="FL15" s="243">
        <v>701.76760462000004</v>
      </c>
      <c r="FM15" s="243">
        <v>586.25063244</v>
      </c>
      <c r="FN15" s="243">
        <v>497.03440294000001</v>
      </c>
      <c r="FO15" s="243">
        <v>496.97113818000003</v>
      </c>
      <c r="FP15" s="244">
        <v>497.05590529</v>
      </c>
      <c r="FQ15" s="331">
        <v>273.27668115999995</v>
      </c>
      <c r="FR15" s="243">
        <v>275.11866860999999</v>
      </c>
      <c r="FS15" s="243">
        <v>275.13078782999997</v>
      </c>
      <c r="FT15" s="243">
        <v>306.06062827</v>
      </c>
      <c r="FU15" s="243">
        <v>306.24468505999999</v>
      </c>
      <c r="FV15" s="243">
        <v>307.12303528999996</v>
      </c>
      <c r="FW15" s="243">
        <v>306.94978557999997</v>
      </c>
      <c r="FX15" s="243">
        <v>307.40365865000001</v>
      </c>
      <c r="FY15" s="243">
        <v>271.44650238000003</v>
      </c>
      <c r="FZ15" s="243">
        <v>82.627626390000003</v>
      </c>
      <c r="GA15" s="243">
        <v>182.16340231999999</v>
      </c>
      <c r="GB15" s="244">
        <v>1631.5452666300002</v>
      </c>
      <c r="GC15" s="331">
        <v>1584.5505673399998</v>
      </c>
      <c r="GD15" s="243">
        <v>237.12424596999998</v>
      </c>
      <c r="GE15" s="243">
        <v>220.05876633000003</v>
      </c>
      <c r="GF15" s="243">
        <v>230.43564090000001</v>
      </c>
      <c r="GG15" s="243">
        <v>363.59310776000001</v>
      </c>
      <c r="GH15" s="243">
        <v>197.01362225</v>
      </c>
      <c r="GI15" s="243">
        <v>196.7167623</v>
      </c>
      <c r="GJ15" s="243">
        <v>194.14445103</v>
      </c>
      <c r="GK15" s="243">
        <v>1905.39957183</v>
      </c>
      <c r="GL15" s="243">
        <v>2671.0521523500001</v>
      </c>
      <c r="GM15" s="243">
        <v>2418.9466982400004</v>
      </c>
      <c r="GN15" s="244">
        <v>2294.0674489399998</v>
      </c>
    </row>
    <row r="16" spans="1:196" s="543" customFormat="1" ht="37.5" customHeight="1" x14ac:dyDescent="0.45">
      <c r="A16" s="487" t="s">
        <v>279</v>
      </c>
      <c r="B16" s="533">
        <v>490.71</v>
      </c>
      <c r="C16" s="533">
        <v>616.92999999999995</v>
      </c>
      <c r="D16" s="533">
        <v>833.9</v>
      </c>
      <c r="E16" s="533">
        <v>1195.8249000000001</v>
      </c>
      <c r="F16" s="533">
        <v>1789.6470611179029</v>
      </c>
      <c r="G16" s="533">
        <v>1804.1324997700442</v>
      </c>
      <c r="H16" s="533">
        <v>1913.1464000000001</v>
      </c>
      <c r="I16" s="533">
        <v>1955.7873</v>
      </c>
      <c r="J16" s="533">
        <v>2023.4002</v>
      </c>
      <c r="K16" s="533">
        <v>1987.6790000000001</v>
      </c>
      <c r="L16" s="533">
        <v>2016.6958999999999</v>
      </c>
      <c r="M16" s="533">
        <v>2065.6732000000002</v>
      </c>
      <c r="N16" s="533">
        <v>2100.41905</v>
      </c>
      <c r="O16" s="533">
        <v>2153.6720999999998</v>
      </c>
      <c r="P16" s="533">
        <v>2186.4911999999999</v>
      </c>
      <c r="Q16" s="533">
        <v>2256.1520999999998</v>
      </c>
      <c r="R16" s="534">
        <v>2336.2649230480388</v>
      </c>
      <c r="S16" s="533">
        <v>2474.1624000000002</v>
      </c>
      <c r="T16" s="533">
        <v>2528.7901000000002</v>
      </c>
      <c r="U16" s="533"/>
      <c r="V16" s="533">
        <v>2561.8047999999999</v>
      </c>
      <c r="W16" s="533">
        <v>2562.8865999999998</v>
      </c>
      <c r="X16" s="533">
        <v>2580.1206999999999</v>
      </c>
      <c r="Y16" s="533">
        <v>2637.3624</v>
      </c>
      <c r="Z16" s="533">
        <v>2659.7381999999998</v>
      </c>
      <c r="AA16" s="535">
        <v>2694.7357809101968</v>
      </c>
      <c r="AB16" s="356">
        <v>2749.8696196779674</v>
      </c>
      <c r="AC16" s="356">
        <v>2824.8660672840374</v>
      </c>
      <c r="AD16" s="356">
        <v>2856.7064854054875</v>
      </c>
      <c r="AE16" s="356">
        <v>3048.1851958466964</v>
      </c>
      <c r="AF16" s="356"/>
      <c r="AG16" s="533">
        <v>3157.9928162963715</v>
      </c>
      <c r="AH16" s="533">
        <v>3156.5113054924332</v>
      </c>
      <c r="AI16" s="533">
        <v>3236.23491557022</v>
      </c>
      <c r="AJ16" s="533">
        <v>3136.4065812151061</v>
      </c>
      <c r="AK16" s="533">
        <v>3058.1876813666318</v>
      </c>
      <c r="AL16" s="533">
        <v>3244.4401915119729</v>
      </c>
      <c r="AM16" s="533">
        <v>3321.1652131944084</v>
      </c>
      <c r="AN16" s="533">
        <v>3460.7432700748045</v>
      </c>
      <c r="AO16" s="533">
        <v>3562.3076926527538</v>
      </c>
      <c r="AP16" s="533">
        <v>3660.8413545899971</v>
      </c>
      <c r="AQ16" s="533">
        <v>3813.3141372973023</v>
      </c>
      <c r="AR16" s="533">
        <v>4037.2025664931052</v>
      </c>
      <c r="AS16" s="533"/>
      <c r="AT16" s="533">
        <v>4198.5493947690447</v>
      </c>
      <c r="AU16" s="533">
        <v>4399.4153672619668</v>
      </c>
      <c r="AV16" s="533">
        <v>4406.98198851505</v>
      </c>
      <c r="AW16" s="533">
        <v>4471.2464355805314</v>
      </c>
      <c r="AX16" s="533">
        <v>4415.1151054450875</v>
      </c>
      <c r="AY16" s="533">
        <v>4647.4876454452206</v>
      </c>
      <c r="AZ16" s="533">
        <v>5307.7683556643915</v>
      </c>
      <c r="BA16" s="533">
        <v>5631.9389489868208</v>
      </c>
      <c r="BB16" s="533">
        <v>5733.3697809867781</v>
      </c>
      <c r="BC16" s="533">
        <v>5733.3697809867781</v>
      </c>
      <c r="BD16" s="533">
        <v>5733.3697809867781</v>
      </c>
      <c r="BE16" s="533">
        <v>5733.3697809867781</v>
      </c>
      <c r="BF16" s="533"/>
      <c r="BG16" s="534">
        <v>5659.8823788984273</v>
      </c>
      <c r="BH16" s="533">
        <v>5853.854163581419</v>
      </c>
      <c r="BI16" s="533">
        <v>6015.5673332045881</v>
      </c>
      <c r="BJ16" s="533">
        <v>6154.5302729399982</v>
      </c>
      <c r="BK16" s="533">
        <v>6137.1691302300005</v>
      </c>
      <c r="BL16" s="533">
        <v>7526.4767808400002</v>
      </c>
      <c r="BM16" s="356">
        <v>7526.4767808400002</v>
      </c>
      <c r="BN16" s="356">
        <v>8038.2223095299987</v>
      </c>
      <c r="BO16" s="356">
        <v>8211.8170586000033</v>
      </c>
      <c r="BP16" s="367">
        <v>8169.6263890699993</v>
      </c>
      <c r="BQ16" s="367">
        <v>8013.1196939800002</v>
      </c>
      <c r="BR16" s="367">
        <v>7972.8755860100009</v>
      </c>
      <c r="BS16" s="367">
        <v>8158.8876960499992</v>
      </c>
      <c r="BT16" s="367">
        <v>8627.934235480001</v>
      </c>
      <c r="BU16" s="367">
        <v>8760.3160297899994</v>
      </c>
      <c r="BV16" s="368">
        <v>8999.7513647899996</v>
      </c>
      <c r="BW16" s="368">
        <v>8968.7122704700014</v>
      </c>
      <c r="BX16" s="368">
        <v>9184.4270782699987</v>
      </c>
      <c r="BY16" s="243">
        <v>9551.1728165699988</v>
      </c>
      <c r="BZ16" s="243">
        <v>9664.97262538</v>
      </c>
      <c r="CA16" s="243">
        <v>9580.3602889699996</v>
      </c>
      <c r="CB16" s="243">
        <v>9628.9448506799981</v>
      </c>
      <c r="CC16" s="243">
        <v>9567.8975385999984</v>
      </c>
      <c r="CD16" s="243">
        <v>9584.1831396899997</v>
      </c>
      <c r="CE16" s="243">
        <v>9800.2164083799998</v>
      </c>
      <c r="CF16" s="243">
        <v>9879.9664248200006</v>
      </c>
      <c r="CG16" s="243">
        <v>10032.11781084</v>
      </c>
      <c r="CH16" s="243">
        <v>10181.697807819999</v>
      </c>
      <c r="CI16" s="243">
        <v>10297.148643910001</v>
      </c>
      <c r="CJ16" s="243">
        <v>10734.466997540001</v>
      </c>
      <c r="CK16" s="243">
        <v>11350.280263359997</v>
      </c>
      <c r="CL16" s="243">
        <v>11585.20612884</v>
      </c>
      <c r="CM16" s="243">
        <v>11692.669381049998</v>
      </c>
      <c r="CN16" s="243">
        <v>11604.618820129997</v>
      </c>
      <c r="CO16" s="243">
        <v>11406.329124259997</v>
      </c>
      <c r="CP16" s="243">
        <v>11113.706639049999</v>
      </c>
      <c r="CQ16" s="243">
        <v>11091.56441468</v>
      </c>
      <c r="CR16" s="243">
        <v>11253.08886811</v>
      </c>
      <c r="CS16" s="243">
        <v>11205.48757431</v>
      </c>
      <c r="CT16" s="243">
        <v>11632.112316000002</v>
      </c>
      <c r="CU16" s="243">
        <v>11913.08639294</v>
      </c>
      <c r="CV16" s="244">
        <v>12260.953051879998</v>
      </c>
      <c r="CW16" s="243">
        <v>12375.279990600002</v>
      </c>
      <c r="CX16" s="243">
        <v>13246.586037289999</v>
      </c>
      <c r="CY16" s="243">
        <v>13688.692177580002</v>
      </c>
      <c r="CZ16" s="243">
        <v>14043.455200520004</v>
      </c>
      <c r="DA16" s="243">
        <v>14171.199094269998</v>
      </c>
      <c r="DB16" s="243">
        <v>14322.08237387</v>
      </c>
      <c r="DC16" s="243">
        <v>14639.229604109998</v>
      </c>
      <c r="DD16" s="243">
        <v>13730.074991190002</v>
      </c>
      <c r="DE16" s="243">
        <v>13858.708475749998</v>
      </c>
      <c r="DF16" s="243">
        <v>14068.417770939999</v>
      </c>
      <c r="DG16" s="243">
        <v>14194.988823740001</v>
      </c>
      <c r="DH16" s="244">
        <v>14804.96176391</v>
      </c>
      <c r="DI16" s="331">
        <v>15749.199923389997</v>
      </c>
      <c r="DJ16" s="243">
        <v>15973.979308929998</v>
      </c>
      <c r="DK16" s="243">
        <v>15476.718161029998</v>
      </c>
      <c r="DL16" s="243">
        <v>15508.43873408</v>
      </c>
      <c r="DM16" s="243">
        <v>15894.216611429998</v>
      </c>
      <c r="DN16" s="243">
        <v>15960.70737147</v>
      </c>
      <c r="DO16" s="243">
        <v>16461.148045919999</v>
      </c>
      <c r="DP16" s="243">
        <v>16718.275466680003</v>
      </c>
      <c r="DQ16" s="243">
        <v>17012.045555050001</v>
      </c>
      <c r="DR16" s="243">
        <v>17335.30946126</v>
      </c>
      <c r="DS16" s="243">
        <v>17809.42635406</v>
      </c>
      <c r="DT16" s="244">
        <v>17580.211288409999</v>
      </c>
      <c r="DU16" s="331">
        <v>17963.67058622</v>
      </c>
      <c r="DV16" s="243">
        <v>18159.637182643459</v>
      </c>
      <c r="DW16" s="243">
        <v>18434.937144329993</v>
      </c>
      <c r="DX16" s="243">
        <v>18687.776214819998</v>
      </c>
      <c r="DY16" s="243">
        <v>19395.738295209998</v>
      </c>
      <c r="DZ16" s="243">
        <v>19680.759764599996</v>
      </c>
      <c r="EA16" s="243">
        <v>19923.81148063</v>
      </c>
      <c r="EB16" s="243">
        <v>20277.641543919999</v>
      </c>
      <c r="EC16" s="243">
        <v>20261.771867931016</v>
      </c>
      <c r="ED16" s="243">
        <v>20461.801732129999</v>
      </c>
      <c r="EE16" s="243">
        <v>20830.914126260002</v>
      </c>
      <c r="EF16" s="244">
        <v>21289.118445249402</v>
      </c>
      <c r="EG16" s="331">
        <v>21795.841025059999</v>
      </c>
      <c r="EH16" s="243">
        <v>22269.441801330002</v>
      </c>
      <c r="EI16" s="243">
        <v>22668.157962590001</v>
      </c>
      <c r="EJ16" s="243">
        <v>23883.118400960004</v>
      </c>
      <c r="EK16" s="243">
        <v>23984.204402939999</v>
      </c>
      <c r="EL16" s="243">
        <v>23786.874863789999</v>
      </c>
      <c r="EM16" s="243">
        <v>24137.705089750005</v>
      </c>
      <c r="EN16" s="243">
        <v>24528.193318379996</v>
      </c>
      <c r="EO16" s="243">
        <v>24642.948380099995</v>
      </c>
      <c r="EP16" s="243">
        <v>24702.922274</v>
      </c>
      <c r="EQ16" s="243">
        <v>25084.929541309997</v>
      </c>
      <c r="ER16" s="244">
        <v>25745.848092090004</v>
      </c>
      <c r="ES16" s="331">
        <v>26270.847817429996</v>
      </c>
      <c r="ET16" s="243">
        <v>26567.568070859998</v>
      </c>
      <c r="EU16" s="243">
        <v>27187.630678410002</v>
      </c>
      <c r="EV16" s="243">
        <v>27514.604084420003</v>
      </c>
      <c r="EW16" s="243">
        <v>27437.082589530004</v>
      </c>
      <c r="EX16" s="243">
        <v>27357.782466189998</v>
      </c>
      <c r="EY16" s="243">
        <v>27359.689493769998</v>
      </c>
      <c r="EZ16" s="243">
        <v>27603.447637339996</v>
      </c>
      <c r="FA16" s="243">
        <v>27775.730370339996</v>
      </c>
      <c r="FB16" s="243">
        <v>27333.796550109997</v>
      </c>
      <c r="FC16" s="243">
        <v>28178.403977689999</v>
      </c>
      <c r="FD16" s="244">
        <v>28808.911913559998</v>
      </c>
      <c r="FE16" s="331">
        <v>28368.74625389</v>
      </c>
      <c r="FF16" s="243">
        <v>23231.957397126058</v>
      </c>
      <c r="FG16" s="243">
        <v>22787.65907847686</v>
      </c>
      <c r="FH16" s="243">
        <v>21958.550232420006</v>
      </c>
      <c r="FI16" s="243">
        <v>22336.477108989999</v>
      </c>
      <c r="FJ16" s="243">
        <v>23151.156061080001</v>
      </c>
      <c r="FK16" s="243">
        <v>24019.163130850004</v>
      </c>
      <c r="FL16" s="243">
        <v>24735.829582830003</v>
      </c>
      <c r="FM16" s="243">
        <v>25399.415226230001</v>
      </c>
      <c r="FN16" s="243">
        <v>26229.830362410001</v>
      </c>
      <c r="FO16" s="243">
        <v>27604.506813250006</v>
      </c>
      <c r="FP16" s="244">
        <v>30049.077020669996</v>
      </c>
      <c r="FQ16" s="331">
        <v>29910.292427959994</v>
      </c>
      <c r="FR16" s="243">
        <v>30972.221074489997</v>
      </c>
      <c r="FS16" s="243">
        <v>30822.804691039997</v>
      </c>
      <c r="FT16" s="243">
        <v>31695.170312039998</v>
      </c>
      <c r="FU16" s="243">
        <v>32259.477747919995</v>
      </c>
      <c r="FV16" s="243">
        <v>33710.474507369996</v>
      </c>
      <c r="FW16" s="243">
        <v>34283.717438939988</v>
      </c>
      <c r="FX16" s="243">
        <v>34657.268351929997</v>
      </c>
      <c r="FY16" s="243">
        <v>37015.331703049997</v>
      </c>
      <c r="FZ16" s="243">
        <v>37943.161899259998</v>
      </c>
      <c r="GA16" s="243">
        <v>38760.155212629987</v>
      </c>
      <c r="GB16" s="244">
        <v>39896.865283730003</v>
      </c>
      <c r="GC16" s="331">
        <v>41632.311086740003</v>
      </c>
      <c r="GD16" s="243">
        <v>42387.655882239997</v>
      </c>
      <c r="GE16" s="243">
        <v>43087.257844320004</v>
      </c>
      <c r="GF16" s="243">
        <v>43976.413312890007</v>
      </c>
      <c r="GG16" s="243">
        <v>46946.398453340007</v>
      </c>
      <c r="GH16" s="243">
        <v>48349.825706020012</v>
      </c>
      <c r="GI16" s="243">
        <v>49003.175922579998</v>
      </c>
      <c r="GJ16" s="243">
        <v>50341.570014290002</v>
      </c>
      <c r="GK16" s="243">
        <v>51946.588206979999</v>
      </c>
      <c r="GL16" s="243">
        <v>53506.691136340007</v>
      </c>
      <c r="GM16" s="243">
        <v>55009.281658660002</v>
      </c>
      <c r="GN16" s="244">
        <v>58347.481734920009</v>
      </c>
    </row>
    <row r="17" spans="1:196" s="543" customFormat="1" ht="37.5" customHeight="1" x14ac:dyDescent="0.45">
      <c r="A17" s="487" t="s">
        <v>235</v>
      </c>
      <c r="B17" s="533">
        <v>814.83</v>
      </c>
      <c r="C17" s="533">
        <v>993.18</v>
      </c>
      <c r="D17" s="533">
        <v>1421.6</v>
      </c>
      <c r="E17" s="533">
        <v>1781.6724999999999</v>
      </c>
      <c r="F17" s="533">
        <v>2422.2914692351596</v>
      </c>
      <c r="G17" s="533">
        <v>2482.1951434258094</v>
      </c>
      <c r="H17" s="533">
        <v>2496.8458000000001</v>
      </c>
      <c r="I17" s="533">
        <v>2289.0853000000002</v>
      </c>
      <c r="J17" s="533">
        <v>2371.1023</v>
      </c>
      <c r="K17" s="533">
        <v>2411.8759</v>
      </c>
      <c r="L17" s="533">
        <v>2309.7062000000001</v>
      </c>
      <c r="M17" s="533">
        <v>2641.25675</v>
      </c>
      <c r="N17" s="533">
        <v>2866.9540900000002</v>
      </c>
      <c r="O17" s="533">
        <v>2864.2701000000002</v>
      </c>
      <c r="P17" s="533">
        <v>2769.4704999999999</v>
      </c>
      <c r="Q17" s="533">
        <v>2681.2936</v>
      </c>
      <c r="R17" s="534">
        <v>2588.6104132113774</v>
      </c>
      <c r="S17" s="533">
        <v>2471.9366</v>
      </c>
      <c r="T17" s="533">
        <v>2553.3697000000002</v>
      </c>
      <c r="U17" s="533"/>
      <c r="V17" s="533">
        <v>2506.3337999999999</v>
      </c>
      <c r="W17" s="533">
        <v>2701.9564999999998</v>
      </c>
      <c r="X17" s="533">
        <v>2783.056</v>
      </c>
      <c r="Y17" s="533">
        <v>2743.5619000000002</v>
      </c>
      <c r="Z17" s="533">
        <v>2695.5801000000001</v>
      </c>
      <c r="AA17" s="535">
        <v>2704.6770000000001</v>
      </c>
      <c r="AB17" s="356">
        <v>2696.5279</v>
      </c>
      <c r="AC17" s="356">
        <v>2200.9686000000002</v>
      </c>
      <c r="AD17" s="356">
        <v>2702.3301000000001</v>
      </c>
      <c r="AE17" s="356">
        <v>2475.0974368853381</v>
      </c>
      <c r="AF17" s="356"/>
      <c r="AG17" s="356">
        <v>2820.3118146154434</v>
      </c>
      <c r="AH17" s="356">
        <v>2845.0161659695245</v>
      </c>
      <c r="AI17" s="356">
        <v>2817.0064601185845</v>
      </c>
      <c r="AJ17" s="356">
        <v>2681.1651566482669</v>
      </c>
      <c r="AK17" s="356">
        <v>3391.3396294272206</v>
      </c>
      <c r="AL17" s="356">
        <v>3117.1900579945518</v>
      </c>
      <c r="AM17" s="356">
        <v>3257.1691800000003</v>
      </c>
      <c r="AN17" s="356">
        <v>3460.0904277013874</v>
      </c>
      <c r="AO17" s="356">
        <v>3610.2230621487906</v>
      </c>
      <c r="AP17" s="533">
        <v>3542.722074344214</v>
      </c>
      <c r="AQ17" s="533">
        <v>3279.4182625661306</v>
      </c>
      <c r="AR17" s="533">
        <v>3418.107857572224</v>
      </c>
      <c r="AS17" s="533"/>
      <c r="AT17" s="533">
        <v>3437.221278101269</v>
      </c>
      <c r="AU17" s="533">
        <v>3693.7872358546033</v>
      </c>
      <c r="AV17" s="533">
        <v>3118.0993808782437</v>
      </c>
      <c r="AW17" s="533">
        <v>3522.940843127195</v>
      </c>
      <c r="AX17" s="533">
        <v>3937.0301347930094</v>
      </c>
      <c r="AY17" s="533">
        <v>3937.0311347930101</v>
      </c>
      <c r="AZ17" s="533">
        <v>3937.0321347930103</v>
      </c>
      <c r="BA17" s="533">
        <v>3937.03313479301</v>
      </c>
      <c r="BB17" s="533">
        <v>3937.0341347930103</v>
      </c>
      <c r="BC17" s="533">
        <v>4004.3354822871538</v>
      </c>
      <c r="BD17" s="533">
        <v>4413.7112257030385</v>
      </c>
      <c r="BE17" s="533">
        <v>4587.5393497790656</v>
      </c>
      <c r="BF17" s="533"/>
      <c r="BG17" s="534">
        <v>4581.3449700321444</v>
      </c>
      <c r="BH17" s="533">
        <v>5654.4231232554985</v>
      </c>
      <c r="BI17" s="533">
        <v>5302.0687287385244</v>
      </c>
      <c r="BJ17" s="533">
        <v>6424.6661719899994</v>
      </c>
      <c r="BK17" s="533">
        <v>6978.1325834400059</v>
      </c>
      <c r="BL17" s="533">
        <v>6561.4407729899958</v>
      </c>
      <c r="BM17" s="356">
        <v>6561.4407729900031</v>
      </c>
      <c r="BN17" s="356">
        <v>6969.3993999899994</v>
      </c>
      <c r="BO17" s="356">
        <v>7728.4824905400055</v>
      </c>
      <c r="BP17" s="367">
        <v>6933.2690657100084</v>
      </c>
      <c r="BQ17" s="367">
        <v>7372.901158210002</v>
      </c>
      <c r="BR17" s="367">
        <v>8524.7858754100052</v>
      </c>
      <c r="BS17" s="367">
        <v>7734.3325275600027</v>
      </c>
      <c r="BT17" s="367">
        <v>8004.4658809300063</v>
      </c>
      <c r="BU17" s="367">
        <v>7550.5167351</v>
      </c>
      <c r="BV17" s="368">
        <v>8405.5206030000008</v>
      </c>
      <c r="BW17" s="368">
        <v>7641.0771197299955</v>
      </c>
      <c r="BX17" s="368">
        <v>7617.6915327100005</v>
      </c>
      <c r="BY17" s="243">
        <v>8722.0945357599921</v>
      </c>
      <c r="BZ17" s="243">
        <v>8174.2689858900012</v>
      </c>
      <c r="CA17" s="243">
        <v>8835.5175685400063</v>
      </c>
      <c r="CB17" s="243">
        <v>8601.7715131400073</v>
      </c>
      <c r="CC17" s="243">
        <v>7772.5231325300037</v>
      </c>
      <c r="CD17" s="243">
        <v>9873.8133308499982</v>
      </c>
      <c r="CE17" s="243">
        <v>9543.2304840699962</v>
      </c>
      <c r="CF17" s="243">
        <v>10041.547370250002</v>
      </c>
      <c r="CG17" s="243">
        <v>9843.029141480014</v>
      </c>
      <c r="CH17" s="243">
        <v>10776.637180700003</v>
      </c>
      <c r="CI17" s="243">
        <v>12045.155776070007</v>
      </c>
      <c r="CJ17" s="243">
        <v>10664.321221369997</v>
      </c>
      <c r="CK17" s="243">
        <v>10327.411312339991</v>
      </c>
      <c r="CL17" s="243">
        <v>11292.515315420002</v>
      </c>
      <c r="CM17" s="243">
        <v>11124.502403400003</v>
      </c>
      <c r="CN17" s="243">
        <v>11821.796922350004</v>
      </c>
      <c r="CO17" s="243">
        <v>11768.274630979986</v>
      </c>
      <c r="CP17" s="243">
        <v>13176.860354750008</v>
      </c>
      <c r="CQ17" s="243">
        <v>13815.926126640006</v>
      </c>
      <c r="CR17" s="243">
        <v>13869.51516144</v>
      </c>
      <c r="CS17" s="243">
        <v>15229.54753726998</v>
      </c>
      <c r="CT17" s="243">
        <v>15663.933215570018</v>
      </c>
      <c r="CU17" s="243">
        <v>14987.547328339993</v>
      </c>
      <c r="CV17" s="244">
        <v>15740.165490400001</v>
      </c>
      <c r="CW17" s="243">
        <v>15587.565537479997</v>
      </c>
      <c r="CX17" s="243">
        <v>14829.638348930001</v>
      </c>
      <c r="CY17" s="243">
        <v>16436.443759209989</v>
      </c>
      <c r="CZ17" s="243">
        <v>15550.468093549996</v>
      </c>
      <c r="DA17" s="243">
        <v>15115.315882970006</v>
      </c>
      <c r="DB17" s="243">
        <v>15829.734261370004</v>
      </c>
      <c r="DC17" s="243">
        <v>14254.494895730004</v>
      </c>
      <c r="DD17" s="243">
        <v>15934.409358640016</v>
      </c>
      <c r="DE17" s="243">
        <v>14886.267819570005</v>
      </c>
      <c r="DF17" s="243">
        <v>15738.090763940007</v>
      </c>
      <c r="DG17" s="243">
        <v>15442.148819290012</v>
      </c>
      <c r="DH17" s="244">
        <v>14543.428327519998</v>
      </c>
      <c r="DI17" s="331">
        <v>13248.747936230004</v>
      </c>
      <c r="DJ17" s="243">
        <v>14040.821548719987</v>
      </c>
      <c r="DK17" s="243">
        <v>16258.94005257</v>
      </c>
      <c r="DL17" s="243">
        <v>15605.281217910022</v>
      </c>
      <c r="DM17" s="243">
        <v>15151.740464440018</v>
      </c>
      <c r="DN17" s="243">
        <v>14911.385901679992</v>
      </c>
      <c r="DO17" s="243">
        <v>14239.177351109982</v>
      </c>
      <c r="DP17" s="243">
        <v>13326.844083920018</v>
      </c>
      <c r="DQ17" s="243">
        <v>14596.875313690007</v>
      </c>
      <c r="DR17" s="243">
        <v>16327.683254799991</v>
      </c>
      <c r="DS17" s="243">
        <v>17565.567806179999</v>
      </c>
      <c r="DT17" s="244">
        <v>19599.531926410004</v>
      </c>
      <c r="DU17" s="331">
        <v>18558.326893270001</v>
      </c>
      <c r="DV17" s="243">
        <v>18681.08562050408</v>
      </c>
      <c r="DW17" s="243">
        <v>23759.248689630003</v>
      </c>
      <c r="DX17" s="243">
        <v>23601.729476569995</v>
      </c>
      <c r="DY17" s="243">
        <v>23962.547442359999</v>
      </c>
      <c r="DZ17" s="243">
        <v>23519.110640100003</v>
      </c>
      <c r="EA17" s="243">
        <v>23043.737540519982</v>
      </c>
      <c r="EB17" s="243">
        <v>25688.785460820003</v>
      </c>
      <c r="EC17" s="544">
        <v>21996.317435787438</v>
      </c>
      <c r="ED17" s="243">
        <v>22409.740975010009</v>
      </c>
      <c r="EE17" s="243">
        <v>22690.443110340013</v>
      </c>
      <c r="EF17" s="244">
        <v>20380.422949636071</v>
      </c>
      <c r="EG17" s="331">
        <v>21345.91955051999</v>
      </c>
      <c r="EH17" s="243">
        <v>22966.938131468327</v>
      </c>
      <c r="EI17" s="243">
        <v>22929.446633579999</v>
      </c>
      <c r="EJ17" s="243">
        <v>22714.588041489958</v>
      </c>
      <c r="EK17" s="243">
        <v>23488.955420929997</v>
      </c>
      <c r="EL17" s="243">
        <v>23977.204833515494</v>
      </c>
      <c r="EM17" s="243">
        <v>24853.972634220034</v>
      </c>
      <c r="EN17" s="243">
        <v>24990.367263719974</v>
      </c>
      <c r="EO17" s="243">
        <v>26027.233868390023</v>
      </c>
      <c r="EP17" s="243">
        <v>26530.639356299995</v>
      </c>
      <c r="EQ17" s="243">
        <v>25482.05221834001</v>
      </c>
      <c r="ER17" s="244">
        <v>24969.017854083599</v>
      </c>
      <c r="ES17" s="331">
        <v>24501.827065221398</v>
      </c>
      <c r="ET17" s="243">
        <v>27857.810164209841</v>
      </c>
      <c r="EU17" s="243">
        <v>28767.11776800084</v>
      </c>
      <c r="EV17" s="243">
        <v>28632.792188479481</v>
      </c>
      <c r="EW17" s="243">
        <v>29130.206770675184</v>
      </c>
      <c r="EX17" s="243">
        <v>29665.740386416255</v>
      </c>
      <c r="EY17" s="243">
        <v>30811.638455459477</v>
      </c>
      <c r="EZ17" s="243">
        <v>32155.806641679435</v>
      </c>
      <c r="FA17" s="243">
        <v>34348.434747782288</v>
      </c>
      <c r="FB17" s="243">
        <v>36864.520032816501</v>
      </c>
      <c r="FC17" s="243">
        <v>39387.043487898889</v>
      </c>
      <c r="FD17" s="244">
        <v>31699.867256560028</v>
      </c>
      <c r="FE17" s="331">
        <v>31690.158415650039</v>
      </c>
      <c r="FF17" s="243">
        <v>41860.802812213064</v>
      </c>
      <c r="FG17" s="243">
        <v>44463.847824866025</v>
      </c>
      <c r="FH17" s="243">
        <v>44303.158102920024</v>
      </c>
      <c r="FI17" s="243">
        <v>48789.676391939967</v>
      </c>
      <c r="FJ17" s="243">
        <v>48061.254170790999</v>
      </c>
      <c r="FK17" s="243">
        <v>48030.620741060047</v>
      </c>
      <c r="FL17" s="243">
        <v>47839.535423770008</v>
      </c>
      <c r="FM17" s="243">
        <v>46795.422325629901</v>
      </c>
      <c r="FN17" s="243">
        <v>47855.658913060011</v>
      </c>
      <c r="FO17" s="243">
        <v>48937.736196710051</v>
      </c>
      <c r="FP17" s="244">
        <v>46737.842768689989</v>
      </c>
      <c r="FQ17" s="331">
        <v>49271.274201000007</v>
      </c>
      <c r="FR17" s="243">
        <v>51415.841198992552</v>
      </c>
      <c r="FS17" s="243">
        <v>57410.06355798259</v>
      </c>
      <c r="FT17" s="243">
        <v>58912.268354472581</v>
      </c>
      <c r="FU17" s="243">
        <v>62731.205482778787</v>
      </c>
      <c r="FV17" s="243">
        <v>62985.768281499979</v>
      </c>
      <c r="FW17" s="243">
        <v>63301.335553300916</v>
      </c>
      <c r="FX17" s="243">
        <v>67494.893464320005</v>
      </c>
      <c r="FY17" s="243">
        <v>67115.158568929968</v>
      </c>
      <c r="FZ17" s="243">
        <v>67108.39248587453</v>
      </c>
      <c r="GA17" s="243">
        <v>70803.832958566971</v>
      </c>
      <c r="GB17" s="244">
        <v>64104.13261974007</v>
      </c>
      <c r="GC17" s="331">
        <v>69767.835270060008</v>
      </c>
      <c r="GD17" s="243">
        <v>72248.869086239996</v>
      </c>
      <c r="GE17" s="243">
        <v>70243.373180680035</v>
      </c>
      <c r="GF17" s="243">
        <v>73256.860667350775</v>
      </c>
      <c r="GG17" s="243">
        <v>72960.423931126774</v>
      </c>
      <c r="GH17" s="243">
        <v>72507.159157419985</v>
      </c>
      <c r="GI17" s="243">
        <v>79281.830608480101</v>
      </c>
      <c r="GJ17" s="243">
        <v>80348.413730200104</v>
      </c>
      <c r="GK17" s="243">
        <v>78624.075234339994</v>
      </c>
      <c r="GL17" s="243">
        <v>78831.549403820041</v>
      </c>
      <c r="GM17" s="243">
        <v>85465.40881998885</v>
      </c>
      <c r="GN17" s="244">
        <v>73580.045003470004</v>
      </c>
    </row>
    <row r="18" spans="1:196" s="543" customFormat="1" ht="37.5" customHeight="1" thickBot="1" x14ac:dyDescent="0.5">
      <c r="A18" s="545" t="s">
        <v>201</v>
      </c>
      <c r="B18" s="546">
        <v>3743</v>
      </c>
      <c r="C18" s="546">
        <v>5102.99</v>
      </c>
      <c r="D18" s="546">
        <v>7620.2</v>
      </c>
      <c r="E18" s="546">
        <v>10415.7583</v>
      </c>
      <c r="F18" s="546">
        <v>14058.344916854214</v>
      </c>
      <c r="G18" s="546">
        <v>14353.320824355997</v>
      </c>
      <c r="H18" s="546">
        <v>14449.688116943966</v>
      </c>
      <c r="I18" s="546">
        <v>14471.282300000001</v>
      </c>
      <c r="J18" s="546">
        <v>14668.760399999999</v>
      </c>
      <c r="K18" s="546">
        <v>14749.8359</v>
      </c>
      <c r="L18" s="546">
        <v>15061.730299999999</v>
      </c>
      <c r="M18" s="546">
        <v>15214.45125</v>
      </c>
      <c r="N18" s="546">
        <v>15537.12961</v>
      </c>
      <c r="O18" s="546">
        <v>15782.91257</v>
      </c>
      <c r="P18" s="546">
        <v>16286.541999999999</v>
      </c>
      <c r="Q18" s="546">
        <v>16827.945</v>
      </c>
      <c r="R18" s="547">
        <v>17243.705484071517</v>
      </c>
      <c r="S18" s="546">
        <v>17639.902999999998</v>
      </c>
      <c r="T18" s="546">
        <v>17746.141500000002</v>
      </c>
      <c r="U18" s="546"/>
      <c r="V18" s="546">
        <v>18234.8357</v>
      </c>
      <c r="W18" s="546">
        <v>18933.109799999998</v>
      </c>
      <c r="X18" s="546">
        <v>19057.1315</v>
      </c>
      <c r="Y18" s="546">
        <v>19419.2919</v>
      </c>
      <c r="Z18" s="546">
        <v>19610.238499999999</v>
      </c>
      <c r="AA18" s="548">
        <v>19644.400548047277</v>
      </c>
      <c r="AB18" s="380">
        <v>20037.568210673384</v>
      </c>
      <c r="AC18" s="380">
        <v>20245.56910016244</v>
      </c>
      <c r="AD18" s="380">
        <v>21195.410209593796</v>
      </c>
      <c r="AE18" s="380">
        <v>21609.471667016191</v>
      </c>
      <c r="AF18" s="380"/>
      <c r="AG18" s="380">
        <v>22129.212183346779</v>
      </c>
      <c r="AH18" s="380">
        <v>22494.100873053238</v>
      </c>
      <c r="AI18" s="380">
        <v>22749.041082609765</v>
      </c>
      <c r="AJ18" s="380">
        <v>23086.125116986976</v>
      </c>
      <c r="AK18" s="380">
        <v>24271.985810222915</v>
      </c>
      <c r="AL18" s="380">
        <v>24787.53249424856</v>
      </c>
      <c r="AM18" s="380">
        <v>24574.444930277234</v>
      </c>
      <c r="AN18" s="380">
        <v>25203.71210832808</v>
      </c>
      <c r="AO18" s="380">
        <v>25281.28113321331</v>
      </c>
      <c r="AP18" s="380">
        <v>25940.401143629562</v>
      </c>
      <c r="AQ18" s="380">
        <v>26530.703246520072</v>
      </c>
      <c r="AR18" s="380">
        <v>27424.648601467536</v>
      </c>
      <c r="AS18" s="380"/>
      <c r="AT18" s="380">
        <v>27530.957481754765</v>
      </c>
      <c r="AU18" s="380">
        <v>28693.383164596027</v>
      </c>
      <c r="AV18" s="380">
        <v>28730.352988828567</v>
      </c>
      <c r="AW18" s="380">
        <v>30010.088274652036</v>
      </c>
      <c r="AX18" s="380">
        <v>30080.735308771575</v>
      </c>
      <c r="AY18" s="380">
        <v>30776.571576340921</v>
      </c>
      <c r="AZ18" s="380">
        <v>31921.355411273675</v>
      </c>
      <c r="BA18" s="380">
        <v>32538.480056152435</v>
      </c>
      <c r="BB18" s="380">
        <v>34252.666736512183</v>
      </c>
      <c r="BC18" s="380">
        <v>34305.200145169227</v>
      </c>
      <c r="BD18" s="380">
        <v>35211.391846028142</v>
      </c>
      <c r="BE18" s="380">
        <v>36229.713529985653</v>
      </c>
      <c r="BF18" s="380">
        <v>36229.713529985653</v>
      </c>
      <c r="BG18" s="549">
        <v>37264.540778712777</v>
      </c>
      <c r="BH18" s="380">
        <v>39242.080968441398</v>
      </c>
      <c r="BI18" s="380">
        <v>40170.168763774054</v>
      </c>
      <c r="BJ18" s="380">
        <v>41742.449217869995</v>
      </c>
      <c r="BK18" s="380">
        <v>43111.763543070003</v>
      </c>
      <c r="BL18" s="380">
        <v>49821.052351239996</v>
      </c>
      <c r="BM18" s="380">
        <v>49821.052351239996</v>
      </c>
      <c r="BN18" s="380">
        <v>52071.879598200001</v>
      </c>
      <c r="BO18" s="380">
        <v>54453.979942550002</v>
      </c>
      <c r="BP18" s="381">
        <v>54294.95339390001</v>
      </c>
      <c r="BQ18" s="381">
        <v>55314.653673869994</v>
      </c>
      <c r="BR18" s="381">
        <v>58293.234626570003</v>
      </c>
      <c r="BS18" s="381">
        <v>52073.726252230001</v>
      </c>
      <c r="BT18" s="381">
        <v>57308.283483179999</v>
      </c>
      <c r="BU18" s="381">
        <v>56412.287752030003</v>
      </c>
      <c r="BV18" s="381">
        <v>59437.094073799999</v>
      </c>
      <c r="BW18" s="381">
        <v>60209.192448499991</v>
      </c>
      <c r="BX18" s="381">
        <v>62464.084960859996</v>
      </c>
      <c r="BY18" s="382">
        <v>62763.964325029992</v>
      </c>
      <c r="BZ18" s="382">
        <v>61952.323948540004</v>
      </c>
      <c r="CA18" s="382">
        <v>63815.025821220013</v>
      </c>
      <c r="CB18" s="382">
        <v>64215.761701090007</v>
      </c>
      <c r="CC18" s="382">
        <v>65164.605089649995</v>
      </c>
      <c r="CD18" s="382">
        <v>66389.545966949998</v>
      </c>
      <c r="CE18" s="382">
        <v>67079.130463709997</v>
      </c>
      <c r="CF18" s="382">
        <v>70334.437682870004</v>
      </c>
      <c r="CG18" s="382">
        <v>70886.248680300007</v>
      </c>
      <c r="CH18" s="382">
        <v>74035.195587030001</v>
      </c>
      <c r="CI18" s="382">
        <v>76649.671720970015</v>
      </c>
      <c r="CJ18" s="382">
        <v>79297.185824739994</v>
      </c>
      <c r="CK18" s="382">
        <v>81765.288453819987</v>
      </c>
      <c r="CL18" s="382">
        <v>82910.676605839995</v>
      </c>
      <c r="CM18" s="382">
        <v>82705.905719610004</v>
      </c>
      <c r="CN18" s="382">
        <v>83386.530475160005</v>
      </c>
      <c r="CO18" s="382">
        <v>83481.975151209976</v>
      </c>
      <c r="CP18" s="382">
        <v>85759.015855049991</v>
      </c>
      <c r="CQ18" s="550">
        <v>88028.541406020013</v>
      </c>
      <c r="CR18" s="550">
        <v>85667.656438809994</v>
      </c>
      <c r="CS18" s="550">
        <v>86233.440639899985</v>
      </c>
      <c r="CT18" s="550">
        <v>89240.848158700013</v>
      </c>
      <c r="CU18" s="550">
        <v>90268.043980179995</v>
      </c>
      <c r="CV18" s="551">
        <v>93300.484422320005</v>
      </c>
      <c r="CW18" s="550">
        <v>93249.129607759998</v>
      </c>
      <c r="CX18" s="383">
        <v>93367.035308439998</v>
      </c>
      <c r="CY18" s="550">
        <v>97811.060386969984</v>
      </c>
      <c r="CZ18" s="550">
        <v>97569.566701720003</v>
      </c>
      <c r="DA18" s="550">
        <v>98164.428420619995</v>
      </c>
      <c r="DB18" s="550">
        <v>99366.883420939994</v>
      </c>
      <c r="DC18" s="550">
        <v>103126.98114055002</v>
      </c>
      <c r="DD18" s="550">
        <v>104339.01715117002</v>
      </c>
      <c r="DE18" s="550">
        <v>104831.24729041001</v>
      </c>
      <c r="DF18" s="550">
        <v>106222.75960338999</v>
      </c>
      <c r="DG18" s="550">
        <v>104455.92181319001</v>
      </c>
      <c r="DH18" s="551">
        <v>103353.17695111</v>
      </c>
      <c r="DI18" s="552">
        <v>105427.47959599999</v>
      </c>
      <c r="DJ18" s="550">
        <v>108802.76977559998</v>
      </c>
      <c r="DK18" s="550">
        <v>110641.22411168</v>
      </c>
      <c r="DL18" s="550">
        <v>110972.97230970001</v>
      </c>
      <c r="DM18" s="550">
        <v>111044.53748176001</v>
      </c>
      <c r="DN18" s="550">
        <v>113492.19754349999</v>
      </c>
      <c r="DO18" s="550">
        <v>112603.51478633998</v>
      </c>
      <c r="DP18" s="550">
        <v>114793.64977502004</v>
      </c>
      <c r="DQ18" s="550">
        <v>118912.86817005002</v>
      </c>
      <c r="DR18" s="550">
        <v>121484.85428031</v>
      </c>
      <c r="DS18" s="550">
        <v>124868.01441014001</v>
      </c>
      <c r="DT18" s="551">
        <v>129697.9066077</v>
      </c>
      <c r="DU18" s="552">
        <v>129697.53190677</v>
      </c>
      <c r="DV18" s="550">
        <v>129029.07760981227</v>
      </c>
      <c r="DW18" s="550">
        <v>134836.48749287002</v>
      </c>
      <c r="DX18" s="550">
        <v>135352.27487619</v>
      </c>
      <c r="DY18" s="550">
        <v>140456.20957618998</v>
      </c>
      <c r="DZ18" s="550">
        <v>140189.37285273001</v>
      </c>
      <c r="EA18" s="550">
        <v>141466.64778079998</v>
      </c>
      <c r="EB18" s="550">
        <v>145595.39191171</v>
      </c>
      <c r="EC18" s="550">
        <v>149205.46063468244</v>
      </c>
      <c r="ED18" s="550">
        <v>152584.36403426004</v>
      </c>
      <c r="EE18" s="550">
        <v>152738.91795706001</v>
      </c>
      <c r="EF18" s="551">
        <v>152548.93571823981</v>
      </c>
      <c r="EG18" s="552">
        <v>152924.37148670998</v>
      </c>
      <c r="EH18" s="550">
        <v>155907.43449693834</v>
      </c>
      <c r="EI18" s="550">
        <v>159525.80094898999</v>
      </c>
      <c r="EJ18" s="550">
        <v>159568.04358392998</v>
      </c>
      <c r="EK18" s="550">
        <v>163089.43669445001</v>
      </c>
      <c r="EL18" s="550">
        <v>166764.9782814655</v>
      </c>
      <c r="EM18" s="550">
        <v>169314.30819272005</v>
      </c>
      <c r="EN18" s="550">
        <v>170396.19231313074</v>
      </c>
      <c r="EO18" s="550">
        <v>172691.78728969002</v>
      </c>
      <c r="EP18" s="550">
        <v>176650.35585195001</v>
      </c>
      <c r="EQ18" s="550">
        <v>179721.15126381998</v>
      </c>
      <c r="ER18" s="551">
        <v>182412.9098637836</v>
      </c>
      <c r="ES18" s="552">
        <v>183907.76389853138</v>
      </c>
      <c r="ET18" s="550">
        <v>189613.79813128983</v>
      </c>
      <c r="EU18" s="550">
        <v>196933.81106680084</v>
      </c>
      <c r="EV18" s="550">
        <v>197007.50843402123</v>
      </c>
      <c r="EW18" s="550">
        <v>196470.53557336979</v>
      </c>
      <c r="EX18" s="550">
        <v>200452.93313898623</v>
      </c>
      <c r="EY18" s="550">
        <v>205905.74141806181</v>
      </c>
      <c r="EZ18" s="550">
        <v>207217.54568435944</v>
      </c>
      <c r="FA18" s="550">
        <v>220569.2642608344</v>
      </c>
      <c r="FB18" s="550">
        <v>250528.5346022865</v>
      </c>
      <c r="FC18" s="550">
        <v>253456.0845555389</v>
      </c>
      <c r="FD18" s="551">
        <v>224266.86844812002</v>
      </c>
      <c r="FE18" s="552">
        <v>241517.92997901002</v>
      </c>
      <c r="FF18" s="550">
        <v>250899.94778457892</v>
      </c>
      <c r="FG18" s="550">
        <v>255612.02560888231</v>
      </c>
      <c r="FH18" s="550">
        <v>255343.21231460999</v>
      </c>
      <c r="FI18" s="550">
        <v>258979.43334421</v>
      </c>
      <c r="FJ18" s="550">
        <v>263142.92718481098</v>
      </c>
      <c r="FK18" s="550">
        <v>264581.97131264006</v>
      </c>
      <c r="FL18" s="550">
        <v>266070.60809324001</v>
      </c>
      <c r="FM18" s="550">
        <v>271023.9454519999</v>
      </c>
      <c r="FN18" s="550">
        <v>277512.07611033</v>
      </c>
      <c r="FO18" s="550">
        <v>286160.43077005999</v>
      </c>
      <c r="FP18" s="551">
        <v>294696.18613757001</v>
      </c>
      <c r="FQ18" s="552">
        <v>300610.49772901001</v>
      </c>
      <c r="FR18" s="550">
        <v>310121.0803931125</v>
      </c>
      <c r="FS18" s="550">
        <v>321256.40394645254</v>
      </c>
      <c r="FT18" s="550">
        <v>329839.28070395259</v>
      </c>
      <c r="FU18" s="550">
        <v>338269.54012196872</v>
      </c>
      <c r="FV18" s="550">
        <v>346524.60474936402</v>
      </c>
      <c r="FW18" s="550">
        <v>349797.89970293484</v>
      </c>
      <c r="FX18" s="550">
        <v>360333.82821166911</v>
      </c>
      <c r="FY18" s="550">
        <v>375597.65300363698</v>
      </c>
      <c r="FZ18" s="550">
        <v>385111.52740690147</v>
      </c>
      <c r="GA18" s="550">
        <v>385422.94872246397</v>
      </c>
      <c r="GB18" s="551">
        <v>383618.39659950702</v>
      </c>
      <c r="GC18" s="552">
        <v>392629.57535829302</v>
      </c>
      <c r="GD18" s="550">
        <v>403872.29565208103</v>
      </c>
      <c r="GE18" s="550">
        <v>409364.96991376102</v>
      </c>
      <c r="GF18" s="550">
        <v>408406.9427449918</v>
      </c>
      <c r="GG18" s="550">
        <v>393136.89289015782</v>
      </c>
      <c r="GH18" s="550">
        <v>401976.00708594103</v>
      </c>
      <c r="GI18" s="550">
        <f t="shared" ref="GI18:GN18" si="5">GI4+GI9+GI13+GI14+GI15+GI16+GI17</f>
        <v>423461.18052912113</v>
      </c>
      <c r="GJ18" s="550">
        <f t="shared" si="5"/>
        <v>432095.91335913108</v>
      </c>
      <c r="GK18" s="550">
        <f t="shared" si="5"/>
        <v>444367.60033496091</v>
      </c>
      <c r="GL18" s="550">
        <f t="shared" si="5"/>
        <v>436862.18371736107</v>
      </c>
      <c r="GM18" s="550">
        <f t="shared" si="5"/>
        <v>451505.03754985979</v>
      </c>
      <c r="GN18" s="551">
        <f t="shared" si="5"/>
        <v>459292.44785176404</v>
      </c>
    </row>
    <row r="19" spans="1:196" ht="37.5" customHeight="1" thickTop="1" x14ac:dyDescent="0.45">
      <c r="A19" s="285"/>
      <c r="AE19" s="553"/>
      <c r="BY19" s="555"/>
      <c r="CF19" s="555"/>
      <c r="CG19" s="555"/>
      <c r="EY19" s="243"/>
    </row>
    <row r="20" spans="1:196" x14ac:dyDescent="0.4">
      <c r="A20" s="557"/>
      <c r="T20" s="558"/>
      <c r="U20" s="558"/>
      <c r="V20" s="559"/>
      <c r="W20" s="559"/>
      <c r="X20" s="558"/>
      <c r="AE20" s="560"/>
      <c r="AF20" s="560"/>
      <c r="AG20" s="560"/>
      <c r="AH20" s="560"/>
      <c r="AI20" s="560"/>
      <c r="AJ20" s="560"/>
      <c r="AK20" s="560"/>
      <c r="AL20" s="560"/>
      <c r="AM20" s="560"/>
      <c r="AN20" s="560"/>
      <c r="AO20" s="560"/>
      <c r="AP20" s="560"/>
      <c r="AQ20" s="560"/>
      <c r="AR20" s="560"/>
      <c r="AS20" s="560"/>
      <c r="AT20" s="560"/>
      <c r="AU20" s="560"/>
      <c r="AV20" s="560"/>
      <c r="AW20" s="560"/>
      <c r="AX20" s="560"/>
      <c r="AY20" s="560"/>
      <c r="AZ20" s="560"/>
      <c r="BA20" s="560"/>
      <c r="BB20" s="560"/>
      <c r="BC20" s="560"/>
      <c r="BD20" s="560"/>
      <c r="BE20" s="560"/>
      <c r="BF20" s="560"/>
      <c r="BG20" s="560"/>
      <c r="BH20" s="560"/>
      <c r="BI20" s="560"/>
      <c r="BY20" s="561"/>
      <c r="BZ20" s="561"/>
      <c r="CA20" s="561"/>
      <c r="CB20" s="561"/>
      <c r="CC20" s="561"/>
      <c r="CD20" s="561"/>
      <c r="CE20" s="561"/>
      <c r="CF20" s="561"/>
      <c r="CG20" s="561"/>
      <c r="CH20" s="561"/>
      <c r="CI20" s="561"/>
      <c r="CJ20" s="561"/>
      <c r="CK20" s="561"/>
      <c r="CL20" s="561"/>
      <c r="CM20" s="561"/>
      <c r="CN20" s="561"/>
      <c r="CO20" s="561"/>
      <c r="CP20" s="561"/>
      <c r="CQ20" s="561"/>
      <c r="CR20" s="561"/>
      <c r="CS20" s="561"/>
      <c r="CT20" s="561"/>
      <c r="CU20" s="561"/>
      <c r="CV20" s="561"/>
      <c r="CW20" s="561"/>
      <c r="CX20" s="561"/>
      <c r="CY20" s="561"/>
      <c r="CZ20" s="561"/>
      <c r="DA20" s="561"/>
      <c r="DB20" s="561"/>
      <c r="DC20" s="561"/>
      <c r="DD20" s="561"/>
      <c r="DE20" s="561"/>
      <c r="DF20" s="561"/>
      <c r="DG20" s="561"/>
      <c r="DH20" s="561"/>
      <c r="DI20" s="561"/>
      <c r="DJ20" s="561"/>
      <c r="DK20" s="561"/>
      <c r="DL20" s="561"/>
      <c r="DM20" s="561"/>
      <c r="DN20" s="561"/>
      <c r="DO20" s="561"/>
      <c r="DP20" s="561"/>
      <c r="DQ20" s="561"/>
      <c r="DR20" s="561"/>
      <c r="DS20" s="561"/>
      <c r="DT20" s="561"/>
      <c r="DU20" s="561"/>
      <c r="DV20" s="561"/>
      <c r="DW20" s="561"/>
      <c r="DX20" s="561"/>
      <c r="DY20" s="561"/>
      <c r="DZ20" s="561"/>
      <c r="EA20" s="561"/>
      <c r="EB20" s="561"/>
      <c r="EC20" s="561"/>
      <c r="ED20" s="561"/>
      <c r="EE20" s="561"/>
      <c r="EF20" s="561"/>
      <c r="EG20" s="561"/>
      <c r="EH20" s="561"/>
      <c r="EI20" s="561"/>
      <c r="EJ20" s="561"/>
      <c r="EK20" s="561"/>
      <c r="EL20" s="561"/>
      <c r="EM20" s="561"/>
      <c r="EN20" s="561"/>
      <c r="EO20" s="561"/>
      <c r="EP20" s="561"/>
      <c r="EQ20" s="561"/>
      <c r="ER20" s="561"/>
      <c r="ES20" s="561"/>
      <c r="ET20" s="561"/>
      <c r="EU20" s="561"/>
      <c r="EV20" s="561"/>
      <c r="EW20" s="561"/>
      <c r="EX20" s="561"/>
      <c r="EY20" s="561"/>
      <c r="EZ20" s="561"/>
      <c r="FA20" s="561"/>
      <c r="FB20" s="561"/>
      <c r="FC20" s="561"/>
      <c r="FD20" s="561"/>
      <c r="FE20" s="561"/>
      <c r="FF20" s="561"/>
      <c r="FG20" s="561"/>
      <c r="FH20" s="561"/>
      <c r="FI20" s="561"/>
      <c r="FJ20" s="561"/>
      <c r="FK20" s="561"/>
      <c r="FL20" s="561"/>
      <c r="FM20" s="561"/>
      <c r="FN20" s="561"/>
      <c r="FO20" s="561"/>
      <c r="FP20" s="561"/>
      <c r="FQ20" s="561"/>
      <c r="FR20" s="561"/>
      <c r="FS20" s="561"/>
      <c r="FT20" s="561"/>
      <c r="FU20" s="561"/>
      <c r="FV20" s="561"/>
      <c r="FW20" s="561"/>
      <c r="FX20" s="561"/>
      <c r="FY20" s="561"/>
      <c r="FZ20" s="561"/>
      <c r="GA20" s="561"/>
      <c r="GB20" s="561"/>
      <c r="GC20" s="561"/>
      <c r="GD20" s="561"/>
      <c r="GE20" s="561"/>
      <c r="GF20" s="561"/>
      <c r="GG20" s="561"/>
      <c r="GH20" s="561"/>
      <c r="GI20" s="561"/>
      <c r="GJ20" s="561"/>
      <c r="GK20" s="561"/>
      <c r="GL20" s="561"/>
      <c r="GM20" s="561"/>
      <c r="GN20" s="561"/>
    </row>
    <row r="32" spans="1:196" ht="12.5" x14ac:dyDescent="0.25"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</row>
    <row r="33" spans="1:1" customFormat="1" ht="12.5" x14ac:dyDescent="0.25"/>
    <row r="34" spans="1:1" customFormat="1" ht="12.5" x14ac:dyDescent="0.25"/>
    <row r="35" spans="1:1" customFormat="1" ht="12.5" x14ac:dyDescent="0.25"/>
    <row r="36" spans="1:1" customFormat="1" ht="12.5" x14ac:dyDescent="0.25"/>
    <row r="37" spans="1:1" customFormat="1" ht="12.5" x14ac:dyDescent="0.25"/>
    <row r="38" spans="1:1" customFormat="1" ht="12.5" x14ac:dyDescent="0.25"/>
    <row r="39" spans="1:1" customFormat="1" ht="12.5" x14ac:dyDescent="0.25">
      <c r="A39" t="s">
        <v>1535</v>
      </c>
    </row>
    <row r="40" spans="1:1" customFormat="1" ht="12.5" x14ac:dyDescent="0.25">
      <c r="A40" t="s">
        <v>1536</v>
      </c>
    </row>
    <row r="41" spans="1:1" customFormat="1" ht="12.5" x14ac:dyDescent="0.25"/>
    <row r="42" spans="1:1" customFormat="1" ht="12.5" x14ac:dyDescent="0.25"/>
    <row r="43" spans="1:1" customFormat="1" ht="12.5" x14ac:dyDescent="0.25"/>
    <row r="44" spans="1:1" customFormat="1" ht="12.5" x14ac:dyDescent="0.25"/>
    <row r="45" spans="1:1" customFormat="1" ht="12.5" x14ac:dyDescent="0.25"/>
    <row r="46" spans="1:1" customFormat="1" ht="12.5" x14ac:dyDescent="0.25"/>
    <row r="47" spans="1:1" customFormat="1" ht="12.5" x14ac:dyDescent="0.25"/>
    <row r="48" spans="1:1" customFormat="1" ht="12.5" x14ac:dyDescent="0.25"/>
    <row r="49" customFormat="1" ht="12.5" x14ac:dyDescent="0.25"/>
    <row r="50" customFormat="1" ht="12.5" x14ac:dyDescent="0.25"/>
    <row r="51" customFormat="1" ht="12.5" x14ac:dyDescent="0.25"/>
    <row r="52" customFormat="1" ht="12.5" x14ac:dyDescent="0.25"/>
    <row r="53" customFormat="1" ht="12.5" x14ac:dyDescent="0.25"/>
  </sheetData>
  <mergeCells count="15">
    <mergeCell ref="BY2:CJ2"/>
    <mergeCell ref="A2:A3"/>
    <mergeCell ref="E2:E3"/>
    <mergeCell ref="AG2:AR2"/>
    <mergeCell ref="AT2:BE2"/>
    <mergeCell ref="BM2:BU2"/>
    <mergeCell ref="FE2:FP2"/>
    <mergeCell ref="FQ2:GB2"/>
    <mergeCell ref="GC2:GN2"/>
    <mergeCell ref="CK2:CV2"/>
    <mergeCell ref="CW2:DH2"/>
    <mergeCell ref="DI2:DT2"/>
    <mergeCell ref="DU2:EF2"/>
    <mergeCell ref="EG2:ER2"/>
    <mergeCell ref="ES2:FD2"/>
  </mergeCells>
  <printOptions horizontalCentered="1"/>
  <pageMargins left="0" right="0" top="0.511811023622047" bottom="0.90551181102362199" header="0.511811023622047" footer="0.86614173228346503"/>
  <pageSetup paperSize="9" scale="57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docMetadata/LabelInfo.xml><?xml version="1.0" encoding="utf-8"?>
<clbl:labelList xmlns:clbl="http://schemas.microsoft.com/office/2020/mipLabelMetadata">
  <clbl:label id="{defa4170-0d19-0005-0001-bc88714345d2}" enabled="1" method="Privileged" siteId="{a2ba3f3d-b7f1-41fa-a4c2-b2713ace908b}" contentBits="7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46</vt:i4>
      </vt:variant>
    </vt:vector>
  </HeadingPairs>
  <TitlesOfParts>
    <vt:vector size="93" baseType="lpstr">
      <vt:lpstr>Cover Page</vt:lpstr>
      <vt:lpstr>Table of Content </vt:lpstr>
      <vt:lpstr>Acronyms</vt:lpstr>
      <vt:lpstr>Selected Indicators</vt:lpstr>
      <vt:lpstr>1</vt:lpstr>
      <vt:lpstr>2</vt:lpstr>
      <vt:lpstr>3</vt:lpstr>
      <vt:lpstr>4</vt:lpstr>
      <vt:lpstr>5</vt:lpstr>
      <vt:lpstr>6</vt:lpstr>
      <vt:lpstr>7</vt:lpstr>
      <vt:lpstr>8</vt:lpstr>
      <vt:lpstr>9 </vt:lpstr>
      <vt:lpstr>10a</vt:lpstr>
      <vt:lpstr>10b</vt:lpstr>
      <vt:lpstr>11a</vt:lpstr>
      <vt:lpstr>11b</vt:lpstr>
      <vt:lpstr>12a </vt:lpstr>
      <vt:lpstr>12b</vt:lpstr>
      <vt:lpstr>13 </vt:lpstr>
      <vt:lpstr>14 </vt:lpstr>
      <vt:lpstr>15a</vt:lpstr>
      <vt:lpstr>15b</vt:lpstr>
      <vt:lpstr>16a</vt:lpstr>
      <vt:lpstr>16b</vt:lpstr>
      <vt:lpstr>16c</vt:lpstr>
      <vt:lpstr>17a</vt:lpstr>
      <vt:lpstr>17b</vt:lpstr>
      <vt:lpstr>18</vt:lpstr>
      <vt:lpstr>19</vt:lpstr>
      <vt:lpstr>20</vt:lpstr>
      <vt:lpstr>21a</vt:lpstr>
      <vt:lpstr>21b</vt:lpstr>
      <vt:lpstr>22</vt:lpstr>
      <vt:lpstr>23</vt:lpstr>
      <vt:lpstr>24</vt:lpstr>
      <vt:lpstr>25</vt:lpstr>
      <vt:lpstr>26</vt:lpstr>
      <vt:lpstr>27</vt:lpstr>
      <vt:lpstr>28</vt:lpstr>
      <vt:lpstr>29</vt:lpstr>
      <vt:lpstr>30a</vt:lpstr>
      <vt:lpstr>30b</vt:lpstr>
      <vt:lpstr>31</vt:lpstr>
      <vt:lpstr>32</vt:lpstr>
      <vt:lpstr>33</vt:lpstr>
      <vt:lpstr>Back Cover</vt:lpstr>
      <vt:lpstr>'1'!Print_Area</vt:lpstr>
      <vt:lpstr>'10a'!Print_Area</vt:lpstr>
      <vt:lpstr>'10b'!Print_Area</vt:lpstr>
      <vt:lpstr>'11a'!Print_Area</vt:lpstr>
      <vt:lpstr>'11b'!Print_Area</vt:lpstr>
      <vt:lpstr>'12a '!Print_Area</vt:lpstr>
      <vt:lpstr>'12b'!Print_Area</vt:lpstr>
      <vt:lpstr>'13 '!Print_Area</vt:lpstr>
      <vt:lpstr>'14 '!Print_Area</vt:lpstr>
      <vt:lpstr>'15a'!Print_Area</vt:lpstr>
      <vt:lpstr>'15b'!Print_Area</vt:lpstr>
      <vt:lpstr>'16a'!Print_Area</vt:lpstr>
      <vt:lpstr>'16b'!Print_Area</vt:lpstr>
      <vt:lpstr>'16c'!Print_Area</vt:lpstr>
      <vt:lpstr>'17a'!Print_Area</vt:lpstr>
      <vt:lpstr>'17b'!Print_Area</vt:lpstr>
      <vt:lpstr>'18'!Print_Area</vt:lpstr>
      <vt:lpstr>'19'!Print_Area</vt:lpstr>
      <vt:lpstr>'2'!Print_Area</vt:lpstr>
      <vt:lpstr>'20'!Print_Area</vt:lpstr>
      <vt:lpstr>'21a'!Print_Area</vt:lpstr>
      <vt:lpstr>'21b'!Print_Area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'30a'!Print_Area</vt:lpstr>
      <vt:lpstr>'30b'!Print_Area</vt:lpstr>
      <vt:lpstr>'31'!Print_Area</vt:lpstr>
      <vt:lpstr>'32'!Print_Area</vt:lpstr>
      <vt:lpstr>'33'!Print_Area</vt:lpstr>
      <vt:lpstr>'4'!Print_Area</vt:lpstr>
      <vt:lpstr>'5'!Print_Area</vt:lpstr>
      <vt:lpstr>'6'!Print_Area</vt:lpstr>
      <vt:lpstr>'7'!Print_Area</vt:lpstr>
      <vt:lpstr>'8'!Print_Area</vt:lpstr>
      <vt:lpstr>'9 '!Print_Area</vt:lpstr>
      <vt:lpstr>Acronyms!Print_Area</vt:lpstr>
      <vt:lpstr>'Cover Page'!Print_Area</vt:lpstr>
      <vt:lpstr>'Selected Indicators'!Print_Area</vt:lpstr>
      <vt:lpstr>'Table of Content '!Print_Area</vt:lpstr>
    </vt:vector>
  </TitlesOfParts>
  <Company>BANK OF GHANA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 Mawuli Abude</dc:creator>
  <cp:lastModifiedBy>Francis Mawuli Abude</cp:lastModifiedBy>
  <cp:lastPrinted>2026-04-08T15:16:22Z</cp:lastPrinted>
  <dcterms:created xsi:type="dcterms:W3CDTF">2026-03-02T07:29:56Z</dcterms:created>
  <dcterms:modified xsi:type="dcterms:W3CDTF">2026-04-08T15:35:56Z</dcterms:modified>
</cp:coreProperties>
</file>